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mc:AlternateContent xmlns:mc="http://schemas.openxmlformats.org/markup-compatibility/2006">
    <mc:Choice Requires="x15">
      <x15ac:absPath xmlns:x15ac="http://schemas.microsoft.com/office/spreadsheetml/2010/11/ac" url="\\sce.eix.com\workgroup\CSBU7\EE Regulatory\Regulatory Reporting and Earnings (REG)\Annual Planning\2024-2027 EE Application\Forecasting - ALL FINAL FILES\Final Attachments &amp; Workpapers\"/>
    </mc:Choice>
  </mc:AlternateContent>
  <xr:revisionPtr revIDLastSave="0" documentId="13_ncr:1_{66667AA8-6B86-45EE-AC7A-C8535F157CDA}" xr6:coauthVersionLast="45" xr6:coauthVersionMax="46" xr10:uidLastSave="{00000000-0000-0000-0000-000000000000}"/>
  <bookViews>
    <workbookView xWindow="28680" yWindow="-120" windowWidth="29040" windowHeight="15840" tabRatio="848" firstSheet="8" activeTab="11" xr2:uid="{00000000-000D-0000-FFFF-FFFF00000000}"/>
  </bookViews>
  <sheets>
    <sheet name="README" sheetId="56" r:id="rId1"/>
    <sheet name="0 Validations" sheetId="59" r:id="rId2"/>
    <sheet name="1 Bill Payer Impacts-IOU Only " sheetId="14" r:id="rId3"/>
    <sheet name="2 Rates Rev- IOU Only" sheetId="41" r:id="rId4"/>
    <sheet name="3.1 Funding Source Summary" sheetId="61" r:id="rId5"/>
    <sheet name="3.2 Funding Source" sheetId="43" r:id="rId6"/>
    <sheet name="4.1 Program Budget - 2024-2027" sheetId="44" r:id="rId7"/>
    <sheet name="4.2 Program Budget 2028-2031" sheetId="63" r:id="rId8"/>
    <sheet name="4.3 Program Changes" sheetId="76" r:id="rId9"/>
    <sheet name="5 Commitments" sheetId="21" r:id="rId10"/>
    <sheet name="6 StatewidePgms" sheetId="66" r:id="rId11"/>
    <sheet name="7.1 PA Budget 8 Yr Summary-Seg" sheetId="62" r:id="rId12"/>
    <sheet name="7.2 PA Budget 8 Yr Summary-Sect" sheetId="64" r:id="rId13"/>
    <sheet name="7.3 PA PY budget_savings" sheetId="55" r:id="rId14"/>
    <sheet name="8 Cap &amp; Target" sheetId="53" r:id="rId15"/>
    <sheet name="Functions Definitions" sheetId="24" r:id="rId16"/>
    <sheet name="9 Portfolio Summary" sheetId="23" r:id="rId17"/>
    <sheet name="10 Portfolio FTE" sheetId="25" r:id="rId18"/>
    <sheet name="11 Residential" sheetId="47" r:id="rId19"/>
    <sheet name="12 Commercial" sheetId="48" r:id="rId20"/>
    <sheet name="13 Industrial" sheetId="49" r:id="rId21"/>
    <sheet name="14 Agricultural" sheetId="50" r:id="rId22"/>
    <sheet name="15 Public Sector" sheetId="51" r:id="rId23"/>
    <sheet name="16 Cross Cutting" sheetId="52" r:id="rId24"/>
    <sheet name="17 BP Metrics" sheetId="57" r:id="rId25"/>
    <sheet name="18.1 Equity Segment Metrics" sheetId="71" r:id="rId26"/>
    <sheet name="18.2 Market Support Metrics" sheetId="73" r:id="rId27"/>
    <sheet name="Comments and Suggestions" sheetId="75" r:id="rId28"/>
    <sheet name="Sheet3" sheetId="72" r:id="rId29"/>
  </sheets>
  <externalReferences>
    <externalReference r:id="rId30"/>
    <externalReference r:id="rId31"/>
    <externalReference r:id="rId32"/>
    <externalReference r:id="rId33"/>
    <externalReference r:id="rId34"/>
    <externalReference r:id="rId35"/>
  </externalReferences>
  <definedNames>
    <definedName name="_AMO_UniqueIdentifier" hidden="1">"'7f26e32b-2cc9-4f43-881e-47427f0e1ea5'"</definedName>
    <definedName name="_xlnm._FilterDatabase" localSheetId="18" hidden="1">'11 Residential'!$A$19:$B$38</definedName>
    <definedName name="_xlnm._FilterDatabase" localSheetId="24" hidden="1">'17 BP Metrics'!$A$6:$AH$339</definedName>
    <definedName name="_xlnm._FilterDatabase" localSheetId="25" hidden="1">'18.1 Equity Segment Metrics'!$A$5:$U$5</definedName>
    <definedName name="_xlnm._FilterDatabase" localSheetId="26" hidden="1">'18.2 Market Support Metrics'!$A$5:$R$55</definedName>
    <definedName name="_xlnm._FilterDatabase" localSheetId="6" hidden="1">'4.1 Program Budget - 2024-2027'!$A$6:$CH$201</definedName>
    <definedName name="_xlnm._FilterDatabase" localSheetId="7" hidden="1">'4.2 Program Budget 2028-2031'!$D$6:$I$37</definedName>
    <definedName name="_xlnm._FilterDatabase" localSheetId="8" hidden="1">'4.3 Program Changes'!$A$15:$Q$23</definedName>
    <definedName name="_xlnm._FilterDatabase" localSheetId="10" hidden="1">'6 StatewidePgms'!$6:$7</definedName>
    <definedName name="Electric" localSheetId="8">#REF!</definedName>
    <definedName name="Electric" localSheetId="10">#REF!</definedName>
    <definedName name="Electric">#REF!</definedName>
    <definedName name="Electric_only" localSheetId="8">#REF!</definedName>
    <definedName name="Electric_only" localSheetId="10">#REF!</definedName>
    <definedName name="Electric_only">#REF!</definedName>
    <definedName name="MDATable1" localSheetId="8">'[1]MDA Table'!$C$2:$I$31</definedName>
    <definedName name="MDATable1">'[2]MDA Table'!$C$2:$I$31</definedName>
    <definedName name="MDATable2" localSheetId="8">'[1]MDA Table'!$A$33:$J$157</definedName>
    <definedName name="MDATable2">'[2]MDA Table'!$A$33:$J$157</definedName>
    <definedName name="NResSavTable" localSheetId="8">'[1]EE Report - 2017'!$B$3:$AS$16</definedName>
    <definedName name="NResSavTable">'[2]EE Report - 2017'!$B$3:$AS$16</definedName>
    <definedName name="P5_" localSheetId="8">[3]Sheet1!$E$27</definedName>
    <definedName name="P5_">[4]Sheet1!$E$27</definedName>
    <definedName name="PA_NAME" localSheetId="8">[5]README!$A$2</definedName>
    <definedName name="PA_NAME" localSheetId="10">[6]README!$A$2</definedName>
    <definedName name="PA_NAME">README!$A$2</definedName>
    <definedName name="_xlnm.Print_Area" localSheetId="2">'1 Bill Payer Impacts-IOU Only '!$A$1:$I$29</definedName>
    <definedName name="_xlnm.Print_Area" localSheetId="17">'10 Portfolio FTE'!$A$1:$H$63</definedName>
    <definedName name="_xlnm.Print_Area" localSheetId="18">'11 Residential'!$A$1:$F$72</definedName>
    <definedName name="_xlnm.Print_Area" localSheetId="19">'12 Commercial'!$A$1:$F$72</definedName>
    <definedName name="_xlnm.Print_Area" localSheetId="20">'13 Industrial'!$A$1:$F$72</definedName>
    <definedName name="_xlnm.Print_Area" localSheetId="21">'14 Agricultural'!$A$1:$F$72</definedName>
    <definedName name="_xlnm.Print_Area" localSheetId="22">'15 Public Sector'!$A$1:$F$72</definedName>
    <definedName name="_xlnm.Print_Area" localSheetId="23">'16 Cross Cutting'!$A$1:$F$72</definedName>
    <definedName name="_xlnm.Print_Area" localSheetId="24">'17 BP Metrics'!$1:$341</definedName>
    <definedName name="_xlnm.Print_Area" localSheetId="3">'2 Rates Rev- IOU Only'!$A$1:$J$49</definedName>
    <definedName name="_xlnm.Print_Area" localSheetId="5">'3.2 Funding Source'!$A$1:$L$77</definedName>
    <definedName name="_xlnm.Print_Area" localSheetId="6">'4.1 Program Budget - 2024-2027'!$A$1:$AU$235</definedName>
    <definedName name="_xlnm.Print_Area" localSheetId="7">'4.2 Program Budget 2028-2031'!$A$1:$AA$80</definedName>
    <definedName name="_xlnm.Print_Area" localSheetId="8">'4.3 Program Changes'!$A$9:$P$78</definedName>
    <definedName name="_xlnm.Print_Area" localSheetId="9">'5 Commitments'!$A$1:$F$34</definedName>
    <definedName name="_xlnm.Print_Area" localSheetId="10">'6 StatewidePgms'!$A$1:$AN$38</definedName>
    <definedName name="_xlnm.Print_Area" localSheetId="13">'7.3 PA PY budget_savings'!$A$1:$AX$97</definedName>
    <definedName name="_xlnm.Print_Area" localSheetId="14">'8 Cap &amp; Target'!$A$1:$P$52</definedName>
    <definedName name="_xlnm.Print_Area" localSheetId="16">'9 Portfolio Summary'!$A$1:$AD$39</definedName>
    <definedName name="_xlnm.Print_Area" localSheetId="15">'Functions Definitions'!$A$1:$G$29</definedName>
    <definedName name="_xlnm.Print_Titles" localSheetId="24">'17 BP Metrics'!$5:$6</definedName>
    <definedName name="_xlnm.Print_Titles" localSheetId="6">'4.1 Program Budget - 2024-2027'!$A:$D,'4.1 Program Budget - 2024-2027'!$1:$6</definedName>
    <definedName name="_xlnm.Print_Titles" localSheetId="7">'4.2 Program Budget 2028-2031'!$A:$D,'4.2 Program Budget 2028-2031'!$1:$6</definedName>
    <definedName name="ResSavTable1" localSheetId="8">'[1]EE Report - 2017'!$B$25:$AS$34</definedName>
    <definedName name="ResSavTable1">'[2]EE Report - 2017'!$B$25:$AS$34</definedName>
    <definedName name="ResSavTable2" localSheetId="8">'[1]EE Report - 2017'!$A$25:$AS$34</definedName>
    <definedName name="ResSavTable2">'[2]EE Report - 2017'!$A$25:$AS$34</definedName>
    <definedName name="RPT_YEAR" localSheetId="8">[5]README!$A$3</definedName>
    <definedName name="RPT_YEAR" localSheetId="10">[6]README!$A$3</definedName>
    <definedName name="RPT_YEAR">README!$A$3</definedName>
    <definedName name="SCGAggEnd" localSheetId="8">#REF!</definedName>
    <definedName name="SCGAggEnd" localSheetId="10">#REF!</definedName>
    <definedName name="SCGAggEnd">#REF!</definedName>
    <definedName name="SCGMktSector" localSheetId="8">#REF!</definedName>
    <definedName name="SCGMktSector" localSheetId="10">#REF!</definedName>
    <definedName name="SCGMktSector">#REF!</definedName>
    <definedName name="SCGPgmSum" localSheetId="8">#REF!</definedName>
    <definedName name="SCGPgmSum" localSheetId="10">#REF!</definedName>
    <definedName name="SCGPgmSum">#REF!</definedName>
    <definedName name="sdgeAggEnd" localSheetId="8">#REF!</definedName>
    <definedName name="sdgeAggEnd" localSheetId="10">#REF!</definedName>
    <definedName name="sdgeAggEnd">#REF!</definedName>
    <definedName name="sdgeMktSector" localSheetId="8">#REF!</definedName>
    <definedName name="sdgeMktSector" localSheetId="10">#REF!</definedName>
    <definedName name="sdgeMktSector">#REF!</definedName>
    <definedName name="SDGEPgmSum" localSheetId="8">#REF!</definedName>
    <definedName name="SDGEPgmSum" localSheetId="10">#REF!</definedName>
    <definedName name="SDGEPgmSum">#REF!</definedName>
    <definedName name="SectorTab" localSheetId="8">[1]List!$D$3:$E$12</definedName>
    <definedName name="SectorTab">[2]List!$D$3:$E$12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8" i="64" l="1"/>
  <c r="E115" i="64"/>
  <c r="E114" i="64"/>
  <c r="E113" i="64"/>
  <c r="E112" i="64"/>
  <c r="E111" i="64"/>
  <c r="E110" i="64"/>
  <c r="E109" i="64"/>
  <c r="E108" i="64"/>
  <c r="E107" i="64"/>
  <c r="K59" i="62"/>
  <c r="E64" i="62"/>
  <c r="E61" i="62"/>
  <c r="E60" i="62"/>
  <c r="E59" i="62"/>
  <c r="S9" i="64" l="1"/>
  <c r="S10" i="64"/>
  <c r="S11" i="64"/>
  <c r="S12" i="64"/>
  <c r="S13" i="64"/>
  <c r="S14" i="64"/>
  <c r="S15" i="64"/>
  <c r="S16" i="64"/>
  <c r="S17" i="64"/>
  <c r="S18" i="64"/>
  <c r="S19" i="64"/>
  <c r="S20" i="64"/>
  <c r="S21" i="64"/>
  <c r="S22" i="64"/>
  <c r="S23" i="64"/>
  <c r="S24" i="64"/>
  <c r="S25" i="64"/>
  <c r="S26" i="64"/>
  <c r="S27" i="64"/>
  <c r="S28" i="64"/>
  <c r="S29" i="64"/>
  <c r="S30" i="64"/>
  <c r="S31" i="64"/>
  <c r="S32" i="64"/>
  <c r="S33" i="64"/>
  <c r="S34" i="64"/>
  <c r="S35" i="64"/>
  <c r="S36" i="64"/>
  <c r="S37" i="64"/>
  <c r="S38" i="64"/>
  <c r="S39" i="64"/>
  <c r="S40" i="64"/>
  <c r="S41" i="64"/>
  <c r="S42" i="64"/>
  <c r="S43" i="64"/>
  <c r="S44" i="64"/>
  <c r="S45" i="64"/>
  <c r="S46" i="64"/>
  <c r="S47" i="64"/>
  <c r="S48" i="64"/>
  <c r="S49" i="64"/>
  <c r="S50" i="64"/>
  <c r="S51" i="64"/>
  <c r="S52" i="64"/>
  <c r="S53" i="64"/>
  <c r="S54" i="64"/>
  <c r="S55" i="64"/>
  <c r="S56" i="64"/>
  <c r="S57" i="64"/>
  <c r="S58" i="64"/>
  <c r="S59" i="64"/>
  <c r="S60" i="64"/>
  <c r="S61" i="64"/>
  <c r="S62" i="64"/>
  <c r="S63" i="64"/>
  <c r="S64" i="64"/>
  <c r="S65" i="64"/>
  <c r="S66" i="64"/>
  <c r="S67" i="64"/>
  <c r="S68" i="64"/>
  <c r="S69" i="64"/>
  <c r="S70" i="64"/>
  <c r="S71" i="64"/>
  <c r="S72" i="64"/>
  <c r="S73" i="64"/>
  <c r="S74" i="64"/>
  <c r="S75" i="64"/>
  <c r="S76" i="64"/>
  <c r="S77" i="64"/>
  <c r="S78" i="64"/>
  <c r="S79" i="64"/>
  <c r="S80" i="64"/>
  <c r="S81" i="64"/>
  <c r="S82" i="64"/>
  <c r="S83" i="64"/>
  <c r="S84" i="64"/>
  <c r="S85" i="64"/>
  <c r="S86" i="64"/>
  <c r="S87" i="64"/>
  <c r="S88" i="64"/>
  <c r="S89" i="64"/>
  <c r="S90" i="64"/>
  <c r="S91" i="64"/>
  <c r="S92" i="64"/>
  <c r="S93" i="64"/>
  <c r="S94" i="64"/>
  <c r="S95" i="64"/>
  <c r="S96" i="64"/>
  <c r="S97" i="64"/>
  <c r="S98" i="64"/>
  <c r="S99" i="64"/>
  <c r="S100" i="64"/>
  <c r="S101" i="64"/>
  <c r="S102" i="64"/>
  <c r="S103" i="64"/>
  <c r="S104" i="64"/>
  <c r="S105" i="64"/>
  <c r="R10" i="64"/>
  <c r="R11" i="64"/>
  <c r="R12" i="64"/>
  <c r="R13" i="64"/>
  <c r="R14" i="64"/>
  <c r="R15" i="64"/>
  <c r="R16" i="64"/>
  <c r="R17" i="64"/>
  <c r="R18" i="64"/>
  <c r="R19" i="64"/>
  <c r="R20" i="64"/>
  <c r="R21" i="64"/>
  <c r="R22" i="64"/>
  <c r="R23" i="64"/>
  <c r="R24" i="64"/>
  <c r="R25" i="64"/>
  <c r="R26" i="64"/>
  <c r="R27" i="64"/>
  <c r="R28" i="64"/>
  <c r="R29" i="64"/>
  <c r="R30" i="64"/>
  <c r="R31" i="64"/>
  <c r="R32" i="64"/>
  <c r="R33" i="64"/>
  <c r="R34" i="64"/>
  <c r="R35" i="64"/>
  <c r="R36" i="64"/>
  <c r="R37" i="64"/>
  <c r="R38" i="64"/>
  <c r="R39" i="64"/>
  <c r="R40" i="64"/>
  <c r="R41" i="64"/>
  <c r="R42" i="64"/>
  <c r="R43" i="64"/>
  <c r="R44" i="64"/>
  <c r="R45" i="64"/>
  <c r="R46" i="64"/>
  <c r="R47" i="64"/>
  <c r="R48" i="64"/>
  <c r="R49" i="64"/>
  <c r="R50" i="64"/>
  <c r="R51" i="64"/>
  <c r="R52" i="64"/>
  <c r="R53" i="64"/>
  <c r="R54" i="64"/>
  <c r="R55" i="64"/>
  <c r="R56" i="64"/>
  <c r="R57" i="64"/>
  <c r="R58" i="64"/>
  <c r="R59" i="64"/>
  <c r="R60" i="64"/>
  <c r="R61" i="64"/>
  <c r="R62" i="64"/>
  <c r="R63" i="64"/>
  <c r="R64" i="64"/>
  <c r="R65" i="64"/>
  <c r="R66" i="64"/>
  <c r="R67" i="64"/>
  <c r="R68" i="64"/>
  <c r="R69" i="64"/>
  <c r="R70" i="64"/>
  <c r="R71" i="64"/>
  <c r="R72" i="64"/>
  <c r="R73" i="64"/>
  <c r="R74" i="64"/>
  <c r="R75" i="64"/>
  <c r="R76" i="64"/>
  <c r="R77" i="64"/>
  <c r="R78" i="64"/>
  <c r="R79" i="64"/>
  <c r="R80" i="64"/>
  <c r="R81" i="64"/>
  <c r="R82" i="64"/>
  <c r="R83" i="64"/>
  <c r="R84" i="64"/>
  <c r="R85" i="64"/>
  <c r="R86" i="64"/>
  <c r="R87" i="64"/>
  <c r="R88" i="64"/>
  <c r="R89" i="64"/>
  <c r="R90" i="64"/>
  <c r="R91" i="64"/>
  <c r="R92" i="64"/>
  <c r="R93" i="64"/>
  <c r="R94" i="64"/>
  <c r="R95" i="64"/>
  <c r="R96" i="64"/>
  <c r="R97" i="64"/>
  <c r="R98" i="64"/>
  <c r="R99" i="64"/>
  <c r="R100" i="64"/>
  <c r="R101" i="64"/>
  <c r="R102" i="64"/>
  <c r="R103" i="64"/>
  <c r="R104" i="64"/>
  <c r="R105" i="64"/>
  <c r="R9" i="64"/>
  <c r="F36" i="50" l="1"/>
  <c r="E36" i="50"/>
  <c r="D36" i="50"/>
  <c r="F16" i="50"/>
  <c r="E16" i="50"/>
  <c r="F10" i="50"/>
  <c r="F18" i="50" s="1"/>
  <c r="E10" i="50"/>
  <c r="E18" i="50" s="1"/>
  <c r="E37" i="50" s="1"/>
  <c r="D9" i="50"/>
  <c r="D18" i="50" s="1"/>
  <c r="D37" i="50" s="1"/>
  <c r="F37" i="50" l="1"/>
  <c r="B34" i="59" l="1"/>
  <c r="B40" i="59" s="1"/>
  <c r="B46" i="59" s="1"/>
  <c r="B33" i="59"/>
  <c r="B39" i="59" s="1"/>
  <c r="B45" i="59" s="1"/>
  <c r="B9" i="59"/>
  <c r="B8" i="59" a="1"/>
  <c r="B8" i="59" s="1"/>
  <c r="M40" i="59" l="1"/>
  <c r="M46" i="59"/>
  <c r="AH23" i="59" l="1"/>
  <c r="AH21" i="59"/>
  <c r="AG21" i="59"/>
  <c r="AF21" i="59"/>
  <c r="AE21" i="59"/>
  <c r="AD23" i="59"/>
  <c r="AD21" i="59"/>
  <c r="AC21" i="59"/>
  <c r="AB21" i="59"/>
  <c r="AA21" i="59"/>
  <c r="Z23" i="59"/>
  <c r="Z21" i="59"/>
  <c r="Y21" i="59"/>
  <c r="X21" i="59"/>
  <c r="W21" i="59"/>
  <c r="S21" i="59"/>
  <c r="T21" i="59"/>
  <c r="U21" i="59"/>
  <c r="V21" i="59"/>
  <c r="V23" i="59"/>
  <c r="B5" i="59" l="1"/>
  <c r="B6" i="59"/>
  <c r="B2" i="59" l="1"/>
  <c r="C25" i="59" s="1"/>
  <c r="C31" i="59" s="1"/>
  <c r="C37" i="59" s="1"/>
  <c r="C43" i="59" s="1"/>
  <c r="B1" i="59"/>
  <c r="C12" i="59" l="1"/>
  <c r="D12" i="59" s="1"/>
  <c r="E12" i="59" s="1"/>
  <c r="F12" i="59" s="1"/>
  <c r="G12" i="59" s="1"/>
  <c r="H12" i="59" s="1"/>
  <c r="I12" i="59" s="1"/>
  <c r="J12" i="59" s="1"/>
  <c r="C4" i="59"/>
  <c r="D4" i="59" s="1"/>
  <c r="E4" i="59" s="1"/>
  <c r="F4" i="59" s="1"/>
  <c r="G4" i="59" s="1"/>
  <c r="H4" i="59" s="1"/>
  <c r="I4" i="59" s="1"/>
  <c r="J4" i="59" s="1"/>
  <c r="C17" i="59"/>
  <c r="G17" i="59" s="1"/>
  <c r="K17" i="59" s="1"/>
  <c r="O17" i="59" s="1"/>
  <c r="S17" i="59" s="1"/>
  <c r="W17" i="59" s="1"/>
  <c r="AA17" i="59" s="1"/>
  <c r="AE17" i="59" s="1"/>
  <c r="B1" i="50" l="1"/>
  <c r="R22" i="59" l="1"/>
  <c r="N22" i="59"/>
  <c r="M34" i="59" l="1"/>
  <c r="J22" i="59" l="1"/>
  <c r="M28" i="59" l="1"/>
  <c r="F22" i="59" l="1"/>
  <c r="F20" i="59" l="1"/>
  <c r="R20" i="59"/>
  <c r="J20" i="59"/>
  <c r="F19" i="59" l="1"/>
  <c r="F23" i="59" s="1"/>
  <c r="J19" i="59"/>
  <c r="J23" i="59" s="1"/>
  <c r="R19" i="59"/>
  <c r="R23" i="59" s="1"/>
  <c r="F21" i="59" l="1"/>
  <c r="R21" i="59"/>
  <c r="J21" i="59"/>
  <c r="J36" i="50" l="1"/>
  <c r="I36" i="50"/>
  <c r="H36" i="50"/>
  <c r="J18" i="50" l="1"/>
  <c r="I18" i="50"/>
  <c r="H18" i="50"/>
  <c r="E46" i="59" l="1"/>
  <c r="D46" i="59"/>
  <c r="J38" i="50"/>
  <c r="F46" i="59"/>
  <c r="J37" i="50"/>
  <c r="G46" i="59"/>
  <c r="D40" i="59"/>
  <c r="I38" i="50"/>
  <c r="F40" i="59"/>
  <c r="I37" i="50"/>
  <c r="E40" i="59"/>
  <c r="G40" i="59"/>
  <c r="H38" i="50"/>
  <c r="F34" i="59"/>
  <c r="H37" i="50"/>
  <c r="D34" i="59"/>
  <c r="G34" i="59"/>
  <c r="E34" i="59"/>
  <c r="C46" i="59" l="1"/>
  <c r="C40" i="59"/>
  <c r="C34" i="59"/>
  <c r="L46" i="59" l="1"/>
  <c r="F9" i="59"/>
  <c r="L34" i="59"/>
  <c r="D9" i="59"/>
  <c r="G36" i="50" l="1"/>
  <c r="C28" i="59" l="1"/>
  <c r="G18" i="50" l="1"/>
  <c r="G28" i="59" l="1"/>
  <c r="E28" i="59"/>
  <c r="F28" i="59"/>
  <c r="G38" i="50"/>
  <c r="G37" i="50"/>
  <c r="L28" i="59"/>
  <c r="D28" i="59" l="1"/>
  <c r="C9" i="59" l="1"/>
  <c r="N20" i="59" l="1"/>
  <c r="N19" i="59" l="1"/>
  <c r="K39" i="59"/>
  <c r="K45" i="59"/>
  <c r="M45" i="59"/>
  <c r="M47" i="59" s="1"/>
  <c r="F45" i="59" l="1"/>
  <c r="F47" i="59" s="1"/>
  <c r="N23" i="59"/>
  <c r="N21" i="59"/>
  <c r="M27" i="59"/>
  <c r="M29" i="59" s="1"/>
  <c r="M39" i="59"/>
  <c r="M41" i="59" s="1"/>
  <c r="K33" i="59"/>
  <c r="K27" i="59"/>
  <c r="F33" i="59" l="1"/>
  <c r="F35" i="59" s="1"/>
  <c r="F39" i="59"/>
  <c r="F41" i="59" s="1"/>
  <c r="F27" i="59"/>
  <c r="F29" i="59" s="1"/>
  <c r="C27" i="59" l="1"/>
  <c r="C29" i="59" s="1"/>
  <c r="I19" i="59"/>
  <c r="Q19" i="59"/>
  <c r="C39" i="59"/>
  <c r="C41" i="59" s="1"/>
  <c r="J33" i="59"/>
  <c r="D45" i="59"/>
  <c r="D47" i="59" s="1"/>
  <c r="H45" i="59"/>
  <c r="M33" i="59"/>
  <c r="M35" i="59" s="1"/>
  <c r="C33" i="59"/>
  <c r="C35" i="59" s="1"/>
  <c r="H27" i="59"/>
  <c r="O20" i="59"/>
  <c r="G33" i="59"/>
  <c r="G35" i="59" s="1"/>
  <c r="G39" i="59"/>
  <c r="G41" i="59" s="1"/>
  <c r="C45" i="59"/>
  <c r="C47" i="59" s="1"/>
  <c r="I27" i="59"/>
  <c r="D39" i="59"/>
  <c r="D41" i="59" s="1"/>
  <c r="H39" i="59"/>
  <c r="I33" i="59"/>
  <c r="K20" i="59"/>
  <c r="H33" i="59"/>
  <c r="G27" i="59"/>
  <c r="G29" i="59" s="1"/>
  <c r="G20" i="59"/>
  <c r="I39" i="59"/>
  <c r="J45" i="59"/>
  <c r="I45" i="59"/>
  <c r="D27" i="59"/>
  <c r="D29" i="59" s="1"/>
  <c r="G45" i="59"/>
  <c r="G47" i="59" s="1"/>
  <c r="J39" i="59"/>
  <c r="D33" i="59" l="1"/>
  <c r="D35" i="59" s="1"/>
  <c r="L19" i="59"/>
  <c r="H19" i="59"/>
  <c r="P19" i="59"/>
  <c r="O19" i="59"/>
  <c r="O21" i="59" s="1"/>
  <c r="K19" i="59"/>
  <c r="K21" i="59" s="1"/>
  <c r="M19" i="59"/>
  <c r="G19" i="59"/>
  <c r="G21" i="59" s="1"/>
  <c r="L33" i="59"/>
  <c r="L35" i="59" s="1"/>
  <c r="H20" i="59"/>
  <c r="E27" i="59"/>
  <c r="E29" i="59" s="1"/>
  <c r="L45" i="59"/>
  <c r="L47" i="59" s="1"/>
  <c r="L20" i="59"/>
  <c r="E45" i="59"/>
  <c r="E47" i="59" s="1"/>
  <c r="E39" i="59"/>
  <c r="E41" i="59" s="1"/>
  <c r="E33" i="59"/>
  <c r="E35" i="59" s="1"/>
  <c r="I20" i="59"/>
  <c r="I21" i="59" s="1"/>
  <c r="L39" i="59"/>
  <c r="P20" i="59"/>
  <c r="L21" i="59" l="1"/>
  <c r="P21" i="59"/>
  <c r="H21" i="59"/>
  <c r="M20" i="59"/>
  <c r="M21" i="59" s="1"/>
  <c r="Q20" i="59"/>
  <c r="Q21" i="59" s="1"/>
  <c r="C20" i="59" l="1"/>
  <c r="E19" i="59" l="1"/>
  <c r="E20" i="59"/>
  <c r="D19" i="59" l="1"/>
  <c r="E21" i="59"/>
  <c r="C19" i="59"/>
  <c r="C21" i="59" s="1"/>
  <c r="G6" i="59"/>
  <c r="G13" i="59"/>
  <c r="J27" i="59"/>
  <c r="L27" i="59" s="1"/>
  <c r="L29" i="59" s="1"/>
  <c r="D20" i="59"/>
  <c r="D21" i="59" l="1"/>
  <c r="H13" i="59"/>
  <c r="H6" i="59"/>
  <c r="F13" i="59"/>
  <c r="G5" i="59"/>
  <c r="G7" i="59"/>
  <c r="E13" i="59"/>
  <c r="D13" i="59"/>
  <c r="H7" i="59" l="1"/>
  <c r="H5" i="59"/>
  <c r="G14" i="59"/>
  <c r="G15" i="59" s="1"/>
  <c r="I6" i="59"/>
  <c r="I13" i="59"/>
  <c r="G10" i="59"/>
  <c r="E6" i="59" l="1"/>
  <c r="F5" i="59"/>
  <c r="I5" i="59"/>
  <c r="E7" i="59"/>
  <c r="E5" i="59"/>
  <c r="H10" i="59"/>
  <c r="D7" i="59"/>
  <c r="J6" i="59"/>
  <c r="J13" i="59"/>
  <c r="D5" i="59"/>
  <c r="H14" i="59"/>
  <c r="H15" i="59" s="1"/>
  <c r="I7" i="59"/>
  <c r="D8" i="59" l="1"/>
  <c r="F6" i="59"/>
  <c r="D14" i="59"/>
  <c r="D15" i="59" s="1"/>
  <c r="E8" i="59"/>
  <c r="J5" i="59"/>
  <c r="E14" i="59"/>
  <c r="E15" i="59" s="1"/>
  <c r="J7" i="59"/>
  <c r="I10" i="59"/>
  <c r="F7" i="59"/>
  <c r="D6" i="59"/>
  <c r="I14" i="59"/>
  <c r="I15" i="59" s="1"/>
  <c r="F8" i="59"/>
  <c r="D10" i="59" l="1"/>
  <c r="F10" i="59"/>
  <c r="J14" i="59"/>
  <c r="J15" i="59" s="1"/>
  <c r="J10" i="59"/>
  <c r="F14" i="59"/>
  <c r="F15" i="59" s="1"/>
  <c r="C13" i="59" l="1"/>
  <c r="C7" i="59" l="1"/>
  <c r="C5" i="59"/>
  <c r="C14" i="59" l="1"/>
  <c r="C15" i="59" s="1"/>
  <c r="C8" i="59"/>
  <c r="C6" i="59"/>
  <c r="C10" i="59" l="1"/>
  <c r="L40" i="59" l="1"/>
  <c r="L41" i="59" s="1"/>
  <c r="E9" i="59"/>
  <c r="E10" i="5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tc={FFCF8F24-ECCA-4842-A3BF-ACA03E629CC2}</author>
  </authors>
  <commentList>
    <comment ref="A50" authorId="0" shapeId="0" xr:uid="{FFCF8F24-ECCA-4842-A3BF-ACA03E629CC2}">
      <text>
        <t>[Threaded comment]
Your version of Excel allows you to read this threaded comment; however, any edits to it will get removed if the file is opened in a newer version of Excel. Learn more: https://go.microsoft.com/fwlink/?linkid=870924
Comment:
    @Cassie Rauss @Edwin Hornquist Please review this justification and make any edits needed.
Reply:
    @Cassie Rauss @Edwin Hornquist - Circling back to see if you have any additional edits, per Jessica's previous comment.
Reply:
    @Jessica Lau This comments is irrelevant since the 2023 budget is incorrect to begin with. 
Reply:
    @Edwin Hornquist @Cassie Rauss Gary's provided this narrative for this issue. No furhter action is required from either one of you if you are okay with it.
Reply:
    @Jessica Lau - Did you and Gary talk about how to justify this budget?
Reply:
    @Patricia Neri Gary wrote the narrative for this one.
Reply:
    @Jessica Lau - marking as complete then.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<sst xmlns="http://schemas.openxmlformats.org/spreadsheetml/2006/main" count="12924" uniqueCount="2367">
  <si>
    <t>General Instructions for Completing the Tables:</t>
  </si>
  <si>
    <t>&lt;&lt;&lt;&lt;&lt; Input your PA name here. This will appear on every report Cell B2.</t>
  </si>
  <si>
    <t>2024-2031</t>
  </si>
  <si>
    <t>Reference Years for all tabs</t>
  </si>
  <si>
    <t>All currency will be reported to the dollar, i.e., $0.</t>
  </si>
  <si>
    <t>Follow the legend to guide the input of various data requirements.</t>
  </si>
  <si>
    <t>WORKBOOK DROPDOWN MENU CONTROL</t>
  </si>
  <si>
    <r>
      <t xml:space="preserve">Other than </t>
    </r>
    <r>
      <rPr>
        <b/>
        <sz val="12"/>
        <color theme="1"/>
        <rFont val="Calibri"/>
        <family val="2"/>
        <scheme val="minor"/>
      </rPr>
      <t>Tabs 4 and 5</t>
    </r>
    <r>
      <rPr>
        <sz val="12"/>
        <color theme="1"/>
        <rFont val="Calibri"/>
        <family val="2"/>
        <scheme val="minor"/>
      </rPr>
      <t>, do not add rows.  When adding rows, ensure all formulas are copied.</t>
    </r>
  </si>
  <si>
    <t xml:space="preserve">Tab 4 Program Budget is the primary data entry tab.  Most other tabs are calculations using the data from Tab 4 as the source of data.  </t>
  </si>
  <si>
    <t>Target Exempt</t>
  </si>
  <si>
    <t>Program Type</t>
  </si>
  <si>
    <t>New Business Sector</t>
  </si>
  <si>
    <t>Portfolio Segment</t>
  </si>
  <si>
    <t>All tables totals should be recalculated to ensure footing/cross footing accuracy.</t>
  </si>
  <si>
    <t>Yes</t>
  </si>
  <si>
    <t>Core PA</t>
  </si>
  <si>
    <t>Residential</t>
  </si>
  <si>
    <t>Resource Acquisition</t>
  </si>
  <si>
    <t>Be mindful of print area to ensure footnotes are included when added.</t>
  </si>
  <si>
    <t>No</t>
  </si>
  <si>
    <t>Local Third Party</t>
  </si>
  <si>
    <t>Commercial</t>
  </si>
  <si>
    <t>Market Support</t>
  </si>
  <si>
    <t>SW Third Party</t>
  </si>
  <si>
    <t>Industrial</t>
  </si>
  <si>
    <t>Equity</t>
  </si>
  <si>
    <t>Agricultural</t>
  </si>
  <si>
    <t>Codes &amp; Standards</t>
  </si>
  <si>
    <t>Emerging Tech</t>
  </si>
  <si>
    <t>Public</t>
  </si>
  <si>
    <t>Legend - What do the colors mean</t>
  </si>
  <si>
    <t>WE&amp;T</t>
  </si>
  <si>
    <t>Solid Gray, black font - FORMULA</t>
  </si>
  <si>
    <t>Finance</t>
  </si>
  <si>
    <t>Solid Blue, blue font - DATA INPUT CELL</t>
  </si>
  <si>
    <t>OBF Loan Pool</t>
  </si>
  <si>
    <t>Solid Gold, black font - HEADER/INFORMATION NO-INPUT CELL</t>
  </si>
  <si>
    <t>Specific Tab Instructions:</t>
  </si>
  <si>
    <t>ReadMe</t>
  </si>
  <si>
    <t>Populate Cell A2 with PA name, this will populate PA Name on each tab</t>
  </si>
  <si>
    <t>Tab 0</t>
  </si>
  <si>
    <t>Tab is protected, but no password required to unprotect</t>
  </si>
  <si>
    <t>Tab 1</t>
  </si>
  <si>
    <t>Current Year calculations are based on current effective rates.</t>
  </si>
  <si>
    <t>Total Average Annual Bill Savings by Year  ($) =Electric Average Rate (Res and Non-Res)  $/kwh * Total First Year Electric Net Savings KWH + Gas Average Rate
(Res and Non-Res) 
 $/therm * Total First Year Gas Net Savings Therm</t>
  </si>
  <si>
    <t>Total Average Lifecycle Bill Savings  ($) = Electric Average Rate (Res and Non-Res)  $/kwh * Total Lifecycle Electric Net Savings KWH + Gas Average Rate
(Res and Non-Res) 
 $/therm * Total Lifecycle Gas Net Savings Therm</t>
  </si>
  <si>
    <t>Tab 2</t>
  </si>
  <si>
    <t>This Table applies only to the IOU PAs.</t>
  </si>
  <si>
    <t>Each IOU may customize the "Customer Classes"</t>
  </si>
  <si>
    <t>Tab 3.1</t>
  </si>
  <si>
    <t>Summary Table of 3.2</t>
  </si>
  <si>
    <t>Tab 3.2</t>
  </si>
  <si>
    <t>Populate only the blue highlighted cells.  For example, forecasted electric and gas portfolio allocation percentage.</t>
  </si>
  <si>
    <t>Tab 4.1</t>
  </si>
  <si>
    <t>This provides required details by program for 2024-2027</t>
  </si>
  <si>
    <t>This is the primary input sheet for most of the data that feeds the other tables.</t>
  </si>
  <si>
    <t>Please add  rows between rows 7 and 129.  Copy an existing row for adding new rows to ensure all formulas carry over. Check to make sure that the formulas in the subtotal include the added rows.</t>
  </si>
  <si>
    <t>"_PA portion" of Statewide programs must be marked as "Core PA" rather than "Statewide".</t>
  </si>
  <si>
    <t>This is 4% of PA PY Spending Budget Request.</t>
  </si>
  <si>
    <t xml:space="preserve"> EM&amp;V - PA section This can range from 27.5%  up to 40% of the EM&amp;V 4% budget.</t>
  </si>
  <si>
    <t>Pulls from Table 4, EM&amp;V - ED section</t>
  </si>
  <si>
    <t>CEC AB 841 section only applies to the IOU PAs.</t>
  </si>
  <si>
    <t>Consider whether OBF Loan pool is included as part of the PA portfolio or not. Tab 9 may need to be adjusted if it is not.</t>
  </si>
  <si>
    <t>"20XX PA Pre-2020 Uncommitted and Unspent Carryover  Balance" should be entered as a negative value.</t>
  </si>
  <si>
    <t>For each program measure, if the refrigerant is positive and not new contruction, then assume it is low GWP emissions to be reported in the column "Lifecycle Net CO2e from low-GWP Measures".</t>
  </si>
  <si>
    <t>CO2e: is defined as the number of metric tons of CO2 emissions with the same global warming potential as one metric ton of another greenhouse gas.  This is provided in the CET output file.</t>
  </si>
  <si>
    <t>Tab 4.2</t>
  </si>
  <si>
    <t>This provides budgets by sector &amp; segment for 2028-2031</t>
  </si>
  <si>
    <t>Do not delete Hidden column E (appears to be duplicative but feeds the Tab 7 series.</t>
  </si>
  <si>
    <t>Tab 4.3</t>
  </si>
  <si>
    <t>Program Changes added consistent with ABAL tables</t>
  </si>
  <si>
    <t>Please read the instructions tab.</t>
  </si>
  <si>
    <t>Tab 5</t>
  </si>
  <si>
    <t>For Non-IOU PAs: complete on the EM&amp;V and REN/CCA; provide information to your IOU partner for the IOUs share of the commitment.</t>
  </si>
  <si>
    <t>For IOU PA: Input IOU EM&amp;V and IOU commitments.  Incorporate REN/CCA information into the table.  IOU Tab 5 will provide full picture of all committed funds for the IOU/CCA/REN combined portfolios.</t>
  </si>
  <si>
    <t xml:space="preserve">Tab 6 </t>
  </si>
  <si>
    <t>Historical years provie a point of reference for future requests</t>
  </si>
  <si>
    <t>This table is identical for all IOUs.</t>
  </si>
  <si>
    <t>The current input table is the approved table for 2018 onwards.  Any change will need to be requested in the application.</t>
  </si>
  <si>
    <t>Tab 7.1</t>
  </si>
  <si>
    <t>PA Budget 8-Yr Summary by Segement information</t>
  </si>
  <si>
    <t>Tab 7.2</t>
  </si>
  <si>
    <t>PA Budget 8-yr Summary by sector/Segement</t>
  </si>
  <si>
    <t>Tab 7.3</t>
  </si>
  <si>
    <t>PA Budgets details</t>
  </si>
  <si>
    <t>OBF Loan Pool calculation in Column C-H includes OBF Loan Pool as part of the PA Portfolio.  Formulas need to be adjusted to exclude this amount if not appropriate to be part of the PA Portfolio</t>
  </si>
  <si>
    <t>"For CCA &amp; RENS in IOU Service Territory Only" section is the CCA/REN Revenue Request.  Unspent/Uncommitted funds for the CCA/REN is disclosed on the CCA's/REN's BBAL template.</t>
  </si>
  <si>
    <t>Tab 8</t>
  </si>
  <si>
    <t>Cells E13 (2024), K13 (2025), Q13 (2026), &amp; W13 (2027), Admin expenditures for non-PA, non-qualifying Third Party &amp; Partnerships (non-Target Exempt Programs) must be manually populated as the forecast admin expenditures from the "Core PA" program type (Tab 4, Col F).  The PA admin formula in Cell E12 will adjust for this manual entry. Only for 2024-2027</t>
  </si>
  <si>
    <t xml:space="preserve">Non IOU PAs need to complete Table 8 C&amp;T for informational purposes </t>
  </si>
  <si>
    <t>Add footnotes to the files as specific for your PA and update any blue references in the existing footnotes.</t>
  </si>
  <si>
    <t xml:space="preserve">Tabs 9 through 16 </t>
  </si>
  <si>
    <t>These tables are required by D.18-05-041 OP 44.</t>
  </si>
  <si>
    <t>Tab 17</t>
  </si>
  <si>
    <t>Metrics Tab update for targets 2024-2027</t>
  </si>
  <si>
    <t>Pa Name:</t>
  </si>
  <si>
    <t>Budget Year:</t>
  </si>
  <si>
    <t>Spending Budget Comparison</t>
  </si>
  <si>
    <t>Tab 7 - PA Spending Budget Request (PA Program and EM&amp;V + CEC AB 841)</t>
  </si>
  <si>
    <t>Difference</t>
  </si>
  <si>
    <t>Revenue Requirement or Cost Recovery Comparison</t>
  </si>
  <si>
    <t>Tab 4 - PA Revenue Requirement Request</t>
  </si>
  <si>
    <t>Tab 7 - PA Revenue Requirement Request (Cost Recovery)</t>
  </si>
  <si>
    <t>Program Budget by Cost Category</t>
  </si>
  <si>
    <t>Admin</t>
  </si>
  <si>
    <t>Mktg</t>
  </si>
  <si>
    <t>DINI</t>
  </si>
  <si>
    <t>DI Incentive</t>
  </si>
  <si>
    <t>Tab 4 - Program Budgets</t>
  </si>
  <si>
    <t>Tab 8 - Caps &amp; Targets</t>
  </si>
  <si>
    <t>Tab 9 - Incentives Column, EE Total</t>
  </si>
  <si>
    <t>Portfolio Budget Total vs Budget by Function Summary Total</t>
  </si>
  <si>
    <t>Cross Cutting</t>
  </si>
  <si>
    <t>Tab 7 - PA Portfolio Budget by Function</t>
  </si>
  <si>
    <t>Tab 9 - PA Portfolio Budget by Function</t>
  </si>
  <si>
    <t>(This Table applies only to the IOU PAs)</t>
  </si>
  <si>
    <t>Table 1 -Bill Payer Impacts  (based on program savings forecasted for the year)</t>
  </si>
  <si>
    <t>Electric Average Rate (Res and Non-Res)  $/kwh</t>
  </si>
  <si>
    <t>Gas Average Rate
(Res and Non-Res) 
 $/therm</t>
  </si>
  <si>
    <t>Total Average Annual Bill Savings by Year  ($)</t>
  </si>
  <si>
    <t>Total Average Lifecycle Bill Savings  ($)</t>
  </si>
  <si>
    <t>Present Rates - System Average *</t>
  </si>
  <si>
    <t>Electric Average Rate (Res and Non-Res)  $/kwh * Total First Year Electric Net Savings KWH + Gas Average Rate
(Res and Non-Res) 
 $/therm * Total First Year Gas Net Savings Therm</t>
  </si>
  <si>
    <t>Electric Average Rate (Res and Non-Res)  $/kwh * Total Lifecycle Electric Net Savings KWH + Gas Average Rate
(Res and Non-Res) 
 $/therm * Total Lifecycle Gas Net Savings Therm</t>
  </si>
  <si>
    <t xml:space="preserve">Table 2a - Electric Bill Payer Impacts - Current and Proposed Revenues and Rates, Total and Energy Efficiency, by Customer Class </t>
  </si>
  <si>
    <t>Customer Classes</t>
  </si>
  <si>
    <t>2022 Proposed Energy Efficiency Electric Annual Revenue Change 
 $000</t>
  </si>
  <si>
    <t>2022 Proposed Percentage Change In Electric Revenue and Rates</t>
  </si>
  <si>
    <t>2022 Electric 
Average Rate 
$/kWh</t>
  </si>
  <si>
    <t>2022 Energy Efficiency Portion of Electric Average Rate
$/kWh</t>
  </si>
  <si>
    <t>2023 Proposed Energy Efficiency Electric Annual Revenue Change 
 $000</t>
  </si>
  <si>
    <t>2023 Proposed Percentage Change In Electric Revenue and Rates</t>
  </si>
  <si>
    <t>2023 Electric 
Average Rate 
$/kWh</t>
  </si>
  <si>
    <t>2023 Energy Efficiency Portion of Electric Average Rate
$/kWh</t>
  </si>
  <si>
    <t>2024 Proposed Energy Efficiency Electric Annual Revenue Change 
 $000</t>
  </si>
  <si>
    <t>2024 Proposed Percentage Change In Electric Revenue and Rates</t>
  </si>
  <si>
    <t>2024 Electric 
Average Rate 
$/kWh</t>
  </si>
  <si>
    <t>2024 Energy Efficiency Portion of Electric Average Rate
$/kWh</t>
  </si>
  <si>
    <t>2025 Proposed Energy Efficiency Electric Annual Revenue Change 
 $000</t>
  </si>
  <si>
    <t>2025 Proposed Percentage Change In Electric Revenue and Rates</t>
  </si>
  <si>
    <t>2025 Electric 
Average Rate 
$/kWh</t>
  </si>
  <si>
    <t>2025 Energy Efficiency Portion of Electric Average Rate
$/kWh</t>
  </si>
  <si>
    <t>2026 Proposed Energy Efficiency Electric Annual Revenue Change 
 $000</t>
  </si>
  <si>
    <t>2026 Proposed Percentage Change In Electric Revenue and Rates</t>
  </si>
  <si>
    <t>2026 Electric 
Average Rate 
$/kWh</t>
  </si>
  <si>
    <t>2026 Energy Efficiency Portion of Electric Average Rate
$/kWh</t>
  </si>
  <si>
    <t>2027 Proposed Energy Efficiency Electric Annual Revenue Change 
 $000</t>
  </si>
  <si>
    <t>2027 Proposed Percentage Change In Electric Revenue and Rates</t>
  </si>
  <si>
    <t>2027 Electric 
Average Rate 
$/kWh</t>
  </si>
  <si>
    <t>2027 Energy Efficiency Portion of Electric Average Rate
$/kWh</t>
  </si>
  <si>
    <t>2028 Proposed Energy Efficiency Electric Annual Revenue Change 
 $000</t>
  </si>
  <si>
    <t>2028 Proposed Percentage Change In Electric Revenue and Rates</t>
  </si>
  <si>
    <t>2028 Electric 
Average Rate 
$/kWh</t>
  </si>
  <si>
    <t>2028 Energy Efficiency Portion of Electric Average Rate
$/kWh</t>
  </si>
  <si>
    <t>2029 Proposed Energy Efficiency Electric Annual Revenue Change 
 $000</t>
  </si>
  <si>
    <t>2029 Proposed Percentage Change In Electric Revenue and Rates</t>
  </si>
  <si>
    <t>2029 Electric 
Average Rate 
$/kWh</t>
  </si>
  <si>
    <t>2029 Energy Efficiency Portion of Electric Average Rate
$/kWh</t>
  </si>
  <si>
    <t>2030 Proposed Energy Efficiency Electric Annual Revenue Change 
 $000</t>
  </si>
  <si>
    <t>2030 Proposed Percentage Change In Electric Revenue and Rates</t>
  </si>
  <si>
    <t>2030 Electric 
Average Rate 
$/kWh</t>
  </si>
  <si>
    <t>2030 Energy Efficiency Portion of Electric Average Rate
$/kWh</t>
  </si>
  <si>
    <t>2031 Proposed Energy Efficiency Electric Annual Revenue Change 
 $000</t>
  </si>
  <si>
    <t>2031 Proposed Percentage Change In Electric Revenue and Rates</t>
  </si>
  <si>
    <t>2031 Electric 
Average Rate 
$/kWh</t>
  </si>
  <si>
    <t>2031 Energy Efficiency Portion of Electric Average Rate
$/kWh</t>
  </si>
  <si>
    <t xml:space="preserve">Table 2b - Gas Bill Payer Impacts  - Current and Proposed Revenues and Rates, Total and Energy Efficiency, by Customer Class </t>
  </si>
  <si>
    <t>2022 Proposed Energy Efficiency Gas Annual Revenue Change 
 $000</t>
  </si>
  <si>
    <t>2022 Proposed Percentage Change In Gas Revenue and Rates</t>
  </si>
  <si>
    <t>2023 Proposed Energy Efficiency Gas Annual Revenue Change 
 $000</t>
  </si>
  <si>
    <t>2023 Proposed Percentage Change In Gas Revenue and Rates</t>
  </si>
  <si>
    <t>2024 Proposed Energy Efficiency Gas Annual Revenue Change 
 $000</t>
  </si>
  <si>
    <t>2024 Proposed Percentage Change In Gas Revenue and Rates</t>
  </si>
  <si>
    <t>2025 Proposed Energy Efficiency Gas Annual Revenue Change 
 $000</t>
  </si>
  <si>
    <t>2025 Proposed Percentage Change In Gas Revenue and Rates</t>
  </si>
  <si>
    <t>2026 Proposed Energy Efficiency Gas Annual Revenue Change 
 $000</t>
  </si>
  <si>
    <t>2026 Proposed Percentage Change In Gas Revenue and Rates</t>
  </si>
  <si>
    <t>2027 Proposed Energy Efficiency Gas Annual Revenue Change 
 $000</t>
  </si>
  <si>
    <t>2027 Proposed Percentage Change In Gas Revenue and Rates</t>
  </si>
  <si>
    <t>2028 Proposed Energy Efficiency Gas Annual Revenue Change 
 $000</t>
  </si>
  <si>
    <t>2028 Proposed Percentage Change In Gas Revenue and Rates</t>
  </si>
  <si>
    <t>2029 Proposed Energy Efficiency Gas Annual Revenue Change 
 $000</t>
  </si>
  <si>
    <t>2029 Proposed Percentage Change In Gas Revenue and Rates</t>
  </si>
  <si>
    <t>2030 Proposed Energy Efficiency Gas Annual Revenue Change 
 $000</t>
  </si>
  <si>
    <t>2030 Proposed Percentage Change In Gas Revenue and Rates</t>
  </si>
  <si>
    <t>2031 Proposed Energy Efficiency Gas Annual Revenue Change 
 $000</t>
  </si>
  <si>
    <t>2031 Proposed Percentage Change In Gas Revenue and Rates</t>
  </si>
  <si>
    <t>Table 3.1 - PA 2024-2031 Funding Source Summary</t>
  </si>
  <si>
    <t>Spending Budget Request</t>
  </si>
  <si>
    <t>Electric Procurement</t>
  </si>
  <si>
    <t>% Electric</t>
  </si>
  <si>
    <t>Gas</t>
  </si>
  <si>
    <t>% Gas</t>
  </si>
  <si>
    <t>PA (IOU+CCAs+RENs ) Recovery Budget</t>
  </si>
  <si>
    <t>Total</t>
  </si>
  <si>
    <t>8 Year Funding Sources - RENs/CCAs</t>
  </si>
  <si>
    <t>Year</t>
  </si>
  <si>
    <t>PG&amp;E</t>
  </si>
  <si>
    <t>SDG&amp;E</t>
  </si>
  <si>
    <t>SCE</t>
  </si>
  <si>
    <t>SCG</t>
  </si>
  <si>
    <t>Electric $</t>
  </si>
  <si>
    <t>Gas $</t>
  </si>
  <si>
    <t>Table 3 - Budget and Cost Recovery by Funding Source</t>
  </si>
  <si>
    <t>Table 3a - PA Spending Budget Request by Funding Source</t>
  </si>
  <si>
    <t>Source is Table 4</t>
  </si>
  <si>
    <t>Source is Table 7</t>
  </si>
  <si>
    <t>PA EE Programs and EM&amp;V</t>
  </si>
  <si>
    <t>Annual PA Spending Budget Request (Program and EM&amp;V total)</t>
  </si>
  <si>
    <t>PA Spending Budget Request (PA Program and EM&amp;V + CEC AB 841)</t>
  </si>
  <si>
    <t>Table 3b - Budget by Funding Source</t>
  </si>
  <si>
    <t>Portfolio Budget (Before Carryover)</t>
  </si>
  <si>
    <t>2024 Budget</t>
  </si>
  <si>
    <t>2024 %Allocation</t>
  </si>
  <si>
    <t>2025 Budget</t>
  </si>
  <si>
    <t>2025 %Allocation</t>
  </si>
  <si>
    <t>2026 Budget</t>
  </si>
  <si>
    <t>2026 %Allocation</t>
  </si>
  <si>
    <t>2027 Budget</t>
  </si>
  <si>
    <t>2027 %Allocation</t>
  </si>
  <si>
    <t>2028 Budget</t>
  </si>
  <si>
    <t>2028 %Allocation</t>
  </si>
  <si>
    <t>2029 Budget</t>
  </si>
  <si>
    <t>2029 %Allocation</t>
  </si>
  <si>
    <t>2030 Budget</t>
  </si>
  <si>
    <t>2030 %Allocation</t>
  </si>
  <si>
    <t>2031 Budget</t>
  </si>
  <si>
    <t>20317 %Allocation</t>
  </si>
  <si>
    <t>Electric Procurement EE Funds</t>
  </si>
  <si>
    <t>Gas PPP Surcharge Funds</t>
  </si>
  <si>
    <t>Total Funds</t>
  </si>
  <si>
    <t>Table 3c - Revenue Requirement for Cost Recovery by Funding Source</t>
  </si>
  <si>
    <t>Authorized Funding in Rates (including  Unspent/Uncommitted Funds )</t>
  </si>
  <si>
    <t>2024 Revenue Requirement</t>
  </si>
  <si>
    <t>2024 %Allocation after Carryover adjustment</t>
  </si>
  <si>
    <t>2025 Revenue Requirement</t>
  </si>
  <si>
    <t>2025 %Allocation after Carryover adjustment</t>
  </si>
  <si>
    <t>2026 Revenue Requirement</t>
  </si>
  <si>
    <t>2026 %Allocation after Carryover adjustment</t>
  </si>
  <si>
    <t>2027 Revenue Requirement</t>
  </si>
  <si>
    <t>2027 %Allocation after Carryover adjustment</t>
  </si>
  <si>
    <t>2028 Revenue Requirement</t>
  </si>
  <si>
    <t>2028 %Allocation after Carryover adjustment</t>
  </si>
  <si>
    <t>2029 Revenue Requirement</t>
  </si>
  <si>
    <t>2029 %Allocation after Carryover adjustment</t>
  </si>
  <si>
    <t>2030 Revenue Requirement</t>
  </si>
  <si>
    <t>2030 %Allocation after Carryover adjustment</t>
  </si>
  <si>
    <t>2031 Revenue Requirement</t>
  </si>
  <si>
    <t>2031 %Allocation after Carryover adjustment</t>
  </si>
  <si>
    <t>Table 3d - Unspent/Uncommitted Carryover Funds (in positive $ amounts)</t>
  </si>
  <si>
    <t xml:space="preserve">Program Unspent/Uncommitted Funds </t>
  </si>
  <si>
    <t xml:space="preserve"> Electric</t>
  </si>
  <si>
    <t xml:space="preserve">Total </t>
  </si>
  <si>
    <t xml:space="preserve">Pre-2020 </t>
  </si>
  <si>
    <t xml:space="preserve">EM&amp;V Unspent/Uncommitted Funds </t>
  </si>
  <si>
    <t>Total Unspent/Uncommitted Funds</t>
  </si>
  <si>
    <t>Notes on Table 3d</t>
  </si>
  <si>
    <t>Any actual uncommitted/unspent funds for 2023 will be trued-up in the IOU's respective electric and gas PPP annual rates advice letter for 2023.</t>
  </si>
  <si>
    <t>Demand Response</t>
  </si>
  <si>
    <t>Energy Efficiency</t>
  </si>
  <si>
    <t>Electric Demand Response Funds</t>
  </si>
  <si>
    <t>Electric Energy Efficiency Funds</t>
  </si>
  <si>
    <t>Natural Gas Public Purpose Funds</t>
  </si>
  <si>
    <t>Total Energy Efficiency Funds</t>
  </si>
  <si>
    <r>
      <t xml:space="preserve"> Program Funds - PA </t>
    </r>
    <r>
      <rPr>
        <vertAlign val="superscript"/>
        <sz val="12"/>
        <rFont val="Palatino"/>
      </rPr>
      <t>4</t>
    </r>
  </si>
  <si>
    <r>
      <t xml:space="preserve"> Program Funds - REN </t>
    </r>
    <r>
      <rPr>
        <vertAlign val="superscript"/>
        <sz val="12"/>
        <rFont val="Palatino"/>
      </rPr>
      <t>5</t>
    </r>
  </si>
  <si>
    <r>
      <t xml:space="preserve"> Program Funds - CCA </t>
    </r>
    <r>
      <rPr>
        <vertAlign val="superscript"/>
        <sz val="12"/>
        <rFont val="Palatino"/>
      </rPr>
      <t>5</t>
    </r>
  </si>
  <si>
    <r>
      <t xml:space="preserve"> EM&amp;V </t>
    </r>
    <r>
      <rPr>
        <vertAlign val="superscript"/>
        <sz val="12"/>
        <rFont val="Palatino"/>
      </rPr>
      <t>3</t>
    </r>
  </si>
  <si>
    <t>Budget Total</t>
  </si>
  <si>
    <t>Notes:</t>
  </si>
  <si>
    <t>2 REN and CCA information provided by all RENS and CCAs and is consistent with their respective ABALs.</t>
  </si>
  <si>
    <t>3 This represent total IOU+CCA+REN EM&amp;V</t>
  </si>
  <si>
    <t>4 Program Funds represents the total program budget, excluding EM&amp;V.</t>
  </si>
  <si>
    <t>5 only the IOU completes this line and should be consistent table 7.</t>
  </si>
  <si>
    <t>2024-2027</t>
  </si>
  <si>
    <t>(report budgets to the $--do not round)</t>
  </si>
  <si>
    <t>Table 4 – Budget, Spent, Unspent, Carryover Details</t>
  </si>
  <si>
    <t>New/Existing Program #</t>
  </si>
  <si>
    <t>Discontinued Program #</t>
  </si>
  <si>
    <t>Program Name</t>
  </si>
  <si>
    <t xml:space="preserve"> Business Sector</t>
  </si>
  <si>
    <r>
      <t xml:space="preserve">Pre-2020 Unspent/Uncommitted EE Funds </t>
    </r>
    <r>
      <rPr>
        <b/>
        <vertAlign val="superscript"/>
        <sz val="10"/>
        <rFont val="Arial"/>
        <family val="2"/>
      </rPr>
      <t>6</t>
    </r>
  </si>
  <si>
    <t>2021 Authorized Budget</t>
  </si>
  <si>
    <t>2021 Forecasted Unspent/ Uncommitted Funds as of 9/30/2021</t>
  </si>
  <si>
    <t>2021 Budget Spent as of 9/30/2021</t>
  </si>
  <si>
    <t>2022 Proposed Budget</t>
  </si>
  <si>
    <t>2023 Proposed Budget</t>
  </si>
  <si>
    <t>Administrative</t>
  </si>
  <si>
    <t>Marketing/ Outreach</t>
  </si>
  <si>
    <t>Direct Implementation Non-Incentive</t>
  </si>
  <si>
    <t>Incentive/ Rebate</t>
  </si>
  <si>
    <t>2024 PA Spending Budget Request</t>
  </si>
  <si>
    <t>First Year Net KWH</t>
  </si>
  <si>
    <t>First Year Net KW</t>
  </si>
  <si>
    <t>First Year Net Electric CO2e</t>
  </si>
  <si>
    <t>First Year Net Gas CO2e</t>
  </si>
  <si>
    <t>Lifecycle Net KWH</t>
  </si>
  <si>
    <t>Lifecycle Net Electric CO2e</t>
  </si>
  <si>
    <t>Lifecycle Net Gas CO2e</t>
  </si>
  <si>
    <t>Lifecycle Net CO2e from low-GWP Measures</t>
  </si>
  <si>
    <t>Incentive/Rebate</t>
  </si>
  <si>
    <t>2025 PA Spending Budget Request</t>
  </si>
  <si>
    <t>2026 PA Spending Budget Request</t>
  </si>
  <si>
    <t>2027 PA Spending Budget Request</t>
  </si>
  <si>
    <t>PA PROGRAM TOTAL</t>
  </si>
  <si>
    <t>EM&amp;V - PA</t>
  </si>
  <si>
    <t>EM&amp;V - ED</t>
  </si>
  <si>
    <t>EM&amp;V TOTAL</t>
  </si>
  <si>
    <t>PA Program and EM&amp;V Total</t>
  </si>
  <si>
    <t>CEC AB 841 Program Budget--IOU PA only</t>
  </si>
  <si>
    <t>Applicable Annual % of difference between funding limitation &amp; 2020 EE ABAL budget 3</t>
  </si>
  <si>
    <t xml:space="preserve">IOU 2020 and Beyond Uncommitted and Unspent Carryover  Balance </t>
  </si>
  <si>
    <t>CEC AB 841 Total</t>
  </si>
  <si>
    <t xml:space="preserve">Financing Pilot Programs </t>
  </si>
  <si>
    <t>Financing Pilot Programs Total</t>
  </si>
  <si>
    <t>ME&amp;O &amp; ESA</t>
  </si>
  <si>
    <t>ESA2</t>
  </si>
  <si>
    <t>Notes: (PA to add as needed, e.g., relevant advice letter references, decision references and any other needed explanations.)</t>
  </si>
  <si>
    <t>1. ME&amp;O requested budget for 2021 per AL 3498-E/3835-G.</t>
  </si>
  <si>
    <t>2. SDG&amp;E Financing Administrative cost is per AL 3451-E-A/2818-G.</t>
  </si>
  <si>
    <r>
      <rPr>
        <vertAlign val="superscript"/>
        <sz val="10"/>
        <rFont val="Arial"/>
        <family val="2"/>
      </rPr>
      <t>6</t>
    </r>
    <r>
      <rPr>
        <sz val="10"/>
        <rFont val="Arial"/>
        <family val="2"/>
      </rPr>
      <t xml:space="preserve"> PAs have the option of inputting by program or by total</t>
    </r>
  </si>
  <si>
    <t>2028-2031</t>
  </si>
  <si>
    <t>Sector Name</t>
  </si>
  <si>
    <t>2028 PA Spending Budget Request</t>
  </si>
  <si>
    <t>2029 PA Spending Budget Request</t>
  </si>
  <si>
    <t>2030 PA Spending Budget Request</t>
  </si>
  <si>
    <t>2031 PA Spending Budget Request</t>
  </si>
  <si>
    <t>C&amp;S</t>
  </si>
  <si>
    <t>EM&amp;V</t>
  </si>
  <si>
    <t>PA Spending Budget Request (PA Program and EM&amp;V Total)</t>
  </si>
  <si>
    <t xml:space="preserve">Committed funds but not yet spent </t>
  </si>
  <si>
    <t>Electric Procurement Funds</t>
  </si>
  <si>
    <t>Category **</t>
  </si>
  <si>
    <t>2017 to date EM&amp;V Funds</t>
  </si>
  <si>
    <t>2017 to date Program Funds - Utility</t>
  </si>
  <si>
    <t>2017 to date Program Funds - REN</t>
  </si>
  <si>
    <t>2017 to date Program Funds - CCA</t>
  </si>
  <si>
    <t>2018 to date EM&amp;V Funds</t>
  </si>
  <si>
    <t>2018 to date Program Funds - Utility</t>
  </si>
  <si>
    <t>2018 to date Program Funds - REN</t>
  </si>
  <si>
    <t>2018 to date Program Funds - CCA</t>
  </si>
  <si>
    <t>2019 to date EM&amp;V Funds</t>
  </si>
  <si>
    <t>2019 to date Program Funds - Utility</t>
  </si>
  <si>
    <t>2019 to date Program Funds - REN</t>
  </si>
  <si>
    <t>2019 to date Program Funds - CCA</t>
  </si>
  <si>
    <t>2020 to date EM&amp;V Funds</t>
  </si>
  <si>
    <t>2020 to date Program Funds - Utility</t>
  </si>
  <si>
    <t>2020 to date Program Funds - REN</t>
  </si>
  <si>
    <t>2020 to date Program Funds - CCA</t>
  </si>
  <si>
    <t>2021 to date EM&amp;V Funds</t>
  </si>
  <si>
    <t>2021 to date Program Funds - Utility</t>
  </si>
  <si>
    <t>2021 to date Program Funds - REN</t>
  </si>
  <si>
    <t>2021 to date Program Funds - CCA</t>
  </si>
  <si>
    <t>** For Non-IOU PAs: complete on the EM&amp;V and REN/CCA; provide information to your IOU partner for the IOUs share of the commitment.</t>
  </si>
  <si>
    <t>Contract Options</t>
  </si>
  <si>
    <t>Extend/Renew</t>
  </si>
  <si>
    <t>Table 6 - Statewide Programs (Identifcal For All IOUs)</t>
  </si>
  <si>
    <t>Rebid</t>
  </si>
  <si>
    <t xml:space="preserve">Statewide Program* </t>
  </si>
  <si>
    <t>Program Segement</t>
  </si>
  <si>
    <t>Lead IOU</t>
  </si>
  <si>
    <r>
      <t xml:space="preserve">2021 Program Contract Budget
</t>
    </r>
    <r>
      <rPr>
        <b/>
        <sz val="10"/>
        <rFont val="Calibri"/>
        <family val="2"/>
        <scheme val="minor"/>
      </rPr>
      <t>(Total for all IOUs)**</t>
    </r>
  </si>
  <si>
    <r>
      <t xml:space="preserve">2022 Program Contract Budget
</t>
    </r>
    <r>
      <rPr>
        <b/>
        <sz val="10"/>
        <rFont val="Calibri"/>
        <family val="2"/>
        <scheme val="minor"/>
      </rPr>
      <t>(Total for all IOUs)**</t>
    </r>
  </si>
  <si>
    <r>
      <t xml:space="preserve">2023 Program Contract Budget
</t>
    </r>
    <r>
      <rPr>
        <b/>
        <sz val="10"/>
        <rFont val="Calibri"/>
        <family val="2"/>
        <scheme val="minor"/>
      </rPr>
      <t>(Total for all IOUs)**</t>
    </r>
  </si>
  <si>
    <r>
      <t xml:space="preserve">2024 Program Contract Budget
</t>
    </r>
    <r>
      <rPr>
        <b/>
        <sz val="10"/>
        <rFont val="Calibri"/>
        <family val="2"/>
        <scheme val="minor"/>
      </rPr>
      <t>(Total for all IOUs)**</t>
    </r>
  </si>
  <si>
    <r>
      <t xml:space="preserve">2025 Program Contract Budget
</t>
    </r>
    <r>
      <rPr>
        <b/>
        <sz val="10"/>
        <rFont val="Calibri"/>
        <family val="2"/>
        <scheme val="minor"/>
      </rPr>
      <t>(Total for all IOUs)**</t>
    </r>
  </si>
  <si>
    <r>
      <t xml:space="preserve">2026 Program Contract Budget
</t>
    </r>
    <r>
      <rPr>
        <b/>
        <sz val="10"/>
        <rFont val="Calibri"/>
        <family val="2"/>
        <scheme val="minor"/>
      </rPr>
      <t>(Total for all IOUs)**</t>
    </r>
  </si>
  <si>
    <r>
      <t xml:space="preserve">2027 Program Contract Budget
</t>
    </r>
    <r>
      <rPr>
        <b/>
        <sz val="10"/>
        <rFont val="Calibri"/>
        <family val="2"/>
        <scheme val="minor"/>
      </rPr>
      <t>(Total for all IOUs)**</t>
    </r>
  </si>
  <si>
    <t>Expected Contract End Date (MM/YYYY)</t>
  </si>
  <si>
    <t>Percent Electric</t>
  </si>
  <si>
    <r>
      <t xml:space="preserve">Combined (Electric &amp; Gas) Proportional Contribution to Contract Cost per Load-Share
</t>
    </r>
    <r>
      <rPr>
        <sz val="11"/>
        <rFont val="Calibri"/>
        <family val="2"/>
        <scheme val="minor"/>
      </rPr>
      <t>(Either as reflected in co-funding agreement, or expected in co-funding agreement. Funding share may be within +/-20% of Target per formula in row 1 above)</t>
    </r>
  </si>
  <si>
    <t>Total Contract Expenditures 2018-2021 **</t>
  </si>
  <si>
    <r>
      <t>2022 IOU Administrative Budget</t>
    </r>
    <r>
      <rPr>
        <b/>
        <vertAlign val="superscript"/>
        <sz val="12"/>
        <rFont val="Calibri"/>
        <family val="2"/>
        <scheme val="minor"/>
      </rPr>
      <t>A</t>
    </r>
  </si>
  <si>
    <r>
      <t>2023 IOU Administrative Budget</t>
    </r>
    <r>
      <rPr>
        <b/>
        <vertAlign val="superscript"/>
        <sz val="12"/>
        <rFont val="Calibri"/>
        <family val="2"/>
        <scheme val="minor"/>
      </rPr>
      <t>A</t>
    </r>
  </si>
  <si>
    <r>
      <t>2024 IOU Administrative Budget</t>
    </r>
    <r>
      <rPr>
        <b/>
        <vertAlign val="superscript"/>
        <sz val="12"/>
        <rFont val="Calibri"/>
        <family val="2"/>
        <scheme val="minor"/>
      </rPr>
      <t>A</t>
    </r>
  </si>
  <si>
    <r>
      <t>2025 IOU Administrative Budget</t>
    </r>
    <r>
      <rPr>
        <b/>
        <vertAlign val="superscript"/>
        <sz val="12"/>
        <rFont val="Calibri"/>
        <family val="2"/>
        <scheme val="minor"/>
      </rPr>
      <t>A</t>
    </r>
  </si>
  <si>
    <r>
      <t>2026 IOU Administrative Budget</t>
    </r>
    <r>
      <rPr>
        <b/>
        <vertAlign val="superscript"/>
        <sz val="12"/>
        <rFont val="Calibri"/>
        <family val="2"/>
        <scheme val="minor"/>
      </rPr>
      <t>A</t>
    </r>
  </si>
  <si>
    <r>
      <t>2027 IOU Administrative Budget</t>
    </r>
    <r>
      <rPr>
        <b/>
        <vertAlign val="superscript"/>
        <sz val="12"/>
        <rFont val="Calibri"/>
        <family val="2"/>
        <scheme val="minor"/>
      </rPr>
      <t>A</t>
    </r>
  </si>
  <si>
    <t>Water/wastewater pumping</t>
  </si>
  <si>
    <t>Lighting (Upstream)</t>
  </si>
  <si>
    <t>ETP, electric</t>
  </si>
  <si>
    <t>Institutional Partnerships, UC/CSU/CCC</t>
  </si>
  <si>
    <t>ETP, gas</t>
  </si>
  <si>
    <t>Food Service POS</t>
  </si>
  <si>
    <t>Midstream Comm Water Heating</t>
  </si>
  <si>
    <t>Res HVAC QI/QM</t>
  </si>
  <si>
    <t>Plug Load and Appliance</t>
  </si>
  <si>
    <t>Upstream HVAC (Comm + Res)</t>
  </si>
  <si>
    <t xml:space="preserve">*Modify rows as needed to reflect consolidation or division of a program category per solicitation approach or contracts. Ultimately there should be one line per executed 3P contract. </t>
  </si>
  <si>
    <t>^ Administrative budgets for statewide programs are IOU specific and are filed under separate program IDs. They include all non-contract program expenditures which cover coordination, support and management. Estimate for year end 2021.  This does not include any contract implementation cost.</t>
  </si>
  <si>
    <t>***Launch date assumes that the signed contracts filed via AL are approved by ED in 90-days, where applicable.</t>
  </si>
  <si>
    <t>BP Decision (D.18-05-041): OP 23. The 25 percent requirement for statewide funding articulated in D.16-08-019 shall be calculated as a proportion of the utility program administrator’s total portfolio budget, including evaluation, measurement, and verification funding, but excluding funding allocated to other program administrators for other (non-statewide) programs. The percentage requirement for statewide program funding for the Southern California Gas Company shall be reduced to 15 percent, but remain 25 percent for the other utility program administrators consistent with D.16-08-019.</t>
  </si>
  <si>
    <t>INPUT TABLE: DO NOT MODIFY</t>
  </si>
  <si>
    <t>IOU</t>
  </si>
  <si>
    <t>Percent PPP Electric</t>
  </si>
  <si>
    <t>Percent PPP Gas</t>
  </si>
  <si>
    <t>Electric Proportional Share</t>
  </si>
  <si>
    <t>Gas Proportional Share</t>
  </si>
  <si>
    <t>SoCalGas</t>
  </si>
  <si>
    <t>ADVICE LETTER 3268-E-A/2701-G-A</t>
  </si>
  <si>
    <t>(San Diego Gas &amp; Electric Company - U902 M)</t>
  </si>
  <si>
    <t>ADVICE LETTER 5346-G-A</t>
  </si>
  <si>
    <t>(Southern California Gas Company - U904 G)</t>
  </si>
  <si>
    <t>ADVICE LETTER 3861-E-A</t>
  </si>
  <si>
    <t>(Southern California Edison Company - U338 E)</t>
  </si>
  <si>
    <t>ADVICE LETTER 5373-E-A/4009-G-A</t>
  </si>
  <si>
    <t>(Pacific Gas &amp; Electric Company – U39 M)</t>
  </si>
  <si>
    <t xml:space="preserve">Table 7.1 - PA 2024-2031 Budget Savings By Segment </t>
  </si>
  <si>
    <t>Segment</t>
  </si>
  <si>
    <t>Requested Budget</t>
  </si>
  <si>
    <t>TSB</t>
  </si>
  <si>
    <t>TRC</t>
  </si>
  <si>
    <t>PAC</t>
  </si>
  <si>
    <t>kWh</t>
  </si>
  <si>
    <t>kW</t>
  </si>
  <si>
    <t>First Year Net Elec CO2e</t>
  </si>
  <si>
    <t>8-Yr Total</t>
  </si>
  <si>
    <t xml:space="preserve">Table 7.2 - PA 2024-2031 Budget Savings By Sector </t>
  </si>
  <si>
    <t>Sector</t>
  </si>
  <si>
    <t>Table 7.3 - PA 2024-2031 Budget Savings By Sector and Segment</t>
  </si>
  <si>
    <t xml:space="preserve"> PY2024 FORECAST ENERGY SAVINGS (Net)</t>
  </si>
  <si>
    <t xml:space="preserve"> PY2027 FORECAST ENERGY SAVINGS (Net)</t>
  </si>
  <si>
    <t xml:space="preserve"> PY2028 FORECAST ENERGY SAVINGS (Net)</t>
  </si>
  <si>
    <t xml:space="preserve"> PY2029 FORECAST ENERGY SAVINGS (Net)</t>
  </si>
  <si>
    <t xml:space="preserve"> PY2030 FORECAST ENERGY SAVINGS (Net)</t>
  </si>
  <si>
    <t xml:space="preserve"> PY2031 FORECAST ENERGY SAVINGS (Net)</t>
  </si>
  <si>
    <t>Line</t>
  </si>
  <si>
    <t>Program Year (PY) 2024 Budget</t>
  </si>
  <si>
    <t>PA forecast kWh</t>
  </si>
  <si>
    <t>PA forecast kW</t>
  </si>
  <si>
    <t>Program Year (PY) 2025 Budget</t>
  </si>
  <si>
    <t>Program Year (PY) 2027 Budget</t>
  </si>
  <si>
    <t>Program Year (PY) 2028 Budget</t>
  </si>
  <si>
    <t>Program Year (PY) 2029 Budget</t>
  </si>
  <si>
    <t>Program Year (PY) 2030 Budget</t>
  </si>
  <si>
    <t>Program Year (PY) 2031 Budget</t>
  </si>
  <si>
    <t>PA Subtotal (does not include ESA budget and savings)</t>
  </si>
  <si>
    <t>Forecasted Total System Benefit (TSB)</t>
  </si>
  <si>
    <t>Forecasted Total Resource Cost (TRC)</t>
  </si>
  <si>
    <t>Portfolio</t>
  </si>
  <si>
    <t>CPUC Savings Goal ( w/o C&amp;S)</t>
  </si>
  <si>
    <t>Forecast savings as % of CPUC Savings Goal (w/o C&amp;S)</t>
  </si>
  <si>
    <t>8a</t>
  </si>
  <si>
    <t>PA EM&amp;V</t>
  </si>
  <si>
    <t>8b</t>
  </si>
  <si>
    <t>ED EM&amp;V</t>
  </si>
  <si>
    <t>Forecasted Portfolio Administrator Cost (PAC)</t>
  </si>
  <si>
    <t>% of Equity and Market Support Program Budgets to PA Spending Budget Request (not to Exceed 30%)</t>
  </si>
  <si>
    <t>PA Authorized Budget Cap (D.18-05-041)</t>
  </si>
  <si>
    <t>ONLY IOU COMPLETES THIS SECTION - For CCA &amp; RENS in IOU Service Territory Only</t>
  </si>
  <si>
    <t>REN  Budget Recovery Request</t>
  </si>
  <si>
    <t>13a</t>
  </si>
  <si>
    <t xml:space="preserve">   BayREN  PY Budget Recovery Request  (excl. REN Uncommitted/Unspent Carryover)</t>
  </si>
  <si>
    <t>13b</t>
  </si>
  <si>
    <t>13c</t>
  </si>
  <si>
    <t>13d</t>
  </si>
  <si>
    <t>CCA  Budget Recovery Request</t>
  </si>
  <si>
    <t>14a</t>
  </si>
  <si>
    <t>14b</t>
  </si>
  <si>
    <t>14c</t>
  </si>
  <si>
    <t xml:space="preserve">   Redwood Coast Energy Authority (excl. REN Uncommitted/Unspent Carryover)</t>
  </si>
  <si>
    <t>14d</t>
  </si>
  <si>
    <t xml:space="preserve">   San Jose Clean Energy (excl. REN Uncommitted/Unspent Carryover)</t>
  </si>
  <si>
    <t>Table 8 - Caps &amp; Targets</t>
  </si>
  <si>
    <t>2024 Energy Efficiency Cap And Target Expenditure Projections</t>
  </si>
  <si>
    <t>2025 Energy Efficiency Cap And Target Expenditure Projections</t>
  </si>
  <si>
    <t>2026 Energy Efficiency Cap And Target Expenditure Projections</t>
  </si>
  <si>
    <t>2027 Energy Efficiency Cap And Target Expenditure Projections</t>
  </si>
  <si>
    <t>Expenditures</t>
  </si>
  <si>
    <t>Cap &amp; Target Performance</t>
  </si>
  <si>
    <t>Budget Category</t>
  </si>
  <si>
    <r>
      <t xml:space="preserve">Non-Third Party Qualifying Costs 
</t>
    </r>
    <r>
      <rPr>
        <sz val="10"/>
        <rFont val="Arial"/>
        <family val="2"/>
      </rPr>
      <t>(including PA costs and old-definition 3P/GP contracts that don't meet the new definition)</t>
    </r>
  </si>
  <si>
    <r>
      <t xml:space="preserve">Third Party Qualifying Costs </t>
    </r>
    <r>
      <rPr>
        <b/>
        <vertAlign val="superscript"/>
        <sz val="10"/>
        <rFont val="Arial"/>
        <family val="2"/>
      </rPr>
      <t>2</t>
    </r>
    <r>
      <rPr>
        <b/>
        <sz val="10"/>
        <rFont val="Arial"/>
        <family val="2"/>
      </rPr>
      <t xml:space="preserve"> 
</t>
    </r>
    <r>
      <rPr>
        <sz val="10"/>
        <rFont val="Arial"/>
        <family val="2"/>
      </rPr>
      <t>(Local SW, CEC &amp; AB 841)</t>
    </r>
  </si>
  <si>
    <t>Total Portfolio</t>
  </si>
  <si>
    <r>
      <t xml:space="preserve">Percent of Budget </t>
    </r>
    <r>
      <rPr>
        <b/>
        <vertAlign val="superscript"/>
        <sz val="9"/>
        <rFont val="Arial"/>
        <family val="2"/>
      </rPr>
      <t>8</t>
    </r>
  </si>
  <si>
    <t>Cap %</t>
  </si>
  <si>
    <t>Target %</t>
  </si>
  <si>
    <r>
      <t xml:space="preserve">Third Party Qualifying Costs </t>
    </r>
    <r>
      <rPr>
        <b/>
        <vertAlign val="superscript"/>
        <sz val="10"/>
        <rFont val="Arial"/>
        <family val="2"/>
      </rPr>
      <t>2</t>
    </r>
    <r>
      <rPr>
        <b/>
        <sz val="10"/>
        <rFont val="Arial"/>
        <family val="2"/>
      </rPr>
      <t xml:space="preserve"> 
</t>
    </r>
    <r>
      <rPr>
        <sz val="10"/>
        <rFont val="Arial"/>
        <family val="2"/>
      </rPr>
      <t>(including SW)</t>
    </r>
  </si>
  <si>
    <t>Administrative Costs</t>
  </si>
  <si>
    <r>
      <t>PA</t>
    </r>
    <r>
      <rPr>
        <vertAlign val="superscript"/>
        <sz val="12"/>
        <rFont val="Arial"/>
        <family val="2"/>
      </rPr>
      <t xml:space="preserve"> 1</t>
    </r>
  </si>
  <si>
    <r>
      <t xml:space="preserve">Non-PA Third Party &amp; Partnership </t>
    </r>
    <r>
      <rPr>
        <vertAlign val="superscript"/>
        <sz val="12"/>
        <rFont val="Arial"/>
        <family val="2"/>
      </rPr>
      <t>2</t>
    </r>
  </si>
  <si>
    <r>
      <t xml:space="preserve">PA &amp; Non-PA Target Exempt Programs </t>
    </r>
    <r>
      <rPr>
        <vertAlign val="superscript"/>
        <sz val="12"/>
        <rFont val="Arial"/>
        <family val="2"/>
      </rPr>
      <t>3</t>
    </r>
  </si>
  <si>
    <r>
      <t>Marketing and Outreach Costs</t>
    </r>
    <r>
      <rPr>
        <b/>
        <vertAlign val="superscript"/>
        <sz val="12"/>
        <rFont val="Arial"/>
        <family val="2"/>
      </rPr>
      <t xml:space="preserve"> 4</t>
    </r>
  </si>
  <si>
    <t>Marketing &amp; Outreach</t>
  </si>
  <si>
    <r>
      <t xml:space="preserve">Statewide Marketing &amp; Outreach </t>
    </r>
    <r>
      <rPr>
        <vertAlign val="superscript"/>
        <sz val="12"/>
        <rFont val="Arial"/>
        <family val="2"/>
      </rPr>
      <t>5</t>
    </r>
  </si>
  <si>
    <t xml:space="preserve">Direct Implementation Costs </t>
  </si>
  <si>
    <t xml:space="preserve">Direct Implementation (Incentives and Rebates) </t>
  </si>
  <si>
    <t>Direct Implementation (Non Incentives and Non Rebates)</t>
  </si>
  <si>
    <r>
      <t>Direct Implementation Target Exempt Programs (Non Incentives and Non Rebates)</t>
    </r>
    <r>
      <rPr>
        <vertAlign val="superscript"/>
        <sz val="12"/>
        <rFont val="Arial"/>
        <family val="2"/>
      </rPr>
      <t xml:space="preserve"> 3</t>
    </r>
  </si>
  <si>
    <r>
      <t xml:space="preserve">EM&amp;V Costs (PA and Energy Division) </t>
    </r>
    <r>
      <rPr>
        <b/>
        <vertAlign val="superscript"/>
        <sz val="12"/>
        <rFont val="Arial"/>
        <family val="2"/>
      </rPr>
      <t>6,7</t>
    </r>
  </si>
  <si>
    <t>12a</t>
  </si>
  <si>
    <t>12b</t>
  </si>
  <si>
    <t>1.  10% cap requirement based on D. 09-09-047 is set for IOU only.</t>
  </si>
  <si>
    <t>2.  New Third party program definition per D.16-08-019, OP 10. For Row 3 of this table, the "Third Party &amp; Partnership" administrative costs under the "Non-Third Party Qualifying Costs" column are costs for programs that met the old Third Party definition prior to the transition to the new third party definition.</t>
  </si>
  <si>
    <t>3.  Target Exempt Programs are Non-Resource Programs which include: Emerging Technologies, Workforce Education &amp; Training, Strategic Energy Resources (SER) program, 3P Placeholder for Public LGPs, and Codes &amp; Standards programs (excluding Building Codes Advocacy, Appliance Standards Advocacy and National Standards Advocacy).</t>
  </si>
  <si>
    <t>4.  Statewide Marketing &amp; Outreach (SW ME&amp;O) is excluded from the Marketing and Outreach cost target calculation per D.13-12-038, at p. 82.</t>
  </si>
  <si>
    <t>6.  For IOUs, EM&amp;V costs only includes IOU's Total EM&amp;V budget (PA + ED) and does not include REN or CCAs EM&amp;V budget. For RENs &amp; CCAs, include EM&amp;V-PA Budget and EM&amp;V-ED = $0 .</t>
  </si>
  <si>
    <t>8.  As directed in the Energy Efficiency Policy Manual Version 5 July 2013, page 92, this total includes SW ME&amp;O and excludes REN and CCA budgets and is the denominator used to calculate the IOU PA Admin, Marketing, and Direct Implementation Non-Incentives percentages.</t>
  </si>
  <si>
    <t>11.  IOU's Third-Party Implementer Contracts (as defined per D.16-08-019, OP 10) includes third-party contract and incentive budgets and statewide qualifying contract and incentive budgets.</t>
  </si>
  <si>
    <t>FUNCTION DEFINITIONS</t>
  </si>
  <si>
    <t>Aggregated Category</t>
  </si>
  <si>
    <t>Definition</t>
  </si>
  <si>
    <t>Functional Category</t>
  </si>
  <si>
    <t>Detailed Definition</t>
  </si>
  <si>
    <t>Policy, Strategy, and Regulatory Reporting Compliance</t>
  </si>
  <si>
    <r>
      <t>Includes</t>
    </r>
    <r>
      <rPr>
        <b/>
        <sz val="11"/>
        <color rgb="FF000000"/>
        <rFont val="Calibri"/>
        <family val="2"/>
      </rPr>
      <t xml:space="preserve"> p</t>
    </r>
    <r>
      <rPr>
        <sz val="11"/>
        <color rgb="FF000000"/>
        <rFont val="Calibri"/>
        <family val="2"/>
      </rPr>
      <t>olicy, strategy, compliance, audits and regulatory support</t>
    </r>
  </si>
  <si>
    <t>Planning &amp; Compliance</t>
  </si>
  <si>
    <t>DSM Goal Planning; lead legislative review/positioning; policy support on reg proceedings; portfolio optimization; end use-market strategy; DSM lead for PRP, DRP, ES; locational targeting; audit support; SOX certifications; developing control plans; developing action plans; continuous monitoring; inspections; program/product QA/QC; decision compliance oversight/tracking; data requests; policies &amp; procedures</t>
  </si>
  <si>
    <t>Company Regulatory Support</t>
  </si>
  <si>
    <t>Case management for EE proceedings</t>
  </si>
  <si>
    <t>Program management</t>
  </si>
  <si>
    <t>Includes labor, contracts, admin costs for program design, program implementation, product and channel management for all sectors</t>
  </si>
  <si>
    <t>Program Management &amp; Delivery</t>
  </si>
  <si>
    <t>Market Segment &amp; Locational Resource programs; Business Core &amp; Finance Programs; Large Power DR Programs; Non-Res HVAC &amp; Technical Services; Program Integration &amp; Optimization; Residential EE &amp; DR  Programs (incl. Res HVAC QI); IQP &amp; Economic Assistance Programs; Mass Market DR Programs; Education &amp; Information Products &amp; Services; Energy Leader Partnerships; Institutional &amp; Federal Partnerships; REN Coordination; Strategic Plan Support; Energy/Water Program Mgt; Service Level Agreement Tracking</t>
  </si>
  <si>
    <t>Product Management</t>
  </si>
  <si>
    <t>Manage end-to-end new products and services (P&amp;S) intake, evaluation, and launch process; develop and facilitate  P&amp;S governance teams, coordination of all sub-process owners, stakeholders, and technical resources required to evaluate and launch new products; evaluate and launch new services and OOR opportunities; develop external partnerships &amp; strategic alliances; work with various companies and associations to help advance standards, products, and tech.; work with external experts to help reduce SCE costs to deliver new prog. and products; develop and launch new customer technologies, products, services for residential and business customers; conduct customer pilots of new technologies and programs; lead customer field demonstrations of new technologies and products; align new P&amp;S to savings programs/incentives; develop new programs/incentives in support of savings goals</t>
  </si>
  <si>
    <t>Channel Management</t>
  </si>
  <si>
    <t>Contract Management</t>
  </si>
  <si>
    <t>Budget forecasting, spend tracking, invoice processing, and contract management with vendors and suppliers; Regulatory support for ME&amp;O activities</t>
  </si>
  <si>
    <t>Engineering Services</t>
  </si>
  <si>
    <t>Includes engineering, project management, and contracts associated with workpaper development and pre/post sales project technical reviews and design assistance</t>
  </si>
  <si>
    <t>Custom project support</t>
  </si>
  <si>
    <t>Management of Emerging Products projects; Customized reviews; LCR/RFO support; Ex-ante review management; Technical policy support; Technical assessments; Workpapers; Tool development; End use subject matter expertise</t>
  </si>
  <si>
    <t>Deemed workpapers</t>
  </si>
  <si>
    <t>Project management</t>
  </si>
  <si>
    <t>Customer Application/Rebate and Incentive Processing</t>
  </si>
  <si>
    <t>Costs associated with application management and rebate and incentive processing (deemed and custom)</t>
  </si>
  <si>
    <t>Rebate &amp; Application Processing</t>
  </si>
  <si>
    <t>Inspections</t>
  </si>
  <si>
    <t>Costs associated with project inspections</t>
  </si>
  <si>
    <t>Portfolio Analytics</t>
  </si>
  <si>
    <t>Includes  analytics support, including internal performance reporting and external reporting</t>
  </si>
  <si>
    <t>Data analytics</t>
  </si>
  <si>
    <t>Data development for programs, products and services; Standard and ad hoc data extracts for internal and external clients ; Database management; CPUC, CAISO reporting; Data reconciliation; E3 support ; Compliance filing support; Funding Oversight; ESPI support; Program Results Data &amp; Performance</t>
  </si>
  <si>
    <t>EM&amp;V expenditures</t>
  </si>
  <si>
    <t>EM&amp;V Studies</t>
  </si>
  <si>
    <t>Program and product review; manage evaluation studies</t>
  </si>
  <si>
    <t>EM&amp;V Forecasting</t>
  </si>
  <si>
    <t>EE lead for LTPP and IEPR; market potential study; integration w/ procurement planning; CPUC Demand Analysis Working Group</t>
  </si>
  <si>
    <t>ME&amp;O</t>
  </si>
  <si>
    <t>Costs associated with utility EE marketing; no statewide; focus on outsourced portion</t>
  </si>
  <si>
    <t>Marketing</t>
  </si>
  <si>
    <t>Customer Programs, Products, and Services Marketing; Digital Product Development; Digital Content &amp; Optimization</t>
  </si>
  <si>
    <t>Customer insights</t>
  </si>
  <si>
    <t>Voice of the Customer; Customer satisfaction study measurement and  analysis (JD Power, SDS); Customer testing/research</t>
  </si>
  <si>
    <t>Account Management / Sales</t>
  </si>
  <si>
    <t>Costs associated with account rep energy efficiency sales functions</t>
  </si>
  <si>
    <t>Account Management</t>
  </si>
  <si>
    <t>IT</t>
  </si>
  <si>
    <t>IT project specific costs and regular O&amp;M</t>
  </si>
  <si>
    <t>IT - project specific</t>
  </si>
  <si>
    <t>Projects and minor enhancements.  Includes project management/business integration ("PMO/BID").  Excluded: maintenance (which SCE defines as when something goes down, normal batch processing, verifying interfaces, etc.).</t>
  </si>
  <si>
    <t>IT - regular O&amp;M</t>
  </si>
  <si>
    <t>Call Center</t>
  </si>
  <si>
    <t>Costs associated with call center staff fielding EE program questions</t>
  </si>
  <si>
    <t>Incentives</t>
  </si>
  <si>
    <t>Costs of rebate and incentive payments to customers</t>
  </si>
  <si>
    <t>PORTFOLIO SUMMARY</t>
  </si>
  <si>
    <t>2024 EE Portfolio Budget</t>
  </si>
  <si>
    <t>2025 EE Portfolio Budget</t>
  </si>
  <si>
    <t>2026 EE Portfolio Budget</t>
  </si>
  <si>
    <t>2027 EE Portfolio Budget</t>
  </si>
  <si>
    <t>2024 EE Portfolio Forecasted Savings</t>
  </si>
  <si>
    <t>2025 EE Portfolio Forecasted Savings</t>
  </si>
  <si>
    <t>2026 EE Portfolio Forecasted Savings</t>
  </si>
  <si>
    <t>2027 EE Portfolio Forecasted Savings</t>
  </si>
  <si>
    <t>Labor</t>
  </si>
  <si>
    <t>Non-Labor (excl. Incentives)</t>
  </si>
  <si>
    <t>KWH</t>
  </si>
  <si>
    <t>KW</t>
  </si>
  <si>
    <t>MTHERMS</t>
  </si>
  <si>
    <t>Cross Cutting*</t>
  </si>
  <si>
    <t>Total Sector Budget</t>
  </si>
  <si>
    <t>EM&amp;V-PA</t>
  </si>
  <si>
    <t>EM&amp;V-ED</t>
  </si>
  <si>
    <t>OBF - Loan Pool**</t>
  </si>
  <si>
    <t>* Cross Cutting Sector includes Codes &amp; Standards, Emerging Technologies, Workforce Education &amp; Training, Finance.</t>
  </si>
  <si>
    <t>** For SDG&amp;E and SCG the loan pool is not part of the authorized EE portfolio budget and is collected and tracked through a separate balancing account.</t>
  </si>
  <si>
    <t>PORTFOLIO STAFFING</t>
  </si>
  <si>
    <t>Functional Group</t>
  </si>
  <si>
    <t>Program Management</t>
  </si>
  <si>
    <t>Customer Application/Rebate/Incentive Processing</t>
  </si>
  <si>
    <t>Customer Project Inspections</t>
  </si>
  <si>
    <t>ME&amp;O (Local)</t>
  </si>
  <si>
    <t>RESIDENTIAL BUDGET DETAIL</t>
  </si>
  <si>
    <t>Cost Element</t>
  </si>
  <si>
    <t>2022 EE Portfolio Budget</t>
  </si>
  <si>
    <t>2023EE Portfolio Budget</t>
  </si>
  <si>
    <t>Labor(1)</t>
  </si>
  <si>
    <t>Engineering services</t>
  </si>
  <si>
    <t>Labor Total</t>
  </si>
  <si>
    <t>Non-Labor</t>
  </si>
  <si>
    <r>
      <t xml:space="preserve">Third-Party Implementer </t>
    </r>
    <r>
      <rPr>
        <sz val="11"/>
        <rFont val="Calibri"/>
        <family val="2"/>
        <scheme val="minor"/>
      </rPr>
      <t>(as defined per D.16-08-019, OP 10)</t>
    </r>
  </si>
  <si>
    <t>Local/Government Partnerships Contracts (3)</t>
  </si>
  <si>
    <t>Other Contracts</t>
  </si>
  <si>
    <t xml:space="preserve">    Program Implementation</t>
  </si>
  <si>
    <t xml:space="preserve">    Policy, Strategy, and Regulatory Reporting Compliance</t>
  </si>
  <si>
    <t xml:space="preserve">    Program Management</t>
  </si>
  <si>
    <t xml:space="preserve">    Engineering services</t>
  </si>
  <si>
    <t xml:space="preserve">    Customer Application/Rebate/Incentive Processing</t>
  </si>
  <si>
    <t xml:space="preserve">    Customer Project Inspections</t>
  </si>
  <si>
    <t xml:space="preserve">    Portfolio Analytics</t>
  </si>
  <si>
    <t xml:space="preserve">    ME&amp;O (Local)</t>
  </si>
  <si>
    <t xml:space="preserve">    Account Management / Sales</t>
  </si>
  <si>
    <t xml:space="preserve">    IT (4)</t>
  </si>
  <si>
    <t xml:space="preserve">    Call Center</t>
  </si>
  <si>
    <t>Facilities</t>
  </si>
  <si>
    <t>Incentives--(PA-implemented and Other Contracts Program Implementation) Programs</t>
  </si>
  <si>
    <t>Incentives--Third Party Program  (as defined per D.16-08-019, OP 10)</t>
  </si>
  <si>
    <t>Non-Labor Total</t>
  </si>
  <si>
    <t>Residential Total</t>
  </si>
  <si>
    <t>Other (collected through GRC) (2)</t>
  </si>
  <si>
    <t>Labor Overheads</t>
  </si>
  <si>
    <t>(1) Labor costs are already loaded with (state loaders covered by EE)</t>
  </si>
  <si>
    <t>(2) These costs are collected through GRC D.16-06-054</t>
  </si>
  <si>
    <t>(3) LGP contracts that directly support the sector is included/not included in this item</t>
  </si>
  <si>
    <t>(4) IT Costs are included in " Policy, Strategy, and Regulatory Reporting Compliance".</t>
  </si>
  <si>
    <t>COMMERCIAL BUDGET DETAIL</t>
  </si>
  <si>
    <t>2023 EE Portfolio Budget</t>
  </si>
  <si>
    <t>Commercial Total (5)</t>
  </si>
  <si>
    <t>(5) Under the previous program categories the following programs were classified as Cross Cutting: 3P-IDEEA, Local-IDSM-ME&amp;O-Local Marketing (EE), SW-IDSM-IDSM.  These are included in Table 16 Cross Cutting.</t>
  </si>
  <si>
    <t>These three programs are now classified as Commercial with the elimination of Cross Cutting programs.</t>
  </si>
  <si>
    <t>INDUSTRIAL BUDGET DETAIL</t>
  </si>
  <si>
    <t>Industrial Total (5)</t>
  </si>
  <si>
    <t>AGRICULTURAL BUDGET DETAIL</t>
  </si>
  <si>
    <t>Agricultural Total (5)</t>
  </si>
  <si>
    <t>PUBLIC SECTOR BUDGET DETAIL</t>
  </si>
  <si>
    <t>Public Sector</t>
  </si>
  <si>
    <t>Public Sector Total (5)</t>
  </si>
  <si>
    <t>CROSS -CUTTING BUDGET DETAIL</t>
  </si>
  <si>
    <t>Cross-Cutting</t>
  </si>
  <si>
    <t>Cross-Cutting Total (5)</t>
  </si>
  <si>
    <t>BP Metrics</t>
  </si>
  <si>
    <t>Table 9: Metrics Compliance Filing</t>
  </si>
  <si>
    <t>Index</t>
  </si>
  <si>
    <t>PA</t>
  </si>
  <si>
    <t>AttA Page</t>
  </si>
  <si>
    <t>AttA Order</t>
  </si>
  <si>
    <t>Method Code</t>
  </si>
  <si>
    <t>Units of Measurement</t>
  </si>
  <si>
    <t>Metric Type</t>
  </si>
  <si>
    <t>Metric/
Indicator</t>
  </si>
  <si>
    <t>Business Plan Att A Description</t>
  </si>
  <si>
    <t>Metric</t>
  </si>
  <si>
    <t>Baseline Year</t>
  </si>
  <si>
    <t>Baseline Number</t>
  </si>
  <si>
    <t>Baseline Num</t>
  </si>
  <si>
    <t>Baseline Denom</t>
  </si>
  <si>
    <t>2017 Achievements</t>
  </si>
  <si>
    <t xml:space="preserve">2018 Achievements </t>
  </si>
  <si>
    <t xml:space="preserve">2019 Achievements </t>
  </si>
  <si>
    <t>Short Term Annual Targets (2018-2020)</t>
  </si>
  <si>
    <t>Mid Term Annual Targets
 (2021-2023)</t>
  </si>
  <si>
    <t>Long Term Annual Target 
(2024-2025)</t>
  </si>
  <si>
    <t>2020
 Achievements</t>
  </si>
  <si>
    <t>2020 Numerator</t>
  </si>
  <si>
    <t>2020 Denominator</t>
  </si>
  <si>
    <t>Target 2021- 2023 Cumulative</t>
  </si>
  <si>
    <t>Target 2024</t>
  </si>
  <si>
    <t xml:space="preserve"> Target 2025</t>
  </si>
  <si>
    <t xml:space="preserve"> Target 2026</t>
  </si>
  <si>
    <t xml:space="preserve"> Target 2027</t>
  </si>
  <si>
    <t>Methodology</t>
  </si>
  <si>
    <t>Key Definitions</t>
  </si>
  <si>
    <t xml:space="preserve">Proxy Explanation
</t>
  </si>
  <si>
    <t>A03</t>
  </si>
  <si>
    <t>PL1</t>
  </si>
  <si>
    <t>G</t>
  </si>
  <si>
    <t>MT CO2eq</t>
  </si>
  <si>
    <t>NEW: Energy Savings</t>
  </si>
  <si>
    <t>Greenhouse gasses (MT CO2eq) Net kWh savings, reported on an annual basis</t>
  </si>
  <si>
    <t>CO2-equivalent of net annual kWh savings</t>
  </si>
  <si>
    <t xml:space="preserve">Portfolio Level (PL)– All Sectors </t>
  </si>
  <si>
    <t>N/A</t>
  </si>
  <si>
    <t xml:space="preserve"> N/A</t>
  </si>
  <si>
    <t>Calculated using CET, and reported by sector consistent with primary sector groupings in CEDARS PROGRAM specification. Includes Codes and Standards. BayREN, MCE, and ESA not included.</t>
  </si>
  <si>
    <t>Includes CO2 but not NOX and PM10 as these are not GHG equivalents.  New GHG added to CET for 2018.
As of April 19, 2020, electric C02 emissions reduction values output by the Cost Effectiveness Tool (CET) and displayed in CEDARS are under investigation. Per an email from Energy Division staff to Program Administrators on February 6, 2020, these values appear to undercount C02 emissions reductions. As a result, the C02 emissions reduction values may be revised in the future, with final, up-to-date values available for review in CEDARS. For 2019, this metric  shows the value in CEDARS as of April 19, 2020, the date the report was finalized.</t>
  </si>
  <si>
    <t>A02</t>
  </si>
  <si>
    <t>S1</t>
  </si>
  <si>
    <t>First year annual kW gross</t>
  </si>
  <si>
    <t>S1: Energy Savings</t>
  </si>
  <si>
    <t>First year annual and lifecycle ex‐ante (pre‐evaluation) gas, electric, and demand savings (gross and net)</t>
  </si>
  <si>
    <t xml:space="preserve">Portfolio Energy Savings include Codes and Standards, ESA, Bay Area Regional Energy Network (BayREN), and Marin Clean Energy (MCE), consistent with how portfolio savings are reported in the annual reports. 2016 achievements align with savings reported in 2016 Annual Report. 
Targets are aligned with CPUC adopted goals in D.17-09-025 and the 2018 Potential and Goals Study. </t>
  </si>
  <si>
    <t>Codes and Standards savings are net with 5% market effects.</t>
  </si>
  <si>
    <t>First year annual kW net</t>
  </si>
  <si>
    <t>First year annual kWh gross</t>
  </si>
  <si>
    <t>First year annual kWh net</t>
  </si>
  <si>
    <t>First year annual Therm gross</t>
  </si>
  <si>
    <t>First year annual Therm net</t>
  </si>
  <si>
    <t>Lifecycle ex-ante kW gross</t>
  </si>
  <si>
    <t>PL1-S1- First year annual and lifecycle ex‐ante (pre‐evaluation) gas, electric, and demand savings (gross and net)••</t>
  </si>
  <si>
    <t>Portfolio Energy Savings include Codes and Standards, ESA, Bay Area Regional Energy Network (BayREN), and Marin Clean Energy (MCE), which is consistent with regulatory reporting of portfolio energy savings. 2016 achievements align with savings reported in 2016 Annual Report. 
Since the 2018 Potential and Goals Study does not include lifecycle savings, PG&amp;E estimated lifecycle targets based on 2016 achievements (baseline) and first-year savings targets.</t>
  </si>
  <si>
    <t>Lifecycle ex-ante kW net</t>
  </si>
  <si>
    <t>Lifecycle ex-ante kWh gross</t>
  </si>
  <si>
    <t>Lifecycle ex-ante kWh net</t>
  </si>
  <si>
    <t>Lifecycle ex-ante Therm gross</t>
  </si>
  <si>
    <t>Lifecycle ex-ante Therm net</t>
  </si>
  <si>
    <t>PL2</t>
  </si>
  <si>
    <t>S3</t>
  </si>
  <si>
    <t>S3: DAC Savings</t>
  </si>
  <si>
    <t>First year annual and lifecycle ex‐ante (pre‐evaluation) gas, electric, and demand savings (gross and net) in disadvantaged communities</t>
  </si>
  <si>
    <t>First year annual kW gross in Disadvantaged Communities</t>
  </si>
  <si>
    <t>Baseline data aligns with underlying savings data reported in the 2016 Annual Report. Targets align with the movement of overall portfolio savings goals.</t>
  </si>
  <si>
    <t>DAC definition adopted in D.18-05-041</t>
  </si>
  <si>
    <t>First year annual kW net in Disadvantaged Communities</t>
  </si>
  <si>
    <t>First year annual kWh gross in Disadvantaged Communities</t>
  </si>
  <si>
    <t>First year annual kWh net in Disadvantaged Communities</t>
  </si>
  <si>
    <t>First year annual Therm gross in Disadvantaged Communities</t>
  </si>
  <si>
    <t>First year annual Therm net in Disadvantaged Communities</t>
  </si>
  <si>
    <t>Lifecycle ex-ante kW gross in Disadvantaged Communities</t>
  </si>
  <si>
    <t xml:space="preserve">Please note that during data quality review, this 2018 metric was found to be incorrectly entered into Index 19, when it should have been entered into Index 21.  </t>
  </si>
  <si>
    <t>Lifecycle ex-ante kW net in Disadvantaged Communities</t>
  </si>
  <si>
    <t xml:space="preserve">Please note that during data quality review, this 2018 metric was found to be incorrectly entered into Index 20, when it should have been entered into Index 22.  </t>
  </si>
  <si>
    <t>Lifecycle ex-ante kWh gross in Disadvantaged Communities</t>
  </si>
  <si>
    <t xml:space="preserve">Please note that during data quality review, this 2018 metric was found to be incorrectly entered into Index 21, when it should have been entered into Index 19.  </t>
  </si>
  <si>
    <t>Lifecycle ex-ante kWh net in Disadvantaged Communities</t>
  </si>
  <si>
    <t xml:space="preserve">Please note that during data quality review, this 2018 metric was found to be incorrectly entered into Index 22, when it should have been entered into Index 20.  </t>
  </si>
  <si>
    <t>Lifecycle ex-ante Therm gross in Disadvantaged Communities</t>
  </si>
  <si>
    <t>Lifecycle ex-ante Therm net in Disadvantaged Communities</t>
  </si>
  <si>
    <t>PL3</t>
  </si>
  <si>
    <t xml:space="preserve">S4 </t>
  </si>
  <si>
    <t>S4: Hard to reach markets</t>
  </si>
  <si>
    <t>First year annual and lifecycle ex‐ante (pre‐evaluation) gas, electric, and demand savings (gross and net) in hard‐to‐reach markets</t>
  </si>
  <si>
    <t>First year annual kW gross in Hard-to-Reach Markets</t>
  </si>
  <si>
    <t>HTR definition adopted in D.18-05-041</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</si>
  <si>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PG&amp;E will collect all required information to track HTR customers and will update the metric when this data is available. Since all HTR criteria are not included, PG&amp;E anticipates HTR metrics on savings and participation will increase once all data is available.</t>
  </si>
  <si>
    <t>First year annual kW net in Hard-to-Reach Markets</t>
  </si>
  <si>
    <t>First year annual kWh gross in Hard-to-Reach Markets</t>
  </si>
  <si>
    <t>First year annual kWh net in Hard-to-Reach Markets</t>
  </si>
  <si>
    <t>First year annual Therm gross in Hard-to-Reach Markets</t>
  </si>
  <si>
    <t>First year annual Therm net in Hard-to-Reach Markets</t>
  </si>
  <si>
    <t>Lifecycle ex-ante kW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</si>
  <si>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31, when it should have been entered into Index 33.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</si>
  <si>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</si>
  <si>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32, when it should have been entered into Index 34.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</si>
  <si>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gross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</si>
  <si>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33, when it should have been entered into Index 31.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</si>
  <si>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kWh net in Hard-to-Reach Markets</t>
  </si>
  <si>
    <t>PG&amp;E does not currently collect whether a commercial customer rents their facility or if a customer's primary language is other than English. As a result, this metric includes the geography and business size criteria for commercial customers and the geography and income and geography and housing type criteria for residential customers.  Please note that during data quality review, this 2018 metric was found to be incorrectly entered into Index 34, when it should have been entered into Index 32.    
PG&amp;E will collect all required information to track HTR customers and will update the metric when this data is available. Since all HTR criteria are not included, PG&amp;E anticipates HTR metrics on savings and participation will increase once all data is available.</t>
  </si>
  <si>
    <t>Lifecycle ex-ante Therm gross in Hard-to-Reach Markets</t>
  </si>
  <si>
    <t>Lifecycle ex-ante Therm net in Hard-to-Reach Markets</t>
  </si>
  <si>
    <t>PL4</t>
  </si>
  <si>
    <t>LC</t>
  </si>
  <si>
    <t>PAC Levelized Cost ($/kW)</t>
  </si>
  <si>
    <t>Cost per unit saved</t>
  </si>
  <si>
    <t>Levelized cost of energy efficiency per kWh, therm and kW (use both TRC and PAC)</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</si>
  <si>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
</t>
  </si>
  <si>
    <t>Levelized costs do not include codes and standards, per D.18-05-041.</t>
  </si>
  <si>
    <t>PAC Levelized Cost ($/kWh)</t>
  </si>
  <si>
    <t>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t>
  </si>
  <si>
    <t>PAC Levelized Cost ($/therm)</t>
  </si>
  <si>
    <t xml:space="preserve">Levelized costs are reported by sector consistent with primary sector groupings in CEDARS PROGRAM specifications. 
PAC cost per kWh or per therm or per kW is (PAC Cost x Electric Benefits/Total Benefits)/Lifecycle Net kWh or (PAC Cost x Gas Benefits/Total Benefits)/Lifecycle Net therm or (PAC Cost x Electric Benefits/Total Benefits)/Lifecycle Net kW respectively 
Portfolio TRC and PAC excludes ESA, BayREN, and MCE benefits and program costs, SW ET program costs per D.12-11-015 (p. 52), and Financing OBF Loan Pool amounts per D.09-09-047 (p. 288).
</t>
  </si>
  <si>
    <t>TRC Levelized Cost ($/kW)</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</si>
  <si>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Portfolio TRC and PAC excludes ESA, BayREN, and MCE benefits and program costs, SW ET program costs per D.12-11-015 (p. 52), and Financing OBF Loan Pool amounts per D.09-09-047 (p. 288).</t>
  </si>
  <si>
    <t>TRC Levelized Cost ($/kWh)</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</si>
  <si>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</si>
  <si>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TRC Levelized Cost ($/therm)</t>
  </si>
  <si>
    <t>Levelized costs are reported by sector consistent with primary sector groupings in CEDARS PROGRAM specifications. 
TRC cost per kWh or per therm or per kW is (TRC Cost x Electric Benefits/Total Benefits)/Lifecycle Net kWh or (TRC Cost x Gas Benefits/Total Benefits)/Lifecycle Net therm or (TRC Cost x Electric Benefits/Total Benefits)/Lifecycle Net  kW  
Portfolio TRC and PAC excludes ESA, BayREN, and MCE benefits and program costs, SW ET program costs per D.12-11-015 (p. 52), and Financing OBF Loan Pool amounts per D.09-09-047 (p. 288).</t>
  </si>
  <si>
    <t>RSF1</t>
  </si>
  <si>
    <t>First year annual and lifecycle ex‐ante (pre‐evaluation) gas, electric, and demand savings (gross and net) for Single Family Customers</t>
  </si>
  <si>
    <t>Residential (RSF)</t>
  </si>
  <si>
    <t xml:space="preserve">Baseline savings tie to 2016 Annual Report. Targets are aligned with CPUC adopted goals in D.17-09-025 and the 2018 Potential and Goals Study. </t>
  </si>
  <si>
    <t xml:space="preserve">Single family savings are based on dwelling type, and includes 83% of the savings from Residential Energy Advisor based on the portion of Home Energy Reports sent to single-family customers. </t>
  </si>
  <si>
    <t>2016 achievements align with savings reported in 2016 Annual Report.</t>
  </si>
  <si>
    <t xml:space="preserve">2016 achievements align with savings reported in 2016 Annual Report.
PG&amp;E estimated lifecycle savings targets based on 2016 achievements (baseline) and first year savings targets. </t>
  </si>
  <si>
    <t>RSF2</t>
  </si>
  <si>
    <t>GHG</t>
  </si>
  <si>
    <t xml:space="preserve">Calculated using CET, and reported in the MF segment by dwelling type. </t>
  </si>
  <si>
    <t>Includes CO2 but not NOX and PM10 as these are not GHG equivalents.
For details regarding electric C02 emissions reduction values, refer to note in cell AA5</t>
  </si>
  <si>
    <t>RSF3</t>
  </si>
  <si>
    <t>D1-D</t>
  </si>
  <si>
    <t>Lifecycle NET kW</t>
  </si>
  <si>
    <t>D1: Depth of interventions: Per downstream participant</t>
  </si>
  <si>
    <t>Average savings per participant in both opt‐in and opt‐out programs (broken down by downstream, midstream and upstream, as feasible)</t>
  </si>
  <si>
    <t>Average lifecycle ex-ante kW net savings per participant - Opt-in - Downstream</t>
  </si>
  <si>
    <t xml:space="preserve">Numerator: Total downstream savings claimed
Denominator: Total number of downstream participants (unique premise and account IDs) </t>
  </si>
  <si>
    <t xml:space="preserve">Per ED: “Energy savings” = lifecycle NET savings. </t>
  </si>
  <si>
    <t>Lifecycle NET kWh</t>
  </si>
  <si>
    <t>Average lifecycle ex-ante kWh net savings per participant - Opt-in - Downstream</t>
  </si>
  <si>
    <t>Lifecycle NET Therms</t>
  </si>
  <si>
    <t>Average lifecycle ex-ante Therm net savings per participant - Opt-in - Downstream</t>
  </si>
  <si>
    <t>D1-M</t>
  </si>
  <si>
    <t>D1: Depth of interventions: Per midstream participant</t>
  </si>
  <si>
    <t>Average lifecycle ex-ante kW net savings per participant - Opt-in - Midstream</t>
  </si>
  <si>
    <t>NOT FEASIBLE</t>
  </si>
  <si>
    <t>Midstream methodology –NOT FEASIBLE••••Numerator: Total midstream savings claimed ••Denominator: (not available) number or sector of midstream participants</t>
  </si>
  <si>
    <t xml:space="preserve">Since it is currently unclear how to define midstream "participants," PAs and ED agreed to report only the numerator for this metric in the compliance filing. </t>
  </si>
  <si>
    <t>Average lifecycle ex-ante kWh net savings per participant - Opt-in - Midstream</t>
  </si>
  <si>
    <t>Average lifecycle ex-ante Therm net savings per participant - Opt-in - Midstream</t>
  </si>
  <si>
    <t>D1-O</t>
  </si>
  <si>
    <t>D1: Depth of interventions: Per opt out participant</t>
  </si>
  <si>
    <t>Average lifecycle ex-ante kW net savings per participant - Opt-out</t>
  </si>
  <si>
    <t>Numerator: net lifecycle savings from Home Energy Reports
Denominator: total number of Home Energy Reports</t>
  </si>
  <si>
    <t xml:space="preserve">1) Currently, the only opt-out program is the Home Energy Report using social norming through neighborhood comparisons 2) Per ED: “Energy savings” = lifecycle NET savings. </t>
  </si>
  <si>
    <t>Average lifecycle ex-ante kWh net savings per participant - Opt-out</t>
  </si>
  <si>
    <t>Average lifecycle ex-ante Therm net savings per participant - Opt-out</t>
  </si>
  <si>
    <t>D1-U</t>
  </si>
  <si>
    <t>D1: Depth of interventions: Per upstream participant</t>
  </si>
  <si>
    <t>Average lifecycle ex-ante kW net savings per participant - Opt-in - Upstream</t>
  </si>
  <si>
    <t>Upstream methodology– NOT FEASIBLE••Numerator: Total upstream savings claimed••Denominator: (not available) number or sector of of upstream participants</t>
  </si>
  <si>
    <t xml:space="preserve">Since it is unclear how to define upstream "participants," PAs and ED agreed to report only the numerator for this metric in the compliance filing. </t>
  </si>
  <si>
    <t>Average lifecycle ex-ante kWh net savings per participant - Opt-in - Upstream</t>
  </si>
  <si>
    <t>Average lifecycle ex-ante Therm net savings per participant - Opt-in - Upstream</t>
  </si>
  <si>
    <t>RSF4</t>
  </si>
  <si>
    <t>P1</t>
  </si>
  <si>
    <t>Percent</t>
  </si>
  <si>
    <t>P1: Penetration of energy efficiency programs in the eligible market: Percent of Participation</t>
  </si>
  <si>
    <t>Percent of participation relative to eligible population</t>
  </si>
  <si>
    <t>Numerator: Number of downstream SF participants (unique account and premise IDs)
Denominator: total number of unique SF account and premise IDs</t>
  </si>
  <si>
    <t>"Participation" is defined as the first instance of participation.</t>
  </si>
  <si>
    <t>P3</t>
  </si>
  <si>
    <t>P3: Penetration of energy efficiency programs in the eligible market - DAC</t>
  </si>
  <si>
    <t>Percent of participation in disadvantaged communities</t>
  </si>
  <si>
    <t>N/A - Indicator</t>
  </si>
  <si>
    <t>Numerator: Number of SF participants in DACs (unique account and premise IDs)
Denominator: Total number of SF customers in DACs (unique account and premise IDs)</t>
  </si>
  <si>
    <t>DAC customers defined in accordance with D.18-05-041</t>
  </si>
  <si>
    <t>P4</t>
  </si>
  <si>
    <t>P4: Penetration of energy efficiency programs in the HTR market</t>
  </si>
  <si>
    <t>Percent of participation by customers defined as “hard‐to‐reach”</t>
  </si>
  <si>
    <t>Numerator: Number of SF HTR participants (unique account and premise IDs)
 Denominator: Total number of SF HTR customers (unique account and premise IDs)</t>
  </si>
  <si>
    <t>HTR customers defined in accordance with D.18-05-041.</t>
  </si>
  <si>
    <t xml:space="preserve"> Since PG&amp;E does not yet report language data, this metric identifies residential customers as HTR if they meet the geography and income and geography and housing type criteria.</t>
  </si>
  <si>
    <t>RSF5</t>
  </si>
  <si>
    <t xml:space="preserve">PAC cost per kWh or per therm or per kW is (PAC Cost x Electric Benefits/Total Benefits)/Lifecycle Net kWh or (PAC Cost x Gas Benefits/Total Benefits)/Lifecycle Net therm or (PAC Cost x Electric Benefits/Total Benefits)/Lifecycle Net kW respectively 
The adopted avoided cost methodology does not provide information to provide a meaningful value for TRC or PAC Cost per kW. 
</t>
  </si>
  <si>
    <t xml:space="preserve">Levelized costs are reported by sector consistent with primary sector groupings in CEDARS PROGRAM specifications. </t>
  </si>
  <si>
    <t xml:space="preserve">
PAC cost per kWh or per therm or per kW is (PAC Cost x Electric Benefits/Total Benefits)/Lifecycle Net kWh or (PAC Cost x Gas Benefits/Total Benefits)/Lifecycle Net therm or (PAC Cost x Electric Benefits/Total Benefits)/Lifecycle Net kW respectively 
</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</si>
  <si>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</si>
  <si>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</si>
  <si>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TRC cost per kWh or per therm or per kW is (TRC Cost x Electric Benefits/Total Benefits)/Lifecycle Net kWh or (TRC Cost x Gas Benefits/Total Benefits)/Lifecycle Net therm or (TRC Cost x Electric Benefits/Total Benefits)/Lifecycle Net  kW </t>
  </si>
  <si>
    <t xml:space="preserve">TRC cost per kWh or per therm or per kW is (TRC Cost x Electric Benefits/Total Benefits)/Lifecycle Net kWh or (TRC Cost x Gas Benefits/Total Benefits)/Lifecycle Net therm or (TRC Cost x Electric Benefits/Total Benefits)/Lifecycle Net  kW  </t>
  </si>
  <si>
    <t>RSF6i</t>
  </si>
  <si>
    <t>EI1</t>
  </si>
  <si>
    <t>Btu</t>
  </si>
  <si>
    <t>Energy intensity per SF household</t>
  </si>
  <si>
    <t>Indicator</t>
  </si>
  <si>
    <t>Average energy use intensity of single family homes (average usage per household – not adjusted)</t>
  </si>
  <si>
    <t>Average electric and gas usage per household</t>
  </si>
  <si>
    <t xml:space="preserve"> N/A - Indicator</t>
  </si>
  <si>
    <t>Numerator: Total SF energy use from PG&amp;E database (gas + electric)
Denominator:  Number of unique account and premise IDs in SF segment</t>
  </si>
  <si>
    <t>Household refers to a unique account and premise ID in SF segment</t>
  </si>
  <si>
    <t>RMF1</t>
  </si>
  <si>
    <t>S1-IU</t>
  </si>
  <si>
    <t>First year annual and lifecycle ex‐ante (pre‐evaluation) gas, electric, and demand savings (gross and net) for multifamily customers (in‐unit, common area, and master metered accounts)</t>
  </si>
  <si>
    <t>First year annual kW gross - In Unit</t>
  </si>
  <si>
    <t>Residential Sector – Multi-family (RMF)</t>
  </si>
  <si>
    <t>Multi-family designation based on dwelling type in PG&amp;E database and refers to any buliding or property with at least two residential housing units. Multi-family savings include 17% of the savings from Residential Energy Advisor based on the portfion of Home Energy Reports sent to multi-family customers.</t>
  </si>
  <si>
    <t>First year annual kW net - In Unit</t>
  </si>
  <si>
    <t>First year annual kWh gross - In Unit</t>
  </si>
  <si>
    <t>First year annual kWh net - In Unit</t>
  </si>
  <si>
    <t>First year annual Therm gross - In Unit</t>
  </si>
  <si>
    <t>First year annual Therm net - In Unit</t>
  </si>
  <si>
    <t>Lifecycle ex-ante kW gross - In Unit</t>
  </si>
  <si>
    <t xml:space="preserve">All baseline savings tie to 2016 Annual Report. Targets are aligned with CPUC adopted goals in D.17-09-025 and the 2018 Potential and Goals Study. </t>
  </si>
  <si>
    <t>Lifecycle ex-ante kW net - In Unit</t>
  </si>
  <si>
    <t>Lifecycle ex-ante kWh gross - In Unit</t>
  </si>
  <si>
    <t>Lifecycle ex-ante kWh net - In Unit</t>
  </si>
  <si>
    <t>Lifecycle ex-ante Therm gross - In Unit</t>
  </si>
  <si>
    <t>Lifecycle ex-ante Therm net - In Unit</t>
  </si>
  <si>
    <t>S1-MM</t>
  </si>
  <si>
    <t>First year annual kW gross - Master Metered</t>
  </si>
  <si>
    <t>PG&amp;E is unable to report this metric at this time because PG&amp;E has not historically required program data to be tracked and reported at this level of detail, and was unable to identify a proxy for this filing.</t>
  </si>
  <si>
    <t xml:space="preserve">PG&amp;E consulted the American Community Survey and the 2010-2012 PG&amp;E and SCE Multifamily Energy Efficiency Rebate Program (MFEER) Process Evaluation and Market Characterization Study in an attempt to identify ways to split the multi-family savings data by in-unit, common area, and master-metered. However, neither of these sources provided the data required to provide a valid estimate. Rather than providing an arbitrary split in this filing, PG&amp;E will collect the required information in as accurate a manner as possible to support reliable and insightful metrics reporting. 
In addition to requiring vendors to collect this information moving forward, PG&amp;E believes a study of the multi-family segment would be helpful to provide historical information on the savings attributable to in-unit, common, area, and master-metered sites. </t>
  </si>
  <si>
    <t>First year annual kW net - Master Metered</t>
  </si>
  <si>
    <t>First year annual kWh gross - Master Metered</t>
  </si>
  <si>
    <t>First year annual kWh net - Master Metered</t>
  </si>
  <si>
    <t>First year annual Therm gross - Master Metered</t>
  </si>
  <si>
    <t>First year annual Therm net - Master Metered</t>
  </si>
  <si>
    <t>Lifecycle ex-ante kW gross - Master Metered</t>
  </si>
  <si>
    <t>Lifecycle ex-ante kW net - Master Metered</t>
  </si>
  <si>
    <t>Lifecycle ex-ante kWh gross - Master Metered</t>
  </si>
  <si>
    <t>Lifecycle ex-ante kWh net - Master Metered</t>
  </si>
  <si>
    <t>Lifecycle ex-ante Therm gross - Master Metered</t>
  </si>
  <si>
    <t>Lifecycle ex-ante Therm net - Master Metered</t>
  </si>
  <si>
    <t>SI-CA</t>
  </si>
  <si>
    <t>First year annual kW gross - Common Area</t>
  </si>
  <si>
    <t>First year annual kW net - Common Area</t>
  </si>
  <si>
    <t>First year annual kWh gross - Common Area</t>
  </si>
  <si>
    <t>First year annual kWh net - Common Area</t>
  </si>
  <si>
    <t>First year annual Therm gross - Common Area</t>
  </si>
  <si>
    <t>First year annual Therm net - Common Area</t>
  </si>
  <si>
    <t>Lifecycle ex-ante kW gross - Common Area</t>
  </si>
  <si>
    <t>Lifecycle ex-ante kW net - Common Area</t>
  </si>
  <si>
    <t>Lifecycle ex-ante kWh gross - Common Area</t>
  </si>
  <si>
    <t>Lifecycle ex-ante kWh net - Common Area</t>
  </si>
  <si>
    <t>Lifecycle ex-ante Therm gross - Common Area</t>
  </si>
  <si>
    <t>Lifecycle ex-ante Therm net - Common Area</t>
  </si>
  <si>
    <t>RMF2</t>
  </si>
  <si>
    <t>A04</t>
  </si>
  <si>
    <t>RMF3</t>
  </si>
  <si>
    <t>D3a</t>
  </si>
  <si>
    <t>D3: Depth of interventions per building</t>
  </si>
  <si>
    <t>Energy savings (kWh, kw, therms) per project (building)</t>
  </si>
  <si>
    <t>Lifecycle ex-ante kW net per project (building)</t>
  </si>
  <si>
    <t>Numerator: Total savings claimed for MF retrofit projects
Denominator: Number of buildings that have been retrofitted</t>
  </si>
  <si>
    <t xml:space="preserve">Savings do not include savings attributed to multi-family customers receiving Home Energy Reports, as this metric is focused on projects.
“Energy savings” = Lifecycle NET savings
Based on conversations with ED and the other PAs, PG&amp;E agrees to assume that project = property for this filing. 
PG&amp;E projects savings per project to increase by 1.4% year over year. </t>
  </si>
  <si>
    <t xml:space="preserve">Since PG&amp;E does not require building information to be collected and reported from vendors, PG&amp;E used an estimate of 6.01 buildings per property from the 2010-2012 PG&amp;E and SCE Multifamily Energy Efficiency Rebate Program (MFEER) Process Evaluationa nd Market Characterization Study for this filing. 
Moving forward, PG&amp;E will collect and report project data per building. </t>
  </si>
  <si>
    <t>Lifecycle ex-ante kWh net per project (building)</t>
  </si>
  <si>
    <t>Lifecycle ex-ante Therm net per project (building)</t>
  </si>
  <si>
    <t>D4</t>
  </si>
  <si>
    <t>D4: Depth of interventions per property</t>
  </si>
  <si>
    <t>Average savings per participant Savings per project (property)</t>
  </si>
  <si>
    <t>Lifecycle ex-ante kW net per project (property)</t>
  </si>
  <si>
    <t xml:space="preserve">Numerator - Total savings claimed for MF retrofit projects
Denominator - Number of participating properties </t>
  </si>
  <si>
    <t>Lifecycle ex-ante kWh net per project (property)</t>
  </si>
  <si>
    <t>Lifecycle ex-ante Therm net per project (property)</t>
  </si>
  <si>
    <t xml:space="preserve">Numerator: Total savings claimed for MF retrofit projects
Denominator: Number of participating properties </t>
  </si>
  <si>
    <t>D5</t>
  </si>
  <si>
    <t>D5: Depth of interventions: Per square foot</t>
  </si>
  <si>
    <t>Energy savings (kWh, kw, therms) per square foot</t>
  </si>
  <si>
    <t>Lifecycle ex-ante kW net per square foot</t>
  </si>
  <si>
    <t>Numerator: Total  MF savings
Denominator: Total number of unique MF premise and account IDs of participants multiplied by the average square footage of MF accounts</t>
  </si>
  <si>
    <t>Per ED: “Energy savings” = lifecycle NET savings. 
Includes savings attributed to MF customers for Home Energy Reports, as this metric refers to overall MF savings per square foot, instead of projects.</t>
  </si>
  <si>
    <t>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metric in the future.</t>
  </si>
  <si>
    <t>Lifecycle ex-ante kWh net per square foot</t>
  </si>
  <si>
    <t>Lifecycle ex-ante Therm net per square foot</t>
  </si>
  <si>
    <t>RMF4</t>
  </si>
  <si>
    <t>P1-P</t>
  </si>
  <si>
    <t>Percent of participation relative to eligible population (by unit, and property)</t>
  </si>
  <si>
    <t>Percent of participation relative to eligible population by property</t>
  </si>
  <si>
    <t>Numerator: Number of downstream MF projects
Denominator: Total number of unique account and premise IDs in the MF segment</t>
  </si>
  <si>
    <t xml:space="preserve">Participation is defined as the first instance of participation. PG&amp;E assumes project = participating property for this compliance filing. </t>
  </si>
  <si>
    <t xml:space="preserve">PG&amp;E has not historically tracked and reported the number of unique properties treated through programs that work with MF customers. PG&amp;E will track this information moving forward to report on this metric. For now, the number of projects are used as a proxy for the number of properties participating in an EE program. 
PG&amp;E also does not currently know the number of MF properties (two or more units) in its service area. PG&amp;E believes a study on the number of multi-family units, buildings, and properties in its service area would enable more consistent and accurate reporting of this metric, as well as provide useful information for third-party vendors participating in solicitations. The unique combination of account and premise ID is used as a proxy for this filing. 
</t>
  </si>
  <si>
    <t>P1-U</t>
  </si>
  <si>
    <t>Percent of participation relative to eligible population by unit</t>
  </si>
  <si>
    <t xml:space="preserve">Numerator: Number of downstream participating MF units (unique account and premise IDs)
Denominator: Total number of unique account and premise IDs in the MF segment </t>
  </si>
  <si>
    <t>Participation is defined as the first instance of participation.</t>
  </si>
  <si>
    <t xml:space="preserve">PG&amp;E has not historically tracked and reported the number of unique units treated through programs that work with MF customers. PG&amp;E will track this information moving forward to report on this metric. For now, we believe the number of unique premise and account IDs provides the closest estimate of the number of units. 
</t>
  </si>
  <si>
    <t>P2</t>
  </si>
  <si>
    <t>P2: Penetration of energy efficiency programs in terms of square feet of eligible population</t>
  </si>
  <si>
    <t>Percent of square feet of eligible population participating (by property)</t>
  </si>
  <si>
    <t xml:space="preserve"> Percent of square feet of eligible population participating (by property)</t>
  </si>
  <si>
    <t xml:space="preserve">Numerator: Square footage of participating MF customers (unique account and premise IDs)
Denominator: Square footage of all eligible accounts </t>
  </si>
  <si>
    <t xml:space="preserve">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the total square footage of the MF segment to be 1,447,965,390 square feet. 
For more information, see PG&amp;E's July 14, 2017 Revised Metrics filing, which provides extensive detail on the calculation for MF square footage estimates.  
PG&amp;E will collect this information from vendors to report on this metric in the future.
For this filing, PG&amp;E multiplied the number of participating unique MF account and premise IDs by the estimate for square footage (911 square feet) and divided it by an estimate for the total square footage of MF properties. </t>
  </si>
  <si>
    <t>P3: DAC</t>
  </si>
  <si>
    <t>Numerator: Number of participants in disadvantaged communities (unique account and premise IDs)
Denominator: Total number of unique account and premise IDs in disadvantaged communities.</t>
  </si>
  <si>
    <t xml:space="preserve"> Percent of participation by customers defined as “hard‐to‐reach”</t>
  </si>
  <si>
    <t>Numerator: Number of HTR MF participants (unique account and premise IDs)
Denominator: Total number of MF HTR customers (unique account and premise IDs)</t>
  </si>
  <si>
    <t xml:space="preserve"> Since PG&amp;E does not collect language data, this metric identifies residential customers as HTR if they meet the geography and income and geography and housing type criteria</t>
  </si>
  <si>
    <t>RMF5</t>
  </si>
  <si>
    <t>B1</t>
  </si>
  <si>
    <t>MF Benchmarking Penetration</t>
  </si>
  <si>
    <t>Percent of benchmarked multi‐family properties relative to the eligible population</t>
  </si>
  <si>
    <t xml:space="preserve">
Numerator:Total number of multifamily properties benchmarked via Portfolio Manager using PG&amp;E's portal. 
Denominator: Total number of unique account and premise IDs in PG&amp;E's service area
</t>
  </si>
  <si>
    <t>This metric captures properties benchmarked  within the calendar year</t>
  </si>
  <si>
    <t>PG&amp;E attempted to identify the number of MF properties from the American Community Survey, 2010-2012 Multifamily Energy Efficiency Rebate Program Process Evaluation, an AB 802 presentation from the California Energy Commission, and its own databases, but was unable to identify a reliable estimate for the number of multi-family properties with two or more units in its service area. The number of unique MF account and premise IDs will be used as a proxy for this filing. 
PG&amp;E believes a study on the number of multi-family units, buildings, and properties in its service area would enable more consistent and accurate reporting of this metric, as well as provide useful information for third-party vendors participating in solicitations.</t>
  </si>
  <si>
    <t>B6</t>
  </si>
  <si>
    <t>Benchmarking of HTR Properties</t>
  </si>
  <si>
    <t>Percent of benchmarking by properties defined as “hard‐to‐reach”</t>
  </si>
  <si>
    <t xml:space="preserve">
Numerator:Total number of multifamily HTR  properties benchmarked via Portfolio Manager using PG&amp;E's portal. 
Denominator: Total number of unique HTR MF account and premise IDs in PG&amp;E's service area
</t>
  </si>
  <si>
    <t xml:space="preserve">Since PG&amp;E does not collect language data, this metric identifies multifamily customers that benchmarked as HTR if they meet the geography and income and geography and housing type criteria
PG&amp;E believes a study on the number of multi-family units, buildings, and properties in its service area would enable more consistent and accurate reporting of this metric, as well as provide useful information for third-party vendors participating in solicitations. </t>
  </si>
  <si>
    <t>RMF6</t>
  </si>
  <si>
    <t xml:space="preserve">
TRC cost per kWh or per therm or per kW is (TRC Cost x Electric Benefits/Total Benefits)/Lifecycle Net kWh or (TRC Cost x Gas Benefits/Total Benefits)/Lifecycle Net therm or (TRC Cost x Electric Benefits/Total Benefits)/Lifecycle Net  kW  
The adopted avoided cost methodology does not provide information to provide a meaningful value for TRC or PAC Cost per kW. </t>
  </si>
  <si>
    <t xml:space="preserve">
TRC cost per kWh or per therm or per kW is (TRC Cost x Electric Benefits/Total Benefits)/Lifecycle Net kWh or (TRC Cost x Gas Benefits/Total Benefits)/Lifecycle Net therm or (TRC Cost x Electric Benefits/Total Benefits)/Lifecycle Net  kW  </t>
  </si>
  <si>
    <t>RMF7i</t>
  </si>
  <si>
    <t>EI2</t>
  </si>
  <si>
    <t>Energy Intensity per MF unit</t>
  </si>
  <si>
    <t>Average energy use intensity of multifamily units. including in‐unit accounts)</t>
  </si>
  <si>
    <t>Average electric and gas usage per unit</t>
  </si>
  <si>
    <t>Numerator: Total MF energy use from PG&amp;E database (gas + electric)
Denominator: Total units in MF segment</t>
  </si>
  <si>
    <t>PG&amp;E will use unique premise and account IDs as a proxy for total units in the MF segment until a study provides more accurate information about the MF building stock in PG&amp;E's service area.</t>
  </si>
  <si>
    <t>EI3</t>
  </si>
  <si>
    <t>Energy Intensity per MF unit square foot</t>
  </si>
  <si>
    <t>Average energy use intensity of multifamily buildings (average usage per square foot – not adjusted</t>
  </si>
  <si>
    <t>Average electric and gas usage per square foot</t>
  </si>
  <si>
    <t>Numerator: Total MF energy use from PG&amp;E database (gas + electric)
Denominator: Total number of MF units multiplied by the average square footage of MF units</t>
  </si>
  <si>
    <t>PG&amp;E will use unique premise and account ID as a proxy for total units in the MF segment until a study provides more accurate information about the MF building stock in PG&amp;E's service area.
PG&amp;E does not currently collect square footage data from multi-family program participants, and estimates the average square footage per participant to be 911 square feet. Specifically, CLASS and the 2010-2012 MFEER Process Evaluation and Market Characterization indicate there are 535,519 sites with 2-4 units (1,020 sq ft avg) and 1,054,662 with five+ units (855 sq ft avg). From this data, PG&amp;E estimates the average square footage to be 911 square feet and total square footage to be 1,447,965,390 square feet.
For more information, see PG&amp;E's July 14, 2017 Revised Metrics filing, which provides extensive detail on the calculation for MF square footage estimates.  
PG&amp;E will collect this information from vendors to report on this indicator in the future.</t>
  </si>
  <si>
    <t>A05</t>
  </si>
  <si>
    <t>C1</t>
  </si>
  <si>
    <t xml:space="preserve">Commercial Sector (C) </t>
  </si>
  <si>
    <t>Baseline data is reported consistent with primary sector groups in CEDARS PROGRAM specification and aligns with achievements reported in 2016 Annual Report. Targets were set using the 2018 Potential and Goals Study, consistent with CPUC-adopted goals in D.17-09-025.</t>
  </si>
  <si>
    <t>None</t>
  </si>
  <si>
    <t>Since the Potential Study does not distinguish public sector energy savings potential from commercial sector energy savings potential, PG&amp;E analyzed the ratio of savings achievement in the public sector relative to the commercial sector and applied that ratio to the Potential Study data to distinguish between the two. This represents PG&amp;E's best estimate of future energy savings potential. Savings targets will be updated based on the next version of the Potential Study which distinguishes between commercial and public sector energy savings potential.</t>
  </si>
  <si>
    <t>Therm</t>
  </si>
  <si>
    <t>S2</t>
  </si>
  <si>
    <t>S2: Percent Overall Sectoral Savings</t>
  </si>
  <si>
    <t>First year annual and lifecycle ex‐ante (pre‐evaluation) gas, electric, and demand savings (gross and net) as a percentage of overall sectoral usage</t>
  </si>
  <si>
    <t>Percent first year annual kW gross</t>
  </si>
  <si>
    <t>Numerator = Metric C1
Denominator = Total commercial usage from PG&amp;E database
Projected sectoral usage derived by analyzing the forecasted annual percent change in energy use from CES sales data (as presented in the "Mid" scenario from the 2018 Potential and Goals Study)</t>
  </si>
  <si>
    <t>Percent first year annual kW net</t>
  </si>
  <si>
    <t>Percent first year annual kWh gross</t>
  </si>
  <si>
    <t>Percent first year annual kWh net</t>
  </si>
  <si>
    <t>Percent first year annual Therm gross</t>
  </si>
  <si>
    <t>Percent first year annual Therm net</t>
  </si>
  <si>
    <t>Percent lifecycle ex-ante kW gross</t>
  </si>
  <si>
    <t>Percent lifecycle ex-ante kW net</t>
  </si>
  <si>
    <t>Percent lifecycle ex-ante kWh gross</t>
  </si>
  <si>
    <t>Percent lifecycle ex-ante kWh net</t>
  </si>
  <si>
    <t>Percent lifecycle ex-ante Therm gross</t>
  </si>
  <si>
    <t>Percent lifecycle ex-ante Therm net</t>
  </si>
  <si>
    <t>C2</t>
  </si>
  <si>
    <t xml:space="preserve">Calculated using CET, and reported by sector consistent with primary sector groupings in CEDARS PROGRAM specification. </t>
  </si>
  <si>
    <t>Includes CO2 (in metric tons) but not NOX and PM10 as these are not GHG equivalents.
For details regarding electric C02 emissions reduction values, refer to note in cell AA5</t>
  </si>
  <si>
    <t>C3</t>
  </si>
  <si>
    <t>D2</t>
  </si>
  <si>
    <t>D2: Depth of interventions by project</t>
  </si>
  <si>
    <t>Energy savings (gross kWh, therms) as a fraction of total project consumption</t>
  </si>
  <si>
    <t>Percent lifecycle gross kW</t>
  </si>
  <si>
    <t>Did not calculate as Attachment A states: "Energy savings (gross kWh, therms) as a fraction of total project consumption. Does not include gross kW.</t>
  </si>
  <si>
    <t>Percent lifecycle gross kWh</t>
  </si>
  <si>
    <t>Numerator: Energy savings claimed for commercial projects, consistent with CEDARS PROGRAM classification
Denominator: Energy usage baseline on application, against which project savings is calculated.</t>
  </si>
  <si>
    <t>“Project” is defined as “per application”</t>
  </si>
  <si>
    <t>Percent lifecycle gross Therms</t>
  </si>
  <si>
    <t>C4</t>
  </si>
  <si>
    <t>P1L</t>
  </si>
  <si>
    <t>Percent of participation relative to eligible population for small, medium, and large customers</t>
  </si>
  <si>
    <t>Percent of participation relative to eligible population for large customers</t>
  </si>
  <si>
    <t>Numerator: Number of participating large customers (defined by unique combination of account and premise ID)
Denominator: Total number of large customers in the sector (defined by unique combination of account and premise ID)</t>
  </si>
  <si>
    <t xml:space="preserve">Participation is defined as the first instance of participation. Large customers are defined as those using greater than or equal to 500,000 kWh or 250,000 therms annually. </t>
  </si>
  <si>
    <t>P1M</t>
  </si>
  <si>
    <t>Percent of participation relative to eligible population for medium customers</t>
  </si>
  <si>
    <t>Numerator: Number of participating medium customers (defined by unique combination of account and premise ID)
Denominator: Total number of medium customers in the sector (defined by unique combination of account and premise ID)</t>
  </si>
  <si>
    <t xml:space="preserve">Participation is defined as the first instance of participation. Medium customers are defined as those who use between 40,000-500,000kWh or 10,000-250,000 therms annually. </t>
  </si>
  <si>
    <t>P1S</t>
  </si>
  <si>
    <t>Percent of participation relative to eligible population for  small customers</t>
  </si>
  <si>
    <t>Numerator: Number of participating small customers (defined by unique combination of account and premise ID)
Denominator: Total number of small customers in the sector (defined by unique combination of account and premise ID)</t>
  </si>
  <si>
    <t xml:space="preserve">Participation is defined as the first instance of participation. Small customers are defined as those who use less than 40,000 kWh or 10,000 therms annually. 
Targets are set at 5% in compliance with D.18-05-041. The methodology for capturing participation is still to be determined. </t>
  </si>
  <si>
    <t>Percent of square feet of eligible population</t>
  </si>
  <si>
    <t>Numerator: square footage of participating service commercial customers
Denominator: square footage of the commercial sector</t>
  </si>
  <si>
    <t xml:space="preserve">PG&amp;E does not currently collect square footage data from participants. The numerator for this metric multiplies the number of commercial sector participants by the average square footage of commercial buildings in PG&amp;E's service territory. This was derived by dividing the total commercial square footage in PG&amp;E's service area from CEUS by PG&amp;E's best current estimate for the number of buildings in its service area (unique account and premise ID). This numerator was then divided by the total square footage of commercial buildings in PG&amp;E's service area from CEUS.
Targets increase in accordance with participation targets. </t>
  </si>
  <si>
    <t>PG&amp;E also considered using data from the Commercial Saturation Survey to determine square footage, but decided on CEUS based on Commission direction.
PG&amp;E will require this information to be colllected to track this metric moving forward.</t>
  </si>
  <si>
    <t>Numerator: Number of commercial HTR participants (unique account and premise ID)
Denominator: Total number of HTR commercial customers (unique account and premise ID)</t>
  </si>
  <si>
    <t xml:space="preserve">PG&amp;E does not currently collect whether a commercial customer rents their facility or the customer's primary language is other than English. As a result, this metric includes the geography and business size criteria. 
PG&amp;E will collect all required information to track HTR customers and will update the metric when this data is available. </t>
  </si>
  <si>
    <t>C5</t>
  </si>
  <si>
    <t>B2</t>
  </si>
  <si>
    <t>Square Footage of Commercial Benchmarking Penetration</t>
  </si>
  <si>
    <t>Percent of benchmarked square feet of eligible population</t>
  </si>
  <si>
    <t>Numerator: Total square footage of benchmarked commercial buildings in Portfolio Manager using PG&amp;E portal
Denominator: Total square footage of commercial sector</t>
  </si>
  <si>
    <t>This metric includes buildings benchmarked  within the calendar year</t>
  </si>
  <si>
    <t xml:space="preserve">PG&amp;E estimated the total square footage of the commercial sector using data from CEUS. </t>
  </si>
  <si>
    <t>B5L</t>
  </si>
  <si>
    <t>Benchmarking Penetration for Commercial Sector</t>
  </si>
  <si>
    <t>Percent of benchmarked customers relative to eligible population for large customers</t>
  </si>
  <si>
    <t>Numerator: Number of large commercial customers that  benchmarked on Portfolio Manager using PG&amp;E portal
Denominator: Total number of large commercial customers (unique account and premise ID)</t>
  </si>
  <si>
    <t xml:space="preserve">Large customers are defined consistent with criteria approved in PG&amp;E's Business Plan. Specifically, large customers use more than 500,000 kWh or 250,000 therms per year. 
This metric includes customers benchmarked within the calendar year.
</t>
  </si>
  <si>
    <t>PG&amp;E considered using data on covered commercial buildings from the AB 802 benchmarking presentation, but decided to use the unique combination of premise ID and account ID because the AB 802 data could not easily be broken down to distinguish between small, medium, and large customers. 
PG&amp;E will explore opportunities to better report this metric using data from sources such as CoStar, but believes a study on the commercial building stock in its service area would provide more accurate data that would also add value to the solicitation process.</t>
  </si>
  <si>
    <t>B5M</t>
  </si>
  <si>
    <t>Percent of benchmarked customers relative to eligible population for medium customers</t>
  </si>
  <si>
    <t>Numerator: Number of medium commercial customers that  benchmarked on Portfolio Manager using PG&amp;E portal
Denominator: Total number of medium commercial customers (unique account and premise ID)</t>
  </si>
  <si>
    <t>Medium customers are defined consistent with criteria approved in PG&amp;E's Business Plan. Specifically, medium customers use between 40,000-500,000 kWh or 10,000-250,000 therms per year. 
This metric includes customers benchmarked within the calendar year.</t>
  </si>
  <si>
    <t>B5S</t>
  </si>
  <si>
    <t>Percent of benchmarked customers relative to eligible population for small  customers</t>
  </si>
  <si>
    <t>Numerator: Number of small commercial customers that  benchmarked on Portfolio Manager using PG&amp;E portal
Denominator: Total number of small commercial customers (unique account and premise ID)</t>
  </si>
  <si>
    <t>Small customers are defined consistent with criteria approved in PG&amp;E's Business Plan. Specifically, small customers use less than 40,000 kWh or 10,000 therms per year. 
This metric includes customers benchmarked within the calendar year.</t>
  </si>
  <si>
    <t>Percent of benchmarking by customers defined as “hard‐to‐reach”</t>
  </si>
  <si>
    <t xml:space="preserve">Numerator: number of commercial HTR customers that bencharmed on Portfolio Manager using PG&amp;E portal
Denominator: total number of commercial HTR customers (unique account and premise ID)
</t>
  </si>
  <si>
    <t>HTR customers defined based on D.18-05-041. 
This metric captures customers benchmarked within the calendar year.</t>
  </si>
  <si>
    <t>C6</t>
  </si>
  <si>
    <t xml:space="preserve">PAC cost per kWh or per therm or per kW is (PAC Cost x Electric Benefits/Total Benefits)/Lifecycle Net kWh or (PAC Cost x Gas Benefits/Total Benefits)/Lifecycle Net therm or (PAC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</si>
  <si>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</si>
  <si>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 xml:space="preserve">TRC cost per kWh or per therm or per kW is (TRC Cost x Electric Benefits/Total Benefits)/Lifecycle Net kWh or (TRC Cost x Gas Benefits/Total Benefits)/Lifecycle Net therm or (TRC Cost x Electric Benefits/Total Benefits)/Lifecycle Net  kW respectively
</t>
  </si>
  <si>
    <t>A06</t>
  </si>
  <si>
    <t>C7i</t>
  </si>
  <si>
    <t>N1</t>
  </si>
  <si>
    <t>NMEC</t>
  </si>
  <si>
    <t>Fraction of total projects utilizing Normalized Metered Energy Consumption (NMEC) to estimate savings</t>
  </si>
  <si>
    <t>Percent of total projects utilizing Normalized Metered Energy Consumption (NMEC) to estimate savings</t>
  </si>
  <si>
    <t>Per CAEECC meeting : “Fraction of total custom projects utilizing NMEC to estimate savings”.••••Data from CMPA (Custom Measure and Project Archive)</t>
  </si>
  <si>
    <t>N2</t>
  </si>
  <si>
    <t>Fraction of total savings (gross kWh and therm) derived from NMEC analysis</t>
  </si>
  <si>
    <t>Percent of total savings (gross kWh and therm) derived from NMEC analysis</t>
  </si>
  <si>
    <t>Per CAEECC Meeting: “Fraction of total custom savings derived from NMEC analysis”.••••Data from CMPA.</t>
  </si>
  <si>
    <t>C8i</t>
  </si>
  <si>
    <t>CS</t>
  </si>
  <si>
    <t>Satisfaction</t>
  </si>
  <si>
    <t>Improvement in customer satisfaction</t>
  </si>
  <si>
    <t>Percent Improvement in customer satisfaction</t>
  </si>
  <si>
    <t>Per CAEECC Meeting: M&amp;E will develop and field a consistent survey instrument annually.</t>
  </si>
  <si>
    <t>TS</t>
  </si>
  <si>
    <t>Improvement in trade ally satisfaction</t>
  </si>
  <si>
    <t>Percent Improvement in trade ally satisfaction</t>
  </si>
  <si>
    <t xml:space="preserve">Numerator = Current Year Percentage - Baseline Year Percentage.  Denominator = Baseline Year Percentage.  </t>
  </si>
  <si>
    <t>Informal Survey of Trade Pros found for each of the previous target years.  Scale is 1-5, where 5 is high satisfaction.  PG&amp;E is indicating increase percentage in satisfaction over the previous year reported.</t>
  </si>
  <si>
    <t>C9i</t>
  </si>
  <si>
    <t>F1</t>
  </si>
  <si>
    <t>Investment in EE</t>
  </si>
  <si>
    <t>Fraction of total investments made by ratepayers and private capital</t>
  </si>
  <si>
    <t>Percent of total investments made by ratepayers and private capital</t>
  </si>
  <si>
    <t xml:space="preserve"> Per CAEECC meeting: and ED :
Numerator: Total incentive amounts 
Denominator: Total project cost</t>
  </si>
  <si>
    <t>First year annual and lifecycle ex‐ante (pre‐evaluation) gas, electric, and demand savings (gross and net) across Public Sector programs</t>
  </si>
  <si>
    <t>Public Sector (P)</t>
  </si>
  <si>
    <t>Greenhouse gasses (MT CO2eq) based on net lifecycle kWh and Therms savings, reported on an annual basis, incorporating average fuel/technology mix</t>
  </si>
  <si>
    <t>Includes CO2 but not NOX and PM10 as these are not GHGs.
For details regarding electric C02 emissions reduction values, refer to note in cell AA5</t>
  </si>
  <si>
    <t>P3i</t>
  </si>
  <si>
    <t>D3b</t>
  </si>
  <si>
    <t>Percent annual NET kW</t>
  </si>
  <si>
    <t>Average percent energy savings (kWh, kw, therms) per project building or facility</t>
  </si>
  <si>
    <t>Percent annual net kW per project building or facility</t>
  </si>
  <si>
    <t>Percent annual NET kWh</t>
  </si>
  <si>
    <t>Percent annual net kWh per project building or facility</t>
  </si>
  <si>
    <t>Percent annual NET Therms</t>
  </si>
  <si>
    <t>Percent annual net Therms per project building or facility</t>
  </si>
  <si>
    <t>Annual NET kW</t>
  </si>
  <si>
    <t>Average annual energy savings (kWh, kw, therms) per project building floor plan area</t>
  </si>
  <si>
    <t>Average annual net kw savings per project building floor plan area</t>
  </si>
  <si>
    <t>Numerator: Total downstream savings
Denominator Total number of service accounts participating. x average square footage of property</t>
  </si>
  <si>
    <t>Annual NET kWh</t>
  </si>
  <si>
    <t>Numerator: Total downstream savings
Denominator: Total number of service accounts participating. x average square footage of property</t>
  </si>
  <si>
    <t>Annual NET Therms</t>
  </si>
  <si>
    <t>Average annual net Therm savings per project building floor plan area</t>
  </si>
  <si>
    <t>Numeartor: Total downstream savings
Denominator: Total number of service accounts participating. x average square footage of property</t>
  </si>
  <si>
    <t>W1</t>
  </si>
  <si>
    <t>Water</t>
  </si>
  <si>
    <t>Average annual energy savings (kWh, kW therms) per annual flow through project water/wastewater facilities</t>
  </si>
  <si>
    <t>Average annual Net kW savings per annual flow through project water/wastewater facilities</t>
  </si>
  <si>
    <t>Numerator: claimed savings from water/wastewater customers
Denominator: Baseline energy usage as reported on project applications</t>
  </si>
  <si>
    <t>Average annual Net kWh savings per annual flow through project water/wastewater facilities</t>
  </si>
  <si>
    <t>Average annual Net Therms savings per annual flow through project water/wastewater facilities</t>
  </si>
  <si>
    <t>A07</t>
  </si>
  <si>
    <t>Percent of Public Sector accounts participating in programs</t>
  </si>
  <si>
    <t>Numerator: Number of public sector unique account and premise IDs that participated in an EE program
Denominator: total number of unique account and premise IDs in the public sector</t>
  </si>
  <si>
    <t xml:space="preserve">Participation is defined as the first instance of participation. Public sector customers are defined by NAICS codes. </t>
  </si>
  <si>
    <t>P4i</t>
  </si>
  <si>
    <t>Percent of estimated floorplan area (i.e., ft2) of all Public Sector buildings participating in building projects—estimate within +/‐15% of sector‐wide building area, +/‐5% of project building area</t>
  </si>
  <si>
    <t>Percent of estimated floorplan area (i.e., ft2) of all Public Sector buildings participating in building projects</t>
  </si>
  <si>
    <t>Numerator: square footage of participating unique account and premise IDs
Denominator: Square footage of all unique public sector premise and account IDs times average number of buildings per account</t>
  </si>
  <si>
    <t>W2</t>
  </si>
  <si>
    <t>Percent of Public Sector water/wastewater flow (i.e.,
annual average Million Gallons per Day) enrolled in
non‐building water/wastewater programs—
estimate within +/‐20% of flow through eligible
facilities (treatment facilities pumping stations),
+/‐10% of flow through project facilities</t>
  </si>
  <si>
    <t>Percent of Public Sector water/wastewater flow enrolled in non‐building water/wastewater programs</t>
  </si>
  <si>
    <t>As reported by water/wastewater treatment facilities' pumping stations that respond to survey</t>
  </si>
  <si>
    <t>P5</t>
  </si>
  <si>
    <t>P6i</t>
  </si>
  <si>
    <t>F2</t>
  </si>
  <si>
    <t>$</t>
  </si>
  <si>
    <t>Total program‐backed financing distributed to Public Sector customers requiring repayment (i.e., loans, OBF)</t>
  </si>
  <si>
    <t>Total program‐backed financing distributed to Public Sector customers requiring repayment</t>
  </si>
  <si>
    <t xml:space="preserve">Total amount loaned through PA programs </t>
  </si>
  <si>
    <t>"Total program backed financing…requiring repayment" = total  loan amount</t>
  </si>
  <si>
    <t>P7</t>
  </si>
  <si>
    <t>B3</t>
  </si>
  <si>
    <t>Public Sector Benchmarking Penetration Calendar Year</t>
  </si>
  <si>
    <t>Percent of Public Sector buildings with current benchmark</t>
  </si>
  <si>
    <t xml:space="preserve">Numerator: Number of public sector buildings benchmarked on Portfolio Manager using PG&amp;E portal 
Denominator: total number of public sector unique account and premise IDs </t>
  </si>
  <si>
    <t>PG&amp;E used the number of unique account and premise IDs as a proxy for public sector buildings. A study that sheds some light on the building stock and public sector market would be helpful to report this metric.</t>
  </si>
  <si>
    <t>EI4</t>
  </si>
  <si>
    <t>Energy intensity per public sector building</t>
  </si>
  <si>
    <t>Average energy use intensity of all Public Sector buildings</t>
  </si>
  <si>
    <t xml:space="preserve"> Average energy use intensity of all Public Sector buildings</t>
  </si>
  <si>
    <t>Numerator: Total sector-level energy use from PG&amp;E database (gas + electric)
Denominator: Number of unique public sector account and premise IDs</t>
  </si>
  <si>
    <t>P7i</t>
  </si>
  <si>
    <t>B4</t>
  </si>
  <si>
    <t>Public Sector Square Foot Benchmarking Penetration in Calendar Year</t>
  </si>
  <si>
    <t>Percent of floorplan area of all Public Sector buildings with current benchmark</t>
  </si>
  <si>
    <t>Numerator: Total square footage of public buildings benchmarked within calendar year, in Portfolio Manager
Denominator: Total square footage of all benchmarked public sector buildings</t>
  </si>
  <si>
    <t>A08</t>
  </si>
  <si>
    <t>In1</t>
  </si>
  <si>
    <t>First year annualized and lifecycle ex‐ante (pre‐evaluation) gas, electric, and demand savings (gross and net) in industrial sector</t>
  </si>
  <si>
    <t>Industrial (I)</t>
  </si>
  <si>
    <t>In2</t>
  </si>
  <si>
    <t>In3</t>
  </si>
  <si>
    <t>Percent of participation relative to eligible population for small, medium and large customers</t>
  </si>
  <si>
    <t>Percent of participation relative to eligible population for small customers</t>
  </si>
  <si>
    <t>Participation is defined as the first instance of participation. Small customers are defined as those who use less than 40,000 kWh or 10,000 therms annually.</t>
  </si>
  <si>
    <t>In4i</t>
  </si>
  <si>
    <t>P5L</t>
  </si>
  <si>
    <t>New participation</t>
  </si>
  <si>
    <t>Percent of customers participating that have not received an incentive for the past three years, annually, by small, medium and large customer categories</t>
  </si>
  <si>
    <t>Percent of large customers participating in reporting year that have not received an incentive for the past three years</t>
  </si>
  <si>
    <t>Numerator: Annual number of large industrial participants (by service account) that have not received an incentive for the past 3 years 
Denominator: Total number of unique large industrial account and premise IDs  in the sector</t>
  </si>
  <si>
    <t xml:space="preserve"> Large customers are defined as those using greater than or equal to 500,000 kWh or 250,000 therms annually. </t>
  </si>
  <si>
    <t>P5M</t>
  </si>
  <si>
    <t>Percent of medium customers participating in reporting year that have not received an incentive for the past three years</t>
  </si>
  <si>
    <t>Numerator: Annual number of medium industrial participants (by service account) that have not received an incentive for the past 3 years
Denominator: Total number of unique medium industrial account and premise IDs in the sector</t>
  </si>
  <si>
    <t xml:space="preserve">Medium customers are defined as those who use between 40,000-500,000kWh or 10,000-250,000 therms annually. </t>
  </si>
  <si>
    <t>P5S</t>
  </si>
  <si>
    <t>Percent of small customers participating in reporting year that have not received an incentive for the past three years</t>
  </si>
  <si>
    <t>Numerator: Annual number of small industrial participants (by service account) that have not received an incentive for the past 3 years 
Denominator: Total number of unique small industrial account and premise IDs in the sector</t>
  </si>
  <si>
    <t>Small customers are defined as those who use less than 40,000 kWh or 10,000 therms annually.</t>
  </si>
  <si>
    <t>In5</t>
  </si>
  <si>
    <t>$/kW</t>
  </si>
  <si>
    <t>Levelized cost of energy efficiency per kWh, therm and KW (use both TRC and PAC)</t>
  </si>
  <si>
    <t>$/kWh</t>
  </si>
  <si>
    <t>$/therm</t>
  </si>
  <si>
    <t>In6</t>
  </si>
  <si>
    <t>Reduction in consumption (proposed by SCE and SDG&amp;E)</t>
  </si>
  <si>
    <t xml:space="preserve">Numerator = Metric IN 1 
Denominator = Total sectoral usage from PG&amp;E database
Projected usage remains steady through 2025 in accordance with projections from CEC sales data presented in the 2018 Potential and Goals Study "Mid" case. </t>
  </si>
  <si>
    <t>Defined as savings as a percentage of sectoral usage, based on conversations between PAs and ED.</t>
  </si>
  <si>
    <t>A09</t>
  </si>
  <si>
    <t>A1</t>
  </si>
  <si>
    <t>First year and lifecycle ex ante (pre‐evaluation) annualized gas, electric, and demand savings in Agricultural sector, gross and net</t>
  </si>
  <si>
    <t>Agricultural (A)</t>
  </si>
  <si>
    <t>A2</t>
  </si>
  <si>
    <t>A3</t>
  </si>
  <si>
    <t>P1: Particpants</t>
  </si>
  <si>
    <t>A4</t>
  </si>
  <si>
    <t>A10</t>
  </si>
  <si>
    <t>CS1</t>
  </si>
  <si>
    <t>Net GWh</t>
  </si>
  <si>
    <t>Net Energy Savings: GWH</t>
  </si>
  <si>
    <t>Net GWh savings</t>
  </si>
  <si>
    <t>Codes &amp; Standards (CS)</t>
  </si>
  <si>
    <t>EM&amp;V study</t>
  </si>
  <si>
    <t>2018-2025 consistent with adopted goals from D.17-09-025, Tables 1, 2, and 3, p. 37-39; 2016 from CEDARS (spillover not included).  Values summed across all four IOUs. "Savings" is defined as Net First year savings.</t>
  </si>
  <si>
    <t>Net MMTherms</t>
  </si>
  <si>
    <t>Net Energy Savings: MM Therms</t>
  </si>
  <si>
    <t>Net MMTherms savings</t>
  </si>
  <si>
    <t>2018-2025 consistent with adopted goals from D.17-09-025, Tables 1, 2, and 3, p. 37-39; 2016 from CEDARS (spillover not included).  Values summed across all four IOUs.  "Savings" is defined as Net First year savings.</t>
  </si>
  <si>
    <t>Net MW</t>
  </si>
  <si>
    <t>Net Energy Savings: MW</t>
  </si>
  <si>
    <t>Net MW savings</t>
  </si>
  <si>
    <t>CS2</t>
  </si>
  <si>
    <t>Count</t>
  </si>
  <si>
    <t>Advocacy-Building</t>
  </si>
  <si>
    <t>Number of measures supported by CASE studies in rulemaking cycle (current work)</t>
  </si>
  <si>
    <t xml:space="preserve"> Measures supported by CASE</t>
  </si>
  <si>
    <t>Baseline and targets for measures supported  are  for 3 year cycle rather than annual.</t>
  </si>
  <si>
    <t>Number of measures adopted by CEC in rulemaking cycle (indicator of past work)</t>
  </si>
  <si>
    <t xml:space="preserve"> Measures adopted by CEC</t>
  </si>
  <si>
    <t>CS3</t>
  </si>
  <si>
    <t>Advocacy-Appliance</t>
  </si>
  <si>
    <t>Number of T-20 measures supported by CASE studies in rulemaking cycle (current work)</t>
  </si>
  <si>
    <t xml:space="preserve"> T-20 measures supported by CASE</t>
  </si>
  <si>
    <t>Baseline is annual.  Targets for measures supported  are  for 3 year cycle rather than annual. 2017 chosen as baseline since 2016 was zero.</t>
  </si>
  <si>
    <t>Number of measures adopted by CEC in current year</t>
  </si>
  <si>
    <t>Baseline is annual.  Targets for measures adopted  are  for 3 year cycle rather than annual.</t>
  </si>
  <si>
    <t>CS4</t>
  </si>
  <si>
    <t>Advocacy-Federal</t>
  </si>
  <si>
    <t>Number of federal standards adopted for which a utility advocated (IOUs to list advocated activites)</t>
  </si>
  <si>
    <t xml:space="preserve"> Standards adopted</t>
  </si>
  <si>
    <t>Baselines and targets are annual.  Any federal standards based upon Title 20 that were adopted will still be included in the federal count.</t>
  </si>
  <si>
    <t>Percent of federal standards adopted for which a utility advocated (#IOU supported / # DOE adopted)</t>
  </si>
  <si>
    <t xml:space="preserve"> # IOUs supported ÷ 
# DOE adopted</t>
  </si>
  <si>
    <t>Baselines and targets are annual.</t>
  </si>
  <si>
    <t>CS5</t>
  </si>
  <si>
    <t>Reach Codes</t>
  </si>
  <si>
    <t>The number of local government Reach Codes implemented (this is a joint IOU and REN effort)</t>
  </si>
  <si>
    <t xml:space="preserve"> Reach Code ordinances implemented</t>
  </si>
  <si>
    <t>Targets are total for a three-year Title 24 code cycle.  Jurisdictions having multiple reach codes will be counted by reach code rather than by jurisdiction.  Accomplishments will be reported from the CEC Reach Codes website (http://www.energy.ca.gov/title24/2013standards/ordinances/).</t>
  </si>
  <si>
    <t>A11</t>
  </si>
  <si>
    <t>CS6</t>
  </si>
  <si>
    <t>Compliance Improvement</t>
  </si>
  <si>
    <t>Number of training activities (classes, webinars) held, number of market actors participants by segment (e.g. building officials, builders, architects, etc.) and the the total size (number of the target audience) by sector. (M) Number of training activities</t>
  </si>
  <si>
    <t xml:space="preserve"> Number of training activities</t>
  </si>
  <si>
    <t>118 live training sessions and 20 webinars in 2017; short, mid, and long-term targets are annual</t>
  </si>
  <si>
    <t>Number of training activities (classes, webinars) held, number of market actors participants by segment (e.g. building officials, builders, architects, etc.) and the the total size (number of the target audience) by sector. (M) Number of participants</t>
  </si>
  <si>
    <t xml:space="preserve"> Number of participants</t>
  </si>
  <si>
    <t>3000 attendees for live training and 600 attendees for webinars in 2017; short, mid, and long-term targets are annual.  Attendees will be shown by major segment (i.e., building officials, builders, architects, HERS raters) and target size of each segment will be provided during first metrics reporting.</t>
  </si>
  <si>
    <t>Score</t>
  </si>
  <si>
    <t>Increase in code compliance knowledge pre/post training</t>
  </si>
  <si>
    <t xml:space="preserve"> Knowledge score</t>
  </si>
  <si>
    <t>Code compliance knowledge increase will be tested via pre and post training questionaires.  Surveys will be conducted for training that lasts longer than three hours (in order to preserve time for instruction in shorter training sessions).  Questionaires will be made available during the first metrics reporting.</t>
  </si>
  <si>
    <t>CS6R</t>
  </si>
  <si>
    <t>The percentage increase in closed permits for building projects triggering energy code compliance within participating jurisdictions</t>
  </si>
  <si>
    <t>CS6Ri</t>
  </si>
  <si>
    <t>Number and percent of jurisdictions with staff participating in an Energy Policy Forum</t>
  </si>
  <si>
    <t xml:space="preserve">Number and percent of jurisdictions receiving Energy Policy technical assistance. </t>
  </si>
  <si>
    <t>tbd TPMs*</t>
  </si>
  <si>
    <t>tbd  TPMs*</t>
  </si>
  <si>
    <t>Buildings receiving enhanced code compliance support and delivering compliance data to program evaluators</t>
  </si>
  <si>
    <t>A12</t>
  </si>
  <si>
    <t>WET-1</t>
  </si>
  <si>
    <t>Collaborations</t>
  </si>
  <si>
    <t xml:space="preserve">Number of collaborations by Business Plan sector to jointly develop or share training materials or resources. </t>
  </si>
  <si>
    <t>Workforce Education and Training (WET)</t>
  </si>
  <si>
    <t>tbd projects*</t>
  </si>
  <si>
    <t>Staff input.</t>
  </si>
  <si>
    <t xml:space="preserve">"Collaborations" mean sharing mutually-beneficial  resources such as training materials, expertise, and marketing/outreach tactics that help achieve WE&amp;T goals and outcomes and that support the collaborating organizations' goals and objectives.
The targets are based on interviews with PG&amp;E staff. PG&amp;E does not anticipate a steep increase in the number of collaborations, but rather turnover within our number of collaborations as activities become self-sustaining without the need for PG&amp;E assistance. The 2018 target is set as  N/A because PG&amp;E does not currently have any signed collaboration agreements in place.
Targets reflect number of agreements currently  in place as of the referred time period. </t>
  </si>
  <si>
    <t>WET-2</t>
  </si>
  <si>
    <t>Penetration</t>
  </si>
  <si>
    <t>Number of participants by sector</t>
  </si>
  <si>
    <t>tbd events*</t>
  </si>
  <si>
    <t xml:space="preserve">Report from class registration database.
</t>
  </si>
  <si>
    <t xml:space="preserve">"Sector" refers to:
a. Residential versus non-residential
b. Energy efficiency training topic area (e.g., Lighting, HVAC, Agricultural)
"Participants" means aggregate class attendance, meaning that one person attending two classes throughout the year would qualify as two participants. This is an accurate measurement of audience interest per topic / sector.
PG&amp;E analyzed attendance rates since 2012 and discovered a high positive correlation (0.8) between unemployment rates in California and class attendance. Unemployment is not only an indicator of employment, but also the workload of the existing industry. In other words, when the workforce is busy, they do not have time to attend as many classes. The unemployment rate has fallen since 2016, which means that attendance may fall as well. PG&amp;E will adjust the training format (e.g., Offer online classes) and time (e.g., Offer night classes) in order to maintain our 2016 attendance figure. </t>
  </si>
  <si>
    <t>Percentage</t>
  </si>
  <si>
    <t>Percent of participation relative to eligible target population for curriculum</t>
  </si>
  <si>
    <t>See ETP-M4</t>
  </si>
  <si>
    <t>Numerator: from class registration database. 
Denominator: PG&amp;E's share of 321,000 jobs is approximately 132,380. Advanced Energy Economy Institute (AEEI) report finding: “Energy Efficiency accounts for the largest share of advanced energy jobs in California. About six in 10 advanced energy workers are employed in the Energy Efficiency sector; these firms support over 321,000 jobs.” Assume advanced Energy Efficiency jobs are commiserate with population for each PA territory. Population figues obtained from 2010 census.</t>
  </si>
  <si>
    <t xml:space="preserve">"Participation" means unique participants, meaning that one person attending two classes throughout the year would be counted as one participant.
“Curriculum” refers to the portfolio of training programs and training materials offered by WE&amp;T
“Eligible target population” refers to the energy efficiency labor workforce within each PA's service territory based on the proportion of the IOU's territory population compared to that of California's population.
Justification for targets is consistent with justification provided for metric above.
</t>
  </si>
  <si>
    <t>WET-3</t>
  </si>
  <si>
    <t>Diversity</t>
  </si>
  <si>
    <t xml:space="preserve">Percent of total WE&amp;T training program participants that meet the definition of disadvantaged worker.  </t>
  </si>
  <si>
    <t>tbd*</t>
  </si>
  <si>
    <t xml:space="preserve">The zip codes available in PG&amp;E's database are a mix of home and workplace zip codes. Starting in 2019, PG&amp;E will request home zip codes specifically. </t>
  </si>
  <si>
    <t xml:space="preserve">Calculation based on students with valid CA (not just PG&amp;E) zip codes. Numerator includes students with any CA zip code. Our 2018 records also do not include people who benefited from WE&amp;T through consultations, outreach classes, etc., </t>
  </si>
  <si>
    <t>Percent of incentive dollars spent on contracts* with a demonstrated commitment to provide career pathways to disadvantaged workers</t>
  </si>
  <si>
    <t>Disadvantaged worker tracking is currently not required by PA contract terms and conditions.</t>
  </si>
  <si>
    <t>*Applies only to programs that install, modify, repair, or maintain EE equipment where the incentive is paid to an entity other than a manufacturer, distributor, or retailer of equipment. This applicability standard is adopted from the language the July 9th ruling on workforce standards. It excludes contracts such as those for upstream incentives, Codes and Standards, and mid-stream distributor programs. 
“Demonstrated commitment” means that the vendor submits a plan describing how the program will provide disadvantaged workers with improved access to career opportunities in the energy efficiency industry, that they regularly report the percentage of their workforce qualifying as “disadvantaged”, and that they have long-term targets for the percentage of their  workforce qualifying as “disadvantaged”.
See "Disadvantaged worker" above.
Data to support this metric will be required by new third-party program implementers as part of the upcoming solicitations.</t>
  </si>
  <si>
    <t>WET-3i</t>
  </si>
  <si>
    <t xml:space="preserve">Number Career &amp; Workforce Readiness (CWR) participants who have been employed for 12 months after receiving the training </t>
  </si>
  <si>
    <t>Per ED, to be determined by an ED study*</t>
  </si>
  <si>
    <t>CWR program does not yet exist. CWR RFA/RFP will be issued Q3 2019 with exptected launch mid-2020.</t>
  </si>
  <si>
    <t xml:space="preserve">This metric applies only to the Statewide CWR program, which will help Disadvantaged Workers enter the energy industry, and not technical upskill classes offered at the Energy Centers. As the lead PA, PG&amp;E will report on this metric for the whole state. </t>
  </si>
  <si>
    <t>A13</t>
  </si>
  <si>
    <t>ETP-M1</t>
  </si>
  <si>
    <t>Research Prioritization</t>
  </si>
  <si>
    <t xml:space="preserve"> Number of TPMs initiated (gas and electric combined), including one technology-focused pilot (TFP) TPM  *This number will be updated once all third party contracts have been awarded. </t>
  </si>
  <si>
    <t xml:space="preserve">Number of TPMs initiated (gas and electric combined), including one technology-focused pilot (TFP) TPM </t>
  </si>
  <si>
    <t>Emerging Technologies (ET)</t>
  </si>
  <si>
    <t>Data for this metric will be gathered from 3P TPM Implementers annually.</t>
  </si>
  <si>
    <t xml:space="preserve">1) Technology priority maps (TPMs) are defined in the Business Plan 2) Technology-focused pilot: See ETP-M7 </t>
  </si>
  <si>
    <t>ETP-M2</t>
  </si>
  <si>
    <t>Count of TPMs</t>
  </si>
  <si>
    <t>Number of TPMs updated *This number will be updated once all third party contracts have been awarded.</t>
  </si>
  <si>
    <t>Number of TPMs updated</t>
  </si>
  <si>
    <t>1) Technology priority maps (TPMs) are defined in the Business Plan</t>
  </si>
  <si>
    <t>ETP-M3</t>
  </si>
  <si>
    <t>Count of Projects</t>
  </si>
  <si>
    <t>Projects</t>
  </si>
  <si>
    <r>
      <t xml:space="preserve">Number of projects initiated </t>
    </r>
    <r>
      <rPr>
        <sz val="9"/>
        <rFont val="Calibri"/>
        <family val="2"/>
      </rPr>
      <t>*This number will be updated once all third party contracts have been awarded.</t>
    </r>
  </si>
  <si>
    <t>Number of projects initiated</t>
  </si>
  <si>
    <t xml:space="preserve">1) Technology priority maps (TPMs) are defined in the Business Plan 2) Projects are considered “initiated” when project budget has been approved and funding allocated. </t>
  </si>
  <si>
    <t>ETP-M4</t>
  </si>
  <si>
    <t>Count of Events</t>
  </si>
  <si>
    <t>Outreach</t>
  </si>
  <si>
    <t>Number of outreach events with technology developers with products &lt;1 year from commercialization, including new technology vendors, manufacturers, and entrepreneurs. *This number will be updated once all third party contracts have been awarded.</t>
  </si>
  <si>
    <t>Number of outreach events with technology developers with products &lt;1 year from commercialization, including new technology vendors, manufacturers, and entrepreneurs</t>
  </si>
  <si>
    <t>Each ETP event will provide data for ETP-M4 and ETP-M5 simultaneously.**Data for this metric will be gathered from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</si>
  <si>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</si>
  <si>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ETP-M5</t>
  </si>
  <si>
    <t>Number of outreach events with technology developers with products &lt;5 years from commercialization, including new technology vendors, manufacturers, and entrepreneurs. *This number will be updated once all third party contracts have been awarded.</t>
  </si>
  <si>
    <t>Number of outreach events with technology developers with products &lt;5 years from commercialization, including new technology vendors, manufacturers, and entrepreneurs</t>
  </si>
  <si>
    <t>Each ETP event will provide data for ETP-M4 and ETP-M5 simultaneously.**Data for this metric will be gathered from 3P TPM Implementers annually based on methodology to be determined.</t>
  </si>
  <si>
    <t>1) “Technology developers” – Any organization or company that develops energy efficiency and demand response technology suitable for inclusion in PA incentive programs. 2) “Events” – ET Summit, webinars, and in-person meetings, as proposed by ETP implementers.</t>
  </si>
  <si>
    <t>A14</t>
  </si>
  <si>
    <t>ETP-M6</t>
  </si>
  <si>
    <t>Count of TFPs</t>
  </si>
  <si>
    <t>Pilots</t>
  </si>
  <si>
    <t>Number of projects initiated with cooperation from other internal IOU programs associated with each Technology-focused Pilot  *This number will be updated once all third party contracts have been awarded.</t>
  </si>
  <si>
    <t xml:space="preserve">Number of projects initiated with cooperation from other internal IOU programs associated with each Technology-focused Pilot  </t>
  </si>
  <si>
    <t xml:space="preserve">ETP-M6 metric is a subset of ETP-M7 and counted towards ETP-M7 targets. All targets will be determined by 3P TPM implementers. </t>
  </si>
  <si>
    <t>1) “Cooperation” is defined as a process by which all parties work towards a mutual objective.</t>
  </si>
  <si>
    <t>ETP-M7</t>
  </si>
  <si>
    <t>Number of Technology-Focused Pilot (TFP) initiated as part of the TFP TPM. *This number will be updated once all third party contracts have been awarded.</t>
  </si>
  <si>
    <t>Number of Technology-Focused Pilot (TFP) initiated as part of the TFP TPM</t>
  </si>
  <si>
    <t>1) A technology-focused pilot (TFP) will identify market barriers for a diverse range of high-impact technologies through studies, and subsequently breaking down identified barriers  in collaboration with other relevant programs . 2) “Technology-focused Pilot”- Pilots that have been proposed by 3Ps in response to PA needs and that have been approved through the existing ED Ideation Process. These includes TFPs conducted in cooperation with other programs.</t>
  </si>
  <si>
    <t>A15</t>
  </si>
  <si>
    <t>ETP-T1</t>
  </si>
  <si>
    <t>Percent of New Measures</t>
  </si>
  <si>
    <t>Measure Tracing</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</si>
  <si>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</si>
  <si>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</si>
  <si>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contractors. ED evaluators can make recommendations on what suitable targets would be. ETP Tracking Metrics 1 – 5 need to be determined at the same time as part of calculating savings (ETP-T5), and because ETP impact and savings are involved, ED evaluators need to make these determinations. Baselines will not be available until then. </t>
  </si>
  <si>
    <t xml:space="preserve">ETP-T1 through ETP -T8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</si>
  <si>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ETP-T2</t>
  </si>
  <si>
    <t>Count of New Measures</t>
  </si>
  <si>
    <t>Prior Year: # of new measures added to the portfolio that were previously ETP technologies. *The PAs believe this is not suited for a metric with targets because ETP does not make decisions about new measures.</t>
  </si>
  <si>
    <t>Prior Year: # of new measures added to the portfolio that were previously ETP technologies</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</si>
  <si>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</si>
  <si>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ETP-T3</t>
  </si>
  <si>
    <r>
      <t>Prior year: % of new codes or standards that were previously ETP technologies. *</t>
    </r>
    <r>
      <rPr>
        <sz val="9"/>
        <rFont val="Calibri"/>
        <family val="2"/>
      </rPr>
      <t>The PAs believe this is not suited for a metric with targets because ETP does not make decisions about new codes or standards.</t>
    </r>
  </si>
  <si>
    <t>Prior year: % of new codes or standards that were previously ETP technologies</t>
  </si>
  <si>
    <t xml:space="preserve">Per ED: Baseline, methodology, and targets need to be determined by ED evaluation contractor. </t>
  </si>
  <si>
    <t>ETP-T4</t>
  </si>
  <si>
    <t>Prior Year: # of new codes and standards that were previously ETP technologies. *The PAs believe this is not suited for a metric with targets because ETP does not make decisions about new codes or standards.</t>
  </si>
  <si>
    <t>Prior Year: # of new codes and standards that were previously ETP technologies</t>
  </si>
  <si>
    <t>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PAs will work with ED to support matching ETP content to portfolio content.</t>
  </si>
  <si>
    <t xml:space="preserve">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t>
  </si>
  <si>
    <t>ETP-T5a</t>
  </si>
  <si>
    <t xml:space="preserve">Lifecycle net kW    </t>
  </si>
  <si>
    <t>Savings Tracing</t>
  </si>
  <si>
    <r>
      <t>Savings of measures currently in the portfolio that were supported by ETP, added since 2009. Ex-ante with gross and net for all measures, with ex-post where available.</t>
    </r>
    <r>
      <rPr>
        <sz val="9"/>
        <rFont val="Palatino"/>
        <family val="1"/>
      </rPr>
      <t> </t>
    </r>
    <r>
      <rPr>
        <sz val="9"/>
        <rFont val="Calibri"/>
        <family val="2"/>
      </rPr>
      <t>*The PAs believe this is not suited for a metric with targets because ETP is a non-resource program and does not claim any savings.</t>
    </r>
  </si>
  <si>
    <t>Savings of measures currently in the portfolio that were supported by ETP, added since 2009. Ex-ante with gross and net for all measures, with ex-post where available</t>
  </si>
  <si>
    <t xml:space="preserve">Per ED: Baseline, methodology, and targets need to be determined by ED evaluation contractor. ETP Tracking Metrics 1 – 5 need to be determined at the same time as part of calculating savings (ETP-T5), and because ETP impact and savings are involved, ED evaluators need to make these determinations. Baselines will not be available until then.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</si>
  <si>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ETP is a non-resource program and does not make savings claims.</t>
  </si>
  <si>
    <t>ETP-T5b</t>
  </si>
  <si>
    <t xml:space="preserve">Lifecycle net kWh    </t>
  </si>
  <si>
    <t>ETP-T5c</t>
  </si>
  <si>
    <t>Lifecycle net Therms</t>
  </si>
  <si>
    <t>ETP-T6a</t>
  </si>
  <si>
    <t>Count of project ideas by PA</t>
  </si>
  <si>
    <t>Project Idea Tracing</t>
  </si>
  <si>
    <r>
      <t xml:space="preserve">Number and source (as reported by submitter) of project ideas submitted OUTSIDE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</si>
  <si>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PA</t>
    </r>
  </si>
  <si>
    <t>3 lists cumulative</t>
  </si>
  <si>
    <t>2 lists cumulative</t>
  </si>
  <si>
    <t>Data for this metric will be gathered from 3P TPM Implementers annually. If ideas are submitted both outside and as part of the TPM-aligned research planning process, it can be reported under both ETP-T6 and ETP-T7. Ideas may be submitted by more than one source and will be counted under each.</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</si>
  <si>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however the commission ruled that these tracking metrics must have targets. "Submitted" refers to an idea submitted through a formal submission process.</t>
  </si>
  <si>
    <t>ETP-T6b</t>
  </si>
  <si>
    <t>Count of project ideas by national labs</t>
  </si>
  <si>
    <r>
      <t xml:space="preserve">Number and source (as reported by submitter) of project ideas submitted OUTSIDE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</si>
  <si>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National Lab</t>
    </r>
  </si>
  <si>
    <t>ETP-T6c</t>
  </si>
  <si>
    <t>Count of project ideas by manufacturers</t>
  </si>
  <si>
    <r>
      <t xml:space="preserve">Number and source (as reported by submitter) of project ideas submitted OUTSIDE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</si>
  <si>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Manufacturer</t>
    </r>
  </si>
  <si>
    <t>ETP-T6d</t>
  </si>
  <si>
    <t>Count of project ideas by entrepreneurs</t>
  </si>
  <si>
    <r>
      <t xml:space="preserve">Number and source (as reported by submitter) of project ideas submitted OUTSIDE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</si>
  <si>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OUTSIDE OF the annual TPM research planning process by</t>
    </r>
    <r>
      <rPr>
        <sz val="9"/>
        <rFont val="Calibri"/>
        <family val="2"/>
      </rPr>
      <t xml:space="preserve"> Entrepreneur</t>
    </r>
  </si>
  <si>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"Submitted" refers to an idea submitted through a formal submission process.</t>
  </si>
  <si>
    <t>ETP-T7a</t>
  </si>
  <si>
    <r>
      <t xml:space="preserve">Number and source (as reported by submitter) of project ideas submitted AS PART OF the annual TPM research planning process, for these categories of sources: </t>
    </r>
    <r>
      <rPr>
        <sz val="9"/>
        <rFont val="Calibri"/>
        <family val="2"/>
      </rPr>
      <t>PA, 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</si>
  <si>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ETP-T7a Number and source (as reported by submitter) of project ideas submitted AS PART OF the annual TPM research planning process by</t>
    </r>
    <r>
      <rPr>
        <sz val="9"/>
        <rFont val="Calibri"/>
        <family val="2"/>
      </rPr>
      <t xml:space="preserve"> PA</t>
    </r>
  </si>
  <si>
    <t>Data for this metric will be gathered from 3P TPM Implementers. If ideas are submitted both outside and as part of the TPM-aligned research planning process, it can be reported under both ETP-T6 and ETP-T7. Ideas may be submitted by more than one source and will be counted under each.</t>
  </si>
  <si>
    <t>ETP-T7b</t>
  </si>
  <si>
    <r>
      <t xml:space="preserve">Number and source (as reported by submitter) of project ideas submitted AS PART OF the annual TPM research planning process, for these categories of sources: PA, </t>
    </r>
    <r>
      <rPr>
        <sz val="9"/>
        <rFont val="Calibri"/>
        <family val="2"/>
      </rPr>
      <t>national lab, 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</si>
  <si>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National Lab</t>
    </r>
  </si>
  <si>
    <t>ETP-T7c</t>
  </si>
  <si>
    <r>
      <t xml:space="preserve">Number and source (as reported by submitter) of project ideas submitted AS PART OF the annual TPM research planning process, for these categories of sources: PA, national lab, </t>
    </r>
    <r>
      <rPr>
        <sz val="9"/>
        <rFont val="Calibri"/>
        <family val="2"/>
      </rPr>
      <t>manufacturer, 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</si>
  <si>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 xml:space="preserve">Number and source (as reported by submitter) of project ideas submitted AS PART OF the annual TPM research planning process by </t>
    </r>
    <r>
      <rPr>
        <sz val="9"/>
        <rFont val="Calibri"/>
        <family val="2"/>
      </rPr>
      <t>Manufacturer</t>
    </r>
  </si>
  <si>
    <t>ETP-T7d</t>
  </si>
  <si>
    <r>
      <t xml:space="preserve">Number and source (as reported by submitter) of project ideas submitted AS PART OF the annual TPM research planning process, for these categories of sources: PA, national lab, manufacturer, </t>
    </r>
    <r>
      <rPr>
        <sz val="9"/>
        <rFont val="Calibri"/>
        <family val="2"/>
      </rPr>
      <t>entrepreneur, etc.) *The PAs believe this is not suited for a metric with targets because ETP does not control the number of submissions nor their sources. Targets are set in a way to avoid forcing ETP to arbitrarily change existing processes in a way that may negatively impact the effectiveness of the program. Targets and sources may be updated in collaboration with ED after all 3P contracts are awarded.</t>
    </r>
  </si>
  <si>
    <r>
      <t>Number and source (as reported by submitter) of project ideas submitted AS PART OF the annual TPM research planning process by</t>
    </r>
    <r>
      <rPr>
        <sz val="9"/>
        <rFont val="Calibri"/>
        <family val="2"/>
      </rPr>
      <t xml:space="preserve"> Entrepreneur</t>
    </r>
  </si>
  <si>
    <t>A16</t>
  </si>
  <si>
    <t>ETP-T8</t>
  </si>
  <si>
    <t>Number of lists</t>
  </si>
  <si>
    <t>Statewide Goal Alignment</t>
  </si>
  <si>
    <t>List of ETP projects aligned with statewide goals that were initiated in the reporting year with specificity as to what aspect of each goal it is fulfilling. Goals will also be labeled in the ETP database. A list of eligible goals will be developed collaboratively with ED.</t>
  </si>
  <si>
    <t>List of ETP projects aligned with statewide goals that were initiated in the reporting year with specificity as to what aspect of each goal it is fulfilling</t>
  </si>
  <si>
    <t>Data for this metric will be gathered from 3P TPM Implementers.  An ETP project may align with multiple statewide goals and will be listed under each goal. **</t>
  </si>
  <si>
    <t>ETP-T1 through ETP-T8 are in a table titled “Emerging Technologies Tracking (Reporting)” and are separate from the metrics ETP-M1 through ETP-M7 in the table titled “Emerging Technologies Metrics” in Attachment A of D.18-05-041. PAs had proposed that tracking metrics have no targets in the July 14, 2017 metrics filing , however the commission ruled that these tracking metrics must have targets. The “statewide goals” will be tracked will be developed and updated in collaboration with ED as needed. Projects are considered “initiated” when project budget has been approved and funding allocated.</t>
  </si>
  <si>
    <t>ETP-T8: List of ETP projects aligned with statewide goals that were initiated in the reporting year with specificity as to what aspect of each goal it is fulfilling. Goals will also be labeled in the ETP database. A list of eligible goals will be developed collaboratively with ED.</t>
  </si>
  <si>
    <t>ETP-T8: List of ETP projects aligned with statewide goals that were initiated in the reporting year with specificity as to what aspect of each goal it is fulfilling</t>
  </si>
  <si>
    <t>Metric/Indicator #</t>
  </si>
  <si>
    <t>Metric/Indicator Description</t>
  </si>
  <si>
    <t>Units of Measure</t>
  </si>
  <si>
    <t>Participant</t>
  </si>
  <si>
    <t>Households (HH)</t>
  </si>
  <si>
    <t>Buildings</t>
  </si>
  <si>
    <t>Customers</t>
  </si>
  <si>
    <t>A5</t>
  </si>
  <si>
    <t>Businesses</t>
  </si>
  <si>
    <t>A6</t>
  </si>
  <si>
    <t>A7</t>
  </si>
  <si>
    <t>Dollars</t>
  </si>
  <si>
    <t>Lifecycle GHG reductions (tons) - Net</t>
  </si>
  <si>
    <t>Counts</t>
  </si>
  <si>
    <t>Number and source (as reported by submitter) of project ideas submitted OUTSIDE OF the annual TPM research planning process by PA</t>
  </si>
  <si>
    <t>Number and source (as reported by submitter) of project ideas submitted OUTSIDE OF the annual TPM research planning process by National Lab</t>
  </si>
  <si>
    <t>Number and source (as reported by submitter) of project ideas submitted OUTSIDE OF the annual TPM research planning process by Manufacturer</t>
  </si>
  <si>
    <t>Number and source (as reported by submitter) of project ideas submitted OUTSIDE OF the annual TPM research planning process by Entrepreneur</t>
  </si>
  <si>
    <t>ETP-T7a Number and source (as reported by submitter) of project ideas submitted AS PART OF the annual TPM research planning process by PA</t>
  </si>
  <si>
    <t>Number and source (as reported by submitter) of project ideas submitted AS PART OF the annual TPM research planning process by National Lab</t>
  </si>
  <si>
    <t>Number and source (as reported by submitter) of project ideas submitted AS PART OF the annual TPM research planning process by Manufacturer</t>
  </si>
  <si>
    <t>Number and source (as reported by submitter) of project ideas submitted AS PART OF the annual TPM research planning process by Entrepreneur</t>
  </si>
  <si>
    <t>Number and % increase/decrease of inquiries and/or requests for information on EE products and services through relevant MS programs</t>
  </si>
  <si>
    <t>Number and % increase/decrease of customers receiving information, education, or outreach on EE projects, products, and services through relevant MS programs</t>
  </si>
  <si>
    <t>% of customer sample aware of EE product/service (awareness) </t>
  </si>
  <si>
    <t>% of customer sample that is knowledgeable of EE product/service's benefits (knowledge) </t>
  </si>
  <si>
    <t>% of customer sample that is interested in obtaining an EE product/service (attitude) </t>
  </si>
  <si>
    <t>% of customer sample that has taken action towards obtaining EE product/service (behavior a)  </t>
  </si>
  <si>
    <t>% of customers that have obtained EE products/services (behavior b) </t>
  </si>
  <si>
    <t>Percent of incentive dollars spent on contracts with a demonstrated commitment to provide career pathways to disadvantaged workers</t>
  </si>
  <si>
    <t>Number of Contractors (that serve in PA service territory) with knowledge and trained by relevant MS programs to provide quality installations that optimize EE</t>
  </si>
  <si>
    <t>% of market actors aware of energy efficient products and/or services that can be supplied to customers (awareness) </t>
  </si>
  <si>
    <t>% of market actors knowledgeable of energy efficient products and/or services that can be supplied to customers (knowledge) </t>
  </si>
  <si>
    <t>% of market actors that are interested in supplying energy efficient products and/or services to customers (attitude) </t>
  </si>
  <si>
    <t>% of market actors that have supplied energy efficient products and/or services to customers (behavior) </t>
  </si>
  <si>
    <t>% of market actors aware of what is required to perform/ensure quality installation of energy efficient products and/or services that optimizes energy efficiency savings (awareness) </t>
  </si>
  <si>
    <t>% of market actors knowledgeable of how to perform to perform/ensure quality installation of energy efficient products and/or services that optimizes energy efficiency savings (knowledge) </t>
  </si>
  <si>
    <t>% of market actors that are interested in performing/ensuring quality installation of energy efficient products and/or services that optimizes energy efficiency savings (attitude) </t>
  </si>
  <si>
    <t>% of market actors that have performed/ensured quality installation of energy efficient products and/or services that optimizes energy efficiency savings (behavior) </t>
  </si>
  <si>
    <t>Number of EE customers/market actors reached through partner networks and partner communications channels</t>
  </si>
  <si>
    <t>Assessed value of the partnership by partners </t>
  </si>
  <si>
    <t>% of partners that have taken action supporting energy efficiency </t>
  </si>
  <si>
    <t>Number of new, validated technologies recommended to CalTF</t>
  </si>
  <si>
    <t xml:space="preserve">Number of market support projects (outside of ETP) that validate the technical performance, market and market barrier knowledge, and/or effective program interventions of an emerging/under-utilized or existing energy efficient technology </t>
  </si>
  <si>
    <t>Cost effectiveness of a technology prior to market support programs relative to cost effectiveness of a technology after intervention by the market support programs (% change in cost effectiveness) </t>
  </si>
  <si>
    <t>Percent market penetration of emerging/under-utilized or existing EE products or services </t>
  </si>
  <si>
    <t>Percent market participant aware of emerging/under-utilized or existing EE products or services </t>
  </si>
  <si>
    <t>Aggregated confidence level in performance verification by product, project, and service (for relevant programs) </t>
  </si>
  <si>
    <t>Participant data, e.g. credit score, census tract income, CalEnviroScreen Scores of areas served, zip code</t>
  </si>
  <si>
    <t>Comparisons between market-rate capital vs. capital accessed via EE programs, e.g. interest rate, monthly payment</t>
  </si>
  <si>
    <t>Total projects completed/measures installed and dollar value of consolidated projects[1] </t>
  </si>
  <si>
    <t>Ratio of ratepayer funds allocated to private capital leveraged[2] </t>
  </si>
  <si>
    <t>Differential of cost defrayed from customers (e.g., difference between comparable market rate products and program products). </t>
  </si>
  <si>
    <t>% of market participants aware of capital access opportunities for investments in energy efficient projects, products, and/or services (awareness) </t>
  </si>
  <si>
    <t>% of market participants knowledgeable about capital access opportunities for investments in energy efficient projects, products, and/or services (knowledge) </t>
  </si>
  <si>
    <t>% of market participants interested in leveraging capital access opportunities for investments in energy efficient projects, products, and/or services (attitude) </t>
  </si>
  <si>
    <t>% of market participants that were unable to take action due to access to capital or affordability of energy efficient projects, products, or services (behavior) </t>
  </si>
  <si>
    <t>IOU Customers</t>
  </si>
  <si>
    <t>Survey</t>
  </si>
  <si>
    <t>Market Actors</t>
  </si>
  <si>
    <t>Number of partners by type and purpose</t>
  </si>
  <si>
    <t>Dollar value of non-ratepayer in kind funds/contributions utilized via partnerships</t>
  </si>
  <si>
    <t>Number of providers for performance verification services</t>
  </si>
  <si>
    <t>CE</t>
  </si>
  <si>
    <t>Misc</t>
  </si>
  <si>
    <t>Ratio</t>
  </si>
  <si>
    <t>Percent/Count</t>
  </si>
  <si>
    <t>A8</t>
  </si>
  <si>
    <t>A9</t>
  </si>
  <si>
    <t>Companies</t>
  </si>
  <si>
    <t>Community engagement activities during program implementation</t>
  </si>
  <si>
    <t>Community engagement activities during program assessment</t>
  </si>
  <si>
    <t>Community engagement activities during program design and to identify community needs and solutions</t>
  </si>
  <si>
    <t>B3.1</t>
  </si>
  <si>
    <t>B3.2</t>
  </si>
  <si>
    <t>B3.3</t>
  </si>
  <si>
    <t>B2.1</t>
  </si>
  <si>
    <t>B2.2</t>
  </si>
  <si>
    <t>B2.3</t>
  </si>
  <si>
    <t>Single Family –  equity market support (ex: education, information, training, technical support, etc.)</t>
  </si>
  <si>
    <t>Single family –  equity resource acquisition (ex: energy saving action, etc. )</t>
  </si>
  <si>
    <t>Multifamily –  equity market support (ex: education, information, training, technical support, etc.)</t>
  </si>
  <si>
    <t>Multifamily – equity resource acquisition (ex: energy saving action, etc. )</t>
  </si>
  <si>
    <t>Equity - Market support (ex: education, information, training, technical support, etc.)</t>
  </si>
  <si>
    <t>Equity - resource acquisition (ex: energy saving action, etc. )</t>
  </si>
  <si>
    <t>Ag –  equity market support (ex: education, information, training, technical support, etc.)</t>
  </si>
  <si>
    <t>Ag –  equity resource acquisition (ex: energy saving action, etc. )</t>
  </si>
  <si>
    <t>Ind –  equity market support (ex: education, information, training, technical support, etc.)</t>
  </si>
  <si>
    <t>Ind – equity resource acquisition (ex: energy saving action, etc. )</t>
  </si>
  <si>
    <t>A1.1</t>
  </si>
  <si>
    <t>A1.2</t>
  </si>
  <si>
    <t>A1.3</t>
  </si>
  <si>
    <t>A1.4</t>
  </si>
  <si>
    <t>A2.1</t>
  </si>
  <si>
    <t>A2.2</t>
  </si>
  <si>
    <t>A3.1</t>
  </si>
  <si>
    <t>A3.2</t>
  </si>
  <si>
    <t>A3.3</t>
  </si>
  <si>
    <t>A3.4</t>
  </si>
  <si>
    <t>A4.1</t>
  </si>
  <si>
    <t>A4.2</t>
  </si>
  <si>
    <t>A5.1</t>
  </si>
  <si>
    <t>A5.2</t>
  </si>
  <si>
    <t>A6.1</t>
  </si>
  <si>
    <t>A6.2</t>
  </si>
  <si>
    <t>MS Target Participants</t>
  </si>
  <si>
    <t>RA Target Participants</t>
  </si>
  <si>
    <t>Equity-All Target Participants</t>
  </si>
  <si>
    <t>Participants</t>
  </si>
  <si>
    <t>Industrial (I) and Agricultural (A)</t>
  </si>
  <si>
    <t>Equity-DAC Participants</t>
  </si>
  <si>
    <t>Equity-HTR Participants</t>
  </si>
  <si>
    <t>Equity-Underserved Participants</t>
  </si>
  <si>
    <t>Proxy Explanation</t>
  </si>
  <si>
    <t>ED Comments</t>
  </si>
  <si>
    <t>Market Participants</t>
  </si>
  <si>
    <t>Index #</t>
  </si>
  <si>
    <t xml:space="preserve">Sector </t>
  </si>
  <si>
    <t>Unit of Measurement</t>
  </si>
  <si>
    <t>Granularity</t>
  </si>
  <si>
    <t>Unknown</t>
  </si>
  <si>
    <r>
      <t>Savings of measures currently in the portfolio that were supported by ETP, added since 2009. Ex-ante with gross and net for all measures, with ex-post where available.</t>
    </r>
    <r>
      <rPr>
        <sz val="9"/>
        <rFont val="Palatino"/>
        <family val="1"/>
      </rPr>
      <t> </t>
    </r>
  </si>
  <si>
    <t> </t>
  </si>
  <si>
    <t>Specificity</t>
  </si>
  <si>
    <t>Population</t>
  </si>
  <si>
    <t>Specificity, Units of Measurement, Reporting</t>
  </si>
  <si>
    <t>Granularity, population/participant, methodology</t>
  </si>
  <si>
    <t>Granularity of sector</t>
  </si>
  <si>
    <t>Granularity of product/technology</t>
  </si>
  <si>
    <t>Specificity, Granularity of sector</t>
  </si>
  <si>
    <t>2022 Expected Results</t>
  </si>
  <si>
    <t>2023 Expected Results</t>
  </si>
  <si>
    <t>GHG reductions (tons)_EquityAll</t>
  </si>
  <si>
    <t>Total kWh savings_EquityAll</t>
  </si>
  <si>
    <t>Total kW savings_EquityAll</t>
  </si>
  <si>
    <t>Total Therm savings_EquityAll</t>
  </si>
  <si>
    <t>GHG reductions (tons)_EquityDAC</t>
  </si>
  <si>
    <t>Total kWh savings_EquityDAC</t>
  </si>
  <si>
    <t>Total kW savings_EquityDAC</t>
  </si>
  <si>
    <t>Total Therm savings_EquityDAC</t>
  </si>
  <si>
    <t>GHG reductions (tons)_EquityHTR</t>
  </si>
  <si>
    <t>Total kWh savings_EquityHTR</t>
  </si>
  <si>
    <t>Total kW savings_EquityHTR</t>
  </si>
  <si>
    <t>Total Therm savings_EquityHTR</t>
  </si>
  <si>
    <t>GHG reductions (tons)_EquityUnderserved</t>
  </si>
  <si>
    <t>Total kWh savings_EquityUnderserved</t>
  </si>
  <si>
    <t>Total kW savings_EquityUnderserved</t>
  </si>
  <si>
    <t>Total Therm savings_EquityUnderserved</t>
  </si>
  <si>
    <t>Notes</t>
  </si>
  <si>
    <t>Per the Equity WG report, the methodology and how fuel-switching will be handled still needs to be clarified</t>
  </si>
  <si>
    <t>B5</t>
  </si>
  <si>
    <t>B4.1</t>
  </si>
  <si>
    <t>B5.1</t>
  </si>
  <si>
    <t>B4.2</t>
  </si>
  <si>
    <t>B5.2</t>
  </si>
  <si>
    <t>B4.3</t>
  </si>
  <si>
    <t>B5.3</t>
  </si>
  <si>
    <t>B7</t>
  </si>
  <si>
    <t>B8</t>
  </si>
  <si>
    <t>Total # residential (SF or MF unit) equity-targeted households (HHs) served by the Equity programs</t>
  </si>
  <si>
    <t>Total # MF equity-targeted buildings served by the Equity programs</t>
  </si>
  <si>
    <t>Total # Ag or Ind. equity-targeted customers served by the Equity programs</t>
  </si>
  <si>
    <t>Total # equity-targeted public facilities and equipment or community projects served by the Equity programs</t>
  </si>
  <si>
    <t>Total # small and medium business (SMB) equity-targeted participants served by the Equity programs</t>
  </si>
  <si>
    <t>Total # of companies/non-profits served by the Equity Segment programs</t>
  </si>
  <si>
    <t>Total # of contractors/workers served by Equity Segment Programs</t>
  </si>
  <si>
    <t>Expected first-year bill savings in total $ for equity-targeted program participants (metric)</t>
  </si>
  <si>
    <t>Total # (indicator for all) [and % (metric for PAs with no relevant legal restriction)] of contractors and/or workers that are disadvantaged workers or otherwise underrepresented, who are directly involved in implementing Equity Segment programs</t>
  </si>
  <si>
    <t>Total # (indicator for all) [and % (metric for PAs with no relevant legal restriction)] of companies/non-profits who are Diverse Business Enterprises (DBE) or otherwise underrepresented (e.g., BIPOC-owned) with contracts to implement Equity Segment programs</t>
  </si>
  <si>
    <t>Energy and climate benefits (monetized within TSB)</t>
  </si>
  <si>
    <t>Health – “non-energy benefits” in “counts of participants receiving this benefit” until we can monetize. Reporting at least one of: Indoor air quality, Outdoor air quality (e.g., reduction in emissions from gas combustion appliances that vent to nearby outdoor air), Reduction in interior contaminants/biologics, other</t>
  </si>
  <si>
    <t>Comfort - “non-energy benefits” in “counts of participants receiving this benefit” until we can monetize. Reporting at least one of: reduced drafts, quieter interior, managed interior temp, other</t>
  </si>
  <si>
    <t>Safety -“non-energy benefits” in “counts of participants receiving this benefit” until we can monetize. Reporting at least one of: improved safety of appliances, other</t>
  </si>
  <si>
    <t>Economic or other “non-energy benefits” (as proposed by the PAs or program) in dollars or “counts of participants receiving this benefit” until we can monetize</t>
  </si>
  <si>
    <t>Equity Segment Metrics</t>
  </si>
  <si>
    <t>ED notes on realted, existing metrics</t>
  </si>
  <si>
    <t>Equity_1</t>
  </si>
  <si>
    <t>Equity_2</t>
  </si>
  <si>
    <t>Equity_3</t>
  </si>
  <si>
    <t>Equity_4</t>
  </si>
  <si>
    <t>Equity_5</t>
  </si>
  <si>
    <t>Equity_6</t>
  </si>
  <si>
    <t>Equity_7</t>
  </si>
  <si>
    <t>Equity_8</t>
  </si>
  <si>
    <t>Equity_9</t>
  </si>
  <si>
    <t>Equity_10</t>
  </si>
  <si>
    <t>Equity_11</t>
  </si>
  <si>
    <t>Equity_12</t>
  </si>
  <si>
    <t>Equity_13</t>
  </si>
  <si>
    <t>Equity_14</t>
  </si>
  <si>
    <t>Equity_15</t>
  </si>
  <si>
    <t>Equity_16</t>
  </si>
  <si>
    <t>Equity_17</t>
  </si>
  <si>
    <t>Equity_18</t>
  </si>
  <si>
    <t>Equity_19</t>
  </si>
  <si>
    <t>Equity_20</t>
  </si>
  <si>
    <t>Equity_21</t>
  </si>
  <si>
    <t>Equity_22</t>
  </si>
  <si>
    <t>Equity_23</t>
  </si>
  <si>
    <t>Equity_24</t>
  </si>
  <si>
    <t>Equity_25</t>
  </si>
  <si>
    <t>Equity_26</t>
  </si>
  <si>
    <t>Equity_27</t>
  </si>
  <si>
    <t>Equity_28</t>
  </si>
  <si>
    <t>Equity_29</t>
  </si>
  <si>
    <t>Equity_30</t>
  </si>
  <si>
    <t>Equity_31</t>
  </si>
  <si>
    <t>Equity_32</t>
  </si>
  <si>
    <t>Equity_33</t>
  </si>
  <si>
    <t>Equity_34</t>
  </si>
  <si>
    <t>Equity_35</t>
  </si>
  <si>
    <t>Equity_36</t>
  </si>
  <si>
    <t>Equity_37</t>
  </si>
  <si>
    <t>Equity_38</t>
  </si>
  <si>
    <t>Equity_39</t>
  </si>
  <si>
    <t>Equity_40</t>
  </si>
  <si>
    <t>Equity_41</t>
  </si>
  <si>
    <t>Equity_42</t>
  </si>
  <si>
    <t>Equity_43</t>
  </si>
  <si>
    <t>Equity_44</t>
  </si>
  <si>
    <t>Equity_45</t>
  </si>
  <si>
    <t>Equity_46</t>
  </si>
  <si>
    <t>Equity_47</t>
  </si>
  <si>
    <t>Equity_48</t>
  </si>
  <si>
    <t>Equity_49</t>
  </si>
  <si>
    <t>Equity_50</t>
  </si>
  <si>
    <t>C1.1</t>
  </si>
  <si>
    <t>C1.2</t>
  </si>
  <si>
    <t>C1.3</t>
  </si>
  <si>
    <t>C1.4</t>
  </si>
  <si>
    <t>Is distinction between Small and Medium business needed?</t>
  </si>
  <si>
    <t xml:space="preserve">Would we just want the number of workers or would we want it by sector and/or by type of work (construction, consulting, admin, trainers, etc)? </t>
  </si>
  <si>
    <t>Contractors/Workers</t>
  </si>
  <si>
    <t>Be sure MF building definition (i.e. # of units) is consistent with BP metrics</t>
  </si>
  <si>
    <t>Market Support Segment Metrics</t>
  </si>
  <si>
    <t>MS_1</t>
  </si>
  <si>
    <t>MS_2</t>
  </si>
  <si>
    <t>MS_3</t>
  </si>
  <si>
    <t>MS_4</t>
  </si>
  <si>
    <t>MS_5</t>
  </si>
  <si>
    <t>MS_6</t>
  </si>
  <si>
    <t>MS_7</t>
  </si>
  <si>
    <t>MS_8</t>
  </si>
  <si>
    <t>MS_9</t>
  </si>
  <si>
    <t>MS_10</t>
  </si>
  <si>
    <t>MS_11</t>
  </si>
  <si>
    <t>MS_12</t>
  </si>
  <si>
    <t>MS_13</t>
  </si>
  <si>
    <t>MS_14</t>
  </si>
  <si>
    <t>MS_15</t>
  </si>
  <si>
    <t>MS_16</t>
  </si>
  <si>
    <t>MS_17</t>
  </si>
  <si>
    <t>MS_18</t>
  </si>
  <si>
    <t>MS_19</t>
  </si>
  <si>
    <t>MS_20</t>
  </si>
  <si>
    <t>MS_21</t>
  </si>
  <si>
    <t>MS_22</t>
  </si>
  <si>
    <t>MS_23</t>
  </si>
  <si>
    <t>MS_24</t>
  </si>
  <si>
    <t>MS_25</t>
  </si>
  <si>
    <t>MS_26</t>
  </si>
  <si>
    <t>MS_27</t>
  </si>
  <si>
    <t>MS_28</t>
  </si>
  <si>
    <t>MS_29</t>
  </si>
  <si>
    <t>MS_30</t>
  </si>
  <si>
    <t>MS_31</t>
  </si>
  <si>
    <t>MS_32</t>
  </si>
  <si>
    <t>MS_33</t>
  </si>
  <si>
    <t>MS_34</t>
  </si>
  <si>
    <t>MS_35</t>
  </si>
  <si>
    <t>MS_36</t>
  </si>
  <si>
    <t>MS_37</t>
  </si>
  <si>
    <t>Reportability</t>
  </si>
  <si>
    <t>2024-2027 Total</t>
  </si>
  <si>
    <t>2022 Gas 
Average Rate 
$/Therm</t>
  </si>
  <si>
    <t>2022 Energy Efficiency Portion of Gas Average Rate
$/Therm</t>
  </si>
  <si>
    <t>2023 Gas 
Average Rate 
$/Therm</t>
  </si>
  <si>
    <t>2023 Energy Efficiency Portion of Gas Average Rate
$/Therm</t>
  </si>
  <si>
    <t>2024 Gas 
Average Rate 
$/Therm</t>
  </si>
  <si>
    <t>2024 Energy Efficiency Portion of Gas Average Rate
$/Therm</t>
  </si>
  <si>
    <t>2025 Gas 
Average Rate 
$/Therm</t>
  </si>
  <si>
    <t>2025 Energy Efficiency Portion of Gas Average Rate
$/Therm</t>
  </si>
  <si>
    <t>2026 Gas 
Average Rate 
$/Therm</t>
  </si>
  <si>
    <t>2026 Energy Efficiency Portion of Gas Average Rate
$/Therm</t>
  </si>
  <si>
    <t>2027 Gas 
Average Rate 
$/Therm</t>
  </si>
  <si>
    <t>2027 Energy Efficiency Portion of Gas Average Rate
$/Therm</t>
  </si>
  <si>
    <t>2028 Gas 
Average Rate 
$/Therm</t>
  </si>
  <si>
    <t>2028 Energy Efficiency Portion of Gas Average Rate
$/Therm</t>
  </si>
  <si>
    <t>2029 Gas 
Average Rate 
$/Therm</t>
  </si>
  <si>
    <t>2029 Energy Efficiency Portion of Gas Average Rate
$/Therm</t>
  </si>
  <si>
    <t>2030 Gas 
Average Rate 
$/Therm</t>
  </si>
  <si>
    <t>2030 Energy Efficiency Portion of Gas Average Rate
$/Therm</t>
  </si>
  <si>
    <t>2031 Gas 
Average Rate 
$/Therm</t>
  </si>
  <si>
    <t>2031 Energy Efficiency Portion of Gas Average Rate
$/Therm</t>
  </si>
  <si>
    <t>13e</t>
  </si>
  <si>
    <t>2024 PA Revenue Requirement Request (Cost Recovery)</t>
  </si>
  <si>
    <t xml:space="preserve">PA Pre-2024 Uncommitted and Unspent Carryover  Balance </t>
  </si>
  <si>
    <t>2023 Baseline Percentage Change</t>
  </si>
  <si>
    <t>Percent Change from Prior Year</t>
  </si>
  <si>
    <t>PA Spending Budget Request (PA Program and EM&amp;V)</t>
  </si>
  <si>
    <t xml:space="preserve">1 Authorized budget excludes reductions from past unspent funds, carryover and is consistent with funding approved in D. 09-09-047, D. 12-11-015, D.14-10-046 and D.15-10-028,  D.18-05-041 and D.21-01-004.  </t>
  </si>
  <si>
    <r>
      <t xml:space="preserve">PA Spending Budget Request (PA Program and EM&amp;V) </t>
    </r>
    <r>
      <rPr>
        <b/>
        <sz val="9"/>
        <rFont val="Times New Roman"/>
        <family val="1"/>
      </rPr>
      <t>(same as row above, used for reference)</t>
    </r>
  </si>
  <si>
    <t>Table 5 - Committed Energy Efficiency Program Funding - Funds Not Yet Spent as of 9/31/2021</t>
  </si>
  <si>
    <r>
      <t xml:space="preserve">PA Spending Budget Request (PA Program and EM&amp;V) </t>
    </r>
    <r>
      <rPr>
        <b/>
        <vertAlign val="superscript"/>
        <sz val="12"/>
        <rFont val="Arial"/>
        <family val="2"/>
      </rPr>
      <t>9</t>
    </r>
  </si>
  <si>
    <r>
      <t xml:space="preserve">Total Third-Party Implementer Contracts + CEC AB 841 (as defined per D.16-08-019, OP 10) </t>
    </r>
    <r>
      <rPr>
        <b/>
        <vertAlign val="superscript"/>
        <sz val="12"/>
        <rFont val="Arial"/>
        <family val="2"/>
      </rPr>
      <t>10, 11</t>
    </r>
  </si>
  <si>
    <t>2025 PA Revenue Requirement Request (Cost Recovery)</t>
  </si>
  <si>
    <t>2026 PA Revenue Requirement Request (Cost Recovery)</t>
  </si>
  <si>
    <t>2027 PA Revenue Requirement Request (Cost Recovery)</t>
  </si>
  <si>
    <t>MM/YY Program is due to sunset; and flag as "NEW 3P" program if program is result of  3P solicitation process per D1801004</t>
  </si>
  <si>
    <t>MM/YY program to start</t>
  </si>
  <si>
    <t>Start Year Budget</t>
  </si>
  <si>
    <t>Start year Filed TRC</t>
  </si>
  <si>
    <t>Start year Filed TSB</t>
  </si>
  <si>
    <t>Programs that are new in 2024 or beyond</t>
  </si>
  <si>
    <t>Statewide</t>
  </si>
  <si>
    <t>Third party implementer or Core</t>
  </si>
  <si>
    <t>PA justification</t>
  </si>
  <si>
    <t>For existing third party implemented programs, MM/YY Program is extended to as a result of PY 2024-2031  Appliation planning and timing for new 3P contracts ramp up , or mark "NEW 3P" program if program is result of  3P solicitation process per D1801004.</t>
  </si>
  <si>
    <t>For existing third party implemented programs, MM/YY Program was due to sunset prior to PY 2024-2031 Application planning and new 3P contracting</t>
  </si>
  <si>
    <t>Year program started</t>
  </si>
  <si>
    <t>2024Budget</t>
  </si>
  <si>
    <t>2024 Filed TSB</t>
  </si>
  <si>
    <t>2023 Filed TRC</t>
  </si>
  <si>
    <t>2023 Filed TSB</t>
  </si>
  <si>
    <t>2023 Filed budget</t>
  </si>
  <si>
    <t>% change</t>
  </si>
  <si>
    <t>Programs with enhanced budgets (&gt;40% budget increase)</t>
  </si>
  <si>
    <t>For existing third party implemented programs, MM/YY Program was due to sunset prior to PY 2024 and Beyond Application planning and new 3P contracts ramp up.</t>
  </si>
  <si>
    <t>2023 Budget</t>
  </si>
  <si>
    <t>2022 Budget</t>
  </si>
  <si>
    <t>2021 Budget</t>
  </si>
  <si>
    <t>2022 Filed TSB</t>
  </si>
  <si>
    <t>2022 Filed TRC</t>
  </si>
  <si>
    <t>2021 (Q3) Claimed TRC</t>
  </si>
  <si>
    <t>2020 Claimed TRC</t>
  </si>
  <si>
    <t>Programs with reduced budgets (&gt;40% budget decrease)</t>
  </si>
  <si>
    <t>Year Program Started</t>
  </si>
  <si>
    <t>2025 Filed TSB</t>
  </si>
  <si>
    <t>Programs to be Closed with the Disposition of 2024-2031 Application</t>
  </si>
  <si>
    <t>Statewide or Local</t>
  </si>
  <si>
    <t>Third Party Implementer or Core</t>
  </si>
  <si>
    <t>PA Justification</t>
  </si>
  <si>
    <t>For existing third party implemented programs, MM/YY Program was due to sunset prior to PY 2024 and Beyond Application planning and new 3P contracting</t>
  </si>
  <si>
    <t>Programs to be closed with the disposition of 2024-2031 EE Application</t>
  </si>
  <si>
    <t>(report budgets to the $--do not round; add rows as needed)</t>
  </si>
  <si>
    <t xml:space="preserve">THIS SET OF METRICS AND INDICATORS ARE BASED ON RECOMMENDATIONS BY CAEECC WORKING GROUPS. THEY HAVE NOT BEEN APPROVED BY THE CPUC.  FINAL REPORT CAN BE FOUND AT: https://www.caeecc.org/market-support-metrics-wg </t>
  </si>
  <si>
    <t>THIS SET OF METRICS AND INDICATORS ARE BASED ON RECOMMENDATIONS BY CAEECC WORKING GROUPS. THEY HAVE NOT BEEN APPROVED BY THE CPUC. FINAL REPORT CAN BE FOUND AT: https://www.caeecc.org/equity-metrics-working-group-meeting</t>
  </si>
  <si>
    <t>For existing third party implemented programs, MM/YY Program is extended to as a result of PY 2024 and Beyond Application planning and timing for new 3P contracts' ramp up</t>
  </si>
  <si>
    <t xml:space="preserve">   SoCalREN  PY Budget Recovery Request  (excl. REN Uncommitted/Unspent Carryover)</t>
  </si>
  <si>
    <t xml:space="preserve">   3C-REN  PY Budget Recovery Request  (excl. REN Uncommitted/Unspent Carryover)</t>
  </si>
  <si>
    <t xml:space="preserve">   I-REN  PY Budget Recovery Request  (excl. REN Uncommitted/Unspent Carryover)</t>
  </si>
  <si>
    <t>Third-Party Contracts that sunset during PY 2024-2027</t>
  </si>
  <si>
    <t>Contract Expiration Date</t>
  </si>
  <si>
    <t>Identify contract terms and/or limits on extensions</t>
  </si>
  <si>
    <t>Programs with Third-Party Contracts that Sunset in 2024-2027</t>
  </si>
  <si>
    <t>Table 4.3.1 - Programs to be closed with the disposition of 2024-2031 EE Application</t>
  </si>
  <si>
    <t>Table 4.3.2 - Programs to be closed upon completion of commitments</t>
  </si>
  <si>
    <t>Table 4.3.4 - Programs with enhanced budgets (&gt;40% budget increase)</t>
  </si>
  <si>
    <t>Table 4.3.5 - Programs that are new in 2024 and Beyond</t>
  </si>
  <si>
    <t>Table 4.3.6 - Programs with Third-Party Contracts that Sunset during 2024-2027</t>
  </si>
  <si>
    <t xml:space="preserve">Is third-party contract anticipateded to be renewed, recompeted, or unknown? </t>
  </si>
  <si>
    <t>Proposed target date to reopen solicitation for competition or new market opportunity</t>
  </si>
  <si>
    <t>14e</t>
  </si>
  <si>
    <t xml:space="preserve">   MCE PY Budget Recovery Request  (excl. REN Uncommitted/Unspent Carryover)</t>
  </si>
  <si>
    <t>Comments and Suggestions</t>
  </si>
  <si>
    <t xml:space="preserve">Table 4.3– 2024 and Beyond Program Changes </t>
  </si>
  <si>
    <t>Table 4.3.3 - Programs with reduced budgets (&gt;40% budget decrease), to continue in 2024 and beyond</t>
  </si>
  <si>
    <t>PA Revenue Requirement Request (Cost Recovery)</t>
  </si>
  <si>
    <r>
      <t xml:space="preserve">Table 3e - Total  Requested Recovery 2024-2027 Portfolio Budgets - Demand Response &amp; Energy Efficiency </t>
    </r>
    <r>
      <rPr>
        <b/>
        <vertAlign val="superscript"/>
        <sz val="12"/>
        <rFont val="Times New Roman"/>
        <family val="1"/>
      </rPr>
      <t>1,2</t>
    </r>
  </si>
  <si>
    <t>Tabs 18.1 and 18.2</t>
  </si>
  <si>
    <t xml:space="preserve">Complete to the greatest extent practical. Describe difficulties with any metrics and possible approaches to resolving them. </t>
  </si>
  <si>
    <t>This is an optional space to offer comments, feedback, and/or suggestions for improving information exchange between the Commission and PAs. Please keep this section focused on this and other instruments used for the Energy Efficiency Applications</t>
  </si>
  <si>
    <t>Southern California Edison</t>
  </si>
  <si>
    <t>SCE-13-SW-001</t>
  </si>
  <si>
    <t>California Statewide Program for Residential Energy Efficiency</t>
  </si>
  <si>
    <t>SCE-13-SW-001F</t>
  </si>
  <si>
    <t>SCE-13-SW-001G</t>
  </si>
  <si>
    <t>SCE-13-SW-002</t>
  </si>
  <si>
    <t>Statewide Commercial Energy Efficiency Program</t>
  </si>
  <si>
    <t>SCE-13-SW-002A</t>
  </si>
  <si>
    <t>SCE-13-SW-002G</t>
  </si>
  <si>
    <t>SCE-13-SW-003</t>
  </si>
  <si>
    <t>Statewide Industrial Energy Efficiency Program</t>
  </si>
  <si>
    <t>SCE-13-SW-003D</t>
  </si>
  <si>
    <t>SCE-13-SW-007</t>
  </si>
  <si>
    <t>Statewide Finance Program</t>
  </si>
  <si>
    <t>SCE-13-SW-007A</t>
  </si>
  <si>
    <t>SCE-13-SW-007A1</t>
  </si>
  <si>
    <t>SCE-13-SW-007C</t>
  </si>
  <si>
    <t>SCE-13-SW-007C1</t>
  </si>
  <si>
    <t>SCE-13-SW-008</t>
  </si>
  <si>
    <t>Codes and Standards Program</t>
  </si>
  <si>
    <t>SCE-13-SW-008C</t>
  </si>
  <si>
    <t>SCE-13-SW-008D</t>
  </si>
  <si>
    <t>SCE-13-SW-008E</t>
  </si>
  <si>
    <t>SCE-13-SW-009</t>
  </si>
  <si>
    <t>Emerging Technologies Program</t>
  </si>
  <si>
    <t>SCE-13-SW-009A</t>
  </si>
  <si>
    <t>SCE-13-SW-009B</t>
  </si>
  <si>
    <t>SCE-13-SW-009C</t>
  </si>
  <si>
    <t>SCE-13-SW-010</t>
  </si>
  <si>
    <t>Workforce Education &amp; Training</t>
  </si>
  <si>
    <t>SCE-13-SW-010A</t>
  </si>
  <si>
    <t>SCE-13-L-003</t>
  </si>
  <si>
    <t>Institutional and Government Core Energy Efficiency Partnership</t>
  </si>
  <si>
    <t>SCE-13-L-003A</t>
  </si>
  <si>
    <t>SCE-13-L-003G</t>
  </si>
  <si>
    <t>SCE-13-L-003I</t>
  </si>
  <si>
    <t>Residential Third Party Programs</t>
  </si>
  <si>
    <t>SCE-13-TP-001</t>
  </si>
  <si>
    <t>Cross Cutting Third Party Programs</t>
  </si>
  <si>
    <t>SCE-13-TP-022</t>
  </si>
  <si>
    <t>Fuel Sub Program</t>
  </si>
  <si>
    <t>SCE_Fuel Sub_001</t>
  </si>
  <si>
    <t>Statewide/Competitive 3TP Program</t>
  </si>
  <si>
    <t>SCE-13-TP-026</t>
  </si>
  <si>
    <t>SCE-13-TP-027</t>
  </si>
  <si>
    <t>SCE-13-TP-028</t>
  </si>
  <si>
    <t>SCE-13-TP-029</t>
  </si>
  <si>
    <t>SCE-13-TP-030</t>
  </si>
  <si>
    <t>SCE_3P_2020RCI_001</t>
  </si>
  <si>
    <t>SCE_3P_2020RCI_002</t>
  </si>
  <si>
    <t>SCE_3P_2020RCI_003</t>
  </si>
  <si>
    <t>SCE_3P_2020RCI_004</t>
  </si>
  <si>
    <t>SCE_3P_2020RCI_005</t>
  </si>
  <si>
    <t>SCE_3P_2020RCI_006</t>
  </si>
  <si>
    <t>SCE_SW_IP_Gov</t>
  </si>
  <si>
    <t>SCE_SW_IP_Gov_PA</t>
  </si>
  <si>
    <t>SCE_SW_PLA</t>
  </si>
  <si>
    <t>SCE_SW_PLA_PA</t>
  </si>
  <si>
    <t>SCE_SW_HVAC_Up_Com</t>
  </si>
  <si>
    <t>SCE_SW_HVAC_Up_Com_PA</t>
  </si>
  <si>
    <t>SCE_SW_HVAC_Up_Res</t>
  </si>
  <si>
    <t>SCE_SW_HVAC_Up_Res_PA</t>
  </si>
  <si>
    <t>SCE_SW_WP</t>
  </si>
  <si>
    <t>SCE_SW_WP_PA</t>
  </si>
  <si>
    <t>SCE_SW_UL</t>
  </si>
  <si>
    <t>SCE_SW_UL_PA</t>
  </si>
  <si>
    <t>SCE_SW_IP_Colleges</t>
  </si>
  <si>
    <t>SCE_SW_IP_Colleges_PA</t>
  </si>
  <si>
    <t>SCE_SW_FS</t>
  </si>
  <si>
    <t>SCE_SW_FS_PA</t>
  </si>
  <si>
    <t>SCE_SW_MCWH</t>
  </si>
  <si>
    <t>SCE_SW_MCWH_PA</t>
  </si>
  <si>
    <t>SCE_Public_Equity_001</t>
  </si>
  <si>
    <t>SCE_Res_Equity_001</t>
  </si>
  <si>
    <t>SCE_SMA_Equity_001</t>
  </si>
  <si>
    <t>SCE_SMB_Equity_001</t>
  </si>
  <si>
    <t>SCE_SMI_Equity_001</t>
  </si>
  <si>
    <t>SCE_SW_WET_Work</t>
  </si>
  <si>
    <t>SCE_SW_WET_Work_PA</t>
  </si>
  <si>
    <t>SCE_Market Support_001</t>
  </si>
  <si>
    <t>SCE_Market Support_002</t>
  </si>
  <si>
    <t>SCE_SW_ETP_Elec</t>
  </si>
  <si>
    <t>SCE_SW_ETP_Elec_PA</t>
  </si>
  <si>
    <t>SCE_SW_HVAC_QIQM</t>
  </si>
  <si>
    <t>SCE_SW_HVAC_QIQM_PA</t>
  </si>
  <si>
    <t>SCE_SW_NC_NonRes_Ag_electric</t>
  </si>
  <si>
    <t>SCE_SW_NC_NonRes_Ag_electric_PA</t>
  </si>
  <si>
    <t>SCE_SW_NC_NonRes_Ag_mixed</t>
  </si>
  <si>
    <t>SCE_SW_NC_NonRes_Ag_mixed_PA</t>
  </si>
  <si>
    <t>SCE_SW_NC_NonRes_Com_electric</t>
  </si>
  <si>
    <t>SCE_SW_NC_NonRes_Com_electric_PA</t>
  </si>
  <si>
    <t>SCE_SW_NC_NonRes_Com_mixed</t>
  </si>
  <si>
    <t>SCE_SW_NC_NonRes_Com_mixed_PA</t>
  </si>
  <si>
    <t>SCE_SW_NC_NonRes_Ind_electric</t>
  </si>
  <si>
    <t>SCE_SW_NC_NonRes_Ind_electric_PA</t>
  </si>
  <si>
    <t>SCE_SW_NC_NonRes_Ind_mixed</t>
  </si>
  <si>
    <t>SCE_SW_NC_NonRes_Ind_mixed_PA</t>
  </si>
  <si>
    <t>SCE_SW_NC_NonRes_Pub_electric</t>
  </si>
  <si>
    <t>SCE_SW_NC_NonRes_Pub_electric_PA</t>
  </si>
  <si>
    <t>SCE_SW_NC_NonRes_Pub_mixed</t>
  </si>
  <si>
    <t>SCE_SW_NC_NonRes_Pub_mixed_PA</t>
  </si>
  <si>
    <t>SCE_SW_NC_NonRes_Res_electric</t>
  </si>
  <si>
    <t>SCE_SW_NC_NonRes_Res_electric_PA</t>
  </si>
  <si>
    <t>SCE_SW_NC_NonRes_Res_mixed</t>
  </si>
  <si>
    <t>SCE_SW_NC_NonRes_Res_mixed_PA</t>
  </si>
  <si>
    <t>SCE_SW_NC_Res_electric</t>
  </si>
  <si>
    <t>SCE_SW_NC_Res_electric_PA</t>
  </si>
  <si>
    <t>SCE_SW_NC_Res_mixed</t>
  </si>
  <si>
    <t>SCE_SW_NC_Res_mixed_PA</t>
  </si>
  <si>
    <t>SCE_SW_WET_CC</t>
  </si>
  <si>
    <t>SCE_SW_WET_CC_PA</t>
  </si>
  <si>
    <t>SCE_SW_CSA_Appl</t>
  </si>
  <si>
    <t>SCE_SW_CSA_Appl_PA</t>
  </si>
  <si>
    <t>SCE_SW_CSA_Bldg</t>
  </si>
  <si>
    <t>SCE_SW_CSA_Bldg_PA</t>
  </si>
  <si>
    <t>SCE_SW_CSA_Natl</t>
  </si>
  <si>
    <t>SCE_SW_CSA_Natl_PA</t>
  </si>
  <si>
    <t>Portfolio Administration</t>
  </si>
  <si>
    <t>Other Program</t>
  </si>
  <si>
    <t>SCE-13-RENAdmin</t>
  </si>
  <si>
    <t>SCE_SW_CATALENA</t>
  </si>
  <si>
    <t>SCE-13-SW-001A</t>
  </si>
  <si>
    <t>SCE-13-SW-001B</t>
  </si>
  <si>
    <t>SCE-13-SW-001C</t>
  </si>
  <si>
    <t>SCE-13-SW-002B</t>
  </si>
  <si>
    <t>SCE-13-SW-002C</t>
  </si>
  <si>
    <t>SCE-13-SW-002H</t>
  </si>
  <si>
    <t>SCE-13-SW-002F</t>
  </si>
  <si>
    <t>SCE-13-SW-003A</t>
  </si>
  <si>
    <t>SCE-13-SW-003B</t>
  </si>
  <si>
    <t>SCE-13-SW-003C</t>
  </si>
  <si>
    <t>SCE-13-SW-004B</t>
  </si>
  <si>
    <t>SCE-13-SW-004C</t>
  </si>
  <si>
    <t>SCE-13-SW-004</t>
  </si>
  <si>
    <t>SCE-13-SW-010B</t>
  </si>
  <si>
    <t>SCE-13-L-003B</t>
  </si>
  <si>
    <t>SCE-13-L-003C</t>
  </si>
  <si>
    <t>SCE-13-L-003F</t>
  </si>
  <si>
    <t>SCE-13-L-002</t>
  </si>
  <si>
    <t>SCE-13-L-002B</t>
  </si>
  <si>
    <t>SCE-13-L-002F</t>
  </si>
  <si>
    <t>SCE-13-L-002L</t>
  </si>
  <si>
    <t>SCE-13-L-002M</t>
  </si>
  <si>
    <t>SCE-13-L-002O</t>
  </si>
  <si>
    <t>SCE-13-L-002P</t>
  </si>
  <si>
    <t>SCE-13-L-002Q</t>
  </si>
  <si>
    <t>SCE-13-L-002T</t>
  </si>
  <si>
    <t>SCE-13-L-002V</t>
  </si>
  <si>
    <t>SCE-13-L-002Y</t>
  </si>
  <si>
    <t>Energy Leader Partnership Program</t>
  </si>
  <si>
    <t>City of Long Beach Energy Leader Partnership</t>
  </si>
  <si>
    <t>Gateway Cities Energy Leader Partnership</t>
  </si>
  <si>
    <t>Orange County Cities Energy Leader Partnership</t>
  </si>
  <si>
    <t>San Gabriel Valley Energy Leader Partnership</t>
  </si>
  <si>
    <t>South Bay Energy Leader Partnership</t>
  </si>
  <si>
    <t>South Santa Barbara County Energy Leader Partnership</t>
  </si>
  <si>
    <t>Ventura County Energy Leader Partnership</t>
  </si>
  <si>
    <t>West Side Community Energy Leader Partnership</t>
  </si>
  <si>
    <t>North Orange County Cities</t>
  </si>
  <si>
    <t>Grandfathered Street Lights</t>
  </si>
  <si>
    <t>California Dept. of Corrections and Rehabilitation EE Partnership</t>
  </si>
  <si>
    <t>County of Los Angeles Energy Efficiency Partnership</t>
  </si>
  <si>
    <t>State of California Energy Efficiency Partnership</t>
  </si>
  <si>
    <t>Agriculture Calculated Energy Efficiency Program</t>
  </si>
  <si>
    <t>Agriculture Deemed Energy Efficiency Program</t>
  </si>
  <si>
    <t>Statewide Agriculture Energy Efficiency Program</t>
  </si>
  <si>
    <t>Industrial Energy Advisor Program</t>
  </si>
  <si>
    <t>Industrial Calculated Energy Efficiency Program</t>
  </si>
  <si>
    <t>Industrial Deemed Energy Efficiency Program</t>
  </si>
  <si>
    <t>Energy Advisor Program</t>
  </si>
  <si>
    <t>Plug Load and Appliances Program</t>
  </si>
  <si>
    <t>Multifamily Energy Efficiency Rebate Program</t>
  </si>
  <si>
    <t>Commercial Calculated Program</t>
  </si>
  <si>
    <t>Commercial Deemed Incentives Program</t>
  </si>
  <si>
    <t>Nonresidential HVAC Program</t>
  </si>
  <si>
    <t>Midstream Point of Purchase Program</t>
  </si>
  <si>
    <t>Commercial Third Party Programs</t>
  </si>
  <si>
    <t>SCE-13-TP-003</t>
  </si>
  <si>
    <t>SCE-13-TP-004</t>
  </si>
  <si>
    <t>SCE-13-TP-021</t>
  </si>
  <si>
    <t>Enhanced Retrocommissioning</t>
  </si>
  <si>
    <t>Healthcare EE Program</t>
  </si>
  <si>
    <t>Data Center Energy Efficiency</t>
  </si>
  <si>
    <t>SCE-13-TP-025</t>
  </si>
  <si>
    <t xml:space="preserve">Facility Assessment Program </t>
  </si>
  <si>
    <t>SCE-13-TP-024</t>
  </si>
  <si>
    <t>Industrial Third Party Programs</t>
  </si>
  <si>
    <t>SCE-13-TP-006</t>
  </si>
  <si>
    <t>SCE-13-TP-007</t>
  </si>
  <si>
    <t>Food &amp; Kindred Products</t>
  </si>
  <si>
    <t>Primary and Fabricated Metals</t>
  </si>
  <si>
    <t>AB793 Residential Pay for Performance</t>
  </si>
  <si>
    <t>WE&amp;T Career Connections</t>
  </si>
  <si>
    <t>SCE-13-TP-008</t>
  </si>
  <si>
    <t>Nonmetallic Minerals and Products</t>
  </si>
  <si>
    <t>Comprehensive Petroleum Refining</t>
  </si>
  <si>
    <t>SCE-13-TP-010</t>
  </si>
  <si>
    <t>SCE_SW_HVAC_Up</t>
  </si>
  <si>
    <t>SCE_SW_HVAC_Up_PA</t>
  </si>
  <si>
    <t>Upstream HVAC (Comm + Res) - SCE Costs</t>
  </si>
  <si>
    <t>2020 EE Portfolio FTE</t>
  </si>
  <si>
    <t>2022 EE Portfolio FTE</t>
  </si>
  <si>
    <t>2023 EE Portfolio FTE</t>
  </si>
  <si>
    <t>2024 EE Portfolio FTE</t>
  </si>
  <si>
    <t>2025 EE Portfolio FTE</t>
  </si>
  <si>
    <t>2026 EE Portfolio FTE</t>
  </si>
  <si>
    <t>2027 EE Portfolio FTE</t>
  </si>
  <si>
    <t>2020 EE Portfolio Expenditures</t>
  </si>
  <si>
    <t>2020 EE Portfolio Savings</t>
  </si>
  <si>
    <t>Residential New Construction Program</t>
  </si>
  <si>
    <t>Residential Direct Install</t>
  </si>
  <si>
    <t>Commercial Energy Advisor Program</t>
  </si>
  <si>
    <t>Savings By Design</t>
  </si>
  <si>
    <t>Strategic Energy Management</t>
  </si>
  <si>
    <t>On-Bill Financing</t>
  </si>
  <si>
    <t>On-Bill Financing Loan Pool</t>
  </si>
  <si>
    <t>New Finance Offerings</t>
  </si>
  <si>
    <t>New Finance Offerings Credit Enhancements</t>
  </si>
  <si>
    <t>Planning and Coordination</t>
  </si>
  <si>
    <t>Technology Development Support</t>
  </si>
  <si>
    <t>Technology Assessments</t>
  </si>
  <si>
    <t>Technology Introduction Support</t>
  </si>
  <si>
    <t>WE&amp;T Integrated Energy Education and Training</t>
  </si>
  <si>
    <t>California Community Colleges Energy Efficiency Partnership</t>
  </si>
  <si>
    <t>UC/CSU Energy Efficiency Partnership</t>
  </si>
  <si>
    <t>Public Sector Performance-Based Retrofit High Opportunity</t>
  </si>
  <si>
    <t>Comprehensive Manufactured Homes</t>
  </si>
  <si>
    <t>Water Infrastructure Systems EE Program</t>
  </si>
  <si>
    <t>Fuel Substitution Midstream Program</t>
  </si>
  <si>
    <t>Residential 3P Solicitation</t>
  </si>
  <si>
    <t>Industrial 3P Solicitation</t>
  </si>
  <si>
    <t>Commercial 3P Solicitation</t>
  </si>
  <si>
    <t>Agriculture 3P Solicitation</t>
  </si>
  <si>
    <t>Enervee Marketplace</t>
  </si>
  <si>
    <t xml:space="preserve">Residential Behavioral Program </t>
  </si>
  <si>
    <t>Commercial Behavioral Program</t>
  </si>
  <si>
    <t>Department of General  Services</t>
  </si>
  <si>
    <t>Department of General  Services - SCE Costs</t>
  </si>
  <si>
    <t>Plug Load and Appliance - SCE Costs</t>
  </si>
  <si>
    <t>Upstream HVAC (Comm)</t>
  </si>
  <si>
    <t>Upstream HVAC (Comm) - SCE Costs</t>
  </si>
  <si>
    <t>Upstream HVAC (Res)</t>
  </si>
  <si>
    <t>Upstream HVAC (Res) - SCE Costs</t>
  </si>
  <si>
    <t>Water/wastewater pumping - SCE Costs</t>
  </si>
  <si>
    <t>Lighting (Upstream) - SCE Costs</t>
  </si>
  <si>
    <t>UC/CSU/CCC</t>
  </si>
  <si>
    <t>UC/CSU/CCC - SCE Costs</t>
  </si>
  <si>
    <t>Food Service POS - SCE Costs</t>
  </si>
  <si>
    <t>Midstream Comm Water Heating - SCE Costs</t>
  </si>
  <si>
    <t>Public Equity Program</t>
  </si>
  <si>
    <t>Small/Medium Agricultural Equity Program</t>
  </si>
  <si>
    <t>Small/Medium Industrial Equity Program</t>
  </si>
  <si>
    <t xml:space="preserve">WE&amp;T Career and Workforce Readiness </t>
  </si>
  <si>
    <t>WE&amp;T Career and Workforce Readiness - SCE Costs</t>
  </si>
  <si>
    <t>EE New Program Design Pilots</t>
  </si>
  <si>
    <t>EE Contractor Demand Building Program</t>
  </si>
  <si>
    <t>ETP, electric - SCE Costs</t>
  </si>
  <si>
    <t>Res HVAC QI/QM - SCE Costs</t>
  </si>
  <si>
    <t>SW Non Res Ag New Construction</t>
  </si>
  <si>
    <t>SW Non Res Ag New Construction - SCE Costs</t>
  </si>
  <si>
    <t>SW Non Res Ag Mixed New Construction</t>
  </si>
  <si>
    <t>SW Non Res Ag Mixed New Construction - SCE Costs</t>
  </si>
  <si>
    <t>SW Non Res Comm New Construction</t>
  </si>
  <si>
    <t>SW Non Res Comm New Construction - SCE Costs</t>
  </si>
  <si>
    <t>SW Non Res Comm Mixed New Construction</t>
  </si>
  <si>
    <t>SW Non Res Comm Mixed New Construction - SCE Costs</t>
  </si>
  <si>
    <t>SW Non Res Ind New Construction</t>
  </si>
  <si>
    <t>SW Non Res Ind New Construction - SCE Costs</t>
  </si>
  <si>
    <t>SW Non Res Ind Mixed New Construction</t>
  </si>
  <si>
    <t>SW Non Res Ind Mixed New Construction - SCE Costs</t>
  </si>
  <si>
    <t>SW Non Res Pub New Construction</t>
  </si>
  <si>
    <t>SW Non Res Pub New Construction - SCE Costs</t>
  </si>
  <si>
    <t>SW Non Res Pub Mixed New Construction</t>
  </si>
  <si>
    <t>SW Non Res Pub Mixed New Construction - SCE Costs</t>
  </si>
  <si>
    <t>SW Non Res Res New Construction</t>
  </si>
  <si>
    <t>SW Non Res Res New Construction - SCE Costs</t>
  </si>
  <si>
    <t>SW Non Res Res Mixed New Construction</t>
  </si>
  <si>
    <t>SW Non Res Res Mixed New Construction - SCE Costs</t>
  </si>
  <si>
    <t>SW Res New Construction</t>
  </si>
  <si>
    <t>SW Res New Construction - SCE Costs</t>
  </si>
  <si>
    <t>SW Res Mixed New Construction</t>
  </si>
  <si>
    <t>SW Res Mixed New Construction - SCE Costs</t>
  </si>
  <si>
    <t>WET Career Connections</t>
  </si>
  <si>
    <t>WET Career Connections - SCE Costs</t>
  </si>
  <si>
    <t>Codes &amp; Standards Advocacy - State Appliance Standards Advocacy</t>
  </si>
  <si>
    <t>Codes &amp; Standards Advocacy - State Appliance Standards Advocacy - SCE Costs</t>
  </si>
  <si>
    <t>Codes &amp; Standards Advocacy - State Building Codes Advocacy</t>
  </si>
  <si>
    <t>Codes &amp; Standards Advocacy - State Building Codes Advocacy - SCE Costs</t>
  </si>
  <si>
    <t>Codes &amp; Standards Advocacy - National Codes &amp; Standards Advocacy</t>
  </si>
  <si>
    <t>Codes &amp; Standards Advocacy - National Codes &amp; Standards Advocacy - SCE Costs</t>
  </si>
  <si>
    <t>Codes &amp; Standards Portfolio Admin</t>
  </si>
  <si>
    <t>REN Admin Costs Excluded From TRC</t>
  </si>
  <si>
    <t>CATALNEA/Energy Atlas</t>
  </si>
  <si>
    <t>Enervee Marketplace - SCE Costs</t>
  </si>
  <si>
    <t>Residential Behavioral Program  - SCE Costs</t>
  </si>
  <si>
    <t>Commercial Behavioral Program - SCE Costs</t>
  </si>
  <si>
    <t>Agriculture 3P Solicitation - SCE Costs</t>
  </si>
  <si>
    <t>Public Equity Program - SCE Costs</t>
  </si>
  <si>
    <t>Small/Medium Agricultural Equity Program - SCE Costs</t>
  </si>
  <si>
    <t>Small/Medium Industrial Equity Program - SCE Costs</t>
  </si>
  <si>
    <t>EE New Program Design Pilots - SCE Costs</t>
  </si>
  <si>
    <t>EE Contractor Demand Building Program - SCE Costs</t>
  </si>
  <si>
    <t>Residential 3P Solicitation - SCE Costs</t>
  </si>
  <si>
    <t>Industrial 3P Solicitation - SCE Costs</t>
  </si>
  <si>
    <t>Comprehensive Multifamily Program</t>
  </si>
  <si>
    <t>Comprehensive Multifamily Program SCE Costs</t>
  </si>
  <si>
    <t>Comprehensive Commercial Program</t>
  </si>
  <si>
    <t>Comprehensive Commercial Program SCE Costs</t>
  </si>
  <si>
    <t>Comprehensive Industrial Program</t>
  </si>
  <si>
    <t>Comprehensive Industrial Program SCE Costs</t>
  </si>
  <si>
    <t>Local Public Sector 3P Solicitation</t>
  </si>
  <si>
    <t>Local Public Sector 3P Solicitation SCE Costs</t>
  </si>
  <si>
    <t>ESA 2</t>
  </si>
  <si>
    <r>
      <rPr>
        <vertAlign val="superscript"/>
        <sz val="10"/>
        <rFont val="Arial"/>
        <family val="2"/>
      </rPr>
      <t>1</t>
    </r>
    <r>
      <rPr>
        <sz val="10"/>
        <rFont val="Arial"/>
        <family val="2"/>
      </rPr>
      <t xml:space="preserve"> Included RENs' ED EM&amp;V budget</t>
    </r>
  </si>
  <si>
    <r>
      <rPr>
        <vertAlign val="superscript"/>
        <sz val="10"/>
        <rFont val="Arial"/>
        <family val="2"/>
      </rPr>
      <t>2</t>
    </r>
    <r>
      <rPr>
        <sz val="10"/>
        <rFont val="Arial"/>
        <family val="2"/>
      </rPr>
      <t xml:space="preserve"> ESA PY 2024-2026 budget was authorized through D.21-06-015</t>
    </r>
  </si>
  <si>
    <r>
      <rPr>
        <vertAlign val="superscript"/>
        <sz val="10"/>
        <rFont val="Arial"/>
        <family val="2"/>
      </rPr>
      <t>3</t>
    </r>
    <r>
      <rPr>
        <sz val="10"/>
        <rFont val="Arial"/>
        <family val="2"/>
      </rPr>
      <t xml:space="preserve"> Assume the same annual SW ME&amp;O budget as per Advice A 4371-E</t>
    </r>
  </si>
  <si>
    <t>SCE_2024_0001</t>
  </si>
  <si>
    <t>Commercial Strategic Energy Management</t>
  </si>
  <si>
    <t xml:space="preserve">Bundled </t>
  </si>
  <si>
    <t>Domestic</t>
  </si>
  <si>
    <t>Lighting SM Med Power</t>
  </si>
  <si>
    <t>Large Power</t>
  </si>
  <si>
    <t>Agricultural &amp; Pumping</t>
  </si>
  <si>
    <t>Street &amp; Area Lighting</t>
  </si>
  <si>
    <t xml:space="preserve">Direct Access Service </t>
  </si>
  <si>
    <t>Commercial 3P Solicitation - SCE Costs</t>
  </si>
  <si>
    <t xml:space="preserve"> PY2025 FORECAST ENERGY SAVINGS (Net)</t>
  </si>
  <si>
    <t xml:space="preserve"> PY2026 FORECAST ENERGY SAVINGS (Net)</t>
  </si>
  <si>
    <t>Program Year (PY) 2026 Budget</t>
  </si>
  <si>
    <t>Represents current commitments as of 9/30/2021 but does not represent projects forecast to be spent or committed between 9/30/2021 and 12/31/2021</t>
  </si>
  <si>
    <t>`</t>
  </si>
  <si>
    <t>Program ID</t>
  </si>
  <si>
    <t>Local</t>
  </si>
  <si>
    <t>Third Party</t>
  </si>
  <si>
    <t>Core</t>
  </si>
  <si>
    <t>Third party</t>
  </si>
  <si>
    <t>Residential Equity Program</t>
  </si>
  <si>
    <t>Small/Medium Business Equity Program</t>
  </si>
  <si>
    <t>Willdan Multifamily Program</t>
  </si>
  <si>
    <t>Willdan Commercial Program</t>
  </si>
  <si>
    <t>Willdan Industrial Program</t>
  </si>
  <si>
    <t>First Year Net Therms</t>
  </si>
  <si>
    <t>Lifecycle Net Therms</t>
  </si>
  <si>
    <t>Therms</t>
  </si>
  <si>
    <t>PA forecast Therms</t>
  </si>
  <si>
    <t>P-D3[Indicator] Average percent energy savings (kWh, kw, therms) per project building or facility••</t>
  </si>
  <si>
    <t>P-G••Greenhouse gasses (MT CO2eq) based on net lifecycle kWh and Therms savings, reported on an annual basis, incorporating average fuel/technology mix••</t>
  </si>
  <si>
    <t>TBD</t>
  </si>
  <si>
    <t>N/A—TPMs will initiated once 3P implentation contracts have been awarded.</t>
  </si>
  <si>
    <t>2017* To be updated with ED/IOU Coordination</t>
  </si>
  <si>
    <t>61 projects</t>
  </si>
  <si>
    <t>N/A—TFPs will begin once 3P implentation contracts have been awarded.</t>
  </si>
  <si>
    <t>N/A—  TPMs will be used once 3P implentation contracts have been awarded.</t>
  </si>
  <si>
    <t>N/A - The statewide goals to be tracked are still under collaborative discussion with ED and not yet available; hence, no data will be reported for 2018</t>
  </si>
  <si>
    <t>N/A - The statewide goals to be tracked are still under collaborative discussion with ED and not yet available; hence, no data will be reported for 2020</t>
  </si>
  <si>
    <t>1245 annual average</t>
  </si>
  <si>
    <t>1327 annual average</t>
  </si>
  <si>
    <t>1323 annual average</t>
  </si>
  <si>
    <t>44 annual average</t>
  </si>
  <si>
    <t>56 annual average</t>
  </si>
  <si>
    <t>55 annual average</t>
  </si>
  <si>
    <t>286 annual average</t>
  </si>
  <si>
    <t>389 annual average</t>
  </si>
  <si>
    <t>415 annual average</t>
  </si>
  <si>
    <t>12 total</t>
  </si>
  <si>
    <t>10 total</t>
  </si>
  <si>
    <t>25 total</t>
  </si>
  <si>
    <t>6 TPMs total*1</t>
  </si>
  <si>
    <t>3 TPMs total*1</t>
  </si>
  <si>
    <t>61 projects total*1</t>
  </si>
  <si>
    <t>5 events total*1</t>
  </si>
  <si>
    <t>2 total*1</t>
  </si>
  <si>
    <t>3 total*1</t>
  </si>
  <si>
    <t>4 cumulative1</t>
  </si>
  <si>
    <t>2 cumulative1</t>
  </si>
  <si>
    <t>1 cumulative1</t>
  </si>
  <si>
    <t>6 cumulative1</t>
  </si>
  <si>
    <t>1. Totals (excluding Requested Budget) do not include Codes &amp; Standards results.  Total Portfolio numbers are available on CEDARS Dashboards.</t>
  </si>
  <si>
    <t>Expected or Actual Contract Execution Date
(MM/YYYY)***</t>
  </si>
  <si>
    <t>Expect to Extend/Renew, or Rebid contract? (a)</t>
  </si>
  <si>
    <t>Total IOU Administrative Expenditures 2018-2021A</t>
  </si>
  <si>
    <t>WET Career and Workforce Readiness</t>
  </si>
  <si>
    <t>SW New Construction Res - All Electric</t>
  </si>
  <si>
    <t>SW New Construction Res - Mixed Fuel</t>
  </si>
  <si>
    <t>SW New Construction NonRes - All Electric</t>
  </si>
  <si>
    <t>SW New Construction NonRes - Mixed Fuel</t>
  </si>
  <si>
    <t>State Appliance Standards Advocacy</t>
  </si>
  <si>
    <t>State Building Codes Advocacy</t>
  </si>
  <si>
    <t>National Codes &amp; Standards Advocacy</t>
  </si>
  <si>
    <t>Institutional Partnerships: DGS &amp; DoC</t>
  </si>
  <si>
    <t xml:space="preserve"> $- </t>
  </si>
  <si>
    <t xml:space="preserve"> $                           -</t>
  </si>
  <si>
    <t xml:space="preserve"> $                        -</t>
  </si>
  <si>
    <t>Upstream HVAC Comm</t>
  </si>
  <si>
    <t>Upstream HVAC Res</t>
  </si>
  <si>
    <t>(a) Based upon performance of the program, Lead PA will determine whether to extend/renew, rebid or terminate contract</t>
  </si>
  <si>
    <t>**The contract budget  or signed contract amount for a given year accounts for the anticipated launch date of the program. Program contract budgets reflect third party implementation contract values and expenditures. Estimated values for year end 2021.</t>
  </si>
  <si>
    <t>4 SCE's Pension &amp; Benefits would be escalated from the 2027 amounts at the rate the budgets were as listed at the top of the page</t>
  </si>
  <si>
    <t xml:space="preserve">N/A </t>
  </si>
  <si>
    <t>All</t>
  </si>
  <si>
    <t>Number of Inquiries/Requests for Information to SCE</t>
  </si>
  <si>
    <t>Metric will be updated at 9/2023 true up AL once baseline has been developed.</t>
  </si>
  <si>
    <t>Number of participants through SCE Market Support programs</t>
  </si>
  <si>
    <t>For SCE this is the number of contractors participating in EE Contractor Demand Building Program</t>
  </si>
  <si>
    <t>Metric will be updated at 9/2023 true up AL.</t>
  </si>
  <si>
    <t>Metric will be updated at 9/2023 true up AL once survey has been conducted. Methodology for survey not yet determined.</t>
  </si>
  <si>
    <t>Common Metric - See BP Metrics Table</t>
  </si>
  <si>
    <t>Contractors</t>
  </si>
  <si>
    <t>Number of unique participants trained in Quality Installation classes</t>
  </si>
  <si>
    <t>Metric will be updated at 9/2023 true up AL once baseline and methology has been developed.</t>
  </si>
  <si>
    <t>Partners</t>
  </si>
  <si>
    <t>Count of Partners Interventions</t>
  </si>
  <si>
    <t>Count of Partners and Types</t>
  </si>
  <si>
    <t>Indicator will be tracked in Annual Reports once methodology has been established</t>
  </si>
  <si>
    <t>SCE is not conducting market support program targeting this metric outside of Statewide Electric Emerging Tech Program</t>
  </si>
  <si>
    <t>Metric will be updated at 9/2023 true up AL once baseline has been established. Methodology not yet determined</t>
  </si>
  <si>
    <t>Existing Indicators that will continue to be collected elsewhere (through CHEEF)</t>
  </si>
  <si>
    <t>OBF Participants</t>
  </si>
  <si>
    <t>Revolving loan pool budget for 2024-2027</t>
  </si>
  <si>
    <t>Funding is for OBF only</t>
  </si>
  <si>
    <t>Metric will be updated at 9/2023 true up AL</t>
  </si>
  <si>
    <t>Ratio of ratepayer funds for OBF only</t>
  </si>
  <si>
    <t>OBF is 100% ratepayer funded. However, not all of project costs are always covered. SCE has no visibility into how the additional funding is allocated</t>
  </si>
  <si>
    <t>Difference between OBF interest rate and CUNA historical unsecured loan interest rate of 11.3% (2016-2021)</t>
  </si>
  <si>
    <t>Credit Union National Association Monthly Credit Union Estimates - Found at: https://www.cuna.org/content/dam/cuna/advocacy/cu-economics-and-data/credit-union-snapshot/MCUE_1221.pdf</t>
  </si>
  <si>
    <t>Sum of single family and multi-family customers served by Equity programs</t>
  </si>
  <si>
    <t>Estimates - Metric to be updated in the 9/2023 True Up Advice Letter after solicitation has been complete</t>
  </si>
  <si>
    <t>Number of single family customers served by Equity programs</t>
  </si>
  <si>
    <t>Estimates - Indicator to be updated in the 9/2023 True Up Advice Letter after solicitation has been complete</t>
  </si>
  <si>
    <t>See PG&amp;E for WE&amp;T Career &amp; Workforce Readiness Metrics</t>
  </si>
  <si>
    <t>Number of multi-family customers served by Equity programs</t>
  </si>
  <si>
    <t>Sum of multi-family properties/buildings served by Equity programs</t>
  </si>
  <si>
    <t>Number of multi-family properties/buildings served by Equity programs</t>
  </si>
  <si>
    <t>Sum of agricultural/industrial customers served by Equity programs</t>
  </si>
  <si>
    <t>Number of agricultural customers served by Equity programs</t>
  </si>
  <si>
    <t>Number of industrial customers served by Equity programs</t>
  </si>
  <si>
    <t>Sum of public customers served by Equity programs</t>
  </si>
  <si>
    <t>Number of public customers served by Equity programs</t>
  </si>
  <si>
    <t>Sum of commercial customers served by Equity programs</t>
  </si>
  <si>
    <t>Number of commercial customers served by Equity programs</t>
  </si>
  <si>
    <t>Sum of Commercial, Industrial, Agricultural, and Public customers served by Equity Programs</t>
  </si>
  <si>
    <t>Sum of Commercial, Industrial, Agricultural, and Public customers served by resource Equity programs</t>
  </si>
  <si>
    <t>Metric will be updated at 9/2023 true up AL once contracts have been selected.</t>
  </si>
  <si>
    <t>Indicator will be updated at 9/2023 true up AL once contracts have been selected.</t>
  </si>
  <si>
    <t>Total first year net GHG emissions reductions expected from all Equity resource programs</t>
  </si>
  <si>
    <t>First year net GHG savings</t>
  </si>
  <si>
    <t>Metric will be updated at 9/2023 true up AL once contracts have been selected. CAEECC did not state lifecycle. SCE interprets this to be first year, consistent with other reporting</t>
  </si>
  <si>
    <t>CAEECC Equity Metrics Working Group did not recommend breaking down by DAC/HTR/Underserved because they are not mutually exclusive.</t>
  </si>
  <si>
    <t>Total first year net kWh savings expected from all Equity resource programs</t>
  </si>
  <si>
    <t>First year net kWh savings</t>
  </si>
  <si>
    <t>Total first year net kW savings expected from all Equity resource programs</t>
  </si>
  <si>
    <t>First year net kW savings</t>
  </si>
  <si>
    <t>Total first year net therm savings expected from all Equity resource programs</t>
  </si>
  <si>
    <t>First year net therm savings</t>
  </si>
  <si>
    <t>CAEECC Equity Metrics Working Group did come to consensus that this was a metric. SCE does not recommends that this is a principle.</t>
  </si>
  <si>
    <t>Total System Benefit of all Equity Programs</t>
  </si>
  <si>
    <t>Metric will be updated at 9/2023 true up AL once contracts have been selected. Non-Energy Benefits not included as methodology not yet developed/defined</t>
  </si>
  <si>
    <t>Not Yet Defined</t>
  </si>
  <si>
    <t xml:space="preserve">The CA Statewide Lighting contract with the third-party implementer runs January through May 2024 with no plans to extend. SCE can revisit the marketplace in 2024 and determine if a new lighting program is needed at that time. </t>
  </si>
  <si>
    <t xml:space="preserve">PA administrative cost associated with running Statewide Lighting program. Program will close along with Statewide Lighting. </t>
  </si>
  <si>
    <t>The California Community Colleges Energy Efficiency Partnership program will close and ramp down ahead of the new Statewide Higher Education Program expected to launch Q4 2022. To avoid any gaps in the market, this partnership program will honor any committed projects in the pipeline, with expected completion by Q3 2024.</t>
  </si>
  <si>
    <t>The UC/CSU Energy Efficiency Partnership program will close and ramp down ahead of the new Statewide Higher Education Program expected to launch Q4 2022. To avoid any gaps in the market, this partnership program will honor any committed projects in the pipeline, with expected completion by Q3 2024.</t>
  </si>
  <si>
    <t xml:space="preserve">The Public Sector Performance-Based Retrofit High Opportunity Program (HOPPs) program closure is in alignment with the third-party solicitations for Public Sector program(s) that is anticipated to be contacted by December 2021, and in support of SCE’s strategy to close programs as new third-party programs launch into market. In alignment with that strategy, SCE is continuing this program through the end of 2021 to minimize gaps in the market. SCE estimates committed projects to be complete by end of December 2023. </t>
  </si>
  <si>
    <t xml:space="preserve">SCE's Savings By Design program closed in 2021, but ramp down activities will continue.  This action is in alignment with the launch of the new third-party new construction program. SCE will continue to manage pipeline projects until their completion.  Current estimation of pipeline projects completion is expected to occur by the end of 2025. </t>
  </si>
  <si>
    <t xml:space="preserve">SCE was authorized to close and stop accepting new enrollments for the Water Infrastructure Systems Energy Efficiency
(WISE)  program in SCE’s 2019  ABAL. SCE approved applications to the WISE program  through 2019 and stopped accepting new enrollments. SCE will close the WISE program upon completion of existing commitments in PY 2022 and 2023. The relatively small budget for the program is to account for final project and program closure activities. </t>
  </si>
  <si>
    <t xml:space="preserve">The Enervee Marketplace Program is reporting a budget reduction from 2023 to 2024. The reduction in budget from 2023 to 2024 is due to the following reasons:  1) The program budget for 2023  included budget for potential overperformance by the implementer. Based on updated forecasts, this overperformance budget is not included in 2024 and 2) Portfolio support costs which were previously allocated to programs, being transferred from the program’s budget to a separate Portfolio Administration budget. </t>
  </si>
  <si>
    <t xml:space="preserve">TBD - The program has not yet started. It is expecting to start around April 2022. </t>
  </si>
  <si>
    <t>For 2022-2023 SCE used 120% of ICF Resources’ contracted amount to forecast our budgets, however for 2024-2027 SCE used ICF's actual forecast for 2024. Since the contract ends in December 2024 ( end date 12/31/2024), and SCE plans to go out to the market with an RFP to search for a new vendor, a large budget reduction occurs when comparing 2022 and 2023 to 2024-2027.</t>
  </si>
  <si>
    <t>TBD - The program has not yet started. It is expecting to start around July 2022. However, we are working on an extension that pushes this out to September 2022.</t>
  </si>
  <si>
    <t>12/31/2024, then switch over to new 3P that is awarded in 2022 RFP.</t>
  </si>
  <si>
    <t>Labor for non-SCE led SW programs were standardized for 2024-2027 application. 2023's labor forecast for non SCE -led SW programs were based on staff assigned to current programs.</t>
  </si>
  <si>
    <t xml:space="preserve">The CA Statewide Lighting Program is reporting a budget decrease at the account of NTG reductions and possible loss of accompaned measures.  It is estimated that the NTG for the High/Low Bay, and Type B and C LED Tube workpapers will see a reduction from an approximate SW average of 0.94 down to 0.65. This reduction will   reduce the cost-effectiveness of these measures, it will most likely support the loss of these measures due to industry standard practice (ISP). With not replacement measures in the near future, a  reduction in Direct Implementation (DI) and Incentive costs is projected for CA Statewide Lighting Program. </t>
  </si>
  <si>
    <t xml:space="preserve">Reduction to the On-Bill Financing Program budget is due to portfolio costs previously allocated to programs General and Administrative costs being transferred from the program’s budget to a separate Portfolio Administration budget.  </t>
  </si>
  <si>
    <t>2016 (Program started in 2010 per Delia)</t>
  </si>
  <si>
    <t xml:space="preserve">The locally implemented non-resource Technology Development Support subprogram of the Emerging Technologies Program will transition to the new Statewide Electric Emerging Technologies Program (SWEETP). It is expected that the sub-program activities will ramp down while the new statewide program ramps up in early 2022 under third-party implementation. The sub-program will stop developing new projects in 2022 but will continue to operate until all committed projects are completed, which shall be no later than December 2025. The relatively small budget decrease for the sub-program is to account for final project and program closure activities. </t>
  </si>
  <si>
    <t>No solicitations planned for commerical sector in 2024</t>
  </si>
  <si>
    <t>No solicitations planned for industrial  sector in 2024</t>
  </si>
  <si>
    <t xml:space="preserve">The budget decrease for the Agriculture 3P Solicitation is due to updates of the temporary Public and Agriculture placeholder budgets in 2022/2023 to actual contract amounts in 2024 and beyond. In 2023 the placeholder budget was approximately $6.6 million and decreased to approximately 3.2 million contract actuals in 2024. </t>
  </si>
  <si>
    <t>The Commercial Strategic Energy Management program will utilize the Industrial Strategic Energy Management (SEM) Program Design and Measurement &amp; Verification Guides to extend SEM to the Commercial Sector. Customer participation has declined over recent years (2014-2018) in SCE's Commercial Calculated and Deemed programs.  SEM offers a innovative, holistic approach to serve customers through behavioral, retro commissioning and operational savings as well as capital savings from deemed and capital projects. SEM takes advantage of cohorts that are typically comprised of different sub-industry participants to allow for diversity of participation and sharing of best practices across cohort participants. The increased budget is due to the launch of the new program which include the addition of new participant cohorts and cycles. The budget forecast includes the costs to recruit the initial cohort of customers for program year 2024,  an addition two  cohort of customers in each subsequent program year.  As SEM is based on long term customer engagement, it is anticipated that each cohort will continue to participate in subsequent program years as customer continue to identify and implement projects.  Therefore, the budgets escalate in later years to account for the stacking of the initial customer cohort participants with the subsequent customer cohorts that will be recruited through the life of the program.</t>
  </si>
  <si>
    <t xml:space="preserve">Small/Medium Business Equity Program focuses on implementing direct installation strategies designed to deliver energy savings to equity-targeted customers and to help them manage their household energy use.  The Small/Medium Business Equity Program offers single family and multi-family equity-targeted residential customers incentives or direct installation of HVAC, lighting, water heating, etc. measures.  SCE is forecasting a budget increase for the new Small/Medium Business Equity Program due to program ramp up activities, after contract negotiations are finalized and the program launches. </t>
  </si>
  <si>
    <t xml:space="preserve">The Residential Equity Program focuses on implementing direct installation strategies designed to deliver energy savings to equity-targeted customers and to help them manage their household energy use.  The Residential Equity Program offers single family and multi-family equity-targeted residential customers incentives or direct installation of HVAC, lighting, water heating, etc. measures. SCE plans to solicit out the contract to a third party implemter for program implementation. SCE is forecasting a budget increase for the new Public Equity Program due to program ramp up activities, after contract negotiations are finalized and the program launches. </t>
  </si>
  <si>
    <t xml:space="preserve">SCE is not the lead Program Administrator (PA) for this Statewide program. Please refer to the Lead PA's  2024-2031 Energy Efficiency Application for budget details. </t>
  </si>
  <si>
    <t>The 2023 budget represents a budget that was adjusted by management as part of the review to balance the revenue request to the estimated of 6% for SCE costs for contracts.  The 2024 budget was developed utilizing a bottoms-up approach.  During that time, because this program is a statewide program, it will require us to contribute costs that the other IOUs would not.  SCE now expects it may require a fund shift into the program for 2023 to cover these costs.</t>
  </si>
  <si>
    <t>IOU administrative cost associated with REN oversight</t>
  </si>
  <si>
    <t xml:space="preserve">The New Finance Offerings program is reporting a budget increase in 2024-2024. As a result of Rulemaking (R.)20-08-022 in August 2020, the Commission issued D.21-08-006,  authorizing an additional an $75.2 million in ratepayer funding for the California Hub for the Energy Efficiency Financing (CHEEF) programs through June 30, 2027. Out of the authorized $75.2 million, the California Alternative Energy and Advanced Transportation Financing Authority (CAEATFA) will utilize approximately $24 million in carryover funds. Due to the availability of these carryover funds, SCE did not need to recover the full revenue requirement corresponding to SCE’s allocation for PY 2022-2023. These carryover funds will be exhausted in PY 2023, making it necessary for SCE to recover the full amount corresponding to SCE's allocation for 2024-2027. D.21-08-006 also authorized SCE to recover up to $500,000 annually from ratepayers to support the information technology and marketing strategies for the CHEEF programs.  Based on this, SCE is requesting to recover $500,000 for information technology and marketing expenses during 2024-2027. This means that although the revenue request through this ABAL has increased from 2022-2023, the overall program operation budget for the New Finance Offerings in PY 2024-2027 is $7,397,148.75. </t>
  </si>
  <si>
    <t xml:space="preserve">The New Finance Offerings Credit Enhancements is a subset of the New Finance Offerings Program. For PY 20224-2027 Credit Enhancements will be recorded using this sub-program ID, since funding for Credit Enhancements is recorded in a Energy Efficiency Finance Programs Balancing Account and it is separate from the Program's operating budget recorded in PEEBA.  Since this is the first time that this sub-program ID is used to track revenue requests for Credit Enhancements separately from the operational budget it appears as an increase. In previous PYs funding for Credit Enhancements was requested as part of SCE-13-SW-007C. </t>
  </si>
  <si>
    <t xml:space="preserve">The HVAC Fuel Substitution Midstream Program is a market support program designed to promote the technical understanding of selling and installing high efficiency fuel substitution measures.  This program will help fill a gap in the existing Statewide Programs and drive increased fuel substitution measures into the portfolio.  SCE will solicit for this program in 2022 and 2023 for implementation beginning in 2024. </t>
  </si>
  <si>
    <t>HVAC Fuel Substitution Midstream Program</t>
  </si>
  <si>
    <t>The New Program Design Pilots Program (the Pilot Program) seeks to test the effectiveness of novel program designs targeted at delivering near-term TSB savings.This program is categorized as market support segment and commercial sector program, but the pilots may be available to any/all sectors. SCE may conduct a minor request for information to solicit for novel program ideas, but this program will not be a third-party designed and delivered program.</t>
  </si>
  <si>
    <t xml:space="preserve">The Contractor Demand Building Program focuses on stimulating EE and Fuel Substitution demand among contractors and tradespeople through existing WE&amp;T programs. This program will provide coupons for discounted fuel substitution heat pumps to contractors who go through WE&amp;T fuel substitution training as a means of building demand for fuel substitution in the population that the contractors serve. This program is categorized as market support within the residential sector but will target contractors/installers who serve all sectors.  SCE intends to design and implement this program with no expectation of a near term solicitation.  </t>
  </si>
  <si>
    <t xml:space="preserve">The Public Equity Program will focus on implementing direct installation and turn-key strategies designed to deliver energy savings to equity-targeted customers and to help them manage their energy use. The Public Equity Program will offer equity-targeted public sector customers incentives or direct installation of HVAC, lighting, water heating and plug load measures in DACs and vulnerable communities. SCE plans to solicit out the contract to a third party implemter for program implementation. </t>
  </si>
  <si>
    <t xml:space="preserve">The Small/Medium Agricultural Equity Program will offer small and medium business equity-targeted agricultural customers incentives or direct installation of HVAC, lighting, water heating, etc. measures.  The Small/Medium Agricultural Equity Program focuses on implementing direct installation strategies designed to deliver energy savings to equity-targeted customers and to help them manage their energy use. </t>
  </si>
  <si>
    <t xml:space="preserve">The Small/Medium Industrial Equity Program will offer small and medium business equity-targeted industrial customers incentives or direct installation of HVAC, lighting, water heating, etc. measures. The SMB Industrial Equity Program focuses on implementing direct installation strategies designed to deliver energy savings to equity-targeted customers and to help them manage their energy use.   </t>
  </si>
  <si>
    <t>The New Finance Offerings Credit Enhancements is a subset of the New Finance Offerings Program. For PY 20224-2027 Credit Enhancements are been recorded separately since their funding is recorded in the Energy Efficiency Finance Programs Balancing Account and it is separate from the Programs's operating budget recorded in the PEEBA.  This is not a new program, but only a new program ID used to track revenue requirements for Credit Enhancements separately from the Program's operational budget. In previous PYs funding for Credit Enhacements was requested as part of SCE-12-SW-007C.</t>
  </si>
  <si>
    <t xml:space="preserve"> </t>
  </si>
  <si>
    <t>Any extensions are subject to a mutual agreement and will require an executed amendment.</t>
  </si>
  <si>
    <t>To be determined based on contract performance. Determination will be made 12-18 months prior to the end of contract term and will take into consideration program performance. The program will either be recompeted via solicitation or not renewed.</t>
  </si>
  <si>
    <t>TBD - Anticipated to be 12-18 months prior to end of contract term</t>
  </si>
  <si>
    <t xml:space="preserve">The Residential Behavioral Program is a third-party implemented program implemented by ICF Resources. The Residential Behavioral Program will drive adoption of behavioral changes in households through personalized HERs and Energy Advisor support, targeting residential customers across SCE’s service territory for behavioral treatment to generate robust, cost-effective energy savings.  The objective is to achieve residential behavioral energy savings by delivering direct, relatable interventions with lasting impact for SCE customers and better connect  HTR,  LMI and DAC segments to SCE. The contract delivery period for the Residential Behavioral Program with ICF Resources ends on 12/31/2024. </t>
  </si>
  <si>
    <t>Recompeted</t>
  </si>
  <si>
    <t xml:space="preserve">The Commercial Behavioral Program is a third-party implemented program implemented by ICF Resources. The Commercial Behavioral Program will target small and medium commercial (SMB) customers of Southern California Edison Company (SCE), with an emphasis on Hard-to-Reach customers and customers within Disadvantaged Communities. The Program will drive adoption of behavioral changes by SMB customers through personalized Business Energy Reports (BERs), supported by additional tactics and channels such as Energy Advisors and rewards. The contract delivery period for the Commercial Behavioral Program with ICF Resources ends on 12/31/2024. </t>
  </si>
  <si>
    <t>The Willdan Multifamily Program's Energy Efficiency (EE) funding Approval covers the  2021-2025 period. The current contractual end date of the Contract pertaining to this Program is December 31, 2025. However, on account of the delayed approval of this Program, the Contract may be extended into Year 2026 subject to SCE receiving the EE Funding Approval through December 31, 2026 from CPUC on or before December 31, 2023.</t>
  </si>
  <si>
    <t>The Willdan Commercial Program's Energy Efficiency (EE) funding Approval covers the  2021-2025 period. The current contractual end date of the Contract pertaining to this Program is December 31, 2025. However, on account of the delayed approval of this Program, the Contract may be extended into Year 2026 subject to SCE receiving the EE Funding Approval through December 31, 2026 from CPUC on or before December 31, 2023.</t>
  </si>
  <si>
    <t>The Willdan Industrial Program's Energy Efficiency (EE) funding Approval covers the  2021-2025 period. The current contractual end date of the Contract pertaining to this Program is December 31, 2025. However, on account of the delayed approval of this Program, the Contract may be extended into Year 2026 subject to SCE receiving the EE Funding Approval through December 31, 2026 from CPUC on or before December 31, 2023.</t>
  </si>
  <si>
    <t xml:space="preserve">SCE's Residential New Construction program closed to new enrollments in October 2021, but ramp down activities will continue.  This action is in alignment with the launch of the new Statewide Third-Party Residential New Construction program known as California Energy Smart Homes (CESH), administered by Pacific Gas &amp; Electric ( PG&amp;E ). SCE will continue to manage pipeline projects until their completion.  Current estimation of pipeline projects completion is expected to occur by the end of 2025. 
</t>
  </si>
  <si>
    <t xml:space="preserve">SCE's Savings By Design program's ramp down and closure process implemented as of the end of 2021, will result in a reduction of program costs related to the development of new projects.  The program will continue to manage pipeline projects until their completion which is estimated will occur at the end of 2025. </t>
  </si>
  <si>
    <t xml:space="preserve">SCE was authorized to close and stop accepting new enrollments for the Water Infrastructure Systems Energy Efficiency
(WISE)  program in SCE’s 2019  Annual Budget Advice Letter. SCE accepted applications to the program through June, 2019 and stopped accepting new project applications thereafter. SCE will close the WISE program upon completion of existing commitments in PY 2024. The relatively small budget decrease for the program is to account for final project and program closure activities. </t>
  </si>
  <si>
    <t xml:space="preserve">The Enervee Marketplace is a local third-party delivered downstream resource program that will serve the residential sector by providing comprehensive EE for the residential sector, including the multifamily segment, across SCE’s service territory. The goal of the program is to drive greater private investment into energy efficient consumer products purchased at retail by eliminating longstanding market and financial barriers. The program features product categories to encourage consumers towards better buying decisions without incentives and offer financing on efficient products in seven measure categories for which approved statewide workpapers are available.The Enervee Marketplace Program planned to launch the program on 1 January 2022. The initial delivery deadline is April 1, 2022. If met, the program will run for three (3) full calendar years, April 1, 2022 -  April 1, 2025. </t>
  </si>
  <si>
    <t>SW</t>
  </si>
  <si>
    <t>9.  IOU PA's 2021 Proposed Budget of excludes SWME&amp;O budget of from Line 7.</t>
  </si>
  <si>
    <r>
      <t xml:space="preserve">Total Portfolio Budget (includes PA Program and EM&amp;V Budget + SW ME&amp;O) </t>
    </r>
    <r>
      <rPr>
        <b/>
        <vertAlign val="superscript"/>
        <sz val="12"/>
        <rFont val="Arial"/>
        <family val="2"/>
      </rPr>
      <t>8, 12</t>
    </r>
  </si>
  <si>
    <t xml:space="preserve">12. SCE's total budget does not include Pension &amp; Benefit costs which are recovered through SCE's General Rate Case.  The budget for Pension &amp; Benefits for 2024-2027 is ($8,997,507-2024, $9,118,481-2025, $9,375,224-2026 &amp; $9,656,542-2027.  </t>
  </si>
  <si>
    <t xml:space="preserve">2. SCE's total budget does not include Pension &amp; Benefit costs which are recovered through SCE's General Rate Case.  The budget for Pension &amp; Benefits for 2024-2027 is ($8,997,507-2024, $9,118,481-2025, $9,375,224-2026 &amp; $9,656,542-2027.  </t>
  </si>
  <si>
    <t xml:space="preserve">7. SCE's total budget does not include Pension &amp; Benefit costs which are recovered through SCE's General Rate Case.  The budget for Pension &amp; Benefits for 2024-2027 is ($8,997,507-2024, $9,118,481-2025, $9,375,224-2026 &amp; $9,656,542-2027.  </t>
  </si>
  <si>
    <r>
      <rPr>
        <vertAlign val="superscript"/>
        <sz val="10"/>
        <rFont val="Arial"/>
        <family val="2"/>
      </rPr>
      <t>4</t>
    </r>
    <r>
      <rPr>
        <sz val="10"/>
        <rFont val="Arial"/>
        <family val="2"/>
      </rPr>
      <t xml:space="preserve"> SCE's budgets do not include Pensions &amp; Benefits which are collected through their General Rate Case.  Amounts for 2024-2027 are $8,997,527, 9,118,481, 9,375,224, and 9,656,482, respectively.  These amounts are included in cost effectiveness calculations</t>
    </r>
  </si>
  <si>
    <r>
      <rPr>
        <vertAlign val="superscript"/>
        <sz val="11"/>
        <rFont val="Calibri"/>
        <family val="2"/>
        <scheme val="minor"/>
      </rPr>
      <t xml:space="preserve">5 </t>
    </r>
    <r>
      <rPr>
        <sz val="11"/>
        <rFont val="Calibri"/>
        <family val="2"/>
        <scheme val="minor"/>
      </rPr>
      <t xml:space="preserve">For all PAs, EM&amp;V costs only includes IOU's Total EM&amp;V budget (PA + ED).  For the IOU EM&amp;V budget it does not include REN or CCAs EM&amp;V budget. </t>
    </r>
  </si>
  <si>
    <t>* = Based on [relevant date] current effective rates</t>
  </si>
  <si>
    <t xml:space="preserve">2.06	Right to Extend Expected Initial Delivery Date. 
Either Party may extend the Expected Initial Delivery Date and the Initial Delivery Deadline up to one hundred and eighty days (180) days by providing ninety (90) days prior written Notice to such other Party (the Party requesting the extension, the “Extending Party”). To extend the Expected Initial Delivery Date and Initial Delivery Deadline pursuant to this Section, the Extending Party must, no later than ninety (90) days prior to the Expected Initial Delivery Date, provide the other Party with Notice of its election to extend the Expected Initial Delivery Date and Initial Delivery Deadline along with the Extending Party’s estimate of the duration of the extension. This process shall apply to the original Expected Initial Delivery Date extension period and any subsequent extensions, which in no event can exceed a total of one hundred and eighty days (180) days. Notwithstanding the foregoing, in no event may the total extension, as requested by the Party’s cumulatively, exceed one hundred and eighty days (180) days in total.
8.03	Termination.
(a)	If the Initial Delivery Date does not occur on or before the Expected Initial Delivery Date as the result of a Force Majeure occurring before the Expected Initial Delivery Date and Implementer is the Claiming Party, then the Expected Initial Delivery Date will, subject to Sections 2.04 and 2.05 and Implementer’s compliance with its obligations as the Claiming Party under this Article 8, be extended on a day-for-day basis for the duration of the Force Majeure; provided, if (i) the Initial Delivery Date does not occur before the Initial Delivery Deadline and (ii) such Force Majeure extension coincides with and extends beyond the Initial Delivery Deadline, then either Party may terminate this Agreement on Notice, which will be effective five (5) Business Days after such Notice is provided. 
If either Party exercises its termination right pursuant to this Section 8.03(a), no Termination Payment will be due or owing by either Party, and Implementer will be entitled to a return of any Performance Assurance.
(b)	During the Delivery Period, either Party may terminate this Agreement on Notice, which will be effective five (5) Business Days after such Notice is provided, if (i) an event of Force Majeure extends for more than one hundred and eighty (180) consecutive days and materially and adversely affects the operations of the Claiming Party, or (ii) the Total Project is destroyed or rendered ineffective by a Force Majeure, and an independent, third-party engineer determines in writing that the Total Project cannot be repaired or replaced within six (6) months after the first day of such Force Majeure.
If either Party exercises its termination right pursuant to this Section 8.03(b), no Termination Payment will be due or owing by either Party, and Implementer will be entitled to a return of any Performance Assurance.
</t>
  </si>
  <si>
    <t>San Diego Gas &amp; Electric Co</t>
  </si>
  <si>
    <t>2022-2023</t>
  </si>
  <si>
    <r>
      <rPr>
        <vertAlign val="superscript"/>
        <sz val="11"/>
        <rFont val="Calibri"/>
        <family val="2"/>
        <scheme val="minor"/>
      </rPr>
      <t xml:space="preserve">1 </t>
    </r>
    <r>
      <rPr>
        <sz val="11"/>
        <rFont val="Calibri"/>
        <family val="2"/>
        <scheme val="minor"/>
      </rPr>
      <t>This is the IOU's requested EE Portfolio budget.  This is the budget (excluding OBF Loans) by which the  Statewide Program compliance budget requirement of 25% will be measured.</t>
    </r>
  </si>
  <si>
    <r>
      <rPr>
        <vertAlign val="superscript"/>
        <sz val="11"/>
        <rFont val="Calibri"/>
        <family val="2"/>
        <scheme val="minor"/>
      </rPr>
      <t xml:space="preserve">2 </t>
    </r>
    <r>
      <rPr>
        <sz val="11"/>
        <rFont val="Calibri"/>
        <family val="2"/>
        <scheme val="minor"/>
      </rPr>
      <t>The balance of unspent uncommitted only reflects funds from the Energy Efficiency Financing Program Balancing Account of repaid loans or uncommitted funds to be used to offset requested OBF Loan Pool budget</t>
    </r>
  </si>
  <si>
    <r>
      <rPr>
        <vertAlign val="superscript"/>
        <sz val="11"/>
        <rFont val="Calibri"/>
        <family val="2"/>
        <scheme val="minor"/>
      </rPr>
      <t xml:space="preserve">3 </t>
    </r>
    <r>
      <rPr>
        <sz val="11"/>
        <rFont val="Calibri"/>
        <family val="2"/>
        <scheme val="minor"/>
      </rPr>
      <t>The amount of funds to be collected (cost recovery) for the PA EE Program Year = Line 9 - Line 10 + Line 12</t>
    </r>
  </si>
  <si>
    <r>
      <rPr>
        <vertAlign val="superscript"/>
        <sz val="11"/>
        <rFont val="Calibri"/>
        <family val="2"/>
        <scheme val="minor"/>
      </rPr>
      <t xml:space="preserve">4 </t>
    </r>
    <r>
      <rPr>
        <sz val="11"/>
        <rFont val="Calibri"/>
        <family val="2"/>
        <scheme val="minor"/>
      </rPr>
      <t>Total amount to be requested in IOU's PPP advice letter for their programs, RENs and CCAs in their service territory, Line 15+ Line 21 + Line 22</t>
    </r>
  </si>
  <si>
    <r>
      <rPr>
        <vertAlign val="superscript"/>
        <sz val="11"/>
        <rFont val="Calibri"/>
        <family val="2"/>
        <scheme val="minor"/>
      </rPr>
      <t xml:space="preserve">5 </t>
    </r>
    <r>
      <rPr>
        <sz val="11"/>
        <rFont val="Calibri"/>
        <family val="2"/>
        <scheme val="minor"/>
      </rPr>
      <t>For IOUs, EM&amp;V costs only includes IOU's Total EM&amp;V budget (PA + ED) and does not include REN or CCAs EM&amp;V budget. For RENs &amp; CCAs, include EM&amp;V-PA Budget and EM&amp;V-ED = $0 .</t>
    </r>
  </si>
  <si>
    <r>
      <rPr>
        <vertAlign val="superscript"/>
        <sz val="11"/>
        <rFont val="Calibri"/>
        <family val="2"/>
        <scheme val="minor"/>
      </rPr>
      <t>6</t>
    </r>
    <r>
      <rPr>
        <sz val="11"/>
        <rFont val="Calibri"/>
        <family val="2"/>
        <scheme val="minor"/>
      </rPr>
      <t>. Totals (excluding Requested Budget) do not include Codes &amp; Standards results.  Total Portfolio numbers are available on CEDARS Dashboards.</t>
    </r>
  </si>
  <si>
    <t>5.  Statewide ME&amp;O budgets for October 2019 through 2021 were requested in Advice Letter 4098-G/5544-E and supplements, and are pending approval.  The amount in Line 7 represents the portion allocated to EE.</t>
  </si>
  <si>
    <t>7.  The EM&amp;V percentage is based on PA's total portfolio budget, which excludes SWME&amp;O, RENs, CCAs and CEC AB 841.  This is the Total in line 13, minus SWME&amp;O in line 7.</t>
  </si>
  <si>
    <t>Third-Party Implementer (as defined per D.16-08-019, OP 10)</t>
  </si>
  <si>
    <t>EM&amp;V (PA &amp; ED Portions) Total 1</t>
  </si>
  <si>
    <t>ME&amp;O 3</t>
  </si>
  <si>
    <t>TOTAL Portfolio 1</t>
  </si>
  <si>
    <t xml:space="preserve">Total EM&amp;V 5 </t>
  </si>
  <si>
    <t>Forecasted Total System Benefit (TSB) 6</t>
  </si>
  <si>
    <t>Forecasted Total Resource Cost (TRC) 6</t>
  </si>
  <si>
    <t>Forecasted Portfolio Administrator Cost (PAC) 6</t>
  </si>
  <si>
    <t>Forecasted Ratepayer Impact Measure (RIM) 6</t>
  </si>
  <si>
    <t>PA Spending Budget Request1</t>
  </si>
  <si>
    <t>(LESS) PA Pre-2020 Uncommitted and Unspent Carryover  Balance2</t>
  </si>
  <si>
    <t>PA Revenue Requirement Request (Cost Recovery) 3</t>
  </si>
  <si>
    <t>Total PA  (IOU+CCAs+RENs ) Recovery Budget4</t>
  </si>
  <si>
    <t>EM&amp;V (PA &amp; ED Portions) Total 5</t>
  </si>
  <si>
    <t>ME&amp;O1</t>
  </si>
  <si>
    <t>SCE_PA_RA_Ag</t>
  </si>
  <si>
    <t>Resource Acquisition Portfolio Admin - Agricultural</t>
  </si>
  <si>
    <t>SCE_PA_RA_Com</t>
  </si>
  <si>
    <t>Resource Acquisition Portfolio Admin - Commercial</t>
  </si>
  <si>
    <t>SCE_PA_RA_Ind</t>
  </si>
  <si>
    <t>Resource Acquisition Portfolio Admin - Industrial</t>
  </si>
  <si>
    <t>SCE_PA_RA_Pub</t>
  </si>
  <si>
    <t>Resource Acquisition Portfolio Admin - Public</t>
  </si>
  <si>
    <t>SCE_PA_RA_Res</t>
  </si>
  <si>
    <t>Resource Acquisition Portfolio Admin - Residential</t>
  </si>
  <si>
    <t>SCE_PA_EQ_Ag</t>
  </si>
  <si>
    <t>Equity Portfolio Admin - Agricultural</t>
  </si>
  <si>
    <t>SCE_PA_EQ_Com</t>
  </si>
  <si>
    <t>Equity Portfolio Admin - Commercial</t>
  </si>
  <si>
    <t>SCE_PA_EQ_Ind</t>
  </si>
  <si>
    <t>Equity Portfolio Admin - Industrial</t>
  </si>
  <si>
    <t>SCE_PA_EQ_Pub</t>
  </si>
  <si>
    <t>Equity Portfolio Admin - Public</t>
  </si>
  <si>
    <t>SCE_PA_EQ_Res</t>
  </si>
  <si>
    <t>Equity Portfolio Admin - Residential</t>
  </si>
  <si>
    <t>SCE_PA_EQ_WET</t>
  </si>
  <si>
    <t>Equity Portfolio Admin - Workforce Education &amp; Training</t>
  </si>
  <si>
    <t>SCE_PA_MS_Ag</t>
  </si>
  <si>
    <t>Market Support Portfolio Admin - Agricultural</t>
  </si>
  <si>
    <t>SCE_PA_MS_Com</t>
  </si>
  <si>
    <t>Market Support Portfolio Admin - Commercial</t>
  </si>
  <si>
    <t>SCE_PA_MS_ET</t>
  </si>
  <si>
    <t>Market Support Portfolio Admin - Emerging Technologies</t>
  </si>
  <si>
    <t>SCE_PA_MS_Fin</t>
  </si>
  <si>
    <t>Market Support Portfolio Admin - Finance</t>
  </si>
  <si>
    <t>SCE_PA_MS_Ind</t>
  </si>
  <si>
    <t>Market Support Portfolio Admin - Industrial</t>
  </si>
  <si>
    <t>SCE_PA_MS_Pub</t>
  </si>
  <si>
    <t>Market Support Portfolio Admin - Public</t>
  </si>
  <si>
    <t>SCE_PA_MS_Res</t>
  </si>
  <si>
    <t>Market Support Portfolio Admin - Residential</t>
  </si>
  <si>
    <t>SCE_PA_MS_WET</t>
  </si>
  <si>
    <t>Market Support Portfolio Admin - Workforce Education &amp; Training</t>
  </si>
  <si>
    <t>SCE_PA_CS</t>
  </si>
  <si>
    <t>SCE-3OV0100</t>
  </si>
  <si>
    <t>SCE-3OV0200</t>
  </si>
  <si>
    <t>SCE_Com_001</t>
  </si>
  <si>
    <t>SCE-13-ESA</t>
  </si>
  <si>
    <t>SCE-13-SWME&amp;O</t>
  </si>
  <si>
    <t>SCE_MarketSupport_001</t>
  </si>
  <si>
    <t>SCE_MarketSupport_002</t>
  </si>
  <si>
    <t>10. IOU PA's percentage for Third-Party Implementer Contracts uses PA Spending Budget Request less SWME&amp;O and OBF Loan Pool as its denominator, which is IOU PA Subtotal including EM&amp;V, but excluding SWME&amp;O, REN, and CCA. This is the Total in line 13 15, minus SWME&amp;O in line 7.</t>
  </si>
  <si>
    <t>Small/Medium Busines Equity Program</t>
  </si>
  <si>
    <t>Small/Medium Business Equity Program SCE Costs</t>
  </si>
  <si>
    <t>Residential Equity Program SCE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</si>
</sst>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0000_);_(&quot;$&quot;* \(#,##0.0000\);_(&quot;$&quot;* &quot;-&quot;??_);_(@_)"/>
    <numFmt numFmtId="165" formatCode="_(&quot;$&quot;* #,##0.000_);_(&quot;$&quot;* \(#,##0.000\);_(&quot;$&quot;* &quot;-&quot;??_);_(@_)"/>
    <numFmt numFmtId="166" formatCode="_(&quot;$&quot;* #,##0_);_(&quot;$&quot;* \(#,##0\);_(&quot;$&quot;* &quot;-&quot;??_);_(@_)"/>
    <numFmt numFmtId="167" formatCode="_(&quot;$&quot;* #,##0.00000_);_(&quot;$&quot;* \(#,##0.00000\);_(&quot;$&quot;* &quot;-&quot;??_);_(@_)"/>
    <numFmt numFmtId="168" formatCode="0.0%"/>
    <numFmt numFmtId="169" formatCode="0_);\(0\)"/>
    <numFmt numFmtId="170" formatCode="[$$-409]#,##0.00"/>
    <numFmt numFmtId="171" formatCode="_(* #,##0.00000_);_(* \(#,##0.00000\);_(* &quot;-&quot;??_);_(@_)"/>
    <numFmt numFmtId="172" formatCode="_(* #,##0_);_(* \(#,##0\);_(* &quot;-&quot;??_);_(@_)"/>
    <numFmt numFmtId="173" formatCode="&quot;$&quot;#,##0.00"/>
    <numFmt numFmtId="174" formatCode="mmmddyyyy"/>
    <numFmt numFmtId="175" formatCode="yymmmmdd"/>
    <numFmt numFmtId="176" formatCode="0.0%;_(* &quot;-&quot;_)"/>
    <numFmt numFmtId="177" formatCode="#,##0.0,,,&quot;bn&quot;"/>
    <numFmt numFmtId="178" formatCode="#,##0;\-#,##0;&quot;-&quot;"/>
    <numFmt numFmtId="179" formatCode="&quot;$&quot;#,\);\(&quot;$&quot;#,##0\)"/>
    <numFmt numFmtId="180" formatCode="_-* #,##0.00_-;\-* #,##0.00_-;_-* &quot;-&quot;??_-;_-@_-"/>
    <numFmt numFmtId="181" formatCode="hh:mm"/>
    <numFmt numFmtId="182" formatCode="00000"/>
    <numFmt numFmtId="183" formatCode="_-&quot;$&quot;* #,##0.00_-;\-&quot;$&quot;* #,##0.00_-;_-&quot;$&quot;* &quot;-&quot;??_-;_-@_-"/>
    <numFmt numFmtId="184" formatCode="&quot;$&quot;\ #,##0.00_);\(&quot;$&quot;\ #,##0.00\)"/>
    <numFmt numFmtId="185" formatCode="mm/dd/yyyy;@"/>
    <numFmt numFmtId="186" formatCode="#,##0.00;[Red]#,##0.00"/>
    <numFmt numFmtId="187" formatCode="_([$€-2]* #,##0.00_);_([$€-2]* \(#,##0.00\);_([$€-2]* &quot;-&quot;??_)"/>
    <numFmt numFmtId="188" formatCode="\€#,##0.0,,,&quot;bn&quot;"/>
    <numFmt numFmtId="189" formatCode="\€#,##0.0,,&quot;m&quot;"/>
    <numFmt numFmtId="190" formatCode="\€#,##0.0,&quot;k&quot;"/>
    <numFmt numFmtId="191" formatCode="\€#,##0.00"/>
    <numFmt numFmtId="192" formatCode="_-* #,##0.0_-;\-* #,##0.0_-;_-* &quot;-&quot;??_-;_-@_-"/>
    <numFmt numFmtId="193" formatCode="yyyy"/>
    <numFmt numFmtId="194" formatCode="\£#,##0.00"/>
    <numFmt numFmtId="195" formatCode="\£#,##0.0,,,&quot;bn&quot;"/>
    <numFmt numFmtId="196" formatCode="\£#,##0.0,,&quot;m&quot;"/>
    <numFmt numFmtId="197" formatCode="\£#,##0.0,&quot;k&quot;"/>
    <numFmt numFmtId="198" formatCode="#,##0.00&quot; $&quot;;\-#,##0.00&quot; $&quot;"/>
    <numFmt numFmtId="199" formatCode=";;;"/>
    <numFmt numFmtId="200" formatCode="General_)"/>
    <numFmt numFmtId="201" formatCode="@*."/>
    <numFmt numFmtId="202" formatCode="_ * #,##0_ ;_ * \-#,##0_ ;_ * &quot;-&quot;_ ;_ @_ "/>
    <numFmt numFmtId="203" formatCode="_ * #,##0.00_ ;_ * \-#,##0.00_ ;_ * &quot;-&quot;??_ ;_ @_ "/>
    <numFmt numFmtId="204" formatCode="#,##0.0,,&quot;m&quot;"/>
    <numFmt numFmtId="205" formatCode="dd/mm/yy"/>
    <numFmt numFmtId="206" formatCode="0.0%;_(&quot;-&quot;_)"/>
    <numFmt numFmtId="207" formatCode="0.0000%"/>
    <numFmt numFmtId="208" formatCode="[&lt;=9999999]###\-####;\(###\)\ ###\-####"/>
    <numFmt numFmtId="209" formatCode="&quot;$&quot;#,##0"/>
    <numFmt numFmtId="210" formatCode="mmm\-yyyy"/>
    <numFmt numFmtId="211" formatCode="#,###,##0,&quot;k&quot;"/>
    <numFmt numFmtId="212" formatCode="#,##0,_);\(#,##0,\)"/>
    <numFmt numFmtId="213" formatCode="\$#,##0.0,,,&quot;bn&quot;"/>
    <numFmt numFmtId="214" formatCode="\$#,##0.0,,&quot;m&quot;"/>
    <numFmt numFmtId="215" formatCode="\$#,##0.0,&quot;k&quot;"/>
    <numFmt numFmtId="216" formatCode="[$-409]d\-mmm\-yy;@"/>
    <numFmt numFmtId="217" formatCode="00\-0000000"/>
    <numFmt numFmtId="218" formatCode="_(* #,##0.0_);_(* \(#,##0.0\);_(* &quot;-&quot;??_);_(@_)"/>
    <numFmt numFmtId="219" formatCode="_-* #,##0.00\ &quot;DM&quot;_-;\-* #,##0.00\ &quot;DM&quot;_-;_-* &quot;-&quot;??\ &quot;DM&quot;_-;_-@_-"/>
    <numFmt numFmtId="220" formatCode="_-* #,##0_-;\-* #,##0_-;_-* &quot;-&quot;??_-;_-@_-"/>
    <numFmt numFmtId="221" formatCode="0.000%"/>
  </numFmts>
  <fonts count="237">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rgb="FFFF0000"/>
      <name val="Calibri"/>
      <family val="2"/>
      <scheme val="minor"/>
    </font>
    <font>
      <b/>
      <sz val="12"/>
      <name val="Times New Roman"/>
      <family val="1"/>
    </font>
    <font>
      <sz val="10"/>
      <name val="Arial"/>
      <family val="2"/>
    </font>
    <font>
      <sz val="12"/>
      <name val="Times New Roman"/>
      <family val="1"/>
    </font>
    <font>
      <sz val="10"/>
      <name val="Times New Roman"/>
      <family val="1"/>
    </font>
    <font>
      <sz val="11"/>
      <name val="Calibri"/>
      <family val="2"/>
      <scheme val="minor"/>
    </font>
    <font>
      <b/>
      <sz val="10"/>
      <name val="Arial"/>
      <family val="2"/>
    </font>
    <font>
      <b/>
      <sz val="12"/>
      <name val="Arial"/>
      <family val="2"/>
    </font>
    <font>
      <b/>
      <sz val="12"/>
      <name val="Palatino"/>
      <family val="1"/>
    </font>
    <font>
      <sz val="12"/>
      <name val="Palatino"/>
      <family val="1"/>
    </font>
    <font>
      <sz val="11"/>
      <name val="Palatino"/>
      <family val="1"/>
    </font>
    <font>
      <sz val="12"/>
      <color theme="1"/>
      <name val="Calibri"/>
      <family val="2"/>
      <scheme val="minor"/>
    </font>
    <font>
      <vertAlign val="superscript"/>
      <sz val="12"/>
      <name val="Palatino"/>
    </font>
    <font>
      <b/>
      <vertAlign val="superscript"/>
      <sz val="10"/>
      <name val="Arial"/>
      <family val="2"/>
    </font>
    <font>
      <sz val="11"/>
      <color rgb="FF0000FF"/>
      <name val="Calibri"/>
      <family val="2"/>
      <scheme val="minor"/>
    </font>
    <font>
      <vertAlign val="superscrip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u/>
      <sz val="11"/>
      <color theme="10"/>
      <name val="Calibri"/>
      <family val="2"/>
      <scheme val="minor"/>
    </font>
    <font>
      <sz val="10"/>
      <name val="Helv"/>
      <charset val="204"/>
    </font>
    <font>
      <sz val="12"/>
      <name val="???"/>
      <family val="1"/>
      <charset val="129"/>
    </font>
    <font>
      <u/>
      <sz val="8.4"/>
      <color indexed="12"/>
      <name val="Arial"/>
      <family val="2"/>
    </font>
    <font>
      <sz val="10"/>
      <color indexed="11"/>
      <name val="Arial"/>
      <family val="2"/>
    </font>
    <font>
      <i/>
      <sz val="10"/>
      <color indexed="12"/>
      <name val="Arial"/>
      <family val="2"/>
    </font>
    <font>
      <i/>
      <sz val="10"/>
      <color indexed="10"/>
      <name val="Arial"/>
      <family val="2"/>
    </font>
    <font>
      <sz val="11"/>
      <color indexed="8"/>
      <name val="Calibri"/>
      <family val="2"/>
    </font>
    <font>
      <sz val="11"/>
      <color indexed="9"/>
      <name val="Calibri"/>
      <family val="2"/>
    </font>
    <font>
      <sz val="10"/>
      <color indexed="8"/>
      <name val="MS Sans Serif"/>
      <family val="2"/>
    </font>
    <font>
      <sz val="10"/>
      <name val="Geneva"/>
      <family val="2"/>
    </font>
    <font>
      <sz val="11"/>
      <color indexed="20"/>
      <name val="Calibri"/>
      <family val="2"/>
    </font>
    <font>
      <sz val="9"/>
      <name val="Helv"/>
    </font>
    <font>
      <sz val="10"/>
      <color indexed="8"/>
      <name val="Arial"/>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MS Serif"/>
      <family val="1"/>
    </font>
    <font>
      <sz val="11"/>
      <name val="Book Antiqua"/>
      <family val="1"/>
    </font>
    <font>
      <sz val="10"/>
      <color theme="1"/>
      <name val="Arial"/>
      <family val="2"/>
    </font>
    <font>
      <sz val="10"/>
      <color indexed="12"/>
      <name val="Times New Roman"/>
      <family val="1"/>
    </font>
    <font>
      <sz val="11"/>
      <name val="??"/>
      <family val="3"/>
      <charset val="129"/>
    </font>
    <font>
      <sz val="10"/>
      <color indexed="16"/>
      <name val="MS Serif"/>
      <family val="1"/>
    </font>
    <font>
      <i/>
      <sz val="11"/>
      <color indexed="23"/>
      <name val="Calibri"/>
      <family val="2"/>
    </font>
    <font>
      <sz val="8"/>
      <name val="Arial"/>
      <family val="2"/>
    </font>
    <font>
      <sz val="6"/>
      <name val="Arial"/>
      <family val="2"/>
    </font>
    <font>
      <sz val="11"/>
      <color indexed="17"/>
      <name val="Calibri"/>
      <family val="2"/>
    </font>
    <font>
      <b/>
      <u/>
      <sz val="11"/>
      <color indexed="37"/>
      <name val="Arial"/>
      <family val="2"/>
    </font>
    <font>
      <b/>
      <sz val="18"/>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sz val="10"/>
      <color indexed="12"/>
      <name val="Arial"/>
      <family val="2"/>
    </font>
    <font>
      <sz val="7"/>
      <color indexed="12"/>
      <name val="Arial"/>
      <family val="2"/>
    </font>
    <font>
      <sz val="11"/>
      <color indexed="62"/>
      <name val="Calibri"/>
      <family val="2"/>
    </font>
    <font>
      <sz val="11"/>
      <color indexed="52"/>
      <name val="Calibri"/>
      <family val="2"/>
    </font>
    <font>
      <sz val="11"/>
      <color indexed="53"/>
      <name val="Calibri"/>
      <family val="2"/>
    </font>
    <font>
      <sz val="11"/>
      <color indexed="60"/>
      <name val="Calibri"/>
      <family val="2"/>
    </font>
    <font>
      <sz val="7"/>
      <name val="Small Fonts"/>
      <family val="2"/>
    </font>
    <font>
      <sz val="12"/>
      <name val="Arial"/>
      <family val="2"/>
    </font>
    <font>
      <sz val="11"/>
      <name val="Tms Rmn"/>
    </font>
    <font>
      <sz val="9"/>
      <name val="Arial"/>
      <family val="2"/>
    </font>
    <font>
      <i/>
      <sz val="11"/>
      <name val="Arial"/>
      <family val="2"/>
    </font>
    <font>
      <b/>
      <sz val="11"/>
      <color indexed="63"/>
      <name val="Calibri"/>
      <family val="2"/>
    </font>
    <font>
      <sz val="22"/>
      <name val="UBSHeadline"/>
      <family val="1"/>
    </font>
    <font>
      <sz val="8"/>
      <color indexed="8"/>
      <name val="Arial"/>
      <family val="2"/>
    </font>
    <font>
      <sz val="10"/>
      <color indexed="10"/>
      <name val="Geneva"/>
      <family val="2"/>
    </font>
    <font>
      <sz val="10"/>
      <color indexed="14"/>
      <name val="Arial"/>
      <family val="2"/>
    </font>
    <font>
      <sz val="8"/>
      <name val="Helv"/>
    </font>
    <font>
      <b/>
      <sz val="9"/>
      <color indexed="8"/>
      <name val="Arial"/>
      <family val="2"/>
    </font>
    <font>
      <b/>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b/>
      <sz val="12"/>
      <color indexed="8"/>
      <name val="Arial"/>
      <family val="2"/>
    </font>
    <font>
      <i/>
      <sz val="8"/>
      <color indexed="8"/>
      <name val="Arial"/>
      <family val="2"/>
    </font>
    <font>
      <sz val="10"/>
      <color indexed="56"/>
      <name val="Arial"/>
      <family val="2"/>
    </font>
    <font>
      <sz val="10"/>
      <color indexed="39"/>
      <name val="Arial"/>
      <family val="2"/>
    </font>
    <font>
      <sz val="12"/>
      <color indexed="9"/>
      <name val="Arial"/>
      <family val="2"/>
    </font>
    <font>
      <i/>
      <sz val="12"/>
      <color indexed="9"/>
      <name val="Arial"/>
      <family val="2"/>
    </font>
    <font>
      <sz val="9"/>
      <color indexed="8"/>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4"/>
      <name val="Arial"/>
      <family val="2"/>
    </font>
    <font>
      <sz val="10"/>
      <color indexed="10"/>
      <name val="Arial"/>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sz val="5"/>
      <name val="Arial"/>
      <family val="2"/>
    </font>
    <font>
      <sz val="10"/>
      <name val="Tahoma"/>
      <family val="2"/>
    </font>
    <font>
      <b/>
      <sz val="8"/>
      <color indexed="8"/>
      <name val="Helv"/>
    </font>
    <font>
      <sz val="10"/>
      <name val="Frutiger 45 Light"/>
      <family val="2"/>
    </font>
    <font>
      <b/>
      <sz val="18"/>
      <color indexed="56"/>
      <name val="Cambria"/>
      <family val="2"/>
    </font>
    <font>
      <b/>
      <sz val="11"/>
      <color indexed="8"/>
      <name val="Calibri"/>
      <family val="2"/>
    </font>
    <font>
      <sz val="8"/>
      <color indexed="12"/>
      <name val="Arial"/>
      <family val="2"/>
    </font>
    <font>
      <sz val="12"/>
      <name val="Arial Black"/>
      <family val="2"/>
    </font>
    <font>
      <sz val="11"/>
      <color indexed="10"/>
      <name val="Calibri"/>
      <family val="2"/>
    </font>
    <font>
      <sz val="10"/>
      <color indexed="9"/>
      <name val="Arial"/>
      <family val="2"/>
    </font>
    <font>
      <b/>
      <sz val="10"/>
      <name val="Times New Roman"/>
      <family val="1"/>
    </font>
    <font>
      <sz val="10"/>
      <color indexed="8"/>
      <name val="楲污瑡潩⁮"/>
    </font>
    <font>
      <sz val="11"/>
      <color rgb="FF000000"/>
      <name val="Calibri"/>
      <family val="2"/>
      <scheme val="minor"/>
    </font>
    <font>
      <sz val="10"/>
      <name val="Arial"/>
      <family val="2"/>
    </font>
    <font>
      <sz val="10"/>
      <name val="Helv"/>
    </font>
    <font>
      <b/>
      <sz val="18"/>
      <color theme="3"/>
      <name val="Calibri Light"/>
      <family val="2"/>
      <scheme val="major"/>
    </font>
    <font>
      <sz val="11"/>
      <color rgb="FF9C6500"/>
      <name val="Calibri"/>
      <family val="2"/>
      <scheme val="minor"/>
    </font>
    <font>
      <sz val="7"/>
      <name val="Arial"/>
      <family val="2"/>
    </font>
    <font>
      <sz val="11"/>
      <color indexed="16"/>
      <name val="Calibri"/>
      <family val="2"/>
    </font>
    <font>
      <sz val="11"/>
      <color indexed="37"/>
      <name val="Calibri"/>
      <family val="2"/>
    </font>
    <font>
      <b/>
      <sz val="11"/>
      <color indexed="17"/>
      <name val="Calibri"/>
      <family val="2"/>
    </font>
    <font>
      <b/>
      <sz val="11"/>
      <color indexed="10"/>
      <name val="Calibri"/>
      <family val="2"/>
      <scheme val="minor"/>
    </font>
    <font>
      <sz val="10"/>
      <color theme="1"/>
      <name val="Calibri"/>
      <family val="2"/>
    </font>
    <font>
      <i/>
      <sz val="10"/>
      <color indexed="23"/>
      <name val="Arial"/>
      <family val="2"/>
    </font>
    <font>
      <b/>
      <sz val="15"/>
      <color indexed="62"/>
      <name val="Calibri"/>
      <family val="2"/>
      <scheme val="minor"/>
    </font>
    <font>
      <b/>
      <sz val="13"/>
      <color indexed="62"/>
      <name val="Calibri"/>
      <family val="2"/>
      <scheme val="minor"/>
    </font>
    <font>
      <b/>
      <sz val="11"/>
      <color indexed="62"/>
      <name val="Calibri"/>
      <family val="2"/>
      <scheme val="minor"/>
    </font>
    <font>
      <u/>
      <sz val="10"/>
      <color indexed="12"/>
      <name val="Times New Roman"/>
      <family val="1"/>
    </font>
    <font>
      <u/>
      <sz val="11"/>
      <color theme="10"/>
      <name val="Calibri"/>
      <family val="2"/>
    </font>
    <font>
      <u/>
      <sz val="10"/>
      <color indexed="12"/>
      <name val="Arial"/>
      <family val="2"/>
    </font>
    <font>
      <u/>
      <sz val="9"/>
      <color indexed="12"/>
      <name val="Geneva"/>
    </font>
    <font>
      <sz val="11"/>
      <color indexed="48"/>
      <name val="Calibri"/>
      <family val="2"/>
    </font>
    <font>
      <sz val="11"/>
      <color indexed="10"/>
      <name val="Calibri"/>
      <family val="2"/>
      <scheme val="minor"/>
    </font>
    <font>
      <sz val="11"/>
      <color indexed="19"/>
      <name val="Calibri"/>
      <family val="2"/>
      <scheme val="minor"/>
    </font>
    <font>
      <sz val="12"/>
      <name val="Helv"/>
    </font>
    <font>
      <sz val="8"/>
      <color indexed="62"/>
      <name val="Arial"/>
      <family val="2"/>
    </font>
    <font>
      <b/>
      <sz val="8"/>
      <color indexed="8"/>
      <name val="Arial"/>
      <family val="2"/>
    </font>
    <font>
      <sz val="19"/>
      <name val="Arial"/>
      <family val="2"/>
    </font>
    <font>
      <b/>
      <sz val="16"/>
      <color indexed="23"/>
      <name val="Arial"/>
      <family val="2"/>
    </font>
    <font>
      <sz val="19"/>
      <color indexed="48"/>
      <name val="Arial"/>
      <family val="2"/>
    </font>
    <font>
      <sz val="8"/>
      <color indexed="14"/>
      <name val="Arial"/>
      <family val="2"/>
    </font>
    <font>
      <b/>
      <sz val="40"/>
      <color indexed="63"/>
      <name val="Trebuchet MS"/>
      <family val="2"/>
    </font>
    <font>
      <b/>
      <sz val="22"/>
      <name val="Tahoma"/>
      <family val="2"/>
    </font>
    <font>
      <b/>
      <sz val="24"/>
      <name val="Tahoma"/>
      <family val="2"/>
    </font>
    <font>
      <sz val="22"/>
      <name val="Tahoma"/>
      <family val="2"/>
    </font>
    <font>
      <sz val="11"/>
      <color indexed="14"/>
      <name val="Calibri"/>
      <family val="2"/>
    </font>
    <font>
      <b/>
      <sz val="11"/>
      <color theme="1"/>
      <name val="Calibri"/>
      <family val="2"/>
    </font>
    <font>
      <sz val="11"/>
      <color rgb="FF000000"/>
      <name val="Calibri"/>
      <family val="2"/>
    </font>
    <font>
      <b/>
      <sz val="11"/>
      <color rgb="FF000000"/>
      <name val="Calibri"/>
      <family val="2"/>
    </font>
    <font>
      <sz val="10"/>
      <color theme="1"/>
      <name val="Calibri"/>
      <family val="2"/>
      <scheme val="minor"/>
    </font>
    <font>
      <sz val="9"/>
      <color theme="1"/>
      <name val="Calibri"/>
      <family val="2"/>
      <scheme val="minor"/>
    </font>
    <font>
      <b/>
      <sz val="12"/>
      <color theme="1"/>
      <name val="Calibri"/>
      <family val="2"/>
      <scheme val="minor"/>
    </font>
    <font>
      <b/>
      <sz val="12"/>
      <name val="Calibri"/>
      <family val="2"/>
      <scheme val="minor"/>
    </font>
    <font>
      <b/>
      <sz val="10"/>
      <name val="Calibri"/>
      <family val="2"/>
      <scheme val="minor"/>
    </font>
    <font>
      <sz val="12"/>
      <name val="Calibri"/>
      <family val="2"/>
      <scheme val="minor"/>
    </font>
    <font>
      <b/>
      <sz val="12"/>
      <color theme="0"/>
      <name val="Calibri"/>
      <family val="2"/>
      <scheme val="minor"/>
    </font>
    <font>
      <b/>
      <sz val="11"/>
      <name val="Calibri"/>
      <family val="2"/>
      <scheme val="minor"/>
    </font>
    <font>
      <b/>
      <sz val="13"/>
      <name val="Arial"/>
      <family val="2"/>
    </font>
    <font>
      <sz val="11"/>
      <name val="Arial"/>
      <family val="2"/>
    </font>
    <font>
      <vertAlign val="superscript"/>
      <sz val="12"/>
      <name val="Arial"/>
      <family val="2"/>
    </font>
    <font>
      <b/>
      <vertAlign val="superscript"/>
      <sz val="12"/>
      <name val="Arial"/>
      <family val="2"/>
    </font>
    <font>
      <sz val="8"/>
      <name val="Calibri"/>
      <family val="2"/>
      <scheme val="minor"/>
    </font>
    <font>
      <b/>
      <vertAlign val="superscript"/>
      <sz val="9"/>
      <name val="Arial"/>
      <family val="2"/>
    </font>
    <font>
      <sz val="12"/>
      <color rgb="FF000000"/>
      <name val="Calibri"/>
      <family val="2"/>
      <scheme val="minor"/>
    </font>
    <font>
      <b/>
      <sz val="12"/>
      <name val="Palatino"/>
    </font>
    <font>
      <sz val="12"/>
      <color rgb="FF0000FF"/>
      <name val="Calibri"/>
      <family val="2"/>
      <scheme val="minor"/>
    </font>
    <font>
      <sz val="12"/>
      <color rgb="FFFF0000"/>
      <name val="Calibri"/>
      <family val="2"/>
      <scheme val="minor"/>
    </font>
    <font>
      <b/>
      <sz val="12"/>
      <color rgb="FFFF0000"/>
      <name val="Calibri"/>
      <family val="2"/>
      <scheme val="minor"/>
    </font>
    <font>
      <sz val="10"/>
      <name val="Calibri"/>
      <family val="2"/>
      <scheme val="minor"/>
    </font>
    <font>
      <sz val="9"/>
      <name val="Calibri"/>
      <family val="2"/>
      <scheme val="minor"/>
    </font>
    <font>
      <sz val="9"/>
      <name val="Calibri"/>
      <family val="2"/>
    </font>
    <font>
      <sz val="9"/>
      <name val="Palatino"/>
      <family val="1"/>
    </font>
    <font>
      <sz val="12"/>
      <color rgb="FF9C6500"/>
      <name val="Calibri"/>
      <family val="2"/>
      <scheme val="minor"/>
    </font>
    <font>
      <strike/>
      <sz val="8"/>
      <name val="Calibri"/>
      <family val="2"/>
      <scheme val="minor"/>
    </font>
    <font>
      <sz val="12"/>
      <color rgb="FF006100"/>
      <name val="Calibri"/>
      <family val="2"/>
      <scheme val="minor"/>
    </font>
    <font>
      <b/>
      <sz val="10"/>
      <name val="Calibri"/>
      <family val="2"/>
    </font>
    <font>
      <sz val="24"/>
      <color rgb="FFFF0000"/>
      <name val="Calibri"/>
      <family val="2"/>
      <scheme val="minor"/>
    </font>
    <font>
      <b/>
      <vertAlign val="superscript"/>
      <sz val="12"/>
      <name val="Times New Roman"/>
      <family val="1"/>
    </font>
    <font>
      <sz val="12"/>
      <color theme="1"/>
      <name val="Calibri"/>
      <family val="2"/>
    </font>
    <font>
      <sz val="12"/>
      <name val="Calibri"/>
      <family val="2"/>
    </font>
    <font>
      <b/>
      <vertAlign val="superscript"/>
      <sz val="12"/>
      <name val="Calibri"/>
      <family val="2"/>
      <scheme val="minor"/>
    </font>
    <font>
      <b/>
      <sz val="11"/>
      <color rgb="FF00B050"/>
      <name val="Calibri"/>
      <family val="2"/>
      <scheme val="minor"/>
    </font>
    <font>
      <b/>
      <sz val="12"/>
      <color rgb="FF00B050"/>
      <name val="Palatino"/>
      <family val="1"/>
    </font>
    <font>
      <b/>
      <sz val="10"/>
      <color rgb="FF000000"/>
      <name val="Calibri"/>
      <family val="2"/>
    </font>
    <font>
      <sz val="12"/>
      <color rgb="FF000000"/>
      <name val="Calibri"/>
      <family val="2"/>
    </font>
    <font>
      <b/>
      <sz val="11"/>
      <name val="Calibri"/>
      <family val="2"/>
    </font>
    <font>
      <sz val="12"/>
      <color rgb="FFFF0000"/>
      <name val="Calibri"/>
      <family val="2"/>
    </font>
    <font>
      <b/>
      <sz val="9"/>
      <name val="Times New Roman"/>
      <family val="1"/>
    </font>
    <font>
      <b/>
      <i/>
      <sz val="11"/>
      <color rgb="FFFF0000"/>
      <name val="Calibri"/>
      <family val="2"/>
      <scheme val="minor"/>
    </font>
    <font>
      <b/>
      <i/>
      <sz val="11"/>
      <name val="Calibri"/>
      <family val="2"/>
      <scheme val="minor"/>
    </font>
    <font>
      <sz val="11"/>
      <name val="Calibri"/>
      <family val="2"/>
    </font>
    <font>
      <sz val="11"/>
      <name val="Century Gothic"/>
      <family val="2"/>
    </font>
    <font>
      <b/>
      <i/>
      <sz val="10"/>
      <name val="Arial"/>
      <family val="2"/>
    </font>
    <font>
      <i/>
      <u/>
      <sz val="12"/>
      <name val="Arial"/>
      <family val="2"/>
    </font>
    <font>
      <b/>
      <u/>
      <sz val="10"/>
      <name val="Arial"/>
      <family val="2"/>
    </font>
    <font>
      <vertAlign val="superscript"/>
      <sz val="11"/>
      <name val="Calibri"/>
      <family val="2"/>
      <scheme val="minor"/>
    </font>
    <font>
      <b/>
      <i/>
      <sz val="12"/>
      <name val="Times New Roman"/>
      <family val="1"/>
    </font>
    <font>
      <u/>
      <sz val="12"/>
      <name val="Times New Roman"/>
      <family val="1"/>
    </font>
    <font>
      <sz val="12"/>
      <name val="Calibri"/>
      <family val="2"/>
      <charset val="204"/>
      <scheme val="minor"/>
    </font>
    <font>
      <b/>
      <sz val="11"/>
      <color indexed="8"/>
      <name val="Calibri"/>
      <family val="2"/>
      <scheme val="minor"/>
    </font>
  </fonts>
  <fills count="155">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27"/>
      </patternFill>
    </fill>
    <fill>
      <patternFill patternType="solid">
        <fgColor indexed="47"/>
      </patternFill>
    </fill>
    <fill>
      <patternFill patternType="solid">
        <fgColor indexed="44"/>
      </patternFill>
    </fill>
    <fill>
      <patternFill patternType="solid">
        <fgColor indexed="55"/>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62"/>
      </patternFill>
    </fill>
    <fill>
      <patternFill patternType="solid">
        <fgColor indexed="15"/>
        <bgColor indexed="15"/>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41"/>
        <bgColor indexed="41"/>
      </patternFill>
    </fill>
    <fill>
      <patternFill patternType="solid">
        <fgColor indexed="40"/>
        <bgColor indexed="40"/>
      </patternFill>
    </fill>
    <fill>
      <patternFill patternType="solid">
        <fgColor indexed="22"/>
        <bgColor indexed="22"/>
      </patternFill>
    </fill>
    <fill>
      <patternFill patternType="solid">
        <fgColor indexed="54"/>
      </patternFill>
    </fill>
    <fill>
      <patternFill patternType="solid">
        <fgColor indexed="26"/>
        <bgColor indexed="26"/>
      </patternFill>
    </fill>
    <fill>
      <patternFill patternType="solid">
        <fgColor indexed="47"/>
        <bgColor indexed="47"/>
      </patternFill>
    </fill>
    <fill>
      <patternFill patternType="solid">
        <fgColor indexed="53"/>
      </patternFill>
    </fill>
    <fill>
      <patternFill patternType="solid">
        <fgColor indexed="44"/>
        <bgColor indexed="64"/>
      </patternFill>
    </fill>
    <fill>
      <patternFill patternType="solid">
        <fgColor indexed="23"/>
      </patternFill>
    </fill>
    <fill>
      <patternFill patternType="solid">
        <fgColor indexed="49"/>
        <bgColor indexed="64"/>
      </patternFill>
    </fill>
    <fill>
      <patternFill patternType="solid">
        <fgColor indexed="50"/>
      </patternFill>
    </fill>
    <fill>
      <patternFill patternType="solid">
        <fgColor indexed="22"/>
        <bgColor indexed="64"/>
      </patternFill>
    </fill>
    <fill>
      <patternFill patternType="solid">
        <fgColor indexed="26"/>
        <bgColor indexed="64"/>
      </patternFill>
    </fill>
    <fill>
      <patternFill patternType="solid">
        <fgColor indexed="9"/>
        <bgColor indexed="64"/>
      </patternFill>
    </fill>
    <fill>
      <patternFill patternType="solid">
        <fgColor indexed="43"/>
      </patternFill>
    </fill>
    <fill>
      <patternFill patternType="solid">
        <fgColor indexed="43"/>
        <bgColor indexed="64"/>
      </patternFill>
    </fill>
    <fill>
      <patternFill patternType="solid">
        <fgColor indexed="31"/>
        <bgColor indexed="43"/>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5"/>
        <bgColor indexed="64"/>
      </patternFill>
    </fill>
    <fill>
      <patternFill patternType="solid">
        <fgColor indexed="54"/>
        <bgColor indexed="64"/>
      </patternFill>
    </fill>
    <fill>
      <patternFill patternType="solid">
        <fgColor indexed="31"/>
        <bgColor indexed="54"/>
      </patternFill>
    </fill>
    <fill>
      <patternFill patternType="solid">
        <fgColor indexed="40"/>
        <bgColor indexed="64"/>
      </patternFill>
    </fill>
    <fill>
      <patternFill patternType="solid">
        <fgColor indexed="41"/>
        <bgColor indexed="64"/>
      </patternFill>
    </fill>
    <fill>
      <patternFill patternType="solid">
        <fgColor indexed="9"/>
      </patternFill>
    </fill>
    <fill>
      <patternFill patternType="solid">
        <fgColor indexed="35"/>
        <bgColor indexed="64"/>
      </patternFill>
    </fill>
    <fill>
      <patternFill patternType="solid">
        <fgColor indexed="41"/>
      </patternFill>
    </fill>
    <fill>
      <patternFill patternType="solid">
        <fgColor indexed="10"/>
        <bgColor indexed="64"/>
      </patternFill>
    </fill>
    <fill>
      <patternFill patternType="solid">
        <fgColor indexed="30"/>
        <bgColor indexed="40"/>
      </patternFill>
    </fill>
    <fill>
      <patternFill patternType="solid">
        <fgColor indexed="14"/>
        <bgColor indexed="64"/>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18"/>
        <bgColor indexed="64"/>
      </patternFill>
    </fill>
    <fill>
      <patternFill patternType="solid">
        <fgColor indexed="42"/>
        <bgColor indexed="64"/>
      </patternFill>
    </fill>
    <fill>
      <patternFill patternType="solid">
        <fgColor indexed="45"/>
        <bgColor indexed="64"/>
      </patternFill>
    </fill>
    <fill>
      <patternFill patternType="solid">
        <fgColor indexed="53"/>
        <bgColor indexed="64"/>
      </patternFill>
    </fill>
    <fill>
      <patternFill patternType="solid">
        <fgColor indexed="16"/>
        <bgColor indexed="64"/>
      </patternFill>
    </fill>
    <fill>
      <patternFill patternType="solid">
        <fgColor indexed="14"/>
      </patternFill>
    </fill>
    <fill>
      <patternFill patternType="solid">
        <fgColor indexed="63"/>
      </patternFill>
    </fill>
    <fill>
      <patternFill patternType="solid">
        <fgColor indexed="18"/>
      </patternFill>
    </fill>
    <fill>
      <patternFill patternType="solid">
        <fgColor indexed="40"/>
      </patternFill>
    </fill>
    <fill>
      <patternFill patternType="solid">
        <fgColor indexed="61"/>
        <bgColor indexed="61"/>
      </patternFill>
    </fill>
    <fill>
      <patternFill patternType="solid">
        <fgColor indexed="58"/>
        <bgColor indexed="58"/>
      </patternFill>
    </fill>
    <fill>
      <patternFill patternType="solid">
        <fgColor indexed="48"/>
        <bgColor indexed="48"/>
      </patternFill>
    </fill>
    <fill>
      <patternFill patternType="solid">
        <fgColor indexed="56"/>
      </patternFill>
    </fill>
    <fill>
      <patternFill patternType="solid">
        <fgColor indexed="31"/>
        <bgColor indexed="31"/>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9"/>
        <bgColor indexed="9"/>
      </patternFill>
    </fill>
    <fill>
      <patternFill patternType="solid">
        <fgColor indexed="35"/>
        <bgColor indexed="35"/>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42"/>
        <bgColor indexed="42"/>
      </patternFill>
    </fill>
    <fill>
      <patternFill patternType="solid">
        <fgColor indexed="60"/>
      </patternFill>
    </fill>
    <fill>
      <patternFill patternType="solid">
        <fgColor indexed="31"/>
        <bgColor indexed="64"/>
      </patternFill>
    </fill>
    <fill>
      <patternFill patternType="solid">
        <fgColor indexed="12"/>
      </patternFill>
    </fill>
    <fill>
      <patternFill patternType="solid">
        <fgColor indexed="29"/>
        <bgColor indexed="64"/>
      </patternFill>
    </fill>
    <fill>
      <patternFill patternType="solid">
        <fgColor indexed="52"/>
        <bgColor indexed="64"/>
      </patternFill>
    </fill>
    <fill>
      <patternFill patternType="solid">
        <fgColor indexed="57"/>
        <bgColor indexed="64"/>
      </patternFill>
    </fill>
    <fill>
      <patternFill patternType="solid">
        <fgColor indexed="50"/>
        <bgColor indexed="64"/>
      </patternFill>
    </fill>
    <fill>
      <patternFill patternType="lightUp">
        <fgColor indexed="48"/>
        <bgColor indexed="41"/>
      </patternFill>
    </fill>
    <fill>
      <patternFill patternType="lightUp">
        <fgColor indexed="22"/>
        <bgColor indexed="35"/>
      </patternFill>
    </fill>
    <fill>
      <patternFill patternType="solid">
        <fgColor indexed="23"/>
        <bgColor indexed="64"/>
      </patternFill>
    </fill>
    <fill>
      <patternFill patternType="solid">
        <fgColor indexed="15"/>
      </patternFill>
    </fill>
    <fill>
      <patternFill patternType="solid">
        <fgColor indexed="20"/>
      </patternFill>
    </fill>
    <fill>
      <patternFill patternType="solid">
        <fgColor rgb="FFFFFFFF"/>
        <bgColor indexed="64"/>
      </patternFill>
    </fill>
    <fill>
      <patternFill patternType="solid">
        <fgColor theme="1"/>
        <bgColor indexed="64"/>
      </patternFill>
    </fill>
    <fill>
      <patternFill patternType="solid">
        <fgColor rgb="FF92D050"/>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7" tint="0.79998168889431442"/>
        <bgColor indexed="64"/>
      </patternFill>
    </fill>
    <fill>
      <patternFill patternType="lightTrellis"/>
    </fill>
    <fill>
      <patternFill patternType="solid">
        <fgColor theme="0" tint="-0.499984740745262"/>
        <bgColor indexed="64"/>
      </patternFill>
    </fill>
    <fill>
      <patternFill patternType="solid">
        <fgColor theme="0" tint="-0.249977111117893"/>
        <bgColor indexed="64"/>
      </patternFill>
    </fill>
    <fill>
      <patternFill patternType="lightTrellis">
        <bgColor auto="1"/>
      </patternFill>
    </fill>
  </fills>
  <borders count="3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rgb="FF000000"/>
      </bottom>
      <diagonal/>
    </border>
    <border>
      <left/>
      <right/>
      <top style="thin">
        <color auto="1"/>
      </top>
      <bottom style="thin">
        <color auto="1"/>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auto="1"/>
      </left>
      <right/>
      <top/>
      <bottom style="hair">
        <color auto="1"/>
      </bottom>
      <diagonal/>
    </border>
    <border>
      <left style="thin">
        <color auto="1"/>
      </left>
      <right style="thin">
        <color auto="1"/>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style="medium">
        <color auto="1"/>
      </top>
      <bottom style="medium">
        <color auto="1"/>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thick">
        <color indexed="55"/>
      </bottom>
      <diagonal/>
    </border>
    <border>
      <left/>
      <right/>
      <top/>
      <bottom style="medium">
        <color indexed="30"/>
      </bottom>
      <diagonal/>
    </border>
    <border>
      <left/>
      <right/>
      <top/>
      <bottom style="medium">
        <color indexed="55"/>
      </bottom>
      <diagonal/>
    </border>
    <border>
      <left style="double">
        <color auto="1"/>
      </left>
      <right style="double">
        <color auto="1"/>
      </right>
      <top style="double">
        <color auto="1"/>
      </top>
      <bottom style="double">
        <color auto="1"/>
      </bottom>
      <diagonal/>
    </border>
    <border>
      <left/>
      <right/>
      <top/>
      <bottom style="double">
        <color indexed="52"/>
      </bottom>
      <diagonal/>
    </border>
    <border>
      <left/>
      <right/>
      <top/>
      <bottom style="double">
        <color indexed="5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auto="1"/>
      </left>
      <right/>
      <top style="thin">
        <color auto="1"/>
      </top>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right/>
      <top style="thin">
        <color indexed="64"/>
      </top>
      <bottom style="double">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18"/>
      </left>
      <right style="thin">
        <color indexed="18"/>
      </right>
      <top style="thin">
        <color indexed="18"/>
      </top>
      <bottom style="thin">
        <color indexed="18"/>
      </bottom>
      <diagonal/>
    </border>
    <border>
      <left/>
      <right/>
      <top/>
      <bottom style="thick">
        <color indexed="48"/>
      </bottom>
      <diagonal/>
    </border>
    <border>
      <left/>
      <right/>
      <top/>
      <bottom style="thick">
        <color indexed="56"/>
      </bottom>
      <diagonal/>
    </border>
    <border>
      <left/>
      <right/>
      <top/>
      <bottom style="thick">
        <color indexed="58"/>
      </bottom>
      <diagonal/>
    </border>
    <border>
      <left/>
      <right/>
      <top/>
      <bottom style="thick">
        <color indexed="27"/>
      </bottom>
      <diagonal/>
    </border>
    <border>
      <left/>
      <right/>
      <top/>
      <bottom style="medium">
        <color indexed="24"/>
      </bottom>
      <diagonal/>
    </border>
    <border>
      <left/>
      <right/>
      <top/>
      <bottom style="medium">
        <color indexed="58"/>
      </bottom>
      <diagonal/>
    </border>
    <border>
      <left/>
      <right/>
      <top/>
      <bottom style="medium">
        <color indexed="27"/>
      </bottom>
      <diagonal/>
    </border>
    <border>
      <left/>
      <right/>
      <top/>
      <bottom style="double">
        <color indexed="17"/>
      </bottom>
      <diagonal/>
    </border>
    <border>
      <left/>
      <right/>
      <top/>
      <bottom style="double">
        <color indexed="10"/>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right/>
      <top style="thin">
        <color indexed="48"/>
      </top>
      <bottom style="double">
        <color indexed="48"/>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auto="1"/>
      </bottom>
      <diagonal/>
    </border>
    <border>
      <left style="thin">
        <color indexed="64"/>
      </left>
      <right style="medium">
        <color indexed="64"/>
      </right>
      <top style="thin">
        <color indexed="64"/>
      </top>
      <bottom style="thin">
        <color indexed="64"/>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double">
        <color indexed="64"/>
      </bottom>
      <diagonal/>
    </border>
    <border>
      <left/>
      <right style="medium">
        <color indexed="64"/>
      </right>
      <top/>
      <bottom/>
      <diagonal/>
    </border>
    <border>
      <left style="medium">
        <color indexed="64"/>
      </left>
      <right/>
      <top/>
      <bottom/>
      <diagonal/>
    </border>
    <border>
      <left style="medium">
        <color auto="1"/>
      </left>
      <right/>
      <top style="medium">
        <color auto="1"/>
      </top>
      <bottom/>
      <diagonal/>
    </border>
    <border>
      <left/>
      <right style="thin">
        <color indexed="64"/>
      </right>
      <top/>
      <bottom style="medium">
        <color auto="1"/>
      </bottom>
      <diagonal/>
    </border>
    <border>
      <left style="thin">
        <color indexed="64"/>
      </left>
      <right/>
      <top style="thin">
        <color indexed="64"/>
      </top>
      <bottom/>
      <diagonal/>
    </border>
    <border>
      <left style="medium">
        <color auto="1"/>
      </left>
      <right/>
      <top/>
      <bottom style="thin">
        <color auto="1"/>
      </bottom>
      <diagonal/>
    </border>
    <border>
      <left style="medium">
        <color indexed="64"/>
      </left>
      <right/>
      <top style="thin">
        <color indexed="64"/>
      </top>
      <bottom style="thin">
        <color indexed="64"/>
      </bottom>
      <diagonal/>
    </border>
    <border>
      <left style="medium">
        <color auto="1"/>
      </left>
      <right/>
      <top style="thin">
        <color auto="1"/>
      </top>
      <bottom/>
      <diagonal/>
    </border>
    <border>
      <left style="medium">
        <color indexed="64"/>
      </left>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medium">
        <color indexed="64"/>
      </top>
      <bottom/>
      <diagonal/>
    </border>
    <border>
      <left style="double">
        <color rgb="FF000000"/>
      </left>
      <right/>
      <top style="double">
        <color rgb="FF000000"/>
      </top>
      <bottom/>
      <diagonal/>
    </border>
    <border>
      <left/>
      <right/>
      <top style="double">
        <color rgb="FF000000"/>
      </top>
      <bottom/>
      <diagonal/>
    </border>
    <border>
      <left/>
      <right style="double">
        <color rgb="FF000000"/>
      </right>
      <top style="double">
        <color rgb="FF000000"/>
      </top>
      <bottom/>
      <diagonal/>
    </border>
    <border>
      <left style="double">
        <color rgb="FF000000"/>
      </left>
      <right/>
      <top/>
      <bottom/>
      <diagonal/>
    </border>
    <border>
      <left/>
      <right style="double">
        <color rgb="FF000000"/>
      </right>
      <top/>
      <bottom/>
      <diagonal/>
    </border>
    <border>
      <left style="double">
        <color rgb="FF000000"/>
      </left>
      <right/>
      <top/>
      <bottom style="double">
        <color rgb="FF000000"/>
      </bottom>
      <diagonal/>
    </border>
    <border>
      <left/>
      <right/>
      <top/>
      <bottom style="double">
        <color rgb="FF000000"/>
      </bottom>
      <diagonal/>
    </border>
    <border>
      <left/>
      <right style="double">
        <color rgb="FF000000"/>
      </right>
      <top/>
      <bottom style="double">
        <color rgb="FF000000"/>
      </bottom>
      <diagonal/>
    </border>
    <border>
      <left/>
      <right style="medium">
        <color auto="1"/>
      </right>
      <top style="medium">
        <color auto="1"/>
      </top>
      <bottom/>
      <diagonal/>
    </border>
    <border>
      <left style="medium">
        <color auto="1"/>
      </left>
      <right style="thin">
        <color auto="1"/>
      </right>
      <top/>
      <bottom/>
      <diagonal/>
    </border>
    <border>
      <left/>
      <right/>
      <top style="medium">
        <color indexed="64"/>
      </top>
      <bottom/>
      <diagonal/>
    </border>
    <border>
      <left/>
      <right style="medium">
        <color auto="1"/>
      </right>
      <top/>
      <bottom style="thin">
        <color auto="1"/>
      </bottom>
      <diagonal/>
    </border>
    <border>
      <left style="thin">
        <color indexed="64"/>
      </left>
      <right/>
      <top style="medium">
        <color indexed="64"/>
      </top>
      <bottom style="double">
        <color indexed="64"/>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auto="1"/>
      </left>
      <right style="thin">
        <color auto="1"/>
      </right>
      <top style="thin">
        <color auto="1"/>
      </top>
      <bottom/>
      <diagonal/>
    </border>
    <border>
      <left style="thin">
        <color indexed="64"/>
      </left>
      <right/>
      <top style="thin">
        <color indexed="64"/>
      </top>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63"/>
      </left>
      <right style="thin">
        <color indexed="63"/>
      </right>
      <top style="thin">
        <color indexed="64"/>
      </top>
      <bottom style="thin">
        <color indexed="63"/>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medium">
        <color indexed="22"/>
      </top>
      <bottom style="medium">
        <color indexed="22"/>
      </bottom>
      <diagonal/>
    </border>
    <border>
      <left/>
      <right style="thin">
        <color indexed="64"/>
      </right>
      <top style="thin">
        <color indexed="64"/>
      </top>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right/>
      <top style="thin">
        <color auto="1"/>
      </top>
      <bottom style="thin">
        <color auto="1"/>
      </bottom>
      <diagonal/>
    </border>
    <border>
      <left/>
      <right/>
      <top/>
      <bottom style="medium">
        <color indexed="30"/>
      </bottom>
      <diagonal/>
    </border>
    <border>
      <left/>
      <right/>
      <top/>
      <bottom style="medium">
        <color indexed="55"/>
      </bottom>
      <diagonal/>
    </border>
    <border>
      <left/>
      <right/>
      <top/>
      <bottom style="medium">
        <color indexed="22"/>
      </bottom>
      <diagonal/>
    </border>
    <border>
      <left style="thin">
        <color auto="1"/>
      </left>
      <right/>
      <top style="thin">
        <color auto="1"/>
      </top>
      <bottom/>
      <diagonal/>
    </border>
    <border>
      <left/>
      <right/>
      <top style="thin">
        <color auto="1"/>
      </top>
      <bottom style="double">
        <color auto="1"/>
      </bottom>
      <diagonal/>
    </border>
    <border>
      <left style="thin">
        <color auto="1"/>
      </left>
      <right style="thin">
        <color auto="1"/>
      </right>
      <top style="thin">
        <color auto="1"/>
      </top>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63"/>
      </left>
      <right style="thin">
        <color indexed="63"/>
      </right>
      <top style="thin">
        <color indexed="64"/>
      </top>
      <bottom style="thin">
        <color indexed="63"/>
      </bottom>
      <diagonal/>
    </border>
    <border>
      <left style="thin">
        <color indexed="54"/>
      </left>
      <right/>
      <top style="thin">
        <color indexed="54"/>
      </top>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medium">
        <color indexed="5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medium">
        <color indexed="22"/>
      </bottom>
      <diagonal/>
    </border>
    <border>
      <left/>
      <right/>
      <top style="medium">
        <color indexed="22"/>
      </top>
      <bottom style="medium">
        <color indexed="22"/>
      </bottom>
      <diagonal/>
    </border>
    <border>
      <left/>
      <right/>
      <top style="thin">
        <color indexed="62"/>
      </top>
      <bottom style="double">
        <color indexed="62"/>
      </bottom>
      <diagonal/>
    </border>
    <border>
      <left/>
      <right/>
      <top style="thin">
        <color auto="1"/>
      </top>
      <bottom style="double">
        <color auto="1"/>
      </bottom>
      <diagonal/>
    </border>
    <border>
      <left style="thin">
        <color indexed="18"/>
      </left>
      <right style="thin">
        <color indexed="18"/>
      </right>
      <top style="thin">
        <color indexed="18"/>
      </top>
      <bottom style="thin">
        <color indexed="18"/>
      </bottom>
      <diagonal/>
    </border>
    <border>
      <left/>
      <right/>
      <top/>
      <bottom style="medium">
        <color indexed="24"/>
      </bottom>
      <diagonal/>
    </border>
    <border>
      <left/>
      <right/>
      <top/>
      <bottom style="medium">
        <color indexed="58"/>
      </bottom>
      <diagonal/>
    </border>
    <border>
      <left/>
      <right/>
      <top/>
      <bottom style="medium">
        <color indexed="27"/>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auto="1"/>
      </top>
      <bottom style="thin">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auto="1"/>
      </left>
      <right style="double">
        <color auto="1"/>
      </right>
      <top style="double">
        <color auto="1"/>
      </top>
      <bottom style="double">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double">
        <color indexed="0"/>
      </top>
      <bottom/>
      <diagonal/>
    </border>
    <border>
      <left/>
      <right/>
      <top style="thin">
        <color indexed="62"/>
      </top>
      <bottom style="double">
        <color indexed="62"/>
      </bottom>
      <diagonal/>
    </border>
    <border>
      <left/>
      <right/>
      <top style="thin">
        <color auto="1"/>
      </top>
      <bottom style="double">
        <color auto="1"/>
      </bottom>
      <diagonal/>
    </border>
    <border>
      <left style="thin">
        <color indexed="18"/>
      </left>
      <right style="thin">
        <color indexed="18"/>
      </right>
      <top style="thin">
        <color indexed="18"/>
      </top>
      <bottom style="thin">
        <color indexed="1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top style="thin">
        <color indexed="48"/>
      </top>
      <bottom style="double">
        <color indexed="48"/>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auto="1"/>
      </left>
      <right style="medium">
        <color auto="1"/>
      </right>
      <top/>
      <bottom style="medium">
        <color auto="1"/>
      </bottom>
      <diagonal/>
    </border>
    <border>
      <left style="thin">
        <color indexed="64"/>
      </left>
      <right style="medium">
        <color indexed="64"/>
      </right>
      <top/>
      <bottom/>
      <diagonal/>
    </border>
    <border>
      <left style="thin">
        <color auto="1"/>
      </left>
      <right/>
      <top style="thin">
        <color auto="1"/>
      </top>
      <bottom style="thin">
        <color auto="1"/>
      </bottom>
      <diagonal/>
    </border>
    <border>
      <left style="thin">
        <color indexed="64"/>
      </left>
      <right style="medium">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indexed="64"/>
      </left>
      <right/>
      <top/>
      <bottom style="medium">
        <color indexed="64"/>
      </bottom>
      <diagonal/>
    </border>
    <border>
      <left style="medium">
        <color indexed="64"/>
      </left>
      <right/>
      <top/>
      <bottom style="medium">
        <color indexed="64"/>
      </bottom>
      <diagonal/>
    </border>
    <border>
      <left/>
      <right/>
      <top style="medium">
        <color auto="1"/>
      </top>
      <bottom/>
      <diagonal/>
    </border>
    <border>
      <left/>
      <right style="medium">
        <color auto="1"/>
      </right>
      <top style="medium">
        <color auto="1"/>
      </top>
      <bottom/>
      <diagonal/>
    </border>
    <border>
      <left style="medium">
        <color indexed="64"/>
      </left>
      <right style="medium">
        <color indexed="64"/>
      </right>
      <top style="medium">
        <color indexed="64"/>
      </top>
      <bottom/>
      <diagonal/>
    </border>
    <border>
      <left style="medium">
        <color auto="1"/>
      </left>
      <right/>
      <top style="medium">
        <color auto="1"/>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style="thin">
        <color auto="1"/>
      </bottom>
      <diagonal/>
    </border>
  </borders>
  <cellStyleXfs count="31264">
    <xf numFmtId="0" fontId="0" fillId="0" borderId="0"/>
    <xf numFmtId="0" fontId="26" fillId="0" borderId="0"/>
    <xf numFmtId="0" fontId="29" fillId="0" borderId="0"/>
    <xf numFmtId="44" fontId="26" fillId="0" borderId="0" applyFont="0" applyFill="0" applyBorder="0" applyAlignment="0" applyProtection="0"/>
    <xf numFmtId="43" fontId="26" fillId="0" borderId="0" applyFont="0" applyFill="0" applyBorder="0" applyAlignment="0" applyProtection="0"/>
    <xf numFmtId="0" fontId="31" fillId="0" borderId="0"/>
    <xf numFmtId="0" fontId="29" fillId="0" borderId="0"/>
    <xf numFmtId="44" fontId="31" fillId="0" borderId="0" applyFont="0" applyFill="0" applyBorder="0" applyAlignment="0" applyProtection="0"/>
    <xf numFmtId="0" fontId="25" fillId="0" borderId="0"/>
    <xf numFmtId="0" fontId="31" fillId="0" borderId="0"/>
    <xf numFmtId="44" fontId="25" fillId="0" borderId="0" applyFont="0" applyFill="0" applyBorder="0" applyAlignment="0" applyProtection="0"/>
    <xf numFmtId="44" fontId="29" fillId="0" borderId="0" applyFont="0" applyFill="0" applyBorder="0" applyAlignment="0" applyProtection="0"/>
    <xf numFmtId="0" fontId="29" fillId="0" borderId="0"/>
    <xf numFmtId="0" fontId="29" fillId="0" borderId="0"/>
    <xf numFmtId="0" fontId="29" fillId="0" borderId="0"/>
    <xf numFmtId="44" fontId="29"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9" fontId="38" fillId="0" borderId="0" applyFont="0" applyFill="0" applyBorder="0" applyAlignment="0" applyProtection="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1" fillId="0" borderId="0"/>
    <xf numFmtId="43" fontId="38" fillId="0" borderId="0" applyFont="0" applyFill="0" applyBorder="0" applyAlignment="0" applyProtection="0"/>
    <xf numFmtId="0" fontId="43" fillId="0" borderId="0" applyNumberFormat="0" applyFill="0" applyBorder="0" applyAlignment="0" applyProtection="0"/>
    <xf numFmtId="0" fontId="44" fillId="0" borderId="11" applyNumberFormat="0" applyFill="0" applyAlignment="0" applyProtection="0"/>
    <xf numFmtId="0" fontId="45" fillId="0" borderId="12" applyNumberFormat="0" applyFill="0" applyAlignment="0" applyProtection="0"/>
    <xf numFmtId="0" fontId="46" fillId="0" borderId="13" applyNumberFormat="0" applyFill="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5" borderId="0" applyNumberFormat="0" applyBorder="0" applyAlignment="0" applyProtection="0"/>
    <xf numFmtId="0" fontId="49" fillId="6" borderId="0" applyNumberFormat="0" applyBorder="0" applyAlignment="0" applyProtection="0"/>
    <xf numFmtId="0" fontId="50" fillId="7" borderId="14" applyNumberFormat="0" applyAlignment="0" applyProtection="0"/>
    <xf numFmtId="0" fontId="51" fillId="8" borderId="15" applyNumberFormat="0" applyAlignment="0" applyProtection="0"/>
    <xf numFmtId="0" fontId="52" fillId="8" borderId="14" applyNumberFormat="0" applyAlignment="0" applyProtection="0"/>
    <xf numFmtId="0" fontId="53" fillId="0" borderId="16" applyNumberFormat="0" applyFill="0" applyAlignment="0" applyProtection="0"/>
    <xf numFmtId="0" fontId="54" fillId="9" borderId="17" applyNumberFormat="0" applyAlignment="0" applyProtection="0"/>
    <xf numFmtId="0" fontId="27" fillId="0" borderId="0" applyNumberFormat="0" applyFill="0" applyBorder="0" applyAlignment="0" applyProtection="0"/>
    <xf numFmtId="0" fontId="55" fillId="0" borderId="0" applyNumberFormat="0" applyFill="0" applyBorder="0" applyAlignment="0" applyProtection="0"/>
    <xf numFmtId="0" fontId="56" fillId="0" borderId="19" applyNumberFormat="0" applyFill="0" applyAlignment="0" applyProtection="0"/>
    <xf numFmtId="0" fontId="57"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57"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57"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2" borderId="0" applyNumberFormat="0" applyBorder="0" applyAlignment="0" applyProtection="0"/>
    <xf numFmtId="0" fontId="57"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57"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20" fillId="30" borderId="0" applyNumberFormat="0" applyBorder="0" applyAlignment="0" applyProtection="0"/>
    <xf numFmtId="0" fontId="57" fillId="31" borderId="0" applyNumberFormat="0" applyBorder="0" applyAlignment="0" applyProtection="0"/>
    <xf numFmtId="0" fontId="20" fillId="32" borderId="0" applyNumberFormat="0" applyBorder="0" applyAlignment="0" applyProtection="0"/>
    <xf numFmtId="0" fontId="20" fillId="33" borderId="0" applyNumberFormat="0" applyBorder="0" applyAlignment="0" applyProtection="0"/>
    <xf numFmtId="0" fontId="20" fillId="34" borderId="0" applyNumberFormat="0" applyBorder="0" applyAlignment="0" applyProtection="0"/>
    <xf numFmtId="0" fontId="65" fillId="37" borderId="0" applyNumberFormat="0" applyBorder="0" applyAlignment="0" applyProtection="0"/>
    <xf numFmtId="0" fontId="20" fillId="0" borderId="0"/>
    <xf numFmtId="0" fontId="65" fillId="41" borderId="0" applyNumberFormat="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65" fillId="35" borderId="0" applyNumberFormat="0" applyBorder="0" applyAlignment="0" applyProtection="0"/>
    <xf numFmtId="0" fontId="29" fillId="0" borderId="0"/>
    <xf numFmtId="0" fontId="20" fillId="0" borderId="0"/>
    <xf numFmtId="0" fontId="65" fillId="40" borderId="0" applyNumberFormat="0" applyBorder="0" applyAlignment="0" applyProtection="0"/>
    <xf numFmtId="44" fontId="20" fillId="0" borderId="0" applyFont="0" applyFill="0" applyBorder="0" applyAlignment="0" applyProtection="0"/>
    <xf numFmtId="0" fontId="29" fillId="0" borderId="0" applyNumberFormat="0" applyFill="0" applyBorder="0" applyAlignment="0" applyProtection="0"/>
    <xf numFmtId="0" fontId="29" fillId="0" borderId="0"/>
    <xf numFmtId="0" fontId="5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65" fillId="39" borderId="0" applyNumberFormat="0" applyBorder="0" applyAlignment="0" applyProtection="0"/>
    <xf numFmtId="0" fontId="59" fillId="0" borderId="0"/>
    <xf numFmtId="0" fontId="29" fillId="0" borderId="0"/>
    <xf numFmtId="0" fontId="65" fillId="35" borderId="0" applyNumberFormat="0" applyBorder="0" applyAlignment="0" applyProtection="0"/>
    <xf numFmtId="0" fontId="65"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9" fontId="20" fillId="0" borderId="0" applyFont="0" applyFill="0" applyBorder="0" applyAlignment="0" applyProtection="0"/>
    <xf numFmtId="0" fontId="29" fillId="0" borderId="0"/>
    <xf numFmtId="0" fontId="29" fillId="0" borderId="0"/>
    <xf numFmtId="0" fontId="59" fillId="0" borderId="0"/>
    <xf numFmtId="0" fontId="65" fillId="39" borderId="0" applyNumberFormat="0" applyBorder="0" applyAlignment="0" applyProtection="0"/>
    <xf numFmtId="0" fontId="62" fillId="0" borderId="0" applyNumberFormat="0" applyFill="0" applyBorder="0" applyAlignment="0" applyProtection="0">
      <alignment vertical="top"/>
    </xf>
    <xf numFmtId="0" fontId="63" fillId="0" borderId="0" applyNumberFormat="0" applyFill="0" applyBorder="0" applyAlignment="0" applyProtection="0">
      <alignment vertical="top"/>
    </xf>
    <xf numFmtId="0" fontId="64" fillId="0" borderId="0" applyNumberFormat="0" applyFill="0" applyBorder="0" applyAlignment="0" applyProtection="0">
      <alignment vertical="top"/>
    </xf>
    <xf numFmtId="0" fontId="29" fillId="0" borderId="0"/>
    <xf numFmtId="0" fontId="29" fillId="0" borderId="0" applyFont="0" applyFill="0" applyBorder="0" applyProtection="0"/>
    <xf numFmtId="0" fontId="65" fillId="35"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9" borderId="0" applyNumberFormat="0" applyBorder="0" applyAlignment="0" applyProtection="0"/>
    <xf numFmtId="0" fontId="65" fillId="39" borderId="0" applyNumberFormat="0" applyBorder="0" applyAlignment="0" applyProtection="0"/>
    <xf numFmtId="0" fontId="65" fillId="41" borderId="0" applyNumberFormat="0" applyBorder="0" applyAlignment="0" applyProtection="0"/>
    <xf numFmtId="174" fontId="29" fillId="0" borderId="0" applyFont="0" applyFill="0" applyBorder="0" applyAlignment="0" applyProtection="0"/>
    <xf numFmtId="0" fontId="29" fillId="0" borderId="0" applyNumberFormat="0" applyFill="0" applyBorder="0" applyAlignment="0" applyProtection="0"/>
    <xf numFmtId="0" fontId="65" fillId="37" borderId="0" applyNumberFormat="0" applyBorder="0" applyAlignment="0" applyProtection="0"/>
    <xf numFmtId="0" fontId="61" fillId="0" borderId="0" applyNumberFormat="0" applyFill="0" applyBorder="0" applyAlignment="0" applyProtection="0">
      <alignment vertical="top"/>
      <protection locked="0"/>
    </xf>
    <xf numFmtId="0" fontId="65" fillId="35" borderId="0" applyNumberFormat="0" applyBorder="0" applyAlignment="0" applyProtection="0"/>
    <xf numFmtId="0" fontId="65" fillId="38" borderId="0" applyNumberFormat="0" applyBorder="0" applyAlignment="0" applyProtection="0"/>
    <xf numFmtId="0" fontId="65" fillId="36" borderId="0" applyNumberFormat="0" applyBorder="0" applyAlignment="0" applyProtection="0"/>
    <xf numFmtId="0" fontId="29" fillId="0" borderId="0" applyNumberFormat="0" applyFill="0" applyBorder="0" applyAlignment="0" applyProtection="0"/>
    <xf numFmtId="0" fontId="60" fillId="0" borderId="0"/>
    <xf numFmtId="0" fontId="65" fillId="35" borderId="0" applyNumberFormat="0" applyBorder="0" applyAlignment="0" applyProtection="0"/>
    <xf numFmtId="0" fontId="29" fillId="0" borderId="0"/>
    <xf numFmtId="0" fontId="65" fillId="35" borderId="0" applyNumberFormat="0" applyBorder="0" applyAlignment="0" applyProtection="0"/>
    <xf numFmtId="0" fontId="29" fillId="0" borderId="0" applyNumberFormat="0" applyFill="0" applyBorder="0" applyAlignment="0" applyProtection="0"/>
    <xf numFmtId="0" fontId="65" fillId="37" borderId="0" applyNumberFormat="0" applyBorder="0" applyAlignment="0" applyProtection="0"/>
    <xf numFmtId="0" fontId="59" fillId="0" borderId="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2"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35" borderId="0" applyNumberFormat="0" applyBorder="0" applyAlignment="0" applyProtection="0"/>
    <xf numFmtId="0" fontId="65" fillId="43"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0" fontId="65" fillId="36" borderId="0" applyNumberFormat="0" applyBorder="0" applyAlignment="0" applyProtection="0"/>
    <xf numFmtId="39" fontId="31" fillId="0" borderId="0" applyFont="0" applyFill="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37" borderId="0" applyNumberFormat="0" applyBorder="0" applyAlignment="0" applyProtection="0"/>
    <xf numFmtId="0" fontId="65" fillId="46"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7" borderId="0" applyNumberFormat="0" applyBorder="0" applyAlignment="0" applyProtection="0"/>
    <xf numFmtId="0" fontId="65" fillId="40"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8" borderId="0" applyNumberFormat="0" applyBorder="0" applyAlignment="0" applyProtection="0"/>
    <xf numFmtId="0" fontId="65" fillId="44"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5" borderId="0" applyNumberFormat="0" applyBorder="0" applyAlignment="0" applyProtection="0"/>
    <xf numFmtId="0" fontId="65" fillId="49"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65" fillId="43" borderId="0" applyNumberFormat="0" applyBorder="0" applyAlignment="0" applyProtection="0"/>
    <xf numFmtId="0" fontId="29" fillId="0" borderId="0" applyFont="0" applyFill="0" applyBorder="0" applyProtection="0"/>
    <xf numFmtId="0" fontId="66" fillId="50"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45"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37" borderId="0" applyNumberFormat="0" applyBorder="0" applyAlignment="0" applyProtection="0"/>
    <xf numFmtId="0" fontId="66" fillId="46"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51"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48"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6" fillId="43"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5" fillId="58" borderId="0" applyNumberFormat="0" applyBorder="0" applyAlignment="0" applyProtection="0"/>
    <xf numFmtId="0" fontId="65" fillId="59" borderId="0" applyNumberFormat="0" applyBorder="0" applyAlignment="0" applyProtection="0"/>
    <xf numFmtId="0" fontId="66" fillId="60"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65" fillId="62" borderId="0" applyNumberFormat="0" applyBorder="0" applyAlignment="0" applyProtection="0"/>
    <xf numFmtId="0" fontId="65" fillId="63" borderId="0" applyNumberFormat="0" applyBorder="0" applyAlignment="0" applyProtection="0"/>
    <xf numFmtId="0" fontId="66" fillId="64"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65" fillId="63" borderId="0" applyNumberFormat="0" applyBorder="0" applyAlignment="0" applyProtection="0"/>
    <xf numFmtId="0" fontId="65" fillId="64" borderId="0" applyNumberFormat="0" applyBorder="0" applyAlignment="0" applyProtection="0"/>
    <xf numFmtId="0" fontId="66" fillId="64" borderId="0" applyNumberFormat="0" applyBorder="0" applyAlignment="0" applyProtection="0"/>
    <xf numFmtId="0" fontId="66" fillId="51"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6" fillId="65" borderId="0" applyNumberFormat="0" applyBorder="0" applyAlignment="0" applyProtection="0"/>
    <xf numFmtId="0" fontId="65" fillId="54" borderId="0" applyNumberFormat="0" applyBorder="0" applyAlignment="0" applyProtection="0"/>
    <xf numFmtId="0" fontId="65" fillId="55" borderId="0" applyNumberFormat="0" applyBorder="0" applyAlignment="0" applyProtection="0"/>
    <xf numFmtId="0" fontId="66" fillId="55"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65" fillId="66" borderId="0" applyNumberFormat="0" applyBorder="0" applyAlignment="0" applyProtection="0"/>
    <xf numFmtId="0" fontId="65" fillId="59" borderId="0" applyNumberFormat="0" applyBorder="0" applyAlignment="0" applyProtection="0"/>
    <xf numFmtId="0" fontId="66" fillId="67" borderId="0" applyNumberFormat="0" applyBorder="0" applyAlignment="0" applyProtection="0"/>
    <xf numFmtId="0" fontId="66" fillId="68"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0" fontId="66" fillId="49" borderId="0" applyNumberFormat="0" applyBorder="0" applyAlignment="0" applyProtection="0"/>
    <xf numFmtId="175" fontId="67" fillId="69" borderId="20">
      <alignment horizontal="center" vertical="center"/>
    </xf>
    <xf numFmtId="176" fontId="29" fillId="69" borderId="20">
      <alignment horizontal="center" vertical="center"/>
    </xf>
    <xf numFmtId="176" fontId="29" fillId="69" borderId="20">
      <alignment horizontal="center" vertical="center"/>
    </xf>
    <xf numFmtId="176" fontId="29" fillId="69" borderId="20">
      <alignment horizontal="center" vertical="center"/>
    </xf>
    <xf numFmtId="49" fontId="29" fillId="0" borderId="21"/>
    <xf numFmtId="0" fontId="68" fillId="48" borderId="21" applyNumberFormat="0" applyFont="0" applyBorder="0" applyAlignment="0" applyProtection="0">
      <protection hidden="1"/>
    </xf>
    <xf numFmtId="0" fontId="69" fillId="36"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3" fontId="70" fillId="0" borderId="0" applyFill="0" applyBorder="0" applyProtection="0">
      <alignment horizontal="right"/>
    </xf>
    <xf numFmtId="177" fontId="29" fillId="0" borderId="0" applyFont="0" applyFill="0" applyBorder="0" applyAlignment="0" applyProtection="0"/>
    <xf numFmtId="178" fontId="71" fillId="0" borderId="0" applyFill="0" applyBorder="0" applyAlignment="0"/>
    <xf numFmtId="0" fontId="72" fillId="48" borderId="22" applyNumberFormat="0" applyAlignment="0" applyProtection="0"/>
    <xf numFmtId="0" fontId="72" fillId="48"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3" fillId="41" borderId="22" applyNumberFormat="0" applyAlignment="0" applyProtection="0"/>
    <xf numFmtId="0" fontId="74" fillId="45" borderId="23" applyNumberFormat="0" applyAlignment="0" applyProtection="0"/>
    <xf numFmtId="0" fontId="74" fillId="70" borderId="23" applyNumberFormat="0" applyAlignment="0" applyProtection="0"/>
    <xf numFmtId="0" fontId="74" fillId="70" borderId="23" applyNumberFormat="0" applyAlignment="0" applyProtection="0"/>
    <xf numFmtId="0" fontId="74" fillId="70" borderId="23" applyNumberFormat="0" applyAlignment="0" applyProtection="0"/>
    <xf numFmtId="0" fontId="74" fillId="70" borderId="23" applyNumberFormat="0" applyAlignment="0" applyProtection="0"/>
    <xf numFmtId="0" fontId="74" fillId="70" borderId="23" applyNumberFormat="0" applyAlignment="0" applyProtection="0"/>
    <xf numFmtId="49" fontId="29" fillId="0" borderId="21"/>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3" fontId="29" fillId="0" borderId="0" applyFont="0" applyFill="0" applyBorder="0" applyAlignment="0" applyProtection="0"/>
    <xf numFmtId="0" fontId="76" fillId="0" borderId="0" applyNumberFormat="0" applyAlignment="0">
      <alignment horizontal="left"/>
    </xf>
    <xf numFmtId="181" fontId="29" fillId="0" borderId="0" applyFont="0" applyFill="0" applyBorder="0" applyAlignment="0" applyProtection="0"/>
    <xf numFmtId="182" fontId="77" fillId="0" borderId="0" applyFont="0" applyFill="0" applyBorder="0" applyAlignment="0" applyProtection="0"/>
    <xf numFmtId="44" fontId="65" fillId="0" borderId="0" applyFont="0" applyFill="0" applyBorder="0" applyAlignment="0" applyProtection="0"/>
    <xf numFmtId="0" fontId="20" fillId="42" borderId="0" applyNumberFormat="0" applyBorder="0" applyAlignment="0" applyProtection="0"/>
    <xf numFmtId="44" fontId="7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0" fontId="20" fillId="39" borderId="0" applyNumberFormat="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78"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5" fontId="79" fillId="0" borderId="0" applyFont="0" applyFill="0" applyBorder="0" applyAlignment="0" applyProtection="0"/>
    <xf numFmtId="184" fontId="31" fillId="0" borderId="0" applyFont="0" applyFill="0" applyBorder="0" applyAlignment="0" applyProtection="0"/>
    <xf numFmtId="14" fontId="29" fillId="0" borderId="0" applyFont="0" applyFill="0" applyBorder="0" applyAlignment="0" applyProtection="0"/>
    <xf numFmtId="6" fontId="80" fillId="0" borderId="0">
      <protection locked="0"/>
    </xf>
    <xf numFmtId="6" fontId="80" fillId="0" borderId="0">
      <protection locked="0"/>
    </xf>
    <xf numFmtId="185" fontId="29" fillId="71" borderId="0">
      <alignment horizontal="center"/>
    </xf>
    <xf numFmtId="0" fontId="29" fillId="0" borderId="21"/>
    <xf numFmtId="186" fontId="59" fillId="0" borderId="0">
      <alignment horizontal="right"/>
      <protection locked="0"/>
    </xf>
    <xf numFmtId="0" fontId="81" fillId="0" borderId="0" applyNumberFormat="0" applyAlignment="0">
      <alignment horizontal="left"/>
    </xf>
    <xf numFmtId="187" fontId="29" fillId="0" borderId="0" applyFont="0" applyFill="0" applyBorder="0" applyAlignment="0" applyProtection="0"/>
    <xf numFmtId="188" fontId="29" fillId="0" borderId="0" applyFont="0" applyFill="0" applyBorder="0" applyAlignment="0" applyProtection="0"/>
    <xf numFmtId="189" fontId="29" fillId="0" borderId="0" applyFont="0" applyFill="0" applyBorder="0" applyAlignment="0" applyProtection="0"/>
    <xf numFmtId="190" fontId="29" fillId="0" borderId="0" applyFont="0" applyFill="0" applyBorder="0" applyAlignment="0" applyProtection="0"/>
    <xf numFmtId="191" fontId="29" fillId="0" borderId="0" applyFon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29" fillId="0" borderId="21">
      <alignment horizontal="left"/>
    </xf>
    <xf numFmtId="2" fontId="29" fillId="0" borderId="0" applyFont="0" applyFill="0" applyBorder="0" applyAlignment="0" applyProtection="0"/>
    <xf numFmtId="192" fontId="29" fillId="0" borderId="0">
      <protection locked="0"/>
    </xf>
    <xf numFmtId="192" fontId="29" fillId="0" borderId="0">
      <protection locked="0"/>
    </xf>
    <xf numFmtId="192" fontId="29" fillId="0" borderId="0">
      <protection locked="0"/>
    </xf>
    <xf numFmtId="38" fontId="83" fillId="0" borderId="24">
      <alignment horizontal="right"/>
    </xf>
    <xf numFmtId="172" fontId="77" fillId="0" borderId="0" applyFont="0" applyFill="0" applyBorder="0" applyAlignment="0" applyProtection="0"/>
    <xf numFmtId="193" fontId="29" fillId="0" borderId="0" applyFont="0" applyFill="0" applyBorder="0" applyAlignment="0" applyProtection="0">
      <alignment horizontal="center"/>
    </xf>
    <xf numFmtId="194" fontId="29" fillId="0" borderId="0" applyFont="0" applyFill="0" applyBorder="0" applyAlignment="0" applyProtection="0"/>
    <xf numFmtId="195" fontId="84" fillId="0" borderId="0" applyFont="0" applyFill="0" applyBorder="0" applyAlignment="0" applyProtection="0"/>
    <xf numFmtId="196" fontId="29" fillId="0" borderId="0" applyFont="0" applyFill="0" applyBorder="0" applyAlignment="0" applyProtection="0"/>
    <xf numFmtId="197" fontId="84" fillId="0" borderId="0" applyFont="0" applyFill="0" applyBorder="0" applyAlignment="0" applyProtection="0"/>
    <xf numFmtId="0" fontId="29" fillId="0" borderId="0" applyFont="0" applyFill="0" applyBorder="0"/>
    <xf numFmtId="0" fontId="85" fillId="38"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0" fontId="85" fillId="72" borderId="0" applyNumberFormat="0" applyBorder="0" applyAlignment="0" applyProtection="0"/>
    <xf numFmtId="38" fontId="83" fillId="73" borderId="0" applyNumberFormat="0" applyBorder="0" applyAlignment="0" applyProtection="0"/>
    <xf numFmtId="38" fontId="83" fillId="73" borderId="0" applyNumberFormat="0" applyBorder="0" applyAlignment="0" applyProtection="0"/>
    <xf numFmtId="38" fontId="83" fillId="73" borderId="0" applyNumberFormat="0" applyBorder="0" applyAlignment="0" applyProtection="0"/>
    <xf numFmtId="0" fontId="86" fillId="0" borderId="0" applyNumberFormat="0" applyFill="0" applyBorder="0" applyAlignment="0" applyProtection="0"/>
    <xf numFmtId="0" fontId="34" fillId="0" borderId="25" applyNumberFormat="0" applyAlignment="0" applyProtection="0">
      <alignment horizontal="left" vertical="center"/>
    </xf>
    <xf numFmtId="0" fontId="34" fillId="0" borderId="9">
      <alignment horizontal="left" vertical="center"/>
    </xf>
    <xf numFmtId="0" fontId="34" fillId="0" borderId="9">
      <alignment horizontal="left" vertical="center"/>
    </xf>
    <xf numFmtId="0" fontId="87" fillId="0" borderId="0" applyNumberFormat="0" applyFont="0" applyFill="0" applyBorder="0" applyProtection="0"/>
    <xf numFmtId="0" fontId="88" fillId="0" borderId="26" applyNumberFormat="0" applyFill="0" applyAlignment="0" applyProtection="0"/>
    <xf numFmtId="0" fontId="88" fillId="0" borderId="26"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89" fillId="0" borderId="27" applyNumberFormat="0" applyFill="0" applyAlignment="0" applyProtection="0"/>
    <xf numFmtId="0" fontId="34" fillId="0" borderId="0" applyNumberFormat="0" applyFont="0" applyFill="0" applyBorder="0" applyProtection="0"/>
    <xf numFmtId="0" fontId="90" fillId="0" borderId="28" applyNumberFormat="0" applyFill="0" applyAlignment="0" applyProtection="0"/>
    <xf numFmtId="0" fontId="90" fillId="0" borderId="28" applyNumberFormat="0" applyFill="0" applyAlignment="0" applyProtection="0"/>
    <xf numFmtId="0" fontId="91" fillId="0" borderId="29" applyNumberFormat="0" applyFill="0" applyAlignment="0" applyProtection="0"/>
    <xf numFmtId="0" fontId="91" fillId="0" borderId="29" applyNumberFormat="0" applyFill="0" applyAlignment="0" applyProtection="0"/>
    <xf numFmtId="0" fontId="91" fillId="0" borderId="29" applyNumberFormat="0" applyFill="0" applyAlignment="0" applyProtection="0"/>
    <xf numFmtId="0" fontId="91" fillId="0" borderId="29" applyNumberFormat="0" applyFill="0" applyAlignment="0" applyProtection="0"/>
    <xf numFmtId="0" fontId="91" fillId="0" borderId="29" applyNumberFormat="0" applyFill="0" applyAlignment="0" applyProtection="0"/>
    <xf numFmtId="0" fontId="92" fillId="0" borderId="30"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3" fillId="0" borderId="31"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8" fontId="29" fillId="0" borderId="0">
      <protection locked="0"/>
    </xf>
    <xf numFmtId="199" fontId="29" fillId="0" borderId="0" applyFont="0" applyFill="0" applyBorder="0" applyAlignment="0" applyProtection="0">
      <alignment horizontal="center"/>
    </xf>
    <xf numFmtId="0" fontId="94" fillId="0" borderId="32" applyNumberFormat="0" applyFill="0" applyAlignment="0" applyProtection="0"/>
    <xf numFmtId="39" fontId="95" fillId="0" borderId="0">
      <protection locked="0"/>
    </xf>
    <xf numFmtId="200" fontId="95" fillId="0" borderId="0"/>
    <xf numFmtId="10" fontId="83" fillId="74" borderId="1" applyNumberFormat="0" applyBorder="0" applyAlignment="0" applyProtection="0"/>
    <xf numFmtId="10" fontId="83" fillId="74" borderId="1" applyNumberFormat="0" applyBorder="0" applyAlignment="0" applyProtection="0"/>
    <xf numFmtId="10" fontId="83" fillId="74" borderId="1" applyNumberFormat="0" applyBorder="0" applyAlignment="0" applyProtection="0"/>
    <xf numFmtId="10" fontId="83" fillId="74" borderId="1" applyNumberFormat="0" applyBorder="0" applyAlignment="0" applyProtection="0"/>
    <xf numFmtId="10" fontId="83" fillId="74" borderId="1" applyNumberFormat="0" applyBorder="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0" fontId="96" fillId="43" borderId="22" applyNumberFormat="0" applyAlignment="0" applyProtection="0"/>
    <xf numFmtId="201" fontId="31" fillId="0" borderId="0" applyFont="0" applyFill="0" applyBorder="0" applyAlignment="0" applyProtection="0">
      <alignment horizontal="left" indent="1"/>
    </xf>
    <xf numFmtId="0" fontId="29" fillId="0" borderId="21">
      <alignment horizontal="left"/>
    </xf>
    <xf numFmtId="0" fontId="29" fillId="75" borderId="21" applyNumberFormat="0">
      <alignment horizontal="left" vertical="top"/>
    </xf>
    <xf numFmtId="0" fontId="97" fillId="0" borderId="33" applyNumberFormat="0" applyFill="0" applyAlignment="0" applyProtection="0"/>
    <xf numFmtId="0" fontId="98" fillId="0" borderId="34" applyNumberFormat="0" applyFill="0" applyAlignment="0" applyProtection="0"/>
    <xf numFmtId="0" fontId="98" fillId="0" borderId="34" applyNumberFormat="0" applyFill="0" applyAlignment="0" applyProtection="0"/>
    <xf numFmtId="0" fontId="98" fillId="0" borderId="34" applyNumberFormat="0" applyFill="0" applyAlignment="0" applyProtection="0"/>
    <xf numFmtId="0" fontId="98" fillId="0" borderId="34" applyNumberFormat="0" applyFill="0" applyAlignment="0" applyProtection="0"/>
    <xf numFmtId="0" fontId="98" fillId="0" borderId="34" applyNumberFormat="0" applyFill="0" applyAlignment="0" applyProtection="0"/>
    <xf numFmtId="202" fontId="29" fillId="0" borderId="0" applyFont="0" applyFill="0" applyBorder="0" applyAlignment="0" applyProtection="0"/>
    <xf numFmtId="203" fontId="29" fillId="0" borderId="0" applyFont="0" applyFill="0" applyBorder="0" applyAlignment="0" applyProtection="0"/>
    <xf numFmtId="204" fontId="29" fillId="0" borderId="0" applyFont="0" applyFill="0" applyBorder="0" applyAlignment="0" applyProtection="0"/>
    <xf numFmtId="0" fontId="29" fillId="0" borderId="0" applyFont="0" applyFill="0" applyBorder="0" applyAlignment="0" applyProtection="0"/>
    <xf numFmtId="0" fontId="29" fillId="0" borderId="0" applyFont="0" applyFill="0" applyBorder="0" applyAlignment="0" applyProtection="0"/>
    <xf numFmtId="0" fontId="34" fillId="0" borderId="0"/>
    <xf numFmtId="0" fontId="29" fillId="0" borderId="21"/>
    <xf numFmtId="0" fontId="99" fillId="76"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37" fontId="100" fillId="0" borderId="0"/>
    <xf numFmtId="205" fontId="101" fillId="0" borderId="0"/>
    <xf numFmtId="206" fontId="29" fillId="0" borderId="0"/>
    <xf numFmtId="206" fontId="29" fillId="0" borderId="0"/>
    <xf numFmtId="206" fontId="29" fillId="0" borderId="0"/>
    <xf numFmtId="200" fontId="102" fillId="0" borderId="0"/>
    <xf numFmtId="200" fontId="102" fillId="0" borderId="0"/>
    <xf numFmtId="200" fontId="102" fillId="0" borderId="0"/>
    <xf numFmtId="200" fontId="102" fillId="0" borderId="0"/>
    <xf numFmtId="200" fontId="102" fillId="0" borderId="0"/>
    <xf numFmtId="200" fontId="102" fillId="0" borderId="0"/>
    <xf numFmtId="200" fontId="102" fillId="0" borderId="0"/>
    <xf numFmtId="0" fontId="75" fillId="0" borderId="0"/>
    <xf numFmtId="0" fontId="20" fillId="39" borderId="0" applyNumberFormat="0" applyBorder="0" applyAlignment="0" applyProtection="0"/>
    <xf numFmtId="0" fontId="29" fillId="0" borderId="0"/>
    <xf numFmtId="0" fontId="29" fillId="0" borderId="0"/>
    <xf numFmtId="0" fontId="29" fillId="0" borderId="0"/>
    <xf numFmtId="0" fontId="78" fillId="0" borderId="0"/>
    <xf numFmtId="0" fontId="78" fillId="0" borderId="0"/>
    <xf numFmtId="0" fontId="75" fillId="0" borderId="0"/>
    <xf numFmtId="0" fontId="29" fillId="0" borderId="0"/>
    <xf numFmtId="0" fontId="29" fillId="0" borderId="0"/>
    <xf numFmtId="0" fontId="29" fillId="0" borderId="0"/>
    <xf numFmtId="0" fontId="103" fillId="0" borderId="0"/>
    <xf numFmtId="0" fontId="65" fillId="0" borderId="0"/>
    <xf numFmtId="0" fontId="65" fillId="0" borderId="0"/>
    <xf numFmtId="0" fontId="29" fillId="0" borderId="0"/>
    <xf numFmtId="0" fontId="29" fillId="0" borderId="0"/>
    <xf numFmtId="0" fontId="65" fillId="0" borderId="0"/>
    <xf numFmtId="0" fontId="65" fillId="0" borderId="0"/>
    <xf numFmtId="0" fontId="29" fillId="0" borderId="0"/>
    <xf numFmtId="0" fontId="65" fillId="0" borderId="0"/>
    <xf numFmtId="0" fontId="65" fillId="0" borderId="0"/>
    <xf numFmtId="0" fontId="29" fillId="0" borderId="0"/>
    <xf numFmtId="0" fontId="65" fillId="0" borderId="0"/>
    <xf numFmtId="0" fontId="65" fillId="0" borderId="0"/>
    <xf numFmtId="0" fontId="29" fillId="0" borderId="0"/>
    <xf numFmtId="0" fontId="103" fillId="0" borderId="0"/>
    <xf numFmtId="0" fontId="103" fillId="0" borderId="0"/>
    <xf numFmtId="0" fontId="29" fillId="0" borderId="0"/>
    <xf numFmtId="0" fontId="29" fillId="0" borderId="0"/>
    <xf numFmtId="0" fontId="31" fillId="0" borderId="0"/>
    <xf numFmtId="0" fontId="31" fillId="0" borderId="0"/>
    <xf numFmtId="0" fontId="75" fillId="0" borderId="0"/>
    <xf numFmtId="0" fontId="29" fillId="0" borderId="0"/>
    <xf numFmtId="0" fontId="20" fillId="39"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65" fillId="0" borderId="0"/>
    <xf numFmtId="0" fontId="29" fillId="0" borderId="0"/>
    <xf numFmtId="0" fontId="20" fillId="0" borderId="0"/>
    <xf numFmtId="0" fontId="78" fillId="0" borderId="0"/>
    <xf numFmtId="0" fontId="78" fillId="0" borderId="0"/>
    <xf numFmtId="0" fontId="29"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31" fillId="0" borderId="0"/>
    <xf numFmtId="0" fontId="20" fillId="0" borderId="0"/>
    <xf numFmtId="0" fontId="20" fillId="39" borderId="0" applyNumberFormat="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0" fillId="0" borderId="0"/>
    <xf numFmtId="0" fontId="29" fillId="0" borderId="0"/>
    <xf numFmtId="0" fontId="29" fillId="0" borderId="0"/>
    <xf numFmtId="0" fontId="75" fillId="0" borderId="0"/>
    <xf numFmtId="0" fontId="20"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65" fillId="0" borderId="0"/>
    <xf numFmtId="0" fontId="65" fillId="0" borderId="0"/>
    <xf numFmtId="0" fontId="65" fillId="0" borderId="0"/>
    <xf numFmtId="0" fontId="29" fillId="0" borderId="0"/>
    <xf numFmtId="0" fontId="65"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65" fillId="0" borderId="0"/>
    <xf numFmtId="0" fontId="75" fillId="0" borderId="0"/>
    <xf numFmtId="0" fontId="29" fillId="0" borderId="0"/>
    <xf numFmtId="0" fontId="29" fillId="0" borderId="0"/>
    <xf numFmtId="0" fontId="20" fillId="0" borderId="0"/>
    <xf numFmtId="0" fontId="29" fillId="39" borderId="35"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0" fontId="29" fillId="39" borderId="22" applyNumberFormat="0" applyFont="0" applyAlignment="0" applyProtection="0"/>
    <xf numFmtId="49" fontId="104" fillId="0" borderId="0" applyAlignment="0">
      <alignment horizontal="left" vertical="top"/>
    </xf>
    <xf numFmtId="0" fontId="105" fillId="48" borderId="36" applyNumberFormat="0" applyAlignment="0" applyProtection="0"/>
    <xf numFmtId="0" fontId="105" fillId="48"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0" fontId="105" fillId="41" borderId="36" applyNumberFormat="0" applyAlignment="0" applyProtection="0"/>
    <xf numFmtId="8" fontId="29" fillId="0" borderId="21"/>
    <xf numFmtId="173" fontId="29" fillId="0" borderId="21">
      <alignment horizontal="right"/>
    </xf>
    <xf numFmtId="200" fontId="106" fillId="0" borderId="3">
      <alignment vertical="center"/>
    </xf>
    <xf numFmtId="10" fontId="29" fillId="0" borderId="21"/>
    <xf numFmtId="10" fontId="29" fillId="0" borderId="0" applyFont="0" applyFill="0" applyBorder="0" applyAlignment="0" applyProtection="0"/>
    <xf numFmtId="10" fontId="29" fillId="0" borderId="0" applyFont="0" applyFill="0" applyBorder="0" applyAlignment="0" applyProtection="0"/>
    <xf numFmtId="10"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9" fontId="31" fillId="0" borderId="0" applyFont="0" applyFill="0" applyBorder="0" applyAlignment="0" applyProtection="0"/>
    <xf numFmtId="9" fontId="75"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65"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207" fontId="107" fillId="0" borderId="0" applyProtection="0"/>
    <xf numFmtId="208" fontId="29" fillId="0" borderId="21">
      <alignment horizontal="center"/>
    </xf>
    <xf numFmtId="0" fontId="108" fillId="0" borderId="21" applyNumberFormat="0" applyFill="0" applyBorder="0" applyAlignment="0" applyProtection="0">
      <protection hidden="1"/>
    </xf>
    <xf numFmtId="0" fontId="109" fillId="0" borderId="0" applyNumberFormat="0" applyFill="0" applyBorder="0" applyAlignment="0"/>
    <xf numFmtId="209" fontId="70" fillId="0" borderId="0" applyFill="0" applyBorder="0" applyProtection="0">
      <alignment horizontal="right"/>
    </xf>
    <xf numFmtId="14" fontId="110" fillId="0" borderId="0" applyNumberFormat="0" applyFill="0" applyBorder="0" applyAlignment="0" applyProtection="0">
      <alignment horizontal="left"/>
    </xf>
    <xf numFmtId="0" fontId="29" fillId="0" borderId="0"/>
    <xf numFmtId="8" fontId="29" fillId="0" borderId="21"/>
    <xf numFmtId="4" fontId="71" fillId="77" borderId="36" applyNumberFormat="0" applyProtection="0">
      <alignment vertical="center"/>
    </xf>
    <xf numFmtId="4" fontId="111" fillId="78" borderId="1" applyNumberFormat="0" applyProtection="0">
      <alignment horizontal="right" vertical="center" wrapText="1"/>
    </xf>
    <xf numFmtId="4" fontId="111" fillId="78" borderId="1" applyNumberFormat="0" applyProtection="0">
      <alignment horizontal="right" vertical="center" wrapText="1"/>
    </xf>
    <xf numFmtId="4" fontId="112" fillId="77" borderId="37" applyNumberFormat="0" applyProtection="0">
      <alignment vertical="center"/>
    </xf>
    <xf numFmtId="4" fontId="112" fillId="77" borderId="37" applyNumberFormat="0" applyProtection="0">
      <alignment vertical="center"/>
    </xf>
    <xf numFmtId="4" fontId="113" fillId="79" borderId="28">
      <alignment vertical="center"/>
    </xf>
    <xf numFmtId="4" fontId="114" fillId="79" borderId="28">
      <alignment vertical="center"/>
    </xf>
    <xf numFmtId="4" fontId="113" fillId="80" borderId="28">
      <alignment vertical="center"/>
    </xf>
    <xf numFmtId="4" fontId="114" fillId="80" borderId="28">
      <alignment vertical="center"/>
    </xf>
    <xf numFmtId="4" fontId="111" fillId="78" borderId="1" applyNumberFormat="0" applyProtection="0">
      <alignment horizontal="left" vertical="center" indent="1"/>
    </xf>
    <xf numFmtId="0" fontId="115" fillId="77" borderId="37" applyNumberFormat="0" applyProtection="0">
      <alignment horizontal="left" vertical="top" indent="1"/>
    </xf>
    <xf numFmtId="0" fontId="115" fillId="77" borderId="37" applyNumberFormat="0" applyProtection="0">
      <alignment horizontal="left" vertical="top" indent="1"/>
    </xf>
    <xf numFmtId="4" fontId="116" fillId="81" borderId="1" applyNumberFormat="0" applyProtection="0">
      <alignment horizontal="left" vertical="center"/>
    </xf>
    <xf numFmtId="4" fontId="116" fillId="81" borderId="1" applyNumberFormat="0" applyProtection="0">
      <alignment horizontal="left" vertical="center"/>
    </xf>
    <xf numFmtId="4" fontId="116" fillId="81" borderId="1" applyNumberFormat="0" applyProtection="0">
      <alignment horizontal="left" vertical="center"/>
    </xf>
    <xf numFmtId="4" fontId="117" fillId="82" borderId="1" applyNumberFormat="0">
      <alignment horizontal="right" vertical="center"/>
    </xf>
    <xf numFmtId="4" fontId="71" fillId="36" borderId="37" applyNumberFormat="0" applyProtection="0">
      <alignment horizontal="right" vertical="center"/>
    </xf>
    <xf numFmtId="4" fontId="71" fillId="36" borderId="37" applyNumberFormat="0" applyProtection="0">
      <alignment horizontal="right" vertical="center"/>
    </xf>
    <xf numFmtId="4" fontId="71" fillId="37" borderId="37" applyNumberFormat="0" applyProtection="0">
      <alignment horizontal="right" vertical="center"/>
    </xf>
    <xf numFmtId="4" fontId="71" fillId="37" borderId="37" applyNumberFormat="0" applyProtection="0">
      <alignment horizontal="right" vertical="center"/>
    </xf>
    <xf numFmtId="4" fontId="71" fillId="61" borderId="37" applyNumberFormat="0" applyProtection="0">
      <alignment horizontal="right" vertical="center"/>
    </xf>
    <xf numFmtId="4" fontId="71" fillId="61" borderId="37" applyNumberFormat="0" applyProtection="0">
      <alignment horizontal="right" vertical="center"/>
    </xf>
    <xf numFmtId="4" fontId="71" fillId="49" borderId="37" applyNumberFormat="0" applyProtection="0">
      <alignment horizontal="right" vertical="center"/>
    </xf>
    <xf numFmtId="4" fontId="71" fillId="49" borderId="37" applyNumberFormat="0" applyProtection="0">
      <alignment horizontal="right" vertical="center"/>
    </xf>
    <xf numFmtId="4" fontId="71" fillId="53" borderId="37" applyNumberFormat="0" applyProtection="0">
      <alignment horizontal="right" vertical="center"/>
    </xf>
    <xf numFmtId="4" fontId="71" fillId="53" borderId="37" applyNumberFormat="0" applyProtection="0">
      <alignment horizontal="right" vertical="center"/>
    </xf>
    <xf numFmtId="4" fontId="71" fillId="68" borderId="37" applyNumberFormat="0" applyProtection="0">
      <alignment horizontal="right" vertical="center"/>
    </xf>
    <xf numFmtId="4" fontId="71" fillId="68" borderId="37" applyNumberFormat="0" applyProtection="0">
      <alignment horizontal="right" vertical="center"/>
    </xf>
    <xf numFmtId="4" fontId="71" fillId="47" borderId="37" applyNumberFormat="0" applyProtection="0">
      <alignment horizontal="right" vertical="center"/>
    </xf>
    <xf numFmtId="4" fontId="71" fillId="47" borderId="37" applyNumberFormat="0" applyProtection="0">
      <alignment horizontal="right" vertical="center"/>
    </xf>
    <xf numFmtId="4" fontId="71" fillId="72" borderId="37" applyNumberFormat="0" applyProtection="0">
      <alignment horizontal="right" vertical="center"/>
    </xf>
    <xf numFmtId="4" fontId="71" fillId="72" borderId="37" applyNumberFormat="0" applyProtection="0">
      <alignment horizontal="right" vertical="center"/>
    </xf>
    <xf numFmtId="4" fontId="71" fillId="46" borderId="37" applyNumberFormat="0" applyProtection="0">
      <alignment horizontal="right" vertical="center"/>
    </xf>
    <xf numFmtId="4" fontId="71" fillId="46" borderId="37" applyNumberFormat="0" applyProtection="0">
      <alignment horizontal="right" vertical="center"/>
    </xf>
    <xf numFmtId="4" fontId="115" fillId="0" borderId="1" applyNumberFormat="0" applyProtection="0">
      <alignment horizontal="left" vertical="center" indent="1"/>
    </xf>
    <xf numFmtId="4" fontId="71" fillId="0" borderId="1" applyNumberFormat="0" applyProtection="0">
      <alignment horizontal="left" vertical="center" indent="1"/>
    </xf>
    <xf numFmtId="4" fontId="118" fillId="83" borderId="0" applyNumberFormat="0" applyProtection="0">
      <alignment horizontal="left" vertical="center" indent="1"/>
    </xf>
    <xf numFmtId="4" fontId="119" fillId="48" borderId="37" applyNumberFormat="0" applyProtection="0">
      <alignment horizontal="center" vertical="center"/>
    </xf>
    <xf numFmtId="4" fontId="119" fillId="48" borderId="37" applyNumberFormat="0" applyProtection="0">
      <alignment horizontal="center" vertical="center"/>
    </xf>
    <xf numFmtId="4" fontId="120" fillId="75" borderId="38">
      <alignment horizontal="left" vertical="center" indent="1"/>
    </xf>
    <xf numFmtId="4" fontId="116" fillId="0" borderId="0" applyNumberFormat="0" applyProtection="0">
      <alignment horizontal="left" vertical="center" indent="1"/>
    </xf>
    <xf numFmtId="4" fontId="116" fillId="0" borderId="0" applyNumberFormat="0" applyProtection="0">
      <alignment horizontal="left" vertical="center" indent="1"/>
    </xf>
    <xf numFmtId="4" fontId="116" fillId="0" borderId="0" applyNumberFormat="0" applyProtection="0">
      <alignment horizontal="left" vertical="center" indent="1"/>
    </xf>
    <xf numFmtId="4" fontId="116" fillId="0" borderId="0" applyNumberFormat="0" applyProtection="0">
      <alignment horizontal="left" vertical="center" indent="1"/>
    </xf>
    <xf numFmtId="4" fontId="116" fillId="0" borderId="0" applyNumberFormat="0" applyProtection="0">
      <alignment horizontal="left" vertical="center" indent="1"/>
    </xf>
    <xf numFmtId="4" fontId="116" fillId="0" borderId="0" applyNumberFormat="0" applyProtection="0">
      <alignment horizontal="left" vertical="center" indent="1"/>
    </xf>
    <xf numFmtId="0" fontId="116" fillId="84" borderId="1" applyNumberFormat="0" applyProtection="0">
      <alignment horizontal="left" vertical="center" indent="2"/>
    </xf>
    <xf numFmtId="0" fontId="116" fillId="84" borderId="1" applyNumberFormat="0" applyProtection="0">
      <alignment horizontal="left" vertical="center" indent="2"/>
    </xf>
    <xf numFmtId="0" fontId="116" fillId="84" borderId="1" applyNumberFormat="0" applyProtection="0">
      <alignment horizontal="left" vertical="center" indent="2"/>
    </xf>
    <xf numFmtId="0" fontId="29" fillId="83" borderId="37" applyNumberFormat="0" applyProtection="0">
      <alignment horizontal="left" vertical="top" indent="1"/>
    </xf>
    <xf numFmtId="0" fontId="29" fillId="83" borderId="37" applyNumberFormat="0" applyProtection="0">
      <alignment horizontal="left" vertical="top" indent="1"/>
    </xf>
    <xf numFmtId="0" fontId="29" fillId="83" borderId="37" applyNumberFormat="0" applyProtection="0">
      <alignment horizontal="left" vertical="top" indent="1"/>
    </xf>
    <xf numFmtId="0" fontId="29" fillId="83" borderId="37" applyNumberFormat="0" applyProtection="0">
      <alignment horizontal="left" vertical="top" indent="1"/>
    </xf>
    <xf numFmtId="0" fontId="29" fillId="83" borderId="37" applyNumberFormat="0" applyProtection="0">
      <alignment horizontal="left" vertical="top" indent="1"/>
    </xf>
    <xf numFmtId="0" fontId="29" fillId="83" borderId="37" applyNumberFormat="0" applyProtection="0">
      <alignment horizontal="left" vertical="top" indent="1"/>
    </xf>
    <xf numFmtId="0" fontId="29" fillId="83" borderId="37" applyNumberFormat="0" applyProtection="0">
      <alignment horizontal="left" vertical="top" indent="1"/>
    </xf>
    <xf numFmtId="0" fontId="103" fillId="0" borderId="1" applyNumberFormat="0" applyProtection="0">
      <alignment horizontal="left" vertical="center" indent="2"/>
    </xf>
    <xf numFmtId="0" fontId="29" fillId="85" borderId="37" applyNumberFormat="0" applyProtection="0">
      <alignment horizontal="left" vertical="top" indent="1"/>
    </xf>
    <xf numFmtId="0" fontId="29" fillId="85" borderId="37" applyNumberFormat="0" applyProtection="0">
      <alignment horizontal="left" vertical="top" indent="1"/>
    </xf>
    <xf numFmtId="0" fontId="29" fillId="85" borderId="37" applyNumberFormat="0" applyProtection="0">
      <alignment horizontal="left" vertical="top" indent="1"/>
    </xf>
    <xf numFmtId="0" fontId="29" fillId="85" borderId="37" applyNumberFormat="0" applyProtection="0">
      <alignment horizontal="left" vertical="top" indent="1"/>
    </xf>
    <xf numFmtId="0" fontId="29" fillId="85" borderId="37" applyNumberFormat="0" applyProtection="0">
      <alignment horizontal="left" vertical="top" indent="1"/>
    </xf>
    <xf numFmtId="0" fontId="29" fillId="85" borderId="37" applyNumberFormat="0" applyProtection="0">
      <alignment horizontal="left" vertical="top" indent="1"/>
    </xf>
    <xf numFmtId="0" fontId="29" fillId="85" borderId="37" applyNumberFormat="0" applyProtection="0">
      <alignment horizontal="left" vertical="top" indent="1"/>
    </xf>
    <xf numFmtId="0" fontId="103" fillId="0" borderId="1" applyNumberFormat="0" applyProtection="0">
      <alignment horizontal="left" vertical="center" indent="2"/>
    </xf>
    <xf numFmtId="0" fontId="29" fillId="69" borderId="37" applyNumberFormat="0" applyProtection="0">
      <alignment horizontal="left" vertical="top" indent="1"/>
    </xf>
    <xf numFmtId="0" fontId="29" fillId="69" borderId="37" applyNumberFormat="0" applyProtection="0">
      <alignment horizontal="left" vertical="top" indent="1"/>
    </xf>
    <xf numFmtId="0" fontId="29" fillId="69" borderId="37" applyNumberFormat="0" applyProtection="0">
      <alignment horizontal="left" vertical="top" indent="1"/>
    </xf>
    <xf numFmtId="0" fontId="29" fillId="69" borderId="37" applyNumberFormat="0" applyProtection="0">
      <alignment horizontal="left" vertical="top" indent="1"/>
    </xf>
    <xf numFmtId="0" fontId="29" fillId="69" borderId="37" applyNumberFormat="0" applyProtection="0">
      <alignment horizontal="left" vertical="top" indent="1"/>
    </xf>
    <xf numFmtId="0" fontId="29" fillId="69" borderId="37" applyNumberFormat="0" applyProtection="0">
      <alignment horizontal="left" vertical="top" indent="1"/>
    </xf>
    <xf numFmtId="0" fontId="29" fillId="69" borderId="37" applyNumberFormat="0" applyProtection="0">
      <alignment horizontal="left" vertical="top" indent="1"/>
    </xf>
    <xf numFmtId="0" fontId="103" fillId="0" borderId="1" applyNumberFormat="0" applyProtection="0">
      <alignment horizontal="left" vertical="center" indent="2"/>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6" borderId="37" applyNumberFormat="0" applyProtection="0">
      <alignment horizontal="left" vertical="top" indent="1"/>
    </xf>
    <xf numFmtId="0" fontId="29" fillId="87" borderId="1" applyNumberFormat="0">
      <protection locked="0"/>
    </xf>
    <xf numFmtId="0" fontId="29" fillId="87" borderId="1" applyNumberFormat="0">
      <protection locked="0"/>
    </xf>
    <xf numFmtId="0" fontId="29" fillId="87" borderId="1" applyNumberFormat="0">
      <protection locked="0"/>
    </xf>
    <xf numFmtId="0" fontId="29" fillId="87" borderId="1" applyNumberFormat="0">
      <protection locked="0"/>
    </xf>
    <xf numFmtId="4" fontId="71" fillId="74" borderId="37" applyNumberFormat="0" applyProtection="0">
      <alignment vertical="center"/>
    </xf>
    <xf numFmtId="4" fontId="71" fillId="74" borderId="37" applyNumberFormat="0" applyProtection="0">
      <alignment vertical="center"/>
    </xf>
    <xf numFmtId="4" fontId="121" fillId="74" borderId="37" applyNumberFormat="0" applyProtection="0">
      <alignment vertical="center"/>
    </xf>
    <xf numFmtId="4" fontId="121" fillId="74" borderId="37" applyNumberFormat="0" applyProtection="0">
      <alignment vertical="center"/>
    </xf>
    <xf numFmtId="4" fontId="122" fillId="79" borderId="38">
      <alignment vertical="center"/>
    </xf>
    <xf numFmtId="4" fontId="123" fillId="79" borderId="38">
      <alignment vertical="center"/>
    </xf>
    <xf numFmtId="4" fontId="122" fillId="80" borderId="38">
      <alignment vertical="center"/>
    </xf>
    <xf numFmtId="4" fontId="123" fillId="80" borderId="38">
      <alignment vertical="center"/>
    </xf>
    <xf numFmtId="4" fontId="107" fillId="0" borderId="0" applyNumberFormat="0" applyProtection="0">
      <alignment horizontal="left" vertical="center" indent="1"/>
    </xf>
    <xf numFmtId="0" fontId="71" fillId="74" borderId="37" applyNumberFormat="0" applyProtection="0">
      <alignment horizontal="left" vertical="top" indent="1"/>
    </xf>
    <xf numFmtId="0" fontId="71" fillId="74" borderId="37" applyNumberFormat="0" applyProtection="0">
      <alignment horizontal="left" vertical="top" indent="1"/>
    </xf>
    <xf numFmtId="0" fontId="117" fillId="82" borderId="1" applyNumberFormat="0">
      <alignment horizontal="left" vertical="center"/>
    </xf>
    <xf numFmtId="4" fontId="83" fillId="0" borderId="1" applyNumberFormat="0" applyProtection="0">
      <alignment horizontal="left" vertical="center" indent="1"/>
    </xf>
    <xf numFmtId="4" fontId="71" fillId="88" borderId="36" applyNumberFormat="0" applyProtection="0">
      <alignment horizontal="right" vertical="center"/>
    </xf>
    <xf numFmtId="4" fontId="124" fillId="0" borderId="1" applyNumberFormat="0" applyProtection="0">
      <alignment horizontal="right" vertical="center" wrapText="1"/>
    </xf>
    <xf numFmtId="4" fontId="107" fillId="0" borderId="0" applyNumberFormat="0" applyProtection="0">
      <alignment horizontal="right" vertical="center" wrapText="1"/>
    </xf>
    <xf numFmtId="4" fontId="121" fillId="89" borderId="37" applyNumberFormat="0" applyProtection="0">
      <alignment horizontal="right" vertical="center"/>
    </xf>
    <xf numFmtId="4" fontId="121" fillId="89" borderId="37" applyNumberFormat="0" applyProtection="0">
      <alignment horizontal="right" vertical="center"/>
    </xf>
    <xf numFmtId="4" fontId="125" fillId="79" borderId="38">
      <alignment vertical="center"/>
    </xf>
    <xf numFmtId="4" fontId="126" fillId="79" borderId="38">
      <alignment vertical="center"/>
    </xf>
    <xf numFmtId="4" fontId="125" fillId="80" borderId="38">
      <alignment vertical="center"/>
    </xf>
    <xf numFmtId="4" fontId="126" fillId="90" borderId="38">
      <alignment vertical="center"/>
    </xf>
    <xf numFmtId="4" fontId="124" fillId="0" borderId="1" applyNumberFormat="0" applyProtection="0">
      <alignment horizontal="left" vertical="center" indent="1"/>
    </xf>
    <xf numFmtId="4" fontId="124" fillId="0" borderId="1" applyNumberFormat="0" applyProtection="0">
      <alignment horizontal="left" vertical="center" indent="1"/>
    </xf>
    <xf numFmtId="4" fontId="107" fillId="0" borderId="0" applyNumberFormat="0" applyProtection="0">
      <alignment horizontal="left" vertical="center" indent="1"/>
    </xf>
    <xf numFmtId="0" fontId="116" fillId="91" borderId="1" applyNumberFormat="0" applyProtection="0">
      <alignment horizontal="center" vertical="top" wrapText="1"/>
    </xf>
    <xf numFmtId="0" fontId="116" fillId="91" borderId="1" applyNumberFormat="0" applyProtection="0">
      <alignment horizontal="center" vertical="top" wrapText="1"/>
    </xf>
    <xf numFmtId="0" fontId="116" fillId="91" borderId="1" applyNumberFormat="0" applyProtection="0">
      <alignment horizontal="center" vertical="top" wrapText="1"/>
    </xf>
    <xf numFmtId="4" fontId="127" fillId="75" borderId="39">
      <alignment vertical="center"/>
    </xf>
    <xf numFmtId="4" fontId="128" fillId="75" borderId="39">
      <alignment vertical="center"/>
    </xf>
    <xf numFmtId="4" fontId="113" fillId="79" borderId="39">
      <alignment vertical="center"/>
    </xf>
    <xf numFmtId="4" fontId="114" fillId="79" borderId="39">
      <alignment vertical="center"/>
    </xf>
    <xf numFmtId="4" fontId="113" fillId="80" borderId="38">
      <alignment vertical="center"/>
    </xf>
    <xf numFmtId="4" fontId="114" fillId="80" borderId="38">
      <alignment vertical="center"/>
    </xf>
    <xf numFmtId="4" fontId="129" fillId="74" borderId="39">
      <alignment horizontal="left" vertical="center" indent="1"/>
    </xf>
    <xf numFmtId="4" fontId="130" fillId="0" borderId="0" applyNumberFormat="0" applyProtection="0">
      <alignment vertical="center"/>
    </xf>
    <xf numFmtId="4" fontId="131" fillId="0" borderId="37" applyNumberFormat="0" applyProtection="0">
      <alignment horizontal="right" vertical="center"/>
    </xf>
    <xf numFmtId="4" fontId="131" fillId="0" borderId="37" applyNumberFormat="0" applyProtection="0">
      <alignment horizontal="right" vertical="center"/>
    </xf>
    <xf numFmtId="1" fontId="29" fillId="0" borderId="2" applyFill="0" applyBorder="0">
      <alignment horizontal="center"/>
    </xf>
    <xf numFmtId="0" fontId="132" fillId="92" borderId="0"/>
    <xf numFmtId="49" fontId="133" fillId="92" borderId="0"/>
    <xf numFmtId="49" fontId="134" fillId="92" borderId="40"/>
    <xf numFmtId="49" fontId="134" fillId="92" borderId="0"/>
    <xf numFmtId="0" fontId="132" fillId="75" borderId="40">
      <protection locked="0"/>
    </xf>
    <xf numFmtId="0" fontId="132" fillId="92" borderId="0"/>
    <xf numFmtId="0" fontId="135" fillId="93" borderId="0"/>
    <xf numFmtId="0" fontId="135" fillId="94" borderId="0"/>
    <xf numFmtId="0" fontId="135" fillId="95" borderId="0"/>
    <xf numFmtId="0" fontId="136" fillId="0" borderId="0" applyNumberFormat="0" applyFill="0" applyBorder="0" applyAlignment="0" applyProtection="0"/>
    <xf numFmtId="200" fontId="137" fillId="0" borderId="41">
      <alignment horizontal="center"/>
    </xf>
    <xf numFmtId="200" fontId="137" fillId="0" borderId="41">
      <alignment horizontal="center"/>
    </xf>
    <xf numFmtId="0" fontId="29" fillId="0" borderId="21">
      <alignment horizontal="right"/>
    </xf>
    <xf numFmtId="49" fontId="29" fillId="0" borderId="21"/>
    <xf numFmtId="49" fontId="34" fillId="0" borderId="0" applyAlignment="0">
      <alignment horizontal="left" vertical="top"/>
    </xf>
    <xf numFmtId="0" fontId="59" fillId="0" borderId="0"/>
    <xf numFmtId="0" fontId="29" fillId="0" borderId="0"/>
    <xf numFmtId="0" fontId="138" fillId="0" borderId="0" applyNumberFormat="0" applyFont="0" applyFill="0" applyBorder="0" applyAlignment="0" applyProtection="0"/>
    <xf numFmtId="210" fontId="29" fillId="0" borderId="0" applyFill="0" applyBorder="0" applyAlignment="0" applyProtection="0">
      <alignment wrapText="1"/>
    </xf>
    <xf numFmtId="41" fontId="31" fillId="0" borderId="0" applyFont="0" applyFill="0" applyBorder="0" applyAlignment="0" applyProtection="0"/>
    <xf numFmtId="0" fontId="33" fillId="0" borderId="0" applyNumberFormat="0" applyFill="0" applyBorder="0">
      <alignment horizontal="center" wrapText="1"/>
    </xf>
    <xf numFmtId="0" fontId="33" fillId="0" borderId="0" applyNumberFormat="0" applyFill="0" applyBorder="0">
      <alignment horizontal="center" wrapText="1"/>
    </xf>
    <xf numFmtId="40" fontId="139" fillId="0" borderId="0" applyBorder="0">
      <alignment horizontal="right"/>
    </xf>
    <xf numFmtId="49" fontId="140" fillId="0" borderId="3">
      <alignment vertical="center"/>
    </xf>
    <xf numFmtId="49" fontId="34" fillId="0" borderId="0" applyFont="0" applyFill="0" applyBorder="0" applyAlignment="0" applyProtection="0"/>
    <xf numFmtId="211" fontId="34" fillId="0" borderId="0" applyFont="0" applyFill="0" applyBorder="0" applyAlignment="0" applyProtection="0"/>
    <xf numFmtId="212" fontId="31" fillId="0" borderId="0" applyFont="0" applyFill="0" applyBorder="0" applyAlignment="0" applyProtection="0"/>
    <xf numFmtId="0" fontId="141"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136" fillId="0" borderId="0" applyNumberFormat="0" applyFill="0" applyBorder="0" applyAlignment="0" applyProtection="0"/>
    <xf numFmtId="0" fontId="29" fillId="0" borderId="42" applyNumberFormat="0" applyFill="0" applyBorder="0" applyAlignment="0" applyProtection="0"/>
    <xf numFmtId="0" fontId="142" fillId="0" borderId="43" applyNumberFormat="0" applyFill="0" applyAlignment="0" applyProtection="0"/>
    <xf numFmtId="0" fontId="142" fillId="0" borderId="43" applyNumberFormat="0" applyFill="0" applyAlignment="0" applyProtection="0"/>
    <xf numFmtId="198" fontId="29" fillId="0" borderId="44">
      <protection locked="0"/>
    </xf>
    <xf numFmtId="198" fontId="29" fillId="0" borderId="44">
      <protection locked="0"/>
    </xf>
    <xf numFmtId="198" fontId="29" fillId="0" borderId="44">
      <protection locked="0"/>
    </xf>
    <xf numFmtId="198" fontId="29" fillId="0" borderId="44">
      <protection locked="0"/>
    </xf>
    <xf numFmtId="198" fontId="29" fillId="0" borderId="44">
      <protection locked="0"/>
    </xf>
    <xf numFmtId="37" fontId="83" fillId="77" borderId="0" applyNumberFormat="0" applyBorder="0" applyAlignment="0" applyProtection="0"/>
    <xf numFmtId="37" fontId="83" fillId="77" borderId="0" applyNumberFormat="0" applyBorder="0" applyAlignment="0" applyProtection="0"/>
    <xf numFmtId="37" fontId="83" fillId="77" borderId="0" applyNumberFormat="0" applyBorder="0" applyAlignment="0" applyProtection="0"/>
    <xf numFmtId="37" fontId="83" fillId="0" borderId="0"/>
    <xf numFmtId="3" fontId="143" fillId="0" borderId="32" applyProtection="0"/>
    <xf numFmtId="170" fontId="144" fillId="0" borderId="0" applyFont="0" applyFill="0" applyBorder="0" applyAlignment="0" applyProtection="0"/>
    <xf numFmtId="213" fontId="84" fillId="0" borderId="0" applyFont="0" applyFill="0" applyBorder="0" applyAlignment="0" applyProtection="0"/>
    <xf numFmtId="214" fontId="84" fillId="0" borderId="0" applyFont="0" applyFill="0" applyBorder="0" applyAlignment="0" applyProtection="0"/>
    <xf numFmtId="215" fontId="84" fillId="0" borderId="0" applyFont="0" applyFill="0" applyBorder="0" applyAlignment="0" applyProtection="0"/>
    <xf numFmtId="0" fontId="121" fillId="0" borderId="0" applyFill="0" applyBorder="0" applyAlignment="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145" fillId="0" borderId="0" applyNumberFormat="0" applyFill="0" applyBorder="0" applyAlignment="0" applyProtection="0"/>
    <xf numFmtId="0" fontId="29" fillId="0" borderId="2" applyNumberFormat="0" applyAlignment="0"/>
    <xf numFmtId="0" fontId="29" fillId="0" borderId="21" applyNumberFormat="0" applyAlignment="0"/>
    <xf numFmtId="0" fontId="29" fillId="0" borderId="45" applyNumberFormat="0" applyAlignment="0">
      <alignment horizontal="center"/>
    </xf>
    <xf numFmtId="0" fontId="29" fillId="0" borderId="45" applyNumberFormat="0" applyAlignment="0">
      <alignment horizontal="center"/>
    </xf>
    <xf numFmtId="0" fontId="33" fillId="96" borderId="0" applyBorder="0">
      <alignment horizontal="center"/>
    </xf>
    <xf numFmtId="0" fontId="29" fillId="77" borderId="0" applyBorder="0"/>
    <xf numFmtId="0" fontId="29" fillId="0" borderId="0" applyBorder="0"/>
    <xf numFmtId="209" fontId="33" fillId="97" borderId="0" applyBorder="0"/>
    <xf numFmtId="0" fontId="29" fillId="92" borderId="0" applyBorder="0"/>
    <xf numFmtId="0" fontId="29" fillId="82" borderId="0" applyBorder="0"/>
    <xf numFmtId="0" fontId="29" fillId="92" borderId="0" applyBorder="0">
      <alignment wrapText="1"/>
    </xf>
    <xf numFmtId="209" fontId="33" fillId="82" borderId="0" applyBorder="0"/>
    <xf numFmtId="209" fontId="33" fillId="98" borderId="0" applyBorder="0"/>
    <xf numFmtId="209" fontId="29" fillId="92" borderId="0" applyBorder="0"/>
    <xf numFmtId="0" fontId="29" fillId="99" borderId="0" applyBorder="0"/>
    <xf numFmtId="209" fontId="29" fillId="95" borderId="0" applyBorder="0"/>
    <xf numFmtId="0" fontId="29" fillId="93" borderId="0" applyBorder="0"/>
    <xf numFmtId="0" fontId="146" fillId="100" borderId="0" applyBorder="0"/>
    <xf numFmtId="0" fontId="33" fillId="98" borderId="0" applyNumberFormat="0" applyBorder="0" applyAlignment="0"/>
    <xf numFmtId="0" fontId="33" fillId="36" borderId="0" applyNumberFormat="0" applyBorder="0" applyAlignment="0"/>
    <xf numFmtId="0" fontId="33" fillId="45" borderId="0" applyNumberFormat="0" applyBorder="0" applyAlignment="0"/>
    <xf numFmtId="0" fontId="33" fillId="101" borderId="0" applyNumberFormat="0" applyBorder="0" applyAlignment="0"/>
    <xf numFmtId="0" fontId="33" fillId="102" borderId="0" applyNumberFormat="0" applyBorder="0" applyAlignment="0"/>
    <xf numFmtId="0" fontId="33" fillId="57" borderId="0" applyNumberFormat="0" applyBorder="0" applyAlignment="0"/>
    <xf numFmtId="0" fontId="33" fillId="103" borderId="0" applyNumberFormat="0" applyBorder="0" applyAlignment="0"/>
    <xf numFmtId="1" fontId="33" fillId="93" borderId="1" applyNumberFormat="0" applyAlignment="0">
      <alignment horizontal="center"/>
    </xf>
    <xf numFmtId="1" fontId="33" fillId="93" borderId="1" applyNumberFormat="0" applyAlignment="0">
      <alignment horizontal="center"/>
    </xf>
    <xf numFmtId="1" fontId="33" fillId="93" borderId="1" applyNumberFormat="0" applyAlignment="0">
      <alignment horizontal="center"/>
    </xf>
    <xf numFmtId="1" fontId="33" fillId="69" borderId="1" applyNumberFormat="0" applyAlignment="0">
      <alignment horizontal="left"/>
    </xf>
    <xf numFmtId="1" fontId="33" fillId="69" borderId="1" applyNumberFormat="0" applyAlignment="0">
      <alignment horizontal="left"/>
    </xf>
    <xf numFmtId="1" fontId="33" fillId="69" borderId="1" applyNumberFormat="0" applyAlignment="0">
      <alignment horizontal="left"/>
    </xf>
    <xf numFmtId="0" fontId="33" fillId="69" borderId="1" applyNumberFormat="0" applyAlignment="0"/>
    <xf numFmtId="0" fontId="33" fillId="69" borderId="1" applyNumberFormat="0" applyAlignment="0"/>
    <xf numFmtId="0" fontId="33" fillId="69" borderId="1" applyNumberFormat="0" applyAlignment="0"/>
    <xf numFmtId="1" fontId="29" fillId="0" borderId="0" applyFont="0" applyFill="0" applyBorder="0">
      <alignment horizontal="center"/>
    </xf>
    <xf numFmtId="0" fontId="147" fillId="0" borderId="0" applyFill="0" applyBorder="0" applyAlignment="0" applyProtection="0"/>
    <xf numFmtId="49" fontId="29" fillId="53" borderId="21">
      <alignment horizontal="center"/>
    </xf>
    <xf numFmtId="0" fontId="148" fillId="0" borderId="0"/>
    <xf numFmtId="9" fontId="31" fillId="0" borderId="0" applyFont="0" applyFill="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8" borderId="0" applyNumberFormat="0" applyBorder="0" applyAlignment="0" applyProtection="0"/>
    <xf numFmtId="0" fontId="20" fillId="39"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38" fillId="0" borderId="0"/>
    <xf numFmtId="0" fontId="20" fillId="13"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0" fontId="83" fillId="74" borderId="1" applyNumberFormat="0" applyBorder="0" applyAlignment="0" applyProtection="0"/>
    <xf numFmtId="10" fontId="83" fillId="74" borderId="1" applyNumberFormat="0" applyBorder="0" applyAlignment="0" applyProtection="0"/>
    <xf numFmtId="10" fontId="83" fillId="74" borderId="1" applyNumberFormat="0" applyBorder="0" applyAlignment="0" applyProtection="0"/>
    <xf numFmtId="10" fontId="83" fillId="74" borderId="1"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 fontId="111" fillId="78" borderId="1" applyNumberFormat="0" applyProtection="0">
      <alignment horizontal="right" vertical="center" wrapText="1"/>
    </xf>
    <xf numFmtId="4" fontId="111" fillId="78" borderId="1" applyNumberFormat="0" applyProtection="0">
      <alignment horizontal="left" vertical="center" indent="1"/>
    </xf>
    <xf numFmtId="4" fontId="116" fillId="81" borderId="1" applyNumberFormat="0" applyProtection="0">
      <alignment horizontal="left" vertical="center"/>
    </xf>
    <xf numFmtId="4" fontId="116" fillId="81" borderId="1" applyNumberFormat="0" applyProtection="0">
      <alignment horizontal="left" vertical="center"/>
    </xf>
    <xf numFmtId="4" fontId="115" fillId="0" borderId="1" applyNumberFormat="0" applyProtection="0">
      <alignment horizontal="left" vertical="center" indent="1"/>
    </xf>
    <xf numFmtId="4" fontId="71" fillId="0" borderId="1" applyNumberFormat="0" applyProtection="0">
      <alignment horizontal="left" vertical="center" indent="1"/>
    </xf>
    <xf numFmtId="0" fontId="116" fillId="84" borderId="1" applyNumberFormat="0" applyProtection="0">
      <alignment horizontal="left" vertical="center" indent="2"/>
    </xf>
    <xf numFmtId="0" fontId="116" fillId="84" borderId="1" applyNumberFormat="0" applyProtection="0">
      <alignment horizontal="left" vertical="center" indent="2"/>
    </xf>
    <xf numFmtId="0" fontId="103" fillId="0" borderId="1" applyNumberFormat="0" applyProtection="0">
      <alignment horizontal="left" vertical="center" indent="2"/>
    </xf>
    <xf numFmtId="0" fontId="103" fillId="0" borderId="1" applyNumberFormat="0" applyProtection="0">
      <alignment horizontal="left" vertical="center" indent="2"/>
    </xf>
    <xf numFmtId="0" fontId="103" fillId="0" borderId="1" applyNumberFormat="0" applyProtection="0">
      <alignment horizontal="left" vertical="center" indent="2"/>
    </xf>
    <xf numFmtId="0" fontId="29" fillId="87" borderId="1" applyNumberFormat="0">
      <protection locked="0"/>
    </xf>
    <xf numFmtId="0" fontId="29" fillId="87" borderId="1" applyNumberFormat="0">
      <protection locked="0"/>
    </xf>
    <xf numFmtId="0" fontId="29" fillId="87" borderId="1" applyNumberFormat="0">
      <protection locked="0"/>
    </xf>
    <xf numFmtId="4" fontId="124" fillId="0" borderId="1" applyNumberFormat="0" applyProtection="0">
      <alignment horizontal="right" vertical="center" wrapText="1"/>
    </xf>
    <xf numFmtId="4" fontId="124" fillId="0" borderId="1" applyNumberFormat="0" applyProtection="0">
      <alignment horizontal="left" vertical="center" indent="1"/>
    </xf>
    <xf numFmtId="4" fontId="124" fillId="0" borderId="1" applyNumberFormat="0" applyProtection="0">
      <alignment horizontal="left" vertical="center" indent="1"/>
    </xf>
    <xf numFmtId="0" fontId="116" fillId="91" borderId="1" applyNumberFormat="0" applyProtection="0">
      <alignment horizontal="center" vertical="top" wrapText="1"/>
    </xf>
    <xf numFmtId="0" fontId="116" fillId="91" borderId="1" applyNumberFormat="0" applyProtection="0">
      <alignment horizontal="center" vertical="top" wrapText="1"/>
    </xf>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1" fontId="33" fillId="93" borderId="1" applyNumberFormat="0" applyAlignment="0">
      <alignment horizontal="center"/>
    </xf>
    <xf numFmtId="1" fontId="33" fillId="93" borderId="1" applyNumberFormat="0" applyAlignment="0">
      <alignment horizontal="center"/>
    </xf>
    <xf numFmtId="1" fontId="33" fillId="69" borderId="1" applyNumberFormat="0" applyAlignment="0">
      <alignment horizontal="left"/>
    </xf>
    <xf numFmtId="1" fontId="33" fillId="69" borderId="1" applyNumberFormat="0" applyAlignment="0">
      <alignment horizontal="left"/>
    </xf>
    <xf numFmtId="0" fontId="33" fillId="69" borderId="1" applyNumberFormat="0" applyAlignment="0"/>
    <xf numFmtId="0" fontId="33" fillId="69" borderId="1" applyNumberFormat="0" applyAlignment="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39" borderId="0" applyNumberFormat="0" applyBorder="0" applyAlignment="0" applyProtection="0"/>
    <xf numFmtId="43" fontId="20" fillId="0" borderId="0" applyFont="0" applyFill="0" applyBorder="0" applyAlignment="0" applyProtection="0"/>
    <xf numFmtId="9" fontId="20" fillId="0" borderId="0" applyFont="0" applyFill="0" applyBorder="0" applyAlignment="0" applyProtection="0"/>
    <xf numFmtId="0" fontId="20" fillId="32" borderId="0" applyNumberFormat="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32" borderId="0" applyNumberFormat="0" applyBorder="0" applyAlignment="0" applyProtection="0"/>
    <xf numFmtId="0" fontId="20" fillId="42" borderId="0" applyNumberFormat="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9" fontId="20" fillId="0" borderId="0" applyFont="0" applyFill="0" applyBorder="0" applyAlignment="0" applyProtection="0"/>
    <xf numFmtId="9" fontId="20" fillId="0" borderId="0" applyFont="0" applyFill="0" applyBorder="0" applyAlignment="0" applyProtection="0"/>
    <xf numFmtId="9"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0" borderId="0"/>
    <xf numFmtId="44" fontId="20" fillId="0" borderId="0" applyFont="0" applyFill="0" applyBorder="0" applyAlignment="0" applyProtection="0"/>
    <xf numFmtId="43" fontId="20" fillId="0" borderId="0" applyFont="0" applyFill="0" applyBorder="0" applyAlignment="0" applyProtection="0"/>
    <xf numFmtId="0" fontId="20" fillId="0" borderId="0"/>
    <xf numFmtId="0" fontId="20" fillId="3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65" fillId="36"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6"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71" fillId="36"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65" fillId="43"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35"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42" borderId="0" applyNumberFormat="0" applyBorder="0" applyAlignment="0" applyProtection="0"/>
    <xf numFmtId="0" fontId="71" fillId="44"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65" fillId="42"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65" fillId="41"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65" fillId="41"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65" fillId="40" borderId="0" applyNumberFormat="0" applyBorder="0" applyAlignment="0" applyProtection="0"/>
    <xf numFmtId="0" fontId="71" fillId="87"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65" fillId="40"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24"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43"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65" fillId="3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38" borderId="0" applyNumberFormat="0" applyBorder="0" applyAlignment="0" applyProtection="0"/>
    <xf numFmtId="0" fontId="71" fillId="39"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65" fillId="38"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65" fillId="37"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65"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65" fillId="36" borderId="0" applyNumberFormat="0" applyBorder="0" applyAlignment="0" applyProtection="0"/>
    <xf numFmtId="0" fontId="71" fillId="37"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65" fillId="3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16"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37"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65" fillId="35"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65" fillId="35"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9" fillId="0" borderId="0"/>
    <xf numFmtId="0" fontId="20" fillId="0" borderId="0"/>
    <xf numFmtId="0" fontId="20" fillId="0" borderId="0"/>
    <xf numFmtId="0" fontId="2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44" fontId="2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0" fontId="20" fillId="0" borderId="0"/>
    <xf numFmtId="43" fontId="20" fillId="0" borderId="0" applyFont="0" applyFill="0" applyBorder="0" applyAlignment="0" applyProtection="0"/>
    <xf numFmtId="0" fontId="20" fillId="0" borderId="0"/>
    <xf numFmtId="0" fontId="20" fillId="0" borderId="0"/>
    <xf numFmtId="43" fontId="20" fillId="0" borderId="0" applyFont="0" applyFill="0" applyBorder="0" applyAlignment="0" applyProtection="0"/>
    <xf numFmtId="0" fontId="20" fillId="0" borderId="0"/>
    <xf numFmtId="0" fontId="29" fillId="93" borderId="0" applyBorder="0"/>
    <xf numFmtId="209" fontId="29" fillId="95" borderId="0" applyBorder="0"/>
    <xf numFmtId="0" fontId="29" fillId="99" borderId="0" applyBorder="0"/>
    <xf numFmtId="209" fontId="29" fillId="92" borderId="0" applyBorder="0"/>
    <xf numFmtId="0" fontId="29" fillId="92" borderId="0" applyBorder="0">
      <alignment wrapText="1"/>
    </xf>
    <xf numFmtId="0" fontId="29" fillId="82" borderId="0" applyBorder="0"/>
    <xf numFmtId="0" fontId="29" fillId="92" borderId="0" applyBorder="0"/>
    <xf numFmtId="0" fontId="29" fillId="0" borderId="0" applyBorder="0"/>
    <xf numFmtId="0" fontId="29" fillId="77" borderId="0" applyBorder="0"/>
    <xf numFmtId="0" fontId="29" fillId="0" borderId="47" applyNumberFormat="0" applyAlignment="0"/>
    <xf numFmtId="0" fontId="29" fillId="0" borderId="2" applyNumberFormat="0" applyAlignment="0"/>
    <xf numFmtId="37" fontId="83" fillId="0" borderId="0"/>
    <xf numFmtId="0" fontId="29" fillId="0" borderId="42" applyNumberFormat="0" applyFill="0" applyBorder="0" applyAlignment="0" applyProtection="0"/>
    <xf numFmtId="0" fontId="29" fillId="0" borderId="42" applyNumberFormat="0" applyFill="0" applyBorder="0" applyAlignment="0" applyProtection="0"/>
    <xf numFmtId="49" fontId="29" fillId="0" borderId="47"/>
    <xf numFmtId="0" fontId="34" fillId="0" borderId="73" applyNumberFormat="0" applyAlignment="0" applyProtection="0">
      <alignment horizontal="left" vertical="center"/>
    </xf>
    <xf numFmtId="0" fontId="34" fillId="0" borderId="74">
      <alignment horizontal="left" vertical="center"/>
    </xf>
    <xf numFmtId="9" fontId="29"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0" fontId="94" fillId="0" borderId="75" applyNumberFormat="0" applyFill="0" applyAlignment="0" applyProtection="0"/>
    <xf numFmtId="10" fontId="83" fillId="74" borderId="72" applyNumberFormat="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0" fontId="29" fillId="0" borderId="0"/>
    <xf numFmtId="0" fontId="75" fillId="0" borderId="0"/>
    <xf numFmtId="0" fontId="29" fillId="0" borderId="0"/>
    <xf numFmtId="0" fontId="75" fillId="0" borderId="0"/>
    <xf numFmtId="0" fontId="20" fillId="0" borderId="0"/>
    <xf numFmtId="0" fontId="75" fillId="0" borderId="0"/>
    <xf numFmtId="0" fontId="75" fillId="0" borderId="0"/>
    <xf numFmtId="0" fontId="75" fillId="0" borderId="0"/>
    <xf numFmtId="0" fontId="20" fillId="0" borderId="0"/>
    <xf numFmtId="0" fontId="75" fillId="0" borderId="0"/>
    <xf numFmtId="0" fontId="29" fillId="0" borderId="0"/>
    <xf numFmtId="0" fontId="75" fillId="0" borderId="0"/>
    <xf numFmtId="0" fontId="29"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9" fillId="0" borderId="0"/>
    <xf numFmtId="0" fontId="75" fillId="0" borderId="0"/>
    <xf numFmtId="0" fontId="31" fillId="0" borderId="0"/>
    <xf numFmtId="0" fontId="20" fillId="0" borderId="0"/>
    <xf numFmtId="0" fontId="31" fillId="0" borderId="0"/>
    <xf numFmtId="0" fontId="3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29" fillId="0" borderId="0"/>
    <xf numFmtId="0" fontId="75" fillId="0" borderId="0"/>
    <xf numFmtId="0" fontId="29" fillId="0" borderId="0"/>
    <xf numFmtId="0" fontId="75" fillId="0" borderId="0"/>
    <xf numFmtId="0" fontId="29" fillId="0" borderId="0"/>
    <xf numFmtId="0" fontId="75" fillId="0" borderId="0"/>
    <xf numFmtId="0" fontId="29" fillId="0" borderId="0"/>
    <xf numFmtId="0" fontId="75" fillId="0" borderId="0"/>
    <xf numFmtId="0" fontId="29" fillId="0" borderId="0"/>
    <xf numFmtId="0" fontId="75" fillId="0" borderId="0"/>
    <xf numFmtId="0" fontId="29" fillId="0" borderId="0"/>
    <xf numFmtId="0" fontId="75" fillId="0" borderId="0"/>
    <xf numFmtId="0" fontId="75" fillId="0" borderId="0"/>
    <xf numFmtId="0" fontId="75" fillId="0" borderId="0"/>
    <xf numFmtId="0" fontId="29" fillId="0" borderId="0"/>
    <xf numFmtId="0" fontId="29" fillId="0" borderId="0"/>
    <xf numFmtId="0" fontId="75" fillId="0" borderId="0"/>
    <xf numFmtId="0" fontId="75" fillId="0" borderId="0"/>
    <xf numFmtId="0" fontId="29" fillId="0" borderId="0"/>
    <xf numFmtId="0" fontId="75" fillId="0" borderId="0"/>
    <xf numFmtId="0" fontId="29" fillId="0" borderId="0"/>
    <xf numFmtId="0" fontId="75" fillId="0" borderId="0"/>
    <xf numFmtId="0" fontId="75" fillId="0" borderId="0"/>
    <xf numFmtId="205" fontId="101" fillId="0" borderId="0"/>
    <xf numFmtId="37" fontId="100" fillId="0" borderId="0"/>
    <xf numFmtId="0" fontId="29" fillId="0" borderId="47"/>
    <xf numFmtId="199" fontId="29" fillId="0" borderId="0" applyFont="0" applyFill="0" applyBorder="0" applyAlignment="0" applyProtection="0">
      <alignment horizontal="center"/>
    </xf>
    <xf numFmtId="0" fontId="34" fillId="0" borderId="0" applyNumberFormat="0" applyFont="0" applyFill="0" applyBorder="0" applyProtection="0"/>
    <xf numFmtId="0" fontId="34" fillId="0" borderId="0" applyNumberFormat="0" applyFont="0" applyFill="0" applyBorder="0" applyProtection="0"/>
    <xf numFmtId="0" fontId="87" fillId="0" borderId="0" applyNumberFormat="0" applyFont="0" applyFill="0" applyBorder="0" applyProtection="0"/>
    <xf numFmtId="0" fontId="87" fillId="0" borderId="0" applyNumberFormat="0" applyFont="0" applyFill="0" applyBorder="0" applyProtection="0"/>
    <xf numFmtId="193" fontId="29" fillId="0" borderId="0" applyFont="0" applyFill="0" applyBorder="0" applyAlignment="0" applyProtection="0">
      <alignment horizontal="center"/>
    </xf>
    <xf numFmtId="172" fontId="77" fillId="0" borderId="0" applyFont="0" applyFill="0" applyBorder="0" applyAlignment="0" applyProtection="0"/>
    <xf numFmtId="2" fontId="29" fillId="0" borderId="0" applyFont="0" applyFill="0" applyBorder="0" applyAlignment="0" applyProtection="0"/>
    <xf numFmtId="0" fontId="81" fillId="0" borderId="0" applyNumberFormat="0" applyAlignment="0">
      <alignment horizontal="left"/>
    </xf>
    <xf numFmtId="185" fontId="29" fillId="71" borderId="0">
      <alignment horizontal="center"/>
    </xf>
    <xf numFmtId="44" fontId="75"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9" fillId="0" borderId="0" applyFont="0" applyFill="0" applyBorder="0" applyAlignment="0" applyProtection="0"/>
    <xf numFmtId="44" fontId="75"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181" fontId="29" fillId="0" borderId="0" applyFont="0" applyFill="0" applyBorder="0" applyAlignment="0" applyProtection="0"/>
    <xf numFmtId="0" fontId="76" fillId="0" borderId="0" applyNumberFormat="0" applyAlignment="0">
      <alignment horizontal="left"/>
    </xf>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79" fontId="29" fillId="0" borderId="0"/>
    <xf numFmtId="179" fontId="29" fillId="0" borderId="0"/>
    <xf numFmtId="179" fontId="29" fillId="0" borderId="0"/>
    <xf numFmtId="179" fontId="29" fillId="0" borderId="0"/>
    <xf numFmtId="179" fontId="29" fillId="0" borderId="0"/>
    <xf numFmtId="179" fontId="29" fillId="0" borderId="0"/>
    <xf numFmtId="179" fontId="29" fillId="0" borderId="0"/>
    <xf numFmtId="49" fontId="29" fillId="0" borderId="47"/>
    <xf numFmtId="49" fontId="29" fillId="0" borderId="47"/>
    <xf numFmtId="175" fontId="67" fillId="69" borderId="20">
      <alignment horizontal="center" vertical="center"/>
    </xf>
    <xf numFmtId="0" fontId="29" fillId="0" borderId="0" applyNumberFormat="0" applyFill="0" applyBorder="0" applyAlignment="0" applyProtection="0"/>
    <xf numFmtId="183" fontId="29" fillId="0" borderId="0" applyFont="0" applyFill="0" applyBorder="0" applyAlignment="0" applyProtection="0"/>
    <xf numFmtId="0" fontId="20" fillId="0" borderId="0"/>
    <xf numFmtId="0" fontId="29" fillId="0" borderId="47">
      <alignment horizontal="center"/>
    </xf>
    <xf numFmtId="0" fontId="150" fillId="0" borderId="0"/>
    <xf numFmtId="180" fontId="29" fillId="0" borderId="0" applyFont="0" applyFill="0" applyBorder="0" applyAlignment="0" applyProtection="0"/>
    <xf numFmtId="0" fontId="29" fillId="0" borderId="47" applyNumberFormat="0" applyAlignment="0"/>
    <xf numFmtId="49" fontId="29" fillId="0" borderId="47"/>
    <xf numFmtId="9" fontId="29" fillId="0" borderId="0" applyFont="0" applyFill="0" applyBorder="0" applyAlignment="0" applyProtection="0"/>
    <xf numFmtId="9" fontId="29" fillId="0" borderId="0" applyFont="0" applyFill="0" applyBorder="0" applyAlignment="0" applyProtection="0"/>
    <xf numFmtId="0" fontId="29" fillId="0" borderId="47"/>
    <xf numFmtId="186" fontId="151" fillId="0" borderId="0">
      <alignment horizontal="right"/>
      <protection locked="0"/>
    </xf>
    <xf numFmtId="180" fontId="29" fillId="0" borderId="0" applyFont="0" applyFill="0" applyBorder="0" applyAlignment="0" applyProtection="0"/>
    <xf numFmtId="49" fontId="29" fillId="0" borderId="47"/>
    <xf numFmtId="0" fontId="150" fillId="0" borderId="0"/>
    <xf numFmtId="0" fontId="20" fillId="39" borderId="0" applyNumberFormat="0" applyBorder="0" applyAlignment="0" applyProtection="0"/>
    <xf numFmtId="0" fontId="20" fillId="32" borderId="0" applyNumberFormat="0" applyBorder="0" applyAlignment="0" applyProtection="0"/>
    <xf numFmtId="0" fontId="29" fillId="0" borderId="0"/>
    <xf numFmtId="0" fontId="20" fillId="39" borderId="0" applyNumberFormat="0" applyBorder="0" applyAlignment="0" applyProtection="0"/>
    <xf numFmtId="0" fontId="20" fillId="39" borderId="0" applyNumberFormat="0" applyBorder="0" applyAlignment="0" applyProtection="0"/>
    <xf numFmtId="0" fontId="20" fillId="28"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9" fillId="0" borderId="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8"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75" fillId="0" borderId="0"/>
    <xf numFmtId="1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2" fontId="7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179" fontId="29" fillId="0" borderId="0"/>
    <xf numFmtId="180" fontId="29" fillId="0" borderId="0" applyFont="0" applyFill="0" applyBorder="0" applyAlignment="0" applyProtection="0"/>
    <xf numFmtId="0" fontId="29" fillId="0" borderId="0" applyNumberFormat="0" applyFill="0" applyBorder="0" applyAlignment="0" applyProtection="0"/>
    <xf numFmtId="44" fontId="20" fillId="0" borderId="0" applyFont="0" applyFill="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12" borderId="0" applyNumberFormat="0" applyBorder="0" applyAlignment="0" applyProtection="0"/>
    <xf numFmtId="49" fontId="29" fillId="0" borderId="47"/>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75" fillId="0" borderId="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39" borderId="0" applyNumberFormat="0" applyBorder="0" applyAlignment="0" applyProtection="0"/>
    <xf numFmtId="0" fontId="20" fillId="20" borderId="0" applyNumberFormat="0" applyBorder="0" applyAlignment="0" applyProtection="0"/>
    <xf numFmtId="0" fontId="20" fillId="12"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12"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12" borderId="0" applyNumberFormat="0" applyBorder="0" applyAlignment="0" applyProtection="0"/>
    <xf numFmtId="0" fontId="20" fillId="44" borderId="0" applyNumberFormat="0" applyBorder="0" applyAlignment="0" applyProtection="0"/>
    <xf numFmtId="0" fontId="29" fillId="0" borderId="0"/>
    <xf numFmtId="0" fontId="29" fillId="0" borderId="0"/>
    <xf numFmtId="0" fontId="20" fillId="39" borderId="0" applyNumberFormat="0" applyBorder="0" applyAlignment="0" applyProtection="0"/>
    <xf numFmtId="0" fontId="20" fillId="32"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71" fillId="10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65" fillId="35"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32" borderId="0" applyNumberFormat="0" applyBorder="0" applyAlignment="0" applyProtection="0"/>
    <xf numFmtId="0" fontId="20" fillId="39" borderId="0" applyNumberFormat="0" applyBorder="0" applyAlignment="0" applyProtection="0"/>
    <xf numFmtId="0" fontId="20" fillId="44"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32" borderId="0" applyNumberFormat="0" applyBorder="0" applyAlignment="0" applyProtection="0"/>
    <xf numFmtId="0" fontId="20" fillId="44" borderId="0" applyNumberFormat="0" applyBorder="0" applyAlignment="0" applyProtection="0"/>
    <xf numFmtId="0" fontId="20" fillId="3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5" fillId="44"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71" fillId="65" borderId="0" applyNumberFormat="0" applyBorder="0" applyAlignment="0" applyProtection="0"/>
    <xf numFmtId="0" fontId="65" fillId="44"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65" fillId="45"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4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71" fillId="3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65" fillId="3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65" fillId="46"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71" fillId="47" borderId="0" applyNumberFormat="0" applyBorder="0" applyAlignment="0" applyProtection="0"/>
    <xf numFmtId="0" fontId="65" fillId="4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65" fillId="47"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65" fillId="47"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76" borderId="0" applyNumberFormat="0" applyBorder="0" applyAlignment="0" applyProtection="0"/>
    <xf numFmtId="0" fontId="20" fillId="21"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65" fillId="40"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71" fillId="48" borderId="0" applyNumberFormat="0" applyBorder="0" applyAlignment="0" applyProtection="0"/>
    <xf numFmtId="0" fontId="65" fillId="40"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65" fillId="48" borderId="0" applyNumberFormat="0" applyBorder="0" applyAlignment="0" applyProtection="0"/>
    <xf numFmtId="0" fontId="20" fillId="25" borderId="0" applyNumberFormat="0" applyBorder="0" applyAlignment="0" applyProtection="0"/>
    <xf numFmtId="0" fontId="20" fillId="25" borderId="0" applyNumberFormat="0" applyBorder="0" applyAlignment="0" applyProtection="0"/>
    <xf numFmtId="0" fontId="65" fillId="48"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36" borderId="0" applyNumberFormat="0" applyBorder="0" applyAlignment="0" applyProtection="0"/>
    <xf numFmtId="0" fontId="20" fillId="2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65" fillId="44"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71" fillId="65" borderId="0" applyNumberFormat="0" applyBorder="0" applyAlignment="0" applyProtection="0"/>
    <xf numFmtId="0" fontId="65" fillId="44"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65" fillId="45" borderId="0" applyNumberFormat="0" applyBorder="0" applyAlignment="0" applyProtection="0"/>
    <xf numFmtId="0" fontId="20" fillId="29" borderId="0" applyNumberFormat="0" applyBorder="0" applyAlignment="0" applyProtection="0"/>
    <xf numFmtId="0" fontId="20" fillId="29" borderId="0" applyNumberFormat="0" applyBorder="0" applyAlignment="0" applyProtection="0"/>
    <xf numFmtId="0" fontId="65" fillId="45"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42" borderId="0" applyNumberFormat="0" applyBorder="0" applyAlignment="0" applyProtection="0"/>
    <xf numFmtId="0" fontId="20" fillId="2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65" fillId="49"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71" fillId="43" borderId="0" applyNumberFormat="0" applyBorder="0" applyAlignment="0" applyProtection="0"/>
    <xf numFmtId="0" fontId="65" fillId="4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65" fillId="43" borderId="0" applyNumberFormat="0" applyBorder="0" applyAlignment="0" applyProtection="0"/>
    <xf numFmtId="0" fontId="20" fillId="33" borderId="0" applyNumberFormat="0" applyBorder="0" applyAlignment="0" applyProtection="0"/>
    <xf numFmtId="0" fontId="20" fillId="33" borderId="0" applyNumberFormat="0" applyBorder="0" applyAlignment="0" applyProtection="0"/>
    <xf numFmtId="0" fontId="65" fillId="43"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20" fillId="39" borderId="0" applyNumberFormat="0" applyBorder="0" applyAlignment="0" applyProtection="0"/>
    <xf numFmtId="0" fontId="20" fillId="33" borderId="0" applyNumberFormat="0" applyBorder="0" applyAlignment="0" applyProtection="0"/>
    <xf numFmtId="0" fontId="66" fillId="50" borderId="0" applyNumberFormat="0" applyBorder="0" applyAlignment="0" applyProtection="0"/>
    <xf numFmtId="0" fontId="146" fillId="65" borderId="0" applyNumberFormat="0" applyBorder="0" applyAlignment="0" applyProtection="0"/>
    <xf numFmtId="0" fontId="66" fillId="45" borderId="0" applyNumberFormat="0" applyBorder="0" applyAlignment="0" applyProtection="0"/>
    <xf numFmtId="0" fontId="57" fillId="14" borderId="0" applyNumberFormat="0" applyBorder="0" applyAlignment="0" applyProtection="0"/>
    <xf numFmtId="0" fontId="57" fillId="42" borderId="0" applyNumberFormat="0" applyBorder="0" applyAlignment="0" applyProtection="0"/>
    <xf numFmtId="0" fontId="57" fillId="14" borderId="0" applyNumberFormat="0" applyBorder="0" applyAlignment="0" applyProtection="0"/>
    <xf numFmtId="0" fontId="66" fillId="37" borderId="0" applyNumberFormat="0" applyBorder="0" applyAlignment="0" applyProtection="0"/>
    <xf numFmtId="0" fontId="146" fillId="37" borderId="0" applyNumberFormat="0" applyBorder="0" applyAlignment="0" applyProtection="0"/>
    <xf numFmtId="0" fontId="66" fillId="37" borderId="0" applyNumberFormat="0" applyBorder="0" applyAlignment="0" applyProtection="0"/>
    <xf numFmtId="0" fontId="57" fillId="18" borderId="0" applyNumberFormat="0" applyBorder="0" applyAlignment="0" applyProtection="0"/>
    <xf numFmtId="0" fontId="57" fillId="68" borderId="0" applyNumberFormat="0" applyBorder="0" applyAlignment="0" applyProtection="0"/>
    <xf numFmtId="0" fontId="57" fillId="18" borderId="0" applyNumberFormat="0" applyBorder="0" applyAlignment="0" applyProtection="0"/>
    <xf numFmtId="0" fontId="66" fillId="46" borderId="0" applyNumberFormat="0" applyBorder="0" applyAlignment="0" applyProtection="0"/>
    <xf numFmtId="0" fontId="146" fillId="47" borderId="0" applyNumberFormat="0" applyBorder="0" applyAlignment="0" applyProtection="0"/>
    <xf numFmtId="0" fontId="66" fillId="47" borderId="0" applyNumberFormat="0" applyBorder="0" applyAlignment="0" applyProtection="0"/>
    <xf numFmtId="0" fontId="57" fillId="22" borderId="0" applyNumberFormat="0" applyBorder="0" applyAlignment="0" applyProtection="0"/>
    <xf numFmtId="0" fontId="57" fillId="49" borderId="0" applyNumberFormat="0" applyBorder="0" applyAlignment="0" applyProtection="0"/>
    <xf numFmtId="0" fontId="57" fillId="22" borderId="0" applyNumberFormat="0" applyBorder="0" applyAlignment="0" applyProtection="0"/>
    <xf numFmtId="0" fontId="66" fillId="51" borderId="0" applyNumberFormat="0" applyBorder="0" applyAlignment="0" applyProtection="0"/>
    <xf numFmtId="0" fontId="146" fillId="48" borderId="0" applyNumberFormat="0" applyBorder="0" applyAlignment="0" applyProtection="0"/>
    <xf numFmtId="0" fontId="66" fillId="48" borderId="0" applyNumberFormat="0" applyBorder="0" applyAlignment="0" applyProtection="0"/>
    <xf numFmtId="0" fontId="57" fillId="26" borderId="0" applyNumberFormat="0" applyBorder="0" applyAlignment="0" applyProtection="0"/>
    <xf numFmtId="0" fontId="57" fillId="36" borderId="0" applyNumberFormat="0" applyBorder="0" applyAlignment="0" applyProtection="0"/>
    <xf numFmtId="0" fontId="57" fillId="26" borderId="0" applyNumberFormat="0" applyBorder="0" applyAlignment="0" applyProtection="0"/>
    <xf numFmtId="0" fontId="66" fillId="52" borderId="0" applyNumberFormat="0" applyBorder="0" applyAlignment="0" applyProtection="0"/>
    <xf numFmtId="0" fontId="146" fillId="65" borderId="0" applyNumberFormat="0" applyBorder="0" applyAlignment="0" applyProtection="0"/>
    <xf numFmtId="0" fontId="66" fillId="52" borderId="0" applyNumberFormat="0" applyBorder="0" applyAlignment="0" applyProtection="0"/>
    <xf numFmtId="0" fontId="57" fillId="30" borderId="0" applyNumberFormat="0" applyBorder="0" applyAlignment="0" applyProtection="0"/>
    <xf numFmtId="0" fontId="57" fillId="42" borderId="0" applyNumberFormat="0" applyBorder="0" applyAlignment="0" applyProtection="0"/>
    <xf numFmtId="0" fontId="57" fillId="30" borderId="0" applyNumberFormat="0" applyBorder="0" applyAlignment="0" applyProtection="0"/>
    <xf numFmtId="0" fontId="66" fillId="53" borderId="0" applyNumberFormat="0" applyBorder="0" applyAlignment="0" applyProtection="0"/>
    <xf numFmtId="0" fontId="146" fillId="43" borderId="0" applyNumberFormat="0" applyBorder="0" applyAlignment="0" applyProtection="0"/>
    <xf numFmtId="0" fontId="66" fillId="43" borderId="0" applyNumberFormat="0" applyBorder="0" applyAlignment="0" applyProtection="0"/>
    <xf numFmtId="0" fontId="57" fillId="34" borderId="0" applyNumberFormat="0" applyBorder="0" applyAlignment="0" applyProtection="0"/>
    <xf numFmtId="0" fontId="57" fillId="37" borderId="0" applyNumberFormat="0" applyBorder="0" applyAlignment="0" applyProtection="0"/>
    <xf numFmtId="0" fontId="57" fillId="34" borderId="0" applyNumberFormat="0" applyBorder="0" applyAlignment="0" applyProtection="0"/>
    <xf numFmtId="0" fontId="65" fillId="105" borderId="0" applyNumberFormat="0" applyBorder="0" applyAlignment="0" applyProtection="0"/>
    <xf numFmtId="0" fontId="65" fillId="105"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105"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55" borderId="0" applyNumberFormat="0" applyBorder="0" applyAlignment="0" applyProtection="0"/>
    <xf numFmtId="0" fontId="65" fillId="55" borderId="0" applyNumberFormat="0" applyBorder="0" applyAlignment="0" applyProtection="0"/>
    <xf numFmtId="0" fontId="65" fillId="64" borderId="0" applyNumberFormat="0" applyBorder="0" applyAlignment="0" applyProtection="0"/>
    <xf numFmtId="0" fontId="66" fillId="106" borderId="0" applyNumberFormat="0" applyBorder="0" applyAlignment="0" applyProtection="0"/>
    <xf numFmtId="0" fontId="66" fillId="56" borderId="0" applyNumberFormat="0" applyBorder="0" applyAlignment="0" applyProtection="0"/>
    <xf numFmtId="0" fontId="66" fillId="56" borderId="0" applyNumberFormat="0" applyBorder="0" applyAlignment="0" applyProtection="0"/>
    <xf numFmtId="0" fontId="66" fillId="106"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5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57" fillId="11"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57" fillId="11"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57" fillId="11"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57" fillId="11"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57" fillId="11" borderId="0" applyNumberFormat="0" applyBorder="0" applyAlignment="0" applyProtection="0"/>
    <xf numFmtId="0" fontId="57" fillId="108" borderId="0" applyNumberFormat="0" applyBorder="0" applyAlignment="0" applyProtection="0"/>
    <xf numFmtId="0" fontId="57" fillId="108" borderId="0" applyNumberFormat="0" applyBorder="0" applyAlignment="0" applyProtection="0"/>
    <xf numFmtId="0" fontId="57" fillId="11" borderId="0" applyNumberFormat="0" applyBorder="0" applyAlignment="0" applyProtection="0"/>
    <xf numFmtId="0" fontId="66" fillId="57" borderId="0" applyNumberFormat="0" applyBorder="0" applyAlignment="0" applyProtection="0"/>
    <xf numFmtId="0" fontId="66" fillId="107" borderId="0" applyNumberFormat="0" applyBorder="0" applyAlignment="0" applyProtection="0"/>
    <xf numFmtId="0" fontId="66" fillId="52" borderId="0" applyNumberFormat="0" applyBorder="0" applyAlignment="0" applyProtection="0"/>
    <xf numFmtId="0" fontId="57" fillId="11" borderId="0" applyNumberFormat="0" applyBorder="0" applyAlignment="0" applyProtection="0"/>
    <xf numFmtId="0" fontId="66" fillId="57"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6" fillId="57" borderId="0" applyNumberFormat="0" applyBorder="0" applyAlignment="0" applyProtection="0"/>
    <xf numFmtId="0" fontId="66" fillId="107" borderId="0" applyNumberFormat="0" applyBorder="0" applyAlignment="0" applyProtection="0"/>
    <xf numFmtId="0" fontId="66" fillId="52"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6" fillId="57" borderId="0" applyNumberFormat="0" applyBorder="0" applyAlignment="0" applyProtection="0"/>
    <xf numFmtId="0" fontId="66" fillId="107" borderId="0" applyNumberFormat="0" applyBorder="0" applyAlignment="0" applyProtection="0"/>
    <xf numFmtId="0" fontId="66" fillId="52"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57" fillId="11" borderId="0" applyNumberFormat="0" applyBorder="0" applyAlignment="0" applyProtection="0"/>
    <xf numFmtId="0" fontId="57" fillId="11" borderId="0" applyNumberFormat="0" applyBorder="0" applyAlignment="0" applyProtection="0"/>
    <xf numFmtId="0" fontId="66" fillId="107" borderId="0" applyNumberFormat="0" applyBorder="0" applyAlignment="0" applyProtection="0"/>
    <xf numFmtId="0" fontId="66" fillId="57" borderId="0" applyNumberFormat="0" applyBorder="0" applyAlignment="0" applyProtection="0"/>
    <xf numFmtId="0" fontId="66" fillId="57" borderId="0" applyNumberFormat="0" applyBorder="0" applyAlignment="0" applyProtection="0"/>
    <xf numFmtId="0" fontId="66" fillId="107" borderId="0" applyNumberFormat="0" applyBorder="0" applyAlignment="0" applyProtection="0"/>
    <xf numFmtId="0" fontId="66" fillId="52"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6" fillId="52" borderId="0" applyNumberFormat="0" applyBorder="0" applyAlignment="0" applyProtection="0"/>
    <xf numFmtId="0" fontId="66" fillId="107" borderId="0" applyNumberFormat="0" applyBorder="0" applyAlignment="0" applyProtection="0"/>
    <xf numFmtId="0" fontId="66" fillId="107" borderId="0" applyNumberFormat="0" applyBorder="0" applyAlignment="0" applyProtection="0"/>
    <xf numFmtId="0" fontId="65" fillId="109" borderId="0" applyNumberFormat="0" applyBorder="0" applyAlignment="0" applyProtection="0"/>
    <xf numFmtId="0" fontId="65" fillId="109" borderId="0" applyNumberFormat="0" applyBorder="0" applyAlignment="0" applyProtection="0"/>
    <xf numFmtId="0" fontId="65" fillId="58" borderId="0" applyNumberFormat="0" applyBorder="0" applyAlignment="0" applyProtection="0"/>
    <xf numFmtId="0" fontId="65" fillId="58" borderId="0" applyNumberFormat="0" applyBorder="0" applyAlignment="0" applyProtection="0"/>
    <xf numFmtId="0" fontId="65" fillId="109"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3"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60" borderId="0" applyNumberFormat="0" applyBorder="0" applyAlignment="0" applyProtection="0"/>
    <xf numFmtId="0" fontId="66" fillId="59"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61"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57" fillId="68" borderId="0" applyNumberFormat="0" applyBorder="0" applyAlignment="0" applyProtection="0"/>
    <xf numFmtId="0" fontId="57" fillId="68"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66" fillId="6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6" fillId="61" borderId="0" applyNumberFormat="0" applyBorder="0" applyAlignment="0" applyProtection="0"/>
    <xf numFmtId="0" fontId="66" fillId="61" borderId="0" applyNumberFormat="0" applyBorder="0" applyAlignment="0" applyProtection="0"/>
    <xf numFmtId="0" fontId="57" fillId="15" borderId="0" applyNumberFormat="0" applyBorder="0" applyAlignment="0" applyProtection="0"/>
    <xf numFmtId="0" fontId="57" fillId="15" borderId="0" applyNumberFormat="0" applyBorder="0" applyAlignment="0" applyProtection="0"/>
    <xf numFmtId="0" fontId="66" fillId="110" borderId="0" applyNumberFormat="0" applyBorder="0" applyAlignment="0" applyProtection="0"/>
    <xf numFmtId="0" fontId="66" fillId="61"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6" fillId="61" borderId="0" applyNumberFormat="0" applyBorder="0" applyAlignment="0" applyProtection="0"/>
    <xf numFmtId="0" fontId="66" fillId="110" borderId="0" applyNumberFormat="0" applyBorder="0" applyAlignment="0" applyProtection="0"/>
    <xf numFmtId="0" fontId="66" fillId="110" borderId="0" applyNumberFormat="0" applyBorder="0" applyAlignment="0" applyProtection="0"/>
    <xf numFmtId="0" fontId="65" fillId="111" borderId="0" applyNumberFormat="0" applyBorder="0" applyAlignment="0" applyProtection="0"/>
    <xf numFmtId="0" fontId="65" fillId="111"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111" borderId="0" applyNumberFormat="0" applyBorder="0" applyAlignment="0" applyProtection="0"/>
    <xf numFmtId="0" fontId="65" fillId="112" borderId="0" applyNumberFormat="0" applyBorder="0" applyAlignment="0" applyProtection="0"/>
    <xf numFmtId="0" fontId="65" fillId="112"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112" borderId="0" applyNumberFormat="0" applyBorder="0" applyAlignment="0" applyProtection="0"/>
    <xf numFmtId="0" fontId="66" fillId="11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113"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47"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57" fillId="49" borderId="0" applyNumberFormat="0" applyBorder="0" applyAlignment="0" applyProtection="0"/>
    <xf numFmtId="0" fontId="57" fillId="49"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66" fillId="47"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6" fillId="114"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6" fillId="47" borderId="0" applyNumberFormat="0" applyBorder="0" applyAlignment="0" applyProtection="0"/>
    <xf numFmtId="0" fontId="66" fillId="47" borderId="0" applyNumberFormat="0" applyBorder="0" applyAlignment="0" applyProtection="0"/>
    <xf numFmtId="0" fontId="57" fillId="19" borderId="0" applyNumberFormat="0" applyBorder="0" applyAlignment="0" applyProtection="0"/>
    <xf numFmtId="0" fontId="57" fillId="19" borderId="0" applyNumberFormat="0" applyBorder="0" applyAlignment="0" applyProtection="0"/>
    <xf numFmtId="0" fontId="66" fillId="60" borderId="0" applyNumberFormat="0" applyBorder="0" applyAlignment="0" applyProtection="0"/>
    <xf numFmtId="0" fontId="66" fillId="47" borderId="0" applyNumberFormat="0" applyBorder="0" applyAlignment="0" applyProtection="0"/>
    <xf numFmtId="0" fontId="66" fillId="114" borderId="0" applyNumberFormat="0" applyBorder="0" applyAlignment="0" applyProtection="0"/>
    <xf numFmtId="0" fontId="66" fillId="60" borderId="0" applyNumberFormat="0" applyBorder="0" applyAlignment="0" applyProtection="0"/>
    <xf numFmtId="0" fontId="66" fillId="114" borderId="0" applyNumberFormat="0" applyBorder="0" applyAlignment="0" applyProtection="0"/>
    <xf numFmtId="0" fontId="66" fillId="47" borderId="0" applyNumberFormat="0" applyBorder="0" applyAlignment="0" applyProtection="0"/>
    <xf numFmtId="0" fontId="66" fillId="114" borderId="0" applyNumberFormat="0" applyBorder="0" applyAlignment="0" applyProtection="0"/>
    <xf numFmtId="0" fontId="66" fillId="114" borderId="0" applyNumberFormat="0" applyBorder="0" applyAlignment="0" applyProtection="0"/>
    <xf numFmtId="0" fontId="65" fillId="109" borderId="0" applyNumberFormat="0" applyBorder="0" applyAlignment="0" applyProtection="0"/>
    <xf numFmtId="0" fontId="65" fillId="109" borderId="0" applyNumberFormat="0" applyBorder="0" applyAlignment="0" applyProtection="0"/>
    <xf numFmtId="0" fontId="65" fillId="63" borderId="0" applyNumberFormat="0" applyBorder="0" applyAlignment="0" applyProtection="0"/>
    <xf numFmtId="0" fontId="65" fillId="63" borderId="0" applyNumberFormat="0" applyBorder="0" applyAlignment="0" applyProtection="0"/>
    <xf numFmtId="0" fontId="65" fillId="109" borderId="0" applyNumberFormat="0" applyBorder="0" applyAlignment="0" applyProtection="0"/>
    <xf numFmtId="0" fontId="65" fillId="60" borderId="0" applyNumberFormat="0" applyBorder="0" applyAlignment="0" applyProtection="0"/>
    <xf numFmtId="0" fontId="65" fillId="60" borderId="0" applyNumberFormat="0" applyBorder="0" applyAlignment="0" applyProtection="0"/>
    <xf numFmtId="0" fontId="65" fillId="64" borderId="0" applyNumberFormat="0" applyBorder="0" applyAlignment="0" applyProtection="0"/>
    <xf numFmtId="0" fontId="65" fillId="64" borderId="0" applyNumberFormat="0" applyBorder="0" applyAlignment="0" applyProtection="0"/>
    <xf numFmtId="0" fontId="65" fillId="60" borderId="0" applyNumberFormat="0" applyBorder="0" applyAlignment="0" applyProtection="0"/>
    <xf numFmtId="0" fontId="66" fillId="63" borderId="0" applyNumberFormat="0" applyBorder="0" applyAlignment="0" applyProtection="0"/>
    <xf numFmtId="0" fontId="66" fillId="64" borderId="0" applyNumberFormat="0" applyBorder="0" applyAlignment="0" applyProtection="0"/>
    <xf numFmtId="0" fontId="66" fillId="64" borderId="0" applyNumberFormat="0" applyBorder="0" applyAlignment="0" applyProtection="0"/>
    <xf numFmtId="0" fontId="66" fillId="63"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51"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57" fillId="23"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57" fillId="23"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57" fillId="23"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57" fillId="23"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57" fillId="23" borderId="0" applyNumberFormat="0" applyBorder="0" applyAlignment="0" applyProtection="0"/>
    <xf numFmtId="0" fontId="57" fillId="65" borderId="0" applyNumberFormat="0" applyBorder="0" applyAlignment="0" applyProtection="0"/>
    <xf numFmtId="0" fontId="57" fillId="65" borderId="0" applyNumberFormat="0" applyBorder="0" applyAlignment="0" applyProtection="0"/>
    <xf numFmtId="0" fontId="57" fillId="23" borderId="0" applyNumberFormat="0" applyBorder="0" applyAlignment="0" applyProtection="0"/>
    <xf numFmtId="0" fontId="66" fillId="51" borderId="0" applyNumberFormat="0" applyBorder="0" applyAlignment="0" applyProtection="0"/>
    <xf numFmtId="0" fontId="66" fillId="115" borderId="0" applyNumberFormat="0" applyBorder="0" applyAlignment="0" applyProtection="0"/>
    <xf numFmtId="0" fontId="66" fillId="65" borderId="0" applyNumberFormat="0" applyBorder="0" applyAlignment="0" applyProtection="0"/>
    <xf numFmtId="0" fontId="57" fillId="23" borderId="0" applyNumberFormat="0" applyBorder="0" applyAlignment="0" applyProtection="0"/>
    <xf numFmtId="0" fontId="66" fillId="51"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6" fillId="51" borderId="0" applyNumberFormat="0" applyBorder="0" applyAlignment="0" applyProtection="0"/>
    <xf numFmtId="0" fontId="66" fillId="115" borderId="0" applyNumberFormat="0" applyBorder="0" applyAlignment="0" applyProtection="0"/>
    <xf numFmtId="0" fontId="66" fillId="6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6" fillId="51" borderId="0" applyNumberFormat="0" applyBorder="0" applyAlignment="0" applyProtection="0"/>
    <xf numFmtId="0" fontId="66" fillId="115" borderId="0" applyNumberFormat="0" applyBorder="0" applyAlignment="0" applyProtection="0"/>
    <xf numFmtId="0" fontId="66" fillId="65"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57" fillId="23" borderId="0" applyNumberFormat="0" applyBorder="0" applyAlignment="0" applyProtection="0"/>
    <xf numFmtId="0" fontId="57" fillId="23" borderId="0" applyNumberFormat="0" applyBorder="0" applyAlignment="0" applyProtection="0"/>
    <xf numFmtId="0" fontId="66" fillId="116" borderId="0" applyNumberFormat="0" applyBorder="0" applyAlignment="0" applyProtection="0"/>
    <xf numFmtId="0" fontId="66" fillId="51" borderId="0" applyNumberFormat="0" applyBorder="0" applyAlignment="0" applyProtection="0"/>
    <xf numFmtId="0" fontId="66" fillId="51" borderId="0" applyNumberFormat="0" applyBorder="0" applyAlignment="0" applyProtection="0"/>
    <xf numFmtId="0" fontId="66" fillId="115" borderId="0" applyNumberFormat="0" applyBorder="0" applyAlignment="0" applyProtection="0"/>
    <xf numFmtId="0" fontId="66" fillId="65" borderId="0" applyNumberFormat="0" applyBorder="0" applyAlignment="0" applyProtection="0"/>
    <xf numFmtId="0" fontId="66" fillId="116" borderId="0" applyNumberFormat="0" applyBorder="0" applyAlignment="0" applyProtection="0"/>
    <xf numFmtId="0" fontId="66" fillId="115" borderId="0" applyNumberFormat="0" applyBorder="0" applyAlignment="0" applyProtection="0"/>
    <xf numFmtId="0" fontId="66" fillId="65" borderId="0" applyNumberFormat="0" applyBorder="0" applyAlignment="0" applyProtection="0"/>
    <xf numFmtId="0" fontId="66" fillId="115" borderId="0" applyNumberFormat="0" applyBorder="0" applyAlignment="0" applyProtection="0"/>
    <xf numFmtId="0" fontId="66" fillId="115" borderId="0" applyNumberFormat="0" applyBorder="0" applyAlignment="0" applyProtection="0"/>
    <xf numFmtId="0" fontId="65" fillId="62" borderId="0" applyNumberFormat="0" applyBorder="0" applyAlignment="0" applyProtection="0"/>
    <xf numFmtId="0" fontId="65" fillId="62" borderId="0" applyNumberFormat="0" applyBorder="0" applyAlignment="0" applyProtection="0"/>
    <xf numFmtId="0" fontId="65" fillId="54" borderId="0" applyNumberFormat="0" applyBorder="0" applyAlignment="0" applyProtection="0"/>
    <xf numFmtId="0" fontId="65" fillId="54" borderId="0" applyNumberFormat="0" applyBorder="0" applyAlignment="0" applyProtection="0"/>
    <xf numFmtId="0" fontId="65" fillId="62" borderId="0" applyNumberFormat="0" applyBorder="0" applyAlignment="0" applyProtection="0"/>
    <xf numFmtId="0" fontId="65" fillId="55" borderId="0" applyNumberFormat="0" applyBorder="0" applyAlignment="0" applyProtection="0"/>
    <xf numFmtId="0" fontId="66" fillId="106" borderId="0" applyNumberFormat="0" applyBorder="0" applyAlignment="0" applyProtection="0"/>
    <xf numFmtId="0" fontId="66" fillId="55" borderId="0" applyNumberFormat="0" applyBorder="0" applyAlignment="0" applyProtection="0"/>
    <xf numFmtId="0" fontId="66" fillId="55"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52"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66" fillId="52"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66" fillId="106"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66" fillId="52" borderId="0" applyNumberFormat="0" applyBorder="0" applyAlignment="0" applyProtection="0"/>
    <xf numFmtId="0" fontId="66" fillId="52" borderId="0" applyNumberFormat="0" applyBorder="0" applyAlignment="0" applyProtection="0"/>
    <xf numFmtId="0" fontId="57" fillId="27" borderId="0" applyNumberFormat="0" applyBorder="0" applyAlignment="0" applyProtection="0"/>
    <xf numFmtId="0" fontId="57" fillId="27" borderId="0" applyNumberFormat="0" applyBorder="0" applyAlignment="0" applyProtection="0"/>
    <xf numFmtId="0" fontId="66" fillId="117" borderId="0" applyNumberFormat="0" applyBorder="0" applyAlignment="0" applyProtection="0"/>
    <xf numFmtId="0" fontId="66" fillId="52" borderId="0" applyNumberFormat="0" applyBorder="0" applyAlignment="0" applyProtection="0"/>
    <xf numFmtId="0" fontId="66" fillId="106" borderId="0" applyNumberFormat="0" applyBorder="0" applyAlignment="0" applyProtection="0"/>
    <xf numFmtId="0" fontId="66" fillId="117" borderId="0" applyNumberFormat="0" applyBorder="0" applyAlignment="0" applyProtection="0"/>
    <xf numFmtId="0" fontId="66" fillId="106" borderId="0" applyNumberFormat="0" applyBorder="0" applyAlignment="0" applyProtection="0"/>
    <xf numFmtId="0" fontId="66" fillId="52" borderId="0" applyNumberFormat="0" applyBorder="0" applyAlignment="0" applyProtection="0"/>
    <xf numFmtId="0" fontId="66" fillId="106" borderId="0" applyNumberFormat="0" applyBorder="0" applyAlignment="0" applyProtection="0"/>
    <xf numFmtId="0" fontId="66" fillId="106" borderId="0" applyNumberFormat="0" applyBorder="0" applyAlignment="0" applyProtection="0"/>
    <xf numFmtId="0" fontId="65" fillId="66" borderId="0" applyNumberFormat="0" applyBorder="0" applyAlignment="0" applyProtection="0"/>
    <xf numFmtId="0" fontId="65" fillId="67" borderId="0" applyNumberFormat="0" applyBorder="0" applyAlignment="0" applyProtection="0"/>
    <xf numFmtId="0" fontId="65" fillId="67" borderId="0" applyNumberFormat="0" applyBorder="0" applyAlignment="0" applyProtection="0"/>
    <xf numFmtId="0" fontId="65" fillId="59" borderId="0" applyNumberFormat="0" applyBorder="0" applyAlignment="0" applyProtection="0"/>
    <xf numFmtId="0" fontId="65" fillId="59" borderId="0" applyNumberFormat="0" applyBorder="0" applyAlignment="0" applyProtection="0"/>
    <xf numFmtId="0" fontId="65" fillId="67" borderId="0" applyNumberFormat="0" applyBorder="0" applyAlignment="0" applyProtection="0"/>
    <xf numFmtId="0" fontId="66" fillId="118" borderId="0" applyNumberFormat="0" applyBorder="0" applyAlignment="0" applyProtection="0"/>
    <xf numFmtId="0" fontId="66" fillId="67" borderId="0" applyNumberFormat="0" applyBorder="0" applyAlignment="0" applyProtection="0"/>
    <xf numFmtId="0" fontId="66" fillId="67" borderId="0" applyNumberFormat="0" applyBorder="0" applyAlignment="0" applyProtection="0"/>
    <xf numFmtId="0" fontId="66" fillId="118"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68"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57" fillId="31"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57" fillId="31"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57" fillId="31"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57" fillId="31"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0" fontId="57" fillId="31" borderId="0" applyNumberFormat="0" applyBorder="0" applyAlignment="0" applyProtection="0"/>
    <xf numFmtId="0" fontId="57" fillId="61" borderId="0" applyNumberFormat="0" applyBorder="0" applyAlignment="0" applyProtection="0"/>
    <xf numFmtId="0" fontId="57" fillId="61" borderId="0" applyNumberFormat="0" applyBorder="0" applyAlignment="0" applyProtection="0"/>
    <xf numFmtId="0" fontId="57" fillId="31" borderId="0" applyNumberFormat="0" applyBorder="0" applyAlignment="0" applyProtection="0"/>
    <xf numFmtId="0" fontId="66" fillId="68" borderId="0" applyNumberFormat="0" applyBorder="0" applyAlignment="0" applyProtection="0"/>
    <xf numFmtId="0" fontId="66" fillId="119" borderId="0" applyNumberFormat="0" applyBorder="0" applyAlignment="0" applyProtection="0"/>
    <xf numFmtId="0" fontId="66" fillId="49" borderId="0" applyNumberFormat="0" applyBorder="0" applyAlignment="0" applyProtection="0"/>
    <xf numFmtId="0" fontId="57" fillId="31" borderId="0" applyNumberFormat="0" applyBorder="0" applyAlignment="0" applyProtection="0"/>
    <xf numFmtId="0" fontId="66" fillId="68"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6" fillId="68" borderId="0" applyNumberFormat="0" applyBorder="0" applyAlignment="0" applyProtection="0"/>
    <xf numFmtId="0" fontId="66" fillId="119" borderId="0" applyNumberFormat="0" applyBorder="0" applyAlignment="0" applyProtection="0"/>
    <xf numFmtId="0" fontId="66" fillId="49"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6" fillId="68" borderId="0" applyNumberFormat="0" applyBorder="0" applyAlignment="0" applyProtection="0"/>
    <xf numFmtId="0" fontId="66" fillId="119" borderId="0" applyNumberFormat="0" applyBorder="0" applyAlignment="0" applyProtection="0"/>
    <xf numFmtId="0" fontId="66" fillId="49"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57" fillId="31" borderId="0" applyNumberFormat="0" applyBorder="0" applyAlignment="0" applyProtection="0"/>
    <xf numFmtId="0" fontId="57" fillId="31" borderId="0" applyNumberFormat="0" applyBorder="0" applyAlignment="0" applyProtection="0"/>
    <xf numFmtId="0" fontId="66" fillId="120" borderId="0" applyNumberFormat="0" applyBorder="0" applyAlignment="0" applyProtection="0"/>
    <xf numFmtId="0" fontId="66" fillId="68" borderId="0" applyNumberFormat="0" applyBorder="0" applyAlignment="0" applyProtection="0"/>
    <xf numFmtId="0" fontId="66" fillId="68" borderId="0" applyNumberFormat="0" applyBorder="0" applyAlignment="0" applyProtection="0"/>
    <xf numFmtId="0" fontId="66" fillId="119" borderId="0" applyNumberFormat="0" applyBorder="0" applyAlignment="0" applyProtection="0"/>
    <xf numFmtId="0" fontId="66" fillId="49" borderId="0" applyNumberFormat="0" applyBorder="0" applyAlignment="0" applyProtection="0"/>
    <xf numFmtId="0" fontId="66" fillId="120" borderId="0" applyNumberFormat="0" applyBorder="0" applyAlignment="0" applyProtection="0"/>
    <xf numFmtId="0" fontId="66" fillId="119" borderId="0" applyNumberFormat="0" applyBorder="0" applyAlignment="0" applyProtection="0"/>
    <xf numFmtId="0" fontId="66" fillId="49" borderId="0" applyNumberFormat="0" applyBorder="0" applyAlignment="0" applyProtection="0"/>
    <xf numFmtId="0" fontId="66" fillId="119" borderId="0" applyNumberFormat="0" applyBorder="0" applyAlignment="0" applyProtection="0"/>
    <xf numFmtId="0" fontId="66" fillId="119" borderId="0" applyNumberFormat="0" applyBorder="0" applyAlignment="0" applyProtection="0"/>
    <xf numFmtId="176" fontId="29" fillId="69" borderId="20">
      <alignment horizontal="center" vertical="center"/>
    </xf>
    <xf numFmtId="175" fontId="67" fillId="69" borderId="20">
      <alignment horizontal="center" vertical="center"/>
    </xf>
    <xf numFmtId="176" fontId="29" fillId="69" borderId="20">
      <alignment horizontal="center" vertical="center"/>
    </xf>
    <xf numFmtId="175" fontId="67" fillId="69" borderId="20">
      <alignment horizontal="center" vertical="center"/>
    </xf>
    <xf numFmtId="200" fontId="154" fillId="0" borderId="0"/>
    <xf numFmtId="200" fontId="154" fillId="0" borderId="0"/>
    <xf numFmtId="200" fontId="154" fillId="0" borderId="0"/>
    <xf numFmtId="200" fontId="154" fillId="0" borderId="0"/>
    <xf numFmtId="0" fontId="68" fillId="48" borderId="47" applyNumberFormat="0" applyFont="0" applyBorder="0" applyAlignment="0" applyProtection="0">
      <protection hidden="1"/>
    </xf>
    <xf numFmtId="0" fontId="155" fillId="59" borderId="0" applyNumberFormat="0" applyBorder="0" applyAlignment="0" applyProtection="0"/>
    <xf numFmtId="0" fontId="156" fillId="66" borderId="0" applyNumberFormat="0" applyBorder="0" applyAlignment="0" applyProtection="0"/>
    <xf numFmtId="0" fontId="48" fillId="40" borderId="0" applyNumberFormat="0" applyBorder="0" applyAlignment="0" applyProtection="0"/>
    <xf numFmtId="0" fontId="48" fillId="40" borderId="0" applyNumberFormat="0" applyBorder="0" applyAlignment="0" applyProtection="0"/>
    <xf numFmtId="0" fontId="156" fillId="66" borderId="0" applyNumberFormat="0" applyBorder="0" applyAlignment="0" applyProtection="0"/>
    <xf numFmtId="0" fontId="48" fillId="5"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156" fillId="66" borderId="0" applyNumberFormat="0" applyBorder="0" applyAlignment="0" applyProtection="0"/>
    <xf numFmtId="0" fontId="48" fillId="5" borderId="0" applyNumberFormat="0" applyBorder="0" applyAlignment="0" applyProtection="0"/>
    <xf numFmtId="0" fontId="69" fillId="36"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48" fillId="5" borderId="0" applyNumberFormat="0" applyBorder="0" applyAlignment="0" applyProtection="0"/>
    <xf numFmtId="0" fontId="48" fillId="5" borderId="0" applyNumberFormat="0" applyBorder="0" applyAlignment="0" applyProtection="0"/>
    <xf numFmtId="0" fontId="69" fillId="36" borderId="0" applyNumberFormat="0" applyBorder="0" applyAlignment="0" applyProtection="0"/>
    <xf numFmtId="0" fontId="72" fillId="48" borderId="22" applyNumberFormat="0" applyAlignment="0" applyProtection="0"/>
    <xf numFmtId="0" fontId="73" fillId="121" borderId="22" applyNumberFormat="0" applyAlignment="0" applyProtection="0"/>
    <xf numFmtId="0" fontId="157" fillId="122" borderId="54" applyNumberFormat="0" applyAlignment="0" applyProtection="0"/>
    <xf numFmtId="0" fontId="157" fillId="122" borderId="54" applyNumberFormat="0" applyAlignment="0" applyProtection="0"/>
    <xf numFmtId="0" fontId="157" fillId="122" borderId="54" applyNumberFormat="0" applyAlignment="0" applyProtection="0"/>
    <xf numFmtId="0" fontId="52" fillId="8" borderId="14" applyNumberFormat="0" applyAlignment="0" applyProtection="0"/>
    <xf numFmtId="0" fontId="158" fillId="87" borderId="14" applyNumberFormat="0" applyAlignment="0" applyProtection="0"/>
    <xf numFmtId="0" fontId="52" fillId="8" borderId="14" applyNumberFormat="0" applyAlignment="0" applyProtection="0"/>
    <xf numFmtId="0" fontId="74" fillId="60" borderId="23" applyNumberFormat="0" applyAlignment="0" applyProtection="0"/>
    <xf numFmtId="0" fontId="74" fillId="115" borderId="23" applyNumberFormat="0" applyAlignment="0" applyProtection="0"/>
    <xf numFmtId="0" fontId="74" fillId="45" borderId="23" applyNumberFormat="0" applyAlignment="0" applyProtection="0"/>
    <xf numFmtId="0" fontId="74" fillId="115" borderId="23" applyNumberFormat="0" applyAlignment="0" applyProtection="0"/>
    <xf numFmtId="0" fontId="74" fillId="115" borderId="23" applyNumberFormat="0" applyAlignment="0" applyProtection="0"/>
    <xf numFmtId="0" fontId="74" fillId="70" borderId="23" applyNumberFormat="0" applyAlignment="0" applyProtection="0"/>
    <xf numFmtId="0" fontId="54" fillId="9" borderId="17" applyNumberFormat="0" applyAlignment="0" applyProtection="0"/>
    <xf numFmtId="0" fontId="54" fillId="9" borderId="17" applyNumberFormat="0" applyAlignment="0" applyProtection="0"/>
    <xf numFmtId="0" fontId="74" fillId="45" borderId="23" applyNumberFormat="0" applyAlignment="0" applyProtection="0"/>
    <xf numFmtId="41" fontId="31" fillId="0" borderId="0" applyFont="0" applyFill="0" applyBorder="0" applyAlignment="0" applyProtection="0"/>
    <xf numFmtId="41" fontId="31" fillId="0" borderId="0" applyFont="0" applyFill="0" applyBorder="0" applyAlignment="0" applyProtection="0"/>
    <xf numFmtId="41" fontId="159" fillId="0" borderId="0" applyFont="0" applyFill="0" applyBorder="0" applyAlignment="0" applyProtection="0"/>
    <xf numFmtId="38" fontId="75" fillId="0" borderId="0" applyFont="0" applyFill="0" applyBorder="0" applyAlignment="0" applyProtection="0"/>
    <xf numFmtId="41"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0"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0"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7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1" fillId="0" borderId="0" applyFont="0" applyFill="0" applyBorder="0" applyAlignment="0" applyProtection="0"/>
    <xf numFmtId="43" fontId="31"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7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180"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10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1"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01"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0"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0"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20"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10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3" fontId="29" fillId="0" borderId="0" applyFont="0" applyFill="0" applyBorder="0" applyAlignment="0" applyProtection="0"/>
    <xf numFmtId="43" fontId="65" fillId="0" borderId="0" applyFont="0" applyFill="0" applyBorder="0" applyAlignment="0" applyProtection="0"/>
    <xf numFmtId="43" fontId="6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180" fontId="29" fillId="0" borderId="0" applyFont="0" applyFill="0" applyBorder="0" applyAlignment="0" applyProtection="0"/>
    <xf numFmtId="43" fontId="75"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180"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183"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3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183" fontId="29"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71" fillId="0" borderId="0" applyFont="0" applyFill="0" applyBorder="0" applyAlignment="0" applyProtection="0"/>
    <xf numFmtId="44" fontId="29" fillId="0" borderId="0" applyFont="0" applyFill="0" applyBorder="0" applyAlignment="0" applyProtection="0"/>
    <xf numFmtId="44" fontId="71" fillId="0" borderId="0" applyFont="0" applyFill="0" applyBorder="0" applyAlignment="0" applyProtection="0"/>
    <xf numFmtId="44" fontId="29" fillId="0" borderId="0" applyFont="0" applyFill="0" applyBorder="0" applyAlignment="0" applyProtection="0"/>
    <xf numFmtId="44" fontId="71"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8"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31"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5" fillId="0" borderId="0" applyFont="0" applyFill="0" applyBorder="0" applyAlignment="0" applyProtection="0"/>
    <xf numFmtId="44" fontId="75" fillId="0" borderId="0" applyFont="0" applyFill="0" applyBorder="0" applyAlignment="0" applyProtection="0"/>
    <xf numFmtId="183"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183" fontId="29"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29" fillId="0" borderId="0" applyFont="0" applyFill="0" applyBorder="0" applyAlignment="0" applyProtection="0"/>
    <xf numFmtId="44" fontId="65" fillId="0" borderId="0" applyFont="0" applyFill="0" applyBorder="0" applyAlignment="0" applyProtection="0"/>
    <xf numFmtId="44" fontId="65" fillId="0" borderId="0" applyFont="0" applyFill="0" applyBorder="0" applyAlignment="0" applyProtection="0"/>
    <xf numFmtId="44" fontId="29" fillId="0" borderId="0" applyFont="0" applyFill="0" applyBorder="0" applyAlignment="0" applyProtection="0"/>
    <xf numFmtId="44" fontId="75" fillId="0" borderId="0" applyFont="0" applyFill="0" applyBorder="0" applyAlignment="0" applyProtection="0"/>
    <xf numFmtId="6" fontId="80" fillId="0" borderId="0">
      <protection locked="0"/>
    </xf>
    <xf numFmtId="14" fontId="29" fillId="0" borderId="0" applyFont="0" applyFill="0" applyBorder="0" applyAlignment="0" applyProtection="0"/>
    <xf numFmtId="0" fontId="142" fillId="123" borderId="0" applyNumberFormat="0" applyBorder="0" applyAlignment="0" applyProtection="0"/>
    <xf numFmtId="0" fontId="142" fillId="124" borderId="0" applyNumberFormat="0" applyBorder="0" applyAlignment="0" applyProtection="0"/>
    <xf numFmtId="0" fontId="142" fillId="123" borderId="0" applyNumberFormat="0" applyBorder="0" applyAlignment="0" applyProtection="0"/>
    <xf numFmtId="0" fontId="142" fillId="125" borderId="0" applyNumberFormat="0" applyBorder="0" applyAlignment="0" applyProtection="0"/>
    <xf numFmtId="0" fontId="142" fillId="126" borderId="0" applyNumberFormat="0" applyBorder="0" applyAlignment="0" applyProtection="0"/>
    <xf numFmtId="0" fontId="142" fillId="125" borderId="0" applyNumberFormat="0" applyBorder="0" applyAlignment="0" applyProtection="0"/>
    <xf numFmtId="0" fontId="142" fillId="127" borderId="0" applyNumberFormat="0" applyBorder="0" applyAlignment="0" applyProtection="0"/>
    <xf numFmtId="0" fontId="142" fillId="127" borderId="0" applyNumberFormat="0" applyBorder="0" applyAlignment="0" applyProtection="0"/>
    <xf numFmtId="0" fontId="160" fillId="0" borderId="0" applyNumberFormat="0" applyFill="0" applyBorder="0" applyAlignment="0" applyProtection="0"/>
    <xf numFmtId="0" fontId="82" fillId="0" borderId="0" applyNumberFormat="0" applyFill="0" applyBorder="0" applyAlignment="0" applyProtection="0"/>
    <xf numFmtId="0" fontId="55" fillId="0" borderId="0" applyNumberFormat="0" applyFill="0" applyBorder="0" applyAlignment="0" applyProtection="0"/>
    <xf numFmtId="0" fontId="55" fillId="0" borderId="0" applyNumberFormat="0" applyFill="0" applyBorder="0" applyAlignment="0" applyProtection="0"/>
    <xf numFmtId="0" fontId="82" fillId="0" borderId="0" applyNumberFormat="0" applyFill="0" applyBorder="0" applyAlignment="0" applyProtection="0"/>
    <xf numFmtId="192" fontId="29" fillId="0" borderId="0">
      <protection locked="0"/>
    </xf>
    <xf numFmtId="2" fontId="29" fillId="0" borderId="0" applyFont="0" applyFill="0" applyBorder="0" applyAlignment="0" applyProtection="0"/>
    <xf numFmtId="192" fontId="29" fillId="0" borderId="0">
      <protection locked="0"/>
    </xf>
    <xf numFmtId="2" fontId="29" fillId="0" borderId="0" applyFont="0" applyFill="0" applyBorder="0" applyAlignment="0" applyProtection="0"/>
    <xf numFmtId="0" fontId="85" fillId="38" borderId="0" applyNumberFormat="0" applyBorder="0" applyAlignment="0" applyProtection="0"/>
    <xf numFmtId="0" fontId="85" fillId="128" borderId="0" applyNumberFormat="0" applyBorder="0" applyAlignment="0" applyProtection="0"/>
    <xf numFmtId="0" fontId="65" fillId="112" borderId="0" applyNumberFormat="0" applyBorder="0" applyAlignment="0" applyProtection="0"/>
    <xf numFmtId="0" fontId="85" fillId="38" borderId="0" applyNumberFormat="0" applyBorder="0" applyAlignment="0" applyProtection="0"/>
    <xf numFmtId="0" fontId="65" fillId="112" borderId="0" applyNumberFormat="0" applyBorder="0" applyAlignment="0" applyProtection="0"/>
    <xf numFmtId="0" fontId="65" fillId="112" borderId="0" applyNumberFormat="0" applyBorder="0" applyAlignment="0" applyProtection="0"/>
    <xf numFmtId="0" fontId="65" fillId="112" borderId="0" applyNumberFormat="0" applyBorder="0" applyAlignment="0" applyProtection="0"/>
    <xf numFmtId="0" fontId="85" fillId="72" borderId="0" applyNumberFormat="0" applyBorder="0" applyAlignment="0" applyProtection="0"/>
    <xf numFmtId="0" fontId="47" fillId="4" borderId="0" applyNumberFormat="0" applyBorder="0" applyAlignment="0" applyProtection="0"/>
    <xf numFmtId="0" fontId="47" fillId="42" borderId="0" applyNumberFormat="0" applyBorder="0" applyAlignment="0" applyProtection="0"/>
    <xf numFmtId="0" fontId="47" fillId="4" borderId="0" applyNumberFormat="0" applyBorder="0" applyAlignment="0" applyProtection="0"/>
    <xf numFmtId="0" fontId="88" fillId="0" borderId="26" applyNumberFormat="0" applyFill="0" applyAlignment="0" applyProtection="0"/>
    <xf numFmtId="0" fontId="87" fillId="0" borderId="0" applyNumberFormat="0" applyFont="0" applyFill="0" applyBorder="0" applyProtection="0"/>
    <xf numFmtId="0" fontId="87" fillId="0" borderId="0" applyNumberFormat="0" applyFont="0" applyFill="0" applyBorder="0" applyProtection="0"/>
    <xf numFmtId="0" fontId="89" fillId="0" borderId="55" applyNumberFormat="0" applyFill="0" applyAlignment="0" applyProtection="0"/>
    <xf numFmtId="0" fontId="89" fillId="0" borderId="55" applyNumberFormat="0" applyFill="0" applyAlignment="0" applyProtection="0"/>
    <xf numFmtId="0" fontId="87" fillId="0" borderId="0" applyNumberFormat="0" applyFont="0" applyFill="0" applyBorder="0" applyProtection="0"/>
    <xf numFmtId="0" fontId="87" fillId="0" borderId="0" applyNumberFormat="0" applyFont="0" applyFill="0" applyBorder="0" applyProtection="0"/>
    <xf numFmtId="0" fontId="89" fillId="0" borderId="27" applyNumberFormat="0" applyFill="0" applyAlignment="0" applyProtection="0"/>
    <xf numFmtId="0" fontId="44" fillId="0" borderId="11" applyNumberFormat="0" applyFill="0" applyAlignment="0" applyProtection="0"/>
    <xf numFmtId="0" fontId="161" fillId="0" borderId="56" applyNumberFormat="0" applyFill="0" applyAlignment="0" applyProtection="0"/>
    <xf numFmtId="0" fontId="44" fillId="0" borderId="11" applyNumberFormat="0" applyFill="0" applyAlignment="0" applyProtection="0"/>
    <xf numFmtId="0" fontId="90" fillId="0" borderId="28" applyNumberFormat="0" applyFill="0" applyAlignment="0" applyProtection="0"/>
    <xf numFmtId="0" fontId="34" fillId="0" borderId="0" applyNumberFormat="0" applyFont="0" applyFill="0" applyBorder="0" applyProtection="0"/>
    <xf numFmtId="0" fontId="34" fillId="0" borderId="0" applyNumberFormat="0" applyFont="0" applyFill="0" applyBorder="0" applyProtection="0"/>
    <xf numFmtId="0" fontId="91" fillId="0" borderId="57" applyNumberFormat="0" applyFill="0" applyAlignment="0" applyProtection="0"/>
    <xf numFmtId="0" fontId="91" fillId="0" borderId="57" applyNumberFormat="0" applyFill="0" applyAlignment="0" applyProtection="0"/>
    <xf numFmtId="0" fontId="34" fillId="0" borderId="0" applyNumberFormat="0" applyFont="0" applyFill="0" applyBorder="0" applyProtection="0"/>
    <xf numFmtId="0" fontId="34" fillId="0" borderId="0" applyNumberFormat="0" applyFont="0" applyFill="0" applyBorder="0" applyProtection="0"/>
    <xf numFmtId="0" fontId="91" fillId="0" borderId="29" applyNumberFormat="0" applyFill="0" applyAlignment="0" applyProtection="0"/>
    <xf numFmtId="0" fontId="45" fillId="0" borderId="12" applyNumberFormat="0" applyFill="0" applyAlignment="0" applyProtection="0"/>
    <xf numFmtId="0" fontId="162" fillId="0" borderId="58" applyNumberFormat="0" applyFill="0" applyAlignment="0" applyProtection="0"/>
    <xf numFmtId="0" fontId="45" fillId="0" borderId="12" applyNumberFormat="0" applyFill="0" applyAlignment="0" applyProtection="0"/>
    <xf numFmtId="0" fontId="92" fillId="0" borderId="30" applyNumberFormat="0" applyFill="0" applyAlignment="0" applyProtection="0"/>
    <xf numFmtId="0" fontId="93" fillId="0" borderId="59" applyNumberFormat="0" applyFill="0" applyAlignment="0" applyProtection="0"/>
    <xf numFmtId="0" fontId="93" fillId="0" borderId="60" applyNumberFormat="0" applyFill="0" applyAlignment="0" applyProtection="0"/>
    <xf numFmtId="0" fontId="92" fillId="0" borderId="30" applyNumberFormat="0" applyFill="0" applyAlignment="0" applyProtection="0"/>
    <xf numFmtId="0" fontId="93" fillId="0" borderId="60" applyNumberFormat="0" applyFill="0" applyAlignment="0" applyProtection="0"/>
    <xf numFmtId="0" fontId="93" fillId="0" borderId="60" applyNumberFormat="0" applyFill="0" applyAlignment="0" applyProtection="0"/>
    <xf numFmtId="0" fontId="93" fillId="0" borderId="31" applyNumberFormat="0" applyFill="0" applyAlignment="0" applyProtection="0"/>
    <xf numFmtId="0" fontId="46" fillId="0" borderId="13" applyNumberFormat="0" applyFill="0" applyAlignment="0" applyProtection="0"/>
    <xf numFmtId="0" fontId="163" fillId="0" borderId="61" applyNumberFormat="0" applyFill="0" applyAlignment="0" applyProtection="0"/>
    <xf numFmtId="0" fontId="46" fillId="0" borderId="13" applyNumberFormat="0" applyFill="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2"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46" fillId="0" borderId="0" applyNumberFormat="0" applyFill="0" applyBorder="0" applyAlignment="0" applyProtection="0"/>
    <xf numFmtId="0" fontId="163" fillId="0" borderId="0" applyNumberFormat="0" applyFill="0" applyBorder="0" applyAlignment="0" applyProtection="0"/>
    <xf numFmtId="0" fontId="46" fillId="0" borderId="0" applyNumberFormat="0" applyFill="0" applyBorder="0" applyAlignment="0" applyProtection="0"/>
    <xf numFmtId="0" fontId="164" fillId="0" borderId="0" applyNumberFormat="0" applyFill="0" applyBorder="0" applyAlignment="0" applyProtection="0">
      <alignment vertical="top"/>
      <protection locked="0"/>
    </xf>
    <xf numFmtId="0" fontId="165" fillId="0" borderId="0" applyNumberFormat="0" applyFill="0" applyBorder="0" applyAlignment="0" applyProtection="0">
      <alignment vertical="top"/>
      <protection locked="0"/>
    </xf>
    <xf numFmtId="0" fontId="58" fillId="0" borderId="0" applyNumberFormat="0" applyFill="0" applyBorder="0" applyAlignment="0" applyProtection="0"/>
    <xf numFmtId="0" fontId="164"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167"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xf numFmtId="0" fontId="96" fillId="43" borderId="22"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168" fillId="67" borderId="54" applyNumberFormat="0" applyAlignment="0" applyProtection="0"/>
    <xf numFmtId="0" fontId="168" fillId="67" borderId="54" applyNumberFormat="0" applyAlignment="0" applyProtection="0"/>
    <xf numFmtId="0" fontId="168" fillId="67" borderId="5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96" fillId="43" borderId="22" applyNumberFormat="0" applyAlignment="0" applyProtection="0"/>
    <xf numFmtId="0" fontId="96" fillId="43" borderId="22" applyNumberFormat="0" applyAlignment="0" applyProtection="0"/>
    <xf numFmtId="0" fontId="50" fillId="7" borderId="14" applyNumberFormat="0" applyAlignment="0" applyProtection="0"/>
    <xf numFmtId="0" fontId="50" fillId="7" borderId="14" applyNumberFormat="0" applyAlignment="0" applyProtection="0"/>
    <xf numFmtId="0" fontId="168" fillId="67" borderId="22" applyNumberFormat="0" applyAlignment="0" applyProtection="0"/>
    <xf numFmtId="0" fontId="96" fillId="43" borderId="22" applyNumberFormat="0" applyAlignment="0" applyProtection="0"/>
    <xf numFmtId="0" fontId="168" fillId="67" borderId="22"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 borderId="14" applyNumberFormat="0" applyAlignment="0" applyProtection="0"/>
    <xf numFmtId="0" fontId="50" fillId="76" borderId="14" applyNumberFormat="0" applyAlignment="0" applyProtection="0"/>
    <xf numFmtId="0" fontId="50" fillId="76" borderId="14" applyNumberFormat="0" applyAlignment="0" applyProtection="0"/>
    <xf numFmtId="0" fontId="50" fillId="7" borderId="14" applyNumberFormat="0" applyAlignment="0" applyProtection="0"/>
    <xf numFmtId="0" fontId="50" fillId="7" borderId="14" applyNumberFormat="0" applyAlignment="0" applyProtection="0"/>
    <xf numFmtId="0" fontId="97" fillId="0" borderId="33" applyNumberFormat="0" applyFill="0" applyAlignment="0" applyProtection="0"/>
    <xf numFmtId="0" fontId="85" fillId="0" borderId="62" applyNumberFormat="0" applyFill="0" applyAlignment="0" applyProtection="0"/>
    <xf numFmtId="0" fontId="97" fillId="0" borderId="33" applyNumberFormat="0" applyFill="0" applyAlignment="0" applyProtection="0"/>
    <xf numFmtId="0" fontId="85" fillId="0" borderId="62" applyNumberFormat="0" applyFill="0" applyAlignment="0" applyProtection="0"/>
    <xf numFmtId="0" fontId="85" fillId="0" borderId="62" applyNumberFormat="0" applyFill="0" applyAlignment="0" applyProtection="0"/>
    <xf numFmtId="0" fontId="98" fillId="0" borderId="34" applyNumberFormat="0" applyFill="0" applyAlignment="0" applyProtection="0"/>
    <xf numFmtId="0" fontId="53" fillId="0" borderId="16" applyNumberFormat="0" applyFill="0" applyAlignment="0" applyProtection="0"/>
    <xf numFmtId="0" fontId="169" fillId="0" borderId="63" applyNumberFormat="0" applyFill="0" applyAlignment="0" applyProtection="0"/>
    <xf numFmtId="0" fontId="53" fillId="0" borderId="16" applyNumberFormat="0" applyFill="0" applyAlignment="0" applyProtection="0"/>
    <xf numFmtId="0" fontId="99" fillId="67" borderId="0" applyNumberFormat="0" applyBorder="0" applyAlignment="0" applyProtection="0"/>
    <xf numFmtId="0" fontId="85" fillId="67" borderId="0" applyNumberFormat="0" applyBorder="0" applyAlignment="0" applyProtection="0"/>
    <xf numFmtId="0" fontId="170" fillId="6" borderId="0" applyNumberFormat="0" applyBorder="0" applyAlignment="0" applyProtection="0"/>
    <xf numFmtId="0" fontId="170" fillId="6" borderId="0" applyNumberFormat="0" applyBorder="0" applyAlignment="0" applyProtection="0"/>
    <xf numFmtId="0" fontId="85" fillId="67" borderId="0" applyNumberFormat="0" applyBorder="0" applyAlignment="0" applyProtection="0"/>
    <xf numFmtId="0" fontId="153" fillId="6" borderId="0" applyNumberFormat="0" applyBorder="0" applyAlignment="0" applyProtection="0"/>
    <xf numFmtId="0" fontId="99" fillId="76" borderId="0" applyNumberFormat="0" applyBorder="0" applyAlignment="0" applyProtection="0"/>
    <xf numFmtId="0" fontId="99" fillId="76" borderId="0" applyNumberFormat="0" applyBorder="0" applyAlignment="0" applyProtection="0"/>
    <xf numFmtId="0" fontId="85" fillId="67" borderId="0" applyNumberFormat="0" applyBorder="0" applyAlignment="0" applyProtection="0"/>
    <xf numFmtId="0" fontId="153" fillId="6" borderId="0" applyNumberFormat="0" applyBorder="0" applyAlignment="0" applyProtection="0"/>
    <xf numFmtId="0" fontId="99" fillId="76" borderId="0" applyNumberFormat="0" applyBorder="0" applyAlignment="0" applyProtection="0"/>
    <xf numFmtId="0" fontId="153" fillId="6" borderId="0" applyNumberFormat="0" applyBorder="0" applyAlignment="0" applyProtection="0"/>
    <xf numFmtId="0" fontId="153" fillId="6" borderId="0" applyNumberFormat="0" applyBorder="0" applyAlignment="0" applyProtection="0"/>
    <xf numFmtId="0" fontId="99" fillId="76" borderId="0" applyNumberFormat="0" applyBorder="0" applyAlignment="0" applyProtection="0"/>
    <xf numFmtId="206" fontId="29" fillId="0" borderId="0"/>
    <xf numFmtId="205" fontId="101" fillId="0" borderId="0"/>
    <xf numFmtId="206" fontId="29" fillId="0" borderId="0"/>
    <xf numFmtId="205" fontId="101" fillId="0" borderId="0"/>
    <xf numFmtId="0" fontId="20" fillId="0" borderId="0"/>
    <xf numFmtId="0" fontId="101" fillId="0" borderId="0"/>
    <xf numFmtId="0" fontId="20" fillId="0" borderId="0"/>
    <xf numFmtId="0" fontId="20" fillId="0" borderId="0"/>
    <xf numFmtId="0" fontId="101" fillId="0" borderId="0"/>
    <xf numFmtId="0" fontId="20" fillId="0" borderId="0"/>
    <xf numFmtId="0" fontId="20" fillId="0" borderId="0"/>
    <xf numFmtId="0" fontId="101"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200" fontId="171" fillId="0" borderId="0"/>
    <xf numFmtId="0" fontId="20" fillId="0" borderId="0"/>
    <xf numFmtId="0" fontId="29" fillId="0" borderId="0"/>
    <xf numFmtId="0" fontId="29"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31"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78" fillId="0" borderId="0"/>
    <xf numFmtId="0" fontId="20" fillId="0" borderId="0"/>
    <xf numFmtId="0" fontId="78"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31" fillId="0" borderId="0"/>
    <xf numFmtId="0" fontId="20" fillId="0" borderId="0"/>
    <xf numFmtId="200" fontId="171"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20" fillId="0" borderId="0"/>
    <xf numFmtId="0" fontId="103" fillId="0" borderId="0"/>
    <xf numFmtId="0" fontId="103" fillId="0" borderId="0"/>
    <xf numFmtId="0" fontId="31" fillId="0" borderId="0"/>
    <xf numFmtId="0" fontId="29" fillId="0" borderId="0"/>
    <xf numFmtId="0" fontId="31" fillId="0" borderId="0"/>
    <xf numFmtId="0" fontId="20" fillId="0" borderId="0"/>
    <xf numFmtId="0" fontId="83" fillId="129" borderId="0"/>
    <xf numFmtId="0" fontId="20" fillId="0" borderId="0"/>
    <xf numFmtId="0" fontId="29" fillId="0" borderId="0"/>
    <xf numFmtId="0" fontId="29" fillId="0" borderId="0"/>
    <xf numFmtId="0" fontId="83" fillId="129" borderId="0"/>
    <xf numFmtId="0" fontId="29" fillId="0" borderId="0"/>
    <xf numFmtId="0" fontId="65" fillId="0" borderId="0"/>
    <xf numFmtId="0" fontId="65"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31" fillId="0" borderId="0"/>
    <xf numFmtId="0" fontId="20" fillId="0" borderId="0"/>
    <xf numFmtId="0" fontId="20" fillId="0" borderId="0"/>
    <xf numFmtId="0" fontId="75" fillId="0" borderId="0"/>
    <xf numFmtId="0" fontId="20" fillId="0" borderId="0"/>
    <xf numFmtId="0" fontId="20" fillId="0" borderId="0"/>
    <xf numFmtId="0" fontId="171"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31"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9" fillId="0" borderId="0"/>
    <xf numFmtId="0" fontId="20" fillId="0" borderId="0"/>
    <xf numFmtId="0" fontId="31" fillId="0" borderId="0"/>
    <xf numFmtId="0" fontId="31"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31" fillId="0" borderId="0"/>
    <xf numFmtId="0" fontId="75" fillId="0" borderId="0"/>
    <xf numFmtId="0" fontId="20" fillId="0" borderId="0"/>
    <xf numFmtId="0" fontId="20" fillId="0" borderId="0"/>
    <xf numFmtId="0" fontId="20" fillId="0" borderId="0"/>
    <xf numFmtId="0" fontId="75" fillId="0" borderId="0"/>
    <xf numFmtId="0" fontId="20" fillId="0" borderId="0"/>
    <xf numFmtId="0" fontId="20" fillId="0" borderId="0"/>
    <xf numFmtId="0" fontId="75" fillId="0" borderId="0"/>
    <xf numFmtId="0" fontId="20" fillId="0" borderId="0"/>
    <xf numFmtId="0" fontId="20" fillId="0" borderId="0"/>
    <xf numFmtId="0" fontId="75" fillId="0" borderId="0"/>
    <xf numFmtId="0" fontId="20" fillId="0" borderId="0"/>
    <xf numFmtId="0" fontId="75"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71" fillId="0" borderId="0"/>
    <xf numFmtId="0" fontId="29" fillId="0" borderId="0"/>
    <xf numFmtId="0" fontId="65" fillId="0" borderId="0"/>
    <xf numFmtId="0" fontId="20" fillId="0" borderId="0"/>
    <xf numFmtId="0" fontId="31" fillId="0" borderId="0"/>
    <xf numFmtId="0" fontId="31" fillId="0" borderId="0"/>
    <xf numFmtId="0" fontId="71"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9" fillId="0" borderId="0"/>
    <xf numFmtId="0" fontId="29" fillId="0" borderId="0"/>
    <xf numFmtId="0" fontId="75" fillId="0" borderId="0"/>
    <xf numFmtId="0" fontId="65" fillId="0" borderId="0"/>
    <xf numFmtId="0" fontId="20" fillId="0" borderId="0"/>
    <xf numFmtId="0" fontId="29" fillId="0" borderId="0"/>
    <xf numFmtId="0" fontId="6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71" fillId="0" borderId="0"/>
    <xf numFmtId="0" fontId="65" fillId="0" borderId="0"/>
    <xf numFmtId="0" fontId="31" fillId="0" borderId="0"/>
    <xf numFmtId="0" fontId="83" fillId="129" borderId="0"/>
    <xf numFmtId="0" fontId="71" fillId="0" borderId="0"/>
    <xf numFmtId="0" fontId="31" fillId="0" borderId="0"/>
    <xf numFmtId="0" fontId="7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03"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31"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31"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31"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31"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31" fillId="0" borderId="0"/>
    <xf numFmtId="0" fontId="31"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65" fillId="0" borderId="0"/>
    <xf numFmtId="0" fontId="65" fillId="0" borderId="0"/>
    <xf numFmtId="0" fontId="65" fillId="0" borderId="0"/>
    <xf numFmtId="0" fontId="65" fillId="0" borderId="0"/>
    <xf numFmtId="0" fontId="31" fillId="0" borderId="0"/>
    <xf numFmtId="0" fontId="83" fillId="129" borderId="0"/>
    <xf numFmtId="0" fontId="83" fillId="129" borderId="0"/>
    <xf numFmtId="0" fontId="65" fillId="0" borderId="0"/>
    <xf numFmtId="0" fontId="65" fillId="0" borderId="0"/>
    <xf numFmtId="0" fontId="83" fillId="129" borderId="0"/>
    <xf numFmtId="0" fontId="83" fillId="129" borderId="0"/>
    <xf numFmtId="0" fontId="29" fillId="0" borderId="0"/>
    <xf numFmtId="0" fontId="65" fillId="0" borderId="0"/>
    <xf numFmtId="0" fontId="65"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216"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129" borderId="0"/>
    <xf numFmtId="0" fontId="83" fillId="129" borderId="0"/>
    <xf numFmtId="0" fontId="65" fillId="0" borderId="0"/>
    <xf numFmtId="0" fontId="65" fillId="0" borderId="0"/>
    <xf numFmtId="0" fontId="65"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65" fillId="0" borderId="0"/>
    <xf numFmtId="0" fontId="29" fillId="0" borderId="0"/>
    <xf numFmtId="0" fontId="29"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78" fillId="0" borderId="0"/>
    <xf numFmtId="0" fontId="75" fillId="0" borderId="0"/>
    <xf numFmtId="0" fontId="78" fillId="0" borderId="0"/>
    <xf numFmtId="0" fontId="14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75"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9" fillId="0" borderId="0"/>
    <xf numFmtId="0" fontId="75"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31"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75" fillId="0" borderId="0"/>
    <xf numFmtId="0" fontId="29" fillId="0" borderId="0"/>
    <xf numFmtId="0" fontId="31"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78" fillId="0" borderId="0"/>
    <xf numFmtId="0" fontId="75" fillId="0" borderId="0"/>
    <xf numFmtId="0" fontId="78"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31"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0"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76" applyNumberFormat="0" applyAlignment="0">
      <alignment horizontal="center"/>
    </xf>
    <xf numFmtId="0" fontId="29" fillId="0" borderId="0"/>
    <xf numFmtId="0" fontId="29" fillId="0" borderId="0"/>
    <xf numFmtId="0" fontId="29" fillId="0" borderId="21" applyNumberFormat="0" applyAlignment="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9" fillId="0" borderId="21"/>
    <xf numFmtId="0" fontId="29" fillId="0" borderId="0"/>
    <xf numFmtId="0" fontId="29" fillId="0" borderId="0"/>
    <xf numFmtId="4" fontId="71" fillId="88" borderId="77" applyNumberFormat="0" applyProtection="0">
      <alignment horizontal="right" vertical="center"/>
    </xf>
    <xf numFmtId="0" fontId="29" fillId="0" borderId="0"/>
    <xf numFmtId="0" fontId="29" fillId="0" borderId="0"/>
    <xf numFmtId="4" fontId="71" fillId="77" borderId="77" applyNumberFormat="0" applyProtection="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83" fillId="129"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21"/>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0" fillId="0" borderId="0"/>
    <xf numFmtId="0" fontId="31" fillId="0" borderId="0"/>
    <xf numFmtId="0" fontId="20" fillId="0" borderId="0"/>
    <xf numFmtId="0" fontId="20" fillId="0" borderId="0"/>
    <xf numFmtId="0" fontId="71" fillId="0" borderId="0"/>
    <xf numFmtId="0"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15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1" fillId="0" borderId="0"/>
    <xf numFmtId="0" fontId="29" fillId="0" borderId="0"/>
    <xf numFmtId="0" fontId="71"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0" fillId="0" borderId="0"/>
    <xf numFmtId="216" fontId="20" fillId="0" borderId="0"/>
    <xf numFmtId="0" fontId="29" fillId="0" borderId="0"/>
    <xf numFmtId="0" fontId="29" fillId="0" borderId="0"/>
    <xf numFmtId="0" fontId="20" fillId="0" borderId="0"/>
    <xf numFmtId="0" fontId="29" fillId="0" borderId="0"/>
    <xf numFmtId="0" fontId="20" fillId="0" borderId="0"/>
    <xf numFmtId="216"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0" fillId="0" borderId="0"/>
    <xf numFmtId="0" fontId="29" fillId="0" borderId="0"/>
    <xf numFmtId="0" fontId="20" fillId="0" borderId="0"/>
    <xf numFmtId="0"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0" fillId="0" borderId="0"/>
    <xf numFmtId="0"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71"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216" fontId="20" fillId="0" borderId="0"/>
    <xf numFmtId="0" fontId="20" fillId="0" borderId="0"/>
    <xf numFmtId="0" fontId="31"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71" fillId="0" borderId="0"/>
    <xf numFmtId="0" fontId="20" fillId="0" borderId="0"/>
    <xf numFmtId="0" fontId="20"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75" fillId="0" borderId="0"/>
    <xf numFmtId="0" fontId="29" fillId="0" borderId="0"/>
    <xf numFmtId="0" fontId="29" fillId="0" borderId="0"/>
    <xf numFmtId="0" fontId="75" fillId="0" borderId="0"/>
    <xf numFmtId="0" fontId="29" fillId="0" borderId="0"/>
    <xf numFmtId="0" fontId="29" fillId="0" borderId="0"/>
    <xf numFmtId="0" fontId="75" fillId="0" borderId="0"/>
    <xf numFmtId="0" fontId="29" fillId="0" borderId="0"/>
    <xf numFmtId="0" fontId="29" fillId="0" borderId="0"/>
    <xf numFmtId="0" fontId="31" fillId="0" borderId="0"/>
    <xf numFmtId="0" fontId="29" fillId="0" borderId="0"/>
    <xf numFmtId="0" fontId="29" fillId="0" borderId="0"/>
    <xf numFmtId="0" fontId="29" fillId="0" borderId="0"/>
    <xf numFmtId="0" fontId="31"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75" fillId="0" borderId="0"/>
    <xf numFmtId="0" fontId="29" fillId="0" borderId="0"/>
    <xf numFmtId="0" fontId="20" fillId="0" borderId="0"/>
    <xf numFmtId="0" fontId="29" fillId="0" borderId="0"/>
    <xf numFmtId="0" fontId="29" fillId="0" borderId="0"/>
    <xf numFmtId="0" fontId="20" fillId="0" borderId="0"/>
    <xf numFmtId="0" fontId="65" fillId="0" borderId="0"/>
    <xf numFmtId="0" fontId="29" fillId="0" borderId="0"/>
    <xf numFmtId="0" fontId="29" fillId="0" borderId="0"/>
    <xf numFmtId="0" fontId="29" fillId="0" borderId="0"/>
    <xf numFmtId="0" fontId="31" fillId="0" borderId="0"/>
    <xf numFmtId="0" fontId="20" fillId="0" borderId="0"/>
    <xf numFmtId="0" fontId="29" fillId="0" borderId="0"/>
    <xf numFmtId="0" fontId="29" fillId="0" borderId="0"/>
    <xf numFmtId="0" fontId="20" fillId="0" borderId="0"/>
    <xf numFmtId="0" fontId="31" fillId="0" borderId="0"/>
    <xf numFmtId="0" fontId="75"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9" fontId="29" fillId="0" borderId="21"/>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0" fillId="0" borderId="0"/>
    <xf numFmtId="0" fontId="29" fillId="0" borderId="0"/>
    <xf numFmtId="0" fontId="75" fillId="0" borderId="0"/>
    <xf numFmtId="0" fontId="20" fillId="0" borderId="0"/>
    <xf numFmtId="49" fontId="29" fillId="0" borderId="21"/>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75" fillId="0" borderId="0"/>
    <xf numFmtId="0" fontId="29" fillId="0" borderId="0"/>
    <xf numFmtId="0" fontId="29" fillId="0" borderId="0"/>
    <xf numFmtId="0" fontId="65" fillId="0" borderId="0"/>
    <xf numFmtId="0" fontId="29" fillId="0" borderId="0"/>
    <xf numFmtId="0" fontId="20" fillId="0" borderId="0"/>
    <xf numFmtId="0" fontId="29" fillId="0" borderId="0"/>
    <xf numFmtId="0" fontId="29" fillId="0" borderId="0"/>
    <xf numFmtId="0" fontId="20" fillId="0" borderId="0"/>
    <xf numFmtId="0" fontId="31" fillId="0" borderId="0"/>
    <xf numFmtId="0" fontId="75" fillId="0" borderId="0"/>
    <xf numFmtId="0" fontId="29" fillId="0" borderId="0"/>
    <xf numFmtId="0" fontId="20" fillId="0" borderId="0"/>
    <xf numFmtId="0" fontId="75" fillId="0" borderId="0"/>
    <xf numFmtId="0" fontId="75" fillId="0" borderId="0"/>
    <xf numFmtId="0" fontId="29" fillId="0" borderId="0"/>
    <xf numFmtId="0" fontId="29" fillId="0" borderId="0"/>
    <xf numFmtId="0" fontId="65" fillId="0" borderId="0"/>
    <xf numFmtId="0" fontId="29" fillId="0" borderId="0"/>
    <xf numFmtId="0" fontId="20" fillId="0" borderId="0"/>
    <xf numFmtId="0" fontId="20" fillId="0" borderId="0"/>
    <xf numFmtId="0" fontId="75" fillId="0" borderId="0"/>
    <xf numFmtId="0" fontId="29" fillId="0" borderId="0"/>
    <xf numFmtId="0" fontId="29" fillId="0" borderId="0"/>
    <xf numFmtId="0" fontId="20" fillId="0" borderId="0"/>
    <xf numFmtId="0" fontId="75" fillId="0" borderId="0"/>
    <xf numFmtId="0" fontId="29" fillId="0" borderId="0"/>
    <xf numFmtId="0" fontId="75" fillId="0" borderId="0"/>
    <xf numFmtId="0" fontId="29" fillId="0" borderId="0"/>
    <xf numFmtId="0" fontId="29" fillId="0" borderId="0"/>
    <xf numFmtId="0" fontId="65" fillId="0" borderId="0"/>
    <xf numFmtId="0" fontId="29" fillId="0" borderId="0"/>
    <xf numFmtId="0" fontId="29" fillId="0" borderId="0"/>
    <xf numFmtId="0" fontId="20" fillId="0" borderId="0"/>
    <xf numFmtId="0" fontId="75" fillId="0" borderId="0"/>
    <xf numFmtId="0" fontId="75" fillId="0" borderId="0"/>
    <xf numFmtId="0" fontId="20" fillId="0" borderId="0"/>
    <xf numFmtId="0" fontId="29" fillId="0" borderId="0"/>
    <xf numFmtId="0" fontId="29" fillId="0" borderId="0"/>
    <xf numFmtId="0" fontId="75" fillId="0" borderId="0"/>
    <xf numFmtId="0" fontId="29" fillId="0" borderId="0"/>
    <xf numFmtId="0" fontId="29" fillId="0" borderId="0"/>
    <xf numFmtId="0" fontId="65"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0" fillId="0" borderId="0"/>
    <xf numFmtId="0" fontId="75" fillId="0" borderId="0"/>
    <xf numFmtId="0" fontId="20" fillId="0" borderId="0"/>
    <xf numFmtId="0" fontId="20" fillId="0" borderId="0"/>
    <xf numFmtId="0" fontId="29" fillId="0" borderId="0"/>
    <xf numFmtId="0" fontId="20" fillId="0" borderId="0"/>
    <xf numFmtId="0" fontId="29" fillId="0" borderId="0"/>
    <xf numFmtId="0" fontId="75" fillId="0" borderId="0"/>
    <xf numFmtId="0" fontId="20" fillId="0" borderId="0"/>
    <xf numFmtId="0" fontId="29" fillId="0" borderId="0"/>
    <xf numFmtId="0" fontId="75" fillId="0" borderId="0"/>
    <xf numFmtId="0" fontId="20" fillId="0" borderId="0"/>
    <xf numFmtId="0" fontId="29" fillId="0" borderId="0"/>
    <xf numFmtId="0" fontId="75" fillId="0" borderId="0"/>
    <xf numFmtId="0" fontId="29" fillId="0" borderId="0"/>
    <xf numFmtId="0" fontId="29" fillId="0" borderId="0"/>
    <xf numFmtId="0" fontId="65" fillId="0" borderId="0"/>
    <xf numFmtId="0" fontId="29"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33" fillId="69" borderId="72" applyNumberFormat="0" applyAlignment="0"/>
    <xf numFmtId="0" fontId="29" fillId="0" borderId="0"/>
    <xf numFmtId="0" fontId="29" fillId="0" borderId="0"/>
    <xf numFmtId="1" fontId="33" fillId="69" borderId="72" applyNumberFormat="0" applyAlignment="0">
      <alignment horizontal="left"/>
    </xf>
    <xf numFmtId="0" fontId="29" fillId="0" borderId="0"/>
    <xf numFmtId="0" fontId="29" fillId="0" borderId="0"/>
    <xf numFmtId="1" fontId="33" fillId="93" borderId="72" applyNumberFormat="0" applyAlignment="0">
      <alignment horizontal="center"/>
    </xf>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216"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7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76" applyNumberFormat="0" applyAlignment="0">
      <alignment horizontal="center"/>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3" fontId="143" fillId="0" borderId="75"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75" fillId="0" borderId="0"/>
    <xf numFmtId="0" fontId="29" fillId="0" borderId="0"/>
    <xf numFmtId="0" fontId="29" fillId="0" borderId="0"/>
    <xf numFmtId="0" fontId="29"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9" fillId="0" borderId="0"/>
    <xf numFmtId="0" fontId="83" fillId="129" borderId="0"/>
    <xf numFmtId="0" fontId="29" fillId="0" borderId="0"/>
    <xf numFmtId="0" fontId="29" fillId="0" borderId="0"/>
    <xf numFmtId="0" fontId="71" fillId="0" borderId="0"/>
    <xf numFmtId="0" fontId="29" fillId="0" borderId="0"/>
    <xf numFmtId="0" fontId="29" fillId="0" borderId="0"/>
    <xf numFmtId="0" fontId="29" fillId="0" borderId="0"/>
    <xf numFmtId="0" fontId="75" fillId="0" borderId="0"/>
    <xf numFmtId="0" fontId="29" fillId="0" borderId="0"/>
    <xf numFmtId="0" fontId="29" fillId="0" borderId="0"/>
    <xf numFmtId="0" fontId="29" fillId="0" borderId="0"/>
    <xf numFmtId="0" fontId="29" fillId="0" borderId="0"/>
    <xf numFmtId="0" fontId="20" fillId="0" borderId="0"/>
    <xf numFmtId="0" fontId="20" fillId="0" borderId="0"/>
    <xf numFmtId="0" fontId="71" fillId="0" borderId="0"/>
    <xf numFmtId="0" fontId="29" fillId="0" borderId="0"/>
    <xf numFmtId="0" fontId="29" fillId="0" borderId="0"/>
    <xf numFmtId="0" fontId="20" fillId="0" borderId="0"/>
    <xf numFmtId="0" fontId="20" fillId="0" borderId="0"/>
    <xf numFmtId="0" fontId="29" fillId="0" borderId="0"/>
    <xf numFmtId="0" fontId="83" fillId="129" borderId="0"/>
    <xf numFmtId="216" fontId="29" fillId="0" borderId="0"/>
    <xf numFmtId="0" fontId="29" fillId="0" borderId="0"/>
    <xf numFmtId="0" fontId="29" fillId="0" borderId="0"/>
    <xf numFmtId="0" fontId="29" fillId="0" borderId="0"/>
    <xf numFmtId="0" fontId="29" fillId="0" borderId="0"/>
    <xf numFmtId="0" fontId="71" fillId="0" borderId="0"/>
    <xf numFmtId="0" fontId="29" fillId="0" borderId="0"/>
    <xf numFmtId="0" fontId="20"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0" fillId="0" borderId="0"/>
    <xf numFmtId="0" fontId="75" fillId="0" borderId="0"/>
    <xf numFmtId="0" fontId="20" fillId="0" borderId="0"/>
    <xf numFmtId="0" fontId="20" fillId="0" borderId="0"/>
    <xf numFmtId="0" fontId="29" fillId="0" borderId="0"/>
    <xf numFmtId="0" fontId="20" fillId="0" borderId="0"/>
    <xf numFmtId="0" fontId="20" fillId="0" borderId="0"/>
    <xf numFmtId="0" fontId="6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31"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7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0" fillId="0" borderId="0"/>
    <xf numFmtId="0" fontId="29" fillId="0" borderId="0"/>
    <xf numFmtId="0" fontId="20" fillId="0" borderId="0"/>
    <xf numFmtId="0" fontId="71"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71" fillId="0" borderId="0"/>
    <xf numFmtId="0" fontId="65" fillId="0" borderId="0"/>
    <xf numFmtId="0" fontId="83" fillId="129"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29"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75" fillId="0" borderId="0"/>
    <xf numFmtId="0" fontId="20" fillId="0" borderId="0"/>
    <xf numFmtId="0" fontId="20"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29" fillId="0" borderId="0"/>
    <xf numFmtId="0" fontId="29" fillId="0" borderId="0"/>
    <xf numFmtId="0" fontId="83" fillId="129" borderId="0"/>
    <xf numFmtId="0" fontId="29" fillId="0" borderId="0"/>
    <xf numFmtId="0" fontId="29" fillId="0" borderId="0"/>
    <xf numFmtId="0" fontId="29" fillId="0" borderId="0"/>
    <xf numFmtId="0" fontId="29" fillId="0" borderId="0"/>
    <xf numFmtId="0" fontId="29" fillId="0" borderId="0"/>
    <xf numFmtId="0" fontId="83" fillId="129" borderId="0"/>
    <xf numFmtId="0" fontId="29" fillId="0" borderId="0"/>
    <xf numFmtId="0" fontId="83" fillId="129" borderId="0"/>
    <xf numFmtId="0" fontId="29" fillId="0" borderId="0"/>
    <xf numFmtId="0" fontId="29" fillId="0" borderId="0"/>
    <xf numFmtId="0" fontId="31"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7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0" fillId="0" borderId="0"/>
    <xf numFmtId="0" fontId="20" fillId="0" borderId="0"/>
    <xf numFmtId="0" fontId="75" fillId="0" borderId="0"/>
    <xf numFmtId="0" fontId="20" fillId="0" borderId="0"/>
    <xf numFmtId="0" fontId="75" fillId="0" borderId="0"/>
    <xf numFmtId="0" fontId="20" fillId="0" borderId="0"/>
    <xf numFmtId="0" fontId="7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9" fillId="66" borderId="35"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0" fillId="10" borderId="18" applyNumberFormat="0" applyFont="0" applyAlignment="0" applyProtection="0"/>
    <xf numFmtId="0" fontId="20" fillId="10" borderId="18" applyNumberFormat="0" applyFont="0" applyAlignment="0" applyProtection="0"/>
    <xf numFmtId="0" fontId="29" fillId="0" borderId="0"/>
    <xf numFmtId="0" fontId="20" fillId="10" borderId="18" applyNumberFormat="0" applyFont="0" applyAlignment="0" applyProtection="0"/>
    <xf numFmtId="0" fontId="29" fillId="39" borderId="35"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83" fillId="66" borderId="54" applyNumberFormat="0" applyFont="0" applyAlignment="0" applyProtection="0"/>
    <xf numFmtId="0" fontId="71" fillId="39" borderId="35" applyNumberFormat="0" applyFont="0" applyAlignment="0" applyProtection="0"/>
    <xf numFmtId="0" fontId="29" fillId="0" borderId="0"/>
    <xf numFmtId="0" fontId="29" fillId="0" borderId="0"/>
    <xf numFmtId="0" fontId="83" fillId="66" borderId="54" applyNumberFormat="0" applyFont="0" applyAlignment="0" applyProtection="0"/>
    <xf numFmtId="0" fontId="71" fillId="39" borderId="35" applyNumberFormat="0" applyFont="0" applyAlignment="0" applyProtection="0"/>
    <xf numFmtId="0" fontId="29" fillId="0" borderId="0"/>
    <xf numFmtId="0" fontId="20"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65" fillId="10" borderId="18" applyNumberFormat="0" applyFont="0" applyAlignment="0" applyProtection="0"/>
    <xf numFmtId="0" fontId="71" fillId="39" borderId="35" applyNumberFormat="0" applyFont="0" applyAlignment="0" applyProtection="0"/>
    <xf numFmtId="0" fontId="29" fillId="0" borderId="0"/>
    <xf numFmtId="0" fontId="20"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39" borderId="35" applyNumberFormat="0" applyFont="0" applyAlignment="0" applyProtection="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83" fillId="66" borderId="54"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39" borderId="22"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39" borderId="22"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83" fillId="66" borderId="54" applyNumberFormat="0" applyFont="0" applyAlignment="0" applyProtection="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39" borderId="22"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39" borderId="22"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39" borderId="22"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0" fillId="10" borderId="18" applyNumberFormat="0" applyFont="0" applyAlignment="0" applyProtection="0"/>
    <xf numFmtId="0" fontId="29" fillId="0" borderId="0"/>
    <xf numFmtId="0" fontId="29" fillId="0" borderId="0"/>
    <xf numFmtId="0" fontId="29" fillId="0" borderId="0"/>
    <xf numFmtId="0" fontId="65" fillId="10" borderId="18" applyNumberFormat="0" applyFont="0" applyAlignment="0" applyProtection="0"/>
    <xf numFmtId="0" fontId="29" fillId="0" borderId="0"/>
    <xf numFmtId="0" fontId="29" fillId="0" borderId="0"/>
    <xf numFmtId="0" fontId="105" fillId="121" borderId="36" applyNumberFormat="0" applyAlignment="0" applyProtection="0"/>
    <xf numFmtId="0" fontId="29" fillId="0" borderId="0"/>
    <xf numFmtId="0" fontId="29" fillId="0" borderId="0"/>
    <xf numFmtId="0" fontId="29" fillId="0" borderId="0"/>
    <xf numFmtId="0" fontId="29" fillId="0" borderId="0"/>
    <xf numFmtId="0" fontId="105" fillId="122" borderId="36" applyNumberFormat="0" applyAlignment="0" applyProtection="0"/>
    <xf numFmtId="0" fontId="105" fillId="48" borderId="36" applyNumberFormat="0" applyAlignment="0" applyProtection="0"/>
    <xf numFmtId="0" fontId="29" fillId="0" borderId="0"/>
    <xf numFmtId="0" fontId="105" fillId="122" borderId="36" applyNumberFormat="0" applyAlignment="0" applyProtection="0"/>
    <xf numFmtId="0" fontId="105" fillId="48" borderId="36" applyNumberFormat="0" applyAlignment="0" applyProtection="0"/>
    <xf numFmtId="0" fontId="29" fillId="0" borderId="0"/>
    <xf numFmtId="0" fontId="29" fillId="0" borderId="0"/>
    <xf numFmtId="0" fontId="105" fillId="48" borderId="36" applyNumberFormat="0" applyAlignment="0" applyProtection="0"/>
    <xf numFmtId="0" fontId="29" fillId="0" borderId="0"/>
    <xf numFmtId="0" fontId="29" fillId="0" borderId="0"/>
    <xf numFmtId="0" fontId="29" fillId="0" borderId="0"/>
    <xf numFmtId="0" fontId="105" fillId="41" borderId="36" applyNumberFormat="0" applyAlignment="0" applyProtection="0"/>
    <xf numFmtId="0" fontId="51" fillId="8" borderId="15" applyNumberFormat="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1" fillId="8" borderId="15" applyNumberFormat="0" applyAlignment="0" applyProtection="0"/>
    <xf numFmtId="0" fontId="29" fillId="0" borderId="0"/>
    <xf numFmtId="0" fontId="29" fillId="0" borderId="0"/>
    <xf numFmtId="10" fontId="29" fillId="0" borderId="0" applyFont="0" applyFill="0" applyBorder="0" applyAlignment="0" applyProtection="0"/>
    <xf numFmtId="0" fontId="29" fillId="0" borderId="0"/>
    <xf numFmtId="0" fontId="29" fillId="0" borderId="0"/>
    <xf numFmtId="10" fontId="29" fillId="0" borderId="0" applyFont="0" applyFill="0" applyBorder="0" applyAlignment="0" applyProtection="0"/>
    <xf numFmtId="0" fontId="29" fillId="0" borderId="0"/>
    <xf numFmtId="0" fontId="29" fillId="0" borderId="0"/>
    <xf numFmtId="0" fontId="29" fillId="0" borderId="0"/>
    <xf numFmtId="10"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75"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9" fontId="75"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31" fillId="0" borderId="0" applyFont="0" applyFill="0" applyBorder="0" applyAlignment="0" applyProtection="0"/>
    <xf numFmtId="0" fontId="29" fillId="0" borderId="0"/>
    <xf numFmtId="9" fontId="7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71" fillId="0" borderId="0" applyFont="0" applyFill="0" applyBorder="0" applyAlignment="0" applyProtection="0"/>
    <xf numFmtId="9" fontId="29" fillId="0" borderId="0" applyFont="0" applyFill="0" applyBorder="0" applyAlignment="0" applyProtection="0"/>
    <xf numFmtId="0" fontId="29" fillId="0" borderId="0"/>
    <xf numFmtId="9" fontId="31" fillId="0" borderId="0" applyFont="0" applyFill="0" applyBorder="0" applyAlignment="0" applyProtection="0"/>
    <xf numFmtId="0" fontId="29" fillId="0" borderId="0"/>
    <xf numFmtId="9" fontId="75"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9" fontId="75"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9" fontId="31"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75"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75"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0" fontId="29" fillId="0" borderId="0"/>
    <xf numFmtId="9" fontId="31"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7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0" fontId="29" fillId="0" borderId="0"/>
    <xf numFmtId="9" fontId="20" fillId="0" borderId="0" applyFont="0" applyFill="0" applyBorder="0" applyAlignment="0" applyProtection="0"/>
    <xf numFmtId="0" fontId="29" fillId="0" borderId="0"/>
    <xf numFmtId="9" fontId="20"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9" fontId="75" fillId="0" borderId="0" applyFont="0" applyFill="0" applyBorder="0" applyAlignment="0" applyProtection="0"/>
    <xf numFmtId="0" fontId="29" fillId="0" borderId="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9" fontId="20" fillId="0" borderId="0" applyFont="0" applyFill="0" applyBorder="0" applyAlignment="0" applyProtection="0"/>
    <xf numFmtId="9" fontId="29" fillId="0" borderId="0" applyFont="0" applyFill="0" applyBorder="0" applyAlignment="0" applyProtection="0"/>
    <xf numFmtId="9" fontId="20" fillId="0" borderId="0" applyFont="0" applyFill="0" applyBorder="0" applyAlignment="0" applyProtection="0"/>
    <xf numFmtId="0" fontId="29" fillId="0" borderId="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31"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9" fontId="75"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83" fillId="0" borderId="0" applyFont="0" applyFill="0" applyBorder="0" applyAlignment="0" applyProtection="0"/>
    <xf numFmtId="9" fontId="31"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65" fillId="0" borderId="0" applyFont="0" applyFill="0" applyBorder="0" applyAlignment="0" applyProtection="0"/>
    <xf numFmtId="9" fontId="75" fillId="0" borderId="0" applyFont="0" applyFill="0" applyBorder="0" applyAlignment="0" applyProtection="0"/>
    <xf numFmtId="0" fontId="29" fillId="0" borderId="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9" fontId="65"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75"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75" fillId="0" borderId="0" applyFont="0" applyFill="0" applyBorder="0" applyAlignment="0" applyProtection="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9" fontId="29" fillId="0" borderId="0" applyFont="0" applyFill="0" applyBorder="0" applyAlignment="0" applyProtection="0"/>
    <xf numFmtId="9" fontId="29" fillId="0" borderId="0" applyFont="0" applyFill="0" applyBorder="0" applyAlignment="0" applyProtection="0"/>
    <xf numFmtId="0" fontId="29" fillId="0" borderId="0"/>
    <xf numFmtId="0" fontId="29" fillId="0" borderId="0"/>
    <xf numFmtId="207" fontId="107" fillId="0" borderId="0" applyProtection="0"/>
    <xf numFmtId="0" fontId="29" fillId="0" borderId="0"/>
    <xf numFmtId="0" fontId="29" fillId="0" borderId="0"/>
    <xf numFmtId="0" fontId="29" fillId="0" borderId="0"/>
    <xf numFmtId="0" fontId="108" fillId="0" borderId="47" applyNumberFormat="0" applyFill="0" applyBorder="0" applyAlignment="0" applyProtection="0">
      <protection hidden="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 fontId="83" fillId="76" borderId="54" applyNumberFormat="0" applyProtection="0">
      <alignment vertical="center"/>
    </xf>
    <xf numFmtId="0" fontId="29" fillId="0" borderId="0"/>
    <xf numFmtId="0" fontId="29" fillId="0" borderId="0"/>
    <xf numFmtId="4" fontId="71" fillId="77" borderId="36" applyNumberFormat="0" applyProtection="0">
      <alignment vertical="center"/>
    </xf>
    <xf numFmtId="4" fontId="83" fillId="76" borderId="54" applyNumberFormat="0" applyProtection="0">
      <alignment vertical="center"/>
    </xf>
    <xf numFmtId="0" fontId="29" fillId="0" borderId="0"/>
    <xf numFmtId="0" fontId="29" fillId="0" borderId="0"/>
    <xf numFmtId="0" fontId="29" fillId="0" borderId="0"/>
    <xf numFmtId="4" fontId="83" fillId="76" borderId="54" applyNumberFormat="0" applyProtection="0">
      <alignment vertical="center"/>
    </xf>
    <xf numFmtId="0" fontId="29" fillId="0" borderId="0"/>
    <xf numFmtId="0" fontId="29" fillId="0" borderId="0"/>
    <xf numFmtId="4" fontId="83" fillId="76" borderId="54" applyNumberFormat="0" applyProtection="0">
      <alignment vertical="center"/>
    </xf>
    <xf numFmtId="4" fontId="71" fillId="77" borderId="36" applyNumberFormat="0" applyProtection="0">
      <alignment vertical="center"/>
    </xf>
    <xf numFmtId="0" fontId="29" fillId="0" borderId="0"/>
    <xf numFmtId="0" fontId="29" fillId="0" borderId="0"/>
    <xf numFmtId="0" fontId="29" fillId="0" borderId="0"/>
    <xf numFmtId="4" fontId="83" fillId="76" borderId="54" applyNumberFormat="0" applyProtection="0">
      <alignment vertical="center"/>
    </xf>
    <xf numFmtId="4" fontId="111" fillId="78" borderId="1" applyNumberFormat="0" applyProtection="0">
      <alignment horizontal="right" vertical="center" wrapText="1"/>
    </xf>
    <xf numFmtId="4" fontId="71" fillId="77" borderId="36" applyNumberFormat="0" applyProtection="0">
      <alignment vertical="center"/>
    </xf>
    <xf numFmtId="0" fontId="29" fillId="0" borderId="0"/>
    <xf numFmtId="4" fontId="71" fillId="77" borderId="36" applyNumberFormat="0" applyProtection="0">
      <alignment vertical="center"/>
    </xf>
    <xf numFmtId="0" fontId="29" fillId="0" borderId="0"/>
    <xf numFmtId="0" fontId="29" fillId="0" borderId="0"/>
    <xf numFmtId="4" fontId="115" fillId="76" borderId="37" applyNumberFormat="0" applyProtection="0">
      <alignment vertical="center"/>
    </xf>
    <xf numFmtId="0" fontId="29" fillId="0" borderId="0"/>
    <xf numFmtId="0" fontId="29" fillId="0" borderId="0"/>
    <xf numFmtId="0" fontId="29" fillId="0" borderId="0"/>
    <xf numFmtId="0" fontId="29" fillId="0" borderId="0"/>
    <xf numFmtId="4" fontId="172" fillId="77" borderId="54" applyNumberFormat="0" applyProtection="0">
      <alignment vertical="center"/>
    </xf>
    <xf numFmtId="4" fontId="172" fillId="77" borderId="54" applyNumberFormat="0" applyProtection="0">
      <alignment vertical="center"/>
    </xf>
    <xf numFmtId="0" fontId="29" fillId="0" borderId="0"/>
    <xf numFmtId="0" fontId="29" fillId="0" borderId="0"/>
    <xf numFmtId="0" fontId="29" fillId="0" borderId="0"/>
    <xf numFmtId="4" fontId="112" fillId="77" borderId="37" applyNumberFormat="0" applyProtection="0">
      <alignment vertical="center"/>
    </xf>
    <xf numFmtId="4" fontId="121" fillId="77" borderId="36" applyNumberFormat="0" applyProtection="0">
      <alignment vertical="center"/>
    </xf>
    <xf numFmtId="0" fontId="29" fillId="0" borderId="0"/>
    <xf numFmtId="0" fontId="29" fillId="0" borderId="0"/>
    <xf numFmtId="4" fontId="121" fillId="77" borderId="36" applyNumberFormat="0" applyProtection="0">
      <alignment vertical="center"/>
    </xf>
    <xf numFmtId="4" fontId="112" fillId="76" borderId="37" applyNumberFormat="0" applyProtection="0">
      <alignment vertical="center"/>
    </xf>
    <xf numFmtId="0" fontId="29" fillId="0" borderId="0"/>
    <xf numFmtId="0" fontId="29" fillId="0" borderId="0"/>
    <xf numFmtId="4" fontId="113" fillId="79" borderId="28">
      <alignment vertical="center"/>
    </xf>
    <xf numFmtId="0" fontId="29" fillId="0" borderId="0"/>
    <xf numFmtId="0" fontId="29" fillId="0" borderId="0"/>
    <xf numFmtId="0" fontId="29" fillId="0" borderId="0"/>
    <xf numFmtId="4" fontId="114" fillId="79" borderId="28">
      <alignment vertical="center"/>
    </xf>
    <xf numFmtId="0" fontId="29" fillId="0" borderId="0"/>
    <xf numFmtId="0" fontId="29" fillId="0" borderId="0"/>
    <xf numFmtId="0" fontId="29" fillId="0" borderId="0"/>
    <xf numFmtId="4" fontId="113" fillId="80" borderId="28">
      <alignment vertical="center"/>
    </xf>
    <xf numFmtId="0" fontId="29" fillId="0" borderId="0"/>
    <xf numFmtId="0" fontId="29" fillId="0" borderId="0"/>
    <xf numFmtId="0" fontId="29" fillId="0" borderId="0"/>
    <xf numFmtId="4" fontId="114" fillId="80" borderId="28">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4" fontId="83" fillId="77" borderId="54" applyNumberFormat="0" applyProtection="0">
      <alignment horizontal="left" vertical="center" indent="1"/>
    </xf>
    <xf numFmtId="0" fontId="29" fillId="0" borderId="0"/>
    <xf numFmtId="0" fontId="29" fillId="0" borderId="0"/>
    <xf numFmtId="0" fontId="29" fillId="0" borderId="0"/>
    <xf numFmtId="4" fontId="83" fillId="77" borderId="54" applyNumberFormat="0" applyProtection="0">
      <alignment horizontal="left" vertical="center" indent="1"/>
    </xf>
    <xf numFmtId="0" fontId="29" fillId="0" borderId="0"/>
    <xf numFmtId="0" fontId="29" fillId="0" borderId="0"/>
    <xf numFmtId="4" fontId="83" fillId="77" borderId="54" applyNumberFormat="0" applyProtection="0">
      <alignment horizontal="left" vertical="center" indent="1"/>
    </xf>
    <xf numFmtId="4" fontId="83" fillId="77" borderId="54" applyNumberFormat="0" applyProtection="0">
      <alignment horizontal="left" vertical="center" indent="1"/>
    </xf>
    <xf numFmtId="0" fontId="29" fillId="0" borderId="0"/>
    <xf numFmtId="0" fontId="29" fillId="0" borderId="0"/>
    <xf numFmtId="0" fontId="29" fillId="0" borderId="0"/>
    <xf numFmtId="4" fontId="111" fillId="78" borderId="1" applyNumberFormat="0" applyProtection="0">
      <alignment horizontal="left" vertical="center" indent="1"/>
    </xf>
    <xf numFmtId="4" fontId="71" fillId="77" borderId="36" applyNumberFormat="0" applyProtection="0">
      <alignment horizontal="left" vertical="center" indent="1"/>
    </xf>
    <xf numFmtId="0" fontId="29" fillId="0" borderId="0"/>
    <xf numFmtId="0" fontId="29" fillId="0" borderId="0"/>
    <xf numFmtId="4" fontId="71" fillId="77" borderId="36" applyNumberFormat="0" applyProtection="0">
      <alignment horizontal="left" vertical="center" indent="1"/>
    </xf>
    <xf numFmtId="4" fontId="115" fillId="76" borderId="37" applyNumberFormat="0" applyProtection="0">
      <alignment horizontal="left" vertical="center" indent="1"/>
    </xf>
    <xf numFmtId="0" fontId="29" fillId="0" borderId="0"/>
    <xf numFmtId="0" fontId="29" fillId="0" borderId="0"/>
    <xf numFmtId="0" fontId="29" fillId="0" borderId="0"/>
    <xf numFmtId="0" fontId="29" fillId="0" borderId="0"/>
    <xf numFmtId="0" fontId="173" fillId="76" borderId="37" applyNumberFormat="0" applyProtection="0">
      <alignment horizontal="left" vertical="top" indent="1"/>
    </xf>
    <xf numFmtId="0" fontId="173" fillId="76" borderId="37" applyNumberFormat="0" applyProtection="0">
      <alignment horizontal="left" vertical="top" indent="1"/>
    </xf>
    <xf numFmtId="0" fontId="29" fillId="0" borderId="0"/>
    <xf numFmtId="0" fontId="29" fillId="0" borderId="0"/>
    <xf numFmtId="0" fontId="29" fillId="0" borderId="0"/>
    <xf numFmtId="0" fontId="115" fillId="77" borderId="37" applyNumberFormat="0" applyProtection="0">
      <alignment horizontal="left" vertical="top" indent="1"/>
    </xf>
    <xf numFmtId="4" fontId="71" fillId="77" borderId="36" applyNumberFormat="0" applyProtection="0">
      <alignment horizontal="left" vertical="center" indent="1"/>
    </xf>
    <xf numFmtId="0" fontId="29" fillId="0" borderId="0"/>
    <xf numFmtId="0" fontId="29" fillId="0" borderId="0"/>
    <xf numFmtId="4" fontId="71" fillId="77" borderId="36" applyNumberFormat="0" applyProtection="0">
      <alignment horizontal="left" vertical="center" indent="1"/>
    </xf>
    <xf numFmtId="0" fontId="115" fillId="76"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4" fontId="83" fillId="52" borderId="54" applyNumberFormat="0" applyProtection="0">
      <alignment horizontal="left" vertical="center" indent="1"/>
    </xf>
    <xf numFmtId="0" fontId="29" fillId="0" borderId="0"/>
    <xf numFmtId="0" fontId="29" fillId="0" borderId="0"/>
    <xf numFmtId="0" fontId="29" fillId="0" borderId="0"/>
    <xf numFmtId="4" fontId="83" fillId="52" borderId="54" applyNumberFormat="0" applyProtection="0">
      <alignment horizontal="left" vertical="center" indent="1"/>
    </xf>
    <xf numFmtId="0" fontId="29" fillId="0" borderId="0"/>
    <xf numFmtId="0" fontId="29" fillId="0" borderId="0"/>
    <xf numFmtId="4" fontId="116" fillId="81" borderId="1" applyNumberFormat="0" applyProtection="0">
      <alignment horizontal="left" vertical="center"/>
    </xf>
    <xf numFmtId="0" fontId="29" fillId="0" borderId="0"/>
    <xf numFmtId="0" fontId="29" fillId="0" borderId="0"/>
    <xf numFmtId="0" fontId="29" fillId="0" borderId="0"/>
    <xf numFmtId="4" fontId="83" fillId="52" borderId="54" applyNumberFormat="0" applyProtection="0">
      <alignment horizontal="left" vertical="center" indent="1"/>
    </xf>
    <xf numFmtId="4" fontId="83" fillId="52" borderId="54" applyNumberFormat="0" applyProtection="0">
      <alignment horizontal="left" vertical="center" indent="1"/>
    </xf>
    <xf numFmtId="0" fontId="29" fillId="0" borderId="0"/>
    <xf numFmtId="0" fontId="29" fillId="0" borderId="0"/>
    <xf numFmtId="0" fontId="29" fillId="0" borderId="0"/>
    <xf numFmtId="0" fontId="29" fillId="130" borderId="36" applyNumberFormat="0" applyProtection="0">
      <alignment horizontal="left" vertical="center" indent="1"/>
    </xf>
    <xf numFmtId="4" fontId="116" fillId="81" borderId="1" applyNumberFormat="0" applyProtection="0">
      <alignment horizontal="left" vertical="center"/>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130" borderId="36" applyNumberFormat="0" applyProtection="0">
      <alignment horizontal="left" vertical="center" indent="1"/>
    </xf>
    <xf numFmtId="4" fontId="115" fillId="104" borderId="0"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83" fillId="36" borderId="54" applyNumberFormat="0" applyProtection="0">
      <alignment horizontal="right" vertical="center"/>
    </xf>
    <xf numFmtId="0" fontId="29" fillId="0" borderId="0"/>
    <xf numFmtId="0" fontId="29" fillId="0" borderId="0"/>
    <xf numFmtId="0" fontId="29" fillId="0" borderId="0"/>
    <xf numFmtId="4" fontId="83" fillId="36" borderId="54" applyNumberFormat="0" applyProtection="0">
      <alignment horizontal="right" vertical="center"/>
    </xf>
    <xf numFmtId="0" fontId="29" fillId="0" borderId="0"/>
    <xf numFmtId="0" fontId="29" fillId="0" borderId="0"/>
    <xf numFmtId="4" fontId="83" fillId="36" borderId="54" applyNumberFormat="0" applyProtection="0">
      <alignment horizontal="right" vertical="center"/>
    </xf>
    <xf numFmtId="4" fontId="83" fillId="36" borderId="54" applyNumberFormat="0" applyProtection="0">
      <alignment horizontal="right" vertical="center"/>
    </xf>
    <xf numFmtId="0" fontId="29" fillId="0" borderId="0"/>
    <xf numFmtId="0" fontId="29" fillId="0" borderId="0"/>
    <xf numFmtId="0" fontId="29" fillId="0" borderId="0"/>
    <xf numFmtId="4" fontId="71" fillId="36" borderId="37" applyNumberFormat="0" applyProtection="0">
      <alignment horizontal="right" vertical="center"/>
    </xf>
    <xf numFmtId="4" fontId="71" fillId="98" borderId="36" applyNumberFormat="0" applyProtection="0">
      <alignment horizontal="right" vertical="center"/>
    </xf>
    <xf numFmtId="0" fontId="29" fillId="0" borderId="0"/>
    <xf numFmtId="0" fontId="29" fillId="0" borderId="0"/>
    <xf numFmtId="4" fontId="71" fillId="98" borderId="36" applyNumberFormat="0" applyProtection="0">
      <alignment horizontal="right" vertical="center"/>
    </xf>
    <xf numFmtId="4" fontId="71" fillId="36"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131" borderId="54" applyNumberFormat="0" applyProtection="0">
      <alignment horizontal="right" vertical="center"/>
    </xf>
    <xf numFmtId="0" fontId="29" fillId="0" borderId="0"/>
    <xf numFmtId="0" fontId="29" fillId="0" borderId="0"/>
    <xf numFmtId="0" fontId="29" fillId="0" borderId="0"/>
    <xf numFmtId="4" fontId="83" fillId="131" borderId="54" applyNumberFormat="0" applyProtection="0">
      <alignment horizontal="right" vertical="center"/>
    </xf>
    <xf numFmtId="0" fontId="29" fillId="0" borderId="0"/>
    <xf numFmtId="0" fontId="29" fillId="0" borderId="0"/>
    <xf numFmtId="4" fontId="83" fillId="131" borderId="54" applyNumberFormat="0" applyProtection="0">
      <alignment horizontal="right" vertical="center"/>
    </xf>
    <xf numFmtId="4" fontId="83" fillId="131" borderId="54" applyNumberFormat="0" applyProtection="0">
      <alignment horizontal="right" vertical="center"/>
    </xf>
    <xf numFmtId="0" fontId="29" fillId="0" borderId="0"/>
    <xf numFmtId="0" fontId="29" fillId="0" borderId="0"/>
    <xf numFmtId="0" fontId="29" fillId="0" borderId="0"/>
    <xf numFmtId="4" fontId="71" fillId="37" borderId="37" applyNumberFormat="0" applyProtection="0">
      <alignment horizontal="right" vertical="center"/>
    </xf>
    <xf numFmtId="4" fontId="71" fillId="132" borderId="36" applyNumberFormat="0" applyProtection="0">
      <alignment horizontal="right" vertical="center"/>
    </xf>
    <xf numFmtId="0" fontId="29" fillId="0" borderId="0"/>
    <xf numFmtId="0" fontId="29" fillId="0" borderId="0"/>
    <xf numFmtId="4" fontId="71" fillId="132" borderId="36" applyNumberFormat="0" applyProtection="0">
      <alignment horizontal="right" vertical="center"/>
    </xf>
    <xf numFmtId="4" fontId="71" fillId="37"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61" borderId="64" applyNumberFormat="0" applyProtection="0">
      <alignment horizontal="right" vertical="center"/>
    </xf>
    <xf numFmtId="0" fontId="29" fillId="0" borderId="0"/>
    <xf numFmtId="0" fontId="29" fillId="0" borderId="0"/>
    <xf numFmtId="0" fontId="29" fillId="0" borderId="0"/>
    <xf numFmtId="4" fontId="83" fillId="61" borderId="64" applyNumberFormat="0" applyProtection="0">
      <alignment horizontal="right" vertical="center"/>
    </xf>
    <xf numFmtId="0" fontId="29" fillId="0" borderId="0"/>
    <xf numFmtId="0" fontId="29" fillId="0" borderId="0"/>
    <xf numFmtId="4" fontId="83" fillId="61" borderId="64" applyNumberFormat="0" applyProtection="0">
      <alignment horizontal="right" vertical="center"/>
    </xf>
    <xf numFmtId="4" fontId="83" fillId="61" borderId="64" applyNumberFormat="0" applyProtection="0">
      <alignment horizontal="right" vertical="center"/>
    </xf>
    <xf numFmtId="0" fontId="29" fillId="0" borderId="0"/>
    <xf numFmtId="0" fontId="29" fillId="0" borderId="0"/>
    <xf numFmtId="0" fontId="29" fillId="0" borderId="0"/>
    <xf numFmtId="4" fontId="71" fillId="61" borderId="37" applyNumberFormat="0" applyProtection="0">
      <alignment horizontal="right" vertical="center"/>
    </xf>
    <xf numFmtId="4" fontId="71" fillId="90" borderId="36" applyNumberFormat="0" applyProtection="0">
      <alignment horizontal="right" vertical="center"/>
    </xf>
    <xf numFmtId="0" fontId="29" fillId="0" borderId="0"/>
    <xf numFmtId="0" fontId="29" fillId="0" borderId="0"/>
    <xf numFmtId="4" fontId="71" fillId="90" borderId="36" applyNumberFormat="0" applyProtection="0">
      <alignment horizontal="right" vertical="center"/>
    </xf>
    <xf numFmtId="4" fontId="71" fillId="61"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49" borderId="54" applyNumberFormat="0" applyProtection="0">
      <alignment horizontal="right" vertical="center"/>
    </xf>
    <xf numFmtId="0" fontId="29" fillId="0" borderId="0"/>
    <xf numFmtId="0" fontId="29" fillId="0" borderId="0"/>
    <xf numFmtId="0" fontId="29" fillId="0" borderId="0"/>
    <xf numFmtId="4" fontId="83" fillId="49" borderId="54" applyNumberFormat="0" applyProtection="0">
      <alignment horizontal="right" vertical="center"/>
    </xf>
    <xf numFmtId="0" fontId="29" fillId="0" borderId="0"/>
    <xf numFmtId="0" fontId="29" fillId="0" borderId="0"/>
    <xf numFmtId="4" fontId="83" fillId="49" borderId="54" applyNumberFormat="0" applyProtection="0">
      <alignment horizontal="right" vertical="center"/>
    </xf>
    <xf numFmtId="4" fontId="83" fillId="49" borderId="54" applyNumberFormat="0" applyProtection="0">
      <alignment horizontal="right" vertical="center"/>
    </xf>
    <xf numFmtId="0" fontId="29" fillId="0" borderId="0"/>
    <xf numFmtId="0" fontId="29" fillId="0" borderId="0"/>
    <xf numFmtId="0" fontId="29" fillId="0" borderId="0"/>
    <xf numFmtId="4" fontId="71" fillId="49" borderId="37" applyNumberFormat="0" applyProtection="0">
      <alignment horizontal="right" vertical="center"/>
    </xf>
    <xf numFmtId="4" fontId="71" fillId="95" borderId="36" applyNumberFormat="0" applyProtection="0">
      <alignment horizontal="right" vertical="center"/>
    </xf>
    <xf numFmtId="0" fontId="29" fillId="0" borderId="0"/>
    <xf numFmtId="0" fontId="29" fillId="0" borderId="0"/>
    <xf numFmtId="4" fontId="71" fillId="95" borderId="36" applyNumberFormat="0" applyProtection="0">
      <alignment horizontal="right" vertical="center"/>
    </xf>
    <xf numFmtId="4" fontId="71" fillId="49"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53" borderId="54" applyNumberFormat="0" applyProtection="0">
      <alignment horizontal="right" vertical="center"/>
    </xf>
    <xf numFmtId="0" fontId="29" fillId="0" borderId="0"/>
    <xf numFmtId="0" fontId="29" fillId="0" borderId="0"/>
    <xf numFmtId="0" fontId="29" fillId="0" borderId="0"/>
    <xf numFmtId="4" fontId="83" fillId="53" borderId="54" applyNumberFormat="0" applyProtection="0">
      <alignment horizontal="right" vertical="center"/>
    </xf>
    <xf numFmtId="0" fontId="29" fillId="0" borderId="0"/>
    <xf numFmtId="0" fontId="29" fillId="0" borderId="0"/>
    <xf numFmtId="4" fontId="83" fillId="53" borderId="54" applyNumberFormat="0" applyProtection="0">
      <alignment horizontal="right" vertical="center"/>
    </xf>
    <xf numFmtId="4" fontId="83" fillId="53" borderId="54" applyNumberFormat="0" applyProtection="0">
      <alignment horizontal="right" vertical="center"/>
    </xf>
    <xf numFmtId="0" fontId="29" fillId="0" borderId="0"/>
    <xf numFmtId="0" fontId="29" fillId="0" borderId="0"/>
    <xf numFmtId="0" fontId="29" fillId="0" borderId="0"/>
    <xf numFmtId="4" fontId="71" fillId="53" borderId="37" applyNumberFormat="0" applyProtection="0">
      <alignment horizontal="right" vertical="center"/>
    </xf>
    <xf numFmtId="4" fontId="71" fillId="133" borderId="36" applyNumberFormat="0" applyProtection="0">
      <alignment horizontal="right" vertical="center"/>
    </xf>
    <xf numFmtId="0" fontId="29" fillId="0" borderId="0"/>
    <xf numFmtId="0" fontId="29" fillId="0" borderId="0"/>
    <xf numFmtId="4" fontId="71" fillId="133" borderId="36" applyNumberFormat="0" applyProtection="0">
      <alignment horizontal="right" vertical="center"/>
    </xf>
    <xf numFmtId="4" fontId="71" fillId="53"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68" borderId="54" applyNumberFormat="0" applyProtection="0">
      <alignment horizontal="right" vertical="center"/>
    </xf>
    <xf numFmtId="0" fontId="29" fillId="0" borderId="0"/>
    <xf numFmtId="0" fontId="29" fillId="0" borderId="0"/>
    <xf numFmtId="0" fontId="29" fillId="0" borderId="0"/>
    <xf numFmtId="4" fontId="83" fillId="68" borderId="54" applyNumberFormat="0" applyProtection="0">
      <alignment horizontal="right" vertical="center"/>
    </xf>
    <xf numFmtId="0" fontId="29" fillId="0" borderId="0"/>
    <xf numFmtId="0" fontId="29" fillId="0" borderId="0"/>
    <xf numFmtId="4" fontId="83" fillId="68" borderId="54" applyNumberFormat="0" applyProtection="0">
      <alignment horizontal="right" vertical="center"/>
    </xf>
    <xf numFmtId="4" fontId="83" fillId="68" borderId="54" applyNumberFormat="0" applyProtection="0">
      <alignment horizontal="right" vertical="center"/>
    </xf>
    <xf numFmtId="0" fontId="29" fillId="0" borderId="0"/>
    <xf numFmtId="0" fontId="29" fillId="0" borderId="0"/>
    <xf numFmtId="0" fontId="29" fillId="0" borderId="0"/>
    <xf numFmtId="4" fontId="71" fillId="68" borderId="37" applyNumberFormat="0" applyProtection="0">
      <alignment horizontal="right" vertical="center"/>
    </xf>
    <xf numFmtId="4" fontId="71" fillId="99" borderId="36" applyNumberFormat="0" applyProtection="0">
      <alignment horizontal="right" vertical="center"/>
    </xf>
    <xf numFmtId="0" fontId="29" fillId="0" borderId="0"/>
    <xf numFmtId="0" fontId="29" fillId="0" borderId="0"/>
    <xf numFmtId="4" fontId="71" fillId="99" borderId="36" applyNumberFormat="0" applyProtection="0">
      <alignment horizontal="right" vertical="center"/>
    </xf>
    <xf numFmtId="4" fontId="71" fillId="68"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47" borderId="54" applyNumberFormat="0" applyProtection="0">
      <alignment horizontal="right" vertical="center"/>
    </xf>
    <xf numFmtId="0" fontId="29" fillId="0" borderId="0"/>
    <xf numFmtId="0" fontId="29" fillId="0" borderId="0"/>
    <xf numFmtId="0" fontId="29" fillId="0" borderId="0"/>
    <xf numFmtId="4" fontId="83" fillId="47" borderId="54" applyNumberFormat="0" applyProtection="0">
      <alignment horizontal="right" vertical="center"/>
    </xf>
    <xf numFmtId="0" fontId="29" fillId="0" borderId="0"/>
    <xf numFmtId="0" fontId="29" fillId="0" borderId="0"/>
    <xf numFmtId="4" fontId="83" fillId="47" borderId="54" applyNumberFormat="0" applyProtection="0">
      <alignment horizontal="right" vertical="center"/>
    </xf>
    <xf numFmtId="4" fontId="83" fillId="47" borderId="54" applyNumberFormat="0" applyProtection="0">
      <alignment horizontal="right" vertical="center"/>
    </xf>
    <xf numFmtId="0" fontId="29" fillId="0" borderId="0"/>
    <xf numFmtId="0" fontId="29" fillId="0" borderId="0"/>
    <xf numFmtId="0" fontId="29" fillId="0" borderId="0"/>
    <xf numFmtId="4" fontId="71" fillId="47" borderId="37" applyNumberFormat="0" applyProtection="0">
      <alignment horizontal="right" vertical="center"/>
    </xf>
    <xf numFmtId="4" fontId="71" fillId="134" borderId="36" applyNumberFormat="0" applyProtection="0">
      <alignment horizontal="right" vertical="center"/>
    </xf>
    <xf numFmtId="0" fontId="29" fillId="0" borderId="0"/>
    <xf numFmtId="0" fontId="29" fillId="0" borderId="0"/>
    <xf numFmtId="4" fontId="71" fillId="134" borderId="36" applyNumberFormat="0" applyProtection="0">
      <alignment horizontal="right" vertical="center"/>
    </xf>
    <xf numFmtId="4" fontId="71" fillId="47"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72" borderId="54" applyNumberFormat="0" applyProtection="0">
      <alignment horizontal="right" vertical="center"/>
    </xf>
    <xf numFmtId="0" fontId="29" fillId="0" borderId="0"/>
    <xf numFmtId="0" fontId="29" fillId="0" borderId="0"/>
    <xf numFmtId="0" fontId="29" fillId="0" borderId="0"/>
    <xf numFmtId="4" fontId="83" fillId="72" borderId="54" applyNumberFormat="0" applyProtection="0">
      <alignment horizontal="right" vertical="center"/>
    </xf>
    <xf numFmtId="0" fontId="29" fillId="0" borderId="0"/>
    <xf numFmtId="0" fontId="29" fillId="0" borderId="0"/>
    <xf numFmtId="4" fontId="83" fillId="72" borderId="54" applyNumberFormat="0" applyProtection="0">
      <alignment horizontal="right" vertical="center"/>
    </xf>
    <xf numFmtId="4" fontId="83" fillId="72" borderId="54" applyNumberFormat="0" applyProtection="0">
      <alignment horizontal="right" vertical="center"/>
    </xf>
    <xf numFmtId="0" fontId="29" fillId="0" borderId="0"/>
    <xf numFmtId="0" fontId="29" fillId="0" borderId="0"/>
    <xf numFmtId="0" fontId="29" fillId="0" borderId="0"/>
    <xf numFmtId="4" fontId="71" fillId="72" borderId="37" applyNumberFormat="0" applyProtection="0">
      <alignment horizontal="right" vertical="center"/>
    </xf>
    <xf numFmtId="4" fontId="71" fillId="135" borderId="36" applyNumberFormat="0" applyProtection="0">
      <alignment horizontal="right" vertical="center"/>
    </xf>
    <xf numFmtId="0" fontId="29" fillId="0" borderId="0"/>
    <xf numFmtId="0" fontId="29" fillId="0" borderId="0"/>
    <xf numFmtId="4" fontId="71" fillId="135" borderId="36" applyNumberFormat="0" applyProtection="0">
      <alignment horizontal="right" vertical="center"/>
    </xf>
    <xf numFmtId="4" fontId="71" fillId="72"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46" borderId="54" applyNumberFormat="0" applyProtection="0">
      <alignment horizontal="right" vertical="center"/>
    </xf>
    <xf numFmtId="0" fontId="29" fillId="0" borderId="0"/>
    <xf numFmtId="0" fontId="29" fillId="0" borderId="0"/>
    <xf numFmtId="0" fontId="29" fillId="0" borderId="0"/>
    <xf numFmtId="4" fontId="83" fillId="46" borderId="54" applyNumberFormat="0" applyProtection="0">
      <alignment horizontal="right" vertical="center"/>
    </xf>
    <xf numFmtId="0" fontId="29" fillId="0" borderId="0"/>
    <xf numFmtId="0" fontId="29" fillId="0" borderId="0"/>
    <xf numFmtId="4" fontId="83" fillId="46" borderId="54" applyNumberFormat="0" applyProtection="0">
      <alignment horizontal="right" vertical="center"/>
    </xf>
    <xf numFmtId="4" fontId="83" fillId="46" borderId="54" applyNumberFormat="0" applyProtection="0">
      <alignment horizontal="right" vertical="center"/>
    </xf>
    <xf numFmtId="0" fontId="29" fillId="0" borderId="0"/>
    <xf numFmtId="0" fontId="29" fillId="0" borderId="0"/>
    <xf numFmtId="0" fontId="29" fillId="0" borderId="0"/>
    <xf numFmtId="4" fontId="71" fillId="46" borderId="37" applyNumberFormat="0" applyProtection="0">
      <alignment horizontal="right" vertical="center"/>
    </xf>
    <xf numFmtId="4" fontId="71" fillId="94" borderId="36" applyNumberFormat="0" applyProtection="0">
      <alignment horizontal="right" vertical="center"/>
    </xf>
    <xf numFmtId="0" fontId="29" fillId="0" borderId="0"/>
    <xf numFmtId="0" fontId="29" fillId="0" borderId="0"/>
    <xf numFmtId="4" fontId="71" fillId="94" borderId="36" applyNumberFormat="0" applyProtection="0">
      <alignment horizontal="right" vertical="center"/>
    </xf>
    <xf numFmtId="4" fontId="71" fillId="46" borderId="37" applyNumberFormat="0" applyProtection="0">
      <alignment horizontal="right" vertical="center"/>
    </xf>
    <xf numFmtId="0" fontId="29" fillId="0" borderId="0"/>
    <xf numFmtId="0" fontId="29" fillId="0" borderId="0"/>
    <xf numFmtId="0" fontId="29" fillId="0" borderId="0"/>
    <xf numFmtId="0" fontId="29" fillId="0" borderId="0"/>
    <xf numFmtId="0" fontId="29" fillId="0" borderId="0"/>
    <xf numFmtId="4" fontId="83" fillId="136" borderId="64" applyNumberFormat="0" applyProtection="0">
      <alignment horizontal="left" vertical="center" indent="1"/>
    </xf>
    <xf numFmtId="0" fontId="29" fillId="0" borderId="0"/>
    <xf numFmtId="0" fontId="29" fillId="0" borderId="0"/>
    <xf numFmtId="0" fontId="29" fillId="0" borderId="0"/>
    <xf numFmtId="4" fontId="83" fillId="136" borderId="64" applyNumberFormat="0" applyProtection="0">
      <alignment horizontal="left" vertical="center" indent="1"/>
    </xf>
    <xf numFmtId="0" fontId="29" fillId="0" borderId="0"/>
    <xf numFmtId="0" fontId="29" fillId="0" borderId="0"/>
    <xf numFmtId="4" fontId="83" fillId="136" borderId="64" applyNumberFormat="0" applyProtection="0">
      <alignment horizontal="left" vertical="center" indent="1"/>
    </xf>
    <xf numFmtId="4" fontId="83" fillId="136" borderId="64" applyNumberFormat="0" applyProtection="0">
      <alignment horizontal="left" vertical="center" indent="1"/>
    </xf>
    <xf numFmtId="0" fontId="29" fillId="0" borderId="0"/>
    <xf numFmtId="0" fontId="29" fillId="0" borderId="0"/>
    <xf numFmtId="0" fontId="29" fillId="0" borderId="0"/>
    <xf numFmtId="4" fontId="115" fillId="0" borderId="1" applyNumberFormat="0" applyProtection="0">
      <alignment horizontal="left" vertical="center" indent="1"/>
    </xf>
    <xf numFmtId="4" fontId="115" fillId="137" borderId="36" applyNumberFormat="0" applyProtection="0">
      <alignment horizontal="left" vertical="center" indent="1"/>
    </xf>
    <xf numFmtId="0" fontId="29" fillId="0" borderId="0"/>
    <xf numFmtId="0" fontId="29" fillId="0" borderId="0"/>
    <xf numFmtId="4" fontId="115" fillId="137" borderId="36" applyNumberFormat="0" applyProtection="0">
      <alignment horizontal="left" vertical="center" indent="1"/>
    </xf>
    <xf numFmtId="4" fontId="115" fillId="136" borderId="65" applyNumberFormat="0" applyProtection="0">
      <alignment horizontal="left" vertical="center" indent="1"/>
    </xf>
    <xf numFmtId="0" fontId="29" fillId="0" borderId="0"/>
    <xf numFmtId="0" fontId="29" fillId="0" borderId="0"/>
    <xf numFmtId="0" fontId="29" fillId="0" borderId="0"/>
    <xf numFmtId="0" fontId="29" fillId="0" borderId="0"/>
    <xf numFmtId="4" fontId="29" fillId="65" borderId="64" applyNumberFormat="0" applyProtection="0">
      <alignment horizontal="left" vertical="center" indent="1"/>
    </xf>
    <xf numFmtId="4" fontId="29" fillId="65" borderId="64" applyNumberFormat="0" applyProtection="0">
      <alignment horizontal="left" vertical="center" indent="1"/>
    </xf>
    <xf numFmtId="0" fontId="29" fillId="0" borderId="0"/>
    <xf numFmtId="0" fontId="29" fillId="0" borderId="0"/>
    <xf numFmtId="0" fontId="29" fillId="0" borderId="0"/>
    <xf numFmtId="4" fontId="71" fillId="0" borderId="1" applyNumberFormat="0" applyProtection="0">
      <alignment horizontal="left" vertical="center" indent="1"/>
    </xf>
    <xf numFmtId="4" fontId="71" fillId="88" borderId="66" applyNumberFormat="0" applyProtection="0">
      <alignment horizontal="left" vertical="center" indent="1"/>
    </xf>
    <xf numFmtId="0" fontId="29" fillId="0" borderId="0"/>
    <xf numFmtId="0" fontId="29" fillId="0" borderId="0"/>
    <xf numFmtId="4" fontId="71" fillId="88" borderId="66" applyNumberFormat="0" applyProtection="0">
      <alignment horizontal="left" vertical="center" indent="1"/>
    </xf>
    <xf numFmtId="4" fontId="71" fillId="89" borderId="0" applyNumberFormat="0" applyProtection="0">
      <alignment horizontal="left" vertical="center" indent="1"/>
    </xf>
    <xf numFmtId="0" fontId="29" fillId="0" borderId="0"/>
    <xf numFmtId="0" fontId="29" fillId="0" borderId="0"/>
    <xf numFmtId="0" fontId="29" fillId="0" borderId="0"/>
    <xf numFmtId="0" fontId="29" fillId="0" borderId="0"/>
    <xf numFmtId="4" fontId="29" fillId="65" borderId="64" applyNumberFormat="0" applyProtection="0">
      <alignment horizontal="left" vertical="center" indent="1"/>
    </xf>
    <xf numFmtId="4" fontId="29" fillId="65" borderId="64" applyNumberFormat="0" applyProtection="0">
      <alignment horizontal="left" vertical="center" indent="1"/>
    </xf>
    <xf numFmtId="0" fontId="29" fillId="0" borderId="0"/>
    <xf numFmtId="4" fontId="118" fillId="83" borderId="0" applyNumberFormat="0" applyProtection="0">
      <alignment horizontal="left" vertical="center" indent="1"/>
    </xf>
    <xf numFmtId="0" fontId="29" fillId="0" borderId="0"/>
    <xf numFmtId="0" fontId="29" fillId="0" borderId="0"/>
    <xf numFmtId="4" fontId="118" fillId="65"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83" fillId="104" borderId="54" applyNumberFormat="0" applyProtection="0">
      <alignment horizontal="right" vertical="center"/>
    </xf>
    <xf numFmtId="0" fontId="29" fillId="0" borderId="0"/>
    <xf numFmtId="0" fontId="29" fillId="0" borderId="0"/>
    <xf numFmtId="0" fontId="29" fillId="0" borderId="0"/>
    <xf numFmtId="4" fontId="83" fillId="104" borderId="54" applyNumberFormat="0" applyProtection="0">
      <alignment horizontal="right" vertical="center"/>
    </xf>
    <xf numFmtId="0" fontId="29" fillId="0" borderId="0"/>
    <xf numFmtId="0" fontId="29" fillId="0" borderId="0"/>
    <xf numFmtId="4" fontId="83" fillId="104" borderId="54" applyNumberFormat="0" applyProtection="0">
      <alignment horizontal="right" vertical="center"/>
    </xf>
    <xf numFmtId="4" fontId="83" fillId="104" borderId="54" applyNumberFormat="0" applyProtection="0">
      <alignment horizontal="right" vertical="center"/>
    </xf>
    <xf numFmtId="0" fontId="29" fillId="0" borderId="0"/>
    <xf numFmtId="0" fontId="29" fillId="0" borderId="0"/>
    <xf numFmtId="0" fontId="29" fillId="0" borderId="0"/>
    <xf numFmtId="0" fontId="29" fillId="130" borderId="36" applyNumberFormat="0" applyProtection="0">
      <alignment horizontal="left" vertical="center" indent="1"/>
    </xf>
    <xf numFmtId="4" fontId="119" fillId="48" borderId="37" applyNumberFormat="0" applyProtection="0">
      <alignment horizontal="center" vertical="center"/>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130" borderId="36" applyNumberFormat="0" applyProtection="0">
      <alignment horizontal="left" vertical="center" indent="1"/>
    </xf>
    <xf numFmtId="4" fontId="71" fillId="104" borderId="37" applyNumberFormat="0" applyProtection="0">
      <alignment horizontal="right" vertical="center"/>
    </xf>
    <xf numFmtId="0" fontId="29" fillId="130" borderId="36" applyNumberFormat="0" applyProtection="0">
      <alignment horizontal="left" vertical="center" indent="1"/>
    </xf>
    <xf numFmtId="0" fontId="29" fillId="0" borderId="0"/>
    <xf numFmtId="0" fontId="29" fillId="0" borderId="0"/>
    <xf numFmtId="4" fontId="120" fillId="75" borderId="38">
      <alignment horizontal="left" vertical="center" indent="1"/>
    </xf>
    <xf numFmtId="0" fontId="29" fillId="0" borderId="0"/>
    <xf numFmtId="0" fontId="29" fillId="0" borderId="0"/>
    <xf numFmtId="0" fontId="29" fillId="0" borderId="0"/>
    <xf numFmtId="0" fontId="29" fillId="0" borderId="0"/>
    <xf numFmtId="0" fontId="29" fillId="0" borderId="0"/>
    <xf numFmtId="0" fontId="29" fillId="0" borderId="0"/>
    <xf numFmtId="4" fontId="83" fillId="89" borderId="64" applyNumberFormat="0" applyProtection="0">
      <alignment horizontal="left" vertical="center" indent="1"/>
    </xf>
    <xf numFmtId="0" fontId="29" fillId="0" borderId="0"/>
    <xf numFmtId="0" fontId="29" fillId="0" borderId="0"/>
    <xf numFmtId="0" fontId="29" fillId="0" borderId="0"/>
    <xf numFmtId="4" fontId="83" fillId="89" borderId="64" applyNumberFormat="0" applyProtection="0">
      <alignment horizontal="left" vertical="center" indent="1"/>
    </xf>
    <xf numFmtId="0" fontId="29" fillId="0" borderId="0"/>
    <xf numFmtId="0" fontId="29" fillId="0" borderId="0"/>
    <xf numFmtId="4" fontId="116" fillId="0" borderId="0" applyNumberFormat="0" applyProtection="0">
      <alignment horizontal="left" vertical="center" indent="1"/>
    </xf>
    <xf numFmtId="0" fontId="29" fillId="0" borderId="0"/>
    <xf numFmtId="0" fontId="29" fillId="0" borderId="0"/>
    <xf numFmtId="0" fontId="29" fillId="0" borderId="0"/>
    <xf numFmtId="4" fontId="83" fillId="89" borderId="64" applyNumberFormat="0" applyProtection="0">
      <alignment horizontal="left" vertical="center" indent="1"/>
    </xf>
    <xf numFmtId="4" fontId="83" fillId="89" borderId="64" applyNumberFormat="0" applyProtection="0">
      <alignment horizontal="left" vertical="center" indent="1"/>
    </xf>
    <xf numFmtId="0" fontId="29" fillId="0" borderId="0"/>
    <xf numFmtId="0" fontId="29" fillId="0" borderId="0"/>
    <xf numFmtId="0" fontId="29" fillId="0" borderId="0"/>
    <xf numFmtId="4" fontId="116" fillId="0" borderId="0" applyNumberFormat="0" applyProtection="0">
      <alignment horizontal="left" vertical="center" indent="1"/>
    </xf>
    <xf numFmtId="4" fontId="71" fillId="88" borderId="36" applyNumberFormat="0" applyProtection="0">
      <alignment horizontal="left" vertical="center" indent="1"/>
    </xf>
    <xf numFmtId="0" fontId="29" fillId="0" borderId="0"/>
    <xf numFmtId="0" fontId="29" fillId="0" borderId="0"/>
    <xf numFmtId="4" fontId="71" fillId="88" borderId="36" applyNumberFormat="0" applyProtection="0">
      <alignment horizontal="left" vertical="center" indent="1"/>
    </xf>
    <xf numFmtId="4" fontId="71" fillId="89"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4" fontId="83" fillId="104" borderId="64" applyNumberFormat="0" applyProtection="0">
      <alignment horizontal="left" vertical="center" indent="1"/>
    </xf>
    <xf numFmtId="0" fontId="29" fillId="0" borderId="0"/>
    <xf numFmtId="0" fontId="29" fillId="0" borderId="0"/>
    <xf numFmtId="0" fontId="29" fillId="0" borderId="0"/>
    <xf numFmtId="4" fontId="83" fillId="104" borderId="64" applyNumberFormat="0" applyProtection="0">
      <alignment horizontal="left" vertical="center" indent="1"/>
    </xf>
    <xf numFmtId="0" fontId="29" fillId="0" borderId="0"/>
    <xf numFmtId="0" fontId="29" fillId="0" borderId="0"/>
    <xf numFmtId="4" fontId="116" fillId="0" borderId="0" applyNumberFormat="0" applyProtection="0">
      <alignment horizontal="left" vertical="center" indent="1"/>
    </xf>
    <xf numFmtId="0" fontId="29" fillId="0" borderId="0"/>
    <xf numFmtId="0" fontId="29" fillId="0" borderId="0"/>
    <xf numFmtId="0" fontId="29" fillId="0" borderId="0"/>
    <xf numFmtId="4" fontId="83" fillId="104" borderId="64" applyNumberFormat="0" applyProtection="0">
      <alignment horizontal="left" vertical="center" indent="1"/>
    </xf>
    <xf numFmtId="4" fontId="83" fillId="104" borderId="64" applyNumberFormat="0" applyProtection="0">
      <alignment horizontal="left" vertical="center" indent="1"/>
    </xf>
    <xf numFmtId="0" fontId="29" fillId="0" borderId="0"/>
    <xf numFmtId="0" fontId="29" fillId="0" borderId="0"/>
    <xf numFmtId="0" fontId="29" fillId="0" borderId="0"/>
    <xf numFmtId="4" fontId="116" fillId="0" borderId="0" applyNumberFormat="0" applyProtection="0">
      <alignment horizontal="left" vertical="center" indent="1"/>
    </xf>
    <xf numFmtId="4" fontId="71" fillId="138" borderId="36" applyNumberFormat="0" applyProtection="0">
      <alignment horizontal="left" vertical="center" indent="1"/>
    </xf>
    <xf numFmtId="0" fontId="29" fillId="0" borderId="0"/>
    <xf numFmtId="0" fontId="29" fillId="0" borderId="0"/>
    <xf numFmtId="4" fontId="71" fillId="138" borderId="36" applyNumberFormat="0" applyProtection="0">
      <alignment horizontal="left" vertical="center" indent="1"/>
    </xf>
    <xf numFmtId="4" fontId="71" fillId="104" borderId="0" applyNumberFormat="0" applyProtection="0">
      <alignment horizontal="left" vertical="center" indent="1"/>
    </xf>
    <xf numFmtId="0" fontId="29" fillId="0" borderId="0"/>
    <xf numFmtId="0" fontId="29" fillId="0" borderId="0"/>
    <xf numFmtId="0" fontId="29" fillId="0" borderId="0"/>
    <xf numFmtId="0" fontId="29" fillId="0" borderId="0"/>
    <xf numFmtId="0" fontId="29" fillId="0" borderId="0"/>
    <xf numFmtId="0" fontId="83" fillId="48" borderId="54" applyNumberFormat="0" applyProtection="0">
      <alignment horizontal="left" vertical="center" indent="1"/>
    </xf>
    <xf numFmtId="0" fontId="29" fillId="0" borderId="0"/>
    <xf numFmtId="0" fontId="29" fillId="0" borderId="0"/>
    <xf numFmtId="0" fontId="29" fillId="0" borderId="0"/>
    <xf numFmtId="0" fontId="83" fillId="48" borderId="54" applyNumberFormat="0" applyProtection="0">
      <alignment horizontal="left" vertical="center" indent="1"/>
    </xf>
    <xf numFmtId="0" fontId="29" fillId="0" borderId="0"/>
    <xf numFmtId="0" fontId="29" fillId="0" borderId="0"/>
    <xf numFmtId="0" fontId="116" fillId="84" borderId="1" applyNumberFormat="0" applyProtection="0">
      <alignment horizontal="left" vertical="center" indent="2"/>
    </xf>
    <xf numFmtId="0" fontId="29" fillId="0" borderId="0"/>
    <xf numFmtId="0" fontId="29" fillId="0" borderId="0"/>
    <xf numFmtId="0" fontId="29" fillId="0" borderId="0"/>
    <xf numFmtId="0" fontId="83" fillId="48" borderId="54" applyNumberFormat="0" applyProtection="0">
      <alignment horizontal="left" vertical="center" indent="1"/>
    </xf>
    <xf numFmtId="0" fontId="83" fillId="48" borderId="54" applyNumberFormat="0" applyProtection="0">
      <alignment horizontal="left" vertical="center" indent="1"/>
    </xf>
    <xf numFmtId="0" fontId="29" fillId="0" borderId="0"/>
    <xf numFmtId="0" fontId="29" fillId="0" borderId="0"/>
    <xf numFmtId="0" fontId="29" fillId="0" borderId="0"/>
    <xf numFmtId="0" fontId="29" fillId="138" borderId="36" applyNumberFormat="0" applyProtection="0">
      <alignment horizontal="left" vertical="center" indent="1"/>
    </xf>
    <xf numFmtId="0" fontId="116" fillId="84" borderId="1" applyNumberFormat="0" applyProtection="0">
      <alignment horizontal="left" vertical="center" indent="2"/>
    </xf>
    <xf numFmtId="0" fontId="29" fillId="138" borderId="36" applyNumberFormat="0" applyProtection="0">
      <alignment horizontal="left" vertical="center" indent="1"/>
    </xf>
    <xf numFmtId="0" fontId="29" fillId="138" borderId="36" applyNumberFormat="0" applyProtection="0">
      <alignment horizontal="left" vertical="center" indent="1"/>
    </xf>
    <xf numFmtId="0" fontId="29" fillId="0" borderId="0"/>
    <xf numFmtId="0" fontId="29" fillId="0" borderId="0"/>
    <xf numFmtId="0" fontId="29" fillId="138" borderId="36" applyNumberFormat="0" applyProtection="0">
      <alignment horizontal="left" vertical="center" indent="1"/>
    </xf>
    <xf numFmtId="0" fontId="29" fillId="65" borderId="37" applyNumberFormat="0" applyProtection="0">
      <alignment horizontal="left" vertical="center" indent="1"/>
    </xf>
    <xf numFmtId="0" fontId="29" fillId="138"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3" borderId="37" applyNumberFormat="0" applyProtection="0">
      <alignment horizontal="left" vertical="top" indent="1"/>
    </xf>
    <xf numFmtId="0" fontId="29" fillId="0" borderId="0"/>
    <xf numFmtId="0" fontId="29" fillId="0" borderId="0"/>
    <xf numFmtId="0" fontId="29" fillId="0" borderId="0"/>
    <xf numFmtId="0" fontId="83" fillId="65" borderId="37" applyNumberFormat="0" applyProtection="0">
      <alignment horizontal="left" vertical="top" indent="1"/>
    </xf>
    <xf numFmtId="0" fontId="83" fillId="65" borderId="37" applyNumberFormat="0" applyProtection="0">
      <alignment horizontal="left" vertical="top" indent="1"/>
    </xf>
    <xf numFmtId="0" fontId="29" fillId="0" borderId="0"/>
    <xf numFmtId="0" fontId="29" fillId="0" borderId="0"/>
    <xf numFmtId="0" fontId="29" fillId="0" borderId="0"/>
    <xf numFmtId="0" fontId="29" fillId="138" borderId="36" applyNumberFormat="0" applyProtection="0">
      <alignment horizontal="left" vertical="center" indent="1"/>
    </xf>
    <xf numFmtId="0" fontId="29" fillId="83" borderId="37" applyNumberFormat="0" applyProtection="0">
      <alignment horizontal="left" vertical="top" indent="1"/>
    </xf>
    <xf numFmtId="0" fontId="29" fillId="138" borderId="36" applyNumberFormat="0" applyProtection="0">
      <alignment horizontal="left" vertical="center" indent="1"/>
    </xf>
    <xf numFmtId="0" fontId="29" fillId="138" borderId="36" applyNumberFormat="0" applyProtection="0">
      <alignment horizontal="left" vertical="center" indent="1"/>
    </xf>
    <xf numFmtId="0" fontId="29" fillId="0" borderId="0"/>
    <xf numFmtId="0" fontId="29" fillId="0" borderId="0"/>
    <xf numFmtId="0" fontId="29" fillId="83" borderId="37" applyNumberFormat="0" applyProtection="0">
      <alignment horizontal="left" vertical="top" indent="1"/>
    </xf>
    <xf numFmtId="0" fontId="29" fillId="138" borderId="36" applyNumberFormat="0" applyProtection="0">
      <alignment horizontal="left" vertical="center" indent="1"/>
    </xf>
    <xf numFmtId="0" fontId="29" fillId="0" borderId="0"/>
    <xf numFmtId="0" fontId="29" fillId="0" borderId="0"/>
    <xf numFmtId="0" fontId="29" fillId="0" borderId="0"/>
    <xf numFmtId="0" fontId="29" fillId="138" borderId="36" applyNumberFormat="0" applyProtection="0">
      <alignment horizontal="left" vertical="center" indent="1"/>
    </xf>
    <xf numFmtId="0" fontId="29" fillId="65"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83" fillId="70" borderId="54" applyNumberFormat="0" applyProtection="0">
      <alignment horizontal="left" vertical="center" indent="1"/>
    </xf>
    <xf numFmtId="0" fontId="29" fillId="0" borderId="0"/>
    <xf numFmtId="0" fontId="29" fillId="0" borderId="0"/>
    <xf numFmtId="0" fontId="29" fillId="0" borderId="0"/>
    <xf numFmtId="0" fontId="83" fillId="70" borderId="54" applyNumberFormat="0" applyProtection="0">
      <alignment horizontal="left" vertical="center" indent="1"/>
    </xf>
    <xf numFmtId="0" fontId="29" fillId="0" borderId="0"/>
    <xf numFmtId="0" fontId="29" fillId="0" borderId="0"/>
    <xf numFmtId="0" fontId="83" fillId="70" borderId="54" applyNumberFormat="0" applyProtection="0">
      <alignment horizontal="left" vertical="center" indent="1"/>
    </xf>
    <xf numFmtId="0" fontId="83" fillId="70" borderId="54" applyNumberFormat="0" applyProtection="0">
      <alignment horizontal="left" vertical="center" indent="1"/>
    </xf>
    <xf numFmtId="0" fontId="29" fillId="0" borderId="0"/>
    <xf numFmtId="0" fontId="29" fillId="0" borderId="0"/>
    <xf numFmtId="0" fontId="29" fillId="0" borderId="0"/>
    <xf numFmtId="0" fontId="29" fillId="82" borderId="36" applyNumberFormat="0" applyProtection="0">
      <alignment horizontal="left" vertical="center" indent="1"/>
    </xf>
    <xf numFmtId="0" fontId="103" fillId="0" borderId="1" applyNumberFormat="0" applyProtection="0">
      <alignment horizontal="left" vertical="center" indent="2"/>
    </xf>
    <xf numFmtId="0" fontId="29" fillId="82" borderId="36" applyNumberFormat="0" applyProtection="0">
      <alignment horizontal="left" vertical="center" indent="1"/>
    </xf>
    <xf numFmtId="0" fontId="29" fillId="82" borderId="36" applyNumberFormat="0" applyProtection="0">
      <alignment horizontal="left" vertical="center" indent="1"/>
    </xf>
    <xf numFmtId="0" fontId="29" fillId="0" borderId="0"/>
    <xf numFmtId="0" fontId="29" fillId="0" borderId="0"/>
    <xf numFmtId="0" fontId="29" fillId="82" borderId="36" applyNumberFormat="0" applyProtection="0">
      <alignment horizontal="left" vertical="center" indent="1"/>
    </xf>
    <xf numFmtId="0" fontId="29" fillId="104" borderId="37" applyNumberFormat="0" applyProtection="0">
      <alignment horizontal="left" vertical="center" indent="1"/>
    </xf>
    <xf numFmtId="0" fontId="29" fillId="82"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5" borderId="37" applyNumberFormat="0" applyProtection="0">
      <alignment horizontal="left" vertical="top" indent="1"/>
    </xf>
    <xf numFmtId="0" fontId="29" fillId="0" borderId="0"/>
    <xf numFmtId="0" fontId="29" fillId="0" borderId="0"/>
    <xf numFmtId="0" fontId="29" fillId="0" borderId="0"/>
    <xf numFmtId="0" fontId="83" fillId="104" borderId="37" applyNumberFormat="0" applyProtection="0">
      <alignment horizontal="left" vertical="top" indent="1"/>
    </xf>
    <xf numFmtId="0" fontId="83" fillId="104" borderId="37" applyNumberFormat="0" applyProtection="0">
      <alignment horizontal="left" vertical="top" indent="1"/>
    </xf>
    <xf numFmtId="0" fontId="29" fillId="0" borderId="0"/>
    <xf numFmtId="0" fontId="29" fillId="0" borderId="0"/>
    <xf numFmtId="0" fontId="29" fillId="0" borderId="0"/>
    <xf numFmtId="0" fontId="29" fillId="82" borderId="36" applyNumberFormat="0" applyProtection="0">
      <alignment horizontal="left" vertical="center" indent="1"/>
    </xf>
    <xf numFmtId="0" fontId="29" fillId="85" borderId="37" applyNumberFormat="0" applyProtection="0">
      <alignment horizontal="left" vertical="top" indent="1"/>
    </xf>
    <xf numFmtId="0" fontId="29" fillId="82" borderId="36" applyNumberFormat="0" applyProtection="0">
      <alignment horizontal="left" vertical="center" indent="1"/>
    </xf>
    <xf numFmtId="0" fontId="29" fillId="82" borderId="36" applyNumberFormat="0" applyProtection="0">
      <alignment horizontal="left" vertical="center" indent="1"/>
    </xf>
    <xf numFmtId="0" fontId="29" fillId="0" borderId="0"/>
    <xf numFmtId="0" fontId="29" fillId="0" borderId="0"/>
    <xf numFmtId="0" fontId="29" fillId="85" borderId="37" applyNumberFormat="0" applyProtection="0">
      <alignment horizontal="left" vertical="top" indent="1"/>
    </xf>
    <xf numFmtId="0" fontId="29" fillId="82" borderId="36" applyNumberFormat="0" applyProtection="0">
      <alignment horizontal="left" vertical="center" indent="1"/>
    </xf>
    <xf numFmtId="0" fontId="29" fillId="0" borderId="0"/>
    <xf numFmtId="0" fontId="29" fillId="0" borderId="0"/>
    <xf numFmtId="0" fontId="29" fillId="0" borderId="0"/>
    <xf numFmtId="0" fontId="29" fillId="82" borderId="36" applyNumberFormat="0" applyProtection="0">
      <alignment horizontal="left" vertical="center" indent="1"/>
    </xf>
    <xf numFmtId="0" fontId="29" fillId="104"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83" fillId="44" borderId="54" applyNumberFormat="0" applyProtection="0">
      <alignment horizontal="left" vertical="center" indent="1"/>
    </xf>
    <xf numFmtId="0" fontId="29" fillId="0" borderId="0"/>
    <xf numFmtId="0" fontId="29" fillId="0" borderId="0"/>
    <xf numFmtId="0" fontId="29" fillId="0" borderId="0"/>
    <xf numFmtId="0" fontId="83" fillId="44" borderId="54" applyNumberFormat="0" applyProtection="0">
      <alignment horizontal="left" vertical="center" indent="1"/>
    </xf>
    <xf numFmtId="0" fontId="29" fillId="0" borderId="0"/>
    <xf numFmtId="0" fontId="29" fillId="0" borderId="0"/>
    <xf numFmtId="0" fontId="83" fillId="44" borderId="54" applyNumberFormat="0" applyProtection="0">
      <alignment horizontal="left" vertical="center" indent="1"/>
    </xf>
    <xf numFmtId="0" fontId="83" fillId="44" borderId="54" applyNumberFormat="0" applyProtection="0">
      <alignment horizontal="left" vertical="center" indent="1"/>
    </xf>
    <xf numFmtId="0" fontId="29" fillId="0" borderId="0"/>
    <xf numFmtId="0" fontId="29" fillId="0" borderId="0"/>
    <xf numFmtId="0" fontId="29" fillId="0" borderId="0"/>
    <xf numFmtId="0" fontId="29" fillId="73" borderId="36" applyNumberFormat="0" applyProtection="0">
      <alignment horizontal="left" vertical="center" indent="1"/>
    </xf>
    <xf numFmtId="0" fontId="103" fillId="0" borderId="1" applyNumberFormat="0" applyProtection="0">
      <alignment horizontal="left" vertical="center" indent="2"/>
    </xf>
    <xf numFmtId="0" fontId="29" fillId="73" borderId="36" applyNumberFormat="0" applyProtection="0">
      <alignment horizontal="left" vertical="center" indent="1"/>
    </xf>
    <xf numFmtId="0" fontId="29" fillId="73" borderId="36" applyNumberFormat="0" applyProtection="0">
      <alignment horizontal="left" vertical="center" indent="1"/>
    </xf>
    <xf numFmtId="0" fontId="29" fillId="0" borderId="0"/>
    <xf numFmtId="0" fontId="29" fillId="0" borderId="0"/>
    <xf numFmtId="0" fontId="29" fillId="73" borderId="36" applyNumberFormat="0" applyProtection="0">
      <alignment horizontal="left" vertical="center" indent="1"/>
    </xf>
    <xf numFmtId="0" fontId="29" fillId="44" borderId="37" applyNumberFormat="0" applyProtection="0">
      <alignment horizontal="left" vertical="center" indent="1"/>
    </xf>
    <xf numFmtId="0" fontId="29" fillId="73"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69" borderId="37" applyNumberFormat="0" applyProtection="0">
      <alignment horizontal="left" vertical="top" indent="1"/>
    </xf>
    <xf numFmtId="0" fontId="29" fillId="0" borderId="0"/>
    <xf numFmtId="0" fontId="29" fillId="0" borderId="0"/>
    <xf numFmtId="0" fontId="29" fillId="0" borderId="0"/>
    <xf numFmtId="0" fontId="83" fillId="44" borderId="37" applyNumberFormat="0" applyProtection="0">
      <alignment horizontal="left" vertical="top" indent="1"/>
    </xf>
    <xf numFmtId="0" fontId="83" fillId="44" borderId="37" applyNumberFormat="0" applyProtection="0">
      <alignment horizontal="left" vertical="top" indent="1"/>
    </xf>
    <xf numFmtId="0" fontId="29" fillId="0" borderId="0"/>
    <xf numFmtId="0" fontId="29" fillId="0" borderId="0"/>
    <xf numFmtId="0" fontId="29" fillId="0" borderId="0"/>
    <xf numFmtId="0" fontId="29" fillId="73" borderId="36" applyNumberFormat="0" applyProtection="0">
      <alignment horizontal="left" vertical="center" indent="1"/>
    </xf>
    <xf numFmtId="0" fontId="29" fillId="69" borderId="37" applyNumberFormat="0" applyProtection="0">
      <alignment horizontal="left" vertical="top" indent="1"/>
    </xf>
    <xf numFmtId="0" fontId="29" fillId="73" borderId="36" applyNumberFormat="0" applyProtection="0">
      <alignment horizontal="left" vertical="center" indent="1"/>
    </xf>
    <xf numFmtId="0" fontId="29" fillId="73" borderId="36" applyNumberFormat="0" applyProtection="0">
      <alignment horizontal="left" vertical="center" indent="1"/>
    </xf>
    <xf numFmtId="0" fontId="29" fillId="0" borderId="0"/>
    <xf numFmtId="0" fontId="29" fillId="0" borderId="0"/>
    <xf numFmtId="0" fontId="29" fillId="69" borderId="37" applyNumberFormat="0" applyProtection="0">
      <alignment horizontal="left" vertical="top" indent="1"/>
    </xf>
    <xf numFmtId="0" fontId="29" fillId="73" borderId="36" applyNumberFormat="0" applyProtection="0">
      <alignment horizontal="left" vertical="center" indent="1"/>
    </xf>
    <xf numFmtId="0" fontId="29" fillId="0" borderId="0"/>
    <xf numFmtId="0" fontId="29" fillId="0" borderId="0"/>
    <xf numFmtId="0" fontId="29" fillId="0" borderId="0"/>
    <xf numFmtId="0" fontId="29" fillId="73" borderId="36" applyNumberFormat="0" applyProtection="0">
      <alignment horizontal="left" vertical="center" indent="1"/>
    </xf>
    <xf numFmtId="0" fontId="29" fillId="44"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83" fillId="89" borderId="54" applyNumberFormat="0" applyProtection="0">
      <alignment horizontal="left" vertical="center" indent="1"/>
    </xf>
    <xf numFmtId="0" fontId="29" fillId="0" borderId="0"/>
    <xf numFmtId="0" fontId="29" fillId="0" borderId="0"/>
    <xf numFmtId="0" fontId="29" fillId="0" borderId="0"/>
    <xf numFmtId="0" fontId="83" fillId="89" borderId="54" applyNumberFormat="0" applyProtection="0">
      <alignment horizontal="left" vertical="center" indent="1"/>
    </xf>
    <xf numFmtId="0" fontId="29" fillId="0" borderId="0"/>
    <xf numFmtId="0" fontId="29" fillId="0" borderId="0"/>
    <xf numFmtId="0" fontId="83" fillId="89" borderId="54" applyNumberFormat="0" applyProtection="0">
      <alignment horizontal="left" vertical="center" indent="1"/>
    </xf>
    <xf numFmtId="0" fontId="83" fillId="89" borderId="54" applyNumberFormat="0" applyProtection="0">
      <alignment horizontal="left" vertical="center" indent="1"/>
    </xf>
    <xf numFmtId="0" fontId="29" fillId="0" borderId="0"/>
    <xf numFmtId="0" fontId="29" fillId="0" borderId="0"/>
    <xf numFmtId="0" fontId="29" fillId="0" borderId="0"/>
    <xf numFmtId="0" fontId="29" fillId="130" borderId="36" applyNumberFormat="0" applyProtection="0">
      <alignment horizontal="left" vertical="center" indent="1"/>
    </xf>
    <xf numFmtId="0" fontId="103" fillId="0" borderId="1" applyNumberFormat="0" applyProtection="0">
      <alignment horizontal="left" vertical="center" indent="2"/>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130" borderId="36" applyNumberFormat="0" applyProtection="0">
      <alignment horizontal="left" vertical="center" indent="1"/>
    </xf>
    <xf numFmtId="0" fontId="29" fillId="89" borderId="37"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0" borderId="0"/>
    <xf numFmtId="0" fontId="29" fillId="0" borderId="0"/>
    <xf numFmtId="0" fontId="29" fillId="86" borderId="37" applyNumberFormat="0" applyProtection="0">
      <alignment horizontal="left" vertical="top" indent="1"/>
    </xf>
    <xf numFmtId="0" fontId="29" fillId="0" borderId="0"/>
    <xf numFmtId="0" fontId="29" fillId="0" borderId="0"/>
    <xf numFmtId="0" fontId="29" fillId="0" borderId="0"/>
    <xf numFmtId="0" fontId="83" fillId="89" borderId="37" applyNumberFormat="0" applyProtection="0">
      <alignment horizontal="left" vertical="top" indent="1"/>
    </xf>
    <xf numFmtId="0" fontId="83" fillId="89" borderId="37" applyNumberFormat="0" applyProtection="0">
      <alignment horizontal="left" vertical="top" indent="1"/>
    </xf>
    <xf numFmtId="0" fontId="29" fillId="0" borderId="0"/>
    <xf numFmtId="0" fontId="29" fillId="0" borderId="0"/>
    <xf numFmtId="0" fontId="29" fillId="0" borderId="0"/>
    <xf numFmtId="0" fontId="29" fillId="130" borderId="36" applyNumberFormat="0" applyProtection="0">
      <alignment horizontal="left" vertical="center" indent="1"/>
    </xf>
    <xf numFmtId="0" fontId="29" fillId="86" borderId="37" applyNumberFormat="0" applyProtection="0">
      <alignment horizontal="left" vertical="top" indent="1"/>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86" borderId="37" applyNumberFormat="0" applyProtection="0">
      <alignment horizontal="left" vertical="top" indent="1"/>
    </xf>
    <xf numFmtId="0" fontId="29" fillId="130" borderId="36" applyNumberFormat="0" applyProtection="0">
      <alignment horizontal="left" vertical="center" indent="1"/>
    </xf>
    <xf numFmtId="0" fontId="29" fillId="0" borderId="0"/>
    <xf numFmtId="0" fontId="29" fillId="0" borderId="0"/>
    <xf numFmtId="0" fontId="29" fillId="0" borderId="0"/>
    <xf numFmtId="0" fontId="29" fillId="130" borderId="36" applyNumberFormat="0" applyProtection="0">
      <alignment horizontal="left" vertical="center" indent="1"/>
    </xf>
    <xf numFmtId="0" fontId="29" fillId="89"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83" fillId="87" borderId="67" applyNumberFormat="0">
      <protection locked="0"/>
    </xf>
    <xf numFmtId="0" fontId="20" fillId="0" borderId="0"/>
    <xf numFmtId="0" fontId="29" fillId="87" borderId="1" applyNumberFormat="0">
      <protection locked="0"/>
    </xf>
    <xf numFmtId="0" fontId="29" fillId="0" borderId="0"/>
    <xf numFmtId="0" fontId="29" fillId="0" borderId="0"/>
    <xf numFmtId="0" fontId="29" fillId="0" borderId="0"/>
    <xf numFmtId="0" fontId="29" fillId="87" borderId="1" applyNumberFormat="0">
      <protection locked="0"/>
    </xf>
    <xf numFmtId="0" fontId="29" fillId="0" borderId="0"/>
    <xf numFmtId="0" fontId="29" fillId="0" borderId="0"/>
    <xf numFmtId="0" fontId="29" fillId="0" borderId="0"/>
    <xf numFmtId="0" fontId="83" fillId="87" borderId="67" applyNumberFormat="0">
      <protection locked="0"/>
    </xf>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87" borderId="1" applyNumberFormat="0">
      <protection locked="0"/>
    </xf>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0" fillId="0" borderId="0"/>
    <xf numFmtId="0" fontId="29" fillId="0" borderId="0"/>
    <xf numFmtId="0" fontId="29" fillId="0" borderId="0"/>
    <xf numFmtId="0" fontId="29" fillId="87" borderId="1" applyNumberFormat="0">
      <protection locked="0"/>
    </xf>
    <xf numFmtId="0" fontId="2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0" fillId="0" borderId="0"/>
    <xf numFmtId="0" fontId="20" fillId="0" borderId="0"/>
    <xf numFmtId="0" fontId="29" fillId="0" borderId="0"/>
    <xf numFmtId="0" fontId="29" fillId="0" borderId="0"/>
    <xf numFmtId="0" fontId="29" fillId="0" borderId="0"/>
    <xf numFmtId="0" fontId="117" fillId="65" borderId="68" applyBorder="0"/>
    <xf numFmtId="0" fontId="117" fillId="65" borderId="68" applyBorder="0"/>
    <xf numFmtId="0" fontId="29" fillId="0" borderId="0"/>
    <xf numFmtId="0" fontId="29" fillId="0" borderId="0"/>
    <xf numFmtId="0" fontId="29" fillId="0" borderId="0"/>
    <xf numFmtId="0" fontId="29" fillId="0" borderId="0"/>
    <xf numFmtId="4" fontId="107" fillId="39" borderId="37" applyNumberFormat="0" applyProtection="0">
      <alignment vertical="center"/>
    </xf>
    <xf numFmtId="4" fontId="107" fillId="39" borderId="37" applyNumberFormat="0" applyProtection="0">
      <alignment vertical="center"/>
    </xf>
    <xf numFmtId="0" fontId="29" fillId="0" borderId="0"/>
    <xf numFmtId="0" fontId="29" fillId="0" borderId="0"/>
    <xf numFmtId="0" fontId="29" fillId="0" borderId="0"/>
    <xf numFmtId="4" fontId="71" fillId="74" borderId="37" applyNumberFormat="0" applyProtection="0">
      <alignment vertical="center"/>
    </xf>
    <xf numFmtId="4" fontId="71" fillId="74" borderId="36" applyNumberFormat="0" applyProtection="0">
      <alignment vertical="center"/>
    </xf>
    <xf numFmtId="0" fontId="29" fillId="0" borderId="0"/>
    <xf numFmtId="0" fontId="29" fillId="0" borderId="0"/>
    <xf numFmtId="4" fontId="71" fillId="74" borderId="36" applyNumberFormat="0" applyProtection="0">
      <alignment vertical="center"/>
    </xf>
    <xf numFmtId="4" fontId="71" fillId="39" borderId="37" applyNumberFormat="0" applyProtection="0">
      <alignment vertical="center"/>
    </xf>
    <xf numFmtId="0" fontId="29" fillId="0" borderId="0"/>
    <xf numFmtId="0" fontId="29" fillId="0" borderId="0"/>
    <xf numFmtId="0" fontId="29" fillId="0" borderId="0"/>
    <xf numFmtId="0" fontId="29" fillId="0" borderId="0"/>
    <xf numFmtId="4" fontId="172" fillId="74" borderId="1" applyNumberFormat="0" applyProtection="0">
      <alignment vertical="center"/>
    </xf>
    <xf numFmtId="4" fontId="172" fillId="74" borderId="1" applyNumberFormat="0" applyProtection="0">
      <alignment vertical="center"/>
    </xf>
    <xf numFmtId="0" fontId="29" fillId="0" borderId="0"/>
    <xf numFmtId="0" fontId="29" fillId="0" borderId="0"/>
    <xf numFmtId="0" fontId="29" fillId="0" borderId="0"/>
    <xf numFmtId="4" fontId="121" fillId="74" borderId="37" applyNumberFormat="0" applyProtection="0">
      <alignment vertical="center"/>
    </xf>
    <xf numFmtId="4" fontId="121" fillId="74" borderId="36" applyNumberFormat="0" applyProtection="0">
      <alignment vertical="center"/>
    </xf>
    <xf numFmtId="0" fontId="29" fillId="0" borderId="0"/>
    <xf numFmtId="0" fontId="29" fillId="0" borderId="0"/>
    <xf numFmtId="4" fontId="121" fillId="74" borderId="36" applyNumberFormat="0" applyProtection="0">
      <alignment vertical="center"/>
    </xf>
    <xf numFmtId="4" fontId="121" fillId="39" borderId="37" applyNumberFormat="0" applyProtection="0">
      <alignment vertical="center"/>
    </xf>
    <xf numFmtId="0" fontId="29" fillId="0" borderId="0"/>
    <xf numFmtId="0" fontId="29" fillId="0" borderId="0"/>
    <xf numFmtId="4" fontId="122" fillId="79" borderId="38">
      <alignment vertical="center"/>
    </xf>
    <xf numFmtId="0" fontId="29" fillId="0" borderId="0"/>
    <xf numFmtId="0" fontId="29" fillId="0" borderId="0"/>
    <xf numFmtId="0" fontId="29" fillId="0" borderId="0"/>
    <xf numFmtId="4" fontId="123" fillId="79" borderId="38">
      <alignment vertical="center"/>
    </xf>
    <xf numFmtId="0" fontId="29" fillId="0" borderId="0"/>
    <xf numFmtId="0" fontId="29" fillId="0" borderId="0"/>
    <xf numFmtId="0" fontId="29" fillId="0" borderId="0"/>
    <xf numFmtId="4" fontId="122" fillId="80" borderId="38">
      <alignment vertical="center"/>
    </xf>
    <xf numFmtId="0" fontId="29" fillId="0" borderId="0"/>
    <xf numFmtId="0" fontId="29" fillId="0" borderId="0"/>
    <xf numFmtId="0" fontId="29" fillId="0" borderId="0"/>
    <xf numFmtId="4" fontId="123" fillId="80" borderId="38">
      <alignment vertical="center"/>
    </xf>
    <xf numFmtId="0" fontId="29" fillId="0" borderId="0"/>
    <xf numFmtId="0" fontId="29" fillId="0" borderId="0"/>
    <xf numFmtId="0" fontId="29" fillId="0" borderId="0"/>
    <xf numFmtId="0" fontId="29" fillId="0" borderId="0"/>
    <xf numFmtId="0" fontId="29" fillId="0" borderId="0"/>
    <xf numFmtId="4" fontId="107" fillId="48" borderId="37" applyNumberFormat="0" applyProtection="0">
      <alignment horizontal="left" vertical="center" indent="1"/>
    </xf>
    <xf numFmtId="4" fontId="107" fillId="48" borderId="37" applyNumberFormat="0" applyProtection="0">
      <alignment horizontal="left" vertical="center" indent="1"/>
    </xf>
    <xf numFmtId="0" fontId="29" fillId="0" borderId="0"/>
    <xf numFmtId="0" fontId="29" fillId="0" borderId="0"/>
    <xf numFmtId="0" fontId="29" fillId="0" borderId="0"/>
    <xf numFmtId="4" fontId="107" fillId="0" borderId="0" applyNumberFormat="0" applyProtection="0">
      <alignment horizontal="left" vertical="center" indent="1"/>
    </xf>
    <xf numFmtId="4" fontId="71" fillId="74" borderId="36" applyNumberFormat="0" applyProtection="0">
      <alignment horizontal="left" vertical="center" indent="1"/>
    </xf>
    <xf numFmtId="0" fontId="29" fillId="0" borderId="0"/>
    <xf numFmtId="0" fontId="29" fillId="0" borderId="0"/>
    <xf numFmtId="4" fontId="71" fillId="74" borderId="36" applyNumberFormat="0" applyProtection="0">
      <alignment horizontal="left" vertical="center" indent="1"/>
    </xf>
    <xf numFmtId="4" fontId="71" fillId="39" borderId="37" applyNumberFormat="0" applyProtection="0">
      <alignment horizontal="left" vertical="center" indent="1"/>
    </xf>
    <xf numFmtId="0" fontId="29" fillId="0" borderId="0"/>
    <xf numFmtId="0" fontId="29" fillId="0" borderId="0"/>
    <xf numFmtId="0" fontId="29" fillId="0" borderId="0"/>
    <xf numFmtId="0" fontId="29" fillId="0" borderId="0"/>
    <xf numFmtId="0" fontId="107" fillId="39" borderId="37" applyNumberFormat="0" applyProtection="0">
      <alignment horizontal="left" vertical="top" indent="1"/>
    </xf>
    <xf numFmtId="0" fontId="107" fillId="39" borderId="37" applyNumberFormat="0" applyProtection="0">
      <alignment horizontal="left" vertical="top" indent="1"/>
    </xf>
    <xf numFmtId="0" fontId="29" fillId="0" borderId="0"/>
    <xf numFmtId="0" fontId="29" fillId="0" borderId="0"/>
    <xf numFmtId="0" fontId="29" fillId="0" borderId="0"/>
    <xf numFmtId="0" fontId="71" fillId="74" borderId="37" applyNumberFormat="0" applyProtection="0">
      <alignment horizontal="left" vertical="top" indent="1"/>
    </xf>
    <xf numFmtId="4" fontId="71" fillId="74" borderId="36" applyNumberFormat="0" applyProtection="0">
      <alignment horizontal="left" vertical="center" indent="1"/>
    </xf>
    <xf numFmtId="0" fontId="29" fillId="0" borderId="0"/>
    <xf numFmtId="0" fontId="29" fillId="0" borderId="0"/>
    <xf numFmtId="4" fontId="71" fillId="74" borderId="36" applyNumberFormat="0" applyProtection="0">
      <alignment horizontal="left" vertical="center" indent="1"/>
    </xf>
    <xf numFmtId="0" fontId="71" fillId="39" borderId="37" applyNumberFormat="0" applyProtection="0">
      <alignment horizontal="left" vertical="top" indent="1"/>
    </xf>
    <xf numFmtId="0" fontId="29" fillId="0" borderId="0"/>
    <xf numFmtId="0" fontId="29" fillId="0" borderId="0"/>
    <xf numFmtId="0" fontId="29" fillId="0" borderId="0"/>
    <xf numFmtId="0" fontId="29" fillId="0" borderId="0"/>
    <xf numFmtId="0" fontId="29" fillId="0" borderId="0"/>
    <xf numFmtId="4" fontId="83" fillId="0" borderId="54" applyNumberFormat="0" applyProtection="0">
      <alignment horizontal="right" vertical="center"/>
    </xf>
    <xf numFmtId="0" fontId="29" fillId="0" borderId="0"/>
    <xf numFmtId="0" fontId="29" fillId="0" borderId="0"/>
    <xf numFmtId="4" fontId="71" fillId="88" borderId="36" applyNumberFormat="0" applyProtection="0">
      <alignment horizontal="right" vertical="center"/>
    </xf>
    <xf numFmtId="4" fontId="83" fillId="0" borderId="54" applyNumberFormat="0" applyProtection="0">
      <alignment horizontal="right" vertical="center"/>
    </xf>
    <xf numFmtId="0" fontId="29" fillId="0" borderId="0"/>
    <xf numFmtId="0" fontId="29" fillId="0" borderId="0"/>
    <xf numFmtId="0" fontId="29" fillId="0" borderId="0"/>
    <xf numFmtId="4" fontId="83" fillId="0" borderId="54" applyNumberFormat="0" applyProtection="0">
      <alignment horizontal="right" vertical="center"/>
    </xf>
    <xf numFmtId="0" fontId="29" fillId="0" borderId="0"/>
    <xf numFmtId="0" fontId="29" fillId="0" borderId="0"/>
    <xf numFmtId="4" fontId="124" fillId="0" borderId="1" applyNumberFormat="0" applyProtection="0">
      <alignment horizontal="right" vertical="center" wrapText="1"/>
    </xf>
    <xf numFmtId="0" fontId="29" fillId="0" borderId="0"/>
    <xf numFmtId="0" fontId="29" fillId="0" borderId="0"/>
    <xf numFmtId="0" fontId="29" fillId="0" borderId="0"/>
    <xf numFmtId="4" fontId="83" fillId="0" borderId="54" applyNumberFormat="0" applyProtection="0">
      <alignment horizontal="right" vertical="center"/>
    </xf>
    <xf numFmtId="4" fontId="71" fillId="88" borderId="36" applyNumberFormat="0" applyProtection="0">
      <alignment horizontal="right" vertical="center"/>
    </xf>
    <xf numFmtId="0" fontId="29" fillId="0" borderId="0"/>
    <xf numFmtId="0" fontId="29" fillId="0" borderId="0"/>
    <xf numFmtId="0" fontId="29" fillId="0" borderId="0"/>
    <xf numFmtId="4" fontId="83" fillId="0" borderId="54" applyNumberFormat="0" applyProtection="0">
      <alignment horizontal="right" vertical="center"/>
    </xf>
    <xf numFmtId="4" fontId="124" fillId="0" borderId="1" applyNumberFormat="0" applyProtection="0">
      <alignment horizontal="right" vertical="center" wrapText="1"/>
    </xf>
    <xf numFmtId="4" fontId="71" fillId="88" borderId="36" applyNumberFormat="0" applyProtection="0">
      <alignment horizontal="right" vertical="center"/>
    </xf>
    <xf numFmtId="0" fontId="29" fillId="0" borderId="0"/>
    <xf numFmtId="4" fontId="71" fillId="88" borderId="36" applyNumberFormat="0" applyProtection="0">
      <alignment horizontal="right" vertical="center"/>
    </xf>
    <xf numFmtId="0" fontId="29" fillId="0" borderId="0"/>
    <xf numFmtId="0" fontId="29" fillId="0" borderId="0"/>
    <xf numFmtId="4" fontId="71" fillId="89" borderId="37" applyNumberFormat="0" applyProtection="0">
      <alignment horizontal="right" vertical="center"/>
    </xf>
    <xf numFmtId="0" fontId="29" fillId="0" borderId="0"/>
    <xf numFmtId="0" fontId="29" fillId="0" borderId="0"/>
    <xf numFmtId="0" fontId="29" fillId="0" borderId="0"/>
    <xf numFmtId="0" fontId="29" fillId="0" borderId="0"/>
    <xf numFmtId="4" fontId="172" fillId="75" borderId="54" applyNumberFormat="0" applyProtection="0">
      <alignment horizontal="right" vertical="center"/>
    </xf>
    <xf numFmtId="4" fontId="172" fillId="75" borderId="54" applyNumberFormat="0" applyProtection="0">
      <alignment horizontal="right" vertical="center"/>
    </xf>
    <xf numFmtId="0" fontId="29" fillId="0" borderId="0"/>
    <xf numFmtId="0" fontId="29" fillId="0" borderId="0"/>
    <xf numFmtId="0" fontId="29" fillId="0" borderId="0"/>
    <xf numFmtId="4" fontId="121" fillId="89" borderId="37" applyNumberFormat="0" applyProtection="0">
      <alignment horizontal="right" vertical="center"/>
    </xf>
    <xf numFmtId="4" fontId="121" fillId="88" borderId="36" applyNumberFormat="0" applyProtection="0">
      <alignment horizontal="right" vertical="center"/>
    </xf>
    <xf numFmtId="0" fontId="29" fillId="0" borderId="0"/>
    <xf numFmtId="0" fontId="29" fillId="0" borderId="0"/>
    <xf numFmtId="4" fontId="121" fillId="88" borderId="36" applyNumberFormat="0" applyProtection="0">
      <alignment horizontal="right" vertical="center"/>
    </xf>
    <xf numFmtId="4" fontId="121" fillId="89" borderId="37" applyNumberFormat="0" applyProtection="0">
      <alignment horizontal="right" vertical="center"/>
    </xf>
    <xf numFmtId="0" fontId="29" fillId="0" borderId="0"/>
    <xf numFmtId="0" fontId="29" fillId="0" borderId="0"/>
    <xf numFmtId="4" fontId="125" fillId="79" borderId="38">
      <alignment vertical="center"/>
    </xf>
    <xf numFmtId="0" fontId="29" fillId="0" borderId="0"/>
    <xf numFmtId="0" fontId="29" fillId="0" borderId="0"/>
    <xf numFmtId="0" fontId="29" fillId="0" borderId="0"/>
    <xf numFmtId="4" fontId="126" fillId="79" borderId="38">
      <alignment vertical="center"/>
    </xf>
    <xf numFmtId="0" fontId="29" fillId="0" borderId="0"/>
    <xf numFmtId="0" fontId="29" fillId="0" borderId="0"/>
    <xf numFmtId="0" fontId="29" fillId="0" borderId="0"/>
    <xf numFmtId="4" fontId="125" fillId="80" borderId="38">
      <alignment vertical="center"/>
    </xf>
    <xf numFmtId="0" fontId="29" fillId="0" borderId="0"/>
    <xf numFmtId="0" fontId="29" fillId="0" borderId="0"/>
    <xf numFmtId="0" fontId="29" fillId="0" borderId="0"/>
    <xf numFmtId="4" fontId="126" fillId="90" borderId="38">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4" fontId="83" fillId="52" borderId="54" applyNumberFormat="0" applyProtection="0">
      <alignment horizontal="left" vertical="center" indent="1"/>
    </xf>
    <xf numFmtId="0" fontId="29" fillId="0" borderId="0"/>
    <xf numFmtId="0" fontId="29" fillId="0" borderId="0"/>
    <xf numFmtId="0" fontId="29" fillId="0" borderId="0"/>
    <xf numFmtId="4" fontId="83" fillId="52" borderId="54" applyNumberFormat="0" applyProtection="0">
      <alignment horizontal="left" vertical="center" indent="1"/>
    </xf>
    <xf numFmtId="0" fontId="29" fillId="0" borderId="0"/>
    <xf numFmtId="0" fontId="29" fillId="0" borderId="0"/>
    <xf numFmtId="4" fontId="124" fillId="0" borderId="1" applyNumberFormat="0" applyProtection="0">
      <alignment horizontal="left" vertical="center" indent="1"/>
    </xf>
    <xf numFmtId="0" fontId="29" fillId="0" borderId="0"/>
    <xf numFmtId="0" fontId="29" fillId="0" borderId="0"/>
    <xf numFmtId="0" fontId="29" fillId="0" borderId="0"/>
    <xf numFmtId="4" fontId="83" fillId="52" borderId="54" applyNumberFormat="0" applyProtection="0">
      <alignment horizontal="left" vertical="center" indent="1"/>
    </xf>
    <xf numFmtId="4" fontId="83" fillId="52" borderId="54" applyNumberFormat="0" applyProtection="0">
      <alignment horizontal="left" vertical="center" indent="1"/>
    </xf>
    <xf numFmtId="0" fontId="29" fillId="0" borderId="0"/>
    <xf numFmtId="0" fontId="29" fillId="0" borderId="0"/>
    <xf numFmtId="0" fontId="29" fillId="0" borderId="0"/>
    <xf numFmtId="0" fontId="29" fillId="130" borderId="36" applyNumberFormat="0" applyProtection="0">
      <alignment horizontal="left" vertical="center" indent="1"/>
    </xf>
    <xf numFmtId="4" fontId="124" fillId="0" borderId="1" applyNumberFormat="0" applyProtection="0">
      <alignment horizontal="left" vertical="center" indent="1"/>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130" borderId="36" applyNumberFormat="0" applyProtection="0">
      <alignment horizontal="left" vertical="center" indent="1"/>
    </xf>
    <xf numFmtId="4" fontId="71" fillId="104" borderId="37"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0" borderId="0"/>
    <xf numFmtId="0" fontId="29" fillId="0" borderId="0"/>
    <xf numFmtId="0" fontId="116" fillId="91" borderId="1" applyNumberFormat="0" applyProtection="0">
      <alignment horizontal="center" vertical="top" wrapText="1"/>
    </xf>
    <xf numFmtId="0" fontId="29" fillId="0" borderId="0"/>
    <xf numFmtId="0" fontId="29" fillId="0" borderId="0"/>
    <xf numFmtId="0" fontId="29" fillId="0" borderId="0"/>
    <xf numFmtId="0" fontId="107" fillId="104" borderId="37" applyNumberFormat="0" applyProtection="0">
      <alignment horizontal="left" vertical="top" indent="1"/>
    </xf>
    <xf numFmtId="0" fontId="107" fillId="104" borderId="37" applyNumberFormat="0" applyProtection="0">
      <alignment horizontal="left" vertical="top" indent="1"/>
    </xf>
    <xf numFmtId="0" fontId="29" fillId="0" borderId="0"/>
    <xf numFmtId="0" fontId="29" fillId="0" borderId="0"/>
    <xf numFmtId="0" fontId="29" fillId="0" borderId="0"/>
    <xf numFmtId="0" fontId="29" fillId="130" borderId="36" applyNumberFormat="0" applyProtection="0">
      <alignment horizontal="left" vertical="center" indent="1"/>
    </xf>
    <xf numFmtId="0" fontId="116" fillId="91" borderId="1" applyNumberFormat="0" applyProtection="0">
      <alignment horizontal="center" vertical="top" wrapText="1"/>
    </xf>
    <xf numFmtId="0" fontId="29" fillId="130" borderId="36" applyNumberFormat="0" applyProtection="0">
      <alignment horizontal="left" vertical="center" indent="1"/>
    </xf>
    <xf numFmtId="0" fontId="29" fillId="130" borderId="36" applyNumberFormat="0" applyProtection="0">
      <alignment horizontal="left" vertical="center" indent="1"/>
    </xf>
    <xf numFmtId="0" fontId="29" fillId="0" borderId="0"/>
    <xf numFmtId="0" fontId="29" fillId="0" borderId="0"/>
    <xf numFmtId="0" fontId="29" fillId="130" borderId="36" applyNumberFormat="0" applyProtection="0">
      <alignment horizontal="left" vertical="center" indent="1"/>
    </xf>
    <xf numFmtId="0" fontId="71" fillId="104" borderId="37" applyNumberFormat="0" applyProtection="0">
      <alignment horizontal="left" vertical="top" indent="1"/>
    </xf>
    <xf numFmtId="0" fontId="29" fillId="130" borderId="36" applyNumberFormat="0" applyProtection="0">
      <alignment horizontal="left" vertical="center" indent="1"/>
    </xf>
    <xf numFmtId="0" fontId="29" fillId="0" borderId="0"/>
    <xf numFmtId="0" fontId="29" fillId="0" borderId="0"/>
    <xf numFmtId="4" fontId="127" fillId="75" borderId="39">
      <alignment vertical="center"/>
    </xf>
    <xf numFmtId="0" fontId="29" fillId="0" borderId="0"/>
    <xf numFmtId="0" fontId="29" fillId="0" borderId="0"/>
    <xf numFmtId="0" fontId="29" fillId="0" borderId="0"/>
    <xf numFmtId="4" fontId="128" fillId="75" borderId="39">
      <alignment vertical="center"/>
    </xf>
    <xf numFmtId="0" fontId="29" fillId="0" borderId="0"/>
    <xf numFmtId="0" fontId="29" fillId="0" borderId="0"/>
    <xf numFmtId="0" fontId="29" fillId="0" borderId="0"/>
    <xf numFmtId="4" fontId="113" fillId="79" borderId="39">
      <alignment vertical="center"/>
    </xf>
    <xf numFmtId="0" fontId="29" fillId="0" borderId="0"/>
    <xf numFmtId="0" fontId="29" fillId="0" borderId="0"/>
    <xf numFmtId="0" fontId="29" fillId="0" borderId="0"/>
    <xf numFmtId="4" fontId="114" fillId="79" borderId="39">
      <alignment vertical="center"/>
    </xf>
    <xf numFmtId="0" fontId="29" fillId="0" borderId="0"/>
    <xf numFmtId="0" fontId="29" fillId="0" borderId="0"/>
    <xf numFmtId="0" fontId="29" fillId="0" borderId="0"/>
    <xf numFmtId="4" fontId="113" fillId="80" borderId="38">
      <alignment vertical="center"/>
    </xf>
    <xf numFmtId="0" fontId="29" fillId="0" borderId="0"/>
    <xf numFmtId="0" fontId="29" fillId="0" borderId="0"/>
    <xf numFmtId="0" fontId="29" fillId="0" borderId="0"/>
    <xf numFmtId="4" fontId="114" fillId="80" borderId="38">
      <alignment vertical="center"/>
    </xf>
    <xf numFmtId="0" fontId="29" fillId="0" borderId="0"/>
    <xf numFmtId="0" fontId="29" fillId="0" borderId="0"/>
    <xf numFmtId="0" fontId="29" fillId="0" borderId="0"/>
    <xf numFmtId="4" fontId="129" fillId="74" borderId="39">
      <alignment horizontal="left" vertical="center" indent="1"/>
    </xf>
    <xf numFmtId="0" fontId="29" fillId="0" borderId="0"/>
    <xf numFmtId="0" fontId="29" fillId="0" borderId="0"/>
    <xf numFmtId="0" fontId="29" fillId="0" borderId="0"/>
    <xf numFmtId="0" fontId="29" fillId="0" borderId="0"/>
    <xf numFmtId="0" fontId="29" fillId="0" borderId="0"/>
    <xf numFmtId="4" fontId="174" fillId="139" borderId="64" applyNumberFormat="0" applyProtection="0">
      <alignment horizontal="left" vertical="center" indent="1"/>
    </xf>
    <xf numFmtId="4" fontId="174" fillId="139" borderId="64" applyNumberFormat="0" applyProtection="0">
      <alignment horizontal="left" vertical="center" indent="1"/>
    </xf>
    <xf numFmtId="0" fontId="29" fillId="0" borderId="0"/>
    <xf numFmtId="0" fontId="29" fillId="0" borderId="0"/>
    <xf numFmtId="0" fontId="29" fillId="0" borderId="0"/>
    <xf numFmtId="4" fontId="130" fillId="0" borderId="0" applyNumberFormat="0" applyProtection="0">
      <alignment vertical="center"/>
    </xf>
    <xf numFmtId="0" fontId="175" fillId="0" borderId="0"/>
    <xf numFmtId="0" fontId="29" fillId="0" borderId="0"/>
    <xf numFmtId="0" fontId="29" fillId="0" borderId="0"/>
    <xf numFmtId="0" fontId="175" fillId="0" borderId="0"/>
    <xf numFmtId="4" fontId="176" fillId="139" borderId="0" applyNumberFormat="0" applyProtection="0">
      <alignment horizontal="left" vertical="center" indent="1"/>
    </xf>
    <xf numFmtId="0" fontId="29" fillId="0" borderId="0"/>
    <xf numFmtId="0" fontId="29" fillId="0" borderId="0"/>
    <xf numFmtId="0" fontId="29" fillId="0" borderId="0"/>
    <xf numFmtId="0" fontId="29" fillId="0" borderId="0"/>
    <xf numFmtId="0" fontId="83" fillId="140" borderId="1"/>
    <xf numFmtId="0" fontId="83" fillId="140" borderId="1"/>
    <xf numFmtId="0" fontId="29" fillId="0" borderId="0"/>
    <xf numFmtId="0" fontId="29" fillId="0" borderId="0"/>
    <xf numFmtId="0" fontId="29" fillId="0" borderId="0"/>
    <xf numFmtId="0" fontId="83" fillId="140" borderId="1"/>
    <xf numFmtId="0" fontId="29" fillId="0" borderId="0"/>
    <xf numFmtId="0" fontId="29" fillId="0" borderId="0"/>
    <xf numFmtId="0" fontId="83" fillId="140" borderId="1"/>
    <xf numFmtId="0" fontId="83" fillId="140" borderId="1"/>
    <xf numFmtId="0" fontId="29" fillId="0" borderId="0"/>
    <xf numFmtId="0" fontId="29" fillId="0" borderId="0"/>
    <xf numFmtId="0" fontId="29" fillId="0" borderId="0"/>
    <xf numFmtId="0" fontId="29" fillId="0" borderId="0"/>
    <xf numFmtId="4" fontId="177" fillId="87" borderId="54" applyNumberFormat="0" applyProtection="0">
      <alignment horizontal="right" vertical="center"/>
    </xf>
    <xf numFmtId="4" fontId="177" fillId="87" borderId="54" applyNumberFormat="0" applyProtection="0">
      <alignment horizontal="right" vertical="center"/>
    </xf>
    <xf numFmtId="0" fontId="29" fillId="0" borderId="0"/>
    <xf numFmtId="0" fontId="29" fillId="0" borderId="0"/>
    <xf numFmtId="0" fontId="29" fillId="0" borderId="0"/>
    <xf numFmtId="4" fontId="131" fillId="0" borderId="37" applyNumberFormat="0" applyProtection="0">
      <alignment horizontal="right" vertical="center"/>
    </xf>
    <xf numFmtId="4" fontId="131" fillId="88" borderId="36" applyNumberFormat="0" applyProtection="0">
      <alignment horizontal="right" vertical="center"/>
    </xf>
    <xf numFmtId="0" fontId="29" fillId="0" borderId="0"/>
    <xf numFmtId="0" fontId="29" fillId="0" borderId="0"/>
    <xf numFmtId="4" fontId="131" fillId="88" borderId="36" applyNumberFormat="0" applyProtection="0">
      <alignment horizontal="right" vertical="center"/>
    </xf>
    <xf numFmtId="4" fontId="131" fillId="89" borderId="37" applyNumberFormat="0" applyProtection="0">
      <alignment horizontal="right" vertical="center"/>
    </xf>
    <xf numFmtId="0" fontId="29" fillId="0" borderId="0"/>
    <xf numFmtId="0" fontId="29" fillId="0" borderId="0"/>
    <xf numFmtId="1" fontId="29" fillId="0" borderId="2" applyFill="0" applyBorder="0">
      <alignment horizontal="center"/>
    </xf>
    <xf numFmtId="0" fontId="29" fillId="0" borderId="0"/>
    <xf numFmtId="0" fontId="29" fillId="0" borderId="0"/>
    <xf numFmtId="0" fontId="29" fillId="0" borderId="0"/>
    <xf numFmtId="0" fontId="132" fillId="92" borderId="0"/>
    <xf numFmtId="0" fontId="29" fillId="0" borderId="0"/>
    <xf numFmtId="0" fontId="29" fillId="0" borderId="0"/>
    <xf numFmtId="0" fontId="29" fillId="0" borderId="0"/>
    <xf numFmtId="49" fontId="133" fillId="92" borderId="0"/>
    <xf numFmtId="0" fontId="29" fillId="0" borderId="0"/>
    <xf numFmtId="0" fontId="29" fillId="0" borderId="0"/>
    <xf numFmtId="0" fontId="29" fillId="0" borderId="0"/>
    <xf numFmtId="49" fontId="134" fillId="92" borderId="69"/>
    <xf numFmtId="0" fontId="29" fillId="0" borderId="0"/>
    <xf numFmtId="0" fontId="29" fillId="0" borderId="0"/>
    <xf numFmtId="0" fontId="29" fillId="0" borderId="0"/>
    <xf numFmtId="49" fontId="134" fillId="92" borderId="0"/>
    <xf numFmtId="0" fontId="29" fillId="0" borderId="0"/>
    <xf numFmtId="0" fontId="29" fillId="0" borderId="0"/>
    <xf numFmtId="0" fontId="29" fillId="0" borderId="0"/>
    <xf numFmtId="0" fontId="132" fillId="75" borderId="69">
      <protection locked="0"/>
    </xf>
    <xf numFmtId="0" fontId="29" fillId="0" borderId="0"/>
    <xf numFmtId="0" fontId="29" fillId="0" borderId="0"/>
    <xf numFmtId="0" fontId="29" fillId="0" borderId="0"/>
    <xf numFmtId="0" fontId="132" fillId="92" borderId="0"/>
    <xf numFmtId="0" fontId="29" fillId="0" borderId="0"/>
    <xf numFmtId="0" fontId="29" fillId="0" borderId="0"/>
    <xf numFmtId="0" fontId="29" fillId="0" borderId="0"/>
    <xf numFmtId="0" fontId="135" fillId="93" borderId="0"/>
    <xf numFmtId="0" fontId="29" fillId="0" borderId="0"/>
    <xf numFmtId="0" fontId="29" fillId="0" borderId="0"/>
    <xf numFmtId="0" fontId="29" fillId="0" borderId="0"/>
    <xf numFmtId="0" fontId="135" fillId="94" borderId="0"/>
    <xf numFmtId="0" fontId="29" fillId="0" borderId="0"/>
    <xf numFmtId="0" fontId="29" fillId="0" borderId="0"/>
    <xf numFmtId="0" fontId="29" fillId="0" borderId="0"/>
    <xf numFmtId="0" fontId="135" fillId="95" borderId="0"/>
    <xf numFmtId="0" fontId="29" fillId="0" borderId="0"/>
    <xf numFmtId="0" fontId="29" fillId="0" borderId="0"/>
    <xf numFmtId="0" fontId="29" fillId="0" borderId="0"/>
    <xf numFmtId="0" fontId="29" fillId="0" borderId="0"/>
    <xf numFmtId="0" fontId="136" fillId="0" borderId="0" applyNumberFormat="0" applyFill="0" applyBorder="0" applyAlignment="0" applyProtection="0"/>
    <xf numFmtId="0" fontId="136" fillId="0" borderId="0" applyNumberFormat="0" applyFill="0" applyBorder="0" applyAlignment="0" applyProtection="0"/>
    <xf numFmtId="0" fontId="29" fillId="0" borderId="0"/>
    <xf numFmtId="0" fontId="29" fillId="0" borderId="0"/>
    <xf numFmtId="200" fontId="137" fillId="0" borderId="50">
      <alignment horizontal="center"/>
    </xf>
    <xf numFmtId="0" fontId="29" fillId="0" borderId="0"/>
    <xf numFmtId="0" fontId="29" fillId="0" borderId="0"/>
    <xf numFmtId="0" fontId="29" fillId="0" borderId="0"/>
    <xf numFmtId="0" fontId="59" fillId="0" borderId="0"/>
    <xf numFmtId="0" fontId="29" fillId="0" borderId="0"/>
    <xf numFmtId="0" fontId="29" fillId="0" borderId="0"/>
    <xf numFmtId="0" fontId="29" fillId="0" borderId="0"/>
    <xf numFmtId="0" fontId="29" fillId="0" borderId="0"/>
    <xf numFmtId="0" fontId="178" fillId="0" borderId="0" applyNumberFormat="0" applyFill="0" applyBorder="0" applyProtection="0">
      <alignment vertical="center"/>
    </xf>
    <xf numFmtId="0" fontId="179" fillId="0" borderId="0" applyNumberFormat="0" applyFill="0" applyBorder="0" applyProtection="0">
      <alignment horizontal="center" wrapText="1"/>
    </xf>
    <xf numFmtId="0" fontId="179" fillId="0" borderId="0" applyNumberFormat="0" applyFill="0" applyBorder="0" applyProtection="0">
      <alignment horizontal="center" wrapText="1"/>
    </xf>
    <xf numFmtId="0" fontId="180" fillId="0" borderId="0" applyNumberFormat="0" applyFill="0" applyBorder="0" applyAlignment="0" applyProtection="0"/>
    <xf numFmtId="0" fontId="180"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29" fillId="0" borderId="0"/>
    <xf numFmtId="0" fontId="29" fillId="0" borderId="0"/>
    <xf numFmtId="0" fontId="138" fillId="0" borderId="0" applyNumberFormat="0" applyFont="0" applyFill="0" applyBorder="0" applyAlignment="0" applyProtection="0"/>
    <xf numFmtId="0" fontId="29" fillId="0" borderId="0"/>
    <xf numFmtId="208" fontId="179" fillId="0" borderId="0" applyFill="0" applyBorder="0" applyProtection="0">
      <alignment horizontal="center"/>
    </xf>
    <xf numFmtId="208" fontId="179" fillId="0" borderId="0" applyFill="0" applyBorder="0" applyProtection="0">
      <alignment horizontal="center"/>
    </xf>
    <xf numFmtId="0" fontId="29" fillId="0" borderId="0"/>
    <xf numFmtId="208" fontId="181" fillId="0" borderId="0" applyFill="0" applyBorder="0" applyProtection="0">
      <alignment horizontal="center"/>
    </xf>
    <xf numFmtId="0" fontId="29" fillId="0" borderId="0"/>
    <xf numFmtId="0" fontId="29" fillId="0" borderId="0"/>
    <xf numFmtId="210" fontId="29" fillId="0" borderId="0" applyFill="0" applyBorder="0" applyAlignment="0" applyProtection="0">
      <alignment wrapText="1"/>
    </xf>
    <xf numFmtId="208" fontId="181" fillId="0" borderId="0" applyFill="0" applyBorder="0" applyProtection="0">
      <alignment horizontal="center"/>
    </xf>
    <xf numFmtId="0" fontId="29" fillId="0" borderId="0"/>
    <xf numFmtId="217" fontId="179" fillId="0" borderId="0" applyFill="0" applyBorder="0" applyProtection="0">
      <alignment horizontal="center"/>
    </xf>
    <xf numFmtId="217" fontId="179" fillId="0" borderId="0" applyFill="0" applyBorder="0" applyProtection="0">
      <alignment horizontal="center"/>
    </xf>
    <xf numFmtId="0" fontId="29" fillId="0" borderId="0"/>
    <xf numFmtId="41" fontId="31" fillId="0" borderId="0" applyFont="0" applyFill="0" applyBorder="0" applyAlignment="0" applyProtection="0"/>
    <xf numFmtId="0" fontId="29" fillId="0" borderId="0"/>
    <xf numFmtId="0" fontId="29" fillId="0" borderId="0"/>
    <xf numFmtId="217" fontId="181" fillId="0" borderId="0" applyFill="0" applyBorder="0" applyProtection="0">
      <alignment horizontal="center"/>
    </xf>
    <xf numFmtId="217" fontId="181" fillId="0" borderId="0" applyFill="0" applyBorder="0" applyProtection="0">
      <alignment horizontal="center"/>
    </xf>
    <xf numFmtId="0" fontId="181" fillId="0" borderId="0" applyNumberFormat="0" applyFill="0" applyBorder="0" applyProtection="0">
      <alignment wrapText="1"/>
    </xf>
    <xf numFmtId="0" fontId="181" fillId="0" borderId="0" applyNumberFormat="0" applyFill="0" applyBorder="0" applyProtection="0">
      <alignment wrapText="1"/>
    </xf>
    <xf numFmtId="0" fontId="181" fillId="0" borderId="1" applyNumberFormat="0" applyFill="0" applyProtection="0">
      <alignment wrapText="1"/>
    </xf>
    <xf numFmtId="0" fontId="181" fillId="0" borderId="1" applyNumberFormat="0" applyFill="0" applyProtection="0">
      <alignment wrapText="1"/>
    </xf>
    <xf numFmtId="0" fontId="181" fillId="0" borderId="0" applyNumberFormat="0" applyFill="0" applyBorder="0" applyAlignment="0" applyProtection="0"/>
    <xf numFmtId="0" fontId="181" fillId="0" borderId="0" applyNumberFormat="0" applyFill="0" applyBorder="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51" applyNumberFormat="0" applyFont="0" applyFill="0" applyAlignment="0" applyProtection="0"/>
    <xf numFmtId="0" fontId="29" fillId="0" borderId="0"/>
    <xf numFmtId="0" fontId="29" fillId="0" borderId="3" applyNumberFormat="0" applyFont="0" applyFill="0" applyAlignment="0" applyProtection="0"/>
    <xf numFmtId="0" fontId="29" fillId="0" borderId="3" applyNumberFormat="0" applyFont="0" applyFill="0" applyAlignment="0" applyProtection="0"/>
    <xf numFmtId="0" fontId="29" fillId="0" borderId="0"/>
    <xf numFmtId="0" fontId="29" fillId="0" borderId="3" applyNumberFormat="0" applyFont="0" applyFill="0" applyAlignment="0" applyProtection="0"/>
    <xf numFmtId="0" fontId="29" fillId="0" borderId="0"/>
    <xf numFmtId="0" fontId="33" fillId="0" borderId="0" applyNumberFormat="0" applyFill="0" applyBorder="0">
      <alignment horizontal="center" wrapText="1"/>
    </xf>
    <xf numFmtId="0" fontId="29" fillId="0" borderId="3" applyNumberFormat="0" applyFont="0" applyFill="0" applyAlignment="0" applyProtection="0"/>
    <xf numFmtId="0" fontId="29" fillId="0" borderId="0"/>
    <xf numFmtId="0" fontId="29" fillId="0" borderId="0"/>
    <xf numFmtId="0" fontId="29" fillId="0" borderId="49" applyNumberFormat="0" applyFont="0" applyFill="0" applyAlignment="0" applyProtection="0"/>
    <xf numFmtId="0" fontId="29" fillId="0" borderId="49" applyNumberFormat="0" applyFont="0" applyFill="0" applyAlignment="0" applyProtection="0"/>
    <xf numFmtId="0" fontId="29" fillId="0" borderId="0"/>
    <xf numFmtId="0" fontId="29" fillId="0" borderId="49" applyNumberFormat="0" applyFont="0" applyFill="0" applyAlignment="0" applyProtection="0"/>
    <xf numFmtId="0" fontId="29" fillId="0" borderId="0"/>
    <xf numFmtId="0" fontId="33" fillId="0" borderId="0" applyNumberFormat="0" applyFill="0" applyBorder="0">
      <alignment horizontal="center" wrapText="1"/>
    </xf>
    <xf numFmtId="0" fontId="29" fillId="0" borderId="49" applyNumberFormat="0" applyFont="0" applyFill="0" applyAlignment="0" applyProtection="0"/>
    <xf numFmtId="0" fontId="29" fillId="0" borderId="0"/>
    <xf numFmtId="0" fontId="29" fillId="0" borderId="10" applyNumberFormat="0" applyFont="0" applyFill="0" applyAlignment="0" applyProtection="0"/>
    <xf numFmtId="0" fontId="29" fillId="0" borderId="10" applyNumberFormat="0" applyFont="0" applyFill="0" applyAlignment="0" applyProtection="0"/>
    <xf numFmtId="0" fontId="29" fillId="0" borderId="10" applyNumberFormat="0" applyFont="0" applyFill="0" applyAlignment="0" applyProtection="0"/>
    <xf numFmtId="0" fontId="29" fillId="0" borderId="10"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48"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3"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0"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52" applyNumberFormat="0" applyFont="0" applyFill="0" applyAlignment="0" applyProtection="0"/>
    <xf numFmtId="0" fontId="29" fillId="0" borderId="0"/>
    <xf numFmtId="49" fontId="34" fillId="0" borderId="0" applyFont="0" applyFill="0" applyBorder="0" applyAlignment="0" applyProtection="0"/>
    <xf numFmtId="0" fontId="29" fillId="0" borderId="0"/>
    <xf numFmtId="0" fontId="29" fillId="0" borderId="0"/>
    <xf numFmtId="0" fontId="29" fillId="0" borderId="0"/>
    <xf numFmtId="211" fontId="34" fillId="0" borderId="0" applyFont="0" applyFill="0" applyBorder="0" applyAlignment="0" applyProtection="0"/>
    <xf numFmtId="0" fontId="29" fillId="0" borderId="0"/>
    <xf numFmtId="0" fontId="29" fillId="0" borderId="0"/>
    <xf numFmtId="0" fontId="29" fillId="0" borderId="0"/>
    <xf numFmtId="212" fontId="31" fillId="0" borderId="0" applyFont="0" applyFill="0" applyBorder="0" applyAlignment="0" applyProtection="0"/>
    <xf numFmtId="0" fontId="29" fillId="0" borderId="0"/>
    <xf numFmtId="0" fontId="29" fillId="0" borderId="0"/>
    <xf numFmtId="0" fontId="29" fillId="0" borderId="0"/>
    <xf numFmtId="0" fontId="136" fillId="0" borderId="0" applyNumberFormat="0" applyFill="0" applyBorder="0" applyAlignment="0" applyProtection="0"/>
    <xf numFmtId="0" fontId="29" fillId="0" borderId="0"/>
    <xf numFmtId="0" fontId="29" fillId="0" borderId="0"/>
    <xf numFmtId="0" fontId="29" fillId="0" borderId="0"/>
    <xf numFmtId="0" fontId="141" fillId="0" borderId="0" applyNumberFormat="0" applyFill="0" applyBorder="0" applyAlignment="0" applyProtection="0"/>
    <xf numFmtId="0" fontId="141" fillId="0" borderId="0" applyNumberFormat="0" applyFill="0" applyBorder="0" applyAlignment="0" applyProtection="0"/>
    <xf numFmtId="0" fontId="29" fillId="0" borderId="0"/>
    <xf numFmtId="0" fontId="29" fillId="0" borderId="0"/>
    <xf numFmtId="0" fontId="29" fillId="0" borderId="0"/>
    <xf numFmtId="0" fontId="136" fillId="0" borderId="0" applyNumberFormat="0" applyFill="0" applyBorder="0" applyAlignment="0" applyProtection="0"/>
    <xf numFmtId="0" fontId="152" fillId="0" borderId="0" applyNumberFormat="0" applyFill="0" applyBorder="0" applyAlignment="0" applyProtection="0"/>
    <xf numFmtId="0" fontId="29" fillId="0" borderId="0"/>
    <xf numFmtId="0" fontId="29" fillId="0" borderId="0"/>
    <xf numFmtId="0" fontId="136" fillId="0" borderId="0" applyNumberFormat="0" applyFill="0" applyBorder="0" applyAlignment="0" applyProtection="0"/>
    <xf numFmtId="0" fontId="29" fillId="0" borderId="0"/>
    <xf numFmtId="0" fontId="29" fillId="0" borderId="0"/>
    <xf numFmtId="0" fontId="29" fillId="0" borderId="0"/>
    <xf numFmtId="0" fontId="136" fillId="0" borderId="0" applyNumberFormat="0" applyFill="0" applyBorder="0" applyAlignment="0" applyProtection="0"/>
    <xf numFmtId="0" fontId="29" fillId="0" borderId="0"/>
    <xf numFmtId="0" fontId="29" fillId="0" borderId="0"/>
    <xf numFmtId="0" fontId="29" fillId="0" borderId="0"/>
    <xf numFmtId="0" fontId="136" fillId="0" borderId="0" applyNumberFormat="0" applyFill="0" applyBorder="0" applyAlignment="0" applyProtection="0"/>
    <xf numFmtId="0" fontId="29" fillId="0" borderId="0"/>
    <xf numFmtId="0" fontId="29" fillId="0" borderId="0"/>
    <xf numFmtId="0" fontId="29" fillId="0" borderId="0"/>
    <xf numFmtId="0" fontId="136"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152" fillId="0" borderId="0" applyNumberFormat="0" applyFill="0" applyBorder="0" applyAlignment="0" applyProtection="0"/>
    <xf numFmtId="0" fontId="29" fillId="0" borderId="0"/>
    <xf numFmtId="0" fontId="29" fillId="0" borderId="0"/>
    <xf numFmtId="0" fontId="29" fillId="0" borderId="42" applyNumberFormat="0" applyFill="0" applyBorder="0" applyAlignment="0" applyProtection="0"/>
    <xf numFmtId="0" fontId="29" fillId="0" borderId="0"/>
    <xf numFmtId="0" fontId="29" fillId="0" borderId="42" applyNumberFormat="0" applyFill="0" applyBorder="0" applyAlignment="0" applyProtection="0"/>
    <xf numFmtId="0" fontId="142" fillId="0" borderId="70" applyNumberFormat="0" applyFill="0" applyAlignment="0" applyProtection="0"/>
    <xf numFmtId="0" fontId="29" fillId="0" borderId="0"/>
    <xf numFmtId="0" fontId="29" fillId="0" borderId="0"/>
    <xf numFmtId="0" fontId="142" fillId="0" borderId="71" applyNumberFormat="0" applyFill="0" applyAlignment="0" applyProtection="0"/>
    <xf numFmtId="0" fontId="29" fillId="0" borderId="0"/>
    <xf numFmtId="0" fontId="142" fillId="0" borderId="70" applyNumberFormat="0" applyFill="0" applyAlignment="0" applyProtection="0"/>
    <xf numFmtId="0" fontId="142" fillId="0" borderId="71" applyNumberFormat="0" applyFill="0" applyAlignment="0" applyProtection="0"/>
    <xf numFmtId="0" fontId="29" fillId="0" borderId="0"/>
    <xf numFmtId="0" fontId="29" fillId="0" borderId="42" applyNumberFormat="0" applyFill="0" applyBorder="0" applyAlignment="0" applyProtection="0"/>
    <xf numFmtId="0" fontId="29" fillId="0" borderId="0"/>
    <xf numFmtId="0" fontId="142" fillId="0" borderId="71" applyNumberFormat="0" applyFill="0" applyAlignment="0" applyProtection="0"/>
    <xf numFmtId="0" fontId="29" fillId="0" borderId="0"/>
    <xf numFmtId="0" fontId="29" fillId="0" borderId="42" applyNumberFormat="0" applyFill="0" applyBorder="0" applyAlignment="0" applyProtection="0"/>
    <xf numFmtId="0" fontId="29" fillId="0" borderId="0"/>
    <xf numFmtId="0" fontId="29" fillId="0" borderId="0"/>
    <xf numFmtId="198" fontId="29" fillId="0" borderId="46">
      <protection locked="0"/>
    </xf>
    <xf numFmtId="0" fontId="56" fillId="0" borderId="19" applyNumberFormat="0" applyFill="0" applyAlignment="0" applyProtection="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198" fontId="29" fillId="0" borderId="46">
      <protection locked="0"/>
    </xf>
    <xf numFmtId="0" fontId="29" fillId="0" borderId="0"/>
    <xf numFmtId="0" fontId="29" fillId="0" borderId="0"/>
    <xf numFmtId="0" fontId="29" fillId="0" borderId="0"/>
    <xf numFmtId="0" fontId="29" fillId="0" borderId="0"/>
    <xf numFmtId="0" fontId="29" fillId="0" borderId="0"/>
    <xf numFmtId="0" fontId="56" fillId="0" borderId="19" applyNumberFormat="0" applyFill="0" applyAlignment="0" applyProtection="0"/>
    <xf numFmtId="0" fontId="29" fillId="0" borderId="0"/>
    <xf numFmtId="0" fontId="29" fillId="0" borderId="0"/>
    <xf numFmtId="37" fontId="83" fillId="77" borderId="0" applyNumberFormat="0" applyBorder="0" applyAlignment="0" applyProtection="0"/>
    <xf numFmtId="0" fontId="29" fillId="0" borderId="0"/>
    <xf numFmtId="0" fontId="29" fillId="0" borderId="0"/>
    <xf numFmtId="0" fontId="29" fillId="0" borderId="0"/>
    <xf numFmtId="37" fontId="83" fillId="77" borderId="0" applyNumberFormat="0" applyBorder="0" applyAlignment="0" applyProtection="0"/>
    <xf numFmtId="0" fontId="29" fillId="0" borderId="0"/>
    <xf numFmtId="0" fontId="29" fillId="0" borderId="0"/>
    <xf numFmtId="0" fontId="29" fillId="0" borderId="0"/>
    <xf numFmtId="37" fontId="83" fillId="0" borderId="0"/>
    <xf numFmtId="0" fontId="29" fillId="0" borderId="0"/>
    <xf numFmtId="0" fontId="29" fillId="0" borderId="0"/>
    <xf numFmtId="3" fontId="143" fillId="0" borderId="32" applyProtection="0"/>
    <xf numFmtId="0" fontId="29" fillId="0" borderId="0"/>
    <xf numFmtId="0" fontId="29" fillId="0" borderId="0"/>
    <xf numFmtId="170" fontId="144" fillId="0" borderId="0" applyFont="0" applyFill="0" applyBorder="0" applyAlignment="0" applyProtection="0"/>
    <xf numFmtId="0" fontId="29" fillId="0" borderId="0"/>
    <xf numFmtId="0" fontId="29" fillId="0" borderId="0"/>
    <xf numFmtId="0" fontId="29" fillId="0" borderId="0"/>
    <xf numFmtId="213" fontId="84" fillId="0" borderId="0" applyFont="0" applyFill="0" applyBorder="0" applyAlignment="0" applyProtection="0"/>
    <xf numFmtId="0" fontId="29" fillId="0" borderId="0"/>
    <xf numFmtId="0" fontId="29" fillId="0" borderId="0"/>
    <xf numFmtId="0" fontId="29" fillId="0" borderId="0"/>
    <xf numFmtId="214" fontId="84" fillId="0" borderId="0" applyFont="0" applyFill="0" applyBorder="0" applyAlignment="0" applyProtection="0"/>
    <xf numFmtId="0" fontId="29" fillId="0" borderId="0"/>
    <xf numFmtId="0" fontId="29" fillId="0" borderId="0"/>
    <xf numFmtId="0" fontId="29" fillId="0" borderId="0"/>
    <xf numFmtId="215" fontId="84" fillId="0" borderId="0" applyFont="0" applyFill="0" applyBorder="0" applyAlignment="0" applyProtection="0"/>
    <xf numFmtId="0" fontId="29" fillId="0" borderId="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29" fillId="0" borderId="0"/>
    <xf numFmtId="0" fontId="182" fillId="0" borderId="0" applyNumberFormat="0" applyFill="0" applyBorder="0" applyAlignment="0" applyProtection="0"/>
    <xf numFmtId="0" fontId="145" fillId="0" borderId="0" applyNumberFormat="0" applyFill="0" applyBorder="0" applyAlignment="0" applyProtection="0"/>
    <xf numFmtId="0" fontId="29" fillId="0" borderId="0"/>
    <xf numFmtId="0" fontId="182" fillId="0" borderId="0" applyNumberFormat="0" applyFill="0" applyBorder="0" applyAlignment="0" applyProtection="0"/>
    <xf numFmtId="0" fontId="145" fillId="0" borderId="0" applyNumberFormat="0" applyFill="0" applyBorder="0" applyAlignment="0" applyProtection="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145"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145" fillId="0" borderId="0" applyNumberForma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7" fillId="0" borderId="0" applyNumberFormat="0" applyFill="0" applyBorder="0" applyAlignment="0" applyProtection="0"/>
    <xf numFmtId="0" fontId="29" fillId="0" borderId="0"/>
    <xf numFmtId="0" fontId="29" fillId="0" borderId="0"/>
    <xf numFmtId="1" fontId="29" fillId="0" borderId="0" applyFont="0" applyFill="0" applyBorder="0">
      <alignment horizontal="center"/>
    </xf>
    <xf numFmtId="0" fontId="29" fillId="0" borderId="0"/>
    <xf numFmtId="0" fontId="29" fillId="0" borderId="0"/>
    <xf numFmtId="0" fontId="29" fillId="0" borderId="0"/>
    <xf numFmtId="0" fontId="147" fillId="0" borderId="0" applyFill="0" applyBorder="0" applyAlignment="0" applyProtection="0"/>
    <xf numFmtId="0" fontId="29" fillId="0" borderId="0"/>
    <xf numFmtId="0" fontId="29" fillId="0" borderId="0"/>
    <xf numFmtId="0" fontId="29" fillId="0" borderId="0"/>
    <xf numFmtId="0" fontId="148" fillId="0" borderId="0"/>
    <xf numFmtId="0" fontId="29" fillId="0" borderId="0"/>
    <xf numFmtId="0" fontId="29" fillId="0" borderId="0"/>
    <xf numFmtId="0" fontId="20" fillId="0" borderId="0"/>
    <xf numFmtId="0" fontId="20" fillId="0" borderId="0"/>
    <xf numFmtId="43" fontId="20" fillId="0" borderId="0" applyFont="0" applyFill="0" applyBorder="0" applyAlignment="0" applyProtection="0"/>
    <xf numFmtId="0" fontId="20" fillId="0" borderId="0"/>
    <xf numFmtId="44" fontId="20" fillId="0" borderId="0" applyFont="0" applyFill="0" applyBorder="0" applyAlignment="0" applyProtection="0"/>
    <xf numFmtId="43" fontId="20" fillId="0" borderId="0" applyFont="0" applyFill="0" applyBorder="0" applyAlignment="0" applyProtection="0"/>
    <xf numFmtId="44" fontId="29" fillId="0" borderId="0" applyFont="0" applyFill="0" applyBorder="0" applyAlignment="0" applyProtection="0"/>
    <xf numFmtId="0" fontId="72" fillId="48" borderId="81" applyNumberFormat="0" applyAlignment="0" applyProtection="0"/>
    <xf numFmtId="0" fontId="73" fillId="121" borderId="81" applyNumberFormat="0" applyAlignment="0" applyProtection="0"/>
    <xf numFmtId="0" fontId="157" fillId="122" borderId="82" applyNumberFormat="0" applyAlignment="0" applyProtection="0"/>
    <xf numFmtId="0" fontId="72" fillId="48" borderId="81" applyNumberFormat="0" applyAlignment="0" applyProtection="0"/>
    <xf numFmtId="0" fontId="157" fillId="122" borderId="82" applyNumberFormat="0" applyAlignment="0" applyProtection="0"/>
    <xf numFmtId="0" fontId="157" fillId="122" borderId="82" applyNumberFormat="0" applyAlignment="0" applyProtection="0"/>
    <xf numFmtId="0" fontId="73" fillId="41" borderId="81" applyNumberFormat="0" applyAlignment="0" applyProtection="0"/>
    <xf numFmtId="0" fontId="73" fillId="41" borderId="81" applyNumberFormat="0" applyAlignment="0" applyProtection="0"/>
    <xf numFmtId="0" fontId="73" fillId="41" borderId="81" applyNumberFormat="0" applyAlignment="0" applyProtection="0"/>
    <xf numFmtId="0" fontId="73" fillId="41" borderId="81" applyNumberFormat="0" applyAlignment="0" applyProtection="0"/>
    <xf numFmtId="0" fontId="73" fillId="41" borderId="81" applyNumberFormat="0" applyAlignment="0" applyProtection="0"/>
    <xf numFmtId="0" fontId="73" fillId="41" borderId="81" applyNumberFormat="0" applyAlignment="0" applyProtection="0"/>
    <xf numFmtId="10" fontId="83" fillId="74" borderId="72" applyNumberFormat="0" applyBorder="0" applyAlignment="0" applyProtection="0"/>
    <xf numFmtId="0" fontId="96" fillId="43" borderId="81" applyNumberFormat="0" applyAlignment="0" applyProtection="0"/>
    <xf numFmtId="0" fontId="168" fillId="67" borderId="82" applyNumberFormat="0" applyAlignment="0" applyProtection="0"/>
    <xf numFmtId="0" fontId="96" fillId="43" borderId="81" applyNumberFormat="0" applyAlignment="0" applyProtection="0"/>
    <xf numFmtId="0" fontId="168" fillId="67" borderId="82" applyNumberFormat="0" applyAlignment="0" applyProtection="0"/>
    <xf numFmtId="0" fontId="168" fillId="67" borderId="82"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168" fillId="67" borderId="81" applyNumberFormat="0" applyAlignment="0" applyProtection="0"/>
    <xf numFmtId="0" fontId="96" fillId="43" borderId="81" applyNumberFormat="0" applyAlignment="0" applyProtection="0"/>
    <xf numFmtId="0" fontId="168" fillId="67"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96" fillId="43" borderId="81" applyNumberFormat="0" applyAlignment="0" applyProtection="0"/>
    <xf numFmtId="0" fontId="29" fillId="66" borderId="83" applyNumberFormat="0" applyFont="0" applyAlignment="0" applyProtection="0"/>
    <xf numFmtId="0" fontId="29" fillId="39" borderId="83" applyNumberFormat="0" applyFont="0" applyAlignment="0" applyProtection="0"/>
    <xf numFmtId="0" fontId="83" fillId="66" borderId="82" applyNumberFormat="0" applyFont="0" applyAlignment="0" applyProtection="0"/>
    <xf numFmtId="0" fontId="71" fillId="39" borderId="83" applyNumberFormat="0" applyFont="0" applyAlignment="0" applyProtection="0"/>
    <xf numFmtId="0" fontId="83" fillId="66" borderId="82" applyNumberFormat="0" applyFont="0" applyAlignment="0" applyProtection="0"/>
    <xf numFmtId="0" fontId="71" fillId="39" borderId="83" applyNumberFormat="0" applyFont="0" applyAlignment="0" applyProtection="0"/>
    <xf numFmtId="0" fontId="71" fillId="39" borderId="83" applyNumberFormat="0" applyFont="0" applyAlignment="0" applyProtection="0"/>
    <xf numFmtId="0" fontId="29" fillId="39" borderId="83" applyNumberFormat="0" applyFont="0" applyAlignment="0" applyProtection="0"/>
    <xf numFmtId="0" fontId="83" fillId="66" borderId="82" applyNumberFormat="0" applyFont="0" applyAlignment="0" applyProtection="0"/>
    <xf numFmtId="0" fontId="29" fillId="39" borderId="81" applyNumberFormat="0" applyFont="0" applyAlignment="0" applyProtection="0"/>
    <xf numFmtId="0" fontId="29" fillId="39" borderId="81" applyNumberFormat="0" applyFont="0" applyAlignment="0" applyProtection="0"/>
    <xf numFmtId="0" fontId="83" fillId="66" borderId="82" applyNumberFormat="0" applyFont="0" applyAlignment="0" applyProtection="0"/>
    <xf numFmtId="0" fontId="29" fillId="39" borderId="81" applyNumberFormat="0" applyFont="0" applyAlignment="0" applyProtection="0"/>
    <xf numFmtId="0" fontId="29" fillId="39" borderId="81" applyNumberFormat="0" applyFont="0" applyAlignment="0" applyProtection="0"/>
    <xf numFmtId="0" fontId="29" fillId="39" borderId="81" applyNumberFormat="0" applyFont="0" applyAlignment="0" applyProtection="0"/>
    <xf numFmtId="0" fontId="105" fillId="121" borderId="77" applyNumberFormat="0" applyAlignment="0" applyProtection="0"/>
    <xf numFmtId="0" fontId="105" fillId="122" borderId="77" applyNumberFormat="0" applyAlignment="0" applyProtection="0"/>
    <xf numFmtId="0" fontId="105" fillId="48" borderId="77" applyNumberFormat="0" applyAlignment="0" applyProtection="0"/>
    <xf numFmtId="0" fontId="105" fillId="122" borderId="77" applyNumberFormat="0" applyAlignment="0" applyProtection="0"/>
    <xf numFmtId="0" fontId="105" fillId="48" borderId="77" applyNumberFormat="0" applyAlignment="0" applyProtection="0"/>
    <xf numFmtId="0" fontId="105" fillId="48" borderId="77" applyNumberFormat="0" applyAlignment="0" applyProtection="0"/>
    <xf numFmtId="0" fontId="105" fillId="41" borderId="77" applyNumberFormat="0" applyAlignment="0" applyProtection="0"/>
    <xf numFmtId="0" fontId="105" fillId="41" borderId="77" applyNumberFormat="0" applyAlignment="0" applyProtection="0"/>
    <xf numFmtId="0" fontId="105" fillId="41" borderId="77" applyNumberFormat="0" applyAlignment="0" applyProtection="0"/>
    <xf numFmtId="0" fontId="105" fillId="41" borderId="77" applyNumberFormat="0" applyAlignment="0" applyProtection="0"/>
    <xf numFmtId="0" fontId="105" fillId="41" borderId="77" applyNumberFormat="0" applyAlignment="0" applyProtection="0"/>
    <xf numFmtId="0" fontId="108" fillId="0" borderId="21" applyNumberFormat="0" applyFill="0" applyBorder="0" applyAlignment="0" applyProtection="0">
      <protection hidden="1"/>
    </xf>
    <xf numFmtId="4" fontId="83" fillId="76" borderId="82" applyNumberFormat="0" applyProtection="0">
      <alignment vertical="center"/>
    </xf>
    <xf numFmtId="4" fontId="71" fillId="77" borderId="77" applyNumberFormat="0" applyProtection="0">
      <alignment vertical="center"/>
    </xf>
    <xf numFmtId="4" fontId="83" fillId="76" borderId="82" applyNumberFormat="0" applyProtection="0">
      <alignment vertical="center"/>
    </xf>
    <xf numFmtId="4" fontId="83" fillId="76" borderId="82" applyNumberFormat="0" applyProtection="0">
      <alignment vertical="center"/>
    </xf>
    <xf numFmtId="4" fontId="83" fillId="76" borderId="82" applyNumberFormat="0" applyProtection="0">
      <alignment vertical="center"/>
    </xf>
    <xf numFmtId="4" fontId="71" fillId="77" borderId="77" applyNumberFormat="0" applyProtection="0">
      <alignment vertical="center"/>
    </xf>
    <xf numFmtId="4" fontId="83" fillId="76" borderId="82" applyNumberFormat="0" applyProtection="0">
      <alignment vertical="center"/>
    </xf>
    <xf numFmtId="4" fontId="111" fillId="78" borderId="72" applyNumberFormat="0" applyProtection="0">
      <alignment horizontal="right" vertical="center" wrapText="1"/>
    </xf>
    <xf numFmtId="4" fontId="71" fillId="77" borderId="77" applyNumberFormat="0" applyProtection="0">
      <alignment vertical="center"/>
    </xf>
    <xf numFmtId="4" fontId="71" fillId="77" borderId="77" applyNumberFormat="0" applyProtection="0">
      <alignment vertical="center"/>
    </xf>
    <xf numFmtId="4" fontId="115" fillId="76" borderId="84" applyNumberFormat="0" applyProtection="0">
      <alignment vertical="center"/>
    </xf>
    <xf numFmtId="4" fontId="172" fillId="77" borderId="82" applyNumberFormat="0" applyProtection="0">
      <alignment vertical="center"/>
    </xf>
    <xf numFmtId="4" fontId="172" fillId="77" borderId="82" applyNumberFormat="0" applyProtection="0">
      <alignment vertical="center"/>
    </xf>
    <xf numFmtId="4" fontId="112" fillId="77" borderId="84" applyNumberFormat="0" applyProtection="0">
      <alignment vertical="center"/>
    </xf>
    <xf numFmtId="4" fontId="121" fillId="77" borderId="77" applyNumberFormat="0" applyProtection="0">
      <alignment vertical="center"/>
    </xf>
    <xf numFmtId="4" fontId="121" fillId="77" borderId="77" applyNumberFormat="0" applyProtection="0">
      <alignment vertical="center"/>
    </xf>
    <xf numFmtId="4" fontId="112" fillId="76" borderId="84" applyNumberFormat="0" applyProtection="0">
      <alignment vertical="center"/>
    </xf>
    <xf numFmtId="4" fontId="83" fillId="77" borderId="82" applyNumberFormat="0" applyProtection="0">
      <alignment horizontal="left" vertical="center" indent="1"/>
    </xf>
    <xf numFmtId="4" fontId="83" fillId="77" borderId="82" applyNumberFormat="0" applyProtection="0">
      <alignment horizontal="left" vertical="center" indent="1"/>
    </xf>
    <xf numFmtId="4" fontId="83" fillId="77" borderId="82" applyNumberFormat="0" applyProtection="0">
      <alignment horizontal="left" vertical="center" indent="1"/>
    </xf>
    <xf numFmtId="4" fontId="83" fillId="77" borderId="82" applyNumberFormat="0" applyProtection="0">
      <alignment horizontal="left" vertical="center" indent="1"/>
    </xf>
    <xf numFmtId="4" fontId="111" fillId="78" borderId="72" applyNumberFormat="0" applyProtection="0">
      <alignment horizontal="left" vertical="center" indent="1"/>
    </xf>
    <xf numFmtId="4" fontId="71" fillId="77" borderId="77" applyNumberFormat="0" applyProtection="0">
      <alignment horizontal="left" vertical="center" indent="1"/>
    </xf>
    <xf numFmtId="4" fontId="71" fillId="77" borderId="77" applyNumberFormat="0" applyProtection="0">
      <alignment horizontal="left" vertical="center" indent="1"/>
    </xf>
    <xf numFmtId="4" fontId="115" fillId="76" borderId="84" applyNumberFormat="0" applyProtection="0">
      <alignment horizontal="left" vertical="center" indent="1"/>
    </xf>
    <xf numFmtId="0" fontId="173" fillId="76" borderId="84" applyNumberFormat="0" applyProtection="0">
      <alignment horizontal="left" vertical="top" indent="1"/>
    </xf>
    <xf numFmtId="0" fontId="173" fillId="76" borderId="84" applyNumberFormat="0" applyProtection="0">
      <alignment horizontal="left" vertical="top" indent="1"/>
    </xf>
    <xf numFmtId="0" fontId="115" fillId="77" borderId="84" applyNumberFormat="0" applyProtection="0">
      <alignment horizontal="left" vertical="top" indent="1"/>
    </xf>
    <xf numFmtId="4" fontId="71" fillId="77" borderId="77" applyNumberFormat="0" applyProtection="0">
      <alignment horizontal="left" vertical="center" indent="1"/>
    </xf>
    <xf numFmtId="4" fontId="71" fillId="77" borderId="77" applyNumberFormat="0" applyProtection="0">
      <alignment horizontal="left" vertical="center" indent="1"/>
    </xf>
    <xf numFmtId="0" fontId="115" fillId="76" borderId="84" applyNumberFormat="0" applyProtection="0">
      <alignment horizontal="left" vertical="top" indent="1"/>
    </xf>
    <xf numFmtId="4" fontId="83" fillId="52" borderId="82" applyNumberFormat="0" applyProtection="0">
      <alignment horizontal="left" vertical="center" indent="1"/>
    </xf>
    <xf numFmtId="4" fontId="83" fillId="52" borderId="82" applyNumberFormat="0" applyProtection="0">
      <alignment horizontal="left" vertical="center" indent="1"/>
    </xf>
    <xf numFmtId="4" fontId="116" fillId="81" borderId="72" applyNumberFormat="0" applyProtection="0">
      <alignment horizontal="left" vertical="center"/>
    </xf>
    <xf numFmtId="4" fontId="83" fillId="52" borderId="82" applyNumberFormat="0" applyProtection="0">
      <alignment horizontal="left" vertical="center" indent="1"/>
    </xf>
    <xf numFmtId="4" fontId="83" fillId="52" borderId="82" applyNumberFormat="0" applyProtection="0">
      <alignment horizontal="left" vertical="center" indent="1"/>
    </xf>
    <xf numFmtId="0" fontId="29" fillId="130" borderId="77" applyNumberFormat="0" applyProtection="0">
      <alignment horizontal="left" vertical="center" indent="1"/>
    </xf>
    <xf numFmtId="4" fontId="116" fillId="81" borderId="72" applyNumberFormat="0" applyProtection="0">
      <alignment horizontal="left" vertical="center"/>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4" fontId="83" fillId="36" borderId="82" applyNumberFormat="0" applyProtection="0">
      <alignment horizontal="right" vertical="center"/>
    </xf>
    <xf numFmtId="4" fontId="83" fillId="36" borderId="82" applyNumberFormat="0" applyProtection="0">
      <alignment horizontal="right" vertical="center"/>
    </xf>
    <xf numFmtId="4" fontId="83" fillId="36" borderId="82" applyNumberFormat="0" applyProtection="0">
      <alignment horizontal="right" vertical="center"/>
    </xf>
    <xf numFmtId="4" fontId="83" fillId="36" borderId="82" applyNumberFormat="0" applyProtection="0">
      <alignment horizontal="right" vertical="center"/>
    </xf>
    <xf numFmtId="4" fontId="71" fillId="36" borderId="84" applyNumberFormat="0" applyProtection="0">
      <alignment horizontal="right" vertical="center"/>
    </xf>
    <xf numFmtId="4" fontId="71" fillId="98" borderId="77" applyNumberFormat="0" applyProtection="0">
      <alignment horizontal="right" vertical="center"/>
    </xf>
    <xf numFmtId="4" fontId="71" fillId="98" borderId="77" applyNumberFormat="0" applyProtection="0">
      <alignment horizontal="right" vertical="center"/>
    </xf>
    <xf numFmtId="4" fontId="71" fillId="36" borderId="84" applyNumberFormat="0" applyProtection="0">
      <alignment horizontal="right" vertical="center"/>
    </xf>
    <xf numFmtId="4" fontId="83" fillId="131" borderId="82" applyNumberFormat="0" applyProtection="0">
      <alignment horizontal="right" vertical="center"/>
    </xf>
    <xf numFmtId="4" fontId="83" fillId="131" borderId="82" applyNumberFormat="0" applyProtection="0">
      <alignment horizontal="right" vertical="center"/>
    </xf>
    <xf numFmtId="4" fontId="83" fillId="131" borderId="82" applyNumberFormat="0" applyProtection="0">
      <alignment horizontal="right" vertical="center"/>
    </xf>
    <xf numFmtId="4" fontId="83" fillId="131" borderId="82" applyNumberFormat="0" applyProtection="0">
      <alignment horizontal="right" vertical="center"/>
    </xf>
    <xf numFmtId="4" fontId="71" fillId="37" borderId="84" applyNumberFormat="0" applyProtection="0">
      <alignment horizontal="right" vertical="center"/>
    </xf>
    <xf numFmtId="4" fontId="71" fillId="132" borderId="77" applyNumberFormat="0" applyProtection="0">
      <alignment horizontal="right" vertical="center"/>
    </xf>
    <xf numFmtId="4" fontId="71" fillId="132" borderId="77" applyNumberFormat="0" applyProtection="0">
      <alignment horizontal="right" vertical="center"/>
    </xf>
    <xf numFmtId="4" fontId="71" fillId="37" borderId="84" applyNumberFormat="0" applyProtection="0">
      <alignment horizontal="right" vertical="center"/>
    </xf>
    <xf numFmtId="4" fontId="83" fillId="61" borderId="85" applyNumberFormat="0" applyProtection="0">
      <alignment horizontal="right" vertical="center"/>
    </xf>
    <xf numFmtId="4" fontId="83" fillId="61" borderId="85" applyNumberFormat="0" applyProtection="0">
      <alignment horizontal="right" vertical="center"/>
    </xf>
    <xf numFmtId="4" fontId="83" fillId="61" borderId="85" applyNumberFormat="0" applyProtection="0">
      <alignment horizontal="right" vertical="center"/>
    </xf>
    <xf numFmtId="4" fontId="83" fillId="61" borderId="85" applyNumberFormat="0" applyProtection="0">
      <alignment horizontal="right" vertical="center"/>
    </xf>
    <xf numFmtId="4" fontId="71" fillId="61" borderId="84" applyNumberFormat="0" applyProtection="0">
      <alignment horizontal="right" vertical="center"/>
    </xf>
    <xf numFmtId="4" fontId="71" fillId="90" borderId="77" applyNumberFormat="0" applyProtection="0">
      <alignment horizontal="right" vertical="center"/>
    </xf>
    <xf numFmtId="4" fontId="71" fillId="90" borderId="77" applyNumberFormat="0" applyProtection="0">
      <alignment horizontal="right" vertical="center"/>
    </xf>
    <xf numFmtId="4" fontId="71" fillId="61" borderId="84" applyNumberFormat="0" applyProtection="0">
      <alignment horizontal="right" vertical="center"/>
    </xf>
    <xf numFmtId="4" fontId="83" fillId="49" borderId="82" applyNumberFormat="0" applyProtection="0">
      <alignment horizontal="right" vertical="center"/>
    </xf>
    <xf numFmtId="4" fontId="83" fillId="49" borderId="82" applyNumberFormat="0" applyProtection="0">
      <alignment horizontal="right" vertical="center"/>
    </xf>
    <xf numFmtId="4" fontId="83" fillId="49" borderId="82" applyNumberFormat="0" applyProtection="0">
      <alignment horizontal="right" vertical="center"/>
    </xf>
    <xf numFmtId="4" fontId="83" fillId="49" borderId="82" applyNumberFormat="0" applyProtection="0">
      <alignment horizontal="right" vertical="center"/>
    </xf>
    <xf numFmtId="4" fontId="71" fillId="49" borderId="84" applyNumberFormat="0" applyProtection="0">
      <alignment horizontal="right" vertical="center"/>
    </xf>
    <xf numFmtId="4" fontId="71" fillId="95" borderId="77" applyNumberFormat="0" applyProtection="0">
      <alignment horizontal="right" vertical="center"/>
    </xf>
    <xf numFmtId="4" fontId="71" fillId="95" borderId="77" applyNumberFormat="0" applyProtection="0">
      <alignment horizontal="right" vertical="center"/>
    </xf>
    <xf numFmtId="4" fontId="71" fillId="49" borderId="84" applyNumberFormat="0" applyProtection="0">
      <alignment horizontal="right" vertical="center"/>
    </xf>
    <xf numFmtId="4" fontId="83" fillId="53" borderId="82" applyNumberFormat="0" applyProtection="0">
      <alignment horizontal="right" vertical="center"/>
    </xf>
    <xf numFmtId="4" fontId="83" fillId="53" borderId="82" applyNumberFormat="0" applyProtection="0">
      <alignment horizontal="right" vertical="center"/>
    </xf>
    <xf numFmtId="4" fontId="83" fillId="53" borderId="82" applyNumberFormat="0" applyProtection="0">
      <alignment horizontal="right" vertical="center"/>
    </xf>
    <xf numFmtId="4" fontId="83" fillId="53" borderId="82" applyNumberFormat="0" applyProtection="0">
      <alignment horizontal="right" vertical="center"/>
    </xf>
    <xf numFmtId="4" fontId="71" fillId="53" borderId="84" applyNumberFormat="0" applyProtection="0">
      <alignment horizontal="right" vertical="center"/>
    </xf>
    <xf numFmtId="4" fontId="71" fillId="133" borderId="77" applyNumberFormat="0" applyProtection="0">
      <alignment horizontal="right" vertical="center"/>
    </xf>
    <xf numFmtId="4" fontId="71" fillId="133" borderId="77" applyNumberFormat="0" applyProtection="0">
      <alignment horizontal="right" vertical="center"/>
    </xf>
    <xf numFmtId="4" fontId="71" fillId="53" borderId="84" applyNumberFormat="0" applyProtection="0">
      <alignment horizontal="right" vertical="center"/>
    </xf>
    <xf numFmtId="4" fontId="83" fillId="68" borderId="82" applyNumberFormat="0" applyProtection="0">
      <alignment horizontal="right" vertical="center"/>
    </xf>
    <xf numFmtId="4" fontId="83" fillId="68" borderId="82" applyNumberFormat="0" applyProtection="0">
      <alignment horizontal="right" vertical="center"/>
    </xf>
    <xf numFmtId="4" fontId="83" fillId="68" borderId="82" applyNumberFormat="0" applyProtection="0">
      <alignment horizontal="right" vertical="center"/>
    </xf>
    <xf numFmtId="4" fontId="83" fillId="68" borderId="82" applyNumberFormat="0" applyProtection="0">
      <alignment horizontal="right" vertical="center"/>
    </xf>
    <xf numFmtId="4" fontId="71" fillId="68" borderId="84" applyNumberFormat="0" applyProtection="0">
      <alignment horizontal="right" vertical="center"/>
    </xf>
    <xf numFmtId="4" fontId="71" fillId="99" borderId="77" applyNumberFormat="0" applyProtection="0">
      <alignment horizontal="right" vertical="center"/>
    </xf>
    <xf numFmtId="4" fontId="71" fillId="99" borderId="77" applyNumberFormat="0" applyProtection="0">
      <alignment horizontal="right" vertical="center"/>
    </xf>
    <xf numFmtId="4" fontId="71" fillId="68" borderId="84" applyNumberFormat="0" applyProtection="0">
      <alignment horizontal="right" vertical="center"/>
    </xf>
    <xf numFmtId="4" fontId="83" fillId="47" borderId="82" applyNumberFormat="0" applyProtection="0">
      <alignment horizontal="right" vertical="center"/>
    </xf>
    <xf numFmtId="4" fontId="83" fillId="47" borderId="82" applyNumberFormat="0" applyProtection="0">
      <alignment horizontal="right" vertical="center"/>
    </xf>
    <xf numFmtId="4" fontId="83" fillId="47" borderId="82" applyNumberFormat="0" applyProtection="0">
      <alignment horizontal="right" vertical="center"/>
    </xf>
    <xf numFmtId="4" fontId="83" fillId="47" borderId="82" applyNumberFormat="0" applyProtection="0">
      <alignment horizontal="right" vertical="center"/>
    </xf>
    <xf numFmtId="4" fontId="71" fillId="47" borderId="84" applyNumberFormat="0" applyProtection="0">
      <alignment horizontal="right" vertical="center"/>
    </xf>
    <xf numFmtId="4" fontId="71" fillId="134" borderId="77" applyNumberFormat="0" applyProtection="0">
      <alignment horizontal="right" vertical="center"/>
    </xf>
    <xf numFmtId="4" fontId="71" fillId="134" borderId="77" applyNumberFormat="0" applyProtection="0">
      <alignment horizontal="right" vertical="center"/>
    </xf>
    <xf numFmtId="4" fontId="71" fillId="47" borderId="84" applyNumberFormat="0" applyProtection="0">
      <alignment horizontal="right" vertical="center"/>
    </xf>
    <xf numFmtId="4" fontId="83" fillId="72" borderId="82" applyNumberFormat="0" applyProtection="0">
      <alignment horizontal="right" vertical="center"/>
    </xf>
    <xf numFmtId="4" fontId="83" fillId="72" borderId="82" applyNumberFormat="0" applyProtection="0">
      <alignment horizontal="right" vertical="center"/>
    </xf>
    <xf numFmtId="4" fontId="83" fillId="72" borderId="82" applyNumberFormat="0" applyProtection="0">
      <alignment horizontal="right" vertical="center"/>
    </xf>
    <xf numFmtId="4" fontId="83" fillId="72" borderId="82" applyNumberFormat="0" applyProtection="0">
      <alignment horizontal="right" vertical="center"/>
    </xf>
    <xf numFmtId="4" fontId="71" fillId="72" borderId="84" applyNumberFormat="0" applyProtection="0">
      <alignment horizontal="right" vertical="center"/>
    </xf>
    <xf numFmtId="4" fontId="71" fillId="135" borderId="77" applyNumberFormat="0" applyProtection="0">
      <alignment horizontal="right" vertical="center"/>
    </xf>
    <xf numFmtId="4" fontId="71" fillId="135" borderId="77" applyNumberFormat="0" applyProtection="0">
      <alignment horizontal="right" vertical="center"/>
    </xf>
    <xf numFmtId="4" fontId="71" fillId="72" borderId="84" applyNumberFormat="0" applyProtection="0">
      <alignment horizontal="right" vertical="center"/>
    </xf>
    <xf numFmtId="4" fontId="83" fillId="46" borderId="82" applyNumberFormat="0" applyProtection="0">
      <alignment horizontal="right" vertical="center"/>
    </xf>
    <xf numFmtId="4" fontId="83" fillId="46" borderId="82" applyNumberFormat="0" applyProtection="0">
      <alignment horizontal="right" vertical="center"/>
    </xf>
    <xf numFmtId="4" fontId="83" fillId="46" borderId="82" applyNumberFormat="0" applyProtection="0">
      <alignment horizontal="right" vertical="center"/>
    </xf>
    <xf numFmtId="4" fontId="83" fillId="46" borderId="82" applyNumberFormat="0" applyProtection="0">
      <alignment horizontal="right" vertical="center"/>
    </xf>
    <xf numFmtId="4" fontId="71" fillId="46" borderId="84" applyNumberFormat="0" applyProtection="0">
      <alignment horizontal="right" vertical="center"/>
    </xf>
    <xf numFmtId="4" fontId="71" fillId="94" borderId="77" applyNumberFormat="0" applyProtection="0">
      <alignment horizontal="right" vertical="center"/>
    </xf>
    <xf numFmtId="4" fontId="71" fillId="94" borderId="77" applyNumberFormat="0" applyProtection="0">
      <alignment horizontal="right" vertical="center"/>
    </xf>
    <xf numFmtId="4" fontId="71" fillId="46" borderId="84" applyNumberFormat="0" applyProtection="0">
      <alignment horizontal="right" vertical="center"/>
    </xf>
    <xf numFmtId="4" fontId="83" fillId="136" borderId="85" applyNumberFormat="0" applyProtection="0">
      <alignment horizontal="left" vertical="center" indent="1"/>
    </xf>
    <xf numFmtId="4" fontId="83" fillId="136" borderId="85" applyNumberFormat="0" applyProtection="0">
      <alignment horizontal="left" vertical="center" indent="1"/>
    </xf>
    <xf numFmtId="4" fontId="83" fillId="136" borderId="85" applyNumberFormat="0" applyProtection="0">
      <alignment horizontal="left" vertical="center" indent="1"/>
    </xf>
    <xf numFmtId="4" fontId="83" fillId="136" borderId="85" applyNumberFormat="0" applyProtection="0">
      <alignment horizontal="left" vertical="center" indent="1"/>
    </xf>
    <xf numFmtId="4" fontId="115" fillId="0" borderId="72" applyNumberFormat="0" applyProtection="0">
      <alignment horizontal="left" vertical="center" indent="1"/>
    </xf>
    <xf numFmtId="4" fontId="115" fillId="137" borderId="77" applyNumberFormat="0" applyProtection="0">
      <alignment horizontal="left" vertical="center" indent="1"/>
    </xf>
    <xf numFmtId="4" fontId="115" fillId="137" borderId="77" applyNumberFormat="0" applyProtection="0">
      <alignment horizontal="left" vertical="center" indent="1"/>
    </xf>
    <xf numFmtId="4" fontId="29" fillId="65" borderId="85" applyNumberFormat="0" applyProtection="0">
      <alignment horizontal="left" vertical="center" indent="1"/>
    </xf>
    <xf numFmtId="4" fontId="29" fillId="65" borderId="85" applyNumberFormat="0" applyProtection="0">
      <alignment horizontal="left" vertical="center" indent="1"/>
    </xf>
    <xf numFmtId="4" fontId="71" fillId="0" borderId="72" applyNumberFormat="0" applyProtection="0">
      <alignment horizontal="left" vertical="center" indent="1"/>
    </xf>
    <xf numFmtId="4" fontId="71" fillId="88" borderId="86" applyNumberFormat="0" applyProtection="0">
      <alignment horizontal="left" vertical="center" indent="1"/>
    </xf>
    <xf numFmtId="4" fontId="71" fillId="88" borderId="86" applyNumberFormat="0" applyProtection="0">
      <alignment horizontal="left" vertical="center" indent="1"/>
    </xf>
    <xf numFmtId="4" fontId="29" fillId="65" borderId="85" applyNumberFormat="0" applyProtection="0">
      <alignment horizontal="left" vertical="center" indent="1"/>
    </xf>
    <xf numFmtId="4" fontId="29" fillId="65" borderId="85" applyNumberFormat="0" applyProtection="0">
      <alignment horizontal="left" vertical="center" indent="1"/>
    </xf>
    <xf numFmtId="4" fontId="83" fillId="104" borderId="82" applyNumberFormat="0" applyProtection="0">
      <alignment horizontal="right" vertical="center"/>
    </xf>
    <xf numFmtId="4" fontId="83" fillId="104" borderId="82" applyNumberFormat="0" applyProtection="0">
      <alignment horizontal="right" vertical="center"/>
    </xf>
    <xf numFmtId="4" fontId="83" fillId="104" borderId="82" applyNumberFormat="0" applyProtection="0">
      <alignment horizontal="right" vertical="center"/>
    </xf>
    <xf numFmtId="4" fontId="83" fillId="104" borderId="82" applyNumberFormat="0" applyProtection="0">
      <alignment horizontal="right" vertical="center"/>
    </xf>
    <xf numFmtId="0" fontId="29" fillId="130" borderId="77" applyNumberFormat="0" applyProtection="0">
      <alignment horizontal="left" vertical="center" indent="1"/>
    </xf>
    <xf numFmtId="4" fontId="119" fillId="48" borderId="84" applyNumberFormat="0" applyProtection="0">
      <alignment horizontal="center" vertical="center"/>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4" fontId="71" fillId="104" borderId="84" applyNumberFormat="0" applyProtection="0">
      <alignment horizontal="right" vertical="center"/>
    </xf>
    <xf numFmtId="0" fontId="29" fillId="130" borderId="77" applyNumberFormat="0" applyProtection="0">
      <alignment horizontal="left" vertical="center" indent="1"/>
    </xf>
    <xf numFmtId="4" fontId="83" fillId="89" borderId="85" applyNumberFormat="0" applyProtection="0">
      <alignment horizontal="left" vertical="center" indent="1"/>
    </xf>
    <xf numFmtId="4" fontId="83" fillId="89" borderId="85" applyNumberFormat="0" applyProtection="0">
      <alignment horizontal="left" vertical="center" indent="1"/>
    </xf>
    <xf numFmtId="4" fontId="83" fillId="89" borderId="85" applyNumberFormat="0" applyProtection="0">
      <alignment horizontal="left" vertical="center" indent="1"/>
    </xf>
    <xf numFmtId="4" fontId="83" fillId="89" borderId="85" applyNumberFormat="0" applyProtection="0">
      <alignment horizontal="left" vertical="center" indent="1"/>
    </xf>
    <xf numFmtId="4" fontId="71" fillId="88" borderId="77" applyNumberFormat="0" applyProtection="0">
      <alignment horizontal="left" vertical="center" indent="1"/>
    </xf>
    <xf numFmtId="4" fontId="71" fillId="88" borderId="77" applyNumberFormat="0" applyProtection="0">
      <alignment horizontal="left" vertical="center" indent="1"/>
    </xf>
    <xf numFmtId="4" fontId="83" fillId="104" borderId="85" applyNumberFormat="0" applyProtection="0">
      <alignment horizontal="left" vertical="center" indent="1"/>
    </xf>
    <xf numFmtId="4" fontId="83" fillId="104" borderId="85" applyNumberFormat="0" applyProtection="0">
      <alignment horizontal="left" vertical="center" indent="1"/>
    </xf>
    <xf numFmtId="4" fontId="83" fillId="104" borderId="85" applyNumberFormat="0" applyProtection="0">
      <alignment horizontal="left" vertical="center" indent="1"/>
    </xf>
    <xf numFmtId="4" fontId="83" fillId="104" borderId="85" applyNumberFormat="0" applyProtection="0">
      <alignment horizontal="left" vertical="center" indent="1"/>
    </xf>
    <xf numFmtId="4" fontId="71" fillId="138" borderId="77" applyNumberFormat="0" applyProtection="0">
      <alignment horizontal="left" vertical="center" indent="1"/>
    </xf>
    <xf numFmtId="4" fontId="71" fillId="138" borderId="77" applyNumberFormat="0" applyProtection="0">
      <alignment horizontal="left" vertical="center" indent="1"/>
    </xf>
    <xf numFmtId="0" fontId="83" fillId="48" borderId="82" applyNumberFormat="0" applyProtection="0">
      <alignment horizontal="left" vertical="center" indent="1"/>
    </xf>
    <xf numFmtId="0" fontId="83" fillId="48" borderId="82" applyNumberFormat="0" applyProtection="0">
      <alignment horizontal="left" vertical="center" indent="1"/>
    </xf>
    <xf numFmtId="0" fontId="116" fillId="84" borderId="72" applyNumberFormat="0" applyProtection="0">
      <alignment horizontal="left" vertical="center" indent="2"/>
    </xf>
    <xf numFmtId="0" fontId="83" fillId="48" borderId="82" applyNumberFormat="0" applyProtection="0">
      <alignment horizontal="left" vertical="center" indent="1"/>
    </xf>
    <xf numFmtId="0" fontId="83" fillId="48" borderId="82" applyNumberFormat="0" applyProtection="0">
      <alignment horizontal="left" vertical="center" indent="1"/>
    </xf>
    <xf numFmtId="0" fontId="29" fillId="138" borderId="77" applyNumberFormat="0" applyProtection="0">
      <alignment horizontal="left" vertical="center" indent="1"/>
    </xf>
    <xf numFmtId="0" fontId="116" fillId="84" borderId="72" applyNumberFormat="0" applyProtection="0">
      <alignment horizontal="left" vertical="center" indent="2"/>
    </xf>
    <xf numFmtId="0" fontId="29" fillId="138" borderId="77" applyNumberFormat="0" applyProtection="0">
      <alignment horizontal="left" vertical="center" indent="1"/>
    </xf>
    <xf numFmtId="0" fontId="29" fillId="138" borderId="77" applyNumberFormat="0" applyProtection="0">
      <alignment horizontal="left" vertical="center" indent="1"/>
    </xf>
    <xf numFmtId="0" fontId="29" fillId="138" borderId="77" applyNumberFormat="0" applyProtection="0">
      <alignment horizontal="left" vertical="center" indent="1"/>
    </xf>
    <xf numFmtId="0" fontId="29" fillId="65" borderId="84" applyNumberFormat="0" applyProtection="0">
      <alignment horizontal="left" vertical="center" indent="1"/>
    </xf>
    <xf numFmtId="0" fontId="29" fillId="138" borderId="77" applyNumberFormat="0" applyProtection="0">
      <alignment horizontal="left" vertical="center" indent="1"/>
    </xf>
    <xf numFmtId="0" fontId="29" fillId="83" borderId="84" applyNumberFormat="0" applyProtection="0">
      <alignment horizontal="left" vertical="top" indent="1"/>
    </xf>
    <xf numFmtId="0" fontId="83" fillId="65" borderId="84" applyNumberFormat="0" applyProtection="0">
      <alignment horizontal="left" vertical="top" indent="1"/>
    </xf>
    <xf numFmtId="0" fontId="83" fillId="65" borderId="84" applyNumberFormat="0" applyProtection="0">
      <alignment horizontal="left" vertical="top" indent="1"/>
    </xf>
    <xf numFmtId="0" fontId="29" fillId="138" borderId="77" applyNumberFormat="0" applyProtection="0">
      <alignment horizontal="left" vertical="center" indent="1"/>
    </xf>
    <xf numFmtId="0" fontId="29" fillId="83" borderId="84" applyNumberFormat="0" applyProtection="0">
      <alignment horizontal="left" vertical="top" indent="1"/>
    </xf>
    <xf numFmtId="0" fontId="29" fillId="138" borderId="77" applyNumberFormat="0" applyProtection="0">
      <alignment horizontal="left" vertical="center" indent="1"/>
    </xf>
    <xf numFmtId="0" fontId="29" fillId="138" borderId="77" applyNumberFormat="0" applyProtection="0">
      <alignment horizontal="left" vertical="center" indent="1"/>
    </xf>
    <xf numFmtId="0" fontId="29" fillId="83" borderId="84" applyNumberFormat="0" applyProtection="0">
      <alignment horizontal="left" vertical="top" indent="1"/>
    </xf>
    <xf numFmtId="0" fontId="29" fillId="138" borderId="77" applyNumberFormat="0" applyProtection="0">
      <alignment horizontal="left" vertical="center" indent="1"/>
    </xf>
    <xf numFmtId="0" fontId="29" fillId="138" borderId="77" applyNumberFormat="0" applyProtection="0">
      <alignment horizontal="left" vertical="center" indent="1"/>
    </xf>
    <xf numFmtId="0" fontId="29" fillId="65" borderId="84" applyNumberFormat="0" applyProtection="0">
      <alignment horizontal="left" vertical="top" indent="1"/>
    </xf>
    <xf numFmtId="0" fontId="83" fillId="70" borderId="82" applyNumberFormat="0" applyProtection="0">
      <alignment horizontal="left" vertical="center" indent="1"/>
    </xf>
    <xf numFmtId="0" fontId="83" fillId="70" borderId="82" applyNumberFormat="0" applyProtection="0">
      <alignment horizontal="left" vertical="center" indent="1"/>
    </xf>
    <xf numFmtId="0" fontId="83" fillId="70" borderId="82" applyNumberFormat="0" applyProtection="0">
      <alignment horizontal="left" vertical="center" indent="1"/>
    </xf>
    <xf numFmtId="0" fontId="83" fillId="70" borderId="82" applyNumberFormat="0" applyProtection="0">
      <alignment horizontal="left" vertical="center" indent="1"/>
    </xf>
    <xf numFmtId="0" fontId="29" fillId="82" borderId="77" applyNumberFormat="0" applyProtection="0">
      <alignment horizontal="left" vertical="center" indent="1"/>
    </xf>
    <xf numFmtId="0" fontId="103" fillId="0" borderId="72" applyNumberFormat="0" applyProtection="0">
      <alignment horizontal="left" vertical="center" indent="2"/>
    </xf>
    <xf numFmtId="0" fontId="29" fillId="82" borderId="77" applyNumberFormat="0" applyProtection="0">
      <alignment horizontal="left" vertical="center" indent="1"/>
    </xf>
    <xf numFmtId="0" fontId="29" fillId="82" borderId="77" applyNumberFormat="0" applyProtection="0">
      <alignment horizontal="left" vertical="center" indent="1"/>
    </xf>
    <xf numFmtId="0" fontId="29" fillId="82" borderId="77" applyNumberFormat="0" applyProtection="0">
      <alignment horizontal="left" vertical="center" indent="1"/>
    </xf>
    <xf numFmtId="0" fontId="29" fillId="104" borderId="84" applyNumberFormat="0" applyProtection="0">
      <alignment horizontal="left" vertical="center" indent="1"/>
    </xf>
    <xf numFmtId="0" fontId="29" fillId="82" borderId="77" applyNumberFormat="0" applyProtection="0">
      <alignment horizontal="left" vertical="center" indent="1"/>
    </xf>
    <xf numFmtId="0" fontId="29" fillId="85" borderId="84" applyNumberFormat="0" applyProtection="0">
      <alignment horizontal="left" vertical="top" indent="1"/>
    </xf>
    <xf numFmtId="0" fontId="83" fillId="104" borderId="84" applyNumberFormat="0" applyProtection="0">
      <alignment horizontal="left" vertical="top" indent="1"/>
    </xf>
    <xf numFmtId="0" fontId="83" fillId="104" borderId="84" applyNumberFormat="0" applyProtection="0">
      <alignment horizontal="left" vertical="top" indent="1"/>
    </xf>
    <xf numFmtId="0" fontId="29" fillId="82" borderId="77" applyNumberFormat="0" applyProtection="0">
      <alignment horizontal="left" vertical="center" indent="1"/>
    </xf>
    <xf numFmtId="0" fontId="29" fillId="85" borderId="84" applyNumberFormat="0" applyProtection="0">
      <alignment horizontal="left" vertical="top" indent="1"/>
    </xf>
    <xf numFmtId="0" fontId="29" fillId="82" borderId="77" applyNumberFormat="0" applyProtection="0">
      <alignment horizontal="left" vertical="center" indent="1"/>
    </xf>
    <xf numFmtId="0" fontId="29" fillId="82" borderId="77" applyNumberFormat="0" applyProtection="0">
      <alignment horizontal="left" vertical="center" indent="1"/>
    </xf>
    <xf numFmtId="0" fontId="29" fillId="85" borderId="84" applyNumberFormat="0" applyProtection="0">
      <alignment horizontal="left" vertical="top" indent="1"/>
    </xf>
    <xf numFmtId="0" fontId="29" fillId="82" borderId="77" applyNumberFormat="0" applyProtection="0">
      <alignment horizontal="left" vertical="center" indent="1"/>
    </xf>
    <xf numFmtId="0" fontId="29" fillId="82" borderId="77" applyNumberFormat="0" applyProtection="0">
      <alignment horizontal="left" vertical="center" indent="1"/>
    </xf>
    <xf numFmtId="0" fontId="29" fillId="104" borderId="84" applyNumberFormat="0" applyProtection="0">
      <alignment horizontal="left" vertical="top" indent="1"/>
    </xf>
    <xf numFmtId="0" fontId="83" fillId="44" borderId="82" applyNumberFormat="0" applyProtection="0">
      <alignment horizontal="left" vertical="center" indent="1"/>
    </xf>
    <xf numFmtId="0" fontId="83" fillId="44" borderId="82" applyNumberFormat="0" applyProtection="0">
      <alignment horizontal="left" vertical="center" indent="1"/>
    </xf>
    <xf numFmtId="0" fontId="83" fillId="44" borderId="82" applyNumberFormat="0" applyProtection="0">
      <alignment horizontal="left" vertical="center" indent="1"/>
    </xf>
    <xf numFmtId="0" fontId="83" fillId="44" borderId="82" applyNumberFormat="0" applyProtection="0">
      <alignment horizontal="left" vertical="center" indent="1"/>
    </xf>
    <xf numFmtId="0" fontId="29" fillId="73" borderId="77" applyNumberFormat="0" applyProtection="0">
      <alignment horizontal="left" vertical="center" indent="1"/>
    </xf>
    <xf numFmtId="0" fontId="103" fillId="0" borderId="72" applyNumberFormat="0" applyProtection="0">
      <alignment horizontal="left" vertical="center" indent="2"/>
    </xf>
    <xf numFmtId="0" fontId="29" fillId="73" borderId="77" applyNumberFormat="0" applyProtection="0">
      <alignment horizontal="left" vertical="center" indent="1"/>
    </xf>
    <xf numFmtId="0" fontId="29" fillId="73" borderId="77" applyNumberFormat="0" applyProtection="0">
      <alignment horizontal="left" vertical="center" indent="1"/>
    </xf>
    <xf numFmtId="0" fontId="29" fillId="73" borderId="77" applyNumberFormat="0" applyProtection="0">
      <alignment horizontal="left" vertical="center" indent="1"/>
    </xf>
    <xf numFmtId="0" fontId="29" fillId="44" borderId="84" applyNumberFormat="0" applyProtection="0">
      <alignment horizontal="left" vertical="center" indent="1"/>
    </xf>
    <xf numFmtId="0" fontId="29" fillId="73" borderId="77" applyNumberFormat="0" applyProtection="0">
      <alignment horizontal="left" vertical="center" indent="1"/>
    </xf>
    <xf numFmtId="0" fontId="29" fillId="69" borderId="84" applyNumberFormat="0" applyProtection="0">
      <alignment horizontal="left" vertical="top" indent="1"/>
    </xf>
    <xf numFmtId="0" fontId="83" fillId="44" borderId="84" applyNumberFormat="0" applyProtection="0">
      <alignment horizontal="left" vertical="top" indent="1"/>
    </xf>
    <xf numFmtId="0" fontId="83" fillId="44" borderId="84" applyNumberFormat="0" applyProtection="0">
      <alignment horizontal="left" vertical="top" indent="1"/>
    </xf>
    <xf numFmtId="0" fontId="29" fillId="73" borderId="77" applyNumberFormat="0" applyProtection="0">
      <alignment horizontal="left" vertical="center" indent="1"/>
    </xf>
    <xf numFmtId="0" fontId="29" fillId="69" borderId="84" applyNumberFormat="0" applyProtection="0">
      <alignment horizontal="left" vertical="top" indent="1"/>
    </xf>
    <xf numFmtId="0" fontId="29" fillId="73" borderId="77" applyNumberFormat="0" applyProtection="0">
      <alignment horizontal="left" vertical="center" indent="1"/>
    </xf>
    <xf numFmtId="0" fontId="29" fillId="73" borderId="77" applyNumberFormat="0" applyProtection="0">
      <alignment horizontal="left" vertical="center" indent="1"/>
    </xf>
    <xf numFmtId="0" fontId="29" fillId="69" borderId="84" applyNumberFormat="0" applyProtection="0">
      <alignment horizontal="left" vertical="top" indent="1"/>
    </xf>
    <xf numFmtId="0" fontId="29" fillId="73" borderId="77" applyNumberFormat="0" applyProtection="0">
      <alignment horizontal="left" vertical="center" indent="1"/>
    </xf>
    <xf numFmtId="0" fontId="29" fillId="73" borderId="77" applyNumberFormat="0" applyProtection="0">
      <alignment horizontal="left" vertical="center" indent="1"/>
    </xf>
    <xf numFmtId="0" fontId="29" fillId="44" borderId="84" applyNumberFormat="0" applyProtection="0">
      <alignment horizontal="left" vertical="top" indent="1"/>
    </xf>
    <xf numFmtId="0" fontId="83" fillId="89" borderId="82" applyNumberFormat="0" applyProtection="0">
      <alignment horizontal="left" vertical="center" indent="1"/>
    </xf>
    <xf numFmtId="0" fontId="83" fillId="89" borderId="82" applyNumberFormat="0" applyProtection="0">
      <alignment horizontal="left" vertical="center" indent="1"/>
    </xf>
    <xf numFmtId="0" fontId="83" fillId="89" borderId="82" applyNumberFormat="0" applyProtection="0">
      <alignment horizontal="left" vertical="center" indent="1"/>
    </xf>
    <xf numFmtId="0" fontId="83" fillId="89" borderId="82" applyNumberFormat="0" applyProtection="0">
      <alignment horizontal="left" vertical="center" indent="1"/>
    </xf>
    <xf numFmtId="0" fontId="29" fillId="130" borderId="77" applyNumberFormat="0" applyProtection="0">
      <alignment horizontal="left" vertical="center" indent="1"/>
    </xf>
    <xf numFmtId="0" fontId="103" fillId="0" borderId="72" applyNumberFormat="0" applyProtection="0">
      <alignment horizontal="left" vertical="center" indent="2"/>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89" borderId="84" applyNumberFormat="0" applyProtection="0">
      <alignment horizontal="left" vertical="center" indent="1"/>
    </xf>
    <xf numFmtId="0" fontId="29" fillId="130" borderId="77" applyNumberFormat="0" applyProtection="0">
      <alignment horizontal="left" vertical="center" indent="1"/>
    </xf>
    <xf numFmtId="0" fontId="29" fillId="86" borderId="84" applyNumberFormat="0" applyProtection="0">
      <alignment horizontal="left" vertical="top" indent="1"/>
    </xf>
    <xf numFmtId="0" fontId="83" fillId="89" borderId="84" applyNumberFormat="0" applyProtection="0">
      <alignment horizontal="left" vertical="top" indent="1"/>
    </xf>
    <xf numFmtId="0" fontId="83" fillId="89" borderId="84" applyNumberFormat="0" applyProtection="0">
      <alignment horizontal="left" vertical="top" indent="1"/>
    </xf>
    <xf numFmtId="0" fontId="29" fillId="130" borderId="77" applyNumberFormat="0" applyProtection="0">
      <alignment horizontal="left" vertical="center" indent="1"/>
    </xf>
    <xf numFmtId="0" fontId="29" fillId="86" borderId="84" applyNumberFormat="0" applyProtection="0">
      <alignment horizontal="left" vertical="top"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86" borderId="84" applyNumberFormat="0" applyProtection="0">
      <alignment horizontal="left" vertical="top"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89" borderId="84" applyNumberFormat="0" applyProtection="0">
      <alignment horizontal="left" vertical="top" indent="1"/>
    </xf>
    <xf numFmtId="0" fontId="29" fillId="87" borderId="72" applyNumberFormat="0">
      <protection locked="0"/>
    </xf>
    <xf numFmtId="0" fontId="29" fillId="87" borderId="72" applyNumberFormat="0">
      <protection locked="0"/>
    </xf>
    <xf numFmtId="0" fontId="29" fillId="87" borderId="72" applyNumberFormat="0">
      <protection locked="0"/>
    </xf>
    <xf numFmtId="0" fontId="29" fillId="87" borderId="72" applyNumberFormat="0">
      <protection locked="0"/>
    </xf>
    <xf numFmtId="0" fontId="117" fillId="65" borderId="87" applyBorder="0"/>
    <xf numFmtId="0" fontId="117" fillId="65" borderId="87" applyBorder="0"/>
    <xf numFmtId="4" fontId="107" fillId="39" borderId="84" applyNumberFormat="0" applyProtection="0">
      <alignment vertical="center"/>
    </xf>
    <xf numFmtId="4" fontId="107" fillId="39" borderId="84" applyNumberFormat="0" applyProtection="0">
      <alignment vertical="center"/>
    </xf>
    <xf numFmtId="4" fontId="71" fillId="74" borderId="84" applyNumberFormat="0" applyProtection="0">
      <alignment vertical="center"/>
    </xf>
    <xf numFmtId="4" fontId="71" fillId="74" borderId="77" applyNumberFormat="0" applyProtection="0">
      <alignment vertical="center"/>
    </xf>
    <xf numFmtId="4" fontId="71" fillId="74" borderId="77" applyNumberFormat="0" applyProtection="0">
      <alignment vertical="center"/>
    </xf>
    <xf numFmtId="4" fontId="71" fillId="39" borderId="84" applyNumberFormat="0" applyProtection="0">
      <alignment vertical="center"/>
    </xf>
    <xf numFmtId="4" fontId="172" fillId="74" borderId="72" applyNumberFormat="0" applyProtection="0">
      <alignment vertical="center"/>
    </xf>
    <xf numFmtId="4" fontId="172" fillId="74" borderId="72" applyNumberFormat="0" applyProtection="0">
      <alignment vertical="center"/>
    </xf>
    <xf numFmtId="4" fontId="121" fillId="74" borderId="84" applyNumberFormat="0" applyProtection="0">
      <alignment vertical="center"/>
    </xf>
    <xf numFmtId="4" fontId="121" fillId="74" borderId="77" applyNumberFormat="0" applyProtection="0">
      <alignment vertical="center"/>
    </xf>
    <xf numFmtId="4" fontId="121" fillId="74" borderId="77" applyNumberFormat="0" applyProtection="0">
      <alignment vertical="center"/>
    </xf>
    <xf numFmtId="4" fontId="121" fillId="39" borderId="84" applyNumberFormat="0" applyProtection="0">
      <alignment vertical="center"/>
    </xf>
    <xf numFmtId="4" fontId="107" fillId="48" borderId="84" applyNumberFormat="0" applyProtection="0">
      <alignment horizontal="left" vertical="center" indent="1"/>
    </xf>
    <xf numFmtId="4" fontId="107" fillId="48" borderId="84" applyNumberFormat="0" applyProtection="0">
      <alignment horizontal="left" vertical="center" indent="1"/>
    </xf>
    <xf numFmtId="4" fontId="71" fillId="74" borderId="77" applyNumberFormat="0" applyProtection="0">
      <alignment horizontal="left" vertical="center" indent="1"/>
    </xf>
    <xf numFmtId="4" fontId="71" fillId="74" borderId="77" applyNumberFormat="0" applyProtection="0">
      <alignment horizontal="left" vertical="center" indent="1"/>
    </xf>
    <xf numFmtId="4" fontId="71" fillId="39" borderId="84" applyNumberFormat="0" applyProtection="0">
      <alignment horizontal="left" vertical="center" indent="1"/>
    </xf>
    <xf numFmtId="0" fontId="107" fillId="39" borderId="84" applyNumberFormat="0" applyProtection="0">
      <alignment horizontal="left" vertical="top" indent="1"/>
    </xf>
    <xf numFmtId="0" fontId="107" fillId="39" borderId="84" applyNumberFormat="0" applyProtection="0">
      <alignment horizontal="left" vertical="top" indent="1"/>
    </xf>
    <xf numFmtId="0" fontId="71" fillId="74" borderId="84" applyNumberFormat="0" applyProtection="0">
      <alignment horizontal="left" vertical="top" indent="1"/>
    </xf>
    <xf numFmtId="4" fontId="71" fillId="74" borderId="77" applyNumberFormat="0" applyProtection="0">
      <alignment horizontal="left" vertical="center" indent="1"/>
    </xf>
    <xf numFmtId="4" fontId="71" fillId="74" borderId="77" applyNumberFormat="0" applyProtection="0">
      <alignment horizontal="left" vertical="center" indent="1"/>
    </xf>
    <xf numFmtId="0" fontId="71" fillId="39" borderId="84" applyNumberFormat="0" applyProtection="0">
      <alignment horizontal="left" vertical="top" indent="1"/>
    </xf>
    <xf numFmtId="4" fontId="83" fillId="0" borderId="82" applyNumberFormat="0" applyProtection="0">
      <alignment horizontal="right" vertical="center"/>
    </xf>
    <xf numFmtId="4" fontId="71" fillId="88" borderId="77" applyNumberFormat="0" applyProtection="0">
      <alignment horizontal="right" vertical="center"/>
    </xf>
    <xf numFmtId="4" fontId="83" fillId="0" borderId="82" applyNumberFormat="0" applyProtection="0">
      <alignment horizontal="right" vertical="center"/>
    </xf>
    <xf numFmtId="4" fontId="83" fillId="0" borderId="82" applyNumberFormat="0" applyProtection="0">
      <alignment horizontal="right" vertical="center"/>
    </xf>
    <xf numFmtId="4" fontId="124" fillId="0" borderId="72" applyNumberFormat="0" applyProtection="0">
      <alignment horizontal="right" vertical="center" wrapText="1"/>
    </xf>
    <xf numFmtId="4" fontId="83" fillId="0" borderId="82" applyNumberFormat="0" applyProtection="0">
      <alignment horizontal="right" vertical="center"/>
    </xf>
    <xf numFmtId="4" fontId="71" fillId="88" borderId="77" applyNumberFormat="0" applyProtection="0">
      <alignment horizontal="right" vertical="center"/>
    </xf>
    <xf numFmtId="4" fontId="83" fillId="0" borderId="82" applyNumberFormat="0" applyProtection="0">
      <alignment horizontal="right" vertical="center"/>
    </xf>
    <xf numFmtId="4" fontId="124" fillId="0" borderId="72" applyNumberFormat="0" applyProtection="0">
      <alignment horizontal="right" vertical="center" wrapText="1"/>
    </xf>
    <xf numFmtId="4" fontId="71" fillId="88" borderId="77" applyNumberFormat="0" applyProtection="0">
      <alignment horizontal="right" vertical="center"/>
    </xf>
    <xf numFmtId="4" fontId="71" fillId="88" borderId="77" applyNumberFormat="0" applyProtection="0">
      <alignment horizontal="right" vertical="center"/>
    </xf>
    <xf numFmtId="4" fontId="71" fillId="89" borderId="84" applyNumberFormat="0" applyProtection="0">
      <alignment horizontal="right" vertical="center"/>
    </xf>
    <xf numFmtId="4" fontId="172" fillId="75" borderId="82" applyNumberFormat="0" applyProtection="0">
      <alignment horizontal="right" vertical="center"/>
    </xf>
    <xf numFmtId="4" fontId="172" fillId="75" borderId="82" applyNumberFormat="0" applyProtection="0">
      <alignment horizontal="right" vertical="center"/>
    </xf>
    <xf numFmtId="4" fontId="121" fillId="89" borderId="84" applyNumberFormat="0" applyProtection="0">
      <alignment horizontal="right" vertical="center"/>
    </xf>
    <xf numFmtId="4" fontId="121" fillId="88" borderId="77" applyNumberFormat="0" applyProtection="0">
      <alignment horizontal="right" vertical="center"/>
    </xf>
    <xf numFmtId="4" fontId="121" fillId="88" borderId="77" applyNumberFormat="0" applyProtection="0">
      <alignment horizontal="right" vertical="center"/>
    </xf>
    <xf numFmtId="4" fontId="121" fillId="89" borderId="84" applyNumberFormat="0" applyProtection="0">
      <alignment horizontal="right" vertical="center"/>
    </xf>
    <xf numFmtId="4" fontId="83" fillId="52" borderId="82" applyNumberFormat="0" applyProtection="0">
      <alignment horizontal="left" vertical="center" indent="1"/>
    </xf>
    <xf numFmtId="4" fontId="83" fillId="52" borderId="82" applyNumberFormat="0" applyProtection="0">
      <alignment horizontal="left" vertical="center" indent="1"/>
    </xf>
    <xf numFmtId="4" fontId="124" fillId="0" borderId="72" applyNumberFormat="0" applyProtection="0">
      <alignment horizontal="left" vertical="center" indent="1"/>
    </xf>
    <xf numFmtId="4" fontId="83" fillId="52" borderId="82" applyNumberFormat="0" applyProtection="0">
      <alignment horizontal="left" vertical="center" indent="1"/>
    </xf>
    <xf numFmtId="4" fontId="83" fillId="52" borderId="82" applyNumberFormat="0" applyProtection="0">
      <alignment horizontal="left" vertical="center" indent="1"/>
    </xf>
    <xf numFmtId="0" fontId="29" fillId="130" borderId="77" applyNumberFormat="0" applyProtection="0">
      <alignment horizontal="left" vertical="center" indent="1"/>
    </xf>
    <xf numFmtId="4" fontId="124" fillId="0" borderId="72"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4" fontId="71" fillId="104" borderId="84" applyNumberFormat="0" applyProtection="0">
      <alignment horizontal="left" vertical="center" indent="1"/>
    </xf>
    <xf numFmtId="0" fontId="29" fillId="130" borderId="77" applyNumberFormat="0" applyProtection="0">
      <alignment horizontal="left" vertical="center" indent="1"/>
    </xf>
    <xf numFmtId="0" fontId="116" fillId="91" borderId="72" applyNumberFormat="0" applyProtection="0">
      <alignment horizontal="center" vertical="top" wrapText="1"/>
    </xf>
    <xf numFmtId="0" fontId="107" fillId="104" borderId="84" applyNumberFormat="0" applyProtection="0">
      <alignment horizontal="left" vertical="top" indent="1"/>
    </xf>
    <xf numFmtId="0" fontId="107" fillId="104" borderId="84" applyNumberFormat="0" applyProtection="0">
      <alignment horizontal="left" vertical="top" indent="1"/>
    </xf>
    <xf numFmtId="0" fontId="29" fillId="130" borderId="77" applyNumberFormat="0" applyProtection="0">
      <alignment horizontal="left" vertical="center" indent="1"/>
    </xf>
    <xf numFmtId="0" fontId="116" fillId="91" borderId="72" applyNumberFormat="0" applyProtection="0">
      <alignment horizontal="center" vertical="top" wrapTex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29" fillId="130" borderId="77" applyNumberFormat="0" applyProtection="0">
      <alignment horizontal="left" vertical="center" indent="1"/>
    </xf>
    <xf numFmtId="0" fontId="71" fillId="104" borderId="84" applyNumberFormat="0" applyProtection="0">
      <alignment horizontal="left" vertical="top" indent="1"/>
    </xf>
    <xf numFmtId="0" fontId="29" fillId="130" borderId="77" applyNumberFormat="0" applyProtection="0">
      <alignment horizontal="left" vertical="center" indent="1"/>
    </xf>
    <xf numFmtId="4" fontId="174" fillId="139" borderId="85" applyNumberFormat="0" applyProtection="0">
      <alignment horizontal="left" vertical="center" indent="1"/>
    </xf>
    <xf numFmtId="4" fontId="174" fillId="139" borderId="85" applyNumberFormat="0" applyProtection="0">
      <alignment horizontal="left" vertical="center" indent="1"/>
    </xf>
    <xf numFmtId="0" fontId="83" fillId="140" borderId="72"/>
    <xf numFmtId="0" fontId="83" fillId="140" borderId="72"/>
    <xf numFmtId="0" fontId="83" fillId="140" borderId="72"/>
    <xf numFmtId="0" fontId="83" fillId="140" borderId="72"/>
    <xf numFmtId="0" fontId="83" fillId="140" borderId="72"/>
    <xf numFmtId="4" fontId="177" fillId="87" borderId="82" applyNumberFormat="0" applyProtection="0">
      <alignment horizontal="right" vertical="center"/>
    </xf>
    <xf numFmtId="4" fontId="177" fillId="87" borderId="82" applyNumberFormat="0" applyProtection="0">
      <alignment horizontal="right" vertical="center"/>
    </xf>
    <xf numFmtId="4" fontId="131" fillId="0" borderId="84" applyNumberFormat="0" applyProtection="0">
      <alignment horizontal="right" vertical="center"/>
    </xf>
    <xf numFmtId="4" fontId="131" fillId="88" borderId="77" applyNumberFormat="0" applyProtection="0">
      <alignment horizontal="right" vertical="center"/>
    </xf>
    <xf numFmtId="4" fontId="131" fillId="88" borderId="77" applyNumberFormat="0" applyProtection="0">
      <alignment horizontal="right" vertical="center"/>
    </xf>
    <xf numFmtId="4" fontId="131" fillId="89" borderId="84" applyNumberFormat="0" applyProtection="0">
      <alignment horizontal="right" vertical="center"/>
    </xf>
    <xf numFmtId="200" fontId="137" fillId="0" borderId="78">
      <alignment horizontal="center"/>
    </xf>
    <xf numFmtId="0" fontId="181" fillId="0" borderId="72" applyNumberFormat="0" applyFill="0" applyProtection="0">
      <alignment wrapText="1"/>
    </xf>
    <xf numFmtId="0" fontId="181" fillId="0" borderId="72" applyNumberFormat="0" applyFill="0" applyProtection="0">
      <alignment wrapText="1"/>
    </xf>
    <xf numFmtId="0" fontId="29" fillId="0" borderId="79" applyNumberFormat="0" applyFont="0" applyFill="0" applyAlignment="0" applyProtection="0"/>
    <xf numFmtId="0" fontId="29" fillId="0" borderId="79" applyNumberFormat="0" applyFont="0" applyFill="0" applyAlignment="0" applyProtection="0"/>
    <xf numFmtId="0" fontId="29" fillId="0" borderId="79" applyNumberFormat="0" applyFont="0" applyFill="0" applyAlignment="0" applyProtection="0"/>
    <xf numFmtId="0" fontId="29" fillId="0" borderId="79"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78"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29" fillId="0" borderId="80" applyNumberFormat="0" applyFont="0" applyFill="0" applyAlignment="0" applyProtection="0"/>
    <xf numFmtId="0" fontId="142" fillId="0" borderId="88" applyNumberFormat="0" applyFill="0" applyAlignment="0" applyProtection="0"/>
    <xf numFmtId="0" fontId="142" fillId="0" borderId="89" applyNumberFormat="0" applyFill="0" applyAlignment="0" applyProtection="0"/>
    <xf numFmtId="0" fontId="142" fillId="0" borderId="88" applyNumberFormat="0" applyFill="0" applyAlignment="0" applyProtection="0"/>
    <xf numFmtId="0" fontId="142" fillId="0" borderId="89" applyNumberFormat="0" applyFill="0" applyAlignment="0" applyProtection="0"/>
    <xf numFmtId="0" fontId="142" fillId="0" borderId="89" applyNumberFormat="0" applyFill="0" applyAlignment="0" applyProtection="0"/>
    <xf numFmtId="3" fontId="143" fillId="0" borderId="75" applyProtection="0"/>
    <xf numFmtId="0" fontId="20" fillId="0" borderId="0"/>
    <xf numFmtId="0" fontId="20" fillId="0" borderId="0"/>
    <xf numFmtId="0" fontId="20" fillId="0" borderId="0"/>
    <xf numFmtId="44" fontId="29" fillId="0" borderId="0" applyFont="0" applyFill="0" applyBorder="0" applyAlignment="0" applyProtection="0"/>
    <xf numFmtId="44" fontId="38" fillId="0" borderId="0" applyFont="0" applyFill="0" applyBorder="0" applyAlignment="0" applyProtection="0"/>
    <xf numFmtId="0" fontId="19" fillId="0" borderId="0"/>
    <xf numFmtId="0" fontId="19" fillId="0" borderId="0"/>
    <xf numFmtId="44" fontId="19" fillId="0" borderId="0" applyFont="0" applyFill="0" applyBorder="0" applyAlignment="0" applyProtection="0"/>
    <xf numFmtId="43" fontId="19" fillId="0" borderId="0" applyFont="0" applyFill="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44" fontId="18" fillId="0" borderId="0" applyFont="0" applyFill="0" applyBorder="0" applyAlignment="0" applyProtection="0"/>
    <xf numFmtId="0" fontId="18" fillId="0" borderId="0"/>
    <xf numFmtId="44" fontId="18" fillId="0" borderId="0" applyFont="0" applyFill="0" applyBorder="0" applyAlignment="0" applyProtection="0"/>
    <xf numFmtId="0" fontId="17" fillId="0" borderId="0"/>
    <xf numFmtId="44" fontId="17" fillId="0" borderId="0" applyFont="0" applyFill="0" applyBorder="0" applyAlignment="0" applyProtection="0"/>
    <xf numFmtId="9" fontId="38" fillId="0" borderId="0" applyFont="0" applyFill="0" applyBorder="0" applyAlignment="0" applyProtection="0"/>
    <xf numFmtId="44" fontId="17" fillId="0" borderId="0" applyFont="0" applyFill="0" applyBorder="0" applyAlignment="0" applyProtection="0"/>
    <xf numFmtId="43" fontId="38" fillId="0" borderId="0" applyFont="0" applyFill="0" applyBorder="0" applyAlignment="0" applyProtection="0"/>
    <xf numFmtId="0" fontId="17" fillId="0" borderId="0"/>
    <xf numFmtId="0" fontId="17" fillId="0" borderId="0"/>
    <xf numFmtId="0" fontId="38" fillId="0" borderId="0"/>
    <xf numFmtId="44" fontId="17" fillId="0" borderId="0" applyFont="0" applyFill="0" applyBorder="0" applyAlignment="0" applyProtection="0"/>
    <xf numFmtId="0" fontId="17" fillId="0" borderId="0"/>
    <xf numFmtId="44" fontId="17" fillId="0" borderId="0" applyFont="0" applyFill="0" applyBorder="0" applyAlignment="0" applyProtection="0"/>
    <xf numFmtId="43" fontId="17" fillId="0" borderId="0" applyFont="0" applyFill="0" applyBorder="0" applyAlignment="0" applyProtection="0"/>
    <xf numFmtId="44" fontId="38"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29" fillId="0" borderId="0"/>
    <xf numFmtId="0" fontId="31" fillId="0" borderId="0"/>
    <xf numFmtId="0" fontId="29" fillId="0" borderId="0"/>
    <xf numFmtId="219" fontId="29" fillId="0" borderId="0" applyFont="0" applyFill="0" applyBorder="0" applyAlignment="0" applyProtection="0"/>
    <xf numFmtId="0" fontId="29" fillId="0" borderId="0"/>
    <xf numFmtId="0" fontId="16" fillId="0" borderId="0"/>
    <xf numFmtId="0" fontId="16" fillId="0" borderId="0"/>
    <xf numFmtId="44" fontId="16" fillId="0" borderId="0" applyFont="0" applyFill="0" applyBorder="0" applyAlignment="0" applyProtection="0"/>
    <xf numFmtId="43" fontId="16" fillId="0" borderId="0" applyFont="0" applyFill="0" applyBorder="0" applyAlignment="0" applyProtection="0"/>
    <xf numFmtId="0" fontId="38" fillId="0" borderId="0"/>
    <xf numFmtId="43" fontId="38" fillId="0" borderId="0" applyFont="0" applyFill="0" applyBorder="0" applyAlignment="0" applyProtection="0"/>
    <xf numFmtId="9" fontId="29" fillId="0" borderId="0" applyFont="0" applyFill="0" applyBorder="0" applyAlignment="0" applyProtection="0"/>
    <xf numFmtId="0" fontId="15" fillId="0" borderId="0"/>
    <xf numFmtId="0" fontId="209" fillId="6" borderId="0" applyNumberFormat="0" applyBorder="0" applyAlignment="0" applyProtection="0"/>
    <xf numFmtId="0" fontId="211" fillId="4" borderId="0" applyNumberFormat="0" applyBorder="0" applyAlignment="0" applyProtection="0"/>
    <xf numFmtId="0" fontId="15" fillId="0" borderId="0"/>
    <xf numFmtId="0" fontId="14" fillId="0" borderId="0"/>
    <xf numFmtId="0" fontId="13" fillId="0" borderId="0"/>
    <xf numFmtId="0" fontId="12" fillId="0" borderId="0"/>
    <xf numFmtId="43" fontId="12" fillId="0" borderId="0" applyFont="0" applyFill="0" applyBorder="0" applyAlignment="0" applyProtection="0"/>
    <xf numFmtId="0" fontId="11" fillId="0" borderId="0"/>
    <xf numFmtId="0" fontId="10" fillId="0" borderId="0"/>
    <xf numFmtId="0" fontId="10" fillId="0" borderId="0"/>
    <xf numFmtId="0" fontId="10" fillId="0" borderId="0"/>
    <xf numFmtId="9" fontId="10" fillId="0" borderId="0" applyFont="0" applyFill="0" applyBorder="0" applyAlignment="0" applyProtection="0"/>
    <xf numFmtId="44" fontId="10" fillId="0" borderId="0" applyFont="0" applyFill="0" applyBorder="0" applyAlignment="0" applyProtection="0"/>
    <xf numFmtId="0" fontId="9"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44" fontId="7" fillId="0" borderId="0" applyFont="0" applyFill="0" applyBorder="0" applyAlignment="0" applyProtection="0"/>
    <xf numFmtId="9" fontId="7" fillId="0" borderId="0" applyFont="0" applyFill="0" applyBorder="0" applyAlignment="0" applyProtection="0"/>
    <xf numFmtId="0" fontId="7" fillId="0" borderId="0"/>
    <xf numFmtId="0" fontId="7" fillId="0" borderId="0"/>
    <xf numFmtId="0" fontId="7"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32"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9" fontId="6" fillId="0" borderId="0" applyFont="0" applyFill="0" applyBorder="0" applyAlignment="0" applyProtection="0"/>
    <xf numFmtId="0" fontId="72" fillId="48" borderId="159" applyNumberFormat="0" applyAlignment="0" applyProtection="0"/>
    <xf numFmtId="0" fontId="72" fillId="48"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0" fontId="73" fillId="41" borderId="159" applyNumberFormat="0" applyAlignment="0" applyProtection="0"/>
    <xf numFmtId="4" fontId="71" fillId="77" borderId="243" applyNumberFormat="0" applyProtection="0">
      <alignment vertical="center"/>
    </xf>
    <xf numFmtId="4" fontId="71" fillId="88" borderId="243" applyNumberFormat="0" applyProtection="0">
      <alignment horizontal="right" vertical="center"/>
    </xf>
    <xf numFmtId="0" fontId="6" fillId="42" borderId="0" applyNumberFormat="0" applyBorder="0" applyAlignment="0" applyProtection="0"/>
    <xf numFmtId="0" fontId="6" fillId="39" borderId="0" applyNumberFormat="0" applyBorder="0" applyAlignment="0" applyProtection="0"/>
    <xf numFmtId="0" fontId="34" fillId="0" borderId="143">
      <alignment horizontal="left" vertical="center"/>
    </xf>
    <xf numFmtId="0" fontId="34" fillId="0" borderId="143">
      <alignment horizontal="left" vertical="center"/>
    </xf>
    <xf numFmtId="0" fontId="92" fillId="0" borderId="160" applyNumberFormat="0" applyFill="0" applyAlignment="0" applyProtection="0"/>
    <xf numFmtId="0" fontId="93" fillId="0" borderId="161" applyNumberFormat="0" applyFill="0" applyAlignment="0" applyProtection="0"/>
    <xf numFmtId="0" fontId="93" fillId="0" borderId="161" applyNumberFormat="0" applyFill="0" applyAlignment="0" applyProtection="0"/>
    <xf numFmtId="0" fontId="93" fillId="0" borderId="161" applyNumberFormat="0" applyFill="0" applyAlignment="0" applyProtection="0"/>
    <xf numFmtId="0" fontId="93" fillId="0" borderId="161" applyNumberFormat="0" applyFill="0" applyAlignment="0" applyProtection="0"/>
    <xf numFmtId="0" fontId="93" fillId="0" borderId="161" applyNumberFormat="0" applyFill="0" applyAlignment="0" applyProtection="0"/>
    <xf numFmtId="10" fontId="83" fillId="74" borderId="120" applyNumberFormat="0" applyBorder="0" applyAlignment="0" applyProtection="0"/>
    <xf numFmtId="10" fontId="83" fillId="74" borderId="120" applyNumberFormat="0" applyBorder="0" applyAlignment="0" applyProtection="0"/>
    <xf numFmtId="10" fontId="83" fillId="74" borderId="120" applyNumberFormat="0" applyBorder="0" applyAlignment="0" applyProtection="0"/>
    <xf numFmtId="10" fontId="83" fillId="74" borderId="120" applyNumberFormat="0" applyBorder="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96" fillId="43" borderId="159" applyNumberFormat="0" applyAlignment="0" applyProtection="0"/>
    <xf numFmtId="0" fontId="6" fillId="39" borderId="0" applyNumberFormat="0" applyBorder="0" applyAlignment="0" applyProtection="0"/>
    <xf numFmtId="0" fontId="168" fillId="67" borderId="191" applyNumberFormat="0" applyAlignment="0" applyProtection="0"/>
    <xf numFmtId="0" fontId="6" fillId="39" borderId="0" applyNumberFormat="0" applyBorder="0" applyAlignment="0" applyProtection="0"/>
    <xf numFmtId="0" fontId="29" fillId="0" borderId="228" applyNumberFormat="0" applyAlignment="0">
      <alignment horizontal="center"/>
    </xf>
    <xf numFmtId="0" fontId="74" fillId="70" borderId="192" applyNumberFormat="0" applyAlignment="0" applyProtection="0"/>
    <xf numFmtId="0" fontId="74" fillId="115" borderId="192" applyNumberFormat="0" applyAlignment="0" applyProtection="0"/>
    <xf numFmtId="0" fontId="74" fillId="45" borderId="192" applyNumberFormat="0" applyAlignment="0" applyProtection="0"/>
    <xf numFmtId="0" fontId="74" fillId="60" borderId="192" applyNumberFormat="0" applyAlignment="0" applyProtection="0"/>
    <xf numFmtId="0" fontId="72" fillId="48" borderId="191" applyNumberFormat="0" applyAlignment="0" applyProtection="0"/>
    <xf numFmtId="0" fontId="29" fillId="39" borderId="266" applyNumberFormat="0" applyFont="0" applyAlignment="0" applyProtection="0"/>
    <xf numFmtId="0" fontId="83" fillId="66" borderId="272" applyNumberFormat="0" applyFont="0" applyAlignment="0" applyProtection="0"/>
    <xf numFmtId="0" fontId="71" fillId="39" borderId="266" applyNumberFormat="0" applyFont="0" applyAlignment="0" applyProtection="0"/>
    <xf numFmtId="0" fontId="83" fillId="66" borderId="272" applyNumberFormat="0" applyFont="0" applyAlignment="0" applyProtection="0"/>
    <xf numFmtId="0" fontId="105" fillId="122" borderId="2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9" borderId="0" applyNumberFormat="0" applyBorder="0" applyAlignment="0" applyProtection="0"/>
    <xf numFmtId="4" fontId="121" fillId="88" borderId="267" applyNumberFormat="0" applyProtection="0">
      <alignment horizontal="right" vertical="center"/>
    </xf>
    <xf numFmtId="4" fontId="121" fillId="89" borderId="268" applyNumberFormat="0" applyProtection="0">
      <alignment horizontal="right" vertical="center"/>
    </xf>
    <xf numFmtId="4" fontId="172" fillId="75" borderId="272" applyNumberFormat="0" applyProtection="0">
      <alignment horizontal="right" vertical="center"/>
    </xf>
    <xf numFmtId="4" fontId="71" fillId="88" borderId="267" applyNumberFormat="0" applyProtection="0">
      <alignment horizontal="right" vertical="center"/>
    </xf>
    <xf numFmtId="4" fontId="71" fillId="74" borderId="267" applyNumberFormat="0" applyProtection="0">
      <alignment horizontal="left" vertical="center" indent="1"/>
    </xf>
    <xf numFmtId="0" fontId="71" fillId="74" borderId="268" applyNumberFormat="0" applyProtection="0">
      <alignment horizontal="left" vertical="top" indent="1"/>
    </xf>
    <xf numFmtId="0" fontId="107" fillId="39" borderId="268" applyNumberFormat="0" applyProtection="0">
      <alignment horizontal="left" vertical="top" indent="1"/>
    </xf>
    <xf numFmtId="4" fontId="71" fillId="74" borderId="267" applyNumberFormat="0" applyProtection="0">
      <alignment horizontal="left" vertical="center" indent="1"/>
    </xf>
    <xf numFmtId="4" fontId="107" fillId="48" borderId="268" applyNumberFormat="0" applyProtection="0">
      <alignment horizontal="left" vertical="center" indent="1"/>
    </xf>
    <xf numFmtId="4" fontId="121" fillId="39" borderId="268" applyNumberFormat="0" applyProtection="0">
      <alignment vertical="center"/>
    </xf>
    <xf numFmtId="4" fontId="121" fillId="74" borderId="267" applyNumberFormat="0" applyProtection="0">
      <alignment vertical="center"/>
    </xf>
    <xf numFmtId="4" fontId="71" fillId="39" borderId="268" applyNumberFormat="0" applyProtection="0">
      <alignment vertical="center"/>
    </xf>
    <xf numFmtId="4" fontId="71" fillId="74" borderId="268" applyNumberFormat="0" applyProtection="0">
      <alignment vertical="center"/>
    </xf>
    <xf numFmtId="4" fontId="107" fillId="39" borderId="268" applyNumberFormat="0" applyProtection="0">
      <alignment vertical="center"/>
    </xf>
    <xf numFmtId="0" fontId="117" fillId="65" borderId="274" applyBorder="0"/>
    <xf numFmtId="0" fontId="117" fillId="65" borderId="274" applyBorder="0"/>
    <xf numFmtId="0" fontId="29" fillId="89"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83" fillId="89"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83" fillId="89" borderId="272" applyNumberFormat="0" applyProtection="0">
      <alignment horizontal="left" vertical="center" indent="1"/>
    </xf>
    <xf numFmtId="0" fontId="83" fillId="89" borderId="272" applyNumberFormat="0" applyProtection="0">
      <alignment horizontal="left" vertical="center" indent="1"/>
    </xf>
    <xf numFmtId="0" fontId="29" fillId="44" borderId="268" applyNumberFormat="0" applyProtection="0">
      <alignment horizontal="left" vertical="top" indent="1"/>
    </xf>
    <xf numFmtId="0" fontId="29" fillId="69" borderId="268" applyNumberFormat="0" applyProtection="0">
      <alignment horizontal="left" vertical="top"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69" borderId="268" applyNumberFormat="0" applyProtection="0">
      <alignment horizontal="left" vertical="top"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83" fillId="44" borderId="272" applyNumberFormat="0" applyProtection="0">
      <alignment horizontal="left" vertical="center" indent="1"/>
    </xf>
    <xf numFmtId="0" fontId="29" fillId="82" borderId="267" applyNumberFormat="0" applyProtection="0">
      <alignment horizontal="left" vertical="center" indent="1"/>
    </xf>
    <xf numFmtId="0" fontId="29" fillId="85" borderId="268" applyNumberFormat="0" applyProtection="0">
      <alignment horizontal="left" vertical="top" indent="1"/>
    </xf>
    <xf numFmtId="0" fontId="29" fillId="82" borderId="267" applyNumberFormat="0" applyProtection="0">
      <alignment horizontal="left" vertical="center" indent="1"/>
    </xf>
    <xf numFmtId="0" fontId="83" fillId="70" borderId="272" applyNumberFormat="0" applyProtection="0">
      <alignment horizontal="left" vertical="center" indent="1"/>
    </xf>
    <xf numFmtId="0" fontId="83" fillId="70" borderId="272" applyNumberFormat="0" applyProtection="0">
      <alignment horizontal="left" vertical="center" indent="1"/>
    </xf>
    <xf numFmtId="0" fontId="83" fillId="70" borderId="272"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83" fillId="65" borderId="268" applyNumberFormat="0" applyProtection="0">
      <alignment horizontal="left" vertical="top" indent="1"/>
    </xf>
    <xf numFmtId="0" fontId="29" fillId="138" borderId="267" applyNumberFormat="0" applyProtection="0">
      <alignment horizontal="left" vertical="center" indent="1"/>
    </xf>
    <xf numFmtId="0" fontId="83" fillId="48" borderId="272" applyNumberFormat="0" applyProtection="0">
      <alignment horizontal="left" vertical="center" indent="1"/>
    </xf>
    <xf numFmtId="0" fontId="83" fillId="48" borderId="272" applyNumberFormat="0" applyProtection="0">
      <alignment horizontal="left" vertical="center" indent="1"/>
    </xf>
    <xf numFmtId="4" fontId="83" fillId="104" borderId="273" applyNumberFormat="0" applyProtection="0">
      <alignment horizontal="left" vertical="center" indent="1"/>
    </xf>
    <xf numFmtId="4" fontId="71" fillId="88" borderId="267" applyNumberFormat="0" applyProtection="0">
      <alignment horizontal="left" vertical="center" indent="1"/>
    </xf>
    <xf numFmtId="4" fontId="71" fillId="88" borderId="267" applyNumberFormat="0" applyProtection="0">
      <alignment horizontal="left" vertical="center" indent="1"/>
    </xf>
    <xf numFmtId="4" fontId="83" fillId="89" borderId="273" applyNumberFormat="0" applyProtection="0">
      <alignment horizontal="left" vertical="center" indent="1"/>
    </xf>
    <xf numFmtId="4" fontId="83" fillId="89" borderId="273" applyNumberFormat="0" applyProtection="0">
      <alignment horizontal="left" vertical="center" indent="1"/>
    </xf>
    <xf numFmtId="0" fontId="29" fillId="130" borderId="267" applyNumberFormat="0" applyProtection="0">
      <alignment horizontal="left" vertical="center" indent="1"/>
    </xf>
    <xf numFmtId="4" fontId="83" fillId="104" borderId="272" applyNumberFormat="0" applyProtection="0">
      <alignment horizontal="right" vertical="center"/>
    </xf>
    <xf numFmtId="4" fontId="29" fillId="65" borderId="273" applyNumberFormat="0" applyProtection="0">
      <alignment horizontal="left" vertical="center" indent="1"/>
    </xf>
    <xf numFmtId="4" fontId="29" fillId="65" borderId="273" applyNumberFormat="0" applyProtection="0">
      <alignment horizontal="left" vertical="center" indent="1"/>
    </xf>
    <xf numFmtId="4" fontId="29" fillId="65" borderId="273" applyNumberFormat="0" applyProtection="0">
      <alignment horizontal="left" vertical="center" indent="1"/>
    </xf>
    <xf numFmtId="4" fontId="83" fillId="46" borderId="272" applyNumberFormat="0" applyProtection="0">
      <alignment horizontal="right" vertical="center"/>
    </xf>
    <xf numFmtId="4" fontId="71" fillId="72" borderId="268" applyNumberFormat="0" applyProtection="0">
      <alignment horizontal="right" vertical="center"/>
    </xf>
    <xf numFmtId="4" fontId="71" fillId="72" borderId="268" applyNumberFormat="0" applyProtection="0">
      <alignment horizontal="right" vertical="center"/>
    </xf>
    <xf numFmtId="4" fontId="83" fillId="72" borderId="272" applyNumberFormat="0" applyProtection="0">
      <alignment horizontal="right" vertical="center"/>
    </xf>
    <xf numFmtId="4" fontId="83" fillId="72" borderId="272" applyNumberFormat="0" applyProtection="0">
      <alignment horizontal="right" vertical="center"/>
    </xf>
    <xf numFmtId="0" fontId="6" fillId="0" borderId="0"/>
    <xf numFmtId="4" fontId="83" fillId="47" borderId="272" applyNumberFormat="0" applyProtection="0">
      <alignment horizontal="right" vertical="center"/>
    </xf>
    <xf numFmtId="4" fontId="71" fillId="99" borderId="267" applyNumberFormat="0" applyProtection="0">
      <alignment horizontal="right" vertical="center"/>
    </xf>
    <xf numFmtId="4" fontId="71" fillId="99" borderId="267" applyNumberFormat="0" applyProtection="0">
      <alignment horizontal="right" vertical="center"/>
    </xf>
    <xf numFmtId="4" fontId="83" fillId="68" borderId="272" applyNumberFormat="0" applyProtection="0">
      <alignment horizontal="right" vertical="center"/>
    </xf>
    <xf numFmtId="0" fontId="29" fillId="39" borderId="263" applyNumberFormat="0" applyFont="0" applyAlignment="0" applyProtection="0"/>
    <xf numFmtId="0" fontId="72" fillId="48" borderId="263" applyNumberFormat="0" applyAlignment="0" applyProtection="0"/>
    <xf numFmtId="0" fontId="29" fillId="85" borderId="244" applyNumberFormat="0" applyProtection="0">
      <alignment horizontal="left" vertical="top" indent="1"/>
    </xf>
    <xf numFmtId="4" fontId="113" fillId="79" borderId="246">
      <alignment vertical="center"/>
    </xf>
    <xf numFmtId="0" fontId="29" fillId="86" borderId="244" applyNumberFormat="0" applyProtection="0">
      <alignment horizontal="left" vertical="top" indent="1"/>
    </xf>
    <xf numFmtId="198" fontId="29" fillId="0" borderId="248">
      <protection locked="0"/>
    </xf>
    <xf numFmtId="4" fontId="71" fillId="134" borderId="267" applyNumberFormat="0" applyProtection="0">
      <alignment horizontal="right" vertical="center"/>
    </xf>
    <xf numFmtId="0" fontId="93" fillId="0" borderId="241" applyNumberFormat="0" applyFill="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4" fontId="125" fillId="80" borderId="216">
      <alignment vertical="center"/>
    </xf>
    <xf numFmtId="0" fontId="6" fillId="0" borderId="0"/>
    <xf numFmtId="0" fontId="6" fillId="0" borderId="0"/>
    <xf numFmtId="0" fontId="168" fillId="67" borderId="263" applyNumberFormat="0" applyAlignment="0" applyProtection="0"/>
    <xf numFmtId="0" fontId="96" fillId="43" borderId="263" applyNumberFormat="0" applyAlignment="0" applyProtection="0"/>
    <xf numFmtId="0" fontId="29" fillId="39" borderId="239" applyNumberFormat="0" applyFont="0" applyAlignment="0" applyProtection="0"/>
    <xf numFmtId="4" fontId="71" fillId="61" borderId="244" applyNumberFormat="0" applyProtection="0">
      <alignment horizontal="right" vertical="center"/>
    </xf>
    <xf numFmtId="0" fontId="71" fillId="74" borderId="244" applyNumberFormat="0" applyProtection="0">
      <alignment horizontal="left" vertical="top" indent="1"/>
    </xf>
    <xf numFmtId="198" fontId="29" fillId="0" borderId="248">
      <protection locked="0"/>
    </xf>
    <xf numFmtId="198" fontId="29" fillId="0" borderId="248">
      <protection locked="0"/>
    </xf>
    <xf numFmtId="0" fontId="6" fillId="0" borderId="0"/>
    <xf numFmtId="0" fontId="29" fillId="39" borderId="162"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29" fillId="39" borderId="159" applyNumberFormat="0" applyFont="0" applyAlignment="0" applyProtection="0"/>
    <xf numFmtId="0" fontId="105" fillId="48" borderId="163" applyNumberFormat="0" applyAlignment="0" applyProtection="0"/>
    <xf numFmtId="0" fontId="105" fillId="48"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71" fillId="77" borderId="163" applyNumberFormat="0" applyProtection="0">
      <alignment vertical="center"/>
    </xf>
    <xf numFmtId="4" fontId="111" fillId="78" borderId="120" applyNumberFormat="0" applyProtection="0">
      <alignment horizontal="right" vertical="center" wrapText="1"/>
    </xf>
    <xf numFmtId="4" fontId="112" fillId="77" borderId="164" applyNumberFormat="0" applyProtection="0">
      <alignment vertical="center"/>
    </xf>
    <xf numFmtId="4" fontId="112" fillId="77" borderId="164" applyNumberFormat="0" applyProtection="0">
      <alignment vertical="center"/>
    </xf>
    <xf numFmtId="4" fontId="111" fillId="78" borderId="120" applyNumberFormat="0" applyProtection="0">
      <alignment horizontal="left" vertical="center" indent="1"/>
    </xf>
    <xf numFmtId="0" fontId="115" fillId="77" borderId="164" applyNumberFormat="0" applyProtection="0">
      <alignment horizontal="left" vertical="top" indent="1"/>
    </xf>
    <xf numFmtId="0" fontId="115" fillId="77" borderId="164" applyNumberFormat="0" applyProtection="0">
      <alignment horizontal="left" vertical="top" indent="1"/>
    </xf>
    <xf numFmtId="4" fontId="116" fillId="81" borderId="120" applyNumberFormat="0" applyProtection="0">
      <alignment horizontal="left" vertical="center"/>
    </xf>
    <xf numFmtId="4" fontId="116" fillId="81" borderId="120" applyNumberFormat="0" applyProtection="0">
      <alignment horizontal="left" vertical="center"/>
    </xf>
    <xf numFmtId="4" fontId="71" fillId="36" borderId="164" applyNumberFormat="0" applyProtection="0">
      <alignment horizontal="right" vertical="center"/>
    </xf>
    <xf numFmtId="4" fontId="71" fillId="36" borderId="164" applyNumberFormat="0" applyProtection="0">
      <alignment horizontal="right" vertical="center"/>
    </xf>
    <xf numFmtId="4" fontId="71" fillId="37" borderId="164" applyNumberFormat="0" applyProtection="0">
      <alignment horizontal="right" vertical="center"/>
    </xf>
    <xf numFmtId="4" fontId="71" fillId="37" borderId="164" applyNumberFormat="0" applyProtection="0">
      <alignment horizontal="right" vertical="center"/>
    </xf>
    <xf numFmtId="4" fontId="71" fillId="61" borderId="164" applyNumberFormat="0" applyProtection="0">
      <alignment horizontal="right" vertical="center"/>
    </xf>
    <xf numFmtId="4" fontId="71" fillId="61" borderId="164" applyNumberFormat="0" applyProtection="0">
      <alignment horizontal="right" vertical="center"/>
    </xf>
    <xf numFmtId="4" fontId="71" fillId="49" borderId="164" applyNumberFormat="0" applyProtection="0">
      <alignment horizontal="right" vertical="center"/>
    </xf>
    <xf numFmtId="4" fontId="71" fillId="49" borderId="164" applyNumberFormat="0" applyProtection="0">
      <alignment horizontal="right" vertical="center"/>
    </xf>
    <xf numFmtId="4" fontId="71" fillId="53" borderId="164" applyNumberFormat="0" applyProtection="0">
      <alignment horizontal="right" vertical="center"/>
    </xf>
    <xf numFmtId="4" fontId="71" fillId="53" borderId="164" applyNumberFormat="0" applyProtection="0">
      <alignment horizontal="right" vertical="center"/>
    </xf>
    <xf numFmtId="4" fontId="71" fillId="68" borderId="164" applyNumberFormat="0" applyProtection="0">
      <alignment horizontal="right" vertical="center"/>
    </xf>
    <xf numFmtId="4" fontId="71" fillId="68" borderId="164" applyNumberFormat="0" applyProtection="0">
      <alignment horizontal="right" vertical="center"/>
    </xf>
    <xf numFmtId="4" fontId="71" fillId="47" borderId="164" applyNumberFormat="0" applyProtection="0">
      <alignment horizontal="right" vertical="center"/>
    </xf>
    <xf numFmtId="4" fontId="71" fillId="47" borderId="164" applyNumberFormat="0" applyProtection="0">
      <alignment horizontal="right" vertical="center"/>
    </xf>
    <xf numFmtId="4" fontId="71" fillId="72" borderId="164" applyNumberFormat="0" applyProtection="0">
      <alignment horizontal="right" vertical="center"/>
    </xf>
    <xf numFmtId="4" fontId="71" fillId="72" borderId="164" applyNumberFormat="0" applyProtection="0">
      <alignment horizontal="right" vertical="center"/>
    </xf>
    <xf numFmtId="4" fontId="71" fillId="46" borderId="164" applyNumberFormat="0" applyProtection="0">
      <alignment horizontal="right" vertical="center"/>
    </xf>
    <xf numFmtId="4" fontId="71" fillId="46" borderId="164" applyNumberFormat="0" applyProtection="0">
      <alignment horizontal="right" vertical="center"/>
    </xf>
    <xf numFmtId="4" fontId="115" fillId="0" borderId="120" applyNumberFormat="0" applyProtection="0">
      <alignment horizontal="left" vertical="center" indent="1"/>
    </xf>
    <xf numFmtId="4" fontId="71" fillId="0" borderId="120" applyNumberFormat="0" applyProtection="0">
      <alignment horizontal="left" vertical="center" indent="1"/>
    </xf>
    <xf numFmtId="4" fontId="119" fillId="48" borderId="164" applyNumberFormat="0" applyProtection="0">
      <alignment horizontal="center" vertical="center"/>
    </xf>
    <xf numFmtId="4" fontId="119" fillId="48" borderId="164" applyNumberFormat="0" applyProtection="0">
      <alignment horizontal="center" vertical="center"/>
    </xf>
    <xf numFmtId="4" fontId="120" fillId="75" borderId="165">
      <alignment horizontal="left" vertical="center" indent="1"/>
    </xf>
    <xf numFmtId="0" fontId="116" fillId="84" borderId="120" applyNumberFormat="0" applyProtection="0">
      <alignment horizontal="left" vertical="center" indent="2"/>
    </xf>
    <xf numFmtId="0" fontId="116" fillId="84" borderId="120" applyNumberFormat="0" applyProtection="0">
      <alignment horizontal="left" vertical="center" indent="2"/>
    </xf>
    <xf numFmtId="0" fontId="29" fillId="83" borderId="164" applyNumberFormat="0" applyProtection="0">
      <alignment horizontal="left" vertical="top" indent="1"/>
    </xf>
    <xf numFmtId="0" fontId="29" fillId="83" borderId="164" applyNumberFormat="0" applyProtection="0">
      <alignment horizontal="left" vertical="top" indent="1"/>
    </xf>
    <xf numFmtId="0" fontId="29" fillId="83" borderId="164" applyNumberFormat="0" applyProtection="0">
      <alignment horizontal="left" vertical="top" indent="1"/>
    </xf>
    <xf numFmtId="0" fontId="29" fillId="83" borderId="164" applyNumberFormat="0" applyProtection="0">
      <alignment horizontal="left" vertical="top" indent="1"/>
    </xf>
    <xf numFmtId="0" fontId="29" fillId="83" borderId="164" applyNumberFormat="0" applyProtection="0">
      <alignment horizontal="left" vertical="top" indent="1"/>
    </xf>
    <xf numFmtId="0" fontId="29" fillId="83" borderId="164" applyNumberFormat="0" applyProtection="0">
      <alignment horizontal="left" vertical="top" indent="1"/>
    </xf>
    <xf numFmtId="0" fontId="103" fillId="0" borderId="120" applyNumberFormat="0" applyProtection="0">
      <alignment horizontal="left" vertical="center" indent="2"/>
    </xf>
    <xf numFmtId="0" fontId="29" fillId="85" borderId="164" applyNumberFormat="0" applyProtection="0">
      <alignment horizontal="left" vertical="top" indent="1"/>
    </xf>
    <xf numFmtId="0" fontId="29" fillId="85" borderId="164" applyNumberFormat="0" applyProtection="0">
      <alignment horizontal="left" vertical="top" indent="1"/>
    </xf>
    <xf numFmtId="0" fontId="29" fillId="85" borderId="164" applyNumberFormat="0" applyProtection="0">
      <alignment horizontal="left" vertical="top" indent="1"/>
    </xf>
    <xf numFmtId="0" fontId="29" fillId="85" borderId="164" applyNumberFormat="0" applyProtection="0">
      <alignment horizontal="left" vertical="top" indent="1"/>
    </xf>
    <xf numFmtId="0" fontId="29" fillId="85" borderId="164" applyNumberFormat="0" applyProtection="0">
      <alignment horizontal="left" vertical="top" indent="1"/>
    </xf>
    <xf numFmtId="0" fontId="29" fillId="85" borderId="164" applyNumberFormat="0" applyProtection="0">
      <alignment horizontal="left" vertical="top" indent="1"/>
    </xf>
    <xf numFmtId="0" fontId="103" fillId="0" borderId="120" applyNumberFormat="0" applyProtection="0">
      <alignment horizontal="left" vertical="center" indent="2"/>
    </xf>
    <xf numFmtId="0" fontId="29" fillId="69" borderId="164" applyNumberFormat="0" applyProtection="0">
      <alignment horizontal="left" vertical="top" indent="1"/>
    </xf>
    <xf numFmtId="0" fontId="29" fillId="69" borderId="164" applyNumberFormat="0" applyProtection="0">
      <alignment horizontal="left" vertical="top" indent="1"/>
    </xf>
    <xf numFmtId="0" fontId="29" fillId="69" borderId="164" applyNumberFormat="0" applyProtection="0">
      <alignment horizontal="left" vertical="top" indent="1"/>
    </xf>
    <xf numFmtId="0" fontId="29" fillId="69" borderId="164" applyNumberFormat="0" applyProtection="0">
      <alignment horizontal="left" vertical="top" indent="1"/>
    </xf>
    <xf numFmtId="0" fontId="29" fillId="69" borderId="164" applyNumberFormat="0" applyProtection="0">
      <alignment horizontal="left" vertical="top" indent="1"/>
    </xf>
    <xf numFmtId="0" fontId="29" fillId="69" borderId="164" applyNumberFormat="0" applyProtection="0">
      <alignment horizontal="left" vertical="top" indent="1"/>
    </xf>
    <xf numFmtId="0" fontId="103" fillId="0" borderId="120" applyNumberFormat="0" applyProtection="0">
      <alignment horizontal="left" vertical="center" indent="2"/>
    </xf>
    <xf numFmtId="0" fontId="29" fillId="86" borderId="164" applyNumberFormat="0" applyProtection="0">
      <alignment horizontal="left" vertical="top" indent="1"/>
    </xf>
    <xf numFmtId="0" fontId="29" fillId="86" borderId="164" applyNumberFormat="0" applyProtection="0">
      <alignment horizontal="left" vertical="top" indent="1"/>
    </xf>
    <xf numFmtId="0" fontId="29" fillId="86" borderId="164" applyNumberFormat="0" applyProtection="0">
      <alignment horizontal="left" vertical="top" indent="1"/>
    </xf>
    <xf numFmtId="0" fontId="29" fillId="86" borderId="164" applyNumberFormat="0" applyProtection="0">
      <alignment horizontal="left" vertical="top" indent="1"/>
    </xf>
    <xf numFmtId="0" fontId="29" fillId="86" borderId="164" applyNumberFormat="0" applyProtection="0">
      <alignment horizontal="left" vertical="top" indent="1"/>
    </xf>
    <xf numFmtId="0" fontId="29" fillId="86" borderId="164" applyNumberFormat="0" applyProtection="0">
      <alignment horizontal="left" vertical="top" indent="1"/>
    </xf>
    <xf numFmtId="0" fontId="29" fillId="87" borderId="120" applyNumberFormat="0">
      <protection locked="0"/>
    </xf>
    <xf numFmtId="0" fontId="29" fillId="87" borderId="120" applyNumberFormat="0">
      <protection locked="0"/>
    </xf>
    <xf numFmtId="0" fontId="29" fillId="87" borderId="120" applyNumberFormat="0">
      <protection locked="0"/>
    </xf>
    <xf numFmtId="4" fontId="71" fillId="74" borderId="164" applyNumberFormat="0" applyProtection="0">
      <alignment vertical="center"/>
    </xf>
    <xf numFmtId="4" fontId="71" fillId="74" borderId="164" applyNumberFormat="0" applyProtection="0">
      <alignment vertical="center"/>
    </xf>
    <xf numFmtId="4" fontId="121" fillId="74" borderId="164" applyNumberFormat="0" applyProtection="0">
      <alignment vertical="center"/>
    </xf>
    <xf numFmtId="4" fontId="121" fillId="74" borderId="164" applyNumberFormat="0" applyProtection="0">
      <alignment vertical="center"/>
    </xf>
    <xf numFmtId="4" fontId="122" fillId="79" borderId="165">
      <alignment vertical="center"/>
    </xf>
    <xf numFmtId="4" fontId="123" fillId="79" borderId="165">
      <alignment vertical="center"/>
    </xf>
    <xf numFmtId="4" fontId="122" fillId="80" borderId="165">
      <alignment vertical="center"/>
    </xf>
    <xf numFmtId="4" fontId="123" fillId="80" borderId="165">
      <alignment vertical="center"/>
    </xf>
    <xf numFmtId="0" fontId="71" fillId="74" borderId="164" applyNumberFormat="0" applyProtection="0">
      <alignment horizontal="left" vertical="top" indent="1"/>
    </xf>
    <xf numFmtId="0" fontId="71" fillId="74" borderId="164" applyNumberFormat="0" applyProtection="0">
      <alignment horizontal="left" vertical="top" indent="1"/>
    </xf>
    <xf numFmtId="4" fontId="71" fillId="88" borderId="163" applyNumberFormat="0" applyProtection="0">
      <alignment horizontal="right" vertical="center"/>
    </xf>
    <xf numFmtId="4" fontId="124" fillId="0" borderId="120" applyNumberFormat="0" applyProtection="0">
      <alignment horizontal="right" vertical="center" wrapText="1"/>
    </xf>
    <xf numFmtId="4" fontId="121" fillId="89" borderId="164" applyNumberFormat="0" applyProtection="0">
      <alignment horizontal="right" vertical="center"/>
    </xf>
    <xf numFmtId="4" fontId="121" fillId="89" borderId="164" applyNumberFormat="0" applyProtection="0">
      <alignment horizontal="right" vertical="center"/>
    </xf>
    <xf numFmtId="4" fontId="125" fillId="79" borderId="165">
      <alignment vertical="center"/>
    </xf>
    <xf numFmtId="4" fontId="126" fillId="79" borderId="165">
      <alignment vertical="center"/>
    </xf>
    <xf numFmtId="4" fontId="125" fillId="80" borderId="165">
      <alignment vertical="center"/>
    </xf>
    <xf numFmtId="4" fontId="126" fillId="90" borderId="165">
      <alignment vertical="center"/>
    </xf>
    <xf numFmtId="4" fontId="124" fillId="0" borderId="120" applyNumberFormat="0" applyProtection="0">
      <alignment horizontal="left" vertical="center" indent="1"/>
    </xf>
    <xf numFmtId="4" fontId="124" fillId="0" borderId="120" applyNumberFormat="0" applyProtection="0">
      <alignment horizontal="left" vertical="center" indent="1"/>
    </xf>
    <xf numFmtId="0" fontId="116" fillId="91" borderId="120" applyNumberFormat="0" applyProtection="0">
      <alignment horizontal="center" vertical="top" wrapText="1"/>
    </xf>
    <xf numFmtId="0" fontId="116" fillId="91" borderId="120" applyNumberFormat="0" applyProtection="0">
      <alignment horizontal="center" vertical="top" wrapText="1"/>
    </xf>
    <xf numFmtId="4" fontId="113" fillId="80" borderId="165">
      <alignment vertical="center"/>
    </xf>
    <xf numFmtId="4" fontId="114" fillId="80" borderId="165">
      <alignment vertical="center"/>
    </xf>
    <xf numFmtId="4" fontId="131" fillId="0" borderId="164" applyNumberFormat="0" applyProtection="0">
      <alignment horizontal="right" vertical="center"/>
    </xf>
    <xf numFmtId="4" fontId="131" fillId="0" borderId="164" applyNumberFormat="0" applyProtection="0">
      <alignment horizontal="right" vertical="center"/>
    </xf>
    <xf numFmtId="0" fontId="73" fillId="41" borderId="191" applyNumberFormat="0" applyAlignment="0" applyProtection="0"/>
    <xf numFmtId="0" fontId="73" fillId="41" borderId="191" applyNumberFormat="0" applyAlignment="0" applyProtection="0"/>
    <xf numFmtId="200" fontId="137" fillId="0" borderId="132">
      <alignment horizontal="center"/>
    </xf>
    <xf numFmtId="200" fontId="137" fillId="0" borderId="132">
      <alignment horizontal="center"/>
    </xf>
    <xf numFmtId="4" fontId="83" fillId="76" borderId="272" applyNumberFormat="0" applyProtection="0">
      <alignment vertical="center"/>
    </xf>
    <xf numFmtId="0" fontId="73" fillId="41" borderId="239" applyNumberFormat="0" applyAlignment="0" applyProtection="0"/>
    <xf numFmtId="0" fontId="29" fillId="0" borderId="166" applyNumberFormat="0" applyFill="0" applyBorder="0" applyAlignment="0" applyProtection="0"/>
    <xf numFmtId="0" fontId="142" fillId="0" borderId="167" applyNumberFormat="0" applyFill="0" applyAlignment="0" applyProtection="0"/>
    <xf numFmtId="198" fontId="29" fillId="0" borderId="168">
      <protection locked="0"/>
    </xf>
    <xf numFmtId="198" fontId="29" fillId="0" borderId="168">
      <protection locked="0"/>
    </xf>
    <xf numFmtId="198" fontId="29" fillId="0" borderId="168">
      <protection locked="0"/>
    </xf>
    <xf numFmtId="198" fontId="29" fillId="0" borderId="168">
      <protection locked="0"/>
    </xf>
    <xf numFmtId="198" fontId="29" fillId="0" borderId="168">
      <protection locked="0"/>
    </xf>
    <xf numFmtId="0" fontId="29" fillId="0" borderId="169" applyNumberFormat="0" applyAlignment="0">
      <alignment horizontal="center"/>
    </xf>
    <xf numFmtId="0" fontId="29" fillId="0" borderId="169" applyNumberFormat="0" applyAlignment="0">
      <alignment horizontal="center"/>
    </xf>
    <xf numFmtId="1" fontId="33" fillId="93" borderId="120" applyNumberFormat="0" applyAlignment="0">
      <alignment horizontal="center"/>
    </xf>
    <xf numFmtId="1" fontId="33" fillId="93" borderId="120" applyNumberFormat="0" applyAlignment="0">
      <alignment horizontal="center"/>
    </xf>
    <xf numFmtId="1" fontId="33" fillId="69" borderId="120" applyNumberFormat="0" applyAlignment="0">
      <alignment horizontal="left"/>
    </xf>
    <xf numFmtId="1" fontId="33" fillId="69" borderId="120" applyNumberFormat="0" applyAlignment="0">
      <alignment horizontal="left"/>
    </xf>
    <xf numFmtId="0" fontId="33" fillId="69" borderId="120" applyNumberFormat="0" applyAlignment="0"/>
    <xf numFmtId="0" fontId="33" fillId="69" borderId="120" applyNumberFormat="0" applyAlignment="0"/>
    <xf numFmtId="0" fontId="6" fillId="42"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39"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13"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10" fontId="83" fillId="74" borderId="120" applyNumberFormat="0" applyBorder="0" applyAlignment="0" applyProtection="0"/>
    <xf numFmtId="10" fontId="83" fillId="74" borderId="120" applyNumberFormat="0" applyBorder="0" applyAlignment="0" applyProtection="0"/>
    <xf numFmtId="10" fontId="83" fillId="74" borderId="120" applyNumberFormat="0" applyBorder="0" applyAlignment="0" applyProtection="0"/>
    <xf numFmtId="10" fontId="83" fillId="74" borderId="12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 fontId="111" fillId="78" borderId="120" applyNumberFormat="0" applyProtection="0">
      <alignment horizontal="right" vertical="center" wrapText="1"/>
    </xf>
    <xf numFmtId="4" fontId="111" fillId="78" borderId="120" applyNumberFormat="0" applyProtection="0">
      <alignment horizontal="left" vertical="center" indent="1"/>
    </xf>
    <xf numFmtId="4" fontId="116" fillId="81" borderId="120" applyNumberFormat="0" applyProtection="0">
      <alignment horizontal="left" vertical="center"/>
    </xf>
    <xf numFmtId="4" fontId="116" fillId="81" borderId="120" applyNumberFormat="0" applyProtection="0">
      <alignment horizontal="left" vertical="center"/>
    </xf>
    <xf numFmtId="4" fontId="115" fillId="0" borderId="120" applyNumberFormat="0" applyProtection="0">
      <alignment horizontal="left" vertical="center" indent="1"/>
    </xf>
    <xf numFmtId="4" fontId="71" fillId="0" borderId="120" applyNumberFormat="0" applyProtection="0">
      <alignment horizontal="left" vertical="center" indent="1"/>
    </xf>
    <xf numFmtId="0" fontId="116" fillId="84" borderId="120" applyNumberFormat="0" applyProtection="0">
      <alignment horizontal="left" vertical="center" indent="2"/>
    </xf>
    <xf numFmtId="0" fontId="116" fillId="84" borderId="120" applyNumberFormat="0" applyProtection="0">
      <alignment horizontal="left" vertical="center" indent="2"/>
    </xf>
    <xf numFmtId="0" fontId="103" fillId="0" borderId="120" applyNumberFormat="0" applyProtection="0">
      <alignment horizontal="left" vertical="center" indent="2"/>
    </xf>
    <xf numFmtId="0" fontId="103" fillId="0" borderId="120" applyNumberFormat="0" applyProtection="0">
      <alignment horizontal="left" vertical="center" indent="2"/>
    </xf>
    <xf numFmtId="0" fontId="103" fillId="0" borderId="120" applyNumberFormat="0" applyProtection="0">
      <alignment horizontal="left" vertical="center" indent="2"/>
    </xf>
    <xf numFmtId="0" fontId="29" fillId="87" borderId="120" applyNumberFormat="0">
      <protection locked="0"/>
    </xf>
    <xf numFmtId="0" fontId="29" fillId="87" borderId="120" applyNumberFormat="0">
      <protection locked="0"/>
    </xf>
    <xf numFmtId="0" fontId="29" fillId="87" borderId="120" applyNumberFormat="0">
      <protection locked="0"/>
    </xf>
    <xf numFmtId="4" fontId="124" fillId="0" borderId="120" applyNumberFormat="0" applyProtection="0">
      <alignment horizontal="right" vertical="center" wrapText="1"/>
    </xf>
    <xf numFmtId="4" fontId="124" fillId="0" borderId="120" applyNumberFormat="0" applyProtection="0">
      <alignment horizontal="left" vertical="center" indent="1"/>
    </xf>
    <xf numFmtId="4" fontId="124" fillId="0" borderId="120" applyNumberFormat="0" applyProtection="0">
      <alignment horizontal="left" vertical="center" indent="1"/>
    </xf>
    <xf numFmtId="0" fontId="116" fillId="91" borderId="120" applyNumberFormat="0" applyProtection="0">
      <alignment horizontal="center" vertical="top" wrapText="1"/>
    </xf>
    <xf numFmtId="0" fontId="116" fillId="91" borderId="120" applyNumberFormat="0" applyProtection="0">
      <alignment horizontal="center" vertical="top" wrapText="1"/>
    </xf>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1" fontId="33" fillId="93" borderId="120" applyNumberFormat="0" applyAlignment="0">
      <alignment horizontal="center"/>
    </xf>
    <xf numFmtId="1" fontId="33" fillId="93" borderId="120" applyNumberFormat="0" applyAlignment="0">
      <alignment horizontal="center"/>
    </xf>
    <xf numFmtId="1" fontId="33" fillId="69" borderId="120" applyNumberFormat="0" applyAlignment="0">
      <alignment horizontal="left"/>
    </xf>
    <xf numFmtId="1" fontId="33" fillId="69" borderId="120" applyNumberFormat="0" applyAlignment="0">
      <alignment horizontal="left"/>
    </xf>
    <xf numFmtId="0" fontId="33" fillId="69" borderId="120" applyNumberFormat="0" applyAlignment="0"/>
    <xf numFmtId="0" fontId="33" fillId="69" borderId="120" applyNumberFormat="0" applyAlignment="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9" borderId="0" applyNumberFormat="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6" fillId="32"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32" borderId="0" applyNumberFormat="0" applyBorder="0" applyAlignment="0" applyProtection="0"/>
    <xf numFmtId="0" fontId="6" fillId="42" borderId="0" applyNumberFormat="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3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24"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43"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37"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29" fillId="0" borderId="166" applyNumberFormat="0" applyFill="0" applyBorder="0" applyAlignment="0" applyProtection="0"/>
    <xf numFmtId="0" fontId="29" fillId="0" borderId="166" applyNumberFormat="0" applyFill="0" applyBorder="0" applyAlignment="0" applyProtection="0"/>
    <xf numFmtId="0" fontId="34" fillId="0" borderId="179">
      <alignment horizontal="left" vertical="center"/>
    </xf>
    <xf numFmtId="10" fontId="83" fillId="74" borderId="120" applyNumberFormat="0" applyBorder="0" applyAlignment="0" applyProtection="0"/>
    <xf numFmtId="0" fontId="6" fillId="0" borderId="0"/>
    <xf numFmtId="0" fontId="6" fillId="0" borderId="0"/>
    <xf numFmtId="0" fontId="117" fillId="65" borderId="224" applyBorder="0"/>
    <xf numFmtId="0" fontId="6" fillId="0" borderId="0"/>
    <xf numFmtId="0" fontId="96" fillId="43" borderId="19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2" fillId="0" borderId="214" applyNumberFormat="0" applyFill="0" applyAlignment="0" applyProtection="0"/>
    <xf numFmtId="0" fontId="6" fillId="0" borderId="0"/>
    <xf numFmtId="0" fontId="29" fillId="0" borderId="0"/>
    <xf numFmtId="0" fontId="29" fillId="0" borderId="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8"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44" fontId="6" fillId="0" borderId="0" applyFont="0" applyFill="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1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20" borderId="0" applyNumberFormat="0" applyBorder="0" applyAlignment="0" applyProtection="0"/>
    <xf numFmtId="0" fontId="6" fillId="1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12"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39" borderId="0" applyNumberFormat="0" applyBorder="0" applyAlignment="0" applyProtection="0"/>
    <xf numFmtId="0" fontId="6" fillId="44"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32" borderId="0" applyNumberFormat="0" applyBorder="0" applyAlignment="0" applyProtection="0"/>
    <xf numFmtId="0" fontId="6" fillId="44" borderId="0" applyNumberFormat="0" applyBorder="0" applyAlignment="0" applyProtection="0"/>
    <xf numFmtId="0" fontId="6" fillId="3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42" borderId="0" applyNumberFormat="0" applyBorder="0" applyAlignment="0" applyProtection="0"/>
    <xf numFmtId="0" fontId="6" fillId="13"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76" borderId="0" applyNumberFormat="0" applyBorder="0" applyAlignment="0" applyProtection="0"/>
    <xf numFmtId="0" fontId="6" fillId="21"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36" borderId="0" applyNumberFormat="0" applyBorder="0" applyAlignment="0" applyProtection="0"/>
    <xf numFmtId="0" fontId="6" fillId="25"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42" borderId="0" applyNumberFormat="0" applyBorder="0" applyAlignment="0" applyProtection="0"/>
    <xf numFmtId="0" fontId="6" fillId="2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6" fillId="39" borderId="0" applyNumberFormat="0" applyBorder="0" applyAlignment="0" applyProtection="0"/>
    <xf numFmtId="0" fontId="6" fillId="33" borderId="0" applyNumberFormat="0" applyBorder="0" applyAlignment="0" applyProtection="0"/>
    <xf numFmtId="0" fontId="29" fillId="0" borderId="269" applyNumberFormat="0" applyFill="0" applyBorder="0" applyAlignment="0" applyProtection="0"/>
    <xf numFmtId="0" fontId="29" fillId="0" borderId="269" applyNumberFormat="0" applyFill="0" applyBorder="0" applyAlignment="0" applyProtection="0"/>
    <xf numFmtId="0" fontId="94" fillId="0" borderId="193" applyNumberFormat="0" applyFill="0" applyAlignment="0" applyProtection="0"/>
    <xf numFmtId="0" fontId="72" fillId="48" borderId="159" applyNumberFormat="0" applyAlignment="0" applyProtection="0"/>
    <xf numFmtId="0" fontId="73" fillId="121" borderId="159" applyNumberFormat="0" applyAlignment="0" applyProtection="0"/>
    <xf numFmtId="0" fontId="157" fillId="122" borderId="171" applyNumberFormat="0" applyAlignment="0" applyProtection="0"/>
    <xf numFmtId="0" fontId="157" fillId="122" borderId="171" applyNumberFormat="0" applyAlignment="0" applyProtection="0"/>
    <xf numFmtId="0" fontId="157" fillId="122" borderId="171"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93" fillId="0" borderId="220" applyNumberFormat="0" applyFill="0" applyAlignment="0" applyProtection="0"/>
    <xf numFmtId="0" fontId="93" fillId="0" borderId="221"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72" fillId="48" borderId="263" applyNumberFormat="0" applyAlignment="0" applyProtection="0"/>
    <xf numFmtId="0" fontId="157" fillId="122" borderId="272" applyNumberFormat="0" applyAlignment="0" applyProtection="0"/>
    <xf numFmtId="0" fontId="74" fillId="115" borderId="264" applyNumberFormat="0" applyAlignment="0" applyProtection="0"/>
    <xf numFmtId="0" fontId="74" fillId="115" borderId="264" applyNumberForma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168" fillId="67" borderId="239" applyNumberFormat="0" applyAlignment="0" applyProtection="0"/>
    <xf numFmtId="0" fontId="168" fillId="67" borderId="239" applyNumberFormat="0" applyAlignment="0" applyProtection="0"/>
    <xf numFmtId="0" fontId="96" fillId="43" borderId="239" applyNumberFormat="0" applyAlignment="0" applyProtection="0"/>
    <xf numFmtId="44" fontId="6" fillId="0" borderId="0" applyFont="0" applyFill="0" applyBorder="0" applyAlignment="0" applyProtection="0"/>
    <xf numFmtId="44" fontId="6" fillId="0" borderId="0" applyFont="0" applyFill="0" applyBorder="0" applyAlignment="0" applyProtection="0"/>
    <xf numFmtId="0" fontId="168" fillId="67" borderId="249" applyNumberFormat="0" applyAlignment="0" applyProtection="0"/>
    <xf numFmtId="0" fontId="96" fillId="43" borderId="239" applyNumberFormat="0" applyAlignment="0" applyProtection="0"/>
    <xf numFmtId="44" fontId="6" fillId="0" borderId="0" applyFont="0" applyFill="0" applyBorder="0" applyAlignment="0" applyProtection="0"/>
    <xf numFmtId="0" fontId="92" fillId="0" borderId="240" applyNumberFormat="0" applyFill="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92" fillId="0" borderId="160" applyNumberFormat="0" applyFill="0" applyAlignment="0" applyProtection="0"/>
    <xf numFmtId="0" fontId="93" fillId="0" borderId="172" applyNumberFormat="0" applyFill="0" applyAlignment="0" applyProtection="0"/>
    <xf numFmtId="0" fontId="93" fillId="0" borderId="173" applyNumberFormat="0" applyFill="0" applyAlignment="0" applyProtection="0"/>
    <xf numFmtId="0" fontId="92" fillId="0" borderId="160" applyNumberFormat="0" applyFill="0" applyAlignment="0" applyProtection="0"/>
    <xf numFmtId="0" fontId="93" fillId="0" borderId="173" applyNumberFormat="0" applyFill="0" applyAlignment="0" applyProtection="0"/>
    <xf numFmtId="0" fontId="93" fillId="0" borderId="173" applyNumberFormat="0" applyFill="0" applyAlignment="0" applyProtection="0"/>
    <xf numFmtId="0" fontId="93" fillId="0" borderId="161" applyNumberFormat="0" applyFill="0" applyAlignment="0" applyProtection="0"/>
    <xf numFmtId="0" fontId="163" fillId="0" borderId="174" applyNumberFormat="0" applyFill="0" applyAlignment="0" applyProtection="0"/>
    <xf numFmtId="0" fontId="96" fillId="43" borderId="159" applyNumberFormat="0" applyAlignment="0" applyProtection="0"/>
    <xf numFmtId="0" fontId="168" fillId="67" borderId="171" applyNumberFormat="0" applyAlignment="0" applyProtection="0"/>
    <xf numFmtId="0" fontId="168" fillId="67" borderId="171" applyNumberFormat="0" applyAlignment="0" applyProtection="0"/>
    <xf numFmtId="0" fontId="168" fillId="67" borderId="171" applyNumberFormat="0" applyAlignment="0" applyProtection="0"/>
    <xf numFmtId="0" fontId="96" fillId="43" borderId="159" applyNumberFormat="0" applyAlignment="0" applyProtection="0"/>
    <xf numFmtId="0" fontId="96" fillId="43" borderId="159" applyNumberFormat="0" applyAlignment="0" applyProtection="0"/>
    <xf numFmtId="0" fontId="168" fillId="67" borderId="159" applyNumberFormat="0" applyAlignment="0" applyProtection="0"/>
    <xf numFmtId="0" fontId="96" fillId="43" borderId="159" applyNumberFormat="0" applyAlignment="0" applyProtection="0"/>
    <xf numFmtId="0" fontId="168" fillId="67" borderId="159" applyNumberFormat="0" applyAlignment="0" applyProtection="0"/>
    <xf numFmtId="4" fontId="71" fillId="77" borderId="267"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8" fillId="67" borderId="191" applyNumberFormat="0" applyAlignment="0" applyProtection="0"/>
    <xf numFmtId="0" fontId="6" fillId="0" borderId="0"/>
    <xf numFmtId="0" fontId="96" fillId="43" borderId="19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43" borderId="19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6" fillId="43" borderId="191"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71" fillId="88" borderId="229" applyNumberFormat="0" applyProtection="0">
      <alignment horizontal="right" vertical="center"/>
    </xf>
    <xf numFmtId="216" fontId="6" fillId="0" borderId="0"/>
    <xf numFmtId="216" fontId="6" fillId="0" borderId="0"/>
    <xf numFmtId="0" fontId="74" fillId="45" borderId="192" applyNumberFormat="0" applyAlignment="0" applyProtection="0"/>
    <xf numFmtId="0" fontId="74" fillId="115" borderId="192" applyNumberFormat="0" applyAlignment="0" applyProtection="0"/>
    <xf numFmtId="0" fontId="74" fillId="115" borderId="192" applyNumberFormat="0" applyAlignment="0" applyProtection="0"/>
    <xf numFmtId="0" fontId="73" fillId="121" borderId="191" applyNumberFormat="0" applyAlignment="0" applyProtection="0"/>
    <xf numFmtId="0" fontId="29" fillId="66" borderId="266" applyNumberFormat="0" applyFont="0" applyAlignment="0" applyProtection="0"/>
    <xf numFmtId="0" fontId="71" fillId="39" borderId="266" applyNumberFormat="0" applyFont="0" applyAlignment="0" applyProtection="0"/>
    <xf numFmtId="0" fontId="83" fillId="66" borderId="272" applyNumberFormat="0" applyFont="0" applyAlignment="0" applyProtection="0"/>
    <xf numFmtId="0" fontId="71" fillId="39" borderId="266" applyNumberFormat="0" applyFont="0" applyAlignment="0" applyProtection="0"/>
    <xf numFmtId="0" fontId="29" fillId="39" borderId="266" applyNumberFormat="0" applyFont="0" applyAlignment="0" applyProtection="0"/>
    <xf numFmtId="0" fontId="29" fillId="39" borderId="263" applyNumberFormat="0" applyFont="0" applyAlignment="0" applyProtection="0"/>
    <xf numFmtId="0" fontId="105" fillId="41" borderId="267"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122" borderId="267" applyNumberFormat="0" applyAlignment="0" applyProtection="0"/>
    <xf numFmtId="4" fontId="71" fillId="88" borderId="267" applyNumberFormat="0" applyProtection="0">
      <alignment horizontal="right" vertical="center"/>
    </xf>
    <xf numFmtId="4" fontId="121" fillId="89" borderId="268" applyNumberFormat="0" applyProtection="0">
      <alignment horizontal="right" vertical="center"/>
    </xf>
    <xf numFmtId="4" fontId="121" fillId="88" borderId="267" applyNumberFormat="0" applyProtection="0">
      <alignment horizontal="right" vertical="center"/>
    </xf>
    <xf numFmtId="4" fontId="172" fillId="75" borderId="272" applyNumberFormat="0" applyProtection="0">
      <alignment horizontal="right" vertical="center"/>
    </xf>
    <xf numFmtId="4" fontId="83" fillId="0" borderId="272" applyNumberFormat="0" applyProtection="0">
      <alignment horizontal="right" vertical="center"/>
    </xf>
    <xf numFmtId="4" fontId="71" fillId="88" borderId="267" applyNumberFormat="0" applyProtection="0">
      <alignment horizontal="right" vertical="center"/>
    </xf>
    <xf numFmtId="4" fontId="83" fillId="0" borderId="272" applyNumberFormat="0" applyProtection="0">
      <alignment horizontal="right" vertical="center"/>
    </xf>
    <xf numFmtId="4" fontId="83" fillId="0" borderId="272" applyNumberFormat="0" applyProtection="0">
      <alignment horizontal="right" vertical="center"/>
    </xf>
    <xf numFmtId="4" fontId="83" fillId="0" borderId="272" applyNumberFormat="0" applyProtection="0">
      <alignment horizontal="right" vertical="center"/>
    </xf>
    <xf numFmtId="0" fontId="71" fillId="39" borderId="268" applyNumberFormat="0" applyProtection="0">
      <alignment horizontal="left" vertical="top" indent="1"/>
    </xf>
    <xf numFmtId="4" fontId="71" fillId="74" borderId="267" applyNumberFormat="0" applyProtection="0">
      <alignment horizontal="left" vertical="center" indent="1"/>
    </xf>
    <xf numFmtId="0" fontId="107" fillId="39" borderId="268" applyNumberFormat="0" applyProtection="0">
      <alignment horizontal="left" vertical="top" indent="1"/>
    </xf>
    <xf numFmtId="4" fontId="71" fillId="39" borderId="268" applyNumberFormat="0" applyProtection="0">
      <alignment horizontal="left" vertical="center" indent="1"/>
    </xf>
    <xf numFmtId="4" fontId="71" fillId="74" borderId="267" applyNumberFormat="0" applyProtection="0">
      <alignment horizontal="left" vertical="center" indent="1"/>
    </xf>
    <xf numFmtId="4" fontId="107" fillId="48" borderId="268" applyNumberFormat="0" applyProtection="0">
      <alignment horizontal="left" vertical="center" indent="1"/>
    </xf>
    <xf numFmtId="4" fontId="121" fillId="74" borderId="267" applyNumberFormat="0" applyProtection="0">
      <alignment vertical="center"/>
    </xf>
    <xf numFmtId="4" fontId="121" fillId="74" borderId="268" applyNumberFormat="0" applyProtection="0">
      <alignment vertical="center"/>
    </xf>
    <xf numFmtId="4" fontId="71" fillId="74" borderId="267" applyNumberFormat="0" applyProtection="0">
      <alignment vertical="center"/>
    </xf>
    <xf numFmtId="4" fontId="71" fillId="74" borderId="267" applyNumberFormat="0" applyProtection="0">
      <alignment vertical="center"/>
    </xf>
    <xf numFmtId="4" fontId="107" fillId="39" borderId="268" applyNumberFormat="0" applyProtection="0">
      <alignment vertical="center"/>
    </xf>
    <xf numFmtId="0" fontId="29" fillId="130" borderId="267" applyNumberFormat="0" applyProtection="0">
      <alignment horizontal="left" vertical="center" indent="1"/>
    </xf>
    <xf numFmtId="0" fontId="29" fillId="86" borderId="268" applyNumberFormat="0" applyProtection="0">
      <alignment horizontal="left" vertical="top" indent="1"/>
    </xf>
    <xf numFmtId="0" fontId="29" fillId="130" borderId="267" applyNumberFormat="0" applyProtection="0">
      <alignment horizontal="left" vertical="center" indent="1"/>
    </xf>
    <xf numFmtId="0" fontId="29" fillId="86" borderId="268" applyNumberFormat="0" applyProtection="0">
      <alignment horizontal="left" vertical="top" indent="1"/>
    </xf>
    <xf numFmtId="0" fontId="29" fillId="130" borderId="267" applyNumberFormat="0" applyProtection="0">
      <alignment horizontal="left" vertical="center" indent="1"/>
    </xf>
    <xf numFmtId="0" fontId="83" fillId="89" borderId="268" applyNumberFormat="0" applyProtection="0">
      <alignment horizontal="left" vertical="top" indent="1"/>
    </xf>
    <xf numFmtId="0" fontId="29" fillId="86" borderId="268" applyNumberFormat="0" applyProtection="0">
      <alignment horizontal="left" vertical="top" indent="1"/>
    </xf>
    <xf numFmtId="0" fontId="29" fillId="130" borderId="267" applyNumberFormat="0" applyProtection="0">
      <alignment horizontal="left" vertical="center" indent="1"/>
    </xf>
    <xf numFmtId="0" fontId="29" fillId="89" borderId="268" applyNumberFormat="0" applyProtection="0">
      <alignment horizontal="left" vertical="center" indent="1"/>
    </xf>
    <xf numFmtId="0" fontId="29" fillId="130" borderId="267" applyNumberFormat="0" applyProtection="0">
      <alignment horizontal="left" vertical="center" indent="1"/>
    </xf>
    <xf numFmtId="0" fontId="83" fillId="89" borderId="272"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69" borderId="268" applyNumberFormat="0" applyProtection="0">
      <alignment horizontal="left" vertical="top" indent="1"/>
    </xf>
    <xf numFmtId="0" fontId="83" fillId="44" borderId="268" applyNumberFormat="0" applyProtection="0">
      <alignment horizontal="left" vertical="top" indent="1"/>
    </xf>
    <xf numFmtId="0" fontId="83" fillId="44" borderId="268" applyNumberFormat="0" applyProtection="0">
      <alignment horizontal="left" vertical="top" indent="1"/>
    </xf>
    <xf numFmtId="0" fontId="29" fillId="44" borderId="268"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83" fillId="44" borderId="272" applyNumberFormat="0" applyProtection="0">
      <alignment horizontal="left" vertical="center" indent="1"/>
    </xf>
    <xf numFmtId="0" fontId="83" fillId="44" borderId="272" applyNumberFormat="0" applyProtection="0">
      <alignment horizontal="left" vertical="center" indent="1"/>
    </xf>
    <xf numFmtId="0" fontId="83" fillId="44" borderId="272" applyNumberFormat="0" applyProtection="0">
      <alignment horizontal="left" vertical="center" indent="1"/>
    </xf>
    <xf numFmtId="0" fontId="29" fillId="104" borderId="268" applyNumberFormat="0" applyProtection="0">
      <alignment horizontal="left" vertical="top" indent="1"/>
    </xf>
    <xf numFmtId="0" fontId="29" fillId="85" borderId="268" applyNumberFormat="0" applyProtection="0">
      <alignment horizontal="left" vertical="top"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83" fillId="104" borderId="268" applyNumberFormat="0" applyProtection="0">
      <alignment horizontal="left" vertical="top" indent="1"/>
    </xf>
    <xf numFmtId="0" fontId="83" fillId="104" borderId="268" applyNumberFormat="0" applyProtection="0">
      <alignment horizontal="left" vertical="top" indent="1"/>
    </xf>
    <xf numFmtId="0" fontId="29" fillId="85" borderId="268" applyNumberFormat="0" applyProtection="0">
      <alignment horizontal="left" vertical="top" indent="1"/>
    </xf>
    <xf numFmtId="0" fontId="29" fillId="104" borderId="268"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83" fillId="70" borderId="272" applyNumberFormat="0" applyProtection="0">
      <alignment horizontal="left" vertical="center" indent="1"/>
    </xf>
    <xf numFmtId="0" fontId="29" fillId="65" borderId="268" applyNumberFormat="0" applyProtection="0">
      <alignment horizontal="left" vertical="top" indent="1"/>
    </xf>
    <xf numFmtId="0" fontId="29" fillId="138" borderId="267" applyNumberFormat="0" applyProtection="0">
      <alignment horizontal="left" vertical="center" indent="1"/>
    </xf>
    <xf numFmtId="0" fontId="29" fillId="83" borderId="268" applyNumberFormat="0" applyProtection="0">
      <alignment horizontal="left" vertical="top" indent="1"/>
    </xf>
    <xf numFmtId="0" fontId="29" fillId="138" borderId="267" applyNumberFormat="0" applyProtection="0">
      <alignment horizontal="left" vertical="center" indent="1"/>
    </xf>
    <xf numFmtId="0" fontId="29" fillId="83" borderId="268" applyNumberFormat="0" applyProtection="0">
      <alignment horizontal="left" vertical="top" indent="1"/>
    </xf>
    <xf numFmtId="0" fontId="29" fillId="138" borderId="267" applyNumberFormat="0" applyProtection="0">
      <alignment horizontal="left" vertical="center" indent="1"/>
    </xf>
    <xf numFmtId="0" fontId="83" fillId="65" borderId="268" applyNumberFormat="0" applyProtection="0">
      <alignment horizontal="left" vertical="top" indent="1"/>
    </xf>
    <xf numFmtId="0" fontId="29" fillId="83" borderId="268" applyNumberFormat="0" applyProtection="0">
      <alignment horizontal="left" vertical="top" indent="1"/>
    </xf>
    <xf numFmtId="0" fontId="29" fillId="65" borderId="268"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83" fillId="48" borderId="272" applyNumberFormat="0" applyProtection="0">
      <alignment horizontal="left" vertical="center" indent="1"/>
    </xf>
    <xf numFmtId="0" fontId="83" fillId="48" borderId="272" applyNumberFormat="0" applyProtection="0">
      <alignment horizontal="left" vertical="center" indent="1"/>
    </xf>
    <xf numFmtId="4" fontId="71" fillId="138" borderId="267" applyNumberFormat="0" applyProtection="0">
      <alignment horizontal="left" vertical="center" indent="1"/>
    </xf>
    <xf numFmtId="4" fontId="71" fillId="138" borderId="267" applyNumberFormat="0" applyProtection="0">
      <alignment horizontal="left" vertical="center" indent="1"/>
    </xf>
    <xf numFmtId="4" fontId="83" fillId="104" borderId="273" applyNumberFormat="0" applyProtection="0">
      <alignment horizontal="left" vertical="center" indent="1"/>
    </xf>
    <xf numFmtId="4" fontId="83" fillId="104" borderId="273" applyNumberFormat="0" applyProtection="0">
      <alignment horizontal="left" vertical="center" indent="1"/>
    </xf>
    <xf numFmtId="4" fontId="83" fillId="104" borderId="273" applyNumberFormat="0" applyProtection="0">
      <alignment horizontal="left" vertical="center" indent="1"/>
    </xf>
    <xf numFmtId="4" fontId="83" fillId="104" borderId="272" applyNumberFormat="0" applyProtection="0">
      <alignment horizontal="right" vertical="center"/>
    </xf>
    <xf numFmtId="4" fontId="83" fillId="89" borderId="273" applyNumberFormat="0" applyProtection="0">
      <alignment horizontal="left" vertical="center" indent="1"/>
    </xf>
    <xf numFmtId="4" fontId="83" fillId="89" borderId="273" applyNumberFormat="0" applyProtection="0">
      <alignment horizontal="left" vertical="center" indent="1"/>
    </xf>
    <xf numFmtId="0" fontId="29" fillId="0" borderId="228" applyNumberFormat="0" applyAlignment="0">
      <alignment horizontal="center"/>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4" fontId="83" fillId="104" borderId="272" applyNumberFormat="0" applyProtection="0">
      <alignment horizontal="right" vertical="center"/>
    </xf>
    <xf numFmtId="4" fontId="29" fillId="65" borderId="273" applyNumberFormat="0" applyProtection="0">
      <alignment horizontal="left" vertical="center" indent="1"/>
    </xf>
    <xf numFmtId="4" fontId="115" fillId="137" borderId="267" applyNumberFormat="0" applyProtection="0">
      <alignment horizontal="left" vertical="center" indent="1"/>
    </xf>
    <xf numFmtId="4" fontId="115" fillId="137" borderId="267" applyNumberFormat="0" applyProtection="0">
      <alignment horizontal="left" vertical="center" indent="1"/>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71" fillId="46" borderId="268" applyNumberFormat="0" applyProtection="0">
      <alignment horizontal="right" vertical="center"/>
    </xf>
    <xf numFmtId="4" fontId="71" fillId="94" borderId="267" applyNumberFormat="0" applyProtection="0">
      <alignment horizontal="right" vertical="center"/>
    </xf>
    <xf numFmtId="4" fontId="83" fillId="46" borderId="272" applyNumberFormat="0" applyProtection="0">
      <alignment horizontal="right" vertical="center"/>
    </xf>
    <xf numFmtId="4" fontId="83" fillId="46" borderId="272" applyNumberFormat="0" applyProtection="0">
      <alignment horizontal="right" vertical="center"/>
    </xf>
    <xf numFmtId="4" fontId="83" fillId="46" borderId="272" applyNumberFormat="0" applyProtection="0">
      <alignment horizontal="right" vertical="center"/>
    </xf>
    <xf numFmtId="4" fontId="71" fillId="135" borderId="267" applyNumberFormat="0" applyProtection="0">
      <alignment horizontal="right" vertical="center"/>
    </xf>
    <xf numFmtId="4" fontId="83" fillId="72" borderId="272" applyNumberFormat="0" applyProtection="0">
      <alignment horizontal="right" vertical="center"/>
    </xf>
    <xf numFmtId="4" fontId="83" fillId="72" borderId="272" applyNumberFormat="0" applyProtection="0">
      <alignment horizontal="right" vertical="center"/>
    </xf>
    <xf numFmtId="4" fontId="83" fillId="47" borderId="272" applyNumberFormat="0" applyProtection="0">
      <alignment horizontal="right" vertical="center"/>
    </xf>
    <xf numFmtId="4" fontId="83" fillId="47" borderId="272" applyNumberFormat="0" applyProtection="0">
      <alignment horizontal="right" vertical="center"/>
    </xf>
    <xf numFmtId="4" fontId="71" fillId="68" borderId="268" applyNumberFormat="0" applyProtection="0">
      <alignment horizontal="right" vertical="center"/>
    </xf>
    <xf numFmtId="4" fontId="71" fillId="68" borderId="268" applyNumberFormat="0" applyProtection="0">
      <alignment horizontal="right" vertical="center"/>
    </xf>
    <xf numFmtId="4" fontId="83" fillId="68" borderId="272" applyNumberFormat="0" applyProtection="0">
      <alignment horizontal="right" vertical="center"/>
    </xf>
    <xf numFmtId="4" fontId="83" fillId="68" borderId="272" applyNumberFormat="0" applyProtection="0">
      <alignment horizontal="right" vertical="center"/>
    </xf>
    <xf numFmtId="4" fontId="83" fillId="68" borderId="272" applyNumberFormat="0" applyProtection="0">
      <alignment horizontal="right" vertical="center"/>
    </xf>
    <xf numFmtId="0" fontId="6" fillId="0" borderId="0"/>
    <xf numFmtId="0" fontId="6" fillId="0" borderId="0"/>
    <xf numFmtId="0" fontId="6" fillId="0" borderId="0"/>
    <xf numFmtId="0" fontId="6" fillId="0" borderId="0"/>
    <xf numFmtId="4" fontId="71" fillId="53" borderId="268" applyNumberFormat="0" applyProtection="0">
      <alignment horizontal="right" vertical="center"/>
    </xf>
    <xf numFmtId="4" fontId="71" fillId="133" borderId="267" applyNumberFormat="0" applyProtection="0">
      <alignment horizontal="right" vertical="center"/>
    </xf>
    <xf numFmtId="4" fontId="71" fillId="133" borderId="267" applyNumberFormat="0" applyProtection="0">
      <alignment horizontal="right" vertical="center"/>
    </xf>
    <xf numFmtId="4" fontId="71" fillId="53" borderId="268" applyNumberFormat="0" applyProtection="0">
      <alignment horizontal="right" vertical="center"/>
    </xf>
    <xf numFmtId="0" fontId="6" fillId="0" borderId="0"/>
    <xf numFmtId="0" fontId="6" fillId="0" borderId="0"/>
    <xf numFmtId="4" fontId="83" fillId="53" borderId="272" applyNumberFormat="0" applyProtection="0">
      <alignment horizontal="right" vertical="center"/>
    </xf>
    <xf numFmtId="4" fontId="83" fillId="53" borderId="272" applyNumberFormat="0" applyProtection="0">
      <alignment horizontal="right" vertical="center"/>
    </xf>
    <xf numFmtId="4" fontId="83" fillId="53" borderId="272" applyNumberFormat="0" applyProtection="0">
      <alignment horizontal="right" vertical="center"/>
    </xf>
    <xf numFmtId="0" fontId="6" fillId="0" borderId="0"/>
    <xf numFmtId="4" fontId="83" fillId="53" borderId="272" applyNumberFormat="0" applyProtection="0">
      <alignment horizontal="right" vertical="center"/>
    </xf>
    <xf numFmtId="0" fontId="6" fillId="0" borderId="0"/>
    <xf numFmtId="0" fontId="6" fillId="0" borderId="0"/>
    <xf numFmtId="4" fontId="71" fillId="49" borderId="268" applyNumberFormat="0" applyProtection="0">
      <alignment horizontal="right" vertical="center"/>
    </xf>
    <xf numFmtId="4" fontId="71" fillId="95" borderId="267" applyNumberFormat="0" applyProtection="0">
      <alignment horizontal="right" vertical="center"/>
    </xf>
    <xf numFmtId="0" fontId="6" fillId="0" borderId="0"/>
    <xf numFmtId="0" fontId="6" fillId="0" borderId="0"/>
    <xf numFmtId="4" fontId="71" fillId="95" borderId="267" applyNumberFormat="0" applyProtection="0">
      <alignment horizontal="right" vertical="center"/>
    </xf>
    <xf numFmtId="4" fontId="71" fillId="49" borderId="268" applyNumberFormat="0" applyProtection="0">
      <alignment horizontal="right" vertical="center"/>
    </xf>
    <xf numFmtId="0" fontId="6" fillId="0" borderId="0"/>
    <xf numFmtId="4" fontId="83" fillId="49" borderId="272" applyNumberFormat="0" applyProtection="0">
      <alignment horizontal="right" vertical="center"/>
    </xf>
    <xf numFmtId="4" fontId="83" fillId="49" borderId="272" applyNumberFormat="0" applyProtection="0">
      <alignment horizontal="right" vertical="center"/>
    </xf>
    <xf numFmtId="4" fontId="83" fillId="49" borderId="272" applyNumberFormat="0" applyProtection="0">
      <alignment horizontal="right" vertical="center"/>
    </xf>
    <xf numFmtId="0" fontId="6" fillId="0" borderId="0"/>
    <xf numFmtId="0" fontId="6" fillId="0" borderId="0"/>
    <xf numFmtId="4" fontId="83" fillId="49" borderId="272" applyNumberFormat="0" applyProtection="0">
      <alignment horizontal="right" vertical="center"/>
    </xf>
    <xf numFmtId="0" fontId="6" fillId="0" borderId="0"/>
    <xf numFmtId="0" fontId="6" fillId="0" borderId="0"/>
    <xf numFmtId="0" fontId="6" fillId="0" borderId="0"/>
    <xf numFmtId="4" fontId="71" fillId="61" borderId="268" applyNumberFormat="0" applyProtection="0">
      <alignment horizontal="right" vertical="center"/>
    </xf>
    <xf numFmtId="4" fontId="71" fillId="90" borderId="267" applyNumberFormat="0" applyProtection="0">
      <alignment horizontal="right" vertical="center"/>
    </xf>
    <xf numFmtId="0" fontId="6" fillId="0" borderId="0"/>
    <xf numFmtId="0" fontId="6" fillId="0" borderId="0"/>
    <xf numFmtId="4" fontId="71" fillId="90" borderId="267" applyNumberFormat="0" applyProtection="0">
      <alignment horizontal="right" vertical="center"/>
    </xf>
    <xf numFmtId="4" fontId="71" fillId="61" borderId="268" applyNumberFormat="0" applyProtection="0">
      <alignment horizontal="right" vertical="center"/>
    </xf>
    <xf numFmtId="0" fontId="6" fillId="0" borderId="0"/>
    <xf numFmtId="0" fontId="6" fillId="0" borderId="0"/>
    <xf numFmtId="4" fontId="83" fillId="61" borderId="273" applyNumberFormat="0" applyProtection="0">
      <alignment horizontal="right" vertical="center"/>
    </xf>
    <xf numFmtId="4" fontId="83" fillId="61" borderId="273" applyNumberFormat="0" applyProtection="0">
      <alignment horizontal="right" vertical="center"/>
    </xf>
    <xf numFmtId="0" fontId="6" fillId="0" borderId="0"/>
    <xf numFmtId="4" fontId="83" fillId="61" borderId="273" applyNumberFormat="0" applyProtection="0">
      <alignment horizontal="right" vertical="center"/>
    </xf>
    <xf numFmtId="0" fontId="6" fillId="0" borderId="0"/>
    <xf numFmtId="0" fontId="6" fillId="0" borderId="0"/>
    <xf numFmtId="4" fontId="83" fillId="61" borderId="273" applyNumberFormat="0" applyProtection="0">
      <alignment horizontal="right" vertical="center"/>
    </xf>
    <xf numFmtId="0" fontId="6" fillId="0" borderId="0"/>
    <xf numFmtId="0" fontId="6" fillId="0" borderId="0"/>
    <xf numFmtId="4" fontId="71" fillId="37" borderId="268" applyNumberFormat="0" applyProtection="0">
      <alignment horizontal="right" vertical="center"/>
    </xf>
    <xf numFmtId="4" fontId="71" fillId="132" borderId="267" applyNumberFormat="0" applyProtection="0">
      <alignment horizontal="right" vertical="center"/>
    </xf>
    <xf numFmtId="0" fontId="6" fillId="0" borderId="0"/>
    <xf numFmtId="0" fontId="6" fillId="0" borderId="0"/>
    <xf numFmtId="4" fontId="71" fillId="132" borderId="267" applyNumberFormat="0" applyProtection="0">
      <alignment horizontal="right" vertical="center"/>
    </xf>
    <xf numFmtId="4" fontId="71" fillId="37" borderId="268" applyNumberFormat="0" applyProtection="0">
      <alignment horizontal="right" vertical="center"/>
    </xf>
    <xf numFmtId="4" fontId="83" fillId="131" borderId="272" applyNumberFormat="0" applyProtection="0">
      <alignment horizontal="right" vertical="center"/>
    </xf>
    <xf numFmtId="0" fontId="6" fillId="0" borderId="0"/>
    <xf numFmtId="0" fontId="6" fillId="0" borderId="0"/>
    <xf numFmtId="4" fontId="83" fillId="131" borderId="272" applyNumberFormat="0" applyProtection="0">
      <alignment horizontal="right" vertical="center"/>
    </xf>
    <xf numFmtId="4" fontId="83" fillId="131" borderId="272" applyNumberFormat="0" applyProtection="0">
      <alignment horizontal="right" vertical="center"/>
    </xf>
    <xf numFmtId="0" fontId="6" fillId="0" borderId="0"/>
    <xf numFmtId="4" fontId="83" fillId="131" borderId="272" applyNumberFormat="0" applyProtection="0">
      <alignment horizontal="right" vertical="center"/>
    </xf>
    <xf numFmtId="0" fontId="6" fillId="0" borderId="0"/>
    <xf numFmtId="0" fontId="6" fillId="0" borderId="0"/>
    <xf numFmtId="4" fontId="71" fillId="36" borderId="268" applyNumberFormat="0" applyProtection="0">
      <alignment horizontal="right" vertical="center"/>
    </xf>
    <xf numFmtId="4" fontId="71" fillId="98" borderId="267" applyNumberFormat="0" applyProtection="0">
      <alignment horizontal="right" vertical="center"/>
    </xf>
    <xf numFmtId="4" fontId="71" fillId="98" borderId="267" applyNumberFormat="0" applyProtection="0">
      <alignment horizontal="right" vertical="center"/>
    </xf>
    <xf numFmtId="0" fontId="6" fillId="0" borderId="0"/>
    <xf numFmtId="0" fontId="6" fillId="0" borderId="0"/>
    <xf numFmtId="4" fontId="71" fillId="36" borderId="268" applyNumberFormat="0" applyProtection="0">
      <alignment horizontal="right" vertical="center"/>
    </xf>
    <xf numFmtId="4" fontId="83" fillId="36" borderId="272" applyNumberFormat="0" applyProtection="0">
      <alignment horizontal="right" vertical="center"/>
    </xf>
    <xf numFmtId="0" fontId="6" fillId="0" borderId="0"/>
    <xf numFmtId="4" fontId="83" fillId="36" borderId="272" applyNumberFormat="0" applyProtection="0">
      <alignment horizontal="right" vertical="center"/>
    </xf>
    <xf numFmtId="4" fontId="83" fillId="36" borderId="272" applyNumberFormat="0" applyProtection="0">
      <alignment horizontal="right" vertical="center"/>
    </xf>
    <xf numFmtId="0" fontId="6" fillId="0" borderId="0"/>
    <xf numFmtId="0" fontId="6" fillId="0" borderId="0"/>
    <xf numFmtId="4" fontId="83" fillId="36" borderId="272" applyNumberFormat="0" applyProtection="0">
      <alignment horizontal="right" vertical="center"/>
    </xf>
    <xf numFmtId="0" fontId="6" fillId="0" borderId="0"/>
    <xf numFmtId="0" fontId="29" fillId="130" borderId="267" applyNumberFormat="0" applyProtection="0">
      <alignment horizontal="left" vertical="center" indent="1"/>
    </xf>
    <xf numFmtId="0" fontId="6" fillId="0" borderId="0"/>
    <xf numFmtId="0" fontId="6" fillId="0" borderId="0"/>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6" fillId="0" borderId="0"/>
    <xf numFmtId="0" fontId="6" fillId="0" borderId="0"/>
    <xf numFmtId="0" fontId="29" fillId="130" borderId="267" applyNumberFormat="0" applyProtection="0">
      <alignment horizontal="left" vertical="center" indent="1"/>
    </xf>
    <xf numFmtId="0" fontId="6" fillId="0" borderId="0"/>
    <xf numFmtId="0" fontId="6" fillId="0" borderId="0"/>
    <xf numFmtId="4" fontId="83" fillId="52" borderId="272" applyNumberFormat="0" applyProtection="0">
      <alignment horizontal="left" vertical="center" indent="1"/>
    </xf>
    <xf numFmtId="4" fontId="83" fillId="52" borderId="272" applyNumberFormat="0" applyProtection="0">
      <alignment horizontal="left" vertical="center" indent="1"/>
    </xf>
    <xf numFmtId="0" fontId="6" fillId="0" borderId="0"/>
    <xf numFmtId="0" fontId="6" fillId="0" borderId="0"/>
    <xf numFmtId="0" fontId="6" fillId="0" borderId="0"/>
    <xf numFmtId="4" fontId="83" fillId="52" borderId="272" applyNumberFormat="0" applyProtection="0">
      <alignment horizontal="left" vertical="center" indent="1"/>
    </xf>
    <xf numFmtId="4" fontId="83" fillId="52" borderId="272" applyNumberFormat="0" applyProtection="0">
      <alignment horizontal="left" vertical="center" indent="1"/>
    </xf>
    <xf numFmtId="0" fontId="6" fillId="0" borderId="0"/>
    <xf numFmtId="0" fontId="6" fillId="0" borderId="0"/>
    <xf numFmtId="0" fontId="115" fillId="76" borderId="268" applyNumberFormat="0" applyProtection="0">
      <alignment horizontal="left" vertical="top" indent="1"/>
    </xf>
    <xf numFmtId="0" fontId="6" fillId="0" borderId="0"/>
    <xf numFmtId="4" fontId="71" fillId="77" borderId="267" applyNumberFormat="0" applyProtection="0">
      <alignment horizontal="left" vertical="center" indent="1"/>
    </xf>
    <xf numFmtId="4" fontId="71" fillId="77" borderId="267" applyNumberFormat="0" applyProtection="0">
      <alignment horizontal="left" vertical="center" indent="1"/>
    </xf>
    <xf numFmtId="0" fontId="115" fillId="77" borderId="268" applyNumberFormat="0" applyProtection="0">
      <alignment horizontal="left" vertical="top" indent="1"/>
    </xf>
    <xf numFmtId="0" fontId="173" fillId="76" borderId="268" applyNumberFormat="0" applyProtection="0">
      <alignment horizontal="left" vertical="top" indent="1"/>
    </xf>
    <xf numFmtId="0" fontId="6" fillId="0" borderId="0"/>
    <xf numFmtId="0" fontId="6" fillId="0" borderId="0"/>
    <xf numFmtId="0" fontId="173" fillId="76" borderId="268" applyNumberFormat="0" applyProtection="0">
      <alignment horizontal="left" vertical="top" indent="1"/>
    </xf>
    <xf numFmtId="0" fontId="6" fillId="0" borderId="0"/>
    <xf numFmtId="4" fontId="71" fillId="77" borderId="267" applyNumberFormat="0" applyProtection="0">
      <alignment horizontal="left" vertical="center" indent="1"/>
    </xf>
    <xf numFmtId="4" fontId="71" fillId="77" borderId="267" applyNumberFormat="0" applyProtection="0">
      <alignment horizontal="left" vertical="center" indent="1"/>
    </xf>
    <xf numFmtId="0" fontId="6" fillId="0" borderId="0"/>
    <xf numFmtId="0" fontId="6" fillId="0" borderId="0"/>
    <xf numFmtId="4" fontId="83" fillId="77" borderId="272" applyNumberFormat="0" applyProtection="0">
      <alignment horizontal="left" vertical="center" indent="1"/>
    </xf>
    <xf numFmtId="4" fontId="83" fillId="77" borderId="272" applyNumberFormat="0" applyProtection="0">
      <alignment horizontal="left" vertical="center" indent="1"/>
    </xf>
    <xf numFmtId="4" fontId="83" fillId="77" borderId="272"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12" fillId="76" borderId="268" applyNumberFormat="0" applyProtection="0">
      <alignment vertical="center"/>
    </xf>
    <xf numFmtId="4" fontId="121" fillId="77" borderId="267" applyNumberFormat="0" applyProtection="0">
      <alignment vertical="center"/>
    </xf>
    <xf numFmtId="0" fontId="6" fillId="0" borderId="0"/>
    <xf numFmtId="0" fontId="6" fillId="0" borderId="0"/>
    <xf numFmtId="4" fontId="121" fillId="77" borderId="267" applyNumberFormat="0" applyProtection="0">
      <alignment vertical="center"/>
    </xf>
    <xf numFmtId="4" fontId="112" fillId="77" borderId="268" applyNumberFormat="0" applyProtection="0">
      <alignment vertical="center"/>
    </xf>
    <xf numFmtId="0" fontId="6" fillId="0" borderId="0"/>
    <xf numFmtId="0" fontId="6" fillId="0" borderId="0"/>
    <xf numFmtId="4" fontId="172" fillId="77" borderId="272" applyNumberFormat="0" applyProtection="0">
      <alignment vertical="center"/>
    </xf>
    <xf numFmtId="4" fontId="172" fillId="77" borderId="272" applyNumberFormat="0" applyProtection="0">
      <alignment vertical="center"/>
    </xf>
    <xf numFmtId="0" fontId="6" fillId="0" borderId="0"/>
    <xf numFmtId="0" fontId="6" fillId="0" borderId="0"/>
    <xf numFmtId="0" fontId="6" fillId="0" borderId="0"/>
    <xf numFmtId="4" fontId="115" fillId="76" borderId="268" applyNumberFormat="0" applyProtection="0">
      <alignment vertical="center"/>
    </xf>
    <xf numFmtId="4" fontId="71" fillId="77" borderId="267" applyNumberFormat="0" applyProtection="0">
      <alignment vertical="center"/>
    </xf>
    <xf numFmtId="0" fontId="6" fillId="0" borderId="0"/>
    <xf numFmtId="0" fontId="6" fillId="0" borderId="0"/>
    <xf numFmtId="4" fontId="71" fillId="77" borderId="267" applyNumberFormat="0" applyProtection="0">
      <alignment vertical="center"/>
    </xf>
    <xf numFmtId="4" fontId="83" fillId="76" borderId="272" applyNumberFormat="0" applyProtection="0">
      <alignment vertical="center"/>
    </xf>
    <xf numFmtId="0" fontId="6" fillId="0" borderId="0"/>
    <xf numFmtId="0" fontId="6" fillId="0" borderId="0"/>
    <xf numFmtId="4" fontId="71" fillId="77" borderId="267" applyNumberFormat="0" applyProtection="0">
      <alignment vertical="center"/>
    </xf>
    <xf numFmtId="4" fontId="83" fillId="76" borderId="272" applyNumberFormat="0" applyProtection="0">
      <alignment vertical="center"/>
    </xf>
    <xf numFmtId="4" fontId="83" fillId="76" borderId="272" applyNumberFormat="0" applyProtection="0">
      <alignment vertical="center"/>
    </xf>
    <xf numFmtId="0" fontId="6" fillId="0" borderId="0"/>
    <xf numFmtId="0" fontId="6" fillId="0" borderId="0"/>
    <xf numFmtId="4" fontId="83" fillId="76" borderId="272" applyNumberFormat="0" applyProtection="0">
      <alignment vertical="center"/>
    </xf>
    <xf numFmtId="4" fontId="71" fillId="77" borderId="267" applyNumberFormat="0" applyProtection="0">
      <alignment vertic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5" fillId="48" borderId="267" applyNumberFormat="0" applyAlignment="0" applyProtection="0"/>
    <xf numFmtId="0" fontId="105" fillId="121" borderId="267" applyNumberFormat="0" applyAlignment="0" applyProtection="0"/>
    <xf numFmtId="43" fontId="6" fillId="0" borderId="0" applyFont="0" applyFill="0" applyBorder="0" applyAlignment="0" applyProtection="0"/>
    <xf numFmtId="0" fontId="29" fillId="0" borderId="180" applyNumberFormat="0" applyAlignment="0">
      <alignment horizontal="center"/>
    </xf>
    <xf numFmtId="4" fontId="71" fillId="88" borderId="163" applyNumberFormat="0" applyProtection="0">
      <alignment horizontal="right" vertical="center"/>
    </xf>
    <xf numFmtId="4" fontId="71" fillId="77" borderId="163" applyNumberFormat="0" applyProtection="0">
      <alignment vertical="center"/>
    </xf>
    <xf numFmtId="0" fontId="29" fillId="39" borderId="263" applyNumberFormat="0" applyFont="0" applyAlignment="0" applyProtection="0"/>
    <xf numFmtId="0" fontId="29" fillId="86" borderId="244" applyNumberFormat="0" applyProtection="0">
      <alignment horizontal="left" vertical="top" indent="1"/>
    </xf>
    <xf numFmtId="0" fontId="73" fillId="41" borderId="263" applyNumberFormat="0" applyAlignment="0" applyProtection="0"/>
    <xf numFmtId="0" fontId="29" fillId="69" borderId="244" applyNumberFormat="0" applyProtection="0">
      <alignment horizontal="left" vertical="top" indent="1"/>
    </xf>
    <xf numFmtId="0" fontId="73" fillId="41" borderId="263" applyNumberFormat="0" applyAlignment="0" applyProtection="0"/>
    <xf numFmtId="0" fontId="74" fillId="70" borderId="264" applyNumberFormat="0" applyAlignment="0" applyProtection="0"/>
    <xf numFmtId="0" fontId="29" fillId="85" borderId="244" applyNumberFormat="0" applyProtection="0">
      <alignment horizontal="left" vertical="top" indent="1"/>
    </xf>
    <xf numFmtId="0" fontId="29" fillId="85" borderId="244" applyNumberFormat="0" applyProtection="0">
      <alignment horizontal="left" vertical="top" indent="1"/>
    </xf>
    <xf numFmtId="0" fontId="29" fillId="85" borderId="244" applyNumberFormat="0" applyProtection="0">
      <alignment horizontal="left" vertical="top" indent="1"/>
    </xf>
    <xf numFmtId="0" fontId="29" fillId="85" borderId="244" applyNumberFormat="0" applyProtection="0">
      <alignment horizontal="left" vertical="top" indent="1"/>
    </xf>
    <xf numFmtId="0" fontId="29" fillId="85" borderId="244" applyNumberFormat="0" applyProtection="0">
      <alignment horizontal="left" vertical="top" indent="1"/>
    </xf>
    <xf numFmtId="4" fontId="131" fillId="0" borderId="244" applyNumberFormat="0" applyProtection="0">
      <alignment horizontal="right" vertical="center"/>
    </xf>
    <xf numFmtId="0" fontId="29" fillId="83" borderId="244" applyNumberFormat="0" applyProtection="0">
      <alignment horizontal="left" vertical="top" indent="1"/>
    </xf>
    <xf numFmtId="4" fontId="114" fillId="80" borderId="245">
      <alignment vertical="center"/>
    </xf>
    <xf numFmtId="0" fontId="29" fillId="83" borderId="244" applyNumberFormat="0" applyProtection="0">
      <alignment horizontal="left" vertical="top" indent="1"/>
    </xf>
    <xf numFmtId="4" fontId="113" fillId="80" borderId="245">
      <alignment vertical="center"/>
    </xf>
    <xf numFmtId="4" fontId="114" fillId="79" borderId="246">
      <alignment vertical="center"/>
    </xf>
    <xf numFmtId="4" fontId="128" fillId="75" borderId="246">
      <alignment vertical="center"/>
    </xf>
    <xf numFmtId="0" fontId="29" fillId="86" borderId="244" applyNumberFormat="0" applyProtection="0">
      <alignment horizontal="left" vertical="top" indent="1"/>
    </xf>
    <xf numFmtId="0" fontId="29" fillId="86" borderId="244" applyNumberFormat="0" applyProtection="0">
      <alignment horizontal="left" vertical="top" indent="1"/>
    </xf>
    <xf numFmtId="0" fontId="29" fillId="86" borderId="244" applyNumberFormat="0" applyProtection="0">
      <alignment horizontal="left" vertical="top" indent="1"/>
    </xf>
    <xf numFmtId="0" fontId="29" fillId="86" borderId="244" applyNumberFormat="0" applyProtection="0">
      <alignment horizontal="left" vertical="top" indent="1"/>
    </xf>
    <xf numFmtId="4" fontId="121" fillId="74" borderId="244" applyNumberFormat="0" applyProtection="0">
      <alignment vertical="center"/>
    </xf>
    <xf numFmtId="3" fontId="143" fillId="0" borderId="193" applyProtection="0"/>
    <xf numFmtId="4" fontId="71" fillId="77" borderId="229" applyNumberFormat="0" applyProtection="0">
      <alignment vertical="center"/>
    </xf>
    <xf numFmtId="4" fontId="172" fillId="75" borderId="249" applyNumberFormat="0" applyProtection="0">
      <alignment horizontal="right" vertical="center"/>
    </xf>
    <xf numFmtId="0" fontId="29" fillId="39" borderId="210" applyNumberFormat="0" applyFont="0" applyAlignment="0" applyProtection="0"/>
    <xf numFmtId="4" fontId="83" fillId="104" borderId="272" applyNumberFormat="0" applyProtection="0">
      <alignment horizontal="right" vertical="center"/>
    </xf>
    <xf numFmtId="0" fontId="34" fillId="0" borderId="205">
      <alignment horizontal="left" vertical="center"/>
    </xf>
    <xf numFmtId="0" fontId="6" fillId="0" borderId="0"/>
    <xf numFmtId="4" fontId="71" fillId="135" borderId="267" applyNumberFormat="0" applyProtection="0">
      <alignment horizontal="right" vertical="center"/>
    </xf>
    <xf numFmtId="0" fontId="6" fillId="0" borderId="0"/>
    <xf numFmtId="0" fontId="6" fillId="0" borderId="0"/>
    <xf numFmtId="0" fontId="6" fillId="0" borderId="0"/>
    <xf numFmtId="0" fontId="6" fillId="0" borderId="0"/>
    <xf numFmtId="0" fontId="6" fillId="0" borderId="0"/>
    <xf numFmtId="0" fontId="6" fillId="0" borderId="0"/>
    <xf numFmtId="4" fontId="114" fillId="80" borderId="216">
      <alignment vertical="center"/>
    </xf>
    <xf numFmtId="4" fontId="113" fillId="80" borderId="216">
      <alignment vertical="center"/>
    </xf>
    <xf numFmtId="0" fontId="6" fillId="0" borderId="0"/>
    <xf numFmtId="0" fontId="34" fillId="0" borderId="238">
      <alignment horizontal="left" vertical="center"/>
    </xf>
    <xf numFmtId="0" fontId="34" fillId="0" borderId="238">
      <alignment horizontal="left" vertical="center"/>
    </xf>
    <xf numFmtId="0" fontId="93" fillId="0" borderId="241" applyNumberFormat="0" applyFill="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4" fontId="126" fillId="90" borderId="216">
      <alignment vertical="center"/>
    </xf>
    <xf numFmtId="4" fontId="126" fillId="79" borderId="216">
      <alignment vertical="center"/>
    </xf>
    <xf numFmtId="4" fontId="125" fillId="79" borderId="216">
      <alignment vertical="center"/>
    </xf>
    <xf numFmtId="4" fontId="123" fillId="80" borderId="216">
      <alignment vertical="center"/>
    </xf>
    <xf numFmtId="4" fontId="122" fillId="80" borderId="216">
      <alignment vertical="center"/>
    </xf>
    <xf numFmtId="4" fontId="123" fillId="79" borderId="216">
      <alignment vertical="center"/>
    </xf>
    <xf numFmtId="4" fontId="122" fillId="79" borderId="216">
      <alignment vertical="center"/>
    </xf>
    <xf numFmtId="0" fontId="117" fillId="65" borderId="224" applyBorder="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6" fontId="6" fillId="0" borderId="0"/>
    <xf numFmtId="0" fontId="6" fillId="0" borderId="0"/>
    <xf numFmtId="0" fontId="6" fillId="0" borderId="0"/>
    <xf numFmtId="21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216" fontId="6" fillId="0" borderId="0"/>
    <xf numFmtId="0" fontId="6" fillId="0" borderId="0"/>
    <xf numFmtId="0" fontId="6" fillId="0" borderId="0"/>
    <xf numFmtId="0" fontId="6" fillId="0" borderId="0"/>
    <xf numFmtId="0" fontId="6" fillId="0" borderId="0"/>
    <xf numFmtId="0" fontId="6" fillId="0" borderId="0"/>
    <xf numFmtId="0" fontId="6" fillId="0" borderId="0"/>
    <xf numFmtId="216"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68" fillId="67" borderId="263" applyNumberFormat="0" applyAlignment="0" applyProtection="0"/>
    <xf numFmtId="0" fontId="6" fillId="0" borderId="0"/>
    <xf numFmtId="0" fontId="168" fillId="67" borderId="272" applyNumberFormat="0" applyAlignment="0" applyProtection="0"/>
    <xf numFmtId="0" fontId="168" fillId="67" borderId="272" applyNumberFormat="0" applyAlignment="0" applyProtection="0"/>
    <xf numFmtId="0" fontId="96" fillId="43" borderId="26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120" fillId="75" borderId="216">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71" fillId="88" borderId="223" applyNumberFormat="0" applyProtection="0">
      <alignment horizontal="left" vertical="center" indent="1"/>
    </xf>
    <xf numFmtId="0" fontId="6" fillId="0" borderId="0"/>
    <xf numFmtId="0" fontId="6" fillId="0" borderId="0"/>
    <xf numFmtId="4" fontId="71" fillId="88" borderId="223" applyNumberFormat="0" applyProtection="0">
      <alignment horizontal="left" vertical="center" indent="1"/>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4" fillId="115" borderId="264" applyNumberFormat="0" applyAlignment="0" applyProtection="0"/>
    <xf numFmtId="0" fontId="6" fillId="0" borderId="0"/>
    <xf numFmtId="0" fontId="6" fillId="0" borderId="0"/>
    <xf numFmtId="0" fontId="74" fillId="60" borderId="264"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3" fillId="69" borderId="120" applyNumberFormat="0" applyAlignment="0"/>
    <xf numFmtId="1" fontId="33" fillId="69" borderId="120" applyNumberFormat="0" applyAlignment="0">
      <alignment horizontal="left"/>
    </xf>
    <xf numFmtId="1" fontId="33" fillId="93" borderId="120" applyNumberForma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39" borderId="242"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105" fillId="48" borderId="243" applyNumberFormat="0" applyAlignment="0" applyProtection="0"/>
    <xf numFmtId="0" fontId="6" fillId="0" borderId="0"/>
    <xf numFmtId="0" fontId="6" fillId="0" borderId="0"/>
    <xf numFmtId="0" fontId="105" fillId="48"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6" fillId="0" borderId="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 fontId="71" fillId="77" borderId="243" applyNumberFormat="0" applyProtection="0">
      <alignment vertical="center"/>
    </xf>
    <xf numFmtId="0" fontId="6" fillId="0" borderId="0"/>
    <xf numFmtId="4" fontId="112" fillId="77" borderId="244" applyNumberFormat="0" applyProtection="0">
      <alignment vertical="center"/>
    </xf>
    <xf numFmtId="4" fontId="112" fillId="77" borderId="244" applyNumberFormat="0" applyProtection="0">
      <alignment vertical="center"/>
    </xf>
    <xf numFmtId="0" fontId="6" fillId="0" borderId="0"/>
    <xf numFmtId="0" fontId="6" fillId="0" borderId="0"/>
    <xf numFmtId="0" fontId="115" fillId="77" borderId="244" applyNumberFormat="0" applyProtection="0">
      <alignment horizontal="left" vertical="top" indent="1"/>
    </xf>
    <xf numFmtId="0" fontId="6" fillId="0" borderId="0"/>
    <xf numFmtId="0" fontId="6" fillId="0" borderId="0"/>
    <xf numFmtId="4" fontId="71" fillId="36" borderId="244" applyNumberFormat="0" applyProtection="0">
      <alignment horizontal="right" vertical="center"/>
    </xf>
    <xf numFmtId="4" fontId="71" fillId="36" borderId="244" applyNumberFormat="0" applyProtection="0">
      <alignment horizontal="right" vertical="center"/>
    </xf>
    <xf numFmtId="4" fontId="71" fillId="37" borderId="244" applyNumberFormat="0" applyProtection="0">
      <alignment horizontal="right" vertical="center"/>
    </xf>
    <xf numFmtId="4" fontId="71" fillId="37" borderId="244" applyNumberFormat="0" applyProtection="0">
      <alignment horizontal="right" vertical="center"/>
    </xf>
    <xf numFmtId="0" fontId="6" fillId="0" borderId="0"/>
    <xf numFmtId="4" fontId="71" fillId="61" borderId="244" applyNumberFormat="0" applyProtection="0">
      <alignment horizontal="right" vertical="center"/>
    </xf>
    <xf numFmtId="4" fontId="71" fillId="49" borderId="244" applyNumberFormat="0" applyProtection="0">
      <alignment horizontal="right" vertical="center"/>
    </xf>
    <xf numFmtId="4" fontId="71" fillId="49" borderId="244" applyNumberFormat="0" applyProtection="0">
      <alignment horizontal="right" vertical="center"/>
    </xf>
    <xf numFmtId="4" fontId="71" fillId="53" borderId="244" applyNumberFormat="0" applyProtection="0">
      <alignment horizontal="right" vertical="center"/>
    </xf>
    <xf numFmtId="4" fontId="71" fillId="53" borderId="244" applyNumberFormat="0" applyProtection="0">
      <alignment horizontal="right" vertical="center"/>
    </xf>
    <xf numFmtId="4" fontId="71" fillId="68" borderId="244" applyNumberFormat="0" applyProtection="0">
      <alignment horizontal="right" vertical="center"/>
    </xf>
    <xf numFmtId="0" fontId="6" fillId="0" borderId="0"/>
    <xf numFmtId="4" fontId="71" fillId="72" borderId="244" applyNumberFormat="0" applyProtection="0">
      <alignment horizontal="right" vertical="center"/>
    </xf>
    <xf numFmtId="4" fontId="71" fillId="72" borderId="244" applyNumberFormat="0" applyProtection="0">
      <alignment horizontal="right" vertical="center"/>
    </xf>
    <xf numFmtId="4" fontId="119" fillId="48" borderId="244" applyNumberFormat="0" applyProtection="0">
      <alignment horizontal="center" vertical="center"/>
    </xf>
    <xf numFmtId="0" fontId="6" fillId="0" borderId="0"/>
    <xf numFmtId="0" fontId="6" fillId="0" borderId="0"/>
    <xf numFmtId="4" fontId="119" fillId="48" borderId="244" applyNumberFormat="0" applyProtection="0">
      <alignment horizontal="center" vertical="center"/>
    </xf>
    <xf numFmtId="4" fontId="120" fillId="75" borderId="245">
      <alignment horizontal="left" vertical="center" indent="1"/>
    </xf>
    <xf numFmtId="0" fontId="6" fillId="0" borderId="0"/>
    <xf numFmtId="4" fontId="71" fillId="46" borderId="244" applyNumberFormat="0" applyProtection="0">
      <alignment horizontal="right" vertical="center"/>
    </xf>
    <xf numFmtId="0" fontId="29" fillId="83" borderId="244" applyNumberFormat="0" applyProtection="0">
      <alignment horizontal="left" vertical="top" indent="1"/>
    </xf>
    <xf numFmtId="0" fontId="6" fillId="0" borderId="0"/>
    <xf numFmtId="0" fontId="29" fillId="83" borderId="244" applyNumberFormat="0" applyProtection="0">
      <alignment horizontal="left" vertical="top" indent="1"/>
    </xf>
    <xf numFmtId="0" fontId="29" fillId="83" borderId="244" applyNumberFormat="0" applyProtection="0">
      <alignment horizontal="left" vertical="top" indent="1"/>
    </xf>
    <xf numFmtId="0" fontId="29" fillId="69" borderId="244" applyNumberFormat="0" applyProtection="0">
      <alignment horizontal="left" vertical="top" indent="1"/>
    </xf>
    <xf numFmtId="0" fontId="29" fillId="69" borderId="244" applyNumberFormat="0" applyProtection="0">
      <alignment horizontal="left" vertical="top" indent="1"/>
    </xf>
    <xf numFmtId="0" fontId="29" fillId="69" borderId="244" applyNumberFormat="0" applyProtection="0">
      <alignment horizontal="left" vertical="top" indent="1"/>
    </xf>
    <xf numFmtId="0" fontId="29" fillId="69" borderId="244" applyNumberFormat="0" applyProtection="0">
      <alignment horizontal="left" vertical="top" indent="1"/>
    </xf>
    <xf numFmtId="0" fontId="6" fillId="0" borderId="0"/>
    <xf numFmtId="0" fontId="6" fillId="0" borderId="0"/>
    <xf numFmtId="4" fontId="71" fillId="74" borderId="244" applyNumberFormat="0" applyProtection="0">
      <alignment vertical="center"/>
    </xf>
    <xf numFmtId="4" fontId="71" fillId="74" borderId="244" applyNumberFormat="0" applyProtection="0">
      <alignment vertical="center"/>
    </xf>
    <xf numFmtId="4" fontId="121" fillId="74" borderId="244" applyNumberFormat="0" applyProtection="0">
      <alignment vertical="center"/>
    </xf>
    <xf numFmtId="0" fontId="6" fillId="0" borderId="0"/>
    <xf numFmtId="0" fontId="6" fillId="0" borderId="0"/>
    <xf numFmtId="4" fontId="122" fillId="79" borderId="245">
      <alignment vertical="center"/>
    </xf>
    <xf numFmtId="4" fontId="123" fillId="79" borderId="245">
      <alignment vertical="center"/>
    </xf>
    <xf numFmtId="4" fontId="122" fillId="80" borderId="245">
      <alignment vertical="center"/>
    </xf>
    <xf numFmtId="4" fontId="123" fillId="80" borderId="245">
      <alignment vertical="center"/>
    </xf>
    <xf numFmtId="0" fontId="6" fillId="0" borderId="0"/>
    <xf numFmtId="0" fontId="71" fillId="74" borderId="244" applyNumberFormat="0" applyProtection="0">
      <alignment horizontal="left" vertical="top" indent="1"/>
    </xf>
    <xf numFmtId="0" fontId="6" fillId="0" borderId="0"/>
    <xf numFmtId="4" fontId="71" fillId="88" borderId="243" applyNumberFormat="0" applyProtection="0">
      <alignment horizontal="right" vertical="center"/>
    </xf>
    <xf numFmtId="0" fontId="6" fillId="0" borderId="0"/>
    <xf numFmtId="4" fontId="121" fillId="89" borderId="244" applyNumberFormat="0" applyProtection="0">
      <alignment horizontal="right" vertical="center"/>
    </xf>
    <xf numFmtId="4" fontId="121" fillId="89" borderId="244" applyNumberFormat="0" applyProtection="0">
      <alignment horizontal="right" vertical="center"/>
    </xf>
    <xf numFmtId="4" fontId="125" fillId="79" borderId="245">
      <alignment vertical="center"/>
    </xf>
    <xf numFmtId="4" fontId="126" fillId="79" borderId="245">
      <alignment vertical="center"/>
    </xf>
    <xf numFmtId="4" fontId="125" fillId="80" borderId="245">
      <alignment vertical="center"/>
    </xf>
    <xf numFmtId="4" fontId="126" fillId="90" borderId="245">
      <alignment vertical="center"/>
    </xf>
    <xf numFmtId="0" fontId="6" fillId="0" borderId="0"/>
    <xf numFmtId="0" fontId="6" fillId="0" borderId="0"/>
    <xf numFmtId="0" fontId="6" fillId="0" borderId="0"/>
    <xf numFmtId="0" fontId="6" fillId="0" borderId="0"/>
    <xf numFmtId="4" fontId="127" fillId="75" borderId="246">
      <alignment vertical="center"/>
    </xf>
    <xf numFmtId="4" fontId="131" fillId="0" borderId="244" applyNumberFormat="0" applyProtection="0">
      <alignment horizontal="right" vertical="center"/>
    </xf>
    <xf numFmtId="0" fontId="6" fillId="0" borderId="0"/>
    <xf numFmtId="0" fontId="6" fillId="0" borderId="0"/>
    <xf numFmtId="0" fontId="6" fillId="0" borderId="0"/>
    <xf numFmtId="0" fontId="29" fillId="0" borderId="180" applyNumberFormat="0" applyAlignment="0">
      <alignment horizontal="center"/>
    </xf>
    <xf numFmtId="0" fontId="142" fillId="0" borderId="247" applyNumberFormat="0" applyFill="0" applyAlignment="0" applyProtection="0"/>
    <xf numFmtId="198" fontId="29" fillId="0" borderId="248">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0" borderId="276" applyNumberFormat="0" applyAlignment="0">
      <alignment horizontal="center"/>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39" borderId="263" applyNumberFormat="0" applyFon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66" borderId="162"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29" fillId="39" borderId="162" applyNumberFormat="0" applyFont="0" applyAlignment="0" applyProtection="0"/>
    <xf numFmtId="0" fontId="83" fillId="66" borderId="171" applyNumberFormat="0" applyFont="0" applyAlignment="0" applyProtection="0"/>
    <xf numFmtId="0" fontId="71" fillId="39" borderId="162" applyNumberFormat="0" applyFont="0" applyAlignment="0" applyProtection="0"/>
    <xf numFmtId="0" fontId="83" fillId="66" borderId="171" applyNumberFormat="0" applyFont="0" applyAlignment="0" applyProtection="0"/>
    <xf numFmtId="0" fontId="71" fillId="39" borderId="162"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4" fontId="71" fillId="47" borderId="268" applyNumberFormat="0" applyProtection="0">
      <alignment horizontal="right" vertical="center"/>
    </xf>
    <xf numFmtId="4" fontId="83" fillId="47" borderId="272" applyNumberFormat="0" applyProtection="0">
      <alignment horizontal="right" vertical="center"/>
    </xf>
    <xf numFmtId="0" fontId="71" fillId="39" borderId="162"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29" fillId="39" borderId="162" applyNumberFormat="0" applyFont="0" applyAlignment="0" applyProtection="0"/>
    <xf numFmtId="3" fontId="143" fillId="0" borderId="193" applyProtection="0"/>
    <xf numFmtId="0" fontId="6" fillId="10" borderId="18" applyNumberFormat="0" applyFont="0" applyAlignment="0" applyProtection="0"/>
    <xf numFmtId="0" fontId="6" fillId="10" borderId="18" applyNumberFormat="0" applyFont="0" applyAlignment="0" applyProtection="0"/>
    <xf numFmtId="4" fontId="83" fillId="89" borderId="253" applyNumberFormat="0" applyProtection="0">
      <alignment horizontal="left" vertical="center" indent="1"/>
    </xf>
    <xf numFmtId="0" fontId="83" fillId="66" borderId="171"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4" fontId="129" fillId="74" borderId="197">
      <alignment horizontal="left" vertical="center" indent="1"/>
    </xf>
    <xf numFmtId="0" fontId="73" fillId="41" borderId="210" applyNumberFormat="0" applyAlignment="0" applyProtection="0"/>
    <xf numFmtId="0" fontId="6" fillId="10" borderId="18" applyNumberFormat="0" applyFont="0" applyAlignment="0" applyProtection="0"/>
    <xf numFmtId="0" fontId="6" fillId="10" borderId="18" applyNumberFormat="0" applyFont="0" applyAlignment="0" applyProtection="0"/>
    <xf numFmtId="4" fontId="131" fillId="0" borderId="196" applyNumberFormat="0" applyProtection="0">
      <alignment horizontal="right" vertical="center"/>
    </xf>
    <xf numFmtId="4" fontId="131" fillId="0" borderId="196" applyNumberFormat="0" applyProtection="0">
      <alignment horizontal="right" vertical="center"/>
    </xf>
    <xf numFmtId="0" fontId="6" fillId="10" borderId="18" applyNumberFormat="0" applyFont="0" applyAlignment="0" applyProtection="0"/>
    <xf numFmtId="0" fontId="6" fillId="10" borderId="18" applyNumberFormat="0" applyFont="0" applyAlignment="0" applyProtection="0"/>
    <xf numFmtId="4" fontId="114" fillId="79" borderId="197">
      <alignment vertical="center"/>
    </xf>
    <xf numFmtId="4" fontId="113" fillId="79" borderId="197">
      <alignment vertical="center"/>
    </xf>
    <xf numFmtId="4" fontId="128" fillId="75" borderId="197">
      <alignment vertical="center"/>
    </xf>
    <xf numFmtId="4" fontId="127" fillId="75" borderId="197">
      <alignment vertical="center"/>
    </xf>
    <xf numFmtId="0" fontId="92" fillId="0" borderId="214" applyNumberFormat="0" applyFill="0" applyAlignment="0" applyProtection="0"/>
    <xf numFmtId="0" fontId="93" fillId="0" borderId="215" applyNumberFormat="0" applyFill="0" applyAlignment="0" applyProtection="0"/>
    <xf numFmtId="0" fontId="6" fillId="10" borderId="18" applyNumberFormat="0" applyFont="0" applyAlignment="0" applyProtection="0"/>
    <xf numFmtId="4" fontId="121" fillId="89" borderId="196" applyNumberFormat="0" applyProtection="0">
      <alignment horizontal="right" vertical="center"/>
    </xf>
    <xf numFmtId="4" fontId="121" fillId="89" borderId="196" applyNumberFormat="0" applyProtection="0">
      <alignment horizontal="right" vertical="center"/>
    </xf>
    <xf numFmtId="4" fontId="71" fillId="88" borderId="195" applyNumberFormat="0" applyProtection="0">
      <alignment horizontal="right" vertical="center"/>
    </xf>
    <xf numFmtId="0" fontId="71" fillId="74" borderId="196" applyNumberFormat="0" applyProtection="0">
      <alignment horizontal="left" vertical="top" indent="1"/>
    </xf>
    <xf numFmtId="0" fontId="71" fillId="74" borderId="196" applyNumberFormat="0" applyProtection="0">
      <alignment horizontal="left" vertical="top" indent="1"/>
    </xf>
    <xf numFmtId="0" fontId="6" fillId="10" borderId="18" applyNumberFormat="0" applyFont="0" applyAlignment="0" applyProtection="0"/>
    <xf numFmtId="4" fontId="121" fillId="74" borderId="196" applyNumberFormat="0" applyProtection="0">
      <alignment vertical="center"/>
    </xf>
    <xf numFmtId="0" fontId="6" fillId="10" borderId="18" applyNumberFormat="0" applyFont="0" applyAlignment="0" applyProtection="0"/>
    <xf numFmtId="4" fontId="121" fillId="74" borderId="196" applyNumberFormat="0" applyProtection="0">
      <alignment vertical="center"/>
    </xf>
    <xf numFmtId="4" fontId="71" fillId="74" borderId="196" applyNumberFormat="0" applyProtection="0">
      <alignment vertical="center"/>
    </xf>
    <xf numFmtId="4" fontId="71" fillId="74" borderId="196" applyNumberFormat="0" applyProtection="0">
      <alignment vertical="center"/>
    </xf>
    <xf numFmtId="0" fontId="96" fillId="43" borderId="239" applyNumberFormat="0" applyAlignment="0" applyProtection="0"/>
    <xf numFmtId="0" fontId="6" fillId="10" borderId="18" applyNumberFormat="0" applyFont="0" applyAlignment="0" applyProtection="0"/>
    <xf numFmtId="0" fontId="29" fillId="86" borderId="196" applyNumberFormat="0" applyProtection="0">
      <alignment horizontal="left" vertical="top" indent="1"/>
    </xf>
    <xf numFmtId="0" fontId="29" fillId="86" borderId="196" applyNumberFormat="0" applyProtection="0">
      <alignment horizontal="left" vertical="top" indent="1"/>
    </xf>
    <xf numFmtId="0" fontId="29" fillId="86" borderId="196" applyNumberFormat="0" applyProtection="0">
      <alignment horizontal="left" vertical="top" indent="1"/>
    </xf>
    <xf numFmtId="0" fontId="29" fillId="86" borderId="196" applyNumberFormat="0" applyProtection="0">
      <alignment horizontal="left" vertical="top" indent="1"/>
    </xf>
    <xf numFmtId="0" fontId="29" fillId="86" borderId="196" applyNumberFormat="0" applyProtection="0">
      <alignment horizontal="left" vertical="top" indent="1"/>
    </xf>
    <xf numFmtId="0" fontId="29" fillId="86" borderId="196" applyNumberFormat="0" applyProtection="0">
      <alignment horizontal="left" vertical="top" indent="1"/>
    </xf>
    <xf numFmtId="0" fontId="29" fillId="69" borderId="196" applyNumberFormat="0" applyProtection="0">
      <alignment horizontal="left" vertical="top" indent="1"/>
    </xf>
    <xf numFmtId="0" fontId="29" fillId="69" borderId="196" applyNumberFormat="0" applyProtection="0">
      <alignment horizontal="left" vertical="top" indent="1"/>
    </xf>
    <xf numFmtId="0" fontId="29" fillId="69" borderId="196" applyNumberFormat="0" applyProtection="0">
      <alignment horizontal="left" vertical="top" indent="1"/>
    </xf>
    <xf numFmtId="0" fontId="29" fillId="69" borderId="196" applyNumberFormat="0" applyProtection="0">
      <alignment horizontal="left" vertical="top" indent="1"/>
    </xf>
    <xf numFmtId="0" fontId="29" fillId="69" borderId="196" applyNumberFormat="0" applyProtection="0">
      <alignment horizontal="left" vertical="top" indent="1"/>
    </xf>
    <xf numFmtId="0" fontId="29" fillId="69" borderId="196" applyNumberFormat="0" applyProtection="0">
      <alignment horizontal="left" vertical="top" indent="1"/>
    </xf>
    <xf numFmtId="0" fontId="29" fillId="85" borderId="196" applyNumberFormat="0" applyProtection="0">
      <alignment horizontal="left" vertical="top" indent="1"/>
    </xf>
    <xf numFmtId="0" fontId="29" fillId="85" borderId="196" applyNumberFormat="0" applyProtection="0">
      <alignment horizontal="left" vertical="top" indent="1"/>
    </xf>
    <xf numFmtId="0" fontId="29" fillId="85" borderId="196" applyNumberFormat="0" applyProtection="0">
      <alignment horizontal="left" vertical="top" indent="1"/>
    </xf>
    <xf numFmtId="0" fontId="29" fillId="85" borderId="196" applyNumberFormat="0" applyProtection="0">
      <alignment horizontal="left" vertical="top" indent="1"/>
    </xf>
    <xf numFmtId="0" fontId="29" fillId="85" borderId="196" applyNumberFormat="0" applyProtection="0">
      <alignment horizontal="left" vertical="top" indent="1"/>
    </xf>
    <xf numFmtId="0" fontId="29" fillId="85" borderId="196" applyNumberFormat="0" applyProtection="0">
      <alignment horizontal="left" vertical="top" indent="1"/>
    </xf>
    <xf numFmtId="0" fontId="29" fillId="83" borderId="196" applyNumberFormat="0" applyProtection="0">
      <alignment horizontal="left" vertical="top" indent="1"/>
    </xf>
    <xf numFmtId="0" fontId="6" fillId="10" borderId="18" applyNumberFormat="0" applyFont="0" applyAlignment="0" applyProtection="0"/>
    <xf numFmtId="0" fontId="29" fillId="83" borderId="196" applyNumberFormat="0" applyProtection="0">
      <alignment horizontal="left" vertical="top" indent="1"/>
    </xf>
    <xf numFmtId="0" fontId="29" fillId="83" borderId="196" applyNumberFormat="0" applyProtection="0">
      <alignment horizontal="left" vertical="top" indent="1"/>
    </xf>
    <xf numFmtId="0" fontId="29" fillId="83" borderId="196" applyNumberFormat="0" applyProtection="0">
      <alignment horizontal="left" vertical="top" indent="1"/>
    </xf>
    <xf numFmtId="0" fontId="29" fillId="83" borderId="196" applyNumberFormat="0" applyProtection="0">
      <alignment horizontal="left" vertical="top" indent="1"/>
    </xf>
    <xf numFmtId="0" fontId="29" fillId="83" borderId="196" applyNumberFormat="0" applyProtection="0">
      <alignment horizontal="left" vertical="top" indent="1"/>
    </xf>
    <xf numFmtId="0" fontId="6" fillId="10" borderId="18" applyNumberFormat="0" applyFont="0" applyAlignment="0" applyProtection="0"/>
    <xf numFmtId="4" fontId="119" fillId="48" borderId="196" applyNumberFormat="0" applyProtection="0">
      <alignment horizontal="center" vertical="center"/>
    </xf>
    <xf numFmtId="4" fontId="119" fillId="48" borderId="196" applyNumberFormat="0" applyProtection="0">
      <alignment horizontal="center" vertical="center"/>
    </xf>
    <xf numFmtId="4" fontId="71" fillId="46" borderId="196" applyNumberFormat="0" applyProtection="0">
      <alignment horizontal="right" vertical="center"/>
    </xf>
    <xf numFmtId="4" fontId="71" fillId="46" borderId="196" applyNumberFormat="0" applyProtection="0">
      <alignment horizontal="right" vertical="center"/>
    </xf>
    <xf numFmtId="4" fontId="71" fillId="72" borderId="196" applyNumberFormat="0" applyProtection="0">
      <alignment horizontal="right" vertical="center"/>
    </xf>
    <xf numFmtId="4" fontId="71" fillId="72" borderId="196" applyNumberFormat="0" applyProtection="0">
      <alignment horizontal="right" vertical="center"/>
    </xf>
    <xf numFmtId="4" fontId="71" fillId="47" borderId="196" applyNumberFormat="0" applyProtection="0">
      <alignment horizontal="right" vertical="center"/>
    </xf>
    <xf numFmtId="4" fontId="71" fillId="47" borderId="196" applyNumberFormat="0" applyProtection="0">
      <alignment horizontal="right" vertical="center"/>
    </xf>
    <xf numFmtId="4" fontId="71" fillId="68" borderId="196" applyNumberFormat="0" applyProtection="0">
      <alignment horizontal="right" vertical="center"/>
    </xf>
    <xf numFmtId="4" fontId="71" fillId="68" borderId="196" applyNumberFormat="0" applyProtection="0">
      <alignment horizontal="right" vertical="center"/>
    </xf>
    <xf numFmtId="4" fontId="71" fillId="53" borderId="196" applyNumberFormat="0" applyProtection="0">
      <alignment horizontal="right" vertical="center"/>
    </xf>
    <xf numFmtId="4" fontId="71" fillId="53" borderId="196" applyNumberFormat="0" applyProtection="0">
      <alignment horizontal="right" vertical="center"/>
    </xf>
    <xf numFmtId="4" fontId="71" fillId="49" borderId="196" applyNumberFormat="0" applyProtection="0">
      <alignment horizontal="right" vertical="center"/>
    </xf>
    <xf numFmtId="0" fontId="6" fillId="10" borderId="18" applyNumberFormat="0" applyFont="0" applyAlignment="0" applyProtection="0"/>
    <xf numFmtId="4" fontId="71" fillId="49" borderId="196" applyNumberFormat="0" applyProtection="0">
      <alignment horizontal="right" vertical="center"/>
    </xf>
    <xf numFmtId="4" fontId="71" fillId="61" borderId="196" applyNumberFormat="0" applyProtection="0">
      <alignment horizontal="right" vertical="center"/>
    </xf>
    <xf numFmtId="4" fontId="71" fillId="61" borderId="196" applyNumberFormat="0" applyProtection="0">
      <alignment horizontal="right" vertical="center"/>
    </xf>
    <xf numFmtId="4" fontId="71" fillId="37" borderId="196" applyNumberFormat="0" applyProtection="0">
      <alignment horizontal="right" vertical="center"/>
    </xf>
    <xf numFmtId="0" fontId="6" fillId="10" borderId="18" applyNumberFormat="0" applyFont="0" applyAlignment="0" applyProtection="0"/>
    <xf numFmtId="4" fontId="71" fillId="37" borderId="196" applyNumberFormat="0" applyProtection="0">
      <alignment horizontal="right" vertical="center"/>
    </xf>
    <xf numFmtId="4" fontId="71" fillId="36" borderId="196" applyNumberFormat="0" applyProtection="0">
      <alignment horizontal="right" vertical="center"/>
    </xf>
    <xf numFmtId="4" fontId="71" fillId="36" borderId="196" applyNumberFormat="0" applyProtection="0">
      <alignment horizontal="right" vertical="center"/>
    </xf>
    <xf numFmtId="0" fontId="115" fillId="77" borderId="196" applyNumberFormat="0" applyProtection="0">
      <alignment horizontal="left" vertical="top" indent="1"/>
    </xf>
    <xf numFmtId="0" fontId="115" fillId="77" borderId="196" applyNumberFormat="0" applyProtection="0">
      <alignment horizontal="left" vertical="top" indent="1"/>
    </xf>
    <xf numFmtId="4" fontId="112" fillId="77" borderId="196" applyNumberFormat="0" applyProtection="0">
      <alignment vertical="center"/>
    </xf>
    <xf numFmtId="4" fontId="112" fillId="77" borderId="196" applyNumberFormat="0" applyProtection="0">
      <alignment vertical="center"/>
    </xf>
    <xf numFmtId="4" fontId="71" fillId="77" borderId="195" applyNumberFormat="0" applyProtection="0">
      <alignment vertical="center"/>
    </xf>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6" fillId="10" borderId="18" applyNumberFormat="0" applyFon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8" borderId="195" applyNumberFormat="0" applyAlignment="0" applyProtection="0"/>
    <xf numFmtId="0" fontId="105" fillId="48" borderId="195" applyNumberForma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4" applyNumberFormat="0" applyFont="0" applyAlignment="0" applyProtection="0"/>
    <xf numFmtId="4" fontId="71" fillId="77" borderId="243" applyNumberFormat="0" applyProtection="0">
      <alignment horizontal="left" vertical="center" indent="1"/>
    </xf>
    <xf numFmtId="4" fontId="83" fillId="89" borderId="253" applyNumberFormat="0" applyProtection="0">
      <alignment horizontal="left" vertical="center" indent="1"/>
    </xf>
    <xf numFmtId="0" fontId="83" fillId="48" borderId="249" applyNumberFormat="0" applyProtection="0">
      <alignment horizontal="left" vertical="center" indent="1"/>
    </xf>
    <xf numFmtId="0" fontId="6" fillId="10" borderId="18" applyNumberFormat="0" applyFont="0" applyAlignment="0" applyProtection="0"/>
    <xf numFmtId="0" fontId="29" fillId="85" borderId="244" applyNumberFormat="0" applyProtection="0">
      <alignment horizontal="left" vertical="top"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6" fillId="10" borderId="18" applyNumberFormat="0" applyFont="0" applyAlignment="0" applyProtection="0"/>
    <xf numFmtId="0" fontId="83" fillId="44" borderId="244" applyNumberFormat="0" applyProtection="0">
      <alignment horizontal="left" vertical="top" indent="1"/>
    </xf>
    <xf numFmtId="0" fontId="6" fillId="10" borderId="18" applyNumberFormat="0" applyFont="0" applyAlignment="0" applyProtection="0"/>
    <xf numFmtId="0" fontId="29" fillId="39" borderId="159"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4" fontId="71" fillId="74" borderId="243" applyNumberFormat="0" applyProtection="0">
      <alignment vertical="center"/>
    </xf>
    <xf numFmtId="4" fontId="172" fillId="75" borderId="249" applyNumberFormat="0" applyProtection="0">
      <alignment horizontal="right" vertical="center"/>
    </xf>
    <xf numFmtId="0" fontId="29" fillId="39" borderId="159" applyNumberFormat="0" applyFont="0" applyAlignment="0" applyProtection="0"/>
    <xf numFmtId="0" fontId="6" fillId="10" borderId="18" applyNumberFormat="0" applyFont="0" applyAlignment="0" applyProtection="0"/>
    <xf numFmtId="0" fontId="83" fillId="66" borderId="171"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29" fillId="39" borderId="159"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29" fillId="39" borderId="159"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29" fillId="39" borderId="159" applyNumberFormat="0" applyFont="0" applyAlignment="0" applyProtection="0"/>
    <xf numFmtId="0" fontId="6" fillId="10" borderId="18" applyNumberFormat="0" applyFont="0" applyAlignment="0" applyProtection="0"/>
    <xf numFmtId="0" fontId="29" fillId="0" borderId="258" applyNumberFormat="0" applyAlignment="0">
      <alignment horizontal="center"/>
    </xf>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6" fillId="10" borderId="18" applyNumberFormat="0" applyFont="0" applyAlignment="0" applyProtection="0"/>
    <xf numFmtId="0" fontId="105" fillId="121" borderId="163" applyNumberFormat="0" applyAlignment="0" applyProtection="0"/>
    <xf numFmtId="0" fontId="105" fillId="122" borderId="163" applyNumberFormat="0" applyAlignment="0" applyProtection="0"/>
    <xf numFmtId="0" fontId="105" fillId="48" borderId="163" applyNumberFormat="0" applyAlignment="0" applyProtection="0"/>
    <xf numFmtId="0" fontId="105" fillId="122" borderId="163" applyNumberFormat="0" applyAlignment="0" applyProtection="0"/>
    <xf numFmtId="0" fontId="105" fillId="48" borderId="163" applyNumberFormat="0" applyAlignment="0" applyProtection="0"/>
    <xf numFmtId="0" fontId="105" fillId="48" borderId="163" applyNumberFormat="0" applyAlignment="0" applyProtection="0"/>
    <xf numFmtId="0" fontId="105" fillId="41" borderId="163" applyNumberFormat="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0" fontId="29" fillId="0" borderId="258" applyNumberFormat="0" applyAlignment="0">
      <alignment horizontal="center"/>
    </xf>
    <xf numFmtId="4" fontId="83" fillId="76" borderId="171" applyNumberFormat="0" applyProtection="0">
      <alignment vertical="center"/>
    </xf>
    <xf numFmtId="4" fontId="71" fillId="77" borderId="163" applyNumberFormat="0" applyProtection="0">
      <alignment vertical="center"/>
    </xf>
    <xf numFmtId="4" fontId="83" fillId="76" borderId="171" applyNumberFormat="0" applyProtection="0">
      <alignment vertical="center"/>
    </xf>
    <xf numFmtId="4" fontId="83" fillId="76" borderId="171" applyNumberFormat="0" applyProtection="0">
      <alignment vertical="center"/>
    </xf>
    <xf numFmtId="4" fontId="83" fillId="76" borderId="171" applyNumberFormat="0" applyProtection="0">
      <alignment vertical="center"/>
    </xf>
    <xf numFmtId="4" fontId="71" fillId="77" borderId="163" applyNumberFormat="0" applyProtection="0">
      <alignment vertical="center"/>
    </xf>
    <xf numFmtId="4" fontId="83" fillId="76" borderId="171" applyNumberFormat="0" applyProtection="0">
      <alignment vertical="center"/>
    </xf>
    <xf numFmtId="4" fontId="111" fillId="78" borderId="120" applyNumberFormat="0" applyProtection="0">
      <alignment horizontal="right" vertical="center" wrapText="1"/>
    </xf>
    <xf numFmtId="4" fontId="71" fillId="77" borderId="163" applyNumberFormat="0" applyProtection="0">
      <alignment vertical="center"/>
    </xf>
    <xf numFmtId="4" fontId="71" fillId="77" borderId="163" applyNumberFormat="0" applyProtection="0">
      <alignment vertical="center"/>
    </xf>
    <xf numFmtId="4" fontId="115" fillId="76" borderId="164" applyNumberFormat="0" applyProtection="0">
      <alignment vertical="center"/>
    </xf>
    <xf numFmtId="4" fontId="172" fillId="77" borderId="171" applyNumberFormat="0" applyProtection="0">
      <alignment vertical="center"/>
    </xf>
    <xf numFmtId="4" fontId="172" fillId="77" borderId="171" applyNumberFormat="0" applyProtection="0">
      <alignment vertical="center"/>
    </xf>
    <xf numFmtId="4" fontId="112" fillId="77" borderId="164" applyNumberFormat="0" applyProtection="0">
      <alignment vertical="center"/>
    </xf>
    <xf numFmtId="4" fontId="121" fillId="77" borderId="163" applyNumberFormat="0" applyProtection="0">
      <alignment vertical="center"/>
    </xf>
    <xf numFmtId="4" fontId="121" fillId="77" borderId="163" applyNumberFormat="0" applyProtection="0">
      <alignment vertical="center"/>
    </xf>
    <xf numFmtId="4" fontId="112" fillId="76" borderId="164" applyNumberFormat="0" applyProtection="0">
      <alignment vertical="center"/>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111" fillId="78" borderId="120" applyNumberFormat="0" applyProtection="0">
      <alignment horizontal="left" vertical="center" indent="1"/>
    </xf>
    <xf numFmtId="4" fontId="71" fillId="77" borderId="163" applyNumberFormat="0" applyProtection="0">
      <alignment horizontal="left" vertical="center" indent="1"/>
    </xf>
    <xf numFmtId="4" fontId="71" fillId="77" borderId="163" applyNumberFormat="0" applyProtection="0">
      <alignment horizontal="left" vertical="center" indent="1"/>
    </xf>
    <xf numFmtId="4" fontId="115" fillId="76" borderId="164" applyNumberFormat="0" applyProtection="0">
      <alignment horizontal="left" vertical="center" indent="1"/>
    </xf>
    <xf numFmtId="0" fontId="173" fillId="76" borderId="164" applyNumberFormat="0" applyProtection="0">
      <alignment horizontal="left" vertical="top" indent="1"/>
    </xf>
    <xf numFmtId="0" fontId="173" fillId="76" borderId="164" applyNumberFormat="0" applyProtection="0">
      <alignment horizontal="left" vertical="top" indent="1"/>
    </xf>
    <xf numFmtId="0" fontId="115" fillId="77" borderId="164" applyNumberFormat="0" applyProtection="0">
      <alignment horizontal="left" vertical="top" indent="1"/>
    </xf>
    <xf numFmtId="4" fontId="71" fillId="77" borderId="163" applyNumberFormat="0" applyProtection="0">
      <alignment horizontal="left" vertical="center" indent="1"/>
    </xf>
    <xf numFmtId="4" fontId="71" fillId="77" borderId="163" applyNumberFormat="0" applyProtection="0">
      <alignment horizontal="left" vertical="center" indent="1"/>
    </xf>
    <xf numFmtId="0" fontId="115" fillId="76" borderId="164" applyNumberFormat="0" applyProtection="0">
      <alignment horizontal="left" vertical="top"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116" fillId="81" borderId="120" applyNumberFormat="0" applyProtection="0">
      <alignment horizontal="left" vertical="center"/>
    </xf>
    <xf numFmtId="4" fontId="83" fillId="52" borderId="171" applyNumberFormat="0" applyProtection="0">
      <alignment horizontal="left" vertical="center" indent="1"/>
    </xf>
    <xf numFmtId="4" fontId="83" fillId="52" borderId="171" applyNumberFormat="0" applyProtection="0">
      <alignment horizontal="left" vertical="center" indent="1"/>
    </xf>
    <xf numFmtId="0" fontId="29" fillId="130" borderId="163" applyNumberFormat="0" applyProtection="0">
      <alignment horizontal="left" vertical="center" indent="1"/>
    </xf>
    <xf numFmtId="4" fontId="116" fillId="81" borderId="120" applyNumberFormat="0" applyProtection="0">
      <alignment horizontal="left" vertical="center"/>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83" fillId="36" borderId="171" applyNumberFormat="0" applyProtection="0">
      <alignment horizontal="right" vertical="center"/>
    </xf>
    <xf numFmtId="4" fontId="83" fillId="36" borderId="171" applyNumberFormat="0" applyProtection="0">
      <alignment horizontal="right" vertical="center"/>
    </xf>
    <xf numFmtId="4" fontId="83" fillId="36" borderId="171" applyNumberFormat="0" applyProtection="0">
      <alignment horizontal="right" vertical="center"/>
    </xf>
    <xf numFmtId="4" fontId="83" fillId="36" borderId="171" applyNumberFormat="0" applyProtection="0">
      <alignment horizontal="right" vertical="center"/>
    </xf>
    <xf numFmtId="4" fontId="71" fillId="36" borderId="164" applyNumberFormat="0" applyProtection="0">
      <alignment horizontal="right" vertical="center"/>
    </xf>
    <xf numFmtId="4" fontId="71" fillId="98" borderId="163" applyNumberFormat="0" applyProtection="0">
      <alignment horizontal="right" vertical="center"/>
    </xf>
    <xf numFmtId="4" fontId="71" fillId="98" borderId="163" applyNumberFormat="0" applyProtection="0">
      <alignment horizontal="right" vertical="center"/>
    </xf>
    <xf numFmtId="4" fontId="71" fillId="36" borderId="164"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71" fillId="37" borderId="164" applyNumberFormat="0" applyProtection="0">
      <alignment horizontal="right" vertical="center"/>
    </xf>
    <xf numFmtId="4" fontId="71" fillId="132" borderId="163" applyNumberFormat="0" applyProtection="0">
      <alignment horizontal="right" vertical="center"/>
    </xf>
    <xf numFmtId="4" fontId="71" fillId="132" borderId="163" applyNumberFormat="0" applyProtection="0">
      <alignment horizontal="right" vertical="center"/>
    </xf>
    <xf numFmtId="4" fontId="71" fillId="37" borderId="164"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71" fillId="61" borderId="164" applyNumberFormat="0" applyProtection="0">
      <alignment horizontal="right" vertical="center"/>
    </xf>
    <xf numFmtId="4" fontId="71" fillId="90" borderId="163" applyNumberFormat="0" applyProtection="0">
      <alignment horizontal="right" vertical="center"/>
    </xf>
    <xf numFmtId="4" fontId="71" fillId="90" borderId="163" applyNumberFormat="0" applyProtection="0">
      <alignment horizontal="right" vertical="center"/>
    </xf>
    <xf numFmtId="4" fontId="71" fillId="61" borderId="164"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71" fillId="49" borderId="164" applyNumberFormat="0" applyProtection="0">
      <alignment horizontal="right" vertical="center"/>
    </xf>
    <xf numFmtId="4" fontId="71" fillId="95" borderId="163" applyNumberFormat="0" applyProtection="0">
      <alignment horizontal="right" vertical="center"/>
    </xf>
    <xf numFmtId="4" fontId="71" fillId="95" borderId="163" applyNumberFormat="0" applyProtection="0">
      <alignment horizontal="right" vertical="center"/>
    </xf>
    <xf numFmtId="4" fontId="71" fillId="49" borderId="164"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71" fillId="53" borderId="164" applyNumberFormat="0" applyProtection="0">
      <alignment horizontal="right" vertical="center"/>
    </xf>
    <xf numFmtId="4" fontId="71" fillId="133" borderId="163" applyNumberFormat="0" applyProtection="0">
      <alignment horizontal="right" vertical="center"/>
    </xf>
    <xf numFmtId="4" fontId="71" fillId="133" borderId="163" applyNumberFormat="0" applyProtection="0">
      <alignment horizontal="right" vertical="center"/>
    </xf>
    <xf numFmtId="4" fontId="71" fillId="53" borderId="164"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71" fillId="68" borderId="164" applyNumberFormat="0" applyProtection="0">
      <alignment horizontal="right" vertical="center"/>
    </xf>
    <xf numFmtId="4" fontId="71" fillId="99" borderId="163" applyNumberFormat="0" applyProtection="0">
      <alignment horizontal="right" vertical="center"/>
    </xf>
    <xf numFmtId="4" fontId="71" fillId="99" borderId="163" applyNumberFormat="0" applyProtection="0">
      <alignment horizontal="right" vertical="center"/>
    </xf>
    <xf numFmtId="4" fontId="71" fillId="68" borderId="164"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71" fillId="47" borderId="164" applyNumberFormat="0" applyProtection="0">
      <alignment horizontal="right" vertical="center"/>
    </xf>
    <xf numFmtId="4" fontId="71" fillId="134" borderId="163" applyNumberFormat="0" applyProtection="0">
      <alignment horizontal="right" vertical="center"/>
    </xf>
    <xf numFmtId="4" fontId="71" fillId="134" borderId="163" applyNumberFormat="0" applyProtection="0">
      <alignment horizontal="right" vertical="center"/>
    </xf>
    <xf numFmtId="4" fontId="71" fillId="47" borderId="164"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71" fillId="72" borderId="164" applyNumberFormat="0" applyProtection="0">
      <alignment horizontal="right" vertical="center"/>
    </xf>
    <xf numFmtId="4" fontId="71" fillId="135" borderId="163" applyNumberFormat="0" applyProtection="0">
      <alignment horizontal="right" vertical="center"/>
    </xf>
    <xf numFmtId="4" fontId="71" fillId="135" borderId="163" applyNumberFormat="0" applyProtection="0">
      <alignment horizontal="right" vertical="center"/>
    </xf>
    <xf numFmtId="4" fontId="71" fillId="72" borderId="164"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71" fillId="46" borderId="164" applyNumberFormat="0" applyProtection="0">
      <alignment horizontal="right" vertical="center"/>
    </xf>
    <xf numFmtId="4" fontId="71" fillId="94" borderId="163" applyNumberFormat="0" applyProtection="0">
      <alignment horizontal="right" vertical="center"/>
    </xf>
    <xf numFmtId="4" fontId="71" fillId="94" borderId="163" applyNumberFormat="0" applyProtection="0">
      <alignment horizontal="right" vertical="center"/>
    </xf>
    <xf numFmtId="4" fontId="71" fillId="46" borderId="164" applyNumberFormat="0" applyProtection="0">
      <alignment horizontal="right" vertical="center"/>
    </xf>
    <xf numFmtId="0" fontId="163" fillId="0" borderId="222" applyNumberFormat="0" applyFill="0" applyAlignment="0" applyProtection="0"/>
    <xf numFmtId="4" fontId="83" fillId="136" borderId="175" applyNumberFormat="0" applyProtection="0">
      <alignment horizontal="left" vertical="center" indent="1"/>
    </xf>
    <xf numFmtId="0" fontId="92" fillId="0" borderId="214" applyNumberFormat="0" applyFill="0" applyAlignment="0" applyProtection="0"/>
    <xf numFmtId="4" fontId="83" fillId="136" borderId="175" applyNumberFormat="0" applyProtection="0">
      <alignment horizontal="left" vertical="center" indent="1"/>
    </xf>
    <xf numFmtId="0" fontId="93" fillId="0" borderId="221" applyNumberFormat="0" applyFill="0" applyAlignment="0" applyProtection="0"/>
    <xf numFmtId="0" fontId="93" fillId="0" borderId="221" applyNumberFormat="0" applyFill="0" applyAlignment="0" applyProtection="0"/>
    <xf numFmtId="4" fontId="83" fillId="136" borderId="175" applyNumberFormat="0" applyProtection="0">
      <alignment horizontal="left" vertical="center" indent="1"/>
    </xf>
    <xf numFmtId="4" fontId="83" fillId="136" borderId="175" applyNumberFormat="0" applyProtection="0">
      <alignment horizontal="left" vertical="center" indent="1"/>
    </xf>
    <xf numFmtId="0" fontId="93" fillId="0" borderId="215" applyNumberFormat="0" applyFill="0" applyAlignment="0" applyProtection="0"/>
    <xf numFmtId="4" fontId="115" fillId="0" borderId="120" applyNumberFormat="0" applyProtection="0">
      <alignment horizontal="left" vertical="center" indent="1"/>
    </xf>
    <xf numFmtId="4" fontId="115" fillId="137" borderId="163" applyNumberFormat="0" applyProtection="0">
      <alignment horizontal="left" vertical="center" indent="1"/>
    </xf>
    <xf numFmtId="4" fontId="115" fillId="137" borderId="163" applyNumberFormat="0" applyProtection="0">
      <alignment horizontal="left" vertical="center" indent="1"/>
    </xf>
    <xf numFmtId="4" fontId="29" fillId="65" borderId="175" applyNumberFormat="0" applyProtection="0">
      <alignment horizontal="left" vertical="center" indent="1"/>
    </xf>
    <xf numFmtId="4" fontId="29" fillId="65" borderId="175" applyNumberFormat="0" applyProtection="0">
      <alignment horizontal="left" vertical="center" indent="1"/>
    </xf>
    <xf numFmtId="4" fontId="71" fillId="0" borderId="120" applyNumberFormat="0" applyProtection="0">
      <alignment horizontal="left" vertical="center" indent="1"/>
    </xf>
    <xf numFmtId="4" fontId="71" fillId="88" borderId="176" applyNumberFormat="0" applyProtection="0">
      <alignment horizontal="left" vertical="center" indent="1"/>
    </xf>
    <xf numFmtId="4" fontId="71" fillId="88" borderId="176" applyNumberFormat="0" applyProtection="0">
      <alignment horizontal="left" vertical="center" indent="1"/>
    </xf>
    <xf numFmtId="4" fontId="29" fillId="65" borderId="175" applyNumberFormat="0" applyProtection="0">
      <alignment horizontal="left" vertical="center" indent="1"/>
    </xf>
    <xf numFmtId="4" fontId="29" fillId="65" borderId="175" applyNumberFormat="0" applyProtection="0">
      <alignment horizontal="left" vertical="center" indent="1"/>
    </xf>
    <xf numFmtId="4" fontId="83" fillId="104" borderId="171" applyNumberFormat="0" applyProtection="0">
      <alignment horizontal="right" vertical="center"/>
    </xf>
    <xf numFmtId="4" fontId="83" fillId="104" borderId="171" applyNumberFormat="0" applyProtection="0">
      <alignment horizontal="right" vertical="center"/>
    </xf>
    <xf numFmtId="4" fontId="83" fillId="104" borderId="171" applyNumberFormat="0" applyProtection="0">
      <alignment horizontal="right" vertical="center"/>
    </xf>
    <xf numFmtId="4" fontId="83" fillId="104" borderId="171" applyNumberFormat="0" applyProtection="0">
      <alignment horizontal="right" vertical="center"/>
    </xf>
    <xf numFmtId="0" fontId="29" fillId="130" borderId="163" applyNumberFormat="0" applyProtection="0">
      <alignment horizontal="left" vertical="center" indent="1"/>
    </xf>
    <xf numFmtId="4" fontId="119" fillId="48" borderId="164" applyNumberFormat="0" applyProtection="0">
      <alignment horizontal="center" vertical="center"/>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71" fillId="104" borderId="164" applyNumberFormat="0" applyProtection="0">
      <alignment horizontal="right" vertical="center"/>
    </xf>
    <xf numFmtId="0" fontId="29" fillId="130" borderId="163" applyNumberFormat="0" applyProtection="0">
      <alignment horizontal="left" vertical="center" indent="1"/>
    </xf>
    <xf numFmtId="4" fontId="120" fillId="75" borderId="165">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71" fillId="88" borderId="163" applyNumberFormat="0" applyProtection="0">
      <alignment horizontal="left" vertical="center" indent="1"/>
    </xf>
    <xf numFmtId="4" fontId="71" fillId="88" borderId="163"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71" fillId="138" borderId="163" applyNumberFormat="0" applyProtection="0">
      <alignment horizontal="left" vertical="center" indent="1"/>
    </xf>
    <xf numFmtId="4" fontId="71" fillId="138" borderId="163" applyNumberFormat="0" applyProtection="0">
      <alignment horizontal="left" vertical="center" indent="1"/>
    </xf>
    <xf numFmtId="0" fontId="83" fillId="48" borderId="171" applyNumberFormat="0" applyProtection="0">
      <alignment horizontal="left" vertical="center" indent="1"/>
    </xf>
    <xf numFmtId="0" fontId="83" fillId="48" borderId="171" applyNumberFormat="0" applyProtection="0">
      <alignment horizontal="left" vertical="center" indent="1"/>
    </xf>
    <xf numFmtId="0" fontId="116" fillId="84" borderId="120" applyNumberFormat="0" applyProtection="0">
      <alignment horizontal="left" vertical="center" indent="2"/>
    </xf>
    <xf numFmtId="0" fontId="83" fillId="48" borderId="171" applyNumberFormat="0" applyProtection="0">
      <alignment horizontal="left" vertical="center" indent="1"/>
    </xf>
    <xf numFmtId="0" fontId="83" fillId="48" borderId="171" applyNumberFormat="0" applyProtection="0">
      <alignment horizontal="left" vertical="center" indent="1"/>
    </xf>
    <xf numFmtId="0" fontId="29" fillId="138" borderId="163" applyNumberFormat="0" applyProtection="0">
      <alignment horizontal="left" vertical="center" indent="1"/>
    </xf>
    <xf numFmtId="0" fontId="116" fillId="84" borderId="120" applyNumberFormat="0" applyProtection="0">
      <alignment horizontal="left" vertical="center" indent="2"/>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65" borderId="164" applyNumberFormat="0" applyProtection="0">
      <alignment horizontal="left" vertical="center" indent="1"/>
    </xf>
    <xf numFmtId="0" fontId="29" fillId="138" borderId="163" applyNumberFormat="0" applyProtection="0">
      <alignment horizontal="left" vertical="center" indent="1"/>
    </xf>
    <xf numFmtId="0" fontId="29" fillId="83" borderId="164" applyNumberFormat="0" applyProtection="0">
      <alignment horizontal="left" vertical="top" indent="1"/>
    </xf>
    <xf numFmtId="0" fontId="83" fillId="65" borderId="164" applyNumberFormat="0" applyProtection="0">
      <alignment horizontal="left" vertical="top" indent="1"/>
    </xf>
    <xf numFmtId="0" fontId="83" fillId="65" borderId="164" applyNumberFormat="0" applyProtection="0">
      <alignment horizontal="left" vertical="top" indent="1"/>
    </xf>
    <xf numFmtId="0" fontId="29" fillId="138" borderId="163" applyNumberFormat="0" applyProtection="0">
      <alignment horizontal="left" vertical="center" indent="1"/>
    </xf>
    <xf numFmtId="0" fontId="29" fillId="83" borderId="164" applyNumberFormat="0" applyProtection="0">
      <alignment horizontal="left" vertical="top"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83" borderId="164" applyNumberFormat="0" applyProtection="0">
      <alignment horizontal="left" vertical="top"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65" borderId="164" applyNumberFormat="0" applyProtection="0">
      <alignment horizontal="left" vertical="top"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29" fillId="82" borderId="163" applyNumberFormat="0" applyProtection="0">
      <alignment horizontal="left" vertical="center" indent="1"/>
    </xf>
    <xf numFmtId="0" fontId="103" fillId="0" borderId="120" applyNumberFormat="0" applyProtection="0">
      <alignment horizontal="left" vertical="center" indent="2"/>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104" borderId="164" applyNumberFormat="0" applyProtection="0">
      <alignment horizontal="left" vertical="center" indent="1"/>
    </xf>
    <xf numFmtId="0" fontId="29" fillId="82" borderId="163" applyNumberFormat="0" applyProtection="0">
      <alignment horizontal="left" vertical="center" indent="1"/>
    </xf>
    <xf numFmtId="0" fontId="29" fillId="85" borderId="164" applyNumberFormat="0" applyProtection="0">
      <alignment horizontal="left" vertical="top" indent="1"/>
    </xf>
    <xf numFmtId="0" fontId="83" fillId="104" borderId="164" applyNumberFormat="0" applyProtection="0">
      <alignment horizontal="left" vertical="top" indent="1"/>
    </xf>
    <xf numFmtId="0" fontId="83" fillId="104" borderId="164" applyNumberFormat="0" applyProtection="0">
      <alignment horizontal="left" vertical="top" indent="1"/>
    </xf>
    <xf numFmtId="0" fontId="29" fillId="82" borderId="163" applyNumberFormat="0" applyProtection="0">
      <alignment horizontal="left" vertical="center" indent="1"/>
    </xf>
    <xf numFmtId="0" fontId="29" fillId="85" borderId="164" applyNumberFormat="0" applyProtection="0">
      <alignment horizontal="left" vertical="top"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85" borderId="164" applyNumberFormat="0" applyProtection="0">
      <alignment horizontal="left" vertical="top"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104" borderId="164" applyNumberFormat="0" applyProtection="0">
      <alignment horizontal="left" vertical="top" indent="1"/>
    </xf>
    <xf numFmtId="0" fontId="74" fillId="45" borderId="264" applyNumberFormat="0" applyAlignment="0" applyProtection="0"/>
    <xf numFmtId="0" fontId="73" fillId="121" borderId="263" applyNumberFormat="0" applyAlignment="0" applyProtection="0"/>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157" fillId="122" borderId="272" applyNumberFormat="0" applyAlignment="0" applyProtection="0"/>
    <xf numFmtId="0" fontId="157" fillId="122" borderId="272" applyNumberFormat="0" applyAlignment="0" applyProtection="0"/>
    <xf numFmtId="0" fontId="29" fillId="73" borderId="163" applyNumberFormat="0" applyProtection="0">
      <alignment horizontal="left" vertical="center" indent="1"/>
    </xf>
    <xf numFmtId="0" fontId="103" fillId="0" borderId="120" applyNumberFormat="0" applyProtection="0">
      <alignment horizontal="left" vertical="center" indent="2"/>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74" fillId="45" borderId="264" applyNumberFormat="0" applyAlignment="0" applyProtection="0"/>
    <xf numFmtId="0" fontId="29" fillId="73" borderId="163" applyNumberFormat="0" applyProtection="0">
      <alignment horizontal="left" vertical="center" indent="1"/>
    </xf>
    <xf numFmtId="0" fontId="29" fillId="44" borderId="164" applyNumberFormat="0" applyProtection="0">
      <alignment horizontal="left" vertical="center" indent="1"/>
    </xf>
    <xf numFmtId="0" fontId="29" fillId="73" borderId="163" applyNumberFormat="0" applyProtection="0">
      <alignment horizontal="left" vertical="center" indent="1"/>
    </xf>
    <xf numFmtId="0" fontId="74" fillId="70" borderId="264" applyNumberFormat="0" applyAlignment="0" applyProtection="0"/>
    <xf numFmtId="0" fontId="29" fillId="69" borderId="164" applyNumberFormat="0" applyProtection="0">
      <alignment horizontal="left" vertical="top" indent="1"/>
    </xf>
    <xf numFmtId="0" fontId="83" fillId="44" borderId="164" applyNumberFormat="0" applyProtection="0">
      <alignment horizontal="left" vertical="top" indent="1"/>
    </xf>
    <xf numFmtId="0" fontId="83" fillId="44" borderId="164" applyNumberFormat="0" applyProtection="0">
      <alignment horizontal="left" vertical="top" indent="1"/>
    </xf>
    <xf numFmtId="0" fontId="29" fillId="73" borderId="163" applyNumberFormat="0" applyProtection="0">
      <alignment horizontal="left" vertical="center" indent="1"/>
    </xf>
    <xf numFmtId="0" fontId="29" fillId="69" borderId="164" applyNumberFormat="0" applyProtection="0">
      <alignment horizontal="left" vertical="top" indent="1"/>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69" borderId="164" applyNumberFormat="0" applyProtection="0">
      <alignment horizontal="left" vertical="top" indent="1"/>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44" borderId="164" applyNumberFormat="0" applyProtection="0">
      <alignment horizontal="left" vertical="top"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29" fillId="130" borderId="163" applyNumberFormat="0" applyProtection="0">
      <alignment horizontal="left" vertical="center" indent="1"/>
    </xf>
    <xf numFmtId="0" fontId="103" fillId="0" borderId="120" applyNumberFormat="0" applyProtection="0">
      <alignment horizontal="left" vertical="center" indent="2"/>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9" borderId="164" applyNumberFormat="0" applyProtection="0">
      <alignment horizontal="left" vertical="center" indent="1"/>
    </xf>
    <xf numFmtId="0" fontId="29" fillId="130" borderId="163" applyNumberFormat="0" applyProtection="0">
      <alignment horizontal="left" vertical="center" indent="1"/>
    </xf>
    <xf numFmtId="0" fontId="29" fillId="86" borderId="164" applyNumberFormat="0" applyProtection="0">
      <alignment horizontal="left" vertical="top" indent="1"/>
    </xf>
    <xf numFmtId="0" fontId="83" fillId="89" borderId="164" applyNumberFormat="0" applyProtection="0">
      <alignment horizontal="left" vertical="top" indent="1"/>
    </xf>
    <xf numFmtId="0" fontId="83" fillId="89" borderId="164" applyNumberFormat="0" applyProtection="0">
      <alignment horizontal="left" vertical="top" indent="1"/>
    </xf>
    <xf numFmtId="0" fontId="29" fillId="130" borderId="163" applyNumberFormat="0" applyProtection="0">
      <alignment horizontal="left" vertical="center" indent="1"/>
    </xf>
    <xf numFmtId="0" fontId="29" fillId="86" borderId="164" applyNumberFormat="0" applyProtection="0">
      <alignment horizontal="left" vertical="top"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6" borderId="164" applyNumberFormat="0" applyProtection="0">
      <alignment horizontal="left" vertical="top"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9" borderId="164" applyNumberFormat="0" applyProtection="0">
      <alignment horizontal="left" vertical="top" indent="1"/>
    </xf>
    <xf numFmtId="0" fontId="6" fillId="0" borderId="0"/>
    <xf numFmtId="0" fontId="6" fillId="0" borderId="0"/>
    <xf numFmtId="0" fontId="6" fillId="0" borderId="0"/>
    <xf numFmtId="0" fontId="29" fillId="87" borderId="120" applyNumberFormat="0">
      <protection locked="0"/>
    </xf>
    <xf numFmtId="0" fontId="29" fillId="87" borderId="120" applyNumberFormat="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87" borderId="120" applyNumberFormat="0">
      <protection locked="0"/>
    </xf>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93" fillId="0" borderId="251" applyNumberFormat="0" applyFill="0" applyAlignment="0" applyProtection="0"/>
    <xf numFmtId="0" fontId="6" fillId="0" borderId="0"/>
    <xf numFmtId="0" fontId="6" fillId="0" borderId="0"/>
    <xf numFmtId="0" fontId="93" fillId="0" borderId="250" applyNumberFormat="0" applyFill="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87" borderId="120" applyNumberFormat="0">
      <protection locked="0"/>
    </xf>
    <xf numFmtId="0" fontId="6" fillId="0" borderId="0"/>
    <xf numFmtId="0" fontId="6" fillId="0" borderId="0"/>
    <xf numFmtId="0" fontId="6" fillId="0" borderId="0"/>
    <xf numFmtId="0" fontId="117" fillId="65" borderId="177" applyBorder="0"/>
    <xf numFmtId="0" fontId="117" fillId="65" borderId="177" applyBorder="0"/>
    <xf numFmtId="0" fontId="96" fillId="43" borderId="191" applyNumberFormat="0" applyAlignment="0" applyProtection="0"/>
    <xf numFmtId="0" fontId="96" fillId="43" borderId="191" applyNumberFormat="0" applyAlignment="0" applyProtection="0"/>
    <xf numFmtId="4" fontId="107" fillId="39" borderId="164" applyNumberFormat="0" applyProtection="0">
      <alignment vertical="center"/>
    </xf>
    <xf numFmtId="4" fontId="107" fillId="39" borderId="164" applyNumberFormat="0" applyProtection="0">
      <alignment vertical="center"/>
    </xf>
    <xf numFmtId="0" fontId="96" fillId="43" borderId="191" applyNumberFormat="0" applyAlignment="0" applyProtection="0"/>
    <xf numFmtId="0" fontId="96" fillId="43" borderId="191" applyNumberFormat="0" applyAlignment="0" applyProtection="0"/>
    <xf numFmtId="4" fontId="71" fillId="74" borderId="164" applyNumberFormat="0" applyProtection="0">
      <alignment vertical="center"/>
    </xf>
    <xf numFmtId="4" fontId="71" fillId="74" borderId="163" applyNumberFormat="0" applyProtection="0">
      <alignment vertical="center"/>
    </xf>
    <xf numFmtId="0" fontId="96" fillId="43" borderId="191" applyNumberFormat="0" applyAlignment="0" applyProtection="0"/>
    <xf numFmtId="0" fontId="96" fillId="43" borderId="191" applyNumberFormat="0" applyAlignment="0" applyProtection="0"/>
    <xf numFmtId="4" fontId="71" fillId="74" borderId="163" applyNumberFormat="0" applyProtection="0">
      <alignment vertical="center"/>
    </xf>
    <xf numFmtId="4" fontId="71" fillId="39" borderId="164" applyNumberFormat="0" applyProtection="0">
      <alignment vertical="center"/>
    </xf>
    <xf numFmtId="0" fontId="96" fillId="43" borderId="191" applyNumberFormat="0" applyAlignment="0" applyProtection="0"/>
    <xf numFmtId="0" fontId="96" fillId="43" borderId="191" applyNumberFormat="0" applyAlignment="0" applyProtection="0"/>
    <xf numFmtId="0" fontId="96" fillId="43" borderId="191" applyNumberFormat="0" applyAlignment="0" applyProtection="0"/>
    <xf numFmtId="4" fontId="172" fillId="74" borderId="120" applyNumberFormat="0" applyProtection="0">
      <alignment vertical="center"/>
    </xf>
    <xf numFmtId="4" fontId="172" fillId="74" borderId="120" applyNumberFormat="0" applyProtection="0">
      <alignment vertical="center"/>
    </xf>
    <xf numFmtId="0" fontId="96" fillId="43" borderId="191" applyNumberFormat="0" applyAlignment="0" applyProtection="0"/>
    <xf numFmtId="0" fontId="96" fillId="43" borderId="191" applyNumberFormat="0" applyAlignment="0" applyProtection="0"/>
    <xf numFmtId="0" fontId="96" fillId="43" borderId="191" applyNumberFormat="0" applyAlignment="0" applyProtection="0"/>
    <xf numFmtId="4" fontId="121" fillId="74" borderId="164" applyNumberFormat="0" applyProtection="0">
      <alignment vertical="center"/>
    </xf>
    <xf numFmtId="4" fontId="121" fillId="74" borderId="163" applyNumberFormat="0" applyProtection="0">
      <alignment vertical="center"/>
    </xf>
    <xf numFmtId="4" fontId="121" fillId="74" borderId="163" applyNumberFormat="0" applyProtection="0">
      <alignment vertical="center"/>
    </xf>
    <xf numFmtId="4" fontId="121" fillId="39" borderId="164" applyNumberFormat="0" applyProtection="0">
      <alignment vertical="center"/>
    </xf>
    <xf numFmtId="4" fontId="122" fillId="79" borderId="165">
      <alignment vertical="center"/>
    </xf>
    <xf numFmtId="4" fontId="123" fillId="79" borderId="165">
      <alignment vertical="center"/>
    </xf>
    <xf numFmtId="0" fontId="94" fillId="0" borderId="193" applyNumberFormat="0" applyFill="0" applyAlignment="0" applyProtection="0"/>
    <xf numFmtId="4" fontId="122" fillId="80" borderId="165">
      <alignment vertical="center"/>
    </xf>
    <xf numFmtId="4" fontId="123" fillId="80" borderId="165">
      <alignment vertical="center"/>
    </xf>
    <xf numFmtId="4" fontId="107" fillId="48" borderId="164" applyNumberFormat="0" applyProtection="0">
      <alignment horizontal="left" vertical="center" indent="1"/>
    </xf>
    <xf numFmtId="4" fontId="107" fillId="48" borderId="164" applyNumberFormat="0" applyProtection="0">
      <alignment horizontal="left" vertical="center" indent="1"/>
    </xf>
    <xf numFmtId="4" fontId="71" fillId="74" borderId="163" applyNumberFormat="0" applyProtection="0">
      <alignment horizontal="left" vertical="center" indent="1"/>
    </xf>
    <xf numFmtId="4" fontId="71" fillId="74" borderId="163" applyNumberFormat="0" applyProtection="0">
      <alignment horizontal="left" vertical="center" indent="1"/>
    </xf>
    <xf numFmtId="4" fontId="71" fillId="39" borderId="164" applyNumberFormat="0" applyProtection="0">
      <alignment horizontal="left" vertical="center" indent="1"/>
    </xf>
    <xf numFmtId="0" fontId="107" fillId="39" borderId="164" applyNumberFormat="0" applyProtection="0">
      <alignment horizontal="left" vertical="top" indent="1"/>
    </xf>
    <xf numFmtId="0" fontId="107" fillId="39" borderId="164" applyNumberFormat="0" applyProtection="0">
      <alignment horizontal="left" vertical="top" indent="1"/>
    </xf>
    <xf numFmtId="0" fontId="71" fillId="74" borderId="164" applyNumberFormat="0" applyProtection="0">
      <alignment horizontal="left" vertical="top" indent="1"/>
    </xf>
    <xf numFmtId="4" fontId="71" fillId="74" borderId="163" applyNumberFormat="0" applyProtection="0">
      <alignment horizontal="left" vertical="center" indent="1"/>
    </xf>
    <xf numFmtId="4" fontId="71" fillId="74" borderId="163" applyNumberFormat="0" applyProtection="0">
      <alignment horizontal="left" vertical="center" indent="1"/>
    </xf>
    <xf numFmtId="0" fontId="71" fillId="39" borderId="164" applyNumberFormat="0" applyProtection="0">
      <alignment horizontal="left" vertical="top" indent="1"/>
    </xf>
    <xf numFmtId="0" fontId="73" fillId="121" borderId="239" applyNumberFormat="0" applyAlignment="0" applyProtection="0"/>
    <xf numFmtId="4" fontId="83" fillId="0" borderId="171" applyNumberFormat="0" applyProtection="0">
      <alignment horizontal="right" vertical="center"/>
    </xf>
    <xf numFmtId="4" fontId="71" fillId="88" borderId="163" applyNumberFormat="0" applyProtection="0">
      <alignment horizontal="right" vertical="center"/>
    </xf>
    <xf numFmtId="4" fontId="83" fillId="0" borderId="171" applyNumberFormat="0" applyProtection="0">
      <alignment horizontal="right" vertical="center"/>
    </xf>
    <xf numFmtId="4" fontId="83" fillId="0" borderId="171" applyNumberFormat="0" applyProtection="0">
      <alignment horizontal="right" vertical="center"/>
    </xf>
    <xf numFmtId="0" fontId="34" fillId="0" borderId="190">
      <alignment horizontal="left" vertical="center"/>
    </xf>
    <xf numFmtId="4" fontId="124" fillId="0" borderId="120" applyNumberFormat="0" applyProtection="0">
      <alignment horizontal="right" vertical="center" wrapText="1"/>
    </xf>
    <xf numFmtId="0" fontId="34" fillId="0" borderId="190">
      <alignment horizontal="left" vertical="center"/>
    </xf>
    <xf numFmtId="0" fontId="157" fillId="122" borderId="249" applyNumberFormat="0" applyAlignment="0" applyProtection="0"/>
    <xf numFmtId="4" fontId="83" fillId="0" borderId="171" applyNumberFormat="0" applyProtection="0">
      <alignment horizontal="right" vertical="center"/>
    </xf>
    <xf numFmtId="4" fontId="71" fillId="88" borderId="163" applyNumberFormat="0" applyProtection="0">
      <alignment horizontal="right" vertical="center"/>
    </xf>
    <xf numFmtId="0" fontId="157" fillId="122" borderId="249" applyNumberFormat="0" applyAlignment="0" applyProtection="0"/>
    <xf numFmtId="4" fontId="83" fillId="0" borderId="171" applyNumberFormat="0" applyProtection="0">
      <alignment horizontal="right" vertical="center"/>
    </xf>
    <xf numFmtId="4" fontId="124" fillId="0" borderId="120" applyNumberFormat="0" applyProtection="0">
      <alignment horizontal="right" vertical="center" wrapText="1"/>
    </xf>
    <xf numFmtId="4" fontId="71" fillId="88" borderId="163" applyNumberFormat="0" applyProtection="0">
      <alignment horizontal="right" vertical="center"/>
    </xf>
    <xf numFmtId="4" fontId="71" fillId="88" borderId="163" applyNumberFormat="0" applyProtection="0">
      <alignment horizontal="right" vertical="center"/>
    </xf>
    <xf numFmtId="4" fontId="71" fillId="89" borderId="164" applyNumberFormat="0" applyProtection="0">
      <alignment horizontal="right" vertical="center"/>
    </xf>
    <xf numFmtId="4" fontId="172" fillId="75" borderId="171" applyNumberFormat="0" applyProtection="0">
      <alignment horizontal="right" vertical="center"/>
    </xf>
    <xf numFmtId="4" fontId="172" fillId="75" borderId="171" applyNumberFormat="0" applyProtection="0">
      <alignment horizontal="right" vertical="center"/>
    </xf>
    <xf numFmtId="4" fontId="121" fillId="89" borderId="164" applyNumberFormat="0" applyProtection="0">
      <alignment horizontal="right" vertical="center"/>
    </xf>
    <xf numFmtId="4" fontId="121" fillId="88" borderId="163" applyNumberFormat="0" applyProtection="0">
      <alignment horizontal="right" vertical="center"/>
    </xf>
    <xf numFmtId="4" fontId="121" fillId="88" borderId="163" applyNumberFormat="0" applyProtection="0">
      <alignment horizontal="right" vertical="center"/>
    </xf>
    <xf numFmtId="4" fontId="121" fillId="89" borderId="164" applyNumberFormat="0" applyProtection="0">
      <alignment horizontal="right" vertical="center"/>
    </xf>
    <xf numFmtId="4" fontId="125" fillId="79" borderId="165">
      <alignment vertical="center"/>
    </xf>
    <xf numFmtId="4" fontId="126" fillId="79" borderId="165">
      <alignment vertical="center"/>
    </xf>
    <xf numFmtId="4" fontId="125" fillId="80" borderId="165">
      <alignment vertical="center"/>
    </xf>
    <xf numFmtId="4" fontId="126" fillId="90" borderId="165">
      <alignment vertical="center"/>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124" fillId="0" borderId="120" applyNumberFormat="0" applyProtection="0">
      <alignment horizontal="left" vertical="center"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0" fontId="29" fillId="130" borderId="163" applyNumberFormat="0" applyProtection="0">
      <alignment horizontal="left" vertical="center" indent="1"/>
    </xf>
    <xf numFmtId="4" fontId="124" fillId="0" borderId="120"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71" fillId="104" borderId="164" applyNumberFormat="0" applyProtection="0">
      <alignment horizontal="left" vertical="center" indent="1"/>
    </xf>
    <xf numFmtId="0" fontId="29" fillId="130" borderId="163" applyNumberFormat="0" applyProtection="0">
      <alignment horizontal="left" vertical="center" indent="1"/>
    </xf>
    <xf numFmtId="0" fontId="116" fillId="91" borderId="120" applyNumberFormat="0" applyProtection="0">
      <alignment horizontal="center" vertical="top" wrapText="1"/>
    </xf>
    <xf numFmtId="0" fontId="107" fillId="104" borderId="164" applyNumberFormat="0" applyProtection="0">
      <alignment horizontal="left" vertical="top" indent="1"/>
    </xf>
    <xf numFmtId="0" fontId="107" fillId="104" borderId="164" applyNumberFormat="0" applyProtection="0">
      <alignment horizontal="left" vertical="top" indent="1"/>
    </xf>
    <xf numFmtId="0" fontId="29" fillId="130" borderId="163" applyNumberFormat="0" applyProtection="0">
      <alignment horizontal="left" vertical="center" indent="1"/>
    </xf>
    <xf numFmtId="0" fontId="116" fillId="91" borderId="120" applyNumberFormat="0" applyProtection="0">
      <alignment horizontal="center" vertical="top" wrapTex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71" fillId="104" borderId="164" applyNumberFormat="0" applyProtection="0">
      <alignment horizontal="left" vertical="top" indent="1"/>
    </xf>
    <xf numFmtId="0" fontId="29" fillId="130" borderId="163" applyNumberFormat="0" applyProtection="0">
      <alignment horizontal="left" vertical="center" indent="1"/>
    </xf>
    <xf numFmtId="4" fontId="113" fillId="80" borderId="165">
      <alignment vertical="center"/>
    </xf>
    <xf numFmtId="4" fontId="114" fillId="80" borderId="165">
      <alignment vertical="center"/>
    </xf>
    <xf numFmtId="4" fontId="174" fillId="139" borderId="175" applyNumberFormat="0" applyProtection="0">
      <alignment horizontal="left" vertical="center" indent="1"/>
    </xf>
    <xf numFmtId="4" fontId="174" fillId="139" borderId="175" applyNumberFormat="0" applyProtection="0">
      <alignment horizontal="left" vertical="center" indent="1"/>
    </xf>
    <xf numFmtId="0" fontId="83" fillId="140" borderId="120"/>
    <xf numFmtId="0" fontId="83" fillId="140" borderId="120"/>
    <xf numFmtId="0" fontId="83" fillId="140" borderId="120"/>
    <xf numFmtId="0" fontId="83" fillId="140" borderId="120"/>
    <xf numFmtId="0" fontId="83" fillId="140" borderId="120"/>
    <xf numFmtId="0" fontId="73" fillId="41" borderId="191" applyNumberFormat="0" applyAlignment="0" applyProtection="0"/>
    <xf numFmtId="0" fontId="74" fillId="70" borderId="192" applyNumberFormat="0" applyAlignment="0" applyProtection="0"/>
    <xf numFmtId="4" fontId="177" fillId="87" borderId="171" applyNumberFormat="0" applyProtection="0">
      <alignment horizontal="right" vertical="center"/>
    </xf>
    <xf numFmtId="4" fontId="177" fillId="87" borderId="171" applyNumberFormat="0" applyProtection="0">
      <alignment horizontal="right" vertical="center"/>
    </xf>
    <xf numFmtId="0" fontId="74" fillId="70" borderId="192" applyNumberFormat="0" applyAlignment="0" applyProtection="0"/>
    <xf numFmtId="0" fontId="74" fillId="70" borderId="192" applyNumberFormat="0" applyAlignment="0" applyProtection="0"/>
    <xf numFmtId="0" fontId="74" fillId="70" borderId="192" applyNumberFormat="0" applyAlignment="0" applyProtection="0"/>
    <xf numFmtId="4" fontId="131" fillId="0" borderId="164" applyNumberFormat="0" applyProtection="0">
      <alignment horizontal="right" vertical="center"/>
    </xf>
    <xf numFmtId="4" fontId="131" fillId="88" borderId="163" applyNumberFormat="0" applyProtection="0">
      <alignment horizontal="right" vertical="center"/>
    </xf>
    <xf numFmtId="0" fontId="74" fillId="70" borderId="192" applyNumberFormat="0" applyAlignment="0" applyProtection="0"/>
    <xf numFmtId="0" fontId="74" fillId="45" borderId="192" applyNumberFormat="0" applyAlignment="0" applyProtection="0"/>
    <xf numFmtId="4" fontId="131" fillId="88" borderId="163" applyNumberFormat="0" applyProtection="0">
      <alignment horizontal="right" vertical="center"/>
    </xf>
    <xf numFmtId="4" fontId="131" fillId="89" borderId="164" applyNumberFormat="0" applyProtection="0">
      <alignment horizontal="right" vertical="center"/>
    </xf>
    <xf numFmtId="0" fontId="73" fillId="41" borderId="191" applyNumberFormat="0" applyAlignment="0" applyProtection="0"/>
    <xf numFmtId="0" fontId="73" fillId="41" borderId="191" applyNumberFormat="0" applyAlignment="0" applyProtection="0"/>
    <xf numFmtId="0" fontId="73" fillId="41" borderId="191" applyNumberFormat="0" applyAlignment="0" applyProtection="0"/>
    <xf numFmtId="0" fontId="73" fillId="41" borderId="191" applyNumberFormat="0" applyAlignment="0" applyProtection="0"/>
    <xf numFmtId="0" fontId="73" fillId="41" borderId="191" applyNumberFormat="0" applyAlignment="0" applyProtection="0"/>
    <xf numFmtId="0" fontId="72" fillId="48" borderId="191" applyNumberFormat="0" applyAlignment="0" applyProtection="0"/>
    <xf numFmtId="0" fontId="73" fillId="41" borderId="191" applyNumberFormat="0" applyAlignment="0" applyProtection="0"/>
    <xf numFmtId="0" fontId="73" fillId="41" borderId="191" applyNumberFormat="0" applyAlignment="0" applyProtection="0"/>
    <xf numFmtId="0" fontId="72" fillId="48" borderId="191" applyNumberFormat="0" applyAlignment="0" applyProtection="0"/>
    <xf numFmtId="200" fontId="137" fillId="0" borderId="170">
      <alignment horizontal="center"/>
    </xf>
    <xf numFmtId="0" fontId="29" fillId="39" borderId="263" applyNumberFormat="0" applyFont="0" applyAlignment="0" applyProtection="0"/>
    <xf numFmtId="0" fontId="83" fillId="66" borderId="272" applyNumberFormat="0" applyFont="0" applyAlignment="0" applyProtection="0"/>
    <xf numFmtId="0" fontId="105" fillId="48" borderId="267" applyNumberFormat="0" applyAlignment="0" applyProtection="0"/>
    <xf numFmtId="4" fontId="71" fillId="88" borderId="267" applyNumberFormat="0" applyProtection="0">
      <alignment horizontal="right" vertical="center"/>
    </xf>
    <xf numFmtId="0" fontId="181" fillId="0" borderId="120" applyNumberFormat="0" applyFill="0" applyProtection="0">
      <alignment wrapText="1"/>
    </xf>
    <xf numFmtId="0" fontId="181" fillId="0" borderId="120" applyNumberFormat="0" applyFill="0" applyProtection="0">
      <alignment wrapText="1"/>
    </xf>
    <xf numFmtId="0" fontId="29" fillId="0" borderId="97" applyNumberFormat="0" applyFont="0" applyFill="0" applyAlignment="0" applyProtection="0"/>
    <xf numFmtId="0" fontId="29" fillId="0" borderId="97" applyNumberFormat="0" applyFont="0" applyFill="0" applyAlignment="0" applyProtection="0"/>
    <xf numFmtId="0" fontId="29" fillId="0" borderId="97" applyNumberFormat="0" applyFont="0" applyFill="0" applyAlignment="0" applyProtection="0"/>
    <xf numFmtId="0" fontId="29" fillId="0" borderId="97" applyNumberFormat="0" applyFont="0" applyFill="0" applyAlignment="0" applyProtection="0"/>
    <xf numFmtId="0" fontId="29" fillId="82" borderId="267" applyNumberFormat="0" applyProtection="0">
      <alignment horizontal="left" vertical="center" indent="1"/>
    </xf>
    <xf numFmtId="4" fontId="83" fillId="77" borderId="272" applyNumberFormat="0" applyProtection="0">
      <alignment horizontal="left" vertical="center" indent="1"/>
    </xf>
    <xf numFmtId="0" fontId="29" fillId="0" borderId="170" applyNumberFormat="0" applyFont="0" applyFill="0" applyAlignment="0" applyProtection="0"/>
    <xf numFmtId="0" fontId="29" fillId="0" borderId="170" applyNumberFormat="0" applyFont="0" applyFill="0" applyAlignment="0" applyProtection="0"/>
    <xf numFmtId="0" fontId="29" fillId="0" borderId="170" applyNumberFormat="0" applyFont="0" applyFill="0" applyAlignment="0" applyProtection="0"/>
    <xf numFmtId="0" fontId="29" fillId="0" borderId="170" applyNumberFormat="0" applyFont="0" applyFill="0" applyAlignment="0" applyProtection="0"/>
    <xf numFmtId="0" fontId="29" fillId="0" borderId="125" applyNumberFormat="0" applyFont="0" applyFill="0" applyAlignment="0" applyProtection="0"/>
    <xf numFmtId="0" fontId="29" fillId="0" borderId="125" applyNumberFormat="0" applyFont="0" applyFill="0" applyAlignment="0" applyProtection="0"/>
    <xf numFmtId="0" fontId="29" fillId="0" borderId="125" applyNumberFormat="0" applyFont="0" applyFill="0" applyAlignment="0" applyProtection="0"/>
    <xf numFmtId="0" fontId="29" fillId="0" borderId="125" applyNumberFormat="0" applyFont="0" applyFill="0" applyAlignment="0" applyProtection="0"/>
    <xf numFmtId="0" fontId="29" fillId="0" borderId="166" applyNumberFormat="0" applyFill="0" applyBorder="0" applyAlignment="0" applyProtection="0"/>
    <xf numFmtId="0" fontId="29" fillId="0" borderId="166" applyNumberFormat="0" applyFill="0" applyBorder="0" applyAlignment="0" applyProtection="0"/>
    <xf numFmtId="0" fontId="142" fillId="0" borderId="178" applyNumberFormat="0" applyFill="0" applyAlignment="0" applyProtection="0"/>
    <xf numFmtId="0" fontId="142" fillId="0" borderId="167" applyNumberFormat="0" applyFill="0" applyAlignment="0" applyProtection="0"/>
    <xf numFmtId="0" fontId="142" fillId="0" borderId="178" applyNumberFormat="0" applyFill="0" applyAlignment="0" applyProtection="0"/>
    <xf numFmtId="0" fontId="142" fillId="0" borderId="167" applyNumberFormat="0" applyFill="0" applyAlignment="0" applyProtection="0"/>
    <xf numFmtId="0" fontId="29" fillId="0" borderId="166" applyNumberFormat="0" applyFill="0" applyBorder="0" applyAlignment="0" applyProtection="0"/>
    <xf numFmtId="0" fontId="142" fillId="0" borderId="167" applyNumberFormat="0" applyFill="0" applyAlignment="0" applyProtection="0"/>
    <xf numFmtId="0" fontId="29" fillId="0" borderId="166" applyNumberFormat="0" applyFill="0" applyBorder="0" applyAlignment="0" applyProtection="0"/>
    <xf numFmtId="198" fontId="29" fillId="0" borderId="168">
      <protection locked="0"/>
    </xf>
    <xf numFmtId="198" fontId="29" fillId="0" borderId="168">
      <protection locked="0"/>
    </xf>
    <xf numFmtId="198" fontId="29" fillId="0" borderId="168">
      <protection locked="0"/>
    </xf>
    <xf numFmtId="198" fontId="29" fillId="0" borderId="168">
      <protection locked="0"/>
    </xf>
    <xf numFmtId="198" fontId="29" fillId="0" borderId="168">
      <protection locked="0"/>
    </xf>
    <xf numFmtId="0" fontId="29" fillId="39" borderId="239" applyNumberFormat="0" applyFont="0" applyAlignment="0" applyProtection="0"/>
    <xf numFmtId="4" fontId="115" fillId="76" borderId="268" applyNumberFormat="0" applyProtection="0">
      <alignment horizontal="left" vertical="center" indent="1"/>
    </xf>
    <xf numFmtId="4" fontId="71" fillId="89" borderId="268" applyNumberFormat="0" applyProtection="0">
      <alignment horizontal="right" vertical="center"/>
    </xf>
    <xf numFmtId="0" fontId="29" fillId="130" borderId="243" applyNumberFormat="0" applyProtection="0">
      <alignment horizontal="left" vertical="center" indent="1"/>
    </xf>
    <xf numFmtId="4" fontId="71" fillId="68" borderId="212" applyNumberFormat="0" applyProtection="0">
      <alignment horizontal="right" vertical="center"/>
    </xf>
    <xf numFmtId="4" fontId="71" fillId="88" borderId="243" applyNumberFormat="0" applyProtection="0">
      <alignment horizontal="left" vertical="center" indent="1"/>
    </xf>
    <xf numFmtId="4" fontId="83" fillId="104" borderId="253" applyNumberFormat="0" applyProtection="0">
      <alignment horizontal="left" vertical="center" indent="1"/>
    </xf>
    <xf numFmtId="0" fontId="6" fillId="0" borderId="0"/>
    <xf numFmtId="0" fontId="6" fillId="0" borderId="0"/>
    <xf numFmtId="0" fontId="6" fillId="0" borderId="0"/>
    <xf numFmtId="43"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72" fillId="48" borderId="184" applyNumberFormat="0" applyAlignment="0" applyProtection="0"/>
    <xf numFmtId="0" fontId="73" fillId="121" borderId="184" applyNumberFormat="0" applyAlignment="0" applyProtection="0"/>
    <xf numFmtId="0" fontId="157" fillId="122" borderId="185" applyNumberFormat="0" applyAlignment="0" applyProtection="0"/>
    <xf numFmtId="0" fontId="72" fillId="48" borderId="184" applyNumberFormat="0" applyAlignment="0" applyProtection="0"/>
    <xf numFmtId="0" fontId="157" fillId="122" borderId="185" applyNumberFormat="0" applyAlignment="0" applyProtection="0"/>
    <xf numFmtId="0" fontId="157" fillId="122" borderId="185" applyNumberFormat="0" applyAlignment="0" applyProtection="0"/>
    <xf numFmtId="0" fontId="73" fillId="41" borderId="184" applyNumberFormat="0" applyAlignment="0" applyProtection="0"/>
    <xf numFmtId="0" fontId="73" fillId="41" borderId="184" applyNumberFormat="0" applyAlignment="0" applyProtection="0"/>
    <xf numFmtId="0" fontId="73" fillId="41" borderId="184" applyNumberFormat="0" applyAlignment="0" applyProtection="0"/>
    <xf numFmtId="0" fontId="73" fillId="41" borderId="184" applyNumberFormat="0" applyAlignment="0" applyProtection="0"/>
    <xf numFmtId="0" fontId="73" fillId="41" borderId="184" applyNumberFormat="0" applyAlignment="0" applyProtection="0"/>
    <xf numFmtId="0" fontId="73" fillId="41" borderId="184" applyNumberFormat="0" applyAlignment="0" applyProtection="0"/>
    <xf numFmtId="10" fontId="83" fillId="74" borderId="120" applyNumberFormat="0" applyBorder="0" applyAlignment="0" applyProtection="0"/>
    <xf numFmtId="0" fontId="96" fillId="43" borderId="184" applyNumberFormat="0" applyAlignment="0" applyProtection="0"/>
    <xf numFmtId="0" fontId="168" fillId="67" borderId="185" applyNumberFormat="0" applyAlignment="0" applyProtection="0"/>
    <xf numFmtId="0" fontId="96" fillId="43" borderId="184" applyNumberFormat="0" applyAlignment="0" applyProtection="0"/>
    <xf numFmtId="0" fontId="168" fillId="67" borderId="185" applyNumberFormat="0" applyAlignment="0" applyProtection="0"/>
    <xf numFmtId="0" fontId="168" fillId="67" borderId="185"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168" fillId="67" borderId="184" applyNumberFormat="0" applyAlignment="0" applyProtection="0"/>
    <xf numFmtId="0" fontId="96" fillId="43" borderId="184" applyNumberFormat="0" applyAlignment="0" applyProtection="0"/>
    <xf numFmtId="0" fontId="168" fillId="67"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96" fillId="43" borderId="184" applyNumberFormat="0" applyAlignment="0" applyProtection="0"/>
    <xf numFmtId="0" fontId="29" fillId="66" borderId="186" applyNumberFormat="0" applyFont="0" applyAlignment="0" applyProtection="0"/>
    <xf numFmtId="0" fontId="29" fillId="39" borderId="186" applyNumberFormat="0" applyFont="0" applyAlignment="0" applyProtection="0"/>
    <xf numFmtId="0" fontId="83" fillId="66" borderId="185" applyNumberFormat="0" applyFont="0" applyAlignment="0" applyProtection="0"/>
    <xf numFmtId="0" fontId="71" fillId="39" borderId="186" applyNumberFormat="0" applyFont="0" applyAlignment="0" applyProtection="0"/>
    <xf numFmtId="0" fontId="83" fillId="66" borderId="185" applyNumberFormat="0" applyFont="0" applyAlignment="0" applyProtection="0"/>
    <xf numFmtId="0" fontId="71" fillId="39" borderId="186" applyNumberFormat="0" applyFont="0" applyAlignment="0" applyProtection="0"/>
    <xf numFmtId="0" fontId="71" fillId="39" borderId="186" applyNumberFormat="0" applyFont="0" applyAlignment="0" applyProtection="0"/>
    <xf numFmtId="0" fontId="29" fillId="39" borderId="186" applyNumberFormat="0" applyFont="0" applyAlignment="0" applyProtection="0"/>
    <xf numFmtId="0" fontId="83" fillId="66" borderId="185" applyNumberFormat="0" applyFont="0" applyAlignment="0" applyProtection="0"/>
    <xf numFmtId="0" fontId="29" fillId="39" borderId="184" applyNumberFormat="0" applyFont="0" applyAlignment="0" applyProtection="0"/>
    <xf numFmtId="0" fontId="29" fillId="39" borderId="184" applyNumberFormat="0" applyFont="0" applyAlignment="0" applyProtection="0"/>
    <xf numFmtId="0" fontId="83" fillId="66" borderId="185" applyNumberFormat="0" applyFont="0" applyAlignment="0" applyProtection="0"/>
    <xf numFmtId="0" fontId="29" fillId="39" borderId="184" applyNumberFormat="0" applyFont="0" applyAlignment="0" applyProtection="0"/>
    <xf numFmtId="0" fontId="29" fillId="39" borderId="184" applyNumberFormat="0" applyFont="0" applyAlignment="0" applyProtection="0"/>
    <xf numFmtId="0" fontId="29" fillId="39" borderId="184" applyNumberFormat="0" applyFont="0" applyAlignment="0" applyProtection="0"/>
    <xf numFmtId="0" fontId="105" fillId="121" borderId="163" applyNumberFormat="0" applyAlignment="0" applyProtection="0"/>
    <xf numFmtId="0" fontId="105" fillId="122" borderId="163" applyNumberFormat="0" applyAlignment="0" applyProtection="0"/>
    <xf numFmtId="0" fontId="105" fillId="48" borderId="163" applyNumberFormat="0" applyAlignment="0" applyProtection="0"/>
    <xf numFmtId="0" fontId="105" fillId="122" borderId="163" applyNumberFormat="0" applyAlignment="0" applyProtection="0"/>
    <xf numFmtId="0" fontId="105" fillId="48" borderId="163" applyNumberFormat="0" applyAlignment="0" applyProtection="0"/>
    <xf numFmtId="0" fontId="105" fillId="48"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0" fontId="105" fillId="41" borderId="163" applyNumberFormat="0" applyAlignment="0" applyProtection="0"/>
    <xf numFmtId="4" fontId="83" fillId="76" borderId="185" applyNumberFormat="0" applyProtection="0">
      <alignment vertical="center"/>
    </xf>
    <xf numFmtId="4" fontId="71" fillId="77" borderId="163" applyNumberFormat="0" applyProtection="0">
      <alignment vertical="center"/>
    </xf>
    <xf numFmtId="4" fontId="83" fillId="76" borderId="185" applyNumberFormat="0" applyProtection="0">
      <alignment vertical="center"/>
    </xf>
    <xf numFmtId="4" fontId="83" fillId="76" borderId="185" applyNumberFormat="0" applyProtection="0">
      <alignment vertical="center"/>
    </xf>
    <xf numFmtId="4" fontId="83" fillId="76" borderId="185" applyNumberFormat="0" applyProtection="0">
      <alignment vertical="center"/>
    </xf>
    <xf numFmtId="4" fontId="71" fillId="77" borderId="163" applyNumberFormat="0" applyProtection="0">
      <alignment vertical="center"/>
    </xf>
    <xf numFmtId="4" fontId="83" fillId="76" borderId="185" applyNumberFormat="0" applyProtection="0">
      <alignment vertical="center"/>
    </xf>
    <xf numFmtId="4" fontId="111" fillId="78" borderId="120" applyNumberFormat="0" applyProtection="0">
      <alignment horizontal="right" vertical="center" wrapText="1"/>
    </xf>
    <xf numFmtId="4" fontId="71" fillId="77" borderId="163" applyNumberFormat="0" applyProtection="0">
      <alignment vertical="center"/>
    </xf>
    <xf numFmtId="4" fontId="71" fillId="77" borderId="163" applyNumberFormat="0" applyProtection="0">
      <alignment vertical="center"/>
    </xf>
    <xf numFmtId="4" fontId="115" fillId="76" borderId="187" applyNumberFormat="0" applyProtection="0">
      <alignment vertical="center"/>
    </xf>
    <xf numFmtId="4" fontId="172" fillId="77" borderId="185" applyNumberFormat="0" applyProtection="0">
      <alignment vertical="center"/>
    </xf>
    <xf numFmtId="4" fontId="172" fillId="77" borderId="185" applyNumberFormat="0" applyProtection="0">
      <alignment vertical="center"/>
    </xf>
    <xf numFmtId="4" fontId="112" fillId="77" borderId="187" applyNumberFormat="0" applyProtection="0">
      <alignment vertical="center"/>
    </xf>
    <xf numFmtId="4" fontId="121" fillId="77" borderId="163" applyNumberFormat="0" applyProtection="0">
      <alignment vertical="center"/>
    </xf>
    <xf numFmtId="4" fontId="121" fillId="77" borderId="163" applyNumberFormat="0" applyProtection="0">
      <alignment vertical="center"/>
    </xf>
    <xf numFmtId="4" fontId="112" fillId="76" borderId="187" applyNumberFormat="0" applyProtection="0">
      <alignment vertical="center"/>
    </xf>
    <xf numFmtId="4" fontId="83" fillId="77" borderId="185" applyNumberFormat="0" applyProtection="0">
      <alignment horizontal="left" vertical="center" indent="1"/>
    </xf>
    <xf numFmtId="4" fontId="83" fillId="77" borderId="185" applyNumberFormat="0" applyProtection="0">
      <alignment horizontal="left" vertical="center" indent="1"/>
    </xf>
    <xf numFmtId="4" fontId="83" fillId="77" borderId="185" applyNumberFormat="0" applyProtection="0">
      <alignment horizontal="left" vertical="center" indent="1"/>
    </xf>
    <xf numFmtId="4" fontId="83" fillId="77" borderId="185" applyNumberFormat="0" applyProtection="0">
      <alignment horizontal="left" vertical="center" indent="1"/>
    </xf>
    <xf numFmtId="4" fontId="111" fillId="78" borderId="120" applyNumberFormat="0" applyProtection="0">
      <alignment horizontal="left" vertical="center" indent="1"/>
    </xf>
    <xf numFmtId="4" fontId="71" fillId="77" borderId="163" applyNumberFormat="0" applyProtection="0">
      <alignment horizontal="left" vertical="center" indent="1"/>
    </xf>
    <xf numFmtId="4" fontId="71" fillId="77" borderId="163" applyNumberFormat="0" applyProtection="0">
      <alignment horizontal="left" vertical="center" indent="1"/>
    </xf>
    <xf numFmtId="4" fontId="115" fillId="76" borderId="187" applyNumberFormat="0" applyProtection="0">
      <alignment horizontal="left" vertical="center" indent="1"/>
    </xf>
    <xf numFmtId="0" fontId="173" fillId="76" borderId="187" applyNumberFormat="0" applyProtection="0">
      <alignment horizontal="left" vertical="top" indent="1"/>
    </xf>
    <xf numFmtId="0" fontId="173" fillId="76" borderId="187" applyNumberFormat="0" applyProtection="0">
      <alignment horizontal="left" vertical="top" indent="1"/>
    </xf>
    <xf numFmtId="0" fontId="115" fillId="77" borderId="187" applyNumberFormat="0" applyProtection="0">
      <alignment horizontal="left" vertical="top" indent="1"/>
    </xf>
    <xf numFmtId="4" fontId="71" fillId="77" borderId="163" applyNumberFormat="0" applyProtection="0">
      <alignment horizontal="left" vertical="center" indent="1"/>
    </xf>
    <xf numFmtId="4" fontId="71" fillId="77" borderId="163" applyNumberFormat="0" applyProtection="0">
      <alignment horizontal="left" vertical="center" indent="1"/>
    </xf>
    <xf numFmtId="0" fontId="115" fillId="76" borderId="187" applyNumberFormat="0" applyProtection="0">
      <alignment horizontal="left" vertical="top" indent="1"/>
    </xf>
    <xf numFmtId="4" fontId="83" fillId="52" borderId="185" applyNumberFormat="0" applyProtection="0">
      <alignment horizontal="left" vertical="center" indent="1"/>
    </xf>
    <xf numFmtId="4" fontId="83" fillId="52" borderId="185" applyNumberFormat="0" applyProtection="0">
      <alignment horizontal="left" vertical="center" indent="1"/>
    </xf>
    <xf numFmtId="4" fontId="116" fillId="81" borderId="120" applyNumberFormat="0" applyProtection="0">
      <alignment horizontal="left" vertical="center"/>
    </xf>
    <xf numFmtId="4" fontId="83" fillId="52" borderId="185" applyNumberFormat="0" applyProtection="0">
      <alignment horizontal="left" vertical="center" indent="1"/>
    </xf>
    <xf numFmtId="4" fontId="83" fillId="52" borderId="185" applyNumberFormat="0" applyProtection="0">
      <alignment horizontal="left" vertical="center" indent="1"/>
    </xf>
    <xf numFmtId="0" fontId="29" fillId="130" borderId="163" applyNumberFormat="0" applyProtection="0">
      <alignment horizontal="left" vertical="center" indent="1"/>
    </xf>
    <xf numFmtId="4" fontId="116" fillId="81" borderId="120" applyNumberFormat="0" applyProtection="0">
      <alignment horizontal="left" vertical="center"/>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83" fillId="36" borderId="185" applyNumberFormat="0" applyProtection="0">
      <alignment horizontal="right" vertical="center"/>
    </xf>
    <xf numFmtId="4" fontId="83" fillId="36" borderId="185" applyNumberFormat="0" applyProtection="0">
      <alignment horizontal="right" vertical="center"/>
    </xf>
    <xf numFmtId="4" fontId="83" fillId="36" borderId="185" applyNumberFormat="0" applyProtection="0">
      <alignment horizontal="right" vertical="center"/>
    </xf>
    <xf numFmtId="4" fontId="83" fillId="36" borderId="185" applyNumberFormat="0" applyProtection="0">
      <alignment horizontal="right" vertical="center"/>
    </xf>
    <xf numFmtId="4" fontId="71" fillId="36" borderId="187" applyNumberFormat="0" applyProtection="0">
      <alignment horizontal="right" vertical="center"/>
    </xf>
    <xf numFmtId="4" fontId="71" fillId="98" borderId="163" applyNumberFormat="0" applyProtection="0">
      <alignment horizontal="right" vertical="center"/>
    </xf>
    <xf numFmtId="4" fontId="71" fillId="98" borderId="163" applyNumberFormat="0" applyProtection="0">
      <alignment horizontal="right" vertical="center"/>
    </xf>
    <xf numFmtId="4" fontId="71" fillId="36" borderId="187" applyNumberFormat="0" applyProtection="0">
      <alignment horizontal="right" vertical="center"/>
    </xf>
    <xf numFmtId="4" fontId="83" fillId="131" borderId="185" applyNumberFormat="0" applyProtection="0">
      <alignment horizontal="right" vertical="center"/>
    </xf>
    <xf numFmtId="4" fontId="83" fillId="131" borderId="185" applyNumberFormat="0" applyProtection="0">
      <alignment horizontal="right" vertical="center"/>
    </xf>
    <xf numFmtId="4" fontId="83" fillId="131" borderId="185" applyNumberFormat="0" applyProtection="0">
      <alignment horizontal="right" vertical="center"/>
    </xf>
    <xf numFmtId="4" fontId="83" fillId="131" borderId="185" applyNumberFormat="0" applyProtection="0">
      <alignment horizontal="right" vertical="center"/>
    </xf>
    <xf numFmtId="4" fontId="71" fillId="37" borderId="187" applyNumberFormat="0" applyProtection="0">
      <alignment horizontal="right" vertical="center"/>
    </xf>
    <xf numFmtId="4" fontId="71" fillId="132" borderId="163" applyNumberFormat="0" applyProtection="0">
      <alignment horizontal="right" vertical="center"/>
    </xf>
    <xf numFmtId="4" fontId="71" fillId="132" borderId="163" applyNumberFormat="0" applyProtection="0">
      <alignment horizontal="right" vertical="center"/>
    </xf>
    <xf numFmtId="4" fontId="71" fillId="37" borderId="187" applyNumberFormat="0" applyProtection="0">
      <alignment horizontal="right" vertical="center"/>
    </xf>
    <xf numFmtId="4" fontId="83" fillId="61" borderId="188" applyNumberFormat="0" applyProtection="0">
      <alignment horizontal="right" vertical="center"/>
    </xf>
    <xf numFmtId="4" fontId="83" fillId="61" borderId="188" applyNumberFormat="0" applyProtection="0">
      <alignment horizontal="right" vertical="center"/>
    </xf>
    <xf numFmtId="4" fontId="83" fillId="61" borderId="188" applyNumberFormat="0" applyProtection="0">
      <alignment horizontal="right" vertical="center"/>
    </xf>
    <xf numFmtId="4" fontId="83" fillId="61" borderId="188" applyNumberFormat="0" applyProtection="0">
      <alignment horizontal="right" vertical="center"/>
    </xf>
    <xf numFmtId="4" fontId="71" fillId="61" borderId="187" applyNumberFormat="0" applyProtection="0">
      <alignment horizontal="right" vertical="center"/>
    </xf>
    <xf numFmtId="4" fontId="71" fillId="90" borderId="163" applyNumberFormat="0" applyProtection="0">
      <alignment horizontal="right" vertical="center"/>
    </xf>
    <xf numFmtId="4" fontId="71" fillId="90" borderId="163" applyNumberFormat="0" applyProtection="0">
      <alignment horizontal="right" vertical="center"/>
    </xf>
    <xf numFmtId="4" fontId="71" fillId="61" borderId="187" applyNumberFormat="0" applyProtection="0">
      <alignment horizontal="right" vertical="center"/>
    </xf>
    <xf numFmtId="4" fontId="83" fillId="49" borderId="185" applyNumberFormat="0" applyProtection="0">
      <alignment horizontal="right" vertical="center"/>
    </xf>
    <xf numFmtId="4" fontId="83" fillId="49" borderId="185" applyNumberFormat="0" applyProtection="0">
      <alignment horizontal="right" vertical="center"/>
    </xf>
    <xf numFmtId="4" fontId="83" fillId="49" borderId="185" applyNumberFormat="0" applyProtection="0">
      <alignment horizontal="right" vertical="center"/>
    </xf>
    <xf numFmtId="4" fontId="83" fillId="49" borderId="185" applyNumberFormat="0" applyProtection="0">
      <alignment horizontal="right" vertical="center"/>
    </xf>
    <xf numFmtId="4" fontId="71" fillId="49" borderId="187" applyNumberFormat="0" applyProtection="0">
      <alignment horizontal="right" vertical="center"/>
    </xf>
    <xf numFmtId="4" fontId="71" fillId="95" borderId="163" applyNumberFormat="0" applyProtection="0">
      <alignment horizontal="right" vertical="center"/>
    </xf>
    <xf numFmtId="4" fontId="71" fillId="95" borderId="163" applyNumberFormat="0" applyProtection="0">
      <alignment horizontal="right" vertical="center"/>
    </xf>
    <xf numFmtId="4" fontId="71" fillId="49" borderId="187" applyNumberFormat="0" applyProtection="0">
      <alignment horizontal="right" vertical="center"/>
    </xf>
    <xf numFmtId="4" fontId="83" fillId="53" borderId="185" applyNumberFormat="0" applyProtection="0">
      <alignment horizontal="right" vertical="center"/>
    </xf>
    <xf numFmtId="4" fontId="83" fillId="53" borderId="185" applyNumberFormat="0" applyProtection="0">
      <alignment horizontal="right" vertical="center"/>
    </xf>
    <xf numFmtId="4" fontId="83" fillId="53" borderId="185" applyNumberFormat="0" applyProtection="0">
      <alignment horizontal="right" vertical="center"/>
    </xf>
    <xf numFmtId="4" fontId="83" fillId="53" borderId="185" applyNumberFormat="0" applyProtection="0">
      <alignment horizontal="right" vertical="center"/>
    </xf>
    <xf numFmtId="4" fontId="71" fillId="53" borderId="187" applyNumberFormat="0" applyProtection="0">
      <alignment horizontal="right" vertical="center"/>
    </xf>
    <xf numFmtId="4" fontId="71" fillId="133" borderId="163" applyNumberFormat="0" applyProtection="0">
      <alignment horizontal="right" vertical="center"/>
    </xf>
    <xf numFmtId="4" fontId="71" fillId="133" borderId="163" applyNumberFormat="0" applyProtection="0">
      <alignment horizontal="right" vertical="center"/>
    </xf>
    <xf numFmtId="4" fontId="71" fillId="53" borderId="187" applyNumberFormat="0" applyProtection="0">
      <alignment horizontal="right" vertical="center"/>
    </xf>
    <xf numFmtId="4" fontId="83" fillId="68" borderId="185" applyNumberFormat="0" applyProtection="0">
      <alignment horizontal="right" vertical="center"/>
    </xf>
    <xf numFmtId="4" fontId="83" fillId="68" borderId="185" applyNumberFormat="0" applyProtection="0">
      <alignment horizontal="right" vertical="center"/>
    </xf>
    <xf numFmtId="4" fontId="83" fillId="68" borderId="185" applyNumberFormat="0" applyProtection="0">
      <alignment horizontal="right" vertical="center"/>
    </xf>
    <xf numFmtId="4" fontId="83" fillId="68" borderId="185" applyNumberFormat="0" applyProtection="0">
      <alignment horizontal="right" vertical="center"/>
    </xf>
    <xf numFmtId="4" fontId="71" fillId="68" borderId="187" applyNumberFormat="0" applyProtection="0">
      <alignment horizontal="right" vertical="center"/>
    </xf>
    <xf numFmtId="4" fontId="71" fillId="99" borderId="163" applyNumberFormat="0" applyProtection="0">
      <alignment horizontal="right" vertical="center"/>
    </xf>
    <xf numFmtId="4" fontId="71" fillId="99" borderId="163" applyNumberFormat="0" applyProtection="0">
      <alignment horizontal="right" vertical="center"/>
    </xf>
    <xf numFmtId="4" fontId="71" fillId="68" borderId="187" applyNumberFormat="0" applyProtection="0">
      <alignment horizontal="right" vertical="center"/>
    </xf>
    <xf numFmtId="4" fontId="83" fillId="47" borderId="185" applyNumberFormat="0" applyProtection="0">
      <alignment horizontal="right" vertical="center"/>
    </xf>
    <xf numFmtId="4" fontId="83" fillId="47" borderId="185" applyNumberFormat="0" applyProtection="0">
      <alignment horizontal="right" vertical="center"/>
    </xf>
    <xf numFmtId="4" fontId="83" fillId="47" borderId="185" applyNumberFormat="0" applyProtection="0">
      <alignment horizontal="right" vertical="center"/>
    </xf>
    <xf numFmtId="4" fontId="83" fillId="47" borderId="185" applyNumberFormat="0" applyProtection="0">
      <alignment horizontal="right" vertical="center"/>
    </xf>
    <xf numFmtId="4" fontId="71" fillId="47" borderId="187" applyNumberFormat="0" applyProtection="0">
      <alignment horizontal="right" vertical="center"/>
    </xf>
    <xf numFmtId="4" fontId="71" fillId="134" borderId="163" applyNumberFormat="0" applyProtection="0">
      <alignment horizontal="right" vertical="center"/>
    </xf>
    <xf numFmtId="4" fontId="71" fillId="134" borderId="163" applyNumberFormat="0" applyProtection="0">
      <alignment horizontal="right" vertical="center"/>
    </xf>
    <xf numFmtId="4" fontId="71" fillId="47" borderId="187" applyNumberFormat="0" applyProtection="0">
      <alignment horizontal="right" vertical="center"/>
    </xf>
    <xf numFmtId="4" fontId="83" fillId="72" borderId="185" applyNumberFormat="0" applyProtection="0">
      <alignment horizontal="right" vertical="center"/>
    </xf>
    <xf numFmtId="4" fontId="83" fillId="72" borderId="185" applyNumberFormat="0" applyProtection="0">
      <alignment horizontal="right" vertical="center"/>
    </xf>
    <xf numFmtId="4" fontId="83" fillId="72" borderId="185" applyNumberFormat="0" applyProtection="0">
      <alignment horizontal="right" vertical="center"/>
    </xf>
    <xf numFmtId="4" fontId="83" fillId="72" borderId="185" applyNumberFormat="0" applyProtection="0">
      <alignment horizontal="right" vertical="center"/>
    </xf>
    <xf numFmtId="4" fontId="71" fillId="72" borderId="187" applyNumberFormat="0" applyProtection="0">
      <alignment horizontal="right" vertical="center"/>
    </xf>
    <xf numFmtId="4" fontId="71" fillId="135" borderId="163" applyNumberFormat="0" applyProtection="0">
      <alignment horizontal="right" vertical="center"/>
    </xf>
    <xf numFmtId="4" fontId="71" fillId="135" borderId="163" applyNumberFormat="0" applyProtection="0">
      <alignment horizontal="right" vertical="center"/>
    </xf>
    <xf numFmtId="4" fontId="71" fillId="72" borderId="187" applyNumberFormat="0" applyProtection="0">
      <alignment horizontal="right" vertical="center"/>
    </xf>
    <xf numFmtId="4" fontId="83" fillId="46" borderId="185" applyNumberFormat="0" applyProtection="0">
      <alignment horizontal="right" vertical="center"/>
    </xf>
    <xf numFmtId="4" fontId="83" fillId="46" borderId="185" applyNumberFormat="0" applyProtection="0">
      <alignment horizontal="right" vertical="center"/>
    </xf>
    <xf numFmtId="4" fontId="83" fillId="46" borderId="185" applyNumberFormat="0" applyProtection="0">
      <alignment horizontal="right" vertical="center"/>
    </xf>
    <xf numFmtId="4" fontId="83" fillId="46" borderId="185" applyNumberFormat="0" applyProtection="0">
      <alignment horizontal="right" vertical="center"/>
    </xf>
    <xf numFmtId="4" fontId="71" fillId="46" borderId="187" applyNumberFormat="0" applyProtection="0">
      <alignment horizontal="right" vertical="center"/>
    </xf>
    <xf numFmtId="4" fontId="71" fillId="94" borderId="163" applyNumberFormat="0" applyProtection="0">
      <alignment horizontal="right" vertical="center"/>
    </xf>
    <xf numFmtId="4" fontId="71" fillId="94" borderId="163" applyNumberFormat="0" applyProtection="0">
      <alignment horizontal="right" vertical="center"/>
    </xf>
    <xf numFmtId="4" fontId="71" fillId="46" borderId="187" applyNumberFormat="0" applyProtection="0">
      <alignment horizontal="right" vertical="center"/>
    </xf>
    <xf numFmtId="4" fontId="83" fillId="136" borderId="188" applyNumberFormat="0" applyProtection="0">
      <alignment horizontal="left" vertical="center" indent="1"/>
    </xf>
    <xf numFmtId="4" fontId="83" fillId="136" borderId="188" applyNumberFormat="0" applyProtection="0">
      <alignment horizontal="left" vertical="center" indent="1"/>
    </xf>
    <xf numFmtId="4" fontId="83" fillId="136" borderId="188" applyNumberFormat="0" applyProtection="0">
      <alignment horizontal="left" vertical="center" indent="1"/>
    </xf>
    <xf numFmtId="4" fontId="83" fillId="136" borderId="188" applyNumberFormat="0" applyProtection="0">
      <alignment horizontal="left" vertical="center" indent="1"/>
    </xf>
    <xf numFmtId="4" fontId="115" fillId="0" borderId="120" applyNumberFormat="0" applyProtection="0">
      <alignment horizontal="left" vertical="center" indent="1"/>
    </xf>
    <xf numFmtId="4" fontId="115" fillId="137" borderId="163" applyNumberFormat="0" applyProtection="0">
      <alignment horizontal="left" vertical="center" indent="1"/>
    </xf>
    <xf numFmtId="4" fontId="115" fillId="137" borderId="163" applyNumberFormat="0" applyProtection="0">
      <alignment horizontal="left" vertical="center" indent="1"/>
    </xf>
    <xf numFmtId="4" fontId="29" fillId="65" borderId="188" applyNumberFormat="0" applyProtection="0">
      <alignment horizontal="left" vertical="center" indent="1"/>
    </xf>
    <xf numFmtId="4" fontId="29" fillId="65" borderId="188" applyNumberFormat="0" applyProtection="0">
      <alignment horizontal="left" vertical="center" indent="1"/>
    </xf>
    <xf numFmtId="4" fontId="71" fillId="0" borderId="120" applyNumberFormat="0" applyProtection="0">
      <alignment horizontal="left" vertical="center" indent="1"/>
    </xf>
    <xf numFmtId="4" fontId="71" fillId="88" borderId="189" applyNumberFormat="0" applyProtection="0">
      <alignment horizontal="left" vertical="center" indent="1"/>
    </xf>
    <xf numFmtId="4" fontId="71" fillId="88" borderId="189" applyNumberFormat="0" applyProtection="0">
      <alignment horizontal="left" vertical="center" indent="1"/>
    </xf>
    <xf numFmtId="4" fontId="29" fillId="65" borderId="188" applyNumberFormat="0" applyProtection="0">
      <alignment horizontal="left" vertical="center" indent="1"/>
    </xf>
    <xf numFmtId="4" fontId="29" fillId="65" borderId="188" applyNumberFormat="0" applyProtection="0">
      <alignment horizontal="left" vertical="center" indent="1"/>
    </xf>
    <xf numFmtId="4" fontId="83" fillId="104" borderId="185" applyNumberFormat="0" applyProtection="0">
      <alignment horizontal="right" vertical="center"/>
    </xf>
    <xf numFmtId="4" fontId="83" fillId="104" borderId="185" applyNumberFormat="0" applyProtection="0">
      <alignment horizontal="right" vertical="center"/>
    </xf>
    <xf numFmtId="4" fontId="83" fillId="104" borderId="185" applyNumberFormat="0" applyProtection="0">
      <alignment horizontal="right" vertical="center"/>
    </xf>
    <xf numFmtId="4" fontId="83" fillId="104" borderId="185" applyNumberFormat="0" applyProtection="0">
      <alignment horizontal="right" vertical="center"/>
    </xf>
    <xf numFmtId="0" fontId="29" fillId="130" borderId="163" applyNumberFormat="0" applyProtection="0">
      <alignment horizontal="left" vertical="center" indent="1"/>
    </xf>
    <xf numFmtId="4" fontId="119" fillId="48" borderId="187" applyNumberFormat="0" applyProtection="0">
      <alignment horizontal="center" vertical="center"/>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71" fillId="104" borderId="187" applyNumberFormat="0" applyProtection="0">
      <alignment horizontal="right" vertical="center"/>
    </xf>
    <xf numFmtId="0" fontId="29" fillId="130" borderId="163" applyNumberFormat="0" applyProtection="0">
      <alignment horizontal="left" vertical="center" indent="1"/>
    </xf>
    <xf numFmtId="4" fontId="83" fillId="89" borderId="188" applyNumberFormat="0" applyProtection="0">
      <alignment horizontal="left" vertical="center" indent="1"/>
    </xf>
    <xf numFmtId="4" fontId="83" fillId="89" borderId="188" applyNumberFormat="0" applyProtection="0">
      <alignment horizontal="left" vertical="center" indent="1"/>
    </xf>
    <xf numFmtId="4" fontId="83" fillId="89" borderId="188" applyNumberFormat="0" applyProtection="0">
      <alignment horizontal="left" vertical="center" indent="1"/>
    </xf>
    <xf numFmtId="4" fontId="83" fillId="89" borderId="188" applyNumberFormat="0" applyProtection="0">
      <alignment horizontal="left" vertical="center" indent="1"/>
    </xf>
    <xf numFmtId="4" fontId="71" fillId="88" borderId="163" applyNumberFormat="0" applyProtection="0">
      <alignment horizontal="left" vertical="center" indent="1"/>
    </xf>
    <xf numFmtId="4" fontId="71" fillId="88" borderId="163" applyNumberFormat="0" applyProtection="0">
      <alignment horizontal="left" vertical="center" indent="1"/>
    </xf>
    <xf numFmtId="4" fontId="83" fillId="104" borderId="188" applyNumberFormat="0" applyProtection="0">
      <alignment horizontal="left" vertical="center" indent="1"/>
    </xf>
    <xf numFmtId="4" fontId="83" fillId="104" borderId="188" applyNumberFormat="0" applyProtection="0">
      <alignment horizontal="left" vertical="center" indent="1"/>
    </xf>
    <xf numFmtId="4" fontId="83" fillId="104" borderId="188" applyNumberFormat="0" applyProtection="0">
      <alignment horizontal="left" vertical="center" indent="1"/>
    </xf>
    <xf numFmtId="4" fontId="83" fillId="104" borderId="188" applyNumberFormat="0" applyProtection="0">
      <alignment horizontal="left" vertical="center" indent="1"/>
    </xf>
    <xf numFmtId="4" fontId="71" fillId="138" borderId="163" applyNumberFormat="0" applyProtection="0">
      <alignment horizontal="left" vertical="center" indent="1"/>
    </xf>
    <xf numFmtId="4" fontId="71" fillId="138" borderId="163" applyNumberFormat="0" applyProtection="0">
      <alignment horizontal="left" vertical="center" indent="1"/>
    </xf>
    <xf numFmtId="0" fontId="83" fillId="48" borderId="185" applyNumberFormat="0" applyProtection="0">
      <alignment horizontal="left" vertical="center" indent="1"/>
    </xf>
    <xf numFmtId="0" fontId="83" fillId="48" borderId="185" applyNumberFormat="0" applyProtection="0">
      <alignment horizontal="left" vertical="center" indent="1"/>
    </xf>
    <xf numFmtId="0" fontId="116" fillId="84" borderId="120" applyNumberFormat="0" applyProtection="0">
      <alignment horizontal="left" vertical="center" indent="2"/>
    </xf>
    <xf numFmtId="0" fontId="83" fillId="48" borderId="185" applyNumberFormat="0" applyProtection="0">
      <alignment horizontal="left" vertical="center" indent="1"/>
    </xf>
    <xf numFmtId="0" fontId="83" fillId="48" borderId="185" applyNumberFormat="0" applyProtection="0">
      <alignment horizontal="left" vertical="center" indent="1"/>
    </xf>
    <xf numFmtId="0" fontId="29" fillId="138" borderId="163" applyNumberFormat="0" applyProtection="0">
      <alignment horizontal="left" vertical="center" indent="1"/>
    </xf>
    <xf numFmtId="0" fontId="116" fillId="84" borderId="120" applyNumberFormat="0" applyProtection="0">
      <alignment horizontal="left" vertical="center" indent="2"/>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65" borderId="187" applyNumberFormat="0" applyProtection="0">
      <alignment horizontal="left" vertical="center" indent="1"/>
    </xf>
    <xf numFmtId="0" fontId="29" fillId="138" borderId="163" applyNumberFormat="0" applyProtection="0">
      <alignment horizontal="left" vertical="center" indent="1"/>
    </xf>
    <xf numFmtId="0" fontId="29" fillId="83" borderId="187" applyNumberFormat="0" applyProtection="0">
      <alignment horizontal="left" vertical="top" indent="1"/>
    </xf>
    <xf numFmtId="0" fontId="83" fillId="65" borderId="187" applyNumberFormat="0" applyProtection="0">
      <alignment horizontal="left" vertical="top" indent="1"/>
    </xf>
    <xf numFmtId="0" fontId="83" fillId="65" borderId="187" applyNumberFormat="0" applyProtection="0">
      <alignment horizontal="left" vertical="top" indent="1"/>
    </xf>
    <xf numFmtId="0" fontId="29" fillId="138" borderId="163" applyNumberFormat="0" applyProtection="0">
      <alignment horizontal="left" vertical="center" indent="1"/>
    </xf>
    <xf numFmtId="0" fontId="29" fillId="83" borderId="187" applyNumberFormat="0" applyProtection="0">
      <alignment horizontal="left" vertical="top"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83" borderId="187" applyNumberFormat="0" applyProtection="0">
      <alignment horizontal="left" vertical="top" indent="1"/>
    </xf>
    <xf numFmtId="0" fontId="29" fillId="138" borderId="163" applyNumberFormat="0" applyProtection="0">
      <alignment horizontal="left" vertical="center" indent="1"/>
    </xf>
    <xf numFmtId="0" fontId="29" fillId="138" borderId="163" applyNumberFormat="0" applyProtection="0">
      <alignment horizontal="left" vertical="center" indent="1"/>
    </xf>
    <xf numFmtId="0" fontId="29" fillId="65" borderId="187" applyNumberFormat="0" applyProtection="0">
      <alignment horizontal="left" vertical="top" indent="1"/>
    </xf>
    <xf numFmtId="0" fontId="83" fillId="70" borderId="185" applyNumberFormat="0" applyProtection="0">
      <alignment horizontal="left" vertical="center" indent="1"/>
    </xf>
    <xf numFmtId="0" fontId="83" fillId="70" borderId="185" applyNumberFormat="0" applyProtection="0">
      <alignment horizontal="left" vertical="center" indent="1"/>
    </xf>
    <xf numFmtId="0" fontId="83" fillId="70" borderId="185" applyNumberFormat="0" applyProtection="0">
      <alignment horizontal="left" vertical="center" indent="1"/>
    </xf>
    <xf numFmtId="0" fontId="83" fillId="70" borderId="185" applyNumberFormat="0" applyProtection="0">
      <alignment horizontal="left" vertical="center" indent="1"/>
    </xf>
    <xf numFmtId="0" fontId="29" fillId="82" borderId="163" applyNumberFormat="0" applyProtection="0">
      <alignment horizontal="left" vertical="center" indent="1"/>
    </xf>
    <xf numFmtId="0" fontId="103" fillId="0" borderId="120" applyNumberFormat="0" applyProtection="0">
      <alignment horizontal="left" vertical="center" indent="2"/>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104" borderId="187" applyNumberFormat="0" applyProtection="0">
      <alignment horizontal="left" vertical="center" indent="1"/>
    </xf>
    <xf numFmtId="0" fontId="29" fillId="82" borderId="163" applyNumberFormat="0" applyProtection="0">
      <alignment horizontal="left" vertical="center" indent="1"/>
    </xf>
    <xf numFmtId="0" fontId="29" fillId="85" borderId="187" applyNumberFormat="0" applyProtection="0">
      <alignment horizontal="left" vertical="top" indent="1"/>
    </xf>
    <xf numFmtId="0" fontId="83" fillId="104" borderId="187" applyNumberFormat="0" applyProtection="0">
      <alignment horizontal="left" vertical="top" indent="1"/>
    </xf>
    <xf numFmtId="0" fontId="83" fillId="104" borderId="187" applyNumberFormat="0" applyProtection="0">
      <alignment horizontal="left" vertical="top" indent="1"/>
    </xf>
    <xf numFmtId="0" fontId="29" fillId="82" borderId="163" applyNumberFormat="0" applyProtection="0">
      <alignment horizontal="left" vertical="center" indent="1"/>
    </xf>
    <xf numFmtId="0" fontId="29" fillId="85" borderId="187" applyNumberFormat="0" applyProtection="0">
      <alignment horizontal="left" vertical="top"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85" borderId="187" applyNumberFormat="0" applyProtection="0">
      <alignment horizontal="left" vertical="top" indent="1"/>
    </xf>
    <xf numFmtId="0" fontId="29" fillId="82" borderId="163" applyNumberFormat="0" applyProtection="0">
      <alignment horizontal="left" vertical="center" indent="1"/>
    </xf>
    <xf numFmtId="0" fontId="29" fillId="82" borderId="163" applyNumberFormat="0" applyProtection="0">
      <alignment horizontal="left" vertical="center" indent="1"/>
    </xf>
    <xf numFmtId="0" fontId="29" fillId="104" borderId="187" applyNumberFormat="0" applyProtection="0">
      <alignment horizontal="left" vertical="top" indent="1"/>
    </xf>
    <xf numFmtId="0" fontId="83" fillId="44" borderId="185" applyNumberFormat="0" applyProtection="0">
      <alignment horizontal="left" vertical="center" indent="1"/>
    </xf>
    <xf numFmtId="0" fontId="83" fillId="44" borderId="185" applyNumberFormat="0" applyProtection="0">
      <alignment horizontal="left" vertical="center" indent="1"/>
    </xf>
    <xf numFmtId="0" fontId="83" fillId="44" borderId="185" applyNumberFormat="0" applyProtection="0">
      <alignment horizontal="left" vertical="center" indent="1"/>
    </xf>
    <xf numFmtId="0" fontId="83" fillId="44" borderId="185" applyNumberFormat="0" applyProtection="0">
      <alignment horizontal="left" vertical="center" indent="1"/>
    </xf>
    <xf numFmtId="0" fontId="29" fillId="73" borderId="163" applyNumberFormat="0" applyProtection="0">
      <alignment horizontal="left" vertical="center" indent="1"/>
    </xf>
    <xf numFmtId="0" fontId="103" fillId="0" borderId="120" applyNumberFormat="0" applyProtection="0">
      <alignment horizontal="left" vertical="center" indent="2"/>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44" borderId="187" applyNumberFormat="0" applyProtection="0">
      <alignment horizontal="left" vertical="center" indent="1"/>
    </xf>
    <xf numFmtId="0" fontId="29" fillId="73" borderId="163" applyNumberFormat="0" applyProtection="0">
      <alignment horizontal="left" vertical="center" indent="1"/>
    </xf>
    <xf numFmtId="0" fontId="29" fillId="69" borderId="187" applyNumberFormat="0" applyProtection="0">
      <alignment horizontal="left" vertical="top" indent="1"/>
    </xf>
    <xf numFmtId="0" fontId="83" fillId="44" borderId="187" applyNumberFormat="0" applyProtection="0">
      <alignment horizontal="left" vertical="top" indent="1"/>
    </xf>
    <xf numFmtId="0" fontId="83" fillId="44" borderId="187" applyNumberFormat="0" applyProtection="0">
      <alignment horizontal="left" vertical="top" indent="1"/>
    </xf>
    <xf numFmtId="0" fontId="29" fillId="73" borderId="163" applyNumberFormat="0" applyProtection="0">
      <alignment horizontal="left" vertical="center" indent="1"/>
    </xf>
    <xf numFmtId="0" fontId="29" fillId="69" borderId="187" applyNumberFormat="0" applyProtection="0">
      <alignment horizontal="left" vertical="top" indent="1"/>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69" borderId="187" applyNumberFormat="0" applyProtection="0">
      <alignment horizontal="left" vertical="top" indent="1"/>
    </xf>
    <xf numFmtId="0" fontId="29" fillId="73" borderId="163" applyNumberFormat="0" applyProtection="0">
      <alignment horizontal="left" vertical="center" indent="1"/>
    </xf>
    <xf numFmtId="0" fontId="29" fillId="73" borderId="163" applyNumberFormat="0" applyProtection="0">
      <alignment horizontal="left" vertical="center" indent="1"/>
    </xf>
    <xf numFmtId="0" fontId="29" fillId="44" borderId="187" applyNumberFormat="0" applyProtection="0">
      <alignment horizontal="left" vertical="top" indent="1"/>
    </xf>
    <xf numFmtId="0" fontId="83" fillId="89" borderId="185" applyNumberFormat="0" applyProtection="0">
      <alignment horizontal="left" vertical="center" indent="1"/>
    </xf>
    <xf numFmtId="0" fontId="83" fillId="89" borderId="185" applyNumberFormat="0" applyProtection="0">
      <alignment horizontal="left" vertical="center" indent="1"/>
    </xf>
    <xf numFmtId="0" fontId="83" fillId="89" borderId="185" applyNumberFormat="0" applyProtection="0">
      <alignment horizontal="left" vertical="center" indent="1"/>
    </xf>
    <xf numFmtId="0" fontId="83" fillId="89" borderId="185" applyNumberFormat="0" applyProtection="0">
      <alignment horizontal="left" vertical="center" indent="1"/>
    </xf>
    <xf numFmtId="0" fontId="29" fillId="130" borderId="163" applyNumberFormat="0" applyProtection="0">
      <alignment horizontal="left" vertical="center" indent="1"/>
    </xf>
    <xf numFmtId="0" fontId="103" fillId="0" borderId="120" applyNumberFormat="0" applyProtection="0">
      <alignment horizontal="left" vertical="center" indent="2"/>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9" borderId="187" applyNumberFormat="0" applyProtection="0">
      <alignment horizontal="left" vertical="center" indent="1"/>
    </xf>
    <xf numFmtId="0" fontId="29" fillId="130" borderId="163" applyNumberFormat="0" applyProtection="0">
      <alignment horizontal="left" vertical="center" indent="1"/>
    </xf>
    <xf numFmtId="0" fontId="29" fillId="86" borderId="187" applyNumberFormat="0" applyProtection="0">
      <alignment horizontal="left" vertical="top" indent="1"/>
    </xf>
    <xf numFmtId="0" fontId="83" fillId="89" borderId="187" applyNumberFormat="0" applyProtection="0">
      <alignment horizontal="left" vertical="top" indent="1"/>
    </xf>
    <xf numFmtId="0" fontId="83" fillId="89" borderId="187" applyNumberFormat="0" applyProtection="0">
      <alignment horizontal="left" vertical="top" indent="1"/>
    </xf>
    <xf numFmtId="0" fontId="29" fillId="130" borderId="163" applyNumberFormat="0" applyProtection="0">
      <alignment horizontal="left" vertical="center" indent="1"/>
    </xf>
    <xf numFmtId="0" fontId="29" fillId="86" borderId="187" applyNumberFormat="0" applyProtection="0">
      <alignment horizontal="left" vertical="top"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6" borderId="187" applyNumberFormat="0" applyProtection="0">
      <alignment horizontal="left" vertical="top"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89" borderId="187" applyNumberFormat="0" applyProtection="0">
      <alignment horizontal="left" vertical="top" indent="1"/>
    </xf>
    <xf numFmtId="0" fontId="29" fillId="87" borderId="120" applyNumberFormat="0">
      <protection locked="0"/>
    </xf>
    <xf numFmtId="0" fontId="29" fillId="87" borderId="120" applyNumberFormat="0">
      <protection locked="0"/>
    </xf>
    <xf numFmtId="0" fontId="29" fillId="87" borderId="120" applyNumberFormat="0">
      <protection locked="0"/>
    </xf>
    <xf numFmtId="0" fontId="29" fillId="87" borderId="120" applyNumberFormat="0">
      <protection locked="0"/>
    </xf>
    <xf numFmtId="0" fontId="117" fillId="65" borderId="177" applyBorder="0"/>
    <xf numFmtId="0" fontId="117" fillId="65" borderId="177" applyBorder="0"/>
    <xf numFmtId="4" fontId="107" fillId="39" borderId="187" applyNumberFormat="0" applyProtection="0">
      <alignment vertical="center"/>
    </xf>
    <xf numFmtId="4" fontId="107" fillId="39" borderId="187" applyNumberFormat="0" applyProtection="0">
      <alignment vertical="center"/>
    </xf>
    <xf numFmtId="4" fontId="71" fillId="74" borderId="187" applyNumberFormat="0" applyProtection="0">
      <alignment vertical="center"/>
    </xf>
    <xf numFmtId="4" fontId="71" fillId="74" borderId="163" applyNumberFormat="0" applyProtection="0">
      <alignment vertical="center"/>
    </xf>
    <xf numFmtId="4" fontId="71" fillId="74" borderId="163" applyNumberFormat="0" applyProtection="0">
      <alignment vertical="center"/>
    </xf>
    <xf numFmtId="4" fontId="71" fillId="39" borderId="187" applyNumberFormat="0" applyProtection="0">
      <alignment vertical="center"/>
    </xf>
    <xf numFmtId="4" fontId="172" fillId="74" borderId="120" applyNumberFormat="0" applyProtection="0">
      <alignment vertical="center"/>
    </xf>
    <xf numFmtId="4" fontId="172" fillId="74" borderId="120" applyNumberFormat="0" applyProtection="0">
      <alignment vertical="center"/>
    </xf>
    <xf numFmtId="4" fontId="121" fillId="74" borderId="187" applyNumberFormat="0" applyProtection="0">
      <alignment vertical="center"/>
    </xf>
    <xf numFmtId="4" fontId="121" fillId="74" borderId="163" applyNumberFormat="0" applyProtection="0">
      <alignment vertical="center"/>
    </xf>
    <xf numFmtId="4" fontId="121" fillId="74" borderId="163" applyNumberFormat="0" applyProtection="0">
      <alignment vertical="center"/>
    </xf>
    <xf numFmtId="4" fontId="121" fillId="39" borderId="187" applyNumberFormat="0" applyProtection="0">
      <alignment vertical="center"/>
    </xf>
    <xf numFmtId="4" fontId="107" fillId="48" borderId="187" applyNumberFormat="0" applyProtection="0">
      <alignment horizontal="left" vertical="center" indent="1"/>
    </xf>
    <xf numFmtId="4" fontId="107" fillId="48" borderId="187" applyNumberFormat="0" applyProtection="0">
      <alignment horizontal="left" vertical="center" indent="1"/>
    </xf>
    <xf numFmtId="4" fontId="71" fillId="74" borderId="163" applyNumberFormat="0" applyProtection="0">
      <alignment horizontal="left" vertical="center" indent="1"/>
    </xf>
    <xf numFmtId="4" fontId="71" fillId="74" borderId="163" applyNumberFormat="0" applyProtection="0">
      <alignment horizontal="left" vertical="center" indent="1"/>
    </xf>
    <xf numFmtId="4" fontId="71" fillId="39" borderId="187" applyNumberFormat="0" applyProtection="0">
      <alignment horizontal="left" vertical="center" indent="1"/>
    </xf>
    <xf numFmtId="0" fontId="107" fillId="39" borderId="187" applyNumberFormat="0" applyProtection="0">
      <alignment horizontal="left" vertical="top" indent="1"/>
    </xf>
    <xf numFmtId="0" fontId="107" fillId="39" borderId="187" applyNumberFormat="0" applyProtection="0">
      <alignment horizontal="left" vertical="top" indent="1"/>
    </xf>
    <xf numFmtId="0" fontId="71" fillId="74" borderId="187" applyNumberFormat="0" applyProtection="0">
      <alignment horizontal="left" vertical="top" indent="1"/>
    </xf>
    <xf numFmtId="4" fontId="71" fillId="74" borderId="163" applyNumberFormat="0" applyProtection="0">
      <alignment horizontal="left" vertical="center" indent="1"/>
    </xf>
    <xf numFmtId="4" fontId="71" fillId="74" borderId="163" applyNumberFormat="0" applyProtection="0">
      <alignment horizontal="left" vertical="center" indent="1"/>
    </xf>
    <xf numFmtId="0" fontId="71" fillId="39" borderId="187" applyNumberFormat="0" applyProtection="0">
      <alignment horizontal="left" vertical="top" indent="1"/>
    </xf>
    <xf numFmtId="4" fontId="83" fillId="0" borderId="185" applyNumberFormat="0" applyProtection="0">
      <alignment horizontal="right" vertical="center"/>
    </xf>
    <xf numFmtId="4" fontId="71" fillId="88" borderId="163" applyNumberFormat="0" applyProtection="0">
      <alignment horizontal="right" vertical="center"/>
    </xf>
    <xf numFmtId="4" fontId="83" fillId="0" borderId="185" applyNumberFormat="0" applyProtection="0">
      <alignment horizontal="right" vertical="center"/>
    </xf>
    <xf numFmtId="4" fontId="83" fillId="0" borderId="185" applyNumberFormat="0" applyProtection="0">
      <alignment horizontal="right" vertical="center"/>
    </xf>
    <xf numFmtId="4" fontId="124" fillId="0" borderId="120" applyNumberFormat="0" applyProtection="0">
      <alignment horizontal="right" vertical="center" wrapText="1"/>
    </xf>
    <xf numFmtId="4" fontId="83" fillId="0" borderId="185" applyNumberFormat="0" applyProtection="0">
      <alignment horizontal="right" vertical="center"/>
    </xf>
    <xf numFmtId="4" fontId="71" fillId="88" borderId="163" applyNumberFormat="0" applyProtection="0">
      <alignment horizontal="right" vertical="center"/>
    </xf>
    <xf numFmtId="4" fontId="83" fillId="0" borderId="185" applyNumberFormat="0" applyProtection="0">
      <alignment horizontal="right" vertical="center"/>
    </xf>
    <xf numFmtId="4" fontId="124" fillId="0" borderId="120" applyNumberFormat="0" applyProtection="0">
      <alignment horizontal="right" vertical="center" wrapText="1"/>
    </xf>
    <xf numFmtId="4" fontId="71" fillId="88" borderId="163" applyNumberFormat="0" applyProtection="0">
      <alignment horizontal="right" vertical="center"/>
    </xf>
    <xf numFmtId="4" fontId="71" fillId="88" borderId="163" applyNumberFormat="0" applyProtection="0">
      <alignment horizontal="right" vertical="center"/>
    </xf>
    <xf numFmtId="4" fontId="71" fillId="89" borderId="187" applyNumberFormat="0" applyProtection="0">
      <alignment horizontal="right" vertical="center"/>
    </xf>
    <xf numFmtId="4" fontId="172" fillId="75" borderId="185" applyNumberFormat="0" applyProtection="0">
      <alignment horizontal="right" vertical="center"/>
    </xf>
    <xf numFmtId="4" fontId="172" fillId="75" borderId="185" applyNumberFormat="0" applyProtection="0">
      <alignment horizontal="right" vertical="center"/>
    </xf>
    <xf numFmtId="4" fontId="121" fillId="89" borderId="187" applyNumberFormat="0" applyProtection="0">
      <alignment horizontal="right" vertical="center"/>
    </xf>
    <xf numFmtId="4" fontId="121" fillId="88" borderId="163" applyNumberFormat="0" applyProtection="0">
      <alignment horizontal="right" vertical="center"/>
    </xf>
    <xf numFmtId="4" fontId="121" fillId="88" borderId="163" applyNumberFormat="0" applyProtection="0">
      <alignment horizontal="right" vertical="center"/>
    </xf>
    <xf numFmtId="4" fontId="121" fillId="89" borderId="187" applyNumberFormat="0" applyProtection="0">
      <alignment horizontal="right" vertical="center"/>
    </xf>
    <xf numFmtId="4" fontId="83" fillId="52" borderId="185" applyNumberFormat="0" applyProtection="0">
      <alignment horizontal="left" vertical="center" indent="1"/>
    </xf>
    <xf numFmtId="4" fontId="83" fillId="52" borderId="185" applyNumberFormat="0" applyProtection="0">
      <alignment horizontal="left" vertical="center" indent="1"/>
    </xf>
    <xf numFmtId="4" fontId="124" fillId="0" borderId="120" applyNumberFormat="0" applyProtection="0">
      <alignment horizontal="left" vertical="center" indent="1"/>
    </xf>
    <xf numFmtId="4" fontId="83" fillId="52" borderId="185" applyNumberFormat="0" applyProtection="0">
      <alignment horizontal="left" vertical="center" indent="1"/>
    </xf>
    <xf numFmtId="4" fontId="83" fillId="52" borderId="185" applyNumberFormat="0" applyProtection="0">
      <alignment horizontal="left" vertical="center" indent="1"/>
    </xf>
    <xf numFmtId="0" fontId="29" fillId="130" borderId="163" applyNumberFormat="0" applyProtection="0">
      <alignment horizontal="left" vertical="center" indent="1"/>
    </xf>
    <xf numFmtId="4" fontId="124" fillId="0" borderId="120"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4" fontId="71" fillId="104" borderId="187" applyNumberFormat="0" applyProtection="0">
      <alignment horizontal="left" vertical="center" indent="1"/>
    </xf>
    <xf numFmtId="0" fontId="29" fillId="130" borderId="163" applyNumberFormat="0" applyProtection="0">
      <alignment horizontal="left" vertical="center" indent="1"/>
    </xf>
    <xf numFmtId="0" fontId="116" fillId="91" borderId="120" applyNumberFormat="0" applyProtection="0">
      <alignment horizontal="center" vertical="top" wrapText="1"/>
    </xf>
    <xf numFmtId="0" fontId="107" fillId="104" borderId="187" applyNumberFormat="0" applyProtection="0">
      <alignment horizontal="left" vertical="top" indent="1"/>
    </xf>
    <xf numFmtId="0" fontId="107" fillId="104" borderId="187" applyNumberFormat="0" applyProtection="0">
      <alignment horizontal="left" vertical="top" indent="1"/>
    </xf>
    <xf numFmtId="0" fontId="29" fillId="130" borderId="163" applyNumberFormat="0" applyProtection="0">
      <alignment horizontal="left" vertical="center" indent="1"/>
    </xf>
    <xf numFmtId="0" fontId="116" fillId="91" borderId="120" applyNumberFormat="0" applyProtection="0">
      <alignment horizontal="center" vertical="top" wrapTex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29" fillId="130" borderId="163" applyNumberFormat="0" applyProtection="0">
      <alignment horizontal="left" vertical="center" indent="1"/>
    </xf>
    <xf numFmtId="0" fontId="71" fillId="104" borderId="187" applyNumberFormat="0" applyProtection="0">
      <alignment horizontal="left" vertical="top" indent="1"/>
    </xf>
    <xf numFmtId="0" fontId="29" fillId="130" borderId="163" applyNumberFormat="0" applyProtection="0">
      <alignment horizontal="left" vertical="center" indent="1"/>
    </xf>
    <xf numFmtId="4" fontId="174" fillId="139" borderId="188" applyNumberFormat="0" applyProtection="0">
      <alignment horizontal="left" vertical="center" indent="1"/>
    </xf>
    <xf numFmtId="4" fontId="174" fillId="139" borderId="188" applyNumberFormat="0" applyProtection="0">
      <alignment horizontal="left" vertical="center" indent="1"/>
    </xf>
    <xf numFmtId="0" fontId="83" fillId="140" borderId="120"/>
    <xf numFmtId="0" fontId="83" fillId="140" borderId="120"/>
    <xf numFmtId="0" fontId="83" fillId="140" borderId="120"/>
    <xf numFmtId="0" fontId="83" fillId="140" borderId="120"/>
    <xf numFmtId="0" fontId="83" fillId="140" borderId="120"/>
    <xf numFmtId="4" fontId="177" fillId="87" borderId="185" applyNumberFormat="0" applyProtection="0">
      <alignment horizontal="right" vertical="center"/>
    </xf>
    <xf numFmtId="4" fontId="177" fillId="87" borderId="185" applyNumberFormat="0" applyProtection="0">
      <alignment horizontal="right" vertical="center"/>
    </xf>
    <xf numFmtId="4" fontId="131" fillId="0" borderId="187" applyNumberFormat="0" applyProtection="0">
      <alignment horizontal="right" vertical="center"/>
    </xf>
    <xf numFmtId="4" fontId="131" fillId="88" borderId="163" applyNumberFormat="0" applyProtection="0">
      <alignment horizontal="right" vertical="center"/>
    </xf>
    <xf numFmtId="4" fontId="131" fillId="88" borderId="163" applyNumberFormat="0" applyProtection="0">
      <alignment horizontal="right" vertical="center"/>
    </xf>
    <xf numFmtId="4" fontId="131" fillId="89" borderId="187" applyNumberFormat="0" applyProtection="0">
      <alignment horizontal="right" vertical="center"/>
    </xf>
    <xf numFmtId="200" fontId="137" fillId="0" borderId="181">
      <alignment horizontal="center"/>
    </xf>
    <xf numFmtId="0" fontId="181" fillId="0" borderId="120" applyNumberFormat="0" applyFill="0" applyProtection="0">
      <alignment wrapText="1"/>
    </xf>
    <xf numFmtId="0" fontId="181" fillId="0" borderId="120" applyNumberFormat="0" applyFill="0" applyProtection="0">
      <alignment wrapText="1"/>
    </xf>
    <xf numFmtId="0" fontId="29" fillId="0" borderId="182" applyNumberFormat="0" applyFont="0" applyFill="0" applyAlignment="0" applyProtection="0"/>
    <xf numFmtId="0" fontId="29" fillId="0" borderId="182" applyNumberFormat="0" applyFont="0" applyFill="0" applyAlignment="0" applyProtection="0"/>
    <xf numFmtId="0" fontId="29" fillId="0" borderId="182" applyNumberFormat="0" applyFont="0" applyFill="0" applyAlignment="0" applyProtection="0"/>
    <xf numFmtId="0" fontId="29" fillId="0" borderId="182" applyNumberFormat="0" applyFont="0" applyFill="0" applyAlignment="0" applyProtection="0"/>
    <xf numFmtId="0" fontId="29" fillId="0" borderId="181" applyNumberFormat="0" applyFont="0" applyFill="0" applyAlignment="0" applyProtection="0"/>
    <xf numFmtId="0" fontId="29" fillId="0" borderId="181" applyNumberFormat="0" applyFont="0" applyFill="0" applyAlignment="0" applyProtection="0"/>
    <xf numFmtId="0" fontId="29" fillId="0" borderId="181" applyNumberFormat="0" applyFont="0" applyFill="0" applyAlignment="0" applyProtection="0"/>
    <xf numFmtId="0" fontId="29" fillId="0" borderId="181" applyNumberFormat="0" applyFont="0" applyFill="0" applyAlignment="0" applyProtection="0"/>
    <xf numFmtId="0" fontId="29" fillId="0" borderId="183" applyNumberFormat="0" applyFont="0" applyFill="0" applyAlignment="0" applyProtection="0"/>
    <xf numFmtId="0" fontId="29" fillId="0" borderId="183" applyNumberFormat="0" applyFont="0" applyFill="0" applyAlignment="0" applyProtection="0"/>
    <xf numFmtId="0" fontId="29" fillId="0" borderId="183" applyNumberFormat="0" applyFont="0" applyFill="0" applyAlignment="0" applyProtection="0"/>
    <xf numFmtId="0" fontId="29" fillId="0" borderId="183" applyNumberFormat="0" applyFont="0" applyFill="0" applyAlignment="0" applyProtection="0"/>
    <xf numFmtId="0" fontId="142" fillId="0" borderId="178" applyNumberFormat="0" applyFill="0" applyAlignment="0" applyProtection="0"/>
    <xf numFmtId="0" fontId="142" fillId="0" borderId="167" applyNumberFormat="0" applyFill="0" applyAlignment="0" applyProtection="0"/>
    <xf numFmtId="0" fontId="142" fillId="0" borderId="178" applyNumberFormat="0" applyFill="0" applyAlignment="0" applyProtection="0"/>
    <xf numFmtId="0" fontId="142" fillId="0" borderId="167" applyNumberFormat="0" applyFill="0" applyAlignment="0" applyProtection="0"/>
    <xf numFmtId="0" fontId="142" fillId="0" borderId="167" applyNumberFormat="0" applyFill="0" applyAlignment="0" applyProtection="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29" fillId="0" borderId="0"/>
    <xf numFmtId="9" fontId="29" fillId="0" borderId="0" applyFont="0" applyFill="0" applyBorder="0" applyAlignment="0" applyProtection="0"/>
    <xf numFmtId="0" fontId="6" fillId="0" borderId="0"/>
    <xf numFmtId="0" fontId="6" fillId="0" borderId="0"/>
    <xf numFmtId="44"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0" fontId="6" fillId="0" borderId="0"/>
    <xf numFmtId="0" fontId="6" fillId="44" borderId="0" applyNumberFormat="0" applyBorder="0" applyAlignment="0" applyProtection="0"/>
    <xf numFmtId="0" fontId="6" fillId="0" borderId="0"/>
    <xf numFmtId="44" fontId="6" fillId="0" borderId="0" applyFont="0" applyFill="0" applyBorder="0" applyAlignment="0" applyProtection="0"/>
    <xf numFmtId="0" fontId="29" fillId="0" borderId="206" applyNumberFormat="0" applyAlignment="0">
      <alignment horizontal="center"/>
    </xf>
    <xf numFmtId="4" fontId="71" fillId="88" borderId="195" applyNumberFormat="0" applyProtection="0">
      <alignment horizontal="right" vertical="center"/>
    </xf>
    <xf numFmtId="4" fontId="71" fillId="77" borderId="195" applyNumberFormat="0" applyProtection="0">
      <alignment vertical="center"/>
    </xf>
    <xf numFmtId="0" fontId="29" fillId="66" borderId="242" applyNumberFormat="0" applyFont="0" applyAlignment="0" applyProtection="0"/>
    <xf numFmtId="0" fontId="29" fillId="39" borderId="242" applyNumberFormat="0" applyFont="0" applyAlignment="0" applyProtection="0"/>
    <xf numFmtId="0" fontId="83" fillId="66" borderId="249" applyNumberFormat="0" applyFont="0" applyAlignment="0" applyProtection="0"/>
    <xf numFmtId="0" fontId="71" fillId="39" borderId="242" applyNumberFormat="0" applyFont="0" applyAlignment="0" applyProtection="0"/>
    <xf numFmtId="0" fontId="83" fillId="66" borderId="249" applyNumberFormat="0" applyFont="0" applyAlignment="0" applyProtection="0"/>
    <xf numFmtId="0" fontId="71" fillId="39" borderId="242" applyNumberFormat="0" applyFont="0" applyAlignment="0" applyProtection="0"/>
    <xf numFmtId="0" fontId="71" fillId="39" borderId="242" applyNumberFormat="0" applyFont="0" applyAlignment="0" applyProtection="0"/>
    <xf numFmtId="0" fontId="29" fillId="39" borderId="242" applyNumberFormat="0" applyFont="0" applyAlignment="0" applyProtection="0"/>
    <xf numFmtId="0" fontId="83" fillId="66" borderId="24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83" fillId="66" borderId="249" applyNumberFormat="0" applyFont="0" applyAlignment="0" applyProtection="0"/>
    <xf numFmtId="0" fontId="29" fillId="39" borderId="239" applyNumberFormat="0" applyFont="0" applyAlignment="0" applyProtection="0"/>
    <xf numFmtId="3" fontId="143" fillId="0" borderId="265" applyProtection="0"/>
    <xf numFmtId="198" fontId="29" fillId="0" borderId="271">
      <protection locked="0"/>
    </xf>
    <xf numFmtId="198" fontId="29" fillId="0" borderId="271">
      <protection locked="0"/>
    </xf>
    <xf numFmtId="198" fontId="29" fillId="0" borderId="271">
      <protection locked="0"/>
    </xf>
    <xf numFmtId="198" fontId="29" fillId="0" borderId="271">
      <protection locked="0"/>
    </xf>
    <xf numFmtId="198" fontId="29" fillId="0" borderId="271">
      <protection locked="0"/>
    </xf>
    <xf numFmtId="0" fontId="142" fillId="0" borderId="270" applyNumberFormat="0" applyFill="0" applyAlignment="0" applyProtection="0"/>
    <xf numFmtId="0" fontId="29" fillId="0" borderId="269" applyNumberFormat="0" applyFill="0" applyBorder="0" applyAlignment="0" applyProtection="0"/>
    <xf numFmtId="4" fontId="131" fillId="0" borderId="268" applyNumberFormat="0" applyProtection="0">
      <alignment horizontal="right" vertical="center"/>
    </xf>
    <xf numFmtId="4" fontId="131" fillId="0" borderId="268" applyNumberFormat="0" applyProtection="0">
      <alignment horizontal="right" vertical="center"/>
    </xf>
    <xf numFmtId="4" fontId="121" fillId="89" borderId="268" applyNumberFormat="0" applyProtection="0">
      <alignment horizontal="right" vertical="center"/>
    </xf>
    <xf numFmtId="4" fontId="121" fillId="89" borderId="268" applyNumberFormat="0" applyProtection="0">
      <alignment horizontal="right" vertical="center"/>
    </xf>
    <xf numFmtId="4" fontId="71" fillId="88" borderId="267" applyNumberFormat="0" applyProtection="0">
      <alignment horizontal="right" vertical="center"/>
    </xf>
    <xf numFmtId="0" fontId="71" fillId="74" borderId="268" applyNumberFormat="0" applyProtection="0">
      <alignment horizontal="left" vertical="top" indent="1"/>
    </xf>
    <xf numFmtId="0" fontId="71" fillId="74" borderId="268" applyNumberFormat="0" applyProtection="0">
      <alignment horizontal="left" vertical="top" indent="1"/>
    </xf>
    <xf numFmtId="0" fontId="29" fillId="39" borderId="239" applyNumberFormat="0" applyFont="0" applyAlignment="0" applyProtection="0"/>
    <xf numFmtId="4" fontId="121" fillId="74" borderId="268" applyNumberFormat="0" applyProtection="0">
      <alignment vertical="center"/>
    </xf>
    <xf numFmtId="4" fontId="121" fillId="74" borderId="268" applyNumberFormat="0" applyProtection="0">
      <alignment vertical="center"/>
    </xf>
    <xf numFmtId="4" fontId="71" fillId="74" borderId="268" applyNumberFormat="0" applyProtection="0">
      <alignment vertical="center"/>
    </xf>
    <xf numFmtId="4" fontId="71" fillId="74" borderId="268" applyNumberFormat="0" applyProtection="0">
      <alignment vertical="center"/>
    </xf>
    <xf numFmtId="0" fontId="29" fillId="86" borderId="268" applyNumberFormat="0" applyProtection="0">
      <alignment horizontal="left" vertical="top" indent="1"/>
    </xf>
    <xf numFmtId="0" fontId="29" fillId="86" borderId="268" applyNumberFormat="0" applyProtection="0">
      <alignment horizontal="left" vertical="top" indent="1"/>
    </xf>
    <xf numFmtId="0" fontId="29" fillId="86" borderId="268" applyNumberFormat="0" applyProtection="0">
      <alignment horizontal="left" vertical="top" indent="1"/>
    </xf>
    <xf numFmtId="0" fontId="29" fillId="86" borderId="268" applyNumberFormat="0" applyProtection="0">
      <alignment horizontal="left" vertical="top" indent="1"/>
    </xf>
    <xf numFmtId="0" fontId="29" fillId="86" borderId="268" applyNumberFormat="0" applyProtection="0">
      <alignment horizontal="left" vertical="top" indent="1"/>
    </xf>
    <xf numFmtId="0" fontId="29" fillId="86" borderId="268" applyNumberFormat="0" applyProtection="0">
      <alignment horizontal="left" vertical="top" indent="1"/>
    </xf>
    <xf numFmtId="0" fontId="29" fillId="69" borderId="268" applyNumberFormat="0" applyProtection="0">
      <alignment horizontal="left" vertical="top" indent="1"/>
    </xf>
    <xf numFmtId="0" fontId="29" fillId="69" borderId="268" applyNumberFormat="0" applyProtection="0">
      <alignment horizontal="left" vertical="top" indent="1"/>
    </xf>
    <xf numFmtId="0" fontId="29" fillId="69" borderId="268" applyNumberFormat="0" applyProtection="0">
      <alignment horizontal="left" vertical="top" indent="1"/>
    </xf>
    <xf numFmtId="0" fontId="29" fillId="69" borderId="268" applyNumberFormat="0" applyProtection="0">
      <alignment horizontal="left" vertical="top" indent="1"/>
    </xf>
    <xf numFmtId="0" fontId="29" fillId="69" borderId="268" applyNumberFormat="0" applyProtection="0">
      <alignment horizontal="left" vertical="top" indent="1"/>
    </xf>
    <xf numFmtId="0" fontId="29" fillId="69" borderId="268" applyNumberFormat="0" applyProtection="0">
      <alignment horizontal="left" vertical="top" indent="1"/>
    </xf>
    <xf numFmtId="0" fontId="29" fillId="85" borderId="268" applyNumberFormat="0" applyProtection="0">
      <alignment horizontal="left" vertical="top" indent="1"/>
    </xf>
    <xf numFmtId="0" fontId="29" fillId="85" borderId="268" applyNumberFormat="0" applyProtection="0">
      <alignment horizontal="left" vertical="top" indent="1"/>
    </xf>
    <xf numFmtId="0" fontId="29" fillId="85" borderId="268" applyNumberFormat="0" applyProtection="0">
      <alignment horizontal="left" vertical="top" indent="1"/>
    </xf>
    <xf numFmtId="0" fontId="29" fillId="85" borderId="268" applyNumberFormat="0" applyProtection="0">
      <alignment horizontal="left" vertical="top" indent="1"/>
    </xf>
    <xf numFmtId="0" fontId="29" fillId="85" borderId="268" applyNumberFormat="0" applyProtection="0">
      <alignment horizontal="left" vertical="top" indent="1"/>
    </xf>
    <xf numFmtId="0" fontId="29" fillId="85" borderId="268" applyNumberFormat="0" applyProtection="0">
      <alignment horizontal="left" vertical="top" indent="1"/>
    </xf>
    <xf numFmtId="0" fontId="29" fillId="83" borderId="268" applyNumberFormat="0" applyProtection="0">
      <alignment horizontal="left" vertical="top" indent="1"/>
    </xf>
    <xf numFmtId="0" fontId="29" fillId="83" borderId="268" applyNumberFormat="0" applyProtection="0">
      <alignment horizontal="left" vertical="top" indent="1"/>
    </xf>
    <xf numFmtId="0" fontId="29" fillId="83" borderId="268" applyNumberFormat="0" applyProtection="0">
      <alignment horizontal="left" vertical="top" indent="1"/>
    </xf>
    <xf numFmtId="0" fontId="29" fillId="83" borderId="268" applyNumberFormat="0" applyProtection="0">
      <alignment horizontal="left" vertical="top" indent="1"/>
    </xf>
    <xf numFmtId="0" fontId="29" fillId="83" borderId="268" applyNumberFormat="0" applyProtection="0">
      <alignment horizontal="left" vertical="top" indent="1"/>
    </xf>
    <xf numFmtId="4" fontId="119" fillId="48" borderId="268" applyNumberFormat="0" applyProtection="0">
      <alignment horizontal="center" vertical="center"/>
    </xf>
    <xf numFmtId="4" fontId="119" fillId="48" borderId="268" applyNumberFormat="0" applyProtection="0">
      <alignment horizontal="center" vertical="center"/>
    </xf>
    <xf numFmtId="4" fontId="71" fillId="46" borderId="268" applyNumberFormat="0" applyProtection="0">
      <alignment horizontal="right" vertical="center"/>
    </xf>
    <xf numFmtId="4" fontId="71" fillId="46" borderId="268" applyNumberFormat="0" applyProtection="0">
      <alignment horizontal="right" vertical="center"/>
    </xf>
    <xf numFmtId="4" fontId="71" fillId="72" borderId="268" applyNumberFormat="0" applyProtection="0">
      <alignment horizontal="right" vertical="center"/>
    </xf>
    <xf numFmtId="4" fontId="71" fillId="72" borderId="268" applyNumberFormat="0" applyProtection="0">
      <alignment horizontal="right" vertical="center"/>
    </xf>
    <xf numFmtId="4" fontId="71" fillId="47" borderId="268" applyNumberFormat="0" applyProtection="0">
      <alignment horizontal="right" vertical="center"/>
    </xf>
    <xf numFmtId="4" fontId="71" fillId="47" borderId="268" applyNumberFormat="0" applyProtection="0">
      <alignment horizontal="right" vertical="center"/>
    </xf>
    <xf numFmtId="4" fontId="71" fillId="68" borderId="268" applyNumberFormat="0" applyProtection="0">
      <alignment horizontal="right" vertical="center"/>
    </xf>
    <xf numFmtId="4" fontId="71" fillId="68" borderId="268" applyNumberFormat="0" applyProtection="0">
      <alignment horizontal="right" vertical="center"/>
    </xf>
    <xf numFmtId="4" fontId="71" fillId="53" borderId="268" applyNumberFormat="0" applyProtection="0">
      <alignment horizontal="right" vertical="center"/>
    </xf>
    <xf numFmtId="4" fontId="71" fillId="53" borderId="268" applyNumberFormat="0" applyProtection="0">
      <alignment horizontal="right" vertical="center"/>
    </xf>
    <xf numFmtId="4" fontId="71" fillId="49" borderId="268" applyNumberFormat="0" applyProtection="0">
      <alignment horizontal="right" vertical="center"/>
    </xf>
    <xf numFmtId="4" fontId="71" fillId="49" borderId="268" applyNumberFormat="0" applyProtection="0">
      <alignment horizontal="right" vertical="center"/>
    </xf>
    <xf numFmtId="4" fontId="71" fillId="61" borderId="268" applyNumberFormat="0" applyProtection="0">
      <alignment horizontal="right" vertical="center"/>
    </xf>
    <xf numFmtId="4" fontId="71" fillId="61" borderId="268" applyNumberFormat="0" applyProtection="0">
      <alignment horizontal="right" vertical="center"/>
    </xf>
    <xf numFmtId="4" fontId="71" fillId="37" borderId="268" applyNumberFormat="0" applyProtection="0">
      <alignment horizontal="right" vertical="center"/>
    </xf>
    <xf numFmtId="4" fontId="71" fillId="37" borderId="268" applyNumberFormat="0" applyProtection="0">
      <alignment horizontal="right" vertical="center"/>
    </xf>
    <xf numFmtId="4" fontId="71" fillId="36" borderId="268" applyNumberFormat="0" applyProtection="0">
      <alignment horizontal="right" vertical="center"/>
    </xf>
    <xf numFmtId="4" fontId="71" fillId="36" borderId="268" applyNumberFormat="0" applyProtection="0">
      <alignment horizontal="right" vertical="center"/>
    </xf>
    <xf numFmtId="0" fontId="29" fillId="39" borderId="239" applyNumberFormat="0" applyFont="0" applyAlignment="0" applyProtection="0"/>
    <xf numFmtId="0" fontId="115" fillId="77" borderId="268" applyNumberFormat="0" applyProtection="0">
      <alignment horizontal="left" vertical="top" indent="1"/>
    </xf>
    <xf numFmtId="0" fontId="115" fillId="77" borderId="268" applyNumberFormat="0" applyProtection="0">
      <alignment horizontal="left" vertical="top" indent="1"/>
    </xf>
    <xf numFmtId="4" fontId="112" fillId="77" borderId="268" applyNumberFormat="0" applyProtection="0">
      <alignment vertical="center"/>
    </xf>
    <xf numFmtId="4" fontId="112" fillId="77" borderId="268" applyNumberFormat="0" applyProtection="0">
      <alignment vertical="center"/>
    </xf>
    <xf numFmtId="4" fontId="71" fillId="77" borderId="267" applyNumberFormat="0" applyProtection="0">
      <alignment vertical="center"/>
    </xf>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8" borderId="267" applyNumberFormat="0" applyAlignment="0" applyProtection="0"/>
    <xf numFmtId="0" fontId="105" fillId="48" borderId="267" applyNumberForma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6" applyNumberFormat="0" applyFont="0" applyAlignment="0" applyProtection="0"/>
    <xf numFmtId="0" fontId="105" fillId="121" borderId="243" applyNumberFormat="0" applyAlignment="0" applyProtection="0"/>
    <xf numFmtId="0" fontId="105" fillId="122" borderId="243" applyNumberFormat="0" applyAlignment="0" applyProtection="0"/>
    <xf numFmtId="0" fontId="105" fillId="48" borderId="243" applyNumberFormat="0" applyAlignment="0" applyProtection="0"/>
    <xf numFmtId="0" fontId="105" fillId="122" borderId="243" applyNumberFormat="0" applyAlignment="0" applyProtection="0"/>
    <xf numFmtId="0" fontId="105" fillId="48" borderId="243" applyNumberFormat="0" applyAlignment="0" applyProtection="0"/>
    <xf numFmtId="0" fontId="105" fillId="48" borderId="243" applyNumberFormat="0" applyAlignment="0" applyProtection="0"/>
    <xf numFmtId="0" fontId="105" fillId="41" borderId="243" applyNumberFormat="0" applyAlignment="0" applyProtection="0"/>
    <xf numFmtId="4" fontId="71" fillId="77" borderId="243" applyNumberFormat="0" applyProtection="0">
      <alignment vertical="center"/>
    </xf>
    <xf numFmtId="4" fontId="83" fillId="76" borderId="249" applyNumberFormat="0" applyProtection="0">
      <alignment vertical="center"/>
    </xf>
    <xf numFmtId="198" fontId="29" fillId="0" borderId="248">
      <protection locked="0"/>
    </xf>
    <xf numFmtId="0" fontId="96" fillId="43" borderId="263" applyNumberFormat="0" applyAlignment="0" applyProtection="0"/>
    <xf numFmtId="4" fontId="129" fillId="74" borderId="246">
      <alignment horizontal="left" vertical="center" indent="1"/>
    </xf>
    <xf numFmtId="0" fontId="29" fillId="83" borderId="244" applyNumberFormat="0" applyProtection="0">
      <alignment horizontal="left" vertical="top" indent="1"/>
    </xf>
    <xf numFmtId="4" fontId="71" fillId="68" borderId="244" applyNumberFormat="0" applyProtection="0">
      <alignment horizontal="right" vertical="center"/>
    </xf>
    <xf numFmtId="0" fontId="34" fillId="0" borderId="227">
      <alignment horizontal="left" vertical="center"/>
    </xf>
    <xf numFmtId="4" fontId="83" fillId="52" borderId="272" applyNumberFormat="0" applyProtection="0">
      <alignment horizontal="left" vertical="center" indent="1"/>
    </xf>
    <xf numFmtId="198" fontId="29" fillId="0" borderId="248">
      <protection locked="0"/>
    </xf>
    <xf numFmtId="198" fontId="29" fillId="0" borderId="248">
      <protection locked="0"/>
    </xf>
    <xf numFmtId="198" fontId="29" fillId="0" borderId="248">
      <protection locked="0"/>
    </xf>
    <xf numFmtId="198" fontId="29" fillId="0" borderId="248">
      <protection locked="0"/>
    </xf>
    <xf numFmtId="198" fontId="29" fillId="0" borderId="248">
      <protection locked="0"/>
    </xf>
    <xf numFmtId="0" fontId="142" fillId="0" borderId="247" applyNumberFormat="0" applyFill="0" applyAlignment="0" applyProtection="0"/>
    <xf numFmtId="0" fontId="142" fillId="0" borderId="247" applyNumberFormat="0" applyFill="0" applyAlignment="0" applyProtection="0"/>
    <xf numFmtId="0" fontId="142" fillId="0" borderId="257" applyNumberFormat="0" applyFill="0" applyAlignment="0" applyProtection="0"/>
    <xf numFmtId="0" fontId="142" fillId="0" borderId="247" applyNumberFormat="0" applyFill="0" applyAlignment="0" applyProtection="0"/>
    <xf numFmtId="0" fontId="142" fillId="0" borderId="257" applyNumberFormat="0" applyFill="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2" fillId="48"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4" fillId="70" borderId="264" applyNumberFormat="0" applyAlignment="0" applyProtection="0"/>
    <xf numFmtId="0" fontId="74" fillId="70" borderId="264" applyNumberFormat="0" applyAlignment="0" applyProtection="0"/>
    <xf numFmtId="0" fontId="74" fillId="70" borderId="264" applyNumberFormat="0" applyAlignment="0" applyProtection="0"/>
    <xf numFmtId="0" fontId="74" fillId="45" borderId="264" applyNumberFormat="0" applyAlignment="0" applyProtection="0"/>
    <xf numFmtId="0" fontId="74" fillId="70" borderId="264" applyNumberFormat="0" applyAlignment="0" applyProtection="0"/>
    <xf numFmtId="4" fontId="131" fillId="89" borderId="244" applyNumberFormat="0" applyProtection="0">
      <alignment horizontal="right" vertical="center"/>
    </xf>
    <xf numFmtId="4" fontId="131" fillId="88" borderId="243" applyNumberFormat="0" applyProtection="0">
      <alignment horizontal="right" vertical="center"/>
    </xf>
    <xf numFmtId="4" fontId="131" fillId="88" borderId="243" applyNumberFormat="0" applyProtection="0">
      <alignment horizontal="right" vertical="center"/>
    </xf>
    <xf numFmtId="4" fontId="131" fillId="0" borderId="244" applyNumberFormat="0" applyProtection="0">
      <alignment horizontal="right" vertical="center"/>
    </xf>
    <xf numFmtId="4" fontId="177" fillId="87" borderId="249" applyNumberFormat="0" applyProtection="0">
      <alignment horizontal="right" vertical="center"/>
    </xf>
    <xf numFmtId="4" fontId="177" fillId="87" borderId="249" applyNumberFormat="0" applyProtection="0">
      <alignment horizontal="right" vertical="center"/>
    </xf>
    <xf numFmtId="4" fontId="174" fillId="139" borderId="253" applyNumberFormat="0" applyProtection="0">
      <alignment horizontal="left" vertical="center" indent="1"/>
    </xf>
    <xf numFmtId="4" fontId="174" fillId="139" borderId="253" applyNumberFormat="0" applyProtection="0">
      <alignment horizontal="left" vertical="center" indent="1"/>
    </xf>
    <xf numFmtId="4" fontId="129" fillId="74" borderId="246">
      <alignment horizontal="left" vertical="center" indent="1"/>
    </xf>
    <xf numFmtId="0" fontId="29" fillId="130" borderId="243" applyNumberFormat="0" applyProtection="0">
      <alignment horizontal="left" vertical="center" indent="1"/>
    </xf>
    <xf numFmtId="4" fontId="114" fillId="80" borderId="245">
      <alignment vertical="center"/>
    </xf>
    <xf numFmtId="4" fontId="113" fillId="80" borderId="245">
      <alignment vertical="center"/>
    </xf>
    <xf numFmtId="4" fontId="114" fillId="79" borderId="246">
      <alignment vertical="center"/>
    </xf>
    <xf numFmtId="4" fontId="113" fillId="79" borderId="246">
      <alignment vertical="center"/>
    </xf>
    <xf numFmtId="4" fontId="128" fillId="75" borderId="246">
      <alignment vertical="center"/>
    </xf>
    <xf numFmtId="4" fontId="127" fillId="75" borderId="246">
      <alignment vertical="center"/>
    </xf>
    <xf numFmtId="0" fontId="29" fillId="130" borderId="243" applyNumberFormat="0" applyProtection="0">
      <alignment horizontal="left" vertical="center" indent="1"/>
    </xf>
    <xf numFmtId="0" fontId="71" fillId="104"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107" fillId="104" borderId="244" applyNumberFormat="0" applyProtection="0">
      <alignment horizontal="left" vertical="top" indent="1"/>
    </xf>
    <xf numFmtId="0" fontId="107" fillId="104" borderId="244" applyNumberFormat="0" applyProtection="0">
      <alignment horizontal="left" vertical="top" indent="1"/>
    </xf>
    <xf numFmtId="0" fontId="34" fillId="0" borderId="262">
      <alignment horizontal="left" vertical="center"/>
    </xf>
    <xf numFmtId="0" fontId="34" fillId="0" borderId="262">
      <alignment horizontal="left" vertical="center"/>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126" fillId="90" borderId="245">
      <alignment vertical="center"/>
    </xf>
    <xf numFmtId="4" fontId="125" fillId="80" borderId="245">
      <alignment vertical="center"/>
    </xf>
    <xf numFmtId="0" fontId="94" fillId="0" borderId="265" applyNumberFormat="0" applyFill="0" applyAlignment="0" applyProtection="0"/>
    <xf numFmtId="4" fontId="126" fillId="79" borderId="245">
      <alignment vertical="center"/>
    </xf>
    <xf numFmtId="4" fontId="125" fillId="79" borderId="245">
      <alignment vertical="center"/>
    </xf>
    <xf numFmtId="4" fontId="121" fillId="89" borderId="244" applyNumberFormat="0" applyProtection="0">
      <alignment horizontal="right" vertical="center"/>
    </xf>
    <xf numFmtId="0" fontId="96" fillId="43" borderId="263" applyNumberFormat="0" applyAlignment="0" applyProtection="0"/>
    <xf numFmtId="4" fontId="121" fillId="88" borderId="243" applyNumberFormat="0" applyProtection="0">
      <alignment horizontal="right" vertical="center"/>
    </xf>
    <xf numFmtId="4" fontId="121" fillId="89" borderId="244" applyNumberFormat="0" applyProtection="0">
      <alignment horizontal="right" vertical="center"/>
    </xf>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4" fontId="71" fillId="89" borderId="244" applyNumberFormat="0" applyProtection="0">
      <alignment horizontal="right" vertical="center"/>
    </xf>
    <xf numFmtId="0" fontId="96" fillId="43" borderId="263" applyNumberFormat="0" applyAlignment="0" applyProtection="0"/>
    <xf numFmtId="0" fontId="96" fillId="43" borderId="263" applyNumberFormat="0" applyAlignment="0" applyProtection="0"/>
    <xf numFmtId="4" fontId="71" fillId="88" borderId="243" applyNumberFormat="0" applyProtection="0">
      <alignment horizontal="right" vertical="center"/>
    </xf>
    <xf numFmtId="0" fontId="96" fillId="43" borderId="263" applyNumberFormat="0" applyAlignment="0" applyProtection="0"/>
    <xf numFmtId="4" fontId="71" fillId="88" borderId="243" applyNumberFormat="0" applyProtection="0">
      <alignment horizontal="right" vertical="center"/>
    </xf>
    <xf numFmtId="4" fontId="83" fillId="0" borderId="249" applyNumberFormat="0" applyProtection="0">
      <alignment horizontal="right" vertical="center"/>
    </xf>
    <xf numFmtId="4" fontId="71" fillId="88" borderId="243" applyNumberFormat="0" applyProtection="0">
      <alignment horizontal="right" vertical="center"/>
    </xf>
    <xf numFmtId="4" fontId="83" fillId="0" borderId="249" applyNumberFormat="0" applyProtection="0">
      <alignment horizontal="right" vertical="center"/>
    </xf>
    <xf numFmtId="4" fontId="83" fillId="0" borderId="249" applyNumberFormat="0" applyProtection="0">
      <alignment horizontal="right" vertical="center"/>
    </xf>
    <xf numFmtId="4" fontId="83" fillId="0" borderId="249" applyNumberFormat="0" applyProtection="0">
      <alignment horizontal="right" vertical="center"/>
    </xf>
    <xf numFmtId="4" fontId="71" fillId="88" borderId="243" applyNumberFormat="0" applyProtection="0">
      <alignment horizontal="right" vertical="center"/>
    </xf>
    <xf numFmtId="4" fontId="83" fillId="0" borderId="249" applyNumberFormat="0" applyProtection="0">
      <alignment horizontal="right" vertical="center"/>
    </xf>
    <xf numFmtId="0" fontId="71" fillId="39" borderId="244" applyNumberFormat="0" applyProtection="0">
      <alignment horizontal="left" vertical="top" indent="1"/>
    </xf>
    <xf numFmtId="4" fontId="71" fillId="74" borderId="243" applyNumberFormat="0" applyProtection="0">
      <alignment horizontal="left" vertical="center" indent="1"/>
    </xf>
    <xf numFmtId="4" fontId="71" fillId="74" borderId="243" applyNumberFormat="0" applyProtection="0">
      <alignment horizontal="left" vertical="center" indent="1"/>
    </xf>
    <xf numFmtId="0" fontId="71" fillId="74" borderId="244" applyNumberFormat="0" applyProtection="0">
      <alignment horizontal="left" vertical="top" indent="1"/>
    </xf>
    <xf numFmtId="0" fontId="107" fillId="39" borderId="244" applyNumberFormat="0" applyProtection="0">
      <alignment horizontal="left" vertical="top" indent="1"/>
    </xf>
    <xf numFmtId="0" fontId="107" fillId="39" borderId="244" applyNumberFormat="0" applyProtection="0">
      <alignment horizontal="left" vertical="top" indent="1"/>
    </xf>
    <xf numFmtId="4" fontId="71" fillId="39" borderId="244" applyNumberFormat="0" applyProtection="0">
      <alignment horizontal="left" vertical="center" indent="1"/>
    </xf>
    <xf numFmtId="4" fontId="71" fillId="74" borderId="243" applyNumberFormat="0" applyProtection="0">
      <alignment horizontal="left" vertical="center" indent="1"/>
    </xf>
    <xf numFmtId="4" fontId="71" fillId="74" borderId="243" applyNumberFormat="0" applyProtection="0">
      <alignment horizontal="left" vertical="center" indent="1"/>
    </xf>
    <xf numFmtId="4" fontId="107" fillId="48" borderId="244" applyNumberFormat="0" applyProtection="0">
      <alignment horizontal="left" vertical="center" indent="1"/>
    </xf>
    <xf numFmtId="4" fontId="107" fillId="48" borderId="244" applyNumberFormat="0" applyProtection="0">
      <alignment horizontal="left" vertical="center" indent="1"/>
    </xf>
    <xf numFmtId="4" fontId="123" fillId="80" borderId="245">
      <alignment vertical="center"/>
    </xf>
    <xf numFmtId="4" fontId="122" fillId="80" borderId="245">
      <alignment vertical="center"/>
    </xf>
    <xf numFmtId="4" fontId="123" fillId="79" borderId="245">
      <alignment vertical="center"/>
    </xf>
    <xf numFmtId="4" fontId="122" fillId="79" borderId="245">
      <alignment vertical="center"/>
    </xf>
    <xf numFmtId="4" fontId="121" fillId="39" borderId="244" applyNumberFormat="0" applyProtection="0">
      <alignment vertical="center"/>
    </xf>
    <xf numFmtId="4" fontId="121" fillId="74" borderId="243" applyNumberFormat="0" applyProtection="0">
      <alignment vertical="center"/>
    </xf>
    <xf numFmtId="4" fontId="121" fillId="74" borderId="243" applyNumberFormat="0" applyProtection="0">
      <alignment vertical="center"/>
    </xf>
    <xf numFmtId="4" fontId="121" fillId="74" borderId="244" applyNumberFormat="0" applyProtection="0">
      <alignment vertical="center"/>
    </xf>
    <xf numFmtId="4" fontId="71" fillId="39" borderId="244" applyNumberFormat="0" applyProtection="0">
      <alignment vertical="center"/>
    </xf>
    <xf numFmtId="4" fontId="71" fillId="74" borderId="243" applyNumberFormat="0" applyProtection="0">
      <alignment vertical="center"/>
    </xf>
    <xf numFmtId="4" fontId="71" fillId="74" borderId="244" applyNumberFormat="0" applyProtection="0">
      <alignment vertical="center"/>
    </xf>
    <xf numFmtId="4" fontId="107" fillId="39" borderId="244" applyNumberFormat="0" applyProtection="0">
      <alignment vertical="center"/>
    </xf>
    <xf numFmtId="4" fontId="107" fillId="39" borderId="244" applyNumberFormat="0" applyProtection="0">
      <alignment vertical="center"/>
    </xf>
    <xf numFmtId="0" fontId="117" fillId="65" borderId="256" applyBorder="0"/>
    <xf numFmtId="0" fontId="117" fillId="65" borderId="256" applyBorder="0"/>
    <xf numFmtId="0" fontId="83" fillId="87" borderId="255" applyNumberFormat="0">
      <protection locked="0"/>
    </xf>
    <xf numFmtId="0" fontId="83" fillId="87" borderId="255" applyNumberFormat="0">
      <protection locked="0"/>
    </xf>
    <xf numFmtId="0" fontId="29" fillId="89"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86"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86" borderId="244" applyNumberFormat="0" applyProtection="0">
      <alignment horizontal="left" vertical="top" indent="1"/>
    </xf>
    <xf numFmtId="0" fontId="29" fillId="130" borderId="243" applyNumberFormat="0" applyProtection="0">
      <alignment horizontal="left" vertical="center" indent="1"/>
    </xf>
    <xf numFmtId="0" fontId="83" fillId="89" borderId="244" applyNumberFormat="0" applyProtection="0">
      <alignment horizontal="left" vertical="top" indent="1"/>
    </xf>
    <xf numFmtId="0" fontId="83" fillId="89" borderId="244" applyNumberFormat="0" applyProtection="0">
      <alignment horizontal="left" vertical="top" indent="1"/>
    </xf>
    <xf numFmtId="0" fontId="29" fillId="86" borderId="244" applyNumberFormat="0" applyProtection="0">
      <alignment horizontal="left" vertical="top" indent="1"/>
    </xf>
    <xf numFmtId="0" fontId="29" fillId="130" borderId="243" applyNumberFormat="0" applyProtection="0">
      <alignment horizontal="left" vertical="center" indent="1"/>
    </xf>
    <xf numFmtId="0" fontId="29" fillId="89" borderId="244"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29" fillId="44" borderId="244" applyNumberFormat="0" applyProtection="0">
      <alignment horizontal="left" vertical="top"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69" borderId="244" applyNumberFormat="0" applyProtection="0">
      <alignment horizontal="left" vertical="top"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69" borderId="244" applyNumberFormat="0" applyProtection="0">
      <alignment horizontal="left" vertical="top" indent="1"/>
    </xf>
    <xf numFmtId="0" fontId="29" fillId="73" borderId="243" applyNumberFormat="0" applyProtection="0">
      <alignment horizontal="left" vertical="center" indent="1"/>
    </xf>
    <xf numFmtId="0" fontId="83" fillId="44" borderId="244" applyNumberFormat="0" applyProtection="0">
      <alignment horizontal="left" vertical="top" indent="1"/>
    </xf>
    <xf numFmtId="0" fontId="29" fillId="69" borderId="244" applyNumberFormat="0" applyProtection="0">
      <alignment horizontal="left" vertical="top" indent="1"/>
    </xf>
    <xf numFmtId="0" fontId="29" fillId="73" borderId="243" applyNumberFormat="0" applyProtection="0">
      <alignment horizontal="left" vertical="center" indent="1"/>
    </xf>
    <xf numFmtId="0" fontId="29" fillId="44" borderId="244"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29" fillId="0" borderId="206" applyNumberFormat="0" applyAlignment="0">
      <alignment horizontal="center"/>
    </xf>
    <xf numFmtId="0" fontId="29" fillId="104" borderId="244" applyNumberFormat="0" applyProtection="0">
      <alignment horizontal="left" vertical="top" indent="1"/>
    </xf>
    <xf numFmtId="0" fontId="29" fillId="82" borderId="243" applyNumberFormat="0" applyProtection="0">
      <alignment horizontal="left" vertical="center" indent="1"/>
    </xf>
    <xf numFmtId="0" fontId="29" fillId="85" borderId="244" applyNumberFormat="0" applyProtection="0">
      <alignment horizontal="left" vertical="top" indent="1"/>
    </xf>
    <xf numFmtId="0" fontId="29" fillId="82" borderId="243" applyNumberFormat="0" applyProtection="0">
      <alignment horizontal="left" vertical="center" indent="1"/>
    </xf>
    <xf numFmtId="0" fontId="29" fillId="85" borderId="244" applyNumberFormat="0" applyProtection="0">
      <alignment horizontal="left" vertical="top" indent="1"/>
    </xf>
    <xf numFmtId="0" fontId="83" fillId="104" borderId="244" applyNumberFormat="0" applyProtection="0">
      <alignment horizontal="left" vertical="top" indent="1"/>
    </xf>
    <xf numFmtId="0" fontId="83" fillId="104" borderId="244" applyNumberFormat="0" applyProtection="0">
      <alignment horizontal="left" vertical="top" indent="1"/>
    </xf>
    <xf numFmtId="0" fontId="29" fillId="82" borderId="243" applyNumberFormat="0" applyProtection="0">
      <alignment horizontal="left" vertical="center" indent="1"/>
    </xf>
    <xf numFmtId="0" fontId="29" fillId="104" borderId="244"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29" fillId="65" borderId="244" applyNumberFormat="0" applyProtection="0">
      <alignment horizontal="left" vertical="top"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83" borderId="244" applyNumberFormat="0" applyProtection="0">
      <alignment horizontal="left" vertical="top"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83" borderId="244" applyNumberFormat="0" applyProtection="0">
      <alignment horizontal="left" vertical="top" indent="1"/>
    </xf>
    <xf numFmtId="0" fontId="29" fillId="138" borderId="243" applyNumberFormat="0" applyProtection="0">
      <alignment horizontal="left" vertical="center" indent="1"/>
    </xf>
    <xf numFmtId="0" fontId="83" fillId="65" borderId="244" applyNumberFormat="0" applyProtection="0">
      <alignment horizontal="left" vertical="top" indent="1"/>
    </xf>
    <xf numFmtId="0" fontId="83" fillId="65" borderId="244" applyNumberFormat="0" applyProtection="0">
      <alignment horizontal="left" vertical="top" indent="1"/>
    </xf>
    <xf numFmtId="0" fontId="29" fillId="83" borderId="244" applyNumberFormat="0" applyProtection="0">
      <alignment horizontal="left" vertical="top" indent="1"/>
    </xf>
    <xf numFmtId="0" fontId="29" fillId="138" borderId="243" applyNumberFormat="0" applyProtection="0">
      <alignment horizontal="left" vertical="center" indent="1"/>
    </xf>
    <xf numFmtId="0" fontId="29" fillId="65" borderId="244"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83" fillId="48" borderId="249" applyNumberFormat="0" applyProtection="0">
      <alignment horizontal="left" vertical="center" indent="1"/>
    </xf>
    <xf numFmtId="0" fontId="83" fillId="48" borderId="249" applyNumberFormat="0" applyProtection="0">
      <alignment horizontal="left" vertical="center" indent="1"/>
    </xf>
    <xf numFmtId="0" fontId="83" fillId="48" borderId="249" applyNumberFormat="0" applyProtection="0">
      <alignment horizontal="left" vertical="center" indent="1"/>
    </xf>
    <xf numFmtId="4" fontId="71" fillId="138" borderId="243" applyNumberFormat="0" applyProtection="0">
      <alignment horizontal="left" vertical="center" indent="1"/>
    </xf>
    <xf numFmtId="4" fontId="71" fillId="138" borderId="243" applyNumberFormat="0" applyProtection="0">
      <alignment horizontal="left" vertical="center" indent="1"/>
    </xf>
    <xf numFmtId="4" fontId="83" fillId="104" borderId="253" applyNumberFormat="0" applyProtection="0">
      <alignment horizontal="left" vertical="center" indent="1"/>
    </xf>
    <xf numFmtId="4" fontId="83" fillId="104" borderId="253" applyNumberFormat="0" applyProtection="0">
      <alignment horizontal="left" vertical="center" indent="1"/>
    </xf>
    <xf numFmtId="4" fontId="83" fillId="104" borderId="253" applyNumberFormat="0" applyProtection="0">
      <alignment horizontal="left" vertical="center" indent="1"/>
    </xf>
    <xf numFmtId="4" fontId="71" fillId="88" borderId="243" applyNumberFormat="0" applyProtection="0">
      <alignment horizontal="left" vertical="center" indent="1"/>
    </xf>
    <xf numFmtId="4" fontId="83" fillId="89" borderId="253" applyNumberFormat="0" applyProtection="0">
      <alignment horizontal="left" vertical="center" indent="1"/>
    </xf>
    <xf numFmtId="4" fontId="83" fillId="89" borderId="253" applyNumberFormat="0" applyProtection="0">
      <alignment horizontal="left" vertical="center" indent="1"/>
    </xf>
    <xf numFmtId="4" fontId="120" fillId="75" borderId="245">
      <alignment horizontal="left" vertical="center" indent="1"/>
    </xf>
    <xf numFmtId="0" fontId="29" fillId="130" borderId="243" applyNumberFormat="0" applyProtection="0">
      <alignment horizontal="left" vertical="center" indent="1"/>
    </xf>
    <xf numFmtId="4" fontId="71" fillId="104" borderId="244" applyNumberFormat="0" applyProtection="0">
      <alignment horizontal="right" vertical="center"/>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119" fillId="48" borderId="244" applyNumberFormat="0" applyProtection="0">
      <alignment horizontal="center" vertical="center"/>
    </xf>
    <xf numFmtId="0" fontId="29" fillId="130" borderId="243" applyNumberFormat="0" applyProtection="0">
      <alignment horizontal="left" vertical="center" indent="1"/>
    </xf>
    <xf numFmtId="4" fontId="83" fillId="104" borderId="249" applyNumberFormat="0" applyProtection="0">
      <alignment horizontal="right" vertical="center"/>
    </xf>
    <xf numFmtId="4" fontId="83" fillId="104" borderId="249" applyNumberFormat="0" applyProtection="0">
      <alignment horizontal="right" vertical="center"/>
    </xf>
    <xf numFmtId="4" fontId="83" fillId="104" borderId="249" applyNumberFormat="0" applyProtection="0">
      <alignment horizontal="right" vertical="center"/>
    </xf>
    <xf numFmtId="4" fontId="83" fillId="104" borderId="249" applyNumberFormat="0" applyProtection="0">
      <alignment horizontal="right" vertical="center"/>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115" fillId="137" borderId="243" applyNumberFormat="0" applyProtection="0">
      <alignment horizontal="left" vertical="center" indent="1"/>
    </xf>
    <xf numFmtId="4" fontId="115" fillId="137" borderId="243" applyNumberFormat="0" applyProtection="0">
      <alignment horizontal="left" vertical="center" indent="1"/>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71" fillId="46" borderId="244" applyNumberFormat="0" applyProtection="0">
      <alignment horizontal="right" vertical="center"/>
    </xf>
    <xf numFmtId="4" fontId="71" fillId="94" borderId="243" applyNumberFormat="0" applyProtection="0">
      <alignment horizontal="right" vertical="center"/>
    </xf>
    <xf numFmtId="4" fontId="71" fillId="94" borderId="243" applyNumberFormat="0" applyProtection="0">
      <alignment horizontal="right" vertical="center"/>
    </xf>
    <xf numFmtId="4" fontId="71" fillId="46" borderId="244"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71" fillId="72" borderId="244" applyNumberFormat="0" applyProtection="0">
      <alignment horizontal="right" vertical="center"/>
    </xf>
    <xf numFmtId="4" fontId="71" fillId="135" borderId="243" applyNumberFormat="0" applyProtection="0">
      <alignment horizontal="right" vertical="center"/>
    </xf>
    <xf numFmtId="4" fontId="71" fillId="135" borderId="243" applyNumberFormat="0" applyProtection="0">
      <alignment horizontal="right" vertical="center"/>
    </xf>
    <xf numFmtId="4" fontId="71" fillId="72" borderId="244"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71" fillId="47" borderId="244" applyNumberFormat="0" applyProtection="0">
      <alignment horizontal="right" vertical="center"/>
    </xf>
    <xf numFmtId="4" fontId="71" fillId="134" borderId="243" applyNumberFormat="0" applyProtection="0">
      <alignment horizontal="right" vertical="center"/>
    </xf>
    <xf numFmtId="4" fontId="71" fillId="134" borderId="243" applyNumberFormat="0" applyProtection="0">
      <alignment horizontal="right" vertical="center"/>
    </xf>
    <xf numFmtId="4" fontId="71" fillId="47" borderId="244"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71" fillId="68" borderId="244" applyNumberFormat="0" applyProtection="0">
      <alignment horizontal="right" vertical="center"/>
    </xf>
    <xf numFmtId="4" fontId="71" fillId="99" borderId="243" applyNumberFormat="0" applyProtection="0">
      <alignment horizontal="right" vertical="center"/>
    </xf>
    <xf numFmtId="4" fontId="71" fillId="99" borderId="243" applyNumberFormat="0" applyProtection="0">
      <alignment horizontal="right" vertical="center"/>
    </xf>
    <xf numFmtId="4" fontId="71" fillId="68" borderId="244"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71" fillId="53" borderId="244" applyNumberFormat="0" applyProtection="0">
      <alignment horizontal="right" vertical="center"/>
    </xf>
    <xf numFmtId="4" fontId="71" fillId="133" borderId="243" applyNumberFormat="0" applyProtection="0">
      <alignment horizontal="right" vertical="center"/>
    </xf>
    <xf numFmtId="4" fontId="71" fillId="133" borderId="243" applyNumberFormat="0" applyProtection="0">
      <alignment horizontal="right" vertical="center"/>
    </xf>
    <xf numFmtId="4" fontId="71" fillId="53" borderId="244"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71" fillId="49" borderId="244" applyNumberFormat="0" applyProtection="0">
      <alignment horizontal="right" vertical="center"/>
    </xf>
    <xf numFmtId="4" fontId="71" fillId="95" borderId="243" applyNumberFormat="0" applyProtection="0">
      <alignment horizontal="right" vertical="center"/>
    </xf>
    <xf numFmtId="4" fontId="71" fillId="95" borderId="243" applyNumberFormat="0" applyProtection="0">
      <alignment horizontal="right" vertical="center"/>
    </xf>
    <xf numFmtId="4" fontId="71" fillId="49" borderId="244"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71" fillId="61" borderId="244" applyNumberFormat="0" applyProtection="0">
      <alignment horizontal="right" vertical="center"/>
    </xf>
    <xf numFmtId="4" fontId="71" fillId="90" borderId="243" applyNumberFormat="0" applyProtection="0">
      <alignment horizontal="right" vertical="center"/>
    </xf>
    <xf numFmtId="4" fontId="71" fillId="90" borderId="243" applyNumberFormat="0" applyProtection="0">
      <alignment horizontal="right" vertical="center"/>
    </xf>
    <xf numFmtId="4" fontId="71" fillId="61" borderId="244"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71" fillId="37" borderId="244" applyNumberFormat="0" applyProtection="0">
      <alignment horizontal="right" vertical="center"/>
    </xf>
    <xf numFmtId="4" fontId="71" fillId="132" borderId="243" applyNumberFormat="0" applyProtection="0">
      <alignment horizontal="right" vertical="center"/>
    </xf>
    <xf numFmtId="4" fontId="71" fillId="132" borderId="243" applyNumberFormat="0" applyProtection="0">
      <alignment horizontal="right" vertical="center"/>
    </xf>
    <xf numFmtId="4" fontId="71" fillId="37" borderId="244" applyNumberFormat="0" applyProtection="0">
      <alignment horizontal="right" vertical="center"/>
    </xf>
    <xf numFmtId="4" fontId="83" fillId="131" borderId="249" applyNumberFormat="0" applyProtection="0">
      <alignment horizontal="right" vertical="center"/>
    </xf>
    <xf numFmtId="4" fontId="83" fillId="131" borderId="249" applyNumberFormat="0" applyProtection="0">
      <alignment horizontal="right" vertical="center"/>
    </xf>
    <xf numFmtId="4" fontId="71" fillId="36" borderId="244" applyNumberFormat="0" applyProtection="0">
      <alignment horizontal="right" vertical="center"/>
    </xf>
    <xf numFmtId="4" fontId="71" fillId="98" borderId="243" applyNumberFormat="0" applyProtection="0">
      <alignment horizontal="right" vertical="center"/>
    </xf>
    <xf numFmtId="4" fontId="71" fillId="98" borderId="243" applyNumberFormat="0" applyProtection="0">
      <alignment horizontal="right" vertical="center"/>
    </xf>
    <xf numFmtId="4" fontId="71" fillId="36" borderId="244" applyNumberFormat="0" applyProtection="0">
      <alignment horizontal="right" vertical="center"/>
    </xf>
    <xf numFmtId="4" fontId="83" fillId="36" borderId="249" applyNumberFormat="0" applyProtection="0">
      <alignment horizontal="right" vertical="center"/>
    </xf>
    <xf numFmtId="4" fontId="83" fillId="36" borderId="249" applyNumberFormat="0" applyProtection="0">
      <alignment horizontal="right" vertical="center"/>
    </xf>
    <xf numFmtId="4" fontId="83" fillId="36" borderId="249" applyNumberFormat="0" applyProtection="0">
      <alignment horizontal="right" vertical="center"/>
    </xf>
    <xf numFmtId="4" fontId="83" fillId="36" borderId="249" applyNumberFormat="0" applyProtection="0">
      <alignment horizontal="right" vertical="center"/>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0" fontId="115" fillId="76" borderId="244" applyNumberFormat="0" applyProtection="0">
      <alignment horizontal="left" vertical="top" indent="1"/>
    </xf>
    <xf numFmtId="4" fontId="71" fillId="77" borderId="243" applyNumberFormat="0" applyProtection="0">
      <alignment horizontal="left" vertical="center" indent="1"/>
    </xf>
    <xf numFmtId="4" fontId="71" fillId="77" borderId="243" applyNumberFormat="0" applyProtection="0">
      <alignment horizontal="left" vertical="center" indent="1"/>
    </xf>
    <xf numFmtId="0" fontId="115" fillId="77" borderId="244" applyNumberFormat="0" applyProtection="0">
      <alignment horizontal="left" vertical="top" indent="1"/>
    </xf>
    <xf numFmtId="0" fontId="173" fillId="76" borderId="244" applyNumberFormat="0" applyProtection="0">
      <alignment horizontal="left" vertical="top" indent="1"/>
    </xf>
    <xf numFmtId="0" fontId="173" fillId="76" borderId="244" applyNumberFormat="0" applyProtection="0">
      <alignment horizontal="left" vertical="top" indent="1"/>
    </xf>
    <xf numFmtId="4" fontId="115" fillId="76" borderId="244" applyNumberFormat="0" applyProtection="0">
      <alignment horizontal="left" vertical="center" indent="1"/>
    </xf>
    <xf numFmtId="4" fontId="71" fillId="77" borderId="243" applyNumberFormat="0" applyProtection="0">
      <alignment horizontal="left" vertical="center" indent="1"/>
    </xf>
    <xf numFmtId="4" fontId="83" fillId="77" borderId="249" applyNumberFormat="0" applyProtection="0">
      <alignment horizontal="left" vertical="center" indent="1"/>
    </xf>
    <xf numFmtId="4" fontId="83" fillId="77" borderId="249" applyNumberFormat="0" applyProtection="0">
      <alignment horizontal="left" vertical="center" indent="1"/>
    </xf>
    <xf numFmtId="4" fontId="83" fillId="77" borderId="249" applyNumberFormat="0" applyProtection="0">
      <alignment horizontal="left" vertical="center" indent="1"/>
    </xf>
    <xf numFmtId="4" fontId="83" fillId="77" borderId="249" applyNumberFormat="0" applyProtection="0">
      <alignment horizontal="left" vertical="center" indent="1"/>
    </xf>
    <xf numFmtId="0" fontId="29" fillId="66" borderId="194" applyNumberFormat="0" applyFont="0" applyAlignment="0" applyProtection="0"/>
    <xf numFmtId="4" fontId="112" fillId="76" borderId="244" applyNumberFormat="0" applyProtection="0">
      <alignment vertical="center"/>
    </xf>
    <xf numFmtId="4" fontId="121" fillId="77" borderId="243" applyNumberFormat="0" applyProtection="0">
      <alignment vertical="center"/>
    </xf>
    <xf numFmtId="4" fontId="121" fillId="77" borderId="243" applyNumberFormat="0" applyProtection="0">
      <alignment vertical="center"/>
    </xf>
    <xf numFmtId="4" fontId="112" fillId="77" borderId="244" applyNumberFormat="0" applyProtection="0">
      <alignment vertical="center"/>
    </xf>
    <xf numFmtId="4" fontId="172" fillId="77" borderId="249" applyNumberFormat="0" applyProtection="0">
      <alignment vertical="center"/>
    </xf>
    <xf numFmtId="0" fontId="29" fillId="39" borderId="194" applyNumberFormat="0" applyFont="0" applyAlignment="0" applyProtection="0"/>
    <xf numFmtId="4" fontId="172" fillId="77" borderId="249" applyNumberFormat="0" applyProtection="0">
      <alignment vertical="center"/>
    </xf>
    <xf numFmtId="4" fontId="115" fillId="76" borderId="244" applyNumberFormat="0" applyProtection="0">
      <alignment vertical="center"/>
    </xf>
    <xf numFmtId="4" fontId="71" fillId="77" borderId="243" applyNumberFormat="0" applyProtection="0">
      <alignment vertical="center"/>
    </xf>
    <xf numFmtId="4" fontId="71" fillId="77" borderId="243" applyNumberFormat="0" applyProtection="0">
      <alignment vertical="center"/>
    </xf>
    <xf numFmtId="4" fontId="83" fillId="76" borderId="249" applyNumberFormat="0" applyProtection="0">
      <alignment vertical="center"/>
    </xf>
    <xf numFmtId="0" fontId="71" fillId="39" borderId="194" applyNumberFormat="0" applyFont="0" applyAlignment="0" applyProtection="0"/>
    <xf numFmtId="0" fontId="71" fillId="39" borderId="194" applyNumberFormat="0" applyFont="0" applyAlignment="0" applyProtection="0"/>
    <xf numFmtId="4" fontId="71" fillId="77" borderId="243" applyNumberFormat="0" applyProtection="0">
      <alignment vertical="center"/>
    </xf>
    <xf numFmtId="4" fontId="83" fillId="76" borderId="249" applyNumberFormat="0" applyProtection="0">
      <alignment vertical="center"/>
    </xf>
    <xf numFmtId="4" fontId="83" fillId="76" borderId="249" applyNumberFormat="0" applyProtection="0">
      <alignment vertical="center"/>
    </xf>
    <xf numFmtId="4" fontId="83" fillId="76" borderId="249" applyNumberFormat="0" applyProtection="0">
      <alignment vertical="center"/>
    </xf>
    <xf numFmtId="0" fontId="71" fillId="39" borderId="194" applyNumberFormat="0" applyFont="0" applyAlignment="0" applyProtection="0"/>
    <xf numFmtId="0" fontId="29" fillId="39" borderId="194"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29" fillId="39" borderId="191" applyNumberFormat="0" applyFont="0" applyAlignment="0" applyProtection="0"/>
    <xf numFmtId="0" fontId="105" fillId="41" borderId="243" applyNumberFormat="0" applyAlignment="0" applyProtection="0"/>
    <xf numFmtId="0" fontId="93" fillId="0" borderId="241" applyNumberFormat="0" applyFill="0" applyAlignment="0" applyProtection="0"/>
    <xf numFmtId="0" fontId="96" fillId="43" borderId="239" applyNumberFormat="0" applyAlignment="0" applyProtection="0"/>
    <xf numFmtId="0" fontId="29" fillId="39" borderId="239" applyNumberFormat="0" applyFont="0" applyAlignment="0" applyProtection="0"/>
    <xf numFmtId="0" fontId="29" fillId="39" borderId="191" applyNumberFormat="0" applyFont="0" applyAlignment="0" applyProtection="0"/>
    <xf numFmtId="0" fontId="29" fillId="0" borderId="219" applyNumberFormat="0" applyAlignment="0">
      <alignment horizontal="center"/>
    </xf>
    <xf numFmtId="0" fontId="29" fillId="0" borderId="219" applyNumberFormat="0" applyAlignment="0">
      <alignment horizontal="center"/>
    </xf>
    <xf numFmtId="198" fontId="29" fillId="0" borderId="218">
      <protection locked="0"/>
    </xf>
    <xf numFmtId="198" fontId="29" fillId="0" borderId="218">
      <protection locked="0"/>
    </xf>
    <xf numFmtId="198" fontId="29" fillId="0" borderId="218">
      <protection locked="0"/>
    </xf>
    <xf numFmtId="198" fontId="29" fillId="0" borderId="218">
      <protection locked="0"/>
    </xf>
    <xf numFmtId="198" fontId="29" fillId="0" borderId="218">
      <protection locked="0"/>
    </xf>
    <xf numFmtId="0" fontId="29" fillId="39" borderId="191" applyNumberFormat="0" applyFont="0" applyAlignment="0" applyProtection="0"/>
    <xf numFmtId="200" fontId="137" fillId="0" borderId="217">
      <alignment horizontal="center"/>
    </xf>
    <xf numFmtId="200" fontId="137" fillId="0" borderId="217">
      <alignment horizontal="center"/>
    </xf>
    <xf numFmtId="0" fontId="73" fillId="41" borderId="239" applyNumberFormat="0" applyAlignment="0" applyProtection="0"/>
    <xf numFmtId="0" fontId="73" fillId="41" borderId="239" applyNumberFormat="0" applyAlignment="0" applyProtection="0"/>
    <xf numFmtId="4" fontId="131" fillId="0" borderId="212" applyNumberFormat="0" applyProtection="0">
      <alignment horizontal="right" vertical="center"/>
    </xf>
    <xf numFmtId="4" fontId="114" fillId="80" borderId="216">
      <alignment vertical="center"/>
    </xf>
    <xf numFmtId="4" fontId="113" fillId="80" borderId="216">
      <alignment vertical="center"/>
    </xf>
    <xf numFmtId="0" fontId="93" fillId="0" borderId="241" applyNumberFormat="0" applyFill="0" applyAlignment="0" applyProtection="0"/>
    <xf numFmtId="0" fontId="93" fillId="0" borderId="241" applyNumberFormat="0" applyFill="0" applyAlignment="0" applyProtection="0"/>
    <xf numFmtId="4" fontId="126" fillId="90" borderId="216">
      <alignment vertical="center"/>
    </xf>
    <xf numFmtId="4" fontId="125" fillId="80" borderId="216">
      <alignment vertical="center"/>
    </xf>
    <xf numFmtId="4" fontId="126" fillId="79" borderId="216">
      <alignment vertical="center"/>
    </xf>
    <xf numFmtId="4" fontId="125" fillId="79" borderId="216">
      <alignment vertical="center"/>
    </xf>
    <xf numFmtId="4" fontId="121" fillId="89" borderId="212" applyNumberFormat="0" applyProtection="0">
      <alignment horizontal="right" vertical="center"/>
    </xf>
    <xf numFmtId="0" fontId="71" fillId="74" borderId="212" applyNumberFormat="0" applyProtection="0">
      <alignment horizontal="left" vertical="top" indent="1"/>
    </xf>
    <xf numFmtId="4" fontId="123" fillId="80" borderId="216">
      <alignment vertical="center"/>
    </xf>
    <xf numFmtId="4" fontId="122" fillId="80" borderId="216">
      <alignment vertical="center"/>
    </xf>
    <xf numFmtId="4" fontId="123" fillId="79" borderId="216">
      <alignment vertical="center"/>
    </xf>
    <xf numFmtId="4" fontId="122" fillId="79" borderId="216">
      <alignment vertical="center"/>
    </xf>
    <xf numFmtId="4" fontId="121" fillId="74" borderId="212" applyNumberFormat="0" applyProtection="0">
      <alignment vertical="center"/>
    </xf>
    <xf numFmtId="4" fontId="71" fillId="74" borderId="212" applyNumberFormat="0" applyProtection="0">
      <alignment vertical="center"/>
    </xf>
    <xf numFmtId="0" fontId="29" fillId="86" borderId="212" applyNumberFormat="0" applyProtection="0">
      <alignment horizontal="left" vertical="top" indent="1"/>
    </xf>
    <xf numFmtId="0" fontId="29" fillId="69" borderId="212" applyNumberFormat="0" applyProtection="0">
      <alignment horizontal="left" vertical="top" indent="1"/>
    </xf>
    <xf numFmtId="0" fontId="29" fillId="85" borderId="212" applyNumberFormat="0" applyProtection="0">
      <alignment horizontal="left" vertical="top" indent="1"/>
    </xf>
    <xf numFmtId="0" fontId="29" fillId="83" borderId="212" applyNumberFormat="0" applyProtection="0">
      <alignment horizontal="left" vertical="top" indent="1"/>
    </xf>
    <xf numFmtId="4" fontId="120" fillId="75" borderId="216">
      <alignment horizontal="left" vertical="center" indent="1"/>
    </xf>
    <xf numFmtId="4" fontId="119" fillId="48" borderId="212" applyNumberFormat="0" applyProtection="0">
      <alignment horizontal="center" vertical="center"/>
    </xf>
    <xf numFmtId="4" fontId="71" fillId="46" borderId="212" applyNumberFormat="0" applyProtection="0">
      <alignment horizontal="right" vertical="center"/>
    </xf>
    <xf numFmtId="4" fontId="71" fillId="72" borderId="212" applyNumberFormat="0" applyProtection="0">
      <alignment horizontal="right" vertical="center"/>
    </xf>
    <xf numFmtId="4" fontId="71" fillId="47" borderId="212" applyNumberFormat="0" applyProtection="0">
      <alignment horizontal="right" vertical="center"/>
    </xf>
    <xf numFmtId="0" fontId="105" fillId="121" borderId="195" applyNumberFormat="0" applyAlignment="0" applyProtection="0"/>
    <xf numFmtId="4" fontId="71" fillId="53" borderId="212" applyNumberFormat="0" applyProtection="0">
      <alignment horizontal="right" vertical="center"/>
    </xf>
    <xf numFmtId="0" fontId="105" fillId="122" borderId="195" applyNumberFormat="0" applyAlignment="0" applyProtection="0"/>
    <xf numFmtId="0" fontId="105" fillId="48" borderId="195" applyNumberFormat="0" applyAlignment="0" applyProtection="0"/>
    <xf numFmtId="4" fontId="71" fillId="49" borderId="212" applyNumberFormat="0" applyProtection="0">
      <alignment horizontal="right" vertical="center"/>
    </xf>
    <xf numFmtId="0" fontId="105" fillId="122" borderId="195" applyNumberFormat="0" applyAlignment="0" applyProtection="0"/>
    <xf numFmtId="0" fontId="105" fillId="48" borderId="195" applyNumberFormat="0" applyAlignment="0" applyProtection="0"/>
    <xf numFmtId="4" fontId="71" fillId="61" borderId="212" applyNumberFormat="0" applyProtection="0">
      <alignment horizontal="right" vertical="center"/>
    </xf>
    <xf numFmtId="0" fontId="105" fillId="48" borderId="195" applyNumberFormat="0" applyAlignment="0" applyProtection="0"/>
    <xf numFmtId="4" fontId="71" fillId="37" borderId="212" applyNumberFormat="0" applyProtection="0">
      <alignment horizontal="right" vertical="center"/>
    </xf>
    <xf numFmtId="4" fontId="71" fillId="36" borderId="212" applyNumberFormat="0" applyProtection="0">
      <alignment horizontal="right" vertical="center"/>
    </xf>
    <xf numFmtId="0" fontId="105" fillId="41" borderId="195" applyNumberFormat="0" applyAlignment="0" applyProtection="0"/>
    <xf numFmtId="0" fontId="115" fillId="77" borderId="212" applyNumberFormat="0" applyProtection="0">
      <alignment horizontal="left" vertical="top" indent="1"/>
    </xf>
    <xf numFmtId="4" fontId="112" fillId="77" borderId="212" applyNumberFormat="0" applyProtection="0">
      <alignment vertical="center"/>
    </xf>
    <xf numFmtId="0" fontId="29" fillId="39" borderId="239" applyNumberFormat="0" applyFont="0" applyAlignment="0" applyProtection="0"/>
    <xf numFmtId="0" fontId="115" fillId="77" borderId="244" applyNumberFormat="0" applyProtection="0">
      <alignment horizontal="left" vertical="top" indent="1"/>
    </xf>
    <xf numFmtId="4" fontId="71" fillId="47" borderId="244" applyNumberFormat="0" applyProtection="0">
      <alignment horizontal="right" vertical="center"/>
    </xf>
    <xf numFmtId="0" fontId="29" fillId="69" borderId="244" applyNumberFormat="0" applyProtection="0">
      <alignment horizontal="left" vertical="top" indent="1"/>
    </xf>
    <xf numFmtId="4" fontId="71" fillId="46" borderId="268" applyNumberFormat="0" applyProtection="0">
      <alignment horizontal="right" vertical="center"/>
    </xf>
    <xf numFmtId="4" fontId="71" fillId="94" borderId="267" applyNumberFormat="0" applyProtection="0">
      <alignment horizontal="right" vertical="center"/>
    </xf>
    <xf numFmtId="4" fontId="119" fillId="48" borderId="268" applyNumberFormat="0" applyProtection="0">
      <alignment horizontal="center" vertical="center"/>
    </xf>
    <xf numFmtId="4" fontId="71" fillId="104" borderId="268" applyNumberFormat="0" applyProtection="0">
      <alignment horizontal="right" vertical="center"/>
    </xf>
    <xf numFmtId="0" fontId="29" fillId="130" borderId="267" applyNumberFormat="0" applyProtection="0">
      <alignment horizontal="left" vertical="center" indent="1"/>
    </xf>
    <xf numFmtId="0" fontId="83" fillId="89" borderId="272" applyNumberFormat="0" applyProtection="0">
      <alignment horizontal="left" vertical="center" indent="1"/>
    </xf>
    <xf numFmtId="4" fontId="71" fillId="88" borderId="267" applyNumberFormat="0" applyProtection="0">
      <alignment horizontal="right" vertical="center"/>
    </xf>
    <xf numFmtId="0" fontId="105" fillId="48" borderId="267" applyNumberFormat="0" applyAlignment="0" applyProtection="0"/>
    <xf numFmtId="0" fontId="157" fillId="122" borderId="249" applyNumberFormat="0" applyAlignment="0" applyProtection="0"/>
    <xf numFmtId="0" fontId="72" fillId="48" borderId="239" applyNumberFormat="0" applyAlignment="0" applyProtection="0"/>
    <xf numFmtId="4" fontId="71" fillId="77" borderId="195" applyNumberFormat="0" applyProtection="0">
      <alignment vertical="center"/>
    </xf>
    <xf numFmtId="4" fontId="71" fillId="77" borderId="195" applyNumberFormat="0" applyProtection="0">
      <alignment vertical="center"/>
    </xf>
    <xf numFmtId="4" fontId="71" fillId="77" borderId="195" applyNumberFormat="0" applyProtection="0">
      <alignment vertical="center"/>
    </xf>
    <xf numFmtId="4" fontId="71" fillId="77" borderId="195" applyNumberFormat="0" applyProtection="0">
      <alignment vertical="center"/>
    </xf>
    <xf numFmtId="4" fontId="115" fillId="76" borderId="196" applyNumberFormat="0" applyProtection="0">
      <alignment vertical="center"/>
    </xf>
    <xf numFmtId="4" fontId="112" fillId="77" borderId="196" applyNumberFormat="0" applyProtection="0">
      <alignment vertical="center"/>
    </xf>
    <xf numFmtId="4" fontId="121" fillId="77" borderId="195" applyNumberFormat="0" applyProtection="0">
      <alignment vertical="center"/>
    </xf>
    <xf numFmtId="4" fontId="121" fillId="77" borderId="195" applyNumberFormat="0" applyProtection="0">
      <alignment vertical="center"/>
    </xf>
    <xf numFmtId="4" fontId="112" fillId="76" borderId="196" applyNumberFormat="0" applyProtection="0">
      <alignment vertical="center"/>
    </xf>
    <xf numFmtId="4" fontId="71" fillId="77" borderId="195" applyNumberFormat="0" applyProtection="0">
      <alignment horizontal="left" vertical="center" indent="1"/>
    </xf>
    <xf numFmtId="4" fontId="71" fillId="77" borderId="195" applyNumberFormat="0" applyProtection="0">
      <alignment horizontal="left" vertical="center" indent="1"/>
    </xf>
    <xf numFmtId="4" fontId="115" fillId="76" borderId="196" applyNumberFormat="0" applyProtection="0">
      <alignment horizontal="left" vertical="center" indent="1"/>
    </xf>
    <xf numFmtId="0" fontId="173" fillId="76" borderId="196" applyNumberFormat="0" applyProtection="0">
      <alignment horizontal="left" vertical="top" indent="1"/>
    </xf>
    <xf numFmtId="0" fontId="173" fillId="76" borderId="196" applyNumberFormat="0" applyProtection="0">
      <alignment horizontal="left" vertical="top" indent="1"/>
    </xf>
    <xf numFmtId="0" fontId="115" fillId="77" borderId="196" applyNumberFormat="0" applyProtection="0">
      <alignment horizontal="left" vertical="top" indent="1"/>
    </xf>
    <xf numFmtId="4" fontId="71" fillId="77" borderId="195" applyNumberFormat="0" applyProtection="0">
      <alignment horizontal="left" vertical="center" indent="1"/>
    </xf>
    <xf numFmtId="4" fontId="71" fillId="77" borderId="195" applyNumberFormat="0" applyProtection="0">
      <alignment horizontal="left" vertical="center" indent="1"/>
    </xf>
    <xf numFmtId="0" fontId="115" fillId="76" borderId="196"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4" fontId="71" fillId="36" borderId="196" applyNumberFormat="0" applyProtection="0">
      <alignment horizontal="right" vertical="center"/>
    </xf>
    <xf numFmtId="4" fontId="71" fillId="98" borderId="195" applyNumberFormat="0" applyProtection="0">
      <alignment horizontal="right" vertical="center"/>
    </xf>
    <xf numFmtId="4" fontId="71" fillId="98" borderId="195" applyNumberFormat="0" applyProtection="0">
      <alignment horizontal="right" vertical="center"/>
    </xf>
    <xf numFmtId="4" fontId="71" fillId="36" borderId="196" applyNumberFormat="0" applyProtection="0">
      <alignment horizontal="right" vertical="center"/>
    </xf>
    <xf numFmtId="4" fontId="71" fillId="37" borderId="196" applyNumberFormat="0" applyProtection="0">
      <alignment horizontal="right" vertical="center"/>
    </xf>
    <xf numFmtId="4" fontId="71" fillId="132" borderId="195" applyNumberFormat="0" applyProtection="0">
      <alignment horizontal="right" vertical="center"/>
    </xf>
    <xf numFmtId="4" fontId="71" fillId="132" borderId="195" applyNumberFormat="0" applyProtection="0">
      <alignment horizontal="right" vertical="center"/>
    </xf>
    <xf numFmtId="4" fontId="71" fillId="37" borderId="196" applyNumberFormat="0" applyProtection="0">
      <alignment horizontal="right" vertical="center"/>
    </xf>
    <xf numFmtId="4" fontId="71" fillId="61" borderId="196" applyNumberFormat="0" applyProtection="0">
      <alignment horizontal="right" vertical="center"/>
    </xf>
    <xf numFmtId="4" fontId="71" fillId="90" borderId="195" applyNumberFormat="0" applyProtection="0">
      <alignment horizontal="right" vertical="center"/>
    </xf>
    <xf numFmtId="4" fontId="71" fillId="90" borderId="195" applyNumberFormat="0" applyProtection="0">
      <alignment horizontal="right" vertical="center"/>
    </xf>
    <xf numFmtId="4" fontId="71" fillId="61" borderId="196" applyNumberFormat="0" applyProtection="0">
      <alignment horizontal="right" vertical="center"/>
    </xf>
    <xf numFmtId="4" fontId="71" fillId="49" borderId="196" applyNumberFormat="0" applyProtection="0">
      <alignment horizontal="right" vertical="center"/>
    </xf>
    <xf numFmtId="4" fontId="71" fillId="95" borderId="195" applyNumberFormat="0" applyProtection="0">
      <alignment horizontal="right" vertical="center"/>
    </xf>
    <xf numFmtId="4" fontId="71" fillId="95" borderId="195" applyNumberFormat="0" applyProtection="0">
      <alignment horizontal="right" vertical="center"/>
    </xf>
    <xf numFmtId="4" fontId="71" fillId="49" borderId="196" applyNumberFormat="0" applyProtection="0">
      <alignment horizontal="right" vertical="center"/>
    </xf>
    <xf numFmtId="4" fontId="71" fillId="53" borderId="196" applyNumberFormat="0" applyProtection="0">
      <alignment horizontal="right" vertical="center"/>
    </xf>
    <xf numFmtId="4" fontId="71" fillId="133" borderId="195" applyNumberFormat="0" applyProtection="0">
      <alignment horizontal="right" vertical="center"/>
    </xf>
    <xf numFmtId="4" fontId="71" fillId="133" borderId="195" applyNumberFormat="0" applyProtection="0">
      <alignment horizontal="right" vertical="center"/>
    </xf>
    <xf numFmtId="4" fontId="71" fillId="53" borderId="196" applyNumberFormat="0" applyProtection="0">
      <alignment horizontal="right" vertical="center"/>
    </xf>
    <xf numFmtId="4" fontId="71" fillId="68" borderId="196" applyNumberFormat="0" applyProtection="0">
      <alignment horizontal="right" vertical="center"/>
    </xf>
    <xf numFmtId="4" fontId="71" fillId="99" borderId="195" applyNumberFormat="0" applyProtection="0">
      <alignment horizontal="right" vertical="center"/>
    </xf>
    <xf numFmtId="4" fontId="71" fillId="99" borderId="195" applyNumberFormat="0" applyProtection="0">
      <alignment horizontal="right" vertical="center"/>
    </xf>
    <xf numFmtId="4" fontId="71" fillId="68" borderId="196" applyNumberFormat="0" applyProtection="0">
      <alignment horizontal="right" vertical="center"/>
    </xf>
    <xf numFmtId="4" fontId="71" fillId="47" borderId="196" applyNumberFormat="0" applyProtection="0">
      <alignment horizontal="right" vertical="center"/>
    </xf>
    <xf numFmtId="4" fontId="71" fillId="134" borderId="195" applyNumberFormat="0" applyProtection="0">
      <alignment horizontal="right" vertical="center"/>
    </xf>
    <xf numFmtId="4" fontId="71" fillId="134" borderId="195" applyNumberFormat="0" applyProtection="0">
      <alignment horizontal="right" vertical="center"/>
    </xf>
    <xf numFmtId="4" fontId="71" fillId="47" borderId="196" applyNumberFormat="0" applyProtection="0">
      <alignment horizontal="right" vertical="center"/>
    </xf>
    <xf numFmtId="4" fontId="71" fillId="72" borderId="196" applyNumberFormat="0" applyProtection="0">
      <alignment horizontal="right" vertical="center"/>
    </xf>
    <xf numFmtId="4" fontId="71" fillId="135" borderId="195" applyNumberFormat="0" applyProtection="0">
      <alignment horizontal="right" vertical="center"/>
    </xf>
    <xf numFmtId="4" fontId="71" fillId="135" borderId="195" applyNumberFormat="0" applyProtection="0">
      <alignment horizontal="right" vertical="center"/>
    </xf>
    <xf numFmtId="4" fontId="71" fillId="72" borderId="196" applyNumberFormat="0" applyProtection="0">
      <alignment horizontal="right" vertical="center"/>
    </xf>
    <xf numFmtId="4" fontId="71" fillId="46" borderId="196" applyNumberFormat="0" applyProtection="0">
      <alignment horizontal="right" vertical="center"/>
    </xf>
    <xf numFmtId="4" fontId="71" fillId="94" borderId="195" applyNumberFormat="0" applyProtection="0">
      <alignment horizontal="right" vertical="center"/>
    </xf>
    <xf numFmtId="4" fontId="71" fillId="94" borderId="195" applyNumberFormat="0" applyProtection="0">
      <alignment horizontal="right" vertical="center"/>
    </xf>
    <xf numFmtId="4" fontId="71" fillId="46" borderId="196" applyNumberFormat="0" applyProtection="0">
      <alignment horizontal="right" vertical="center"/>
    </xf>
    <xf numFmtId="4" fontId="115" fillId="137" borderId="195" applyNumberFormat="0" applyProtection="0">
      <alignment horizontal="left" vertical="center" indent="1"/>
    </xf>
    <xf numFmtId="4" fontId="115" fillId="137" borderId="195" applyNumberFormat="0" applyProtection="0">
      <alignment horizontal="left" vertical="center" indent="1"/>
    </xf>
    <xf numFmtId="4" fontId="115" fillId="136" borderId="199" applyNumberFormat="0" applyProtection="0">
      <alignment horizontal="left" vertical="center" indent="1"/>
    </xf>
    <xf numFmtId="4" fontId="71" fillId="88" borderId="200" applyNumberFormat="0" applyProtection="0">
      <alignment horizontal="left" vertical="center" indent="1"/>
    </xf>
    <xf numFmtId="4" fontId="71" fillId="88" borderId="200" applyNumberFormat="0" applyProtection="0">
      <alignment horizontal="left" vertical="center" indent="1"/>
    </xf>
    <xf numFmtId="0" fontId="29" fillId="130" borderId="195" applyNumberFormat="0" applyProtection="0">
      <alignment horizontal="left" vertical="center" indent="1"/>
    </xf>
    <xf numFmtId="4" fontId="119" fillId="48" borderId="196" applyNumberFormat="0" applyProtection="0">
      <alignment horizontal="center" vertical="center"/>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4" fontId="71" fillId="104" borderId="196" applyNumberFormat="0" applyProtection="0">
      <alignment horizontal="right" vertical="center"/>
    </xf>
    <xf numFmtId="0" fontId="29" fillId="130" borderId="195" applyNumberFormat="0" applyProtection="0">
      <alignment horizontal="left" vertical="center" indent="1"/>
    </xf>
    <xf numFmtId="4" fontId="71" fillId="88" borderId="195" applyNumberFormat="0" applyProtection="0">
      <alignment horizontal="left" vertical="center" indent="1"/>
    </xf>
    <xf numFmtId="4" fontId="71" fillId="88" borderId="195" applyNumberFormat="0" applyProtection="0">
      <alignment horizontal="left" vertical="center" indent="1"/>
    </xf>
    <xf numFmtId="4" fontId="71" fillId="138" borderId="195" applyNumberFormat="0" applyProtection="0">
      <alignment horizontal="left" vertical="center" indent="1"/>
    </xf>
    <xf numFmtId="4" fontId="71" fillId="138" borderId="195"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65" borderId="196" applyNumberFormat="0" applyProtection="0">
      <alignment horizontal="left" vertical="center" indent="1"/>
    </xf>
    <xf numFmtId="0" fontId="29" fillId="138" borderId="195" applyNumberFormat="0" applyProtection="0">
      <alignment horizontal="left" vertical="center" indent="1"/>
    </xf>
    <xf numFmtId="0" fontId="29" fillId="83" borderId="196" applyNumberFormat="0" applyProtection="0">
      <alignment horizontal="left" vertical="top" indent="1"/>
    </xf>
    <xf numFmtId="0" fontId="83" fillId="65" borderId="196" applyNumberFormat="0" applyProtection="0">
      <alignment horizontal="left" vertical="top" indent="1"/>
    </xf>
    <xf numFmtId="0" fontId="83" fillId="65" borderId="196" applyNumberFormat="0" applyProtection="0">
      <alignment horizontal="left" vertical="top" indent="1"/>
    </xf>
    <xf numFmtId="0" fontId="29" fillId="138" borderId="195" applyNumberFormat="0" applyProtection="0">
      <alignment horizontal="left" vertical="center" indent="1"/>
    </xf>
    <xf numFmtId="0" fontId="29" fillId="83" borderId="196" applyNumberFormat="0" applyProtection="0">
      <alignment horizontal="left" vertical="top"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83" borderId="196" applyNumberFormat="0" applyProtection="0">
      <alignment horizontal="left" vertical="top"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65" borderId="196" applyNumberFormat="0" applyProtection="0">
      <alignment horizontal="left" vertical="top"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104" borderId="196" applyNumberFormat="0" applyProtection="0">
      <alignment horizontal="left" vertical="center" indent="1"/>
    </xf>
    <xf numFmtId="0" fontId="29" fillId="82" borderId="195" applyNumberFormat="0" applyProtection="0">
      <alignment horizontal="left" vertical="center" indent="1"/>
    </xf>
    <xf numFmtId="0" fontId="29" fillId="85" borderId="196" applyNumberFormat="0" applyProtection="0">
      <alignment horizontal="left" vertical="top" indent="1"/>
    </xf>
    <xf numFmtId="0" fontId="83" fillId="104" borderId="196" applyNumberFormat="0" applyProtection="0">
      <alignment horizontal="left" vertical="top" indent="1"/>
    </xf>
    <xf numFmtId="0" fontId="83" fillId="104" borderId="196" applyNumberFormat="0" applyProtection="0">
      <alignment horizontal="left" vertical="top" indent="1"/>
    </xf>
    <xf numFmtId="0" fontId="29" fillId="82" borderId="195" applyNumberFormat="0" applyProtection="0">
      <alignment horizontal="left" vertical="center" indent="1"/>
    </xf>
    <xf numFmtId="0" fontId="29" fillId="85" borderId="196" applyNumberFormat="0" applyProtection="0">
      <alignment horizontal="left" vertical="top"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5" borderId="196" applyNumberFormat="0" applyProtection="0">
      <alignment horizontal="left" vertical="top"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104" borderId="196" applyNumberFormat="0" applyProtection="0">
      <alignment horizontal="left" vertical="top"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44" borderId="196" applyNumberFormat="0" applyProtection="0">
      <alignment horizontal="left" vertical="center" indent="1"/>
    </xf>
    <xf numFmtId="0" fontId="29" fillId="73" borderId="195" applyNumberFormat="0" applyProtection="0">
      <alignment horizontal="left" vertical="center" indent="1"/>
    </xf>
    <xf numFmtId="0" fontId="29" fillId="69" borderId="196" applyNumberFormat="0" applyProtection="0">
      <alignment horizontal="left" vertical="top" indent="1"/>
    </xf>
    <xf numFmtId="0" fontId="83" fillId="44" borderId="196" applyNumberFormat="0" applyProtection="0">
      <alignment horizontal="left" vertical="top" indent="1"/>
    </xf>
    <xf numFmtId="0" fontId="83" fillId="44" borderId="196" applyNumberFormat="0" applyProtection="0">
      <alignment horizontal="left" vertical="top" indent="1"/>
    </xf>
    <xf numFmtId="0" fontId="29" fillId="73" borderId="195" applyNumberFormat="0" applyProtection="0">
      <alignment horizontal="left" vertical="center" indent="1"/>
    </xf>
    <xf numFmtId="0" fontId="29" fillId="69" borderId="196" applyNumberFormat="0" applyProtection="0">
      <alignment horizontal="left" vertical="top"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69" borderId="196" applyNumberFormat="0" applyProtection="0">
      <alignment horizontal="left" vertical="top"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44" borderId="196" applyNumberFormat="0" applyProtection="0">
      <alignment horizontal="left" vertical="top" indent="1"/>
    </xf>
    <xf numFmtId="0" fontId="163" fillId="0" borderId="252" applyNumberFormat="0" applyFill="0" applyAlignment="0" applyProtection="0"/>
    <xf numFmtId="0" fontId="92" fillId="0" borderId="240" applyNumberFormat="0" applyFill="0" applyAlignment="0" applyProtection="0"/>
    <xf numFmtId="0" fontId="93" fillId="0" borderId="251" applyNumberFormat="0" applyFill="0" applyAlignment="0" applyProtection="0"/>
    <xf numFmtId="0" fontId="93" fillId="0" borderId="251" applyNumberFormat="0" applyFill="0" applyAlignment="0" applyProtection="0"/>
    <xf numFmtId="0" fontId="93" fillId="0" borderId="241" applyNumberFormat="0" applyFill="0" applyAlignment="0" applyProtection="0"/>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89" borderId="196" applyNumberFormat="0" applyProtection="0">
      <alignment horizontal="left" vertical="center" indent="1"/>
    </xf>
    <xf numFmtId="0" fontId="29" fillId="130" borderId="195" applyNumberFormat="0" applyProtection="0">
      <alignment horizontal="left" vertical="center" indent="1"/>
    </xf>
    <xf numFmtId="0" fontId="29" fillId="86" borderId="196" applyNumberFormat="0" applyProtection="0">
      <alignment horizontal="left" vertical="top" indent="1"/>
    </xf>
    <xf numFmtId="0" fontId="83" fillId="89" borderId="196" applyNumberFormat="0" applyProtection="0">
      <alignment horizontal="left" vertical="top" indent="1"/>
    </xf>
    <xf numFmtId="0" fontId="83" fillId="89" borderId="196" applyNumberFormat="0" applyProtection="0">
      <alignment horizontal="left" vertical="top" indent="1"/>
    </xf>
    <xf numFmtId="0" fontId="168" fillId="67" borderId="249" applyNumberFormat="0" applyAlignment="0" applyProtection="0"/>
    <xf numFmtId="0" fontId="29" fillId="130" borderId="195" applyNumberFormat="0" applyProtection="0">
      <alignment horizontal="left" vertical="center" indent="1"/>
    </xf>
    <xf numFmtId="0" fontId="29" fillId="86" borderId="196"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168" fillId="67" borderId="249" applyNumberFormat="0" applyAlignment="0" applyProtection="0"/>
    <xf numFmtId="0" fontId="29" fillId="86" borderId="196"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89" borderId="196" applyNumberFormat="0" applyProtection="0">
      <alignment horizontal="left" vertical="top" indent="1"/>
    </xf>
    <xf numFmtId="0" fontId="96" fillId="43" borderId="239" applyNumberFormat="0" applyAlignment="0" applyProtection="0"/>
    <xf numFmtId="0" fontId="83" fillId="87" borderId="201" applyNumberFormat="0">
      <protection locked="0"/>
    </xf>
    <xf numFmtId="0" fontId="83" fillId="87" borderId="201" applyNumberFormat="0">
      <protection locked="0"/>
    </xf>
    <xf numFmtId="0" fontId="96" fillId="43" borderId="263" applyNumberFormat="0" applyAlignment="0" applyProtection="0"/>
    <xf numFmtId="0" fontId="96" fillId="43" borderId="263" applyNumberFormat="0" applyAlignment="0" applyProtection="0"/>
    <xf numFmtId="0" fontId="117" fillId="65" borderId="202" applyBorder="0"/>
    <xf numFmtId="0" fontId="117" fillId="65" borderId="202" applyBorder="0"/>
    <xf numFmtId="4" fontId="107" fillId="39" borderId="196" applyNumberFormat="0" applyProtection="0">
      <alignment vertical="center"/>
    </xf>
    <xf numFmtId="4" fontId="107" fillId="39" borderId="196" applyNumberFormat="0" applyProtection="0">
      <alignment vertical="center"/>
    </xf>
    <xf numFmtId="4" fontId="71" fillId="74" borderId="196" applyNumberFormat="0" applyProtection="0">
      <alignment vertical="center"/>
    </xf>
    <xf numFmtId="4" fontId="71" fillId="74" borderId="195" applyNumberFormat="0" applyProtection="0">
      <alignment vertical="center"/>
    </xf>
    <xf numFmtId="4" fontId="71" fillId="74" borderId="195" applyNumberFormat="0" applyProtection="0">
      <alignment vertical="center"/>
    </xf>
    <xf numFmtId="4" fontId="71" fillId="39" borderId="196" applyNumberFormat="0" applyProtection="0">
      <alignment vertical="center"/>
    </xf>
    <xf numFmtId="4" fontId="121" fillId="74" borderId="196" applyNumberFormat="0" applyProtection="0">
      <alignment vertical="center"/>
    </xf>
    <xf numFmtId="4" fontId="121" fillId="74" borderId="195" applyNumberFormat="0" applyProtection="0">
      <alignment vertical="center"/>
    </xf>
    <xf numFmtId="4" fontId="121" fillId="74" borderId="195" applyNumberFormat="0" applyProtection="0">
      <alignment vertical="center"/>
    </xf>
    <xf numFmtId="4" fontId="121" fillId="39" borderId="196" applyNumberFormat="0" applyProtection="0">
      <alignment vertical="center"/>
    </xf>
    <xf numFmtId="4" fontId="107" fillId="48" borderId="196" applyNumberFormat="0" applyProtection="0">
      <alignment horizontal="left" vertical="center" indent="1"/>
    </xf>
    <xf numFmtId="4" fontId="107" fillId="48" borderId="196" applyNumberFormat="0" applyProtection="0">
      <alignment horizontal="left" vertical="center" indent="1"/>
    </xf>
    <xf numFmtId="4" fontId="71" fillId="74" borderId="195" applyNumberFormat="0" applyProtection="0">
      <alignment horizontal="left" vertical="center" indent="1"/>
    </xf>
    <xf numFmtId="4" fontId="71" fillId="74" borderId="195" applyNumberFormat="0" applyProtection="0">
      <alignment horizontal="left" vertical="center" indent="1"/>
    </xf>
    <xf numFmtId="4" fontId="71" fillId="39" borderId="196" applyNumberFormat="0" applyProtection="0">
      <alignment horizontal="left" vertical="center" indent="1"/>
    </xf>
    <xf numFmtId="0" fontId="107" fillId="39" borderId="196" applyNumberFormat="0" applyProtection="0">
      <alignment horizontal="left" vertical="top" indent="1"/>
    </xf>
    <xf numFmtId="0" fontId="107" fillId="39" borderId="196" applyNumberFormat="0" applyProtection="0">
      <alignment horizontal="left" vertical="top" indent="1"/>
    </xf>
    <xf numFmtId="0" fontId="71" fillId="74" borderId="196" applyNumberFormat="0" applyProtection="0">
      <alignment horizontal="left" vertical="top" indent="1"/>
    </xf>
    <xf numFmtId="4" fontId="71" fillId="74" borderId="195" applyNumberFormat="0" applyProtection="0">
      <alignment horizontal="left" vertical="center" indent="1"/>
    </xf>
    <xf numFmtId="4" fontId="71" fillId="74" borderId="195" applyNumberFormat="0" applyProtection="0">
      <alignment horizontal="left" vertical="center" indent="1"/>
    </xf>
    <xf numFmtId="0" fontId="71" fillId="39" borderId="196" applyNumberFormat="0" applyProtection="0">
      <alignment horizontal="left" vertical="top" indent="1"/>
    </xf>
    <xf numFmtId="4" fontId="71" fillId="88" borderId="195" applyNumberFormat="0" applyProtection="0">
      <alignment horizontal="right" vertical="center"/>
    </xf>
    <xf numFmtId="4" fontId="71" fillId="88" borderId="195" applyNumberFormat="0" applyProtection="0">
      <alignment horizontal="right" vertical="center"/>
    </xf>
    <xf numFmtId="4" fontId="71" fillId="88" borderId="195" applyNumberFormat="0" applyProtection="0">
      <alignment horizontal="right" vertical="center"/>
    </xf>
    <xf numFmtId="4" fontId="71" fillId="88" borderId="195" applyNumberFormat="0" applyProtection="0">
      <alignment horizontal="right" vertical="center"/>
    </xf>
    <xf numFmtId="4" fontId="71" fillId="89" borderId="196" applyNumberFormat="0" applyProtection="0">
      <alignment horizontal="right" vertical="center"/>
    </xf>
    <xf numFmtId="4" fontId="121" fillId="89" borderId="196" applyNumberFormat="0" applyProtection="0">
      <alignment horizontal="right" vertical="center"/>
    </xf>
    <xf numFmtId="4" fontId="121" fillId="88" borderId="195" applyNumberFormat="0" applyProtection="0">
      <alignment horizontal="right" vertical="center"/>
    </xf>
    <xf numFmtId="4" fontId="121" fillId="88" borderId="195" applyNumberFormat="0" applyProtection="0">
      <alignment horizontal="right" vertical="center"/>
    </xf>
    <xf numFmtId="4" fontId="121" fillId="89" borderId="196" applyNumberFormat="0" applyProtection="0">
      <alignment horizontal="right" vertical="center"/>
    </xf>
    <xf numFmtId="0" fontId="93" fillId="0" borderId="215" applyNumberFormat="0" applyFill="0" applyAlignment="0" applyProtection="0"/>
    <xf numFmtId="0" fontId="93" fillId="0" borderId="215" applyNumberFormat="0" applyFill="0" applyAlignment="0" applyProtection="0"/>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93" fillId="0" borderId="215" applyNumberFormat="0" applyFill="0" applyAlignment="0" applyProtection="0"/>
    <xf numFmtId="0" fontId="29" fillId="130" borderId="195" applyNumberFormat="0" applyProtection="0">
      <alignment horizontal="left" vertical="center" indent="1"/>
    </xf>
    <xf numFmtId="4" fontId="71" fillId="104" borderId="196" applyNumberFormat="0" applyProtection="0">
      <alignment horizontal="left" vertical="center" indent="1"/>
    </xf>
    <xf numFmtId="0" fontId="29" fillId="130" borderId="195" applyNumberFormat="0" applyProtection="0">
      <alignment horizontal="left" vertical="center" indent="1"/>
    </xf>
    <xf numFmtId="0" fontId="93" fillId="0" borderId="215" applyNumberFormat="0" applyFill="0" applyAlignment="0" applyProtection="0"/>
    <xf numFmtId="0" fontId="107" fillId="104" borderId="196" applyNumberFormat="0" applyProtection="0">
      <alignment horizontal="left" vertical="top" indent="1"/>
    </xf>
    <xf numFmtId="0" fontId="107" fillId="104" borderId="196"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34" fillId="0" borderId="213">
      <alignment horizontal="left" vertical="center"/>
    </xf>
    <xf numFmtId="0" fontId="29" fillId="130" borderId="195" applyNumberFormat="0" applyProtection="0">
      <alignment horizontal="left" vertical="center" indent="1"/>
    </xf>
    <xf numFmtId="0" fontId="71" fillId="104" borderId="196" applyNumberFormat="0" applyProtection="0">
      <alignment horizontal="left" vertical="top" indent="1"/>
    </xf>
    <xf numFmtId="0" fontId="29" fillId="130" borderId="195" applyNumberFormat="0" applyProtection="0">
      <alignment horizontal="left" vertical="center" indent="1"/>
    </xf>
    <xf numFmtId="0" fontId="34" fillId="0" borderId="213">
      <alignment horizontal="left" vertical="center"/>
    </xf>
    <xf numFmtId="4" fontId="127" fillId="75" borderId="197">
      <alignment vertical="center"/>
    </xf>
    <xf numFmtId="4" fontId="128" fillId="75" borderId="197">
      <alignment vertical="center"/>
    </xf>
    <xf numFmtId="4" fontId="113" fillId="79" borderId="197">
      <alignment vertical="center"/>
    </xf>
    <xf numFmtId="4" fontId="114" fillId="79" borderId="197">
      <alignment vertical="center"/>
    </xf>
    <xf numFmtId="4" fontId="129" fillId="74" borderId="197">
      <alignment horizontal="left" vertical="center" indent="1"/>
    </xf>
    <xf numFmtId="4" fontId="131" fillId="0" borderId="196" applyNumberFormat="0" applyProtection="0">
      <alignment horizontal="right" vertical="center"/>
    </xf>
    <xf numFmtId="4" fontId="131" fillId="88" borderId="195" applyNumberFormat="0" applyProtection="0">
      <alignment horizontal="right" vertical="center"/>
    </xf>
    <xf numFmtId="4" fontId="131" fillId="88" borderId="195" applyNumberFormat="0" applyProtection="0">
      <alignment horizontal="right" vertical="center"/>
    </xf>
    <xf numFmtId="4" fontId="131" fillId="89" borderId="196" applyNumberFormat="0" applyProtection="0">
      <alignment horizontal="right" vertical="center"/>
    </xf>
    <xf numFmtId="0" fontId="73" fillId="41" borderId="210" applyNumberFormat="0" applyAlignment="0" applyProtection="0"/>
    <xf numFmtId="0" fontId="73" fillId="41" borderId="210" applyNumberFormat="0" applyAlignment="0" applyProtection="0"/>
    <xf numFmtId="0" fontId="73" fillId="41" borderId="210" applyNumberFormat="0" applyAlignment="0" applyProtection="0"/>
    <xf numFmtId="0" fontId="29" fillId="0" borderId="198" applyNumberFormat="0" applyFont="0" applyFill="0" applyAlignment="0" applyProtection="0"/>
    <xf numFmtId="0" fontId="29" fillId="0" borderId="198" applyNumberFormat="0" applyFont="0" applyFill="0" applyAlignment="0" applyProtection="0"/>
    <xf numFmtId="0" fontId="29" fillId="0" borderId="198" applyNumberFormat="0" applyFont="0" applyFill="0" applyAlignment="0" applyProtection="0"/>
    <xf numFmtId="0" fontId="29" fillId="0" borderId="198" applyNumberFormat="0" applyFont="0" applyFill="0" applyAlignment="0" applyProtection="0"/>
    <xf numFmtId="0" fontId="29" fillId="83" borderId="268" applyNumberFormat="0" applyProtection="0">
      <alignment horizontal="left" vertical="top" indent="1"/>
    </xf>
    <xf numFmtId="4" fontId="83" fillId="131" borderId="249" applyNumberFormat="0" applyProtection="0">
      <alignment horizontal="right" vertical="center"/>
    </xf>
    <xf numFmtId="4" fontId="115" fillId="136" borderId="254" applyNumberFormat="0" applyProtection="0">
      <alignment horizontal="left" vertical="center" indent="1"/>
    </xf>
    <xf numFmtId="0" fontId="142" fillId="0" borderId="203" applyNumberFormat="0" applyFill="0" applyAlignment="0" applyProtection="0"/>
    <xf numFmtId="0" fontId="142" fillId="0" borderId="204" applyNumberFormat="0" applyFill="0" applyAlignment="0" applyProtection="0"/>
    <xf numFmtId="4" fontId="71" fillId="104" borderId="244" applyNumberFormat="0" applyProtection="0">
      <alignment horizontal="left" vertical="center" indent="1"/>
    </xf>
    <xf numFmtId="0" fontId="142" fillId="0" borderId="203" applyNumberFormat="0" applyFill="0" applyAlignment="0" applyProtection="0"/>
    <xf numFmtId="0" fontId="142" fillId="0" borderId="204" applyNumberFormat="0" applyFill="0" applyAlignment="0" applyProtection="0"/>
    <xf numFmtId="0" fontId="142" fillId="0" borderId="204" applyNumberFormat="0" applyFill="0" applyAlignment="0" applyProtection="0"/>
    <xf numFmtId="4" fontId="71" fillId="46" borderId="244" applyNumberFormat="0" applyProtection="0">
      <alignment horizontal="right" vertical="center"/>
    </xf>
    <xf numFmtId="4" fontId="71" fillId="134" borderId="267" applyNumberFormat="0" applyProtection="0">
      <alignment horizontal="right" vertical="center"/>
    </xf>
    <xf numFmtId="4" fontId="71" fillId="47" borderId="268" applyNumberFormat="0" applyProtection="0">
      <alignment horizontal="right" vertical="center"/>
    </xf>
    <xf numFmtId="3" fontId="143" fillId="0" borderId="193" applyProtection="0"/>
    <xf numFmtId="0" fontId="29" fillId="0" borderId="276" applyNumberFormat="0" applyAlignment="0">
      <alignment horizontal="center"/>
    </xf>
    <xf numFmtId="4" fontId="121" fillId="88" borderId="243" applyNumberFormat="0" applyProtection="0">
      <alignment horizontal="right" vertical="center"/>
    </xf>
    <xf numFmtId="0" fontId="6" fillId="0" borderId="0"/>
    <xf numFmtId="0" fontId="72" fillId="48" borderId="210" applyNumberFormat="0" applyAlignment="0" applyProtection="0"/>
    <xf numFmtId="0" fontId="73" fillId="121" borderId="210" applyNumberFormat="0" applyAlignment="0" applyProtection="0"/>
    <xf numFmtId="0" fontId="157" fillId="122" borderId="171" applyNumberFormat="0" applyAlignment="0" applyProtection="0"/>
    <xf numFmtId="0" fontId="72" fillId="48" borderId="210" applyNumberFormat="0" applyAlignment="0" applyProtection="0"/>
    <xf numFmtId="0" fontId="157" fillId="122" borderId="171" applyNumberFormat="0" applyAlignment="0" applyProtection="0"/>
    <xf numFmtId="0" fontId="157" fillId="122" borderId="171" applyNumberFormat="0" applyAlignment="0" applyProtection="0"/>
    <xf numFmtId="0" fontId="73" fillId="41" borderId="210" applyNumberFormat="0" applyAlignment="0" applyProtection="0"/>
    <xf numFmtId="0" fontId="73" fillId="41" borderId="210" applyNumberFormat="0" applyAlignment="0" applyProtection="0"/>
    <xf numFmtId="0" fontId="73" fillId="41" borderId="210" applyNumberFormat="0" applyAlignment="0" applyProtection="0"/>
    <xf numFmtId="0" fontId="73" fillId="41" borderId="210" applyNumberFormat="0" applyAlignment="0" applyProtection="0"/>
    <xf numFmtId="0" fontId="73" fillId="41" borderId="210" applyNumberFormat="0" applyAlignment="0" applyProtection="0"/>
    <xf numFmtId="0" fontId="73" fillId="41" borderId="210" applyNumberFormat="0" applyAlignment="0" applyProtection="0"/>
    <xf numFmtId="0" fontId="96" fillId="43" borderId="210" applyNumberFormat="0" applyAlignment="0" applyProtection="0"/>
    <xf numFmtId="0" fontId="168" fillId="67" borderId="171" applyNumberFormat="0" applyAlignment="0" applyProtection="0"/>
    <xf numFmtId="0" fontId="96" fillId="43" borderId="210" applyNumberFormat="0" applyAlignment="0" applyProtection="0"/>
    <xf numFmtId="0" fontId="168" fillId="67" borderId="171" applyNumberFormat="0" applyAlignment="0" applyProtection="0"/>
    <xf numFmtId="0" fontId="168" fillId="67" borderId="171"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168" fillId="67" borderId="210" applyNumberFormat="0" applyAlignment="0" applyProtection="0"/>
    <xf numFmtId="0" fontId="96" fillId="43" borderId="210" applyNumberFormat="0" applyAlignment="0" applyProtection="0"/>
    <xf numFmtId="0" fontId="168" fillId="67"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96" fillId="43" borderId="210" applyNumberFormat="0" applyAlignment="0" applyProtection="0"/>
    <xf numFmtId="0" fontId="29" fillId="66" borderId="211" applyNumberFormat="0" applyFont="0" applyAlignment="0" applyProtection="0"/>
    <xf numFmtId="0" fontId="29" fillId="39" borderId="211" applyNumberFormat="0" applyFont="0" applyAlignment="0" applyProtection="0"/>
    <xf numFmtId="0" fontId="83" fillId="66" borderId="171" applyNumberFormat="0" applyFont="0" applyAlignment="0" applyProtection="0"/>
    <xf numFmtId="0" fontId="71" fillId="39" borderId="211" applyNumberFormat="0" applyFont="0" applyAlignment="0" applyProtection="0"/>
    <xf numFmtId="0" fontId="83" fillId="66" borderId="171" applyNumberFormat="0" applyFont="0" applyAlignment="0" applyProtection="0"/>
    <xf numFmtId="0" fontId="71" fillId="39" borderId="211" applyNumberFormat="0" applyFont="0" applyAlignment="0" applyProtection="0"/>
    <xf numFmtId="0" fontId="71" fillId="39" borderId="211" applyNumberFormat="0" applyFont="0" applyAlignment="0" applyProtection="0"/>
    <xf numFmtId="0" fontId="29" fillId="39" borderId="211" applyNumberFormat="0" applyFont="0" applyAlignment="0" applyProtection="0"/>
    <xf numFmtId="0" fontId="83" fillId="66" borderId="171" applyNumberFormat="0" applyFont="0" applyAlignment="0" applyProtection="0"/>
    <xf numFmtId="0" fontId="29" fillId="39" borderId="210" applyNumberFormat="0" applyFont="0" applyAlignment="0" applyProtection="0"/>
    <xf numFmtId="0" fontId="29" fillId="39" borderId="210" applyNumberFormat="0" applyFont="0" applyAlignment="0" applyProtection="0"/>
    <xf numFmtId="0" fontId="83" fillId="66" borderId="171" applyNumberFormat="0" applyFont="0" applyAlignment="0" applyProtection="0"/>
    <xf numFmtId="0" fontId="29" fillId="39" borderId="210" applyNumberFormat="0" applyFont="0" applyAlignment="0" applyProtection="0"/>
    <xf numFmtId="0" fontId="29" fillId="39" borderId="210" applyNumberFormat="0" applyFont="0" applyAlignment="0" applyProtection="0"/>
    <xf numFmtId="0" fontId="29" fillId="39" borderId="210" applyNumberFormat="0" applyFont="0" applyAlignment="0" applyProtection="0"/>
    <xf numFmtId="0" fontId="105" fillId="121" borderId="195" applyNumberFormat="0" applyAlignment="0" applyProtection="0"/>
    <xf numFmtId="0" fontId="105" fillId="122" borderId="195" applyNumberFormat="0" applyAlignment="0" applyProtection="0"/>
    <xf numFmtId="0" fontId="105" fillId="48" borderId="195" applyNumberFormat="0" applyAlignment="0" applyProtection="0"/>
    <xf numFmtId="0" fontId="105" fillId="122" borderId="195" applyNumberFormat="0" applyAlignment="0" applyProtection="0"/>
    <xf numFmtId="0" fontId="105" fillId="48" borderId="195" applyNumberFormat="0" applyAlignment="0" applyProtection="0"/>
    <xf numFmtId="0" fontId="105" fillId="48"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0" fontId="105" fillId="41" borderId="195" applyNumberFormat="0" applyAlignment="0" applyProtection="0"/>
    <xf numFmtId="4" fontId="83" fillId="76" borderId="171" applyNumberFormat="0" applyProtection="0">
      <alignment vertical="center"/>
    </xf>
    <xf numFmtId="4" fontId="71" fillId="77" borderId="195" applyNumberFormat="0" applyProtection="0">
      <alignment vertical="center"/>
    </xf>
    <xf numFmtId="4" fontId="83" fillId="76" borderId="171" applyNumberFormat="0" applyProtection="0">
      <alignment vertical="center"/>
    </xf>
    <xf numFmtId="4" fontId="83" fillId="76" borderId="171" applyNumberFormat="0" applyProtection="0">
      <alignment vertical="center"/>
    </xf>
    <xf numFmtId="4" fontId="83" fillId="76" borderId="171" applyNumberFormat="0" applyProtection="0">
      <alignment vertical="center"/>
    </xf>
    <xf numFmtId="4" fontId="71" fillId="77" borderId="195" applyNumberFormat="0" applyProtection="0">
      <alignment vertical="center"/>
    </xf>
    <xf numFmtId="4" fontId="83" fillId="76" borderId="171" applyNumberFormat="0" applyProtection="0">
      <alignment vertical="center"/>
    </xf>
    <xf numFmtId="4" fontId="71" fillId="77" borderId="195" applyNumberFormat="0" applyProtection="0">
      <alignment vertical="center"/>
    </xf>
    <xf numFmtId="4" fontId="71" fillId="77" borderId="195" applyNumberFormat="0" applyProtection="0">
      <alignment vertical="center"/>
    </xf>
    <xf numFmtId="4" fontId="115" fillId="76" borderId="212" applyNumberFormat="0" applyProtection="0">
      <alignment vertical="center"/>
    </xf>
    <xf numFmtId="4" fontId="172" fillId="77" borderId="171" applyNumberFormat="0" applyProtection="0">
      <alignment vertical="center"/>
    </xf>
    <xf numFmtId="4" fontId="172" fillId="77" borderId="171" applyNumberFormat="0" applyProtection="0">
      <alignment vertical="center"/>
    </xf>
    <xf numFmtId="4" fontId="112" fillId="77" borderId="212" applyNumberFormat="0" applyProtection="0">
      <alignment vertical="center"/>
    </xf>
    <xf numFmtId="4" fontId="121" fillId="77" borderId="195" applyNumberFormat="0" applyProtection="0">
      <alignment vertical="center"/>
    </xf>
    <xf numFmtId="4" fontId="121" fillId="77" borderId="195" applyNumberFormat="0" applyProtection="0">
      <alignment vertical="center"/>
    </xf>
    <xf numFmtId="4" fontId="112" fillId="76" borderId="212" applyNumberFormat="0" applyProtection="0">
      <alignment vertical="center"/>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83" fillId="77" borderId="171" applyNumberFormat="0" applyProtection="0">
      <alignment horizontal="left" vertical="center" indent="1"/>
    </xf>
    <xf numFmtId="4" fontId="71" fillId="77" borderId="195" applyNumberFormat="0" applyProtection="0">
      <alignment horizontal="left" vertical="center" indent="1"/>
    </xf>
    <xf numFmtId="4" fontId="71" fillId="77" borderId="195" applyNumberFormat="0" applyProtection="0">
      <alignment horizontal="left" vertical="center" indent="1"/>
    </xf>
    <xf numFmtId="4" fontId="115" fillId="76" borderId="212" applyNumberFormat="0" applyProtection="0">
      <alignment horizontal="left" vertical="center" indent="1"/>
    </xf>
    <xf numFmtId="0" fontId="173" fillId="76" borderId="212" applyNumberFormat="0" applyProtection="0">
      <alignment horizontal="left" vertical="top" indent="1"/>
    </xf>
    <xf numFmtId="0" fontId="173" fillId="76" borderId="212" applyNumberFormat="0" applyProtection="0">
      <alignment horizontal="left" vertical="top" indent="1"/>
    </xf>
    <xf numFmtId="0" fontId="115" fillId="77" borderId="212" applyNumberFormat="0" applyProtection="0">
      <alignment horizontal="left" vertical="top" indent="1"/>
    </xf>
    <xf numFmtId="4" fontId="71" fillId="77" borderId="195" applyNumberFormat="0" applyProtection="0">
      <alignment horizontal="left" vertical="center" indent="1"/>
    </xf>
    <xf numFmtId="4" fontId="71" fillId="77" borderId="195" applyNumberFormat="0" applyProtection="0">
      <alignment horizontal="left" vertical="center" indent="1"/>
    </xf>
    <xf numFmtId="0" fontId="115" fillId="76" borderId="212" applyNumberFormat="0" applyProtection="0">
      <alignment horizontal="left" vertical="top"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4" fontId="83" fillId="36" borderId="171" applyNumberFormat="0" applyProtection="0">
      <alignment horizontal="right" vertical="center"/>
    </xf>
    <xf numFmtId="4" fontId="83" fillId="36" borderId="171" applyNumberFormat="0" applyProtection="0">
      <alignment horizontal="right" vertical="center"/>
    </xf>
    <xf numFmtId="4" fontId="83" fillId="36" borderId="171" applyNumberFormat="0" applyProtection="0">
      <alignment horizontal="right" vertical="center"/>
    </xf>
    <xf numFmtId="4" fontId="83" fillId="36" borderId="171" applyNumberFormat="0" applyProtection="0">
      <alignment horizontal="right" vertical="center"/>
    </xf>
    <xf numFmtId="4" fontId="71" fillId="36" borderId="212" applyNumberFormat="0" applyProtection="0">
      <alignment horizontal="right" vertical="center"/>
    </xf>
    <xf numFmtId="4" fontId="71" fillId="98" borderId="195" applyNumberFormat="0" applyProtection="0">
      <alignment horizontal="right" vertical="center"/>
    </xf>
    <xf numFmtId="4" fontId="71" fillId="98" borderId="195" applyNumberFormat="0" applyProtection="0">
      <alignment horizontal="right" vertical="center"/>
    </xf>
    <xf numFmtId="4" fontId="71" fillId="36" borderId="212"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83" fillId="131" borderId="171" applyNumberFormat="0" applyProtection="0">
      <alignment horizontal="right" vertical="center"/>
    </xf>
    <xf numFmtId="4" fontId="71" fillId="37" borderId="212" applyNumberFormat="0" applyProtection="0">
      <alignment horizontal="right" vertical="center"/>
    </xf>
    <xf numFmtId="4" fontId="71" fillId="132" borderId="195" applyNumberFormat="0" applyProtection="0">
      <alignment horizontal="right" vertical="center"/>
    </xf>
    <xf numFmtId="4" fontId="71" fillId="132" borderId="195" applyNumberFormat="0" applyProtection="0">
      <alignment horizontal="right" vertical="center"/>
    </xf>
    <xf numFmtId="4" fontId="71" fillId="37" borderId="212"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83" fillId="61" borderId="175" applyNumberFormat="0" applyProtection="0">
      <alignment horizontal="right" vertical="center"/>
    </xf>
    <xf numFmtId="4" fontId="71" fillId="61" borderId="212" applyNumberFormat="0" applyProtection="0">
      <alignment horizontal="right" vertical="center"/>
    </xf>
    <xf numFmtId="4" fontId="71" fillId="90" borderId="195" applyNumberFormat="0" applyProtection="0">
      <alignment horizontal="right" vertical="center"/>
    </xf>
    <xf numFmtId="4" fontId="71" fillId="90" borderId="195" applyNumberFormat="0" applyProtection="0">
      <alignment horizontal="right" vertical="center"/>
    </xf>
    <xf numFmtId="4" fontId="71" fillId="61" borderId="212"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83" fillId="49" borderId="171" applyNumberFormat="0" applyProtection="0">
      <alignment horizontal="right" vertical="center"/>
    </xf>
    <xf numFmtId="4" fontId="71" fillId="49" borderId="212" applyNumberFormat="0" applyProtection="0">
      <alignment horizontal="right" vertical="center"/>
    </xf>
    <xf numFmtId="4" fontId="71" fillId="95" borderId="195" applyNumberFormat="0" applyProtection="0">
      <alignment horizontal="right" vertical="center"/>
    </xf>
    <xf numFmtId="4" fontId="71" fillId="95" borderId="195" applyNumberFormat="0" applyProtection="0">
      <alignment horizontal="right" vertical="center"/>
    </xf>
    <xf numFmtId="4" fontId="71" fillId="49" borderId="212"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83" fillId="53" borderId="171" applyNumberFormat="0" applyProtection="0">
      <alignment horizontal="right" vertical="center"/>
    </xf>
    <xf numFmtId="4" fontId="71" fillId="53" borderId="212" applyNumberFormat="0" applyProtection="0">
      <alignment horizontal="right" vertical="center"/>
    </xf>
    <xf numFmtId="4" fontId="71" fillId="133" borderId="195" applyNumberFormat="0" applyProtection="0">
      <alignment horizontal="right" vertical="center"/>
    </xf>
    <xf numFmtId="4" fontId="71" fillId="133" borderId="195" applyNumberFormat="0" applyProtection="0">
      <alignment horizontal="right" vertical="center"/>
    </xf>
    <xf numFmtId="4" fontId="71" fillId="53" borderId="212"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83" fillId="68" borderId="171" applyNumberFormat="0" applyProtection="0">
      <alignment horizontal="right" vertical="center"/>
    </xf>
    <xf numFmtId="4" fontId="71" fillId="68" borderId="212" applyNumberFormat="0" applyProtection="0">
      <alignment horizontal="right" vertical="center"/>
    </xf>
    <xf numFmtId="4" fontId="71" fillId="99" borderId="195" applyNumberFormat="0" applyProtection="0">
      <alignment horizontal="right" vertical="center"/>
    </xf>
    <xf numFmtId="4" fontId="71" fillId="99" borderId="195" applyNumberFormat="0" applyProtection="0">
      <alignment horizontal="right" vertical="center"/>
    </xf>
    <xf numFmtId="4" fontId="71" fillId="68" borderId="212"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83" fillId="47" borderId="171" applyNumberFormat="0" applyProtection="0">
      <alignment horizontal="right" vertical="center"/>
    </xf>
    <xf numFmtId="4" fontId="71" fillId="47" borderId="212" applyNumberFormat="0" applyProtection="0">
      <alignment horizontal="right" vertical="center"/>
    </xf>
    <xf numFmtId="4" fontId="71" fillId="134" borderId="195" applyNumberFormat="0" applyProtection="0">
      <alignment horizontal="right" vertical="center"/>
    </xf>
    <xf numFmtId="4" fontId="71" fillId="134" borderId="195" applyNumberFormat="0" applyProtection="0">
      <alignment horizontal="right" vertical="center"/>
    </xf>
    <xf numFmtId="4" fontId="71" fillId="47" borderId="212"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83" fillId="72" borderId="171" applyNumberFormat="0" applyProtection="0">
      <alignment horizontal="right" vertical="center"/>
    </xf>
    <xf numFmtId="4" fontId="71" fillId="72" borderId="212" applyNumberFormat="0" applyProtection="0">
      <alignment horizontal="right" vertical="center"/>
    </xf>
    <xf numFmtId="4" fontId="71" fillId="135" borderId="195" applyNumberFormat="0" applyProtection="0">
      <alignment horizontal="right" vertical="center"/>
    </xf>
    <xf numFmtId="4" fontId="71" fillId="135" borderId="195" applyNumberFormat="0" applyProtection="0">
      <alignment horizontal="right" vertical="center"/>
    </xf>
    <xf numFmtId="4" fontId="71" fillId="72" borderId="212"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83" fillId="46" borderId="171" applyNumberFormat="0" applyProtection="0">
      <alignment horizontal="right" vertical="center"/>
    </xf>
    <xf numFmtId="4" fontId="71" fillId="46" borderId="212" applyNumberFormat="0" applyProtection="0">
      <alignment horizontal="right" vertical="center"/>
    </xf>
    <xf numFmtId="4" fontId="71" fillId="94" borderId="195" applyNumberFormat="0" applyProtection="0">
      <alignment horizontal="right" vertical="center"/>
    </xf>
    <xf numFmtId="4" fontId="71" fillId="94" borderId="195" applyNumberFormat="0" applyProtection="0">
      <alignment horizontal="right" vertical="center"/>
    </xf>
    <xf numFmtId="4" fontId="71" fillId="46" borderId="212" applyNumberFormat="0" applyProtection="0">
      <alignment horizontal="right" vertical="center"/>
    </xf>
    <xf numFmtId="4" fontId="83" fillId="136" borderId="175" applyNumberFormat="0" applyProtection="0">
      <alignment horizontal="left" vertical="center" indent="1"/>
    </xf>
    <xf numFmtId="4" fontId="83" fillId="136" borderId="175" applyNumberFormat="0" applyProtection="0">
      <alignment horizontal="left" vertical="center" indent="1"/>
    </xf>
    <xf numFmtId="4" fontId="83" fillId="136" borderId="175" applyNumberFormat="0" applyProtection="0">
      <alignment horizontal="left" vertical="center" indent="1"/>
    </xf>
    <xf numFmtId="4" fontId="83" fillId="136" borderId="175" applyNumberFormat="0" applyProtection="0">
      <alignment horizontal="left" vertical="center" indent="1"/>
    </xf>
    <xf numFmtId="4" fontId="115" fillId="137" borderId="195" applyNumberFormat="0" applyProtection="0">
      <alignment horizontal="left" vertical="center" indent="1"/>
    </xf>
    <xf numFmtId="4" fontId="115" fillId="137" borderId="195" applyNumberFormat="0" applyProtection="0">
      <alignment horizontal="left" vertical="center" indent="1"/>
    </xf>
    <xf numFmtId="4" fontId="29" fillId="65" borderId="175" applyNumberFormat="0" applyProtection="0">
      <alignment horizontal="left" vertical="center" indent="1"/>
    </xf>
    <xf numFmtId="4" fontId="29" fillId="65" borderId="175" applyNumberFormat="0" applyProtection="0">
      <alignment horizontal="left" vertical="center" indent="1"/>
    </xf>
    <xf numFmtId="4" fontId="71" fillId="88" borderId="200" applyNumberFormat="0" applyProtection="0">
      <alignment horizontal="left" vertical="center" indent="1"/>
    </xf>
    <xf numFmtId="4" fontId="71" fillId="88" borderId="200" applyNumberFormat="0" applyProtection="0">
      <alignment horizontal="left" vertical="center" indent="1"/>
    </xf>
    <xf numFmtId="4" fontId="29" fillId="65" borderId="175" applyNumberFormat="0" applyProtection="0">
      <alignment horizontal="left" vertical="center" indent="1"/>
    </xf>
    <xf numFmtId="4" fontId="29" fillId="65" borderId="175" applyNumberFormat="0" applyProtection="0">
      <alignment horizontal="left" vertical="center" indent="1"/>
    </xf>
    <xf numFmtId="4" fontId="83" fillId="104" borderId="171" applyNumberFormat="0" applyProtection="0">
      <alignment horizontal="right" vertical="center"/>
    </xf>
    <xf numFmtId="4" fontId="83" fillId="104" borderId="171" applyNumberFormat="0" applyProtection="0">
      <alignment horizontal="right" vertical="center"/>
    </xf>
    <xf numFmtId="4" fontId="83" fillId="104" borderId="171" applyNumberFormat="0" applyProtection="0">
      <alignment horizontal="right" vertical="center"/>
    </xf>
    <xf numFmtId="4" fontId="83" fillId="104" borderId="171" applyNumberFormat="0" applyProtection="0">
      <alignment horizontal="right" vertical="center"/>
    </xf>
    <xf numFmtId="0" fontId="29" fillId="130" borderId="195" applyNumberFormat="0" applyProtection="0">
      <alignment horizontal="left" vertical="center" indent="1"/>
    </xf>
    <xf numFmtId="4" fontId="119" fillId="48" borderId="212" applyNumberFormat="0" applyProtection="0">
      <alignment horizontal="center" vertical="center"/>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4" fontId="71" fillId="104" borderId="212" applyNumberFormat="0" applyProtection="0">
      <alignment horizontal="right" vertical="center"/>
    </xf>
    <xf numFmtId="0" fontId="29" fillId="130" borderId="195" applyNumberFormat="0" applyProtection="0">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83" fillId="89" borderId="175" applyNumberFormat="0" applyProtection="0">
      <alignment horizontal="left" vertical="center" indent="1"/>
    </xf>
    <xf numFmtId="4" fontId="71" fillId="88" borderId="195" applyNumberFormat="0" applyProtection="0">
      <alignment horizontal="left" vertical="center" indent="1"/>
    </xf>
    <xf numFmtId="4" fontId="71" fillId="88" borderId="195"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83" fillId="104" borderId="175" applyNumberFormat="0" applyProtection="0">
      <alignment horizontal="left" vertical="center" indent="1"/>
    </xf>
    <xf numFmtId="4" fontId="71" fillId="138" borderId="195" applyNumberFormat="0" applyProtection="0">
      <alignment horizontal="left" vertical="center" indent="1"/>
    </xf>
    <xf numFmtId="4" fontId="71" fillId="138" borderId="195" applyNumberFormat="0" applyProtection="0">
      <alignment horizontal="left" vertical="center" indent="1"/>
    </xf>
    <xf numFmtId="0" fontId="83" fillId="48" borderId="171" applyNumberFormat="0" applyProtection="0">
      <alignment horizontal="left" vertical="center" indent="1"/>
    </xf>
    <xf numFmtId="0" fontId="83" fillId="48" borderId="171" applyNumberFormat="0" applyProtection="0">
      <alignment horizontal="left" vertical="center" indent="1"/>
    </xf>
    <xf numFmtId="0" fontId="83" fillId="48" borderId="171" applyNumberFormat="0" applyProtection="0">
      <alignment horizontal="left" vertical="center" indent="1"/>
    </xf>
    <xf numFmtId="0" fontId="83" fillId="48" borderId="171"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65" borderId="212" applyNumberFormat="0" applyProtection="0">
      <alignment horizontal="left" vertical="center" indent="1"/>
    </xf>
    <xf numFmtId="0" fontId="29" fillId="138" borderId="195" applyNumberFormat="0" applyProtection="0">
      <alignment horizontal="left" vertical="center" indent="1"/>
    </xf>
    <xf numFmtId="0" fontId="29" fillId="83" borderId="212" applyNumberFormat="0" applyProtection="0">
      <alignment horizontal="left" vertical="top" indent="1"/>
    </xf>
    <xf numFmtId="0" fontId="83" fillId="65" borderId="212" applyNumberFormat="0" applyProtection="0">
      <alignment horizontal="left" vertical="top" indent="1"/>
    </xf>
    <xf numFmtId="0" fontId="83" fillId="65" borderId="212" applyNumberFormat="0" applyProtection="0">
      <alignment horizontal="left" vertical="top" indent="1"/>
    </xf>
    <xf numFmtId="0" fontId="29" fillId="138" borderId="195" applyNumberFormat="0" applyProtection="0">
      <alignment horizontal="left" vertical="center" indent="1"/>
    </xf>
    <xf numFmtId="0" fontId="29" fillId="83" borderId="212" applyNumberFormat="0" applyProtection="0">
      <alignment horizontal="left" vertical="top"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83" borderId="212" applyNumberFormat="0" applyProtection="0">
      <alignment horizontal="left" vertical="top" indent="1"/>
    </xf>
    <xf numFmtId="0" fontId="29" fillId="138" borderId="195" applyNumberFormat="0" applyProtection="0">
      <alignment horizontal="left" vertical="center" indent="1"/>
    </xf>
    <xf numFmtId="0" fontId="29" fillId="138" borderId="195" applyNumberFormat="0" applyProtection="0">
      <alignment horizontal="left" vertical="center" indent="1"/>
    </xf>
    <xf numFmtId="0" fontId="29" fillId="65" borderId="212" applyNumberFormat="0" applyProtection="0">
      <alignment horizontal="left" vertical="top"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83" fillId="70" borderId="171" applyNumberFormat="0" applyProtection="0">
      <alignment horizontal="left" vertical="center"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104" borderId="212" applyNumberFormat="0" applyProtection="0">
      <alignment horizontal="left" vertical="center" indent="1"/>
    </xf>
    <xf numFmtId="0" fontId="29" fillId="82" borderId="195" applyNumberFormat="0" applyProtection="0">
      <alignment horizontal="left" vertical="center" indent="1"/>
    </xf>
    <xf numFmtId="0" fontId="29" fillId="85" borderId="212" applyNumberFormat="0" applyProtection="0">
      <alignment horizontal="left" vertical="top" indent="1"/>
    </xf>
    <xf numFmtId="0" fontId="83" fillId="104" borderId="212" applyNumberFormat="0" applyProtection="0">
      <alignment horizontal="left" vertical="top" indent="1"/>
    </xf>
    <xf numFmtId="0" fontId="83" fillId="104" borderId="212" applyNumberFormat="0" applyProtection="0">
      <alignment horizontal="left" vertical="top" indent="1"/>
    </xf>
    <xf numFmtId="0" fontId="29" fillId="82" borderId="195" applyNumberFormat="0" applyProtection="0">
      <alignment horizontal="left" vertical="center" indent="1"/>
    </xf>
    <xf numFmtId="0" fontId="29" fillId="85" borderId="212" applyNumberFormat="0" applyProtection="0">
      <alignment horizontal="left" vertical="top"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85" borderId="212" applyNumberFormat="0" applyProtection="0">
      <alignment horizontal="left" vertical="top" indent="1"/>
    </xf>
    <xf numFmtId="0" fontId="29" fillId="82" borderId="195" applyNumberFormat="0" applyProtection="0">
      <alignment horizontal="left" vertical="center" indent="1"/>
    </xf>
    <xf numFmtId="0" fontId="29" fillId="82" borderId="195" applyNumberFormat="0" applyProtection="0">
      <alignment horizontal="left" vertical="center" indent="1"/>
    </xf>
    <xf numFmtId="0" fontId="29" fillId="104" borderId="212" applyNumberFormat="0" applyProtection="0">
      <alignment horizontal="left" vertical="top" indent="1"/>
    </xf>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83" fillId="44" borderId="171" applyNumberFormat="0" applyProtection="0">
      <alignment horizontal="left" vertical="center"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44" borderId="212" applyNumberFormat="0" applyProtection="0">
      <alignment horizontal="left" vertical="center" indent="1"/>
    </xf>
    <xf numFmtId="0" fontId="29" fillId="73" borderId="195" applyNumberFormat="0" applyProtection="0">
      <alignment horizontal="left" vertical="center" indent="1"/>
    </xf>
    <xf numFmtId="0" fontId="29" fillId="69" borderId="212" applyNumberFormat="0" applyProtection="0">
      <alignment horizontal="left" vertical="top" indent="1"/>
    </xf>
    <xf numFmtId="0" fontId="83" fillId="44" borderId="212" applyNumberFormat="0" applyProtection="0">
      <alignment horizontal="left" vertical="top" indent="1"/>
    </xf>
    <xf numFmtId="0" fontId="83" fillId="44" borderId="212" applyNumberFormat="0" applyProtection="0">
      <alignment horizontal="left" vertical="top" indent="1"/>
    </xf>
    <xf numFmtId="0" fontId="29" fillId="73" borderId="195" applyNumberFormat="0" applyProtection="0">
      <alignment horizontal="left" vertical="center" indent="1"/>
    </xf>
    <xf numFmtId="0" fontId="29" fillId="69" borderId="212" applyNumberFormat="0" applyProtection="0">
      <alignment horizontal="left" vertical="top"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69" borderId="212" applyNumberFormat="0" applyProtection="0">
      <alignment horizontal="left" vertical="top" indent="1"/>
    </xf>
    <xf numFmtId="0" fontId="29" fillId="73" borderId="195" applyNumberFormat="0" applyProtection="0">
      <alignment horizontal="left" vertical="center" indent="1"/>
    </xf>
    <xf numFmtId="0" fontId="29" fillId="73" borderId="195" applyNumberFormat="0" applyProtection="0">
      <alignment horizontal="left" vertical="center" indent="1"/>
    </xf>
    <xf numFmtId="0" fontId="29" fillId="44" borderId="212" applyNumberFormat="0" applyProtection="0">
      <alignment horizontal="left" vertical="top"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83" fillId="89" borderId="171"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89" borderId="212" applyNumberFormat="0" applyProtection="0">
      <alignment horizontal="left" vertical="center" indent="1"/>
    </xf>
    <xf numFmtId="0" fontId="29" fillId="130" borderId="195" applyNumberFormat="0" applyProtection="0">
      <alignment horizontal="left" vertical="center" indent="1"/>
    </xf>
    <xf numFmtId="0" fontId="29" fillId="86" borderId="212" applyNumberFormat="0" applyProtection="0">
      <alignment horizontal="left" vertical="top" indent="1"/>
    </xf>
    <xf numFmtId="0" fontId="83" fillId="89" borderId="212" applyNumberFormat="0" applyProtection="0">
      <alignment horizontal="left" vertical="top" indent="1"/>
    </xf>
    <xf numFmtId="0" fontId="83" fillId="89" borderId="212" applyNumberFormat="0" applyProtection="0">
      <alignment horizontal="left" vertical="top" indent="1"/>
    </xf>
    <xf numFmtId="0" fontId="29" fillId="130" borderId="195" applyNumberFormat="0" applyProtection="0">
      <alignment horizontal="left" vertical="center" indent="1"/>
    </xf>
    <xf numFmtId="0" fontId="29" fillId="86" borderId="212"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86" borderId="212"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89" borderId="212" applyNumberFormat="0" applyProtection="0">
      <alignment horizontal="left" vertical="top" indent="1"/>
    </xf>
    <xf numFmtId="0" fontId="117" fillId="65" borderId="202" applyBorder="0"/>
    <xf numFmtId="0" fontId="117" fillId="65" borderId="202" applyBorder="0"/>
    <xf numFmtId="4" fontId="107" fillId="39" borderId="212" applyNumberFormat="0" applyProtection="0">
      <alignment vertical="center"/>
    </xf>
    <xf numFmtId="4" fontId="107" fillId="39" borderId="212" applyNumberFormat="0" applyProtection="0">
      <alignment vertical="center"/>
    </xf>
    <xf numFmtId="4" fontId="71" fillId="74" borderId="212" applyNumberFormat="0" applyProtection="0">
      <alignment vertical="center"/>
    </xf>
    <xf numFmtId="4" fontId="71" fillId="74" borderId="195" applyNumberFormat="0" applyProtection="0">
      <alignment vertical="center"/>
    </xf>
    <xf numFmtId="4" fontId="71" fillId="74" borderId="195" applyNumberFormat="0" applyProtection="0">
      <alignment vertical="center"/>
    </xf>
    <xf numFmtId="4" fontId="71" fillId="39" borderId="212" applyNumberFormat="0" applyProtection="0">
      <alignment vertical="center"/>
    </xf>
    <xf numFmtId="4" fontId="121" fillId="74" borderId="212" applyNumberFormat="0" applyProtection="0">
      <alignment vertical="center"/>
    </xf>
    <xf numFmtId="4" fontId="121" fillId="74" borderId="195" applyNumberFormat="0" applyProtection="0">
      <alignment vertical="center"/>
    </xf>
    <xf numFmtId="4" fontId="121" fillId="74" borderId="195" applyNumberFormat="0" applyProtection="0">
      <alignment vertical="center"/>
    </xf>
    <xf numFmtId="4" fontId="121" fillId="39" borderId="212" applyNumberFormat="0" applyProtection="0">
      <alignment vertical="center"/>
    </xf>
    <xf numFmtId="4" fontId="107" fillId="48" borderId="212" applyNumberFormat="0" applyProtection="0">
      <alignment horizontal="left" vertical="center" indent="1"/>
    </xf>
    <xf numFmtId="4" fontId="107" fillId="48" borderId="212" applyNumberFormat="0" applyProtection="0">
      <alignment horizontal="left" vertical="center" indent="1"/>
    </xf>
    <xf numFmtId="4" fontId="71" fillId="74" borderId="195" applyNumberFormat="0" applyProtection="0">
      <alignment horizontal="left" vertical="center" indent="1"/>
    </xf>
    <xf numFmtId="4" fontId="71" fillId="74" borderId="195" applyNumberFormat="0" applyProtection="0">
      <alignment horizontal="left" vertical="center" indent="1"/>
    </xf>
    <xf numFmtId="4" fontId="71" fillId="39" borderId="212" applyNumberFormat="0" applyProtection="0">
      <alignment horizontal="left" vertical="center" indent="1"/>
    </xf>
    <xf numFmtId="0" fontId="107" fillId="39" borderId="212" applyNumberFormat="0" applyProtection="0">
      <alignment horizontal="left" vertical="top" indent="1"/>
    </xf>
    <xf numFmtId="0" fontId="107" fillId="39" borderId="212" applyNumberFormat="0" applyProtection="0">
      <alignment horizontal="left" vertical="top" indent="1"/>
    </xf>
    <xf numFmtId="0" fontId="71" fillId="74" borderId="212" applyNumberFormat="0" applyProtection="0">
      <alignment horizontal="left" vertical="top" indent="1"/>
    </xf>
    <xf numFmtId="4" fontId="71" fillId="74" borderId="195" applyNumberFormat="0" applyProtection="0">
      <alignment horizontal="left" vertical="center" indent="1"/>
    </xf>
    <xf numFmtId="4" fontId="71" fillId="74" borderId="195" applyNumberFormat="0" applyProtection="0">
      <alignment horizontal="left" vertical="center" indent="1"/>
    </xf>
    <xf numFmtId="0" fontId="71" fillId="39" borderId="212" applyNumberFormat="0" applyProtection="0">
      <alignment horizontal="left" vertical="top" indent="1"/>
    </xf>
    <xf numFmtId="4" fontId="83" fillId="0" borderId="171" applyNumberFormat="0" applyProtection="0">
      <alignment horizontal="right" vertical="center"/>
    </xf>
    <xf numFmtId="4" fontId="71" fillId="88" borderId="195" applyNumberFormat="0" applyProtection="0">
      <alignment horizontal="right" vertical="center"/>
    </xf>
    <xf numFmtId="4" fontId="83" fillId="0" borderId="171" applyNumberFormat="0" applyProtection="0">
      <alignment horizontal="right" vertical="center"/>
    </xf>
    <xf numFmtId="4" fontId="83" fillId="0" borderId="171" applyNumberFormat="0" applyProtection="0">
      <alignment horizontal="right" vertical="center"/>
    </xf>
    <xf numFmtId="4" fontId="83" fillId="0" borderId="171" applyNumberFormat="0" applyProtection="0">
      <alignment horizontal="right" vertical="center"/>
    </xf>
    <xf numFmtId="4" fontId="71" fillId="88" borderId="195" applyNumberFormat="0" applyProtection="0">
      <alignment horizontal="right" vertical="center"/>
    </xf>
    <xf numFmtId="4" fontId="83" fillId="0" borderId="171" applyNumberFormat="0" applyProtection="0">
      <alignment horizontal="right" vertical="center"/>
    </xf>
    <xf numFmtId="4" fontId="71" fillId="88" borderId="195" applyNumberFormat="0" applyProtection="0">
      <alignment horizontal="right" vertical="center"/>
    </xf>
    <xf numFmtId="4" fontId="71" fillId="88" borderId="195" applyNumberFormat="0" applyProtection="0">
      <alignment horizontal="right" vertical="center"/>
    </xf>
    <xf numFmtId="4" fontId="71" fillId="89" borderId="212" applyNumberFormat="0" applyProtection="0">
      <alignment horizontal="right" vertical="center"/>
    </xf>
    <xf numFmtId="4" fontId="172" fillId="75" borderId="171" applyNumberFormat="0" applyProtection="0">
      <alignment horizontal="right" vertical="center"/>
    </xf>
    <xf numFmtId="4" fontId="172" fillId="75" borderId="171" applyNumberFormat="0" applyProtection="0">
      <alignment horizontal="right" vertical="center"/>
    </xf>
    <xf numFmtId="4" fontId="121" fillId="89" borderId="212" applyNumberFormat="0" applyProtection="0">
      <alignment horizontal="right" vertical="center"/>
    </xf>
    <xf numFmtId="4" fontId="121" fillId="88" borderId="195" applyNumberFormat="0" applyProtection="0">
      <alignment horizontal="right" vertical="center"/>
    </xf>
    <xf numFmtId="4" fontId="121" fillId="88" borderId="195" applyNumberFormat="0" applyProtection="0">
      <alignment horizontal="right" vertical="center"/>
    </xf>
    <xf numFmtId="4" fontId="121" fillId="89" borderId="212" applyNumberFormat="0" applyProtection="0">
      <alignment horizontal="right" vertical="center"/>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4" fontId="83" fillId="52" borderId="171"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4" fontId="71" fillId="104" borderId="212" applyNumberFormat="0" applyProtection="0">
      <alignment horizontal="left" vertical="center" indent="1"/>
    </xf>
    <xf numFmtId="0" fontId="29" fillId="130" borderId="195" applyNumberFormat="0" applyProtection="0">
      <alignment horizontal="left" vertical="center" indent="1"/>
    </xf>
    <xf numFmtId="0" fontId="107" fillId="104" borderId="212" applyNumberFormat="0" applyProtection="0">
      <alignment horizontal="left" vertical="top" indent="1"/>
    </xf>
    <xf numFmtId="0" fontId="107" fillId="104" borderId="212" applyNumberFormat="0" applyProtection="0">
      <alignment horizontal="left" vertical="top"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29" fillId="130" borderId="195" applyNumberFormat="0" applyProtection="0">
      <alignment horizontal="left" vertical="center" indent="1"/>
    </xf>
    <xf numFmtId="0" fontId="71" fillId="104" borderId="212" applyNumberFormat="0" applyProtection="0">
      <alignment horizontal="left" vertical="top" indent="1"/>
    </xf>
    <xf numFmtId="0" fontId="29" fillId="130" borderId="195" applyNumberFormat="0" applyProtection="0">
      <alignment horizontal="left" vertical="center" indent="1"/>
    </xf>
    <xf numFmtId="4" fontId="174" fillId="139" borderId="175" applyNumberFormat="0" applyProtection="0">
      <alignment horizontal="left" vertical="center" indent="1"/>
    </xf>
    <xf numFmtId="4" fontId="174" fillId="139" borderId="175" applyNumberFormat="0" applyProtection="0">
      <alignment horizontal="left" vertical="center" indent="1"/>
    </xf>
    <xf numFmtId="4" fontId="177" fillId="87" borderId="171" applyNumberFormat="0" applyProtection="0">
      <alignment horizontal="right" vertical="center"/>
    </xf>
    <xf numFmtId="4" fontId="177" fillId="87" borderId="171" applyNumberFormat="0" applyProtection="0">
      <alignment horizontal="right" vertical="center"/>
    </xf>
    <xf numFmtId="4" fontId="131" fillId="0" borderId="212" applyNumberFormat="0" applyProtection="0">
      <alignment horizontal="right" vertical="center"/>
    </xf>
    <xf numFmtId="4" fontId="131" fillId="88" borderId="195" applyNumberFormat="0" applyProtection="0">
      <alignment horizontal="right" vertical="center"/>
    </xf>
    <xf numFmtId="4" fontId="131" fillId="88" borderId="195" applyNumberFormat="0" applyProtection="0">
      <alignment horizontal="right" vertical="center"/>
    </xf>
    <xf numFmtId="4" fontId="131" fillId="89" borderId="212" applyNumberFormat="0" applyProtection="0">
      <alignment horizontal="right" vertical="center"/>
    </xf>
    <xf numFmtId="200" fontId="137" fillId="0" borderId="207">
      <alignment horizontal="center"/>
    </xf>
    <xf numFmtId="0" fontId="29" fillId="0" borderId="208" applyNumberFormat="0" applyFont="0" applyFill="0" applyAlignment="0" applyProtection="0"/>
    <xf numFmtId="0" fontId="29" fillId="0" borderId="208" applyNumberFormat="0" applyFont="0" applyFill="0" applyAlignment="0" applyProtection="0"/>
    <xf numFmtId="0" fontId="29" fillId="0" borderId="208" applyNumberFormat="0" applyFont="0" applyFill="0" applyAlignment="0" applyProtection="0"/>
    <xf numFmtId="0" fontId="29" fillId="0" borderId="208" applyNumberFormat="0" applyFont="0" applyFill="0" applyAlignment="0" applyProtection="0"/>
    <xf numFmtId="0" fontId="29" fillId="0" borderId="207" applyNumberFormat="0" applyFont="0" applyFill="0" applyAlignment="0" applyProtection="0"/>
    <xf numFmtId="0" fontId="29" fillId="0" borderId="207" applyNumberFormat="0" applyFont="0" applyFill="0" applyAlignment="0" applyProtection="0"/>
    <xf numFmtId="0" fontId="29" fillId="0" borderId="207" applyNumberFormat="0" applyFont="0" applyFill="0" applyAlignment="0" applyProtection="0"/>
    <xf numFmtId="0" fontId="29" fillId="0" borderId="207" applyNumberFormat="0" applyFont="0" applyFill="0" applyAlignment="0" applyProtection="0"/>
    <xf numFmtId="0" fontId="29" fillId="0" borderId="209" applyNumberFormat="0" applyFont="0" applyFill="0" applyAlignment="0" applyProtection="0"/>
    <xf numFmtId="0" fontId="29" fillId="0" borderId="209" applyNumberFormat="0" applyFont="0" applyFill="0" applyAlignment="0" applyProtection="0"/>
    <xf numFmtId="0" fontId="29" fillId="0" borderId="209" applyNumberFormat="0" applyFont="0" applyFill="0" applyAlignment="0" applyProtection="0"/>
    <xf numFmtId="0" fontId="29" fillId="0" borderId="209" applyNumberFormat="0" applyFont="0" applyFill="0" applyAlignment="0" applyProtection="0"/>
    <xf numFmtId="0" fontId="142" fillId="0" borderId="203" applyNumberFormat="0" applyFill="0" applyAlignment="0" applyProtection="0"/>
    <xf numFmtId="0" fontId="142" fillId="0" borderId="204" applyNumberFormat="0" applyFill="0" applyAlignment="0" applyProtection="0"/>
    <xf numFmtId="0" fontId="142" fillId="0" borderId="203" applyNumberFormat="0" applyFill="0" applyAlignment="0" applyProtection="0"/>
    <xf numFmtId="0" fontId="142" fillId="0" borderId="204" applyNumberFormat="0" applyFill="0" applyAlignment="0" applyProtection="0"/>
    <xf numFmtId="0" fontId="142" fillId="0" borderId="204" applyNumberFormat="0" applyFill="0" applyAlignment="0" applyProtection="0"/>
    <xf numFmtId="4" fontId="83" fillId="131" borderId="249" applyNumberFormat="0" applyProtection="0">
      <alignment horizontal="right" vertical="center"/>
    </xf>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2" fillId="48" borderId="239" applyNumberFormat="0" applyAlignment="0" applyProtection="0"/>
    <xf numFmtId="0" fontId="72" fillId="48" borderId="239" applyNumberFormat="0" applyAlignment="0" applyProtection="0"/>
    <xf numFmtId="200" fontId="137" fillId="0" borderId="217">
      <alignment horizontal="center"/>
    </xf>
    <xf numFmtId="0" fontId="29" fillId="0" borderId="217" applyNumberFormat="0" applyFont="0" applyFill="0" applyAlignment="0" applyProtection="0"/>
    <xf numFmtId="0" fontId="29" fillId="0" borderId="217" applyNumberFormat="0" applyFont="0" applyFill="0" applyAlignment="0" applyProtection="0"/>
    <xf numFmtId="0" fontId="29" fillId="0" borderId="217" applyNumberFormat="0" applyFont="0" applyFill="0" applyAlignment="0" applyProtection="0"/>
    <xf numFmtId="0" fontId="29" fillId="0" borderId="217" applyNumberFormat="0" applyFont="0" applyFill="0" applyAlignment="0" applyProtection="0"/>
    <xf numFmtId="4" fontId="83" fillId="52" borderId="272" applyNumberFormat="0" applyProtection="0">
      <alignment horizontal="left" vertical="center" indent="1"/>
    </xf>
    <xf numFmtId="0" fontId="142" fillId="0" borderId="225" applyNumberFormat="0" applyFill="0" applyAlignment="0" applyProtection="0"/>
    <xf numFmtId="0" fontId="142" fillId="0" borderId="226" applyNumberFormat="0" applyFill="0" applyAlignment="0" applyProtection="0"/>
    <xf numFmtId="0" fontId="142" fillId="0" borderId="225" applyNumberFormat="0" applyFill="0" applyAlignment="0" applyProtection="0"/>
    <xf numFmtId="0" fontId="142" fillId="0" borderId="226" applyNumberFormat="0" applyFill="0" applyAlignment="0" applyProtection="0"/>
    <xf numFmtId="0" fontId="142" fillId="0" borderId="226" applyNumberFormat="0" applyFill="0" applyAlignment="0" applyProtection="0"/>
    <xf numFmtId="198" fontId="29" fillId="0" borderId="218">
      <protection locked="0"/>
    </xf>
    <xf numFmtId="4" fontId="83" fillId="52" borderId="272" applyNumberFormat="0" applyProtection="0">
      <alignment horizontal="left" vertical="center" indent="1"/>
    </xf>
    <xf numFmtId="4" fontId="83" fillId="52" borderId="272" applyNumberFormat="0" applyProtection="0">
      <alignment horizontal="left" vertical="center" indent="1"/>
    </xf>
    <xf numFmtId="198" fontId="29" fillId="0" borderId="218">
      <protection locked="0"/>
    </xf>
    <xf numFmtId="198" fontId="29" fillId="0" borderId="218">
      <protection locked="0"/>
    </xf>
    <xf numFmtId="0" fontId="29" fillId="138" borderId="267" applyNumberFormat="0" applyProtection="0">
      <alignment horizontal="left" vertical="center" indent="1"/>
    </xf>
    <xf numFmtId="198" fontId="29" fillId="0" borderId="218">
      <protection locked="0"/>
    </xf>
    <xf numFmtId="198" fontId="29" fillId="0" borderId="218">
      <protection locked="0"/>
    </xf>
    <xf numFmtId="0" fontId="6" fillId="0" borderId="0"/>
    <xf numFmtId="0" fontId="72" fillId="48" borderId="233" applyNumberFormat="0" applyAlignment="0" applyProtection="0"/>
    <xf numFmtId="0" fontId="73" fillId="121" borderId="233" applyNumberFormat="0" applyAlignment="0" applyProtection="0"/>
    <xf numFmtId="0" fontId="157" fillId="122" borderId="234" applyNumberFormat="0" applyAlignment="0" applyProtection="0"/>
    <xf numFmtId="0" fontId="72" fillId="48" borderId="233" applyNumberFormat="0" applyAlignment="0" applyProtection="0"/>
    <xf numFmtId="0" fontId="157" fillId="122" borderId="234" applyNumberFormat="0" applyAlignment="0" applyProtection="0"/>
    <xf numFmtId="0" fontId="157" fillId="122" borderId="234" applyNumberFormat="0" applyAlignment="0" applyProtection="0"/>
    <xf numFmtId="0" fontId="73" fillId="41" borderId="233" applyNumberFormat="0" applyAlignment="0" applyProtection="0"/>
    <xf numFmtId="0" fontId="73" fillId="41" borderId="233" applyNumberFormat="0" applyAlignment="0" applyProtection="0"/>
    <xf numFmtId="0" fontId="73" fillId="41" borderId="233" applyNumberFormat="0" applyAlignment="0" applyProtection="0"/>
    <xf numFmtId="0" fontId="73" fillId="41" borderId="233" applyNumberFormat="0" applyAlignment="0" applyProtection="0"/>
    <xf numFmtId="0" fontId="73" fillId="41" borderId="233" applyNumberFormat="0" applyAlignment="0" applyProtection="0"/>
    <xf numFmtId="0" fontId="73" fillId="41" borderId="233" applyNumberFormat="0" applyAlignment="0" applyProtection="0"/>
    <xf numFmtId="0" fontId="96" fillId="43" borderId="233" applyNumberFormat="0" applyAlignment="0" applyProtection="0"/>
    <xf numFmtId="0" fontId="168" fillId="67" borderId="234" applyNumberFormat="0" applyAlignment="0" applyProtection="0"/>
    <xf numFmtId="0" fontId="96" fillId="43" borderId="233" applyNumberFormat="0" applyAlignment="0" applyProtection="0"/>
    <xf numFmtId="0" fontId="168" fillId="67" borderId="234" applyNumberFormat="0" applyAlignment="0" applyProtection="0"/>
    <xf numFmtId="0" fontId="168" fillId="67" borderId="234"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168" fillId="67" borderId="233" applyNumberFormat="0" applyAlignment="0" applyProtection="0"/>
    <xf numFmtId="0" fontId="96" fillId="43" borderId="233" applyNumberFormat="0" applyAlignment="0" applyProtection="0"/>
    <xf numFmtId="0" fontId="168" fillId="67"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96" fillId="43" borderId="233" applyNumberFormat="0" applyAlignment="0" applyProtection="0"/>
    <xf numFmtId="0" fontId="29" fillId="66" borderId="235" applyNumberFormat="0" applyFont="0" applyAlignment="0" applyProtection="0"/>
    <xf numFmtId="0" fontId="29" fillId="39" borderId="235" applyNumberFormat="0" applyFont="0" applyAlignment="0" applyProtection="0"/>
    <xf numFmtId="0" fontId="83" fillId="66" borderId="234" applyNumberFormat="0" applyFont="0" applyAlignment="0" applyProtection="0"/>
    <xf numFmtId="0" fontId="71" fillId="39" borderId="235" applyNumberFormat="0" applyFont="0" applyAlignment="0" applyProtection="0"/>
    <xf numFmtId="0" fontId="83" fillId="66" borderId="234" applyNumberFormat="0" applyFont="0" applyAlignment="0" applyProtection="0"/>
    <xf numFmtId="0" fontId="71" fillId="39" borderId="235" applyNumberFormat="0" applyFont="0" applyAlignment="0" applyProtection="0"/>
    <xf numFmtId="0" fontId="71" fillId="39" borderId="235" applyNumberFormat="0" applyFont="0" applyAlignment="0" applyProtection="0"/>
    <xf numFmtId="0" fontId="29" fillId="39" borderId="235" applyNumberFormat="0" applyFont="0" applyAlignment="0" applyProtection="0"/>
    <xf numFmtId="0" fontId="83" fillId="66" borderId="234" applyNumberFormat="0" applyFont="0" applyAlignment="0" applyProtection="0"/>
    <xf numFmtId="0" fontId="29" fillId="39" borderId="233" applyNumberFormat="0" applyFont="0" applyAlignment="0" applyProtection="0"/>
    <xf numFmtId="0" fontId="29" fillId="39" borderId="233" applyNumberFormat="0" applyFont="0" applyAlignment="0" applyProtection="0"/>
    <xf numFmtId="0" fontId="83" fillId="66" borderId="234" applyNumberFormat="0" applyFont="0" applyAlignment="0" applyProtection="0"/>
    <xf numFmtId="0" fontId="29" fillId="39" borderId="233" applyNumberFormat="0" applyFont="0" applyAlignment="0" applyProtection="0"/>
    <xf numFmtId="0" fontId="29" fillId="39" borderId="233" applyNumberFormat="0" applyFont="0" applyAlignment="0" applyProtection="0"/>
    <xf numFmtId="0" fontId="29" fillId="39" borderId="233" applyNumberFormat="0" applyFont="0" applyAlignment="0" applyProtection="0"/>
    <xf numFmtId="0" fontId="105" fillId="121" borderId="229" applyNumberFormat="0" applyAlignment="0" applyProtection="0"/>
    <xf numFmtId="0" fontId="105" fillId="122" borderId="229" applyNumberFormat="0" applyAlignment="0" applyProtection="0"/>
    <xf numFmtId="0" fontId="105" fillId="48" borderId="229" applyNumberFormat="0" applyAlignment="0" applyProtection="0"/>
    <xf numFmtId="0" fontId="105" fillId="122" borderId="229" applyNumberFormat="0" applyAlignment="0" applyProtection="0"/>
    <xf numFmtId="0" fontId="105" fillId="48" borderId="229" applyNumberFormat="0" applyAlignment="0" applyProtection="0"/>
    <xf numFmtId="0" fontId="105" fillId="48" borderId="229" applyNumberFormat="0" applyAlignment="0" applyProtection="0"/>
    <xf numFmtId="0" fontId="105" fillId="41" borderId="229" applyNumberFormat="0" applyAlignment="0" applyProtection="0"/>
    <xf numFmtId="0" fontId="105" fillId="41" borderId="229" applyNumberFormat="0" applyAlignment="0" applyProtection="0"/>
    <xf numFmtId="0" fontId="105" fillId="41" borderId="229" applyNumberFormat="0" applyAlignment="0" applyProtection="0"/>
    <xf numFmtId="0" fontId="105" fillId="41" borderId="229" applyNumberFormat="0" applyAlignment="0" applyProtection="0"/>
    <xf numFmtId="0" fontId="105" fillId="41" borderId="229" applyNumberFormat="0" applyAlignment="0" applyProtection="0"/>
    <xf numFmtId="4" fontId="83" fillId="76" borderId="234" applyNumberFormat="0" applyProtection="0">
      <alignment vertical="center"/>
    </xf>
    <xf numFmtId="4" fontId="71" fillId="77" borderId="229" applyNumberFormat="0" applyProtection="0">
      <alignment vertical="center"/>
    </xf>
    <xf numFmtId="4" fontId="83" fillId="76" borderId="234" applyNumberFormat="0" applyProtection="0">
      <alignment vertical="center"/>
    </xf>
    <xf numFmtId="4" fontId="83" fillId="76" borderId="234" applyNumberFormat="0" applyProtection="0">
      <alignment vertical="center"/>
    </xf>
    <xf numFmtId="4" fontId="83" fillId="76" borderId="234" applyNumberFormat="0" applyProtection="0">
      <alignment vertical="center"/>
    </xf>
    <xf numFmtId="4" fontId="71" fillId="77" borderId="229" applyNumberFormat="0" applyProtection="0">
      <alignment vertical="center"/>
    </xf>
    <xf numFmtId="4" fontId="83" fillId="76" borderId="234" applyNumberFormat="0" applyProtection="0">
      <alignment vertical="center"/>
    </xf>
    <xf numFmtId="4" fontId="71" fillId="77" borderId="229" applyNumberFormat="0" applyProtection="0">
      <alignment vertical="center"/>
    </xf>
    <xf numFmtId="4" fontId="71" fillId="77" borderId="229" applyNumberFormat="0" applyProtection="0">
      <alignment vertical="center"/>
    </xf>
    <xf numFmtId="4" fontId="115" fillId="76" borderId="236" applyNumberFormat="0" applyProtection="0">
      <alignment vertical="center"/>
    </xf>
    <xf numFmtId="4" fontId="172" fillId="77" borderId="234" applyNumberFormat="0" applyProtection="0">
      <alignment vertical="center"/>
    </xf>
    <xf numFmtId="4" fontId="172" fillId="77" borderId="234" applyNumberFormat="0" applyProtection="0">
      <alignment vertical="center"/>
    </xf>
    <xf numFmtId="4" fontId="112" fillId="77" borderId="236" applyNumberFormat="0" applyProtection="0">
      <alignment vertical="center"/>
    </xf>
    <xf numFmtId="4" fontId="121" fillId="77" borderId="229" applyNumberFormat="0" applyProtection="0">
      <alignment vertical="center"/>
    </xf>
    <xf numFmtId="4" fontId="121" fillId="77" borderId="229" applyNumberFormat="0" applyProtection="0">
      <alignment vertical="center"/>
    </xf>
    <xf numFmtId="4" fontId="112" fillId="76" borderId="236" applyNumberFormat="0" applyProtection="0">
      <alignment vertical="center"/>
    </xf>
    <xf numFmtId="4" fontId="83" fillId="77" borderId="234" applyNumberFormat="0" applyProtection="0">
      <alignment horizontal="left" vertical="center" indent="1"/>
    </xf>
    <xf numFmtId="4" fontId="83" fillId="77" borderId="234" applyNumberFormat="0" applyProtection="0">
      <alignment horizontal="left" vertical="center" indent="1"/>
    </xf>
    <xf numFmtId="4" fontId="83" fillId="77" borderId="234" applyNumberFormat="0" applyProtection="0">
      <alignment horizontal="left" vertical="center" indent="1"/>
    </xf>
    <xf numFmtId="4" fontId="83" fillId="77" borderId="234" applyNumberFormat="0" applyProtection="0">
      <alignment horizontal="left" vertical="center" indent="1"/>
    </xf>
    <xf numFmtId="4" fontId="71" fillId="77" borderId="229" applyNumberFormat="0" applyProtection="0">
      <alignment horizontal="left" vertical="center" indent="1"/>
    </xf>
    <xf numFmtId="4" fontId="71" fillId="77" borderId="229" applyNumberFormat="0" applyProtection="0">
      <alignment horizontal="left" vertical="center" indent="1"/>
    </xf>
    <xf numFmtId="4" fontId="115" fillId="76" borderId="236" applyNumberFormat="0" applyProtection="0">
      <alignment horizontal="left" vertical="center" indent="1"/>
    </xf>
    <xf numFmtId="0" fontId="173" fillId="76" borderId="236" applyNumberFormat="0" applyProtection="0">
      <alignment horizontal="left" vertical="top" indent="1"/>
    </xf>
    <xf numFmtId="0" fontId="173" fillId="76" borderId="236" applyNumberFormat="0" applyProtection="0">
      <alignment horizontal="left" vertical="top" indent="1"/>
    </xf>
    <xf numFmtId="0" fontId="115" fillId="77" borderId="236" applyNumberFormat="0" applyProtection="0">
      <alignment horizontal="left" vertical="top" indent="1"/>
    </xf>
    <xf numFmtId="4" fontId="71" fillId="77" borderId="229" applyNumberFormat="0" applyProtection="0">
      <alignment horizontal="left" vertical="center" indent="1"/>
    </xf>
    <xf numFmtId="4" fontId="71" fillId="77" borderId="229" applyNumberFormat="0" applyProtection="0">
      <alignment horizontal="left" vertical="center" indent="1"/>
    </xf>
    <xf numFmtId="0" fontId="115" fillId="76" borderId="236" applyNumberFormat="0" applyProtection="0">
      <alignment horizontal="left" vertical="top" indent="1"/>
    </xf>
    <xf numFmtId="4" fontId="83" fillId="52" borderId="234" applyNumberFormat="0" applyProtection="0">
      <alignment horizontal="left" vertical="center" indent="1"/>
    </xf>
    <xf numFmtId="4" fontId="83" fillId="52" borderId="234" applyNumberFormat="0" applyProtection="0">
      <alignment horizontal="left" vertical="center" indent="1"/>
    </xf>
    <xf numFmtId="4" fontId="83" fillId="52" borderId="234" applyNumberFormat="0" applyProtection="0">
      <alignment horizontal="left" vertical="center" indent="1"/>
    </xf>
    <xf numFmtId="4" fontId="83" fillId="52" borderId="234"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4" fontId="83" fillId="36" borderId="234" applyNumberFormat="0" applyProtection="0">
      <alignment horizontal="right" vertical="center"/>
    </xf>
    <xf numFmtId="4" fontId="83" fillId="36" borderId="234" applyNumberFormat="0" applyProtection="0">
      <alignment horizontal="right" vertical="center"/>
    </xf>
    <xf numFmtId="4" fontId="83" fillId="36" borderId="234" applyNumberFormat="0" applyProtection="0">
      <alignment horizontal="right" vertical="center"/>
    </xf>
    <xf numFmtId="4" fontId="83" fillId="36" borderId="234" applyNumberFormat="0" applyProtection="0">
      <alignment horizontal="right" vertical="center"/>
    </xf>
    <xf numFmtId="4" fontId="71" fillId="36" borderId="236" applyNumberFormat="0" applyProtection="0">
      <alignment horizontal="right" vertical="center"/>
    </xf>
    <xf numFmtId="4" fontId="71" fillId="98" borderId="229" applyNumberFormat="0" applyProtection="0">
      <alignment horizontal="right" vertical="center"/>
    </xf>
    <xf numFmtId="4" fontId="71" fillId="98" borderId="229" applyNumberFormat="0" applyProtection="0">
      <alignment horizontal="right" vertical="center"/>
    </xf>
    <xf numFmtId="4" fontId="71" fillId="36" borderId="236" applyNumberFormat="0" applyProtection="0">
      <alignment horizontal="right" vertical="center"/>
    </xf>
    <xf numFmtId="4" fontId="83" fillId="131" borderId="234" applyNumberFormat="0" applyProtection="0">
      <alignment horizontal="right" vertical="center"/>
    </xf>
    <xf numFmtId="4" fontId="83" fillId="131" borderId="234" applyNumberFormat="0" applyProtection="0">
      <alignment horizontal="right" vertical="center"/>
    </xf>
    <xf numFmtId="4" fontId="83" fillId="131" borderId="234" applyNumberFormat="0" applyProtection="0">
      <alignment horizontal="right" vertical="center"/>
    </xf>
    <xf numFmtId="4" fontId="83" fillId="131" borderId="234" applyNumberFormat="0" applyProtection="0">
      <alignment horizontal="right" vertical="center"/>
    </xf>
    <xf numFmtId="4" fontId="71" fillId="37" borderId="236" applyNumberFormat="0" applyProtection="0">
      <alignment horizontal="right" vertical="center"/>
    </xf>
    <xf numFmtId="4" fontId="71" fillId="132" borderId="229" applyNumberFormat="0" applyProtection="0">
      <alignment horizontal="right" vertical="center"/>
    </xf>
    <xf numFmtId="4" fontId="71" fillId="132" borderId="229" applyNumberFormat="0" applyProtection="0">
      <alignment horizontal="right" vertical="center"/>
    </xf>
    <xf numFmtId="4" fontId="71" fillId="37" borderId="236" applyNumberFormat="0" applyProtection="0">
      <alignment horizontal="right" vertical="center"/>
    </xf>
    <xf numFmtId="4" fontId="83" fillId="61" borderId="237" applyNumberFormat="0" applyProtection="0">
      <alignment horizontal="right" vertical="center"/>
    </xf>
    <xf numFmtId="4" fontId="83" fillId="61" borderId="237" applyNumberFormat="0" applyProtection="0">
      <alignment horizontal="right" vertical="center"/>
    </xf>
    <xf numFmtId="4" fontId="83" fillId="61" borderId="237" applyNumberFormat="0" applyProtection="0">
      <alignment horizontal="right" vertical="center"/>
    </xf>
    <xf numFmtId="4" fontId="83" fillId="61" borderId="237" applyNumberFormat="0" applyProtection="0">
      <alignment horizontal="right" vertical="center"/>
    </xf>
    <xf numFmtId="4" fontId="71" fillId="61" borderId="236" applyNumberFormat="0" applyProtection="0">
      <alignment horizontal="right" vertical="center"/>
    </xf>
    <xf numFmtId="4" fontId="71" fillId="90" borderId="229" applyNumberFormat="0" applyProtection="0">
      <alignment horizontal="right" vertical="center"/>
    </xf>
    <xf numFmtId="4" fontId="71" fillId="90" borderId="229" applyNumberFormat="0" applyProtection="0">
      <alignment horizontal="right" vertical="center"/>
    </xf>
    <xf numFmtId="4" fontId="71" fillId="61" borderId="236" applyNumberFormat="0" applyProtection="0">
      <alignment horizontal="right" vertical="center"/>
    </xf>
    <xf numFmtId="4" fontId="83" fillId="49" borderId="234" applyNumberFormat="0" applyProtection="0">
      <alignment horizontal="right" vertical="center"/>
    </xf>
    <xf numFmtId="4" fontId="83" fillId="49" borderId="234" applyNumberFormat="0" applyProtection="0">
      <alignment horizontal="right" vertical="center"/>
    </xf>
    <xf numFmtId="4" fontId="83" fillId="49" borderId="234" applyNumberFormat="0" applyProtection="0">
      <alignment horizontal="right" vertical="center"/>
    </xf>
    <xf numFmtId="4" fontId="83" fillId="49" borderId="234" applyNumberFormat="0" applyProtection="0">
      <alignment horizontal="right" vertical="center"/>
    </xf>
    <xf numFmtId="4" fontId="71" fillId="49" borderId="236" applyNumberFormat="0" applyProtection="0">
      <alignment horizontal="right" vertical="center"/>
    </xf>
    <xf numFmtId="4" fontId="71" fillId="95" borderId="229" applyNumberFormat="0" applyProtection="0">
      <alignment horizontal="right" vertical="center"/>
    </xf>
    <xf numFmtId="4" fontId="71" fillId="95" borderId="229" applyNumberFormat="0" applyProtection="0">
      <alignment horizontal="right" vertical="center"/>
    </xf>
    <xf numFmtId="4" fontId="71" fillId="49" borderId="236" applyNumberFormat="0" applyProtection="0">
      <alignment horizontal="right" vertical="center"/>
    </xf>
    <xf numFmtId="4" fontId="83" fillId="53" borderId="234" applyNumberFormat="0" applyProtection="0">
      <alignment horizontal="right" vertical="center"/>
    </xf>
    <xf numFmtId="4" fontId="83" fillId="53" borderId="234" applyNumberFormat="0" applyProtection="0">
      <alignment horizontal="right" vertical="center"/>
    </xf>
    <xf numFmtId="4" fontId="83" fillId="53" borderId="234" applyNumberFormat="0" applyProtection="0">
      <alignment horizontal="right" vertical="center"/>
    </xf>
    <xf numFmtId="4" fontId="83" fillId="53" borderId="234" applyNumberFormat="0" applyProtection="0">
      <alignment horizontal="right" vertical="center"/>
    </xf>
    <xf numFmtId="4" fontId="71" fillId="53" borderId="236" applyNumberFormat="0" applyProtection="0">
      <alignment horizontal="right" vertical="center"/>
    </xf>
    <xf numFmtId="4" fontId="71" fillId="133" borderId="229" applyNumberFormat="0" applyProtection="0">
      <alignment horizontal="right" vertical="center"/>
    </xf>
    <xf numFmtId="4" fontId="71" fillId="133" borderId="229" applyNumberFormat="0" applyProtection="0">
      <alignment horizontal="right" vertical="center"/>
    </xf>
    <xf numFmtId="4" fontId="71" fillId="53" borderId="236" applyNumberFormat="0" applyProtection="0">
      <alignment horizontal="right" vertical="center"/>
    </xf>
    <xf numFmtId="4" fontId="83" fillId="68" borderId="234" applyNumberFormat="0" applyProtection="0">
      <alignment horizontal="right" vertical="center"/>
    </xf>
    <xf numFmtId="4" fontId="83" fillId="68" borderId="234" applyNumberFormat="0" applyProtection="0">
      <alignment horizontal="right" vertical="center"/>
    </xf>
    <xf numFmtId="4" fontId="83" fillId="68" borderId="234" applyNumberFormat="0" applyProtection="0">
      <alignment horizontal="right" vertical="center"/>
    </xf>
    <xf numFmtId="4" fontId="83" fillId="68" borderId="234" applyNumberFormat="0" applyProtection="0">
      <alignment horizontal="right" vertical="center"/>
    </xf>
    <xf numFmtId="4" fontId="71" fillId="68" borderId="236" applyNumberFormat="0" applyProtection="0">
      <alignment horizontal="right" vertical="center"/>
    </xf>
    <xf numFmtId="4" fontId="71" fillId="99" borderId="229" applyNumberFormat="0" applyProtection="0">
      <alignment horizontal="right" vertical="center"/>
    </xf>
    <xf numFmtId="4" fontId="71" fillId="99" borderId="229" applyNumberFormat="0" applyProtection="0">
      <alignment horizontal="right" vertical="center"/>
    </xf>
    <xf numFmtId="4" fontId="71" fillId="68" borderId="236" applyNumberFormat="0" applyProtection="0">
      <alignment horizontal="right" vertical="center"/>
    </xf>
    <xf numFmtId="4" fontId="83" fillId="47" borderId="234" applyNumberFormat="0" applyProtection="0">
      <alignment horizontal="right" vertical="center"/>
    </xf>
    <xf numFmtId="4" fontId="83" fillId="47" borderId="234" applyNumberFormat="0" applyProtection="0">
      <alignment horizontal="right" vertical="center"/>
    </xf>
    <xf numFmtId="4" fontId="83" fillId="47" borderId="234" applyNumberFormat="0" applyProtection="0">
      <alignment horizontal="right" vertical="center"/>
    </xf>
    <xf numFmtId="4" fontId="83" fillId="47" borderId="234" applyNumberFormat="0" applyProtection="0">
      <alignment horizontal="right" vertical="center"/>
    </xf>
    <xf numFmtId="4" fontId="71" fillId="47" borderId="236" applyNumberFormat="0" applyProtection="0">
      <alignment horizontal="right" vertical="center"/>
    </xf>
    <xf numFmtId="4" fontId="71" fillId="134" borderId="229" applyNumberFormat="0" applyProtection="0">
      <alignment horizontal="right" vertical="center"/>
    </xf>
    <xf numFmtId="4" fontId="71" fillId="134" borderId="229" applyNumberFormat="0" applyProtection="0">
      <alignment horizontal="right" vertical="center"/>
    </xf>
    <xf numFmtId="4" fontId="71" fillId="47" borderId="236" applyNumberFormat="0" applyProtection="0">
      <alignment horizontal="right" vertical="center"/>
    </xf>
    <xf numFmtId="4" fontId="83" fillId="72" borderId="234" applyNumberFormat="0" applyProtection="0">
      <alignment horizontal="right" vertical="center"/>
    </xf>
    <xf numFmtId="4" fontId="83" fillId="72" borderId="234" applyNumberFormat="0" applyProtection="0">
      <alignment horizontal="right" vertical="center"/>
    </xf>
    <xf numFmtId="4" fontId="83" fillId="72" borderId="234" applyNumberFormat="0" applyProtection="0">
      <alignment horizontal="right" vertical="center"/>
    </xf>
    <xf numFmtId="4" fontId="83" fillId="72" borderId="234" applyNumberFormat="0" applyProtection="0">
      <alignment horizontal="right" vertical="center"/>
    </xf>
    <xf numFmtId="4" fontId="71" fillId="72" borderId="236" applyNumberFormat="0" applyProtection="0">
      <alignment horizontal="right" vertical="center"/>
    </xf>
    <xf numFmtId="4" fontId="71" fillId="135" borderId="229" applyNumberFormat="0" applyProtection="0">
      <alignment horizontal="right" vertical="center"/>
    </xf>
    <xf numFmtId="4" fontId="71" fillId="135" borderId="229" applyNumberFormat="0" applyProtection="0">
      <alignment horizontal="right" vertical="center"/>
    </xf>
    <xf numFmtId="4" fontId="71" fillId="72" borderId="236" applyNumberFormat="0" applyProtection="0">
      <alignment horizontal="right" vertical="center"/>
    </xf>
    <xf numFmtId="4" fontId="83" fillId="46" borderId="234" applyNumberFormat="0" applyProtection="0">
      <alignment horizontal="right" vertical="center"/>
    </xf>
    <xf numFmtId="4" fontId="83" fillId="46" borderId="234" applyNumberFormat="0" applyProtection="0">
      <alignment horizontal="right" vertical="center"/>
    </xf>
    <xf numFmtId="4" fontId="83" fillId="46" borderId="234" applyNumberFormat="0" applyProtection="0">
      <alignment horizontal="right" vertical="center"/>
    </xf>
    <xf numFmtId="4" fontId="83" fillId="46" borderId="234" applyNumberFormat="0" applyProtection="0">
      <alignment horizontal="right" vertical="center"/>
    </xf>
    <xf numFmtId="4" fontId="71" fillId="46" borderId="236" applyNumberFormat="0" applyProtection="0">
      <alignment horizontal="right" vertical="center"/>
    </xf>
    <xf numFmtId="4" fontId="71" fillId="94" borderId="229" applyNumberFormat="0" applyProtection="0">
      <alignment horizontal="right" vertical="center"/>
    </xf>
    <xf numFmtId="4" fontId="71" fillId="94" borderId="229" applyNumberFormat="0" applyProtection="0">
      <alignment horizontal="right" vertical="center"/>
    </xf>
    <xf numFmtId="4" fontId="71" fillId="46" borderId="236" applyNumberFormat="0" applyProtection="0">
      <alignment horizontal="right" vertical="center"/>
    </xf>
    <xf numFmtId="4" fontId="83" fillId="136" borderId="237" applyNumberFormat="0" applyProtection="0">
      <alignment horizontal="left" vertical="center" indent="1"/>
    </xf>
    <xf numFmtId="4" fontId="83" fillId="136" borderId="237" applyNumberFormat="0" applyProtection="0">
      <alignment horizontal="left" vertical="center" indent="1"/>
    </xf>
    <xf numFmtId="4" fontId="83" fillId="136" borderId="237" applyNumberFormat="0" applyProtection="0">
      <alignment horizontal="left" vertical="center" indent="1"/>
    </xf>
    <xf numFmtId="4" fontId="83" fillId="136" borderId="237" applyNumberFormat="0" applyProtection="0">
      <alignment horizontal="left" vertical="center" indent="1"/>
    </xf>
    <xf numFmtId="4" fontId="115" fillId="137" borderId="229" applyNumberFormat="0" applyProtection="0">
      <alignment horizontal="left" vertical="center" indent="1"/>
    </xf>
    <xf numFmtId="4" fontId="115" fillId="137" borderId="229" applyNumberFormat="0" applyProtection="0">
      <alignment horizontal="left" vertical="center" indent="1"/>
    </xf>
    <xf numFmtId="4" fontId="29" fillId="65" borderId="237" applyNumberFormat="0" applyProtection="0">
      <alignment horizontal="left" vertical="center" indent="1"/>
    </xf>
    <xf numFmtId="4" fontId="29" fillId="65" borderId="237" applyNumberFormat="0" applyProtection="0">
      <alignment horizontal="left" vertical="center" indent="1"/>
    </xf>
    <xf numFmtId="4" fontId="71" fillId="88" borderId="223" applyNumberFormat="0" applyProtection="0">
      <alignment horizontal="left" vertical="center" indent="1"/>
    </xf>
    <xf numFmtId="4" fontId="71" fillId="88" borderId="223" applyNumberFormat="0" applyProtection="0">
      <alignment horizontal="left" vertical="center" indent="1"/>
    </xf>
    <xf numFmtId="4" fontId="29" fillId="65" borderId="237" applyNumberFormat="0" applyProtection="0">
      <alignment horizontal="left" vertical="center" indent="1"/>
    </xf>
    <xf numFmtId="4" fontId="29" fillId="65" borderId="237" applyNumberFormat="0" applyProtection="0">
      <alignment horizontal="left" vertical="center" indent="1"/>
    </xf>
    <xf numFmtId="4" fontId="83" fillId="104" borderId="234" applyNumberFormat="0" applyProtection="0">
      <alignment horizontal="right" vertical="center"/>
    </xf>
    <xf numFmtId="4" fontId="83" fillId="104" borderId="234" applyNumberFormat="0" applyProtection="0">
      <alignment horizontal="right" vertical="center"/>
    </xf>
    <xf numFmtId="4" fontId="83" fillId="104" borderId="234" applyNumberFormat="0" applyProtection="0">
      <alignment horizontal="right" vertical="center"/>
    </xf>
    <xf numFmtId="4" fontId="83" fillId="104" borderId="234" applyNumberFormat="0" applyProtection="0">
      <alignment horizontal="right" vertical="center"/>
    </xf>
    <xf numFmtId="0" fontId="29" fillId="130" borderId="229" applyNumberFormat="0" applyProtection="0">
      <alignment horizontal="left" vertical="center" indent="1"/>
    </xf>
    <xf numFmtId="4" fontId="119" fillId="48" borderId="236" applyNumberFormat="0" applyProtection="0">
      <alignment horizontal="center" vertical="center"/>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4" fontId="71" fillId="104" borderId="236" applyNumberFormat="0" applyProtection="0">
      <alignment horizontal="right" vertical="center"/>
    </xf>
    <xf numFmtId="0" fontId="29" fillId="130" borderId="229" applyNumberFormat="0" applyProtection="0">
      <alignment horizontal="left" vertical="center" indent="1"/>
    </xf>
    <xf numFmtId="4" fontId="83" fillId="89" borderId="237" applyNumberFormat="0" applyProtection="0">
      <alignment horizontal="left" vertical="center" indent="1"/>
    </xf>
    <xf numFmtId="4" fontId="83" fillId="89" borderId="237" applyNumberFormat="0" applyProtection="0">
      <alignment horizontal="left" vertical="center" indent="1"/>
    </xf>
    <xf numFmtId="4" fontId="83" fillId="89" borderId="237" applyNumberFormat="0" applyProtection="0">
      <alignment horizontal="left" vertical="center" indent="1"/>
    </xf>
    <xf numFmtId="4" fontId="83" fillId="89" borderId="237" applyNumberFormat="0" applyProtection="0">
      <alignment horizontal="left" vertical="center" indent="1"/>
    </xf>
    <xf numFmtId="4" fontId="71" fillId="88" borderId="229" applyNumberFormat="0" applyProtection="0">
      <alignment horizontal="left" vertical="center" indent="1"/>
    </xf>
    <xf numFmtId="4" fontId="71" fillId="88" borderId="229" applyNumberFormat="0" applyProtection="0">
      <alignment horizontal="left" vertical="center" indent="1"/>
    </xf>
    <xf numFmtId="4" fontId="83" fillId="104" borderId="237" applyNumberFormat="0" applyProtection="0">
      <alignment horizontal="left" vertical="center" indent="1"/>
    </xf>
    <xf numFmtId="4" fontId="83" fillId="104" borderId="237" applyNumberFormat="0" applyProtection="0">
      <alignment horizontal="left" vertical="center" indent="1"/>
    </xf>
    <xf numFmtId="4" fontId="83" fillId="104" borderId="237" applyNumberFormat="0" applyProtection="0">
      <alignment horizontal="left" vertical="center" indent="1"/>
    </xf>
    <xf numFmtId="4" fontId="83" fillId="104" borderId="237" applyNumberFormat="0" applyProtection="0">
      <alignment horizontal="left" vertical="center" indent="1"/>
    </xf>
    <xf numFmtId="4" fontId="71" fillId="138" borderId="229" applyNumberFormat="0" applyProtection="0">
      <alignment horizontal="left" vertical="center" indent="1"/>
    </xf>
    <xf numFmtId="4" fontId="71" fillId="138" borderId="229" applyNumberFormat="0" applyProtection="0">
      <alignment horizontal="left" vertical="center" indent="1"/>
    </xf>
    <xf numFmtId="0" fontId="83" fillId="48" borderId="234" applyNumberFormat="0" applyProtection="0">
      <alignment horizontal="left" vertical="center" indent="1"/>
    </xf>
    <xf numFmtId="0" fontId="83" fillId="48" borderId="234" applyNumberFormat="0" applyProtection="0">
      <alignment horizontal="left" vertical="center" indent="1"/>
    </xf>
    <xf numFmtId="0" fontId="83" fillId="48" borderId="234" applyNumberFormat="0" applyProtection="0">
      <alignment horizontal="left" vertical="center" indent="1"/>
    </xf>
    <xf numFmtId="0" fontId="83" fillId="48" borderId="234" applyNumberFormat="0" applyProtection="0">
      <alignment horizontal="left" vertical="center" indent="1"/>
    </xf>
    <xf numFmtId="0" fontId="29" fillId="138" borderId="229" applyNumberFormat="0" applyProtection="0">
      <alignment horizontal="left" vertical="center" indent="1"/>
    </xf>
    <xf numFmtId="0" fontId="29" fillId="138" borderId="229" applyNumberFormat="0" applyProtection="0">
      <alignment horizontal="left" vertical="center" indent="1"/>
    </xf>
    <xf numFmtId="0" fontId="29" fillId="138" borderId="229" applyNumberFormat="0" applyProtection="0">
      <alignment horizontal="left" vertical="center" indent="1"/>
    </xf>
    <xf numFmtId="0" fontId="29" fillId="138" borderId="229" applyNumberFormat="0" applyProtection="0">
      <alignment horizontal="left" vertical="center" indent="1"/>
    </xf>
    <xf numFmtId="0" fontId="29" fillId="65" borderId="236" applyNumberFormat="0" applyProtection="0">
      <alignment horizontal="left" vertical="center" indent="1"/>
    </xf>
    <xf numFmtId="0" fontId="29" fillId="138" borderId="229" applyNumberFormat="0" applyProtection="0">
      <alignment horizontal="left" vertical="center" indent="1"/>
    </xf>
    <xf numFmtId="0" fontId="29" fillId="83" borderId="236" applyNumberFormat="0" applyProtection="0">
      <alignment horizontal="left" vertical="top" indent="1"/>
    </xf>
    <xf numFmtId="0" fontId="83" fillId="65" borderId="236" applyNumberFormat="0" applyProtection="0">
      <alignment horizontal="left" vertical="top" indent="1"/>
    </xf>
    <xf numFmtId="0" fontId="83" fillId="65" borderId="236" applyNumberFormat="0" applyProtection="0">
      <alignment horizontal="left" vertical="top" indent="1"/>
    </xf>
    <xf numFmtId="0" fontId="29" fillId="138" borderId="229" applyNumberFormat="0" applyProtection="0">
      <alignment horizontal="left" vertical="center" indent="1"/>
    </xf>
    <xf numFmtId="0" fontId="29" fillId="83" borderId="236" applyNumberFormat="0" applyProtection="0">
      <alignment horizontal="left" vertical="top" indent="1"/>
    </xf>
    <xf numFmtId="0" fontId="29" fillId="138" borderId="229" applyNumberFormat="0" applyProtection="0">
      <alignment horizontal="left" vertical="center" indent="1"/>
    </xf>
    <xf numFmtId="0" fontId="29" fillId="138" borderId="229" applyNumberFormat="0" applyProtection="0">
      <alignment horizontal="left" vertical="center" indent="1"/>
    </xf>
    <xf numFmtId="0" fontId="29" fillId="83" borderId="236" applyNumberFormat="0" applyProtection="0">
      <alignment horizontal="left" vertical="top" indent="1"/>
    </xf>
    <xf numFmtId="0" fontId="29" fillId="138" borderId="229" applyNumberFormat="0" applyProtection="0">
      <alignment horizontal="left" vertical="center" indent="1"/>
    </xf>
    <xf numFmtId="0" fontId="29" fillId="138" borderId="229" applyNumberFormat="0" applyProtection="0">
      <alignment horizontal="left" vertical="center" indent="1"/>
    </xf>
    <xf numFmtId="0" fontId="29" fillId="65" borderId="236" applyNumberFormat="0" applyProtection="0">
      <alignment horizontal="left" vertical="top" indent="1"/>
    </xf>
    <xf numFmtId="0" fontId="83" fillId="70" borderId="234" applyNumberFormat="0" applyProtection="0">
      <alignment horizontal="left" vertical="center" indent="1"/>
    </xf>
    <xf numFmtId="0" fontId="83" fillId="70" borderId="234" applyNumberFormat="0" applyProtection="0">
      <alignment horizontal="left" vertical="center" indent="1"/>
    </xf>
    <xf numFmtId="0" fontId="83" fillId="70" borderId="234" applyNumberFormat="0" applyProtection="0">
      <alignment horizontal="left" vertical="center" indent="1"/>
    </xf>
    <xf numFmtId="0" fontId="83" fillId="70" borderId="234" applyNumberFormat="0" applyProtection="0">
      <alignment horizontal="left" vertical="center" indent="1"/>
    </xf>
    <xf numFmtId="0" fontId="29" fillId="82" borderId="229" applyNumberFormat="0" applyProtection="0">
      <alignment horizontal="left" vertical="center" indent="1"/>
    </xf>
    <xf numFmtId="0" fontId="29" fillId="82" borderId="229" applyNumberFormat="0" applyProtection="0">
      <alignment horizontal="left" vertical="center" indent="1"/>
    </xf>
    <xf numFmtId="0" fontId="29" fillId="82" borderId="229" applyNumberFormat="0" applyProtection="0">
      <alignment horizontal="left" vertical="center" indent="1"/>
    </xf>
    <xf numFmtId="0" fontId="29" fillId="82" borderId="229" applyNumberFormat="0" applyProtection="0">
      <alignment horizontal="left" vertical="center" indent="1"/>
    </xf>
    <xf numFmtId="0" fontId="29" fillId="104" borderId="236" applyNumberFormat="0" applyProtection="0">
      <alignment horizontal="left" vertical="center" indent="1"/>
    </xf>
    <xf numFmtId="0" fontId="29" fillId="82" borderId="229" applyNumberFormat="0" applyProtection="0">
      <alignment horizontal="left" vertical="center" indent="1"/>
    </xf>
    <xf numFmtId="0" fontId="29" fillId="85" borderId="236" applyNumberFormat="0" applyProtection="0">
      <alignment horizontal="left" vertical="top" indent="1"/>
    </xf>
    <xf numFmtId="0" fontId="83" fillId="104" borderId="236" applyNumberFormat="0" applyProtection="0">
      <alignment horizontal="left" vertical="top" indent="1"/>
    </xf>
    <xf numFmtId="0" fontId="83" fillId="104" borderId="236" applyNumberFormat="0" applyProtection="0">
      <alignment horizontal="left" vertical="top" indent="1"/>
    </xf>
    <xf numFmtId="0" fontId="29" fillId="82" borderId="229" applyNumberFormat="0" applyProtection="0">
      <alignment horizontal="left" vertical="center" indent="1"/>
    </xf>
    <xf numFmtId="0" fontId="29" fillId="85" borderId="236" applyNumberFormat="0" applyProtection="0">
      <alignment horizontal="left" vertical="top" indent="1"/>
    </xf>
    <xf numFmtId="0" fontId="29" fillId="82" borderId="229" applyNumberFormat="0" applyProtection="0">
      <alignment horizontal="left" vertical="center" indent="1"/>
    </xf>
    <xf numFmtId="0" fontId="29" fillId="82" borderId="229" applyNumberFormat="0" applyProtection="0">
      <alignment horizontal="left" vertical="center" indent="1"/>
    </xf>
    <xf numFmtId="0" fontId="29" fillId="85" borderId="236" applyNumberFormat="0" applyProtection="0">
      <alignment horizontal="left" vertical="top" indent="1"/>
    </xf>
    <xf numFmtId="0" fontId="29" fillId="82" borderId="229" applyNumberFormat="0" applyProtection="0">
      <alignment horizontal="left" vertical="center" indent="1"/>
    </xf>
    <xf numFmtId="0" fontId="29" fillId="82" borderId="229" applyNumberFormat="0" applyProtection="0">
      <alignment horizontal="left" vertical="center" indent="1"/>
    </xf>
    <xf numFmtId="0" fontId="29" fillId="104" borderId="236" applyNumberFormat="0" applyProtection="0">
      <alignment horizontal="left" vertical="top" indent="1"/>
    </xf>
    <xf numFmtId="0" fontId="83" fillId="44" borderId="234" applyNumberFormat="0" applyProtection="0">
      <alignment horizontal="left" vertical="center" indent="1"/>
    </xf>
    <xf numFmtId="0" fontId="83" fillId="44" borderId="234" applyNumberFormat="0" applyProtection="0">
      <alignment horizontal="left" vertical="center" indent="1"/>
    </xf>
    <xf numFmtId="0" fontId="83" fillId="44" borderId="234" applyNumberFormat="0" applyProtection="0">
      <alignment horizontal="left" vertical="center" indent="1"/>
    </xf>
    <xf numFmtId="0" fontId="83" fillId="44" borderId="234" applyNumberFormat="0" applyProtection="0">
      <alignment horizontal="left" vertical="center" indent="1"/>
    </xf>
    <xf numFmtId="0" fontId="29" fillId="73" borderId="229" applyNumberFormat="0" applyProtection="0">
      <alignment horizontal="left" vertical="center" indent="1"/>
    </xf>
    <xf numFmtId="0" fontId="29" fillId="73" borderId="229" applyNumberFormat="0" applyProtection="0">
      <alignment horizontal="left" vertical="center" indent="1"/>
    </xf>
    <xf numFmtId="0" fontId="29" fillId="73" borderId="229" applyNumberFormat="0" applyProtection="0">
      <alignment horizontal="left" vertical="center" indent="1"/>
    </xf>
    <xf numFmtId="0" fontId="29" fillId="73" borderId="229" applyNumberFormat="0" applyProtection="0">
      <alignment horizontal="left" vertical="center" indent="1"/>
    </xf>
    <xf numFmtId="0" fontId="29" fillId="44" borderId="236" applyNumberFormat="0" applyProtection="0">
      <alignment horizontal="left" vertical="center" indent="1"/>
    </xf>
    <xf numFmtId="0" fontId="29" fillId="73" borderId="229" applyNumberFormat="0" applyProtection="0">
      <alignment horizontal="left" vertical="center" indent="1"/>
    </xf>
    <xf numFmtId="0" fontId="29" fillId="69" borderId="236" applyNumberFormat="0" applyProtection="0">
      <alignment horizontal="left" vertical="top" indent="1"/>
    </xf>
    <xf numFmtId="0" fontId="83" fillId="44" borderId="236" applyNumberFormat="0" applyProtection="0">
      <alignment horizontal="left" vertical="top" indent="1"/>
    </xf>
    <xf numFmtId="0" fontId="83" fillId="44" borderId="236" applyNumberFormat="0" applyProtection="0">
      <alignment horizontal="left" vertical="top" indent="1"/>
    </xf>
    <xf numFmtId="0" fontId="29" fillId="73" borderId="229" applyNumberFormat="0" applyProtection="0">
      <alignment horizontal="left" vertical="center" indent="1"/>
    </xf>
    <xf numFmtId="0" fontId="29" fillId="69" borderId="236" applyNumberFormat="0" applyProtection="0">
      <alignment horizontal="left" vertical="top" indent="1"/>
    </xf>
    <xf numFmtId="0" fontId="29" fillId="73" borderId="229" applyNumberFormat="0" applyProtection="0">
      <alignment horizontal="left" vertical="center" indent="1"/>
    </xf>
    <xf numFmtId="0" fontId="29" fillId="73" borderId="229" applyNumberFormat="0" applyProtection="0">
      <alignment horizontal="left" vertical="center" indent="1"/>
    </xf>
    <xf numFmtId="0" fontId="29" fillId="69" borderId="236" applyNumberFormat="0" applyProtection="0">
      <alignment horizontal="left" vertical="top" indent="1"/>
    </xf>
    <xf numFmtId="0" fontId="29" fillId="73" borderId="229" applyNumberFormat="0" applyProtection="0">
      <alignment horizontal="left" vertical="center" indent="1"/>
    </xf>
    <xf numFmtId="0" fontId="29" fillId="73" borderId="229" applyNumberFormat="0" applyProtection="0">
      <alignment horizontal="left" vertical="center" indent="1"/>
    </xf>
    <xf numFmtId="0" fontId="29" fillId="44" borderId="236" applyNumberFormat="0" applyProtection="0">
      <alignment horizontal="left" vertical="top" indent="1"/>
    </xf>
    <xf numFmtId="0" fontId="83" fillId="89" borderId="234" applyNumberFormat="0" applyProtection="0">
      <alignment horizontal="left" vertical="center" indent="1"/>
    </xf>
    <xf numFmtId="0" fontId="83" fillId="89" borderId="234" applyNumberFormat="0" applyProtection="0">
      <alignment horizontal="left" vertical="center" indent="1"/>
    </xf>
    <xf numFmtId="0" fontId="83" fillId="89" borderId="234" applyNumberFormat="0" applyProtection="0">
      <alignment horizontal="left" vertical="center" indent="1"/>
    </xf>
    <xf numFmtId="0" fontId="83" fillId="89" borderId="234"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89" borderId="236" applyNumberFormat="0" applyProtection="0">
      <alignment horizontal="left" vertical="center" indent="1"/>
    </xf>
    <xf numFmtId="0" fontId="29" fillId="130" borderId="229" applyNumberFormat="0" applyProtection="0">
      <alignment horizontal="left" vertical="center" indent="1"/>
    </xf>
    <xf numFmtId="0" fontId="29" fillId="86" borderId="236" applyNumberFormat="0" applyProtection="0">
      <alignment horizontal="left" vertical="top" indent="1"/>
    </xf>
    <xf numFmtId="0" fontId="83" fillId="89" borderId="236" applyNumberFormat="0" applyProtection="0">
      <alignment horizontal="left" vertical="top" indent="1"/>
    </xf>
    <xf numFmtId="0" fontId="83" fillId="89" borderId="236" applyNumberFormat="0" applyProtection="0">
      <alignment horizontal="left" vertical="top" indent="1"/>
    </xf>
    <xf numFmtId="0" fontId="29" fillId="130" borderId="229" applyNumberFormat="0" applyProtection="0">
      <alignment horizontal="left" vertical="center" indent="1"/>
    </xf>
    <xf numFmtId="0" fontId="29" fillId="86" borderId="236" applyNumberFormat="0" applyProtection="0">
      <alignment horizontal="left" vertical="top"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86" borderId="236" applyNumberFormat="0" applyProtection="0">
      <alignment horizontal="left" vertical="top"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89" borderId="236" applyNumberFormat="0" applyProtection="0">
      <alignment horizontal="left" vertical="top" indent="1"/>
    </xf>
    <xf numFmtId="0" fontId="117" fillId="65" borderId="224" applyBorder="0"/>
    <xf numFmtId="0" fontId="117" fillId="65" borderId="224" applyBorder="0"/>
    <xf numFmtId="4" fontId="107" fillId="39" borderId="236" applyNumberFormat="0" applyProtection="0">
      <alignment vertical="center"/>
    </xf>
    <xf numFmtId="4" fontId="107" fillId="39" borderId="236" applyNumberFormat="0" applyProtection="0">
      <alignment vertical="center"/>
    </xf>
    <xf numFmtId="4" fontId="71" fillId="74" borderId="236" applyNumberFormat="0" applyProtection="0">
      <alignment vertical="center"/>
    </xf>
    <xf numFmtId="4" fontId="71" fillId="74" borderId="229" applyNumberFormat="0" applyProtection="0">
      <alignment vertical="center"/>
    </xf>
    <xf numFmtId="4" fontId="71" fillId="74" borderId="229" applyNumberFormat="0" applyProtection="0">
      <alignment vertical="center"/>
    </xf>
    <xf numFmtId="4" fontId="71" fillId="39" borderId="236" applyNumberFormat="0" applyProtection="0">
      <alignment vertical="center"/>
    </xf>
    <xf numFmtId="4" fontId="121" fillId="74" borderId="236" applyNumberFormat="0" applyProtection="0">
      <alignment vertical="center"/>
    </xf>
    <xf numFmtId="4" fontId="121" fillId="74" borderId="229" applyNumberFormat="0" applyProtection="0">
      <alignment vertical="center"/>
    </xf>
    <xf numFmtId="4" fontId="121" fillId="74" borderId="229" applyNumberFormat="0" applyProtection="0">
      <alignment vertical="center"/>
    </xf>
    <xf numFmtId="4" fontId="121" fillId="39" borderId="236" applyNumberFormat="0" applyProtection="0">
      <alignment vertical="center"/>
    </xf>
    <xf numFmtId="4" fontId="107" fillId="48" borderId="236" applyNumberFormat="0" applyProtection="0">
      <alignment horizontal="left" vertical="center" indent="1"/>
    </xf>
    <xf numFmtId="4" fontId="107" fillId="48" borderId="236" applyNumberFormat="0" applyProtection="0">
      <alignment horizontal="left" vertical="center" indent="1"/>
    </xf>
    <xf numFmtId="4" fontId="71" fillId="74" borderId="229" applyNumberFormat="0" applyProtection="0">
      <alignment horizontal="left" vertical="center" indent="1"/>
    </xf>
    <xf numFmtId="4" fontId="71" fillId="74" borderId="229" applyNumberFormat="0" applyProtection="0">
      <alignment horizontal="left" vertical="center" indent="1"/>
    </xf>
    <xf numFmtId="4" fontId="71" fillId="39" borderId="236" applyNumberFormat="0" applyProtection="0">
      <alignment horizontal="left" vertical="center" indent="1"/>
    </xf>
    <xf numFmtId="0" fontId="107" fillId="39" borderId="236" applyNumberFormat="0" applyProtection="0">
      <alignment horizontal="left" vertical="top" indent="1"/>
    </xf>
    <xf numFmtId="0" fontId="107" fillId="39" borderId="236" applyNumberFormat="0" applyProtection="0">
      <alignment horizontal="left" vertical="top" indent="1"/>
    </xf>
    <xf numFmtId="0" fontId="71" fillId="74" borderId="236" applyNumberFormat="0" applyProtection="0">
      <alignment horizontal="left" vertical="top" indent="1"/>
    </xf>
    <xf numFmtId="4" fontId="71" fillId="74" borderId="229" applyNumberFormat="0" applyProtection="0">
      <alignment horizontal="left" vertical="center" indent="1"/>
    </xf>
    <xf numFmtId="4" fontId="71" fillId="74" borderId="229" applyNumberFormat="0" applyProtection="0">
      <alignment horizontal="left" vertical="center" indent="1"/>
    </xf>
    <xf numFmtId="0" fontId="71" fillId="39" borderId="236" applyNumberFormat="0" applyProtection="0">
      <alignment horizontal="left" vertical="top" indent="1"/>
    </xf>
    <xf numFmtId="4" fontId="83" fillId="0" borderId="234" applyNumberFormat="0" applyProtection="0">
      <alignment horizontal="right" vertical="center"/>
    </xf>
    <xf numFmtId="4" fontId="71" fillId="88" borderId="229" applyNumberFormat="0" applyProtection="0">
      <alignment horizontal="right" vertical="center"/>
    </xf>
    <xf numFmtId="4" fontId="83" fillId="0" borderId="234" applyNumberFormat="0" applyProtection="0">
      <alignment horizontal="right" vertical="center"/>
    </xf>
    <xf numFmtId="4" fontId="83" fillId="0" borderId="234" applyNumberFormat="0" applyProtection="0">
      <alignment horizontal="right" vertical="center"/>
    </xf>
    <xf numFmtId="4" fontId="83" fillId="0" borderId="234" applyNumberFormat="0" applyProtection="0">
      <alignment horizontal="right" vertical="center"/>
    </xf>
    <xf numFmtId="4" fontId="71" fillId="88" borderId="229" applyNumberFormat="0" applyProtection="0">
      <alignment horizontal="right" vertical="center"/>
    </xf>
    <xf numFmtId="4" fontId="83" fillId="0" borderId="234" applyNumberFormat="0" applyProtection="0">
      <alignment horizontal="right" vertical="center"/>
    </xf>
    <xf numFmtId="4" fontId="71" fillId="88" borderId="229" applyNumberFormat="0" applyProtection="0">
      <alignment horizontal="right" vertical="center"/>
    </xf>
    <xf numFmtId="4" fontId="71" fillId="88" borderId="229" applyNumberFormat="0" applyProtection="0">
      <alignment horizontal="right" vertical="center"/>
    </xf>
    <xf numFmtId="4" fontId="71" fillId="89" borderId="236" applyNumberFormat="0" applyProtection="0">
      <alignment horizontal="right" vertical="center"/>
    </xf>
    <xf numFmtId="4" fontId="172" fillId="75" borderId="234" applyNumberFormat="0" applyProtection="0">
      <alignment horizontal="right" vertical="center"/>
    </xf>
    <xf numFmtId="4" fontId="172" fillId="75" borderId="234" applyNumberFormat="0" applyProtection="0">
      <alignment horizontal="right" vertical="center"/>
    </xf>
    <xf numFmtId="4" fontId="121" fillId="89" borderId="236" applyNumberFormat="0" applyProtection="0">
      <alignment horizontal="right" vertical="center"/>
    </xf>
    <xf numFmtId="4" fontId="121" fillId="88" borderId="229" applyNumberFormat="0" applyProtection="0">
      <alignment horizontal="right" vertical="center"/>
    </xf>
    <xf numFmtId="4" fontId="121" fillId="88" borderId="229" applyNumberFormat="0" applyProtection="0">
      <alignment horizontal="right" vertical="center"/>
    </xf>
    <xf numFmtId="4" fontId="121" fillId="89" borderId="236" applyNumberFormat="0" applyProtection="0">
      <alignment horizontal="right" vertical="center"/>
    </xf>
    <xf numFmtId="4" fontId="83" fillId="52" borderId="234" applyNumberFormat="0" applyProtection="0">
      <alignment horizontal="left" vertical="center" indent="1"/>
    </xf>
    <xf numFmtId="4" fontId="83" fillId="52" borderId="234" applyNumberFormat="0" applyProtection="0">
      <alignment horizontal="left" vertical="center" indent="1"/>
    </xf>
    <xf numFmtId="4" fontId="83" fillId="52" borderId="234" applyNumberFormat="0" applyProtection="0">
      <alignment horizontal="left" vertical="center" indent="1"/>
    </xf>
    <xf numFmtId="4" fontId="83" fillId="52" borderId="234"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4" fontId="71" fillId="104" borderId="236" applyNumberFormat="0" applyProtection="0">
      <alignment horizontal="left" vertical="center" indent="1"/>
    </xf>
    <xf numFmtId="0" fontId="29" fillId="130" borderId="229" applyNumberFormat="0" applyProtection="0">
      <alignment horizontal="left" vertical="center" indent="1"/>
    </xf>
    <xf numFmtId="0" fontId="92" fillId="0" borderId="240" applyNumberFormat="0" applyFill="0" applyAlignment="0" applyProtection="0"/>
    <xf numFmtId="0" fontId="107" fillId="104" borderId="236" applyNumberFormat="0" applyProtection="0">
      <alignment horizontal="left" vertical="top" indent="1"/>
    </xf>
    <xf numFmtId="0" fontId="107" fillId="104" borderId="236" applyNumberFormat="0" applyProtection="0">
      <alignment horizontal="left" vertical="top"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29" fillId="130" borderId="229" applyNumberFormat="0" applyProtection="0">
      <alignment horizontal="left" vertical="center" indent="1"/>
    </xf>
    <xf numFmtId="0" fontId="71" fillId="104" borderId="236" applyNumberFormat="0" applyProtection="0">
      <alignment horizontal="left" vertical="top" indent="1"/>
    </xf>
    <xf numFmtId="0" fontId="29" fillId="130" borderId="229" applyNumberFormat="0" applyProtection="0">
      <alignment horizontal="left" vertical="center" indent="1"/>
    </xf>
    <xf numFmtId="4" fontId="174" fillId="139" borderId="237" applyNumberFormat="0" applyProtection="0">
      <alignment horizontal="left" vertical="center" indent="1"/>
    </xf>
    <xf numFmtId="4" fontId="174" fillId="139" borderId="237" applyNumberFormat="0" applyProtection="0">
      <alignment horizontal="left" vertical="center" indent="1"/>
    </xf>
    <xf numFmtId="4" fontId="177" fillId="87" borderId="234" applyNumberFormat="0" applyProtection="0">
      <alignment horizontal="right" vertical="center"/>
    </xf>
    <xf numFmtId="4" fontId="177" fillId="87" borderId="234" applyNumberFormat="0" applyProtection="0">
      <alignment horizontal="right" vertical="center"/>
    </xf>
    <xf numFmtId="4" fontId="131" fillId="0" borderId="236" applyNumberFormat="0" applyProtection="0">
      <alignment horizontal="right" vertical="center"/>
    </xf>
    <xf numFmtId="4" fontId="131" fillId="88" borderId="229" applyNumberFormat="0" applyProtection="0">
      <alignment horizontal="right" vertical="center"/>
    </xf>
    <xf numFmtId="4" fontId="131" fillId="88" borderId="229" applyNumberFormat="0" applyProtection="0">
      <alignment horizontal="right" vertical="center"/>
    </xf>
    <xf numFmtId="4" fontId="131" fillId="89" borderId="236" applyNumberFormat="0" applyProtection="0">
      <alignment horizontal="right" vertical="center"/>
    </xf>
    <xf numFmtId="200" fontId="137" fillId="0" borderId="230">
      <alignment horizontal="center"/>
    </xf>
    <xf numFmtId="0" fontId="29" fillId="0" borderId="231" applyNumberFormat="0" applyFont="0" applyFill="0" applyAlignment="0" applyProtection="0"/>
    <xf numFmtId="0" fontId="29" fillId="0" borderId="231" applyNumberFormat="0" applyFont="0" applyFill="0" applyAlignment="0" applyProtection="0"/>
    <xf numFmtId="0" fontId="29" fillId="0" borderId="231" applyNumberFormat="0" applyFont="0" applyFill="0" applyAlignment="0" applyProtection="0"/>
    <xf numFmtId="0" fontId="29" fillId="0" borderId="231" applyNumberFormat="0" applyFont="0" applyFill="0" applyAlignment="0" applyProtection="0"/>
    <xf numFmtId="0" fontId="29" fillId="0" borderId="230" applyNumberFormat="0" applyFont="0" applyFill="0" applyAlignment="0" applyProtection="0"/>
    <xf numFmtId="0" fontId="29" fillId="0" borderId="230" applyNumberFormat="0" applyFont="0" applyFill="0" applyAlignment="0" applyProtection="0"/>
    <xf numFmtId="0" fontId="29" fillId="0" borderId="230" applyNumberFormat="0" applyFont="0" applyFill="0" applyAlignment="0" applyProtection="0"/>
    <xf numFmtId="0" fontId="29" fillId="0" borderId="230" applyNumberFormat="0" applyFont="0" applyFill="0" applyAlignment="0" applyProtection="0"/>
    <xf numFmtId="0" fontId="29" fillId="0" borderId="232" applyNumberFormat="0" applyFont="0" applyFill="0" applyAlignment="0" applyProtection="0"/>
    <xf numFmtId="0" fontId="29" fillId="0" borderId="232" applyNumberFormat="0" applyFont="0" applyFill="0" applyAlignment="0" applyProtection="0"/>
    <xf numFmtId="0" fontId="29" fillId="0" borderId="232" applyNumberFormat="0" applyFont="0" applyFill="0" applyAlignment="0" applyProtection="0"/>
    <xf numFmtId="0" fontId="29" fillId="0" borderId="232" applyNumberFormat="0" applyFont="0" applyFill="0" applyAlignment="0" applyProtection="0"/>
    <xf numFmtId="0" fontId="142" fillId="0" borderId="225" applyNumberFormat="0" applyFill="0" applyAlignment="0" applyProtection="0"/>
    <xf numFmtId="0" fontId="142" fillId="0" borderId="226" applyNumberFormat="0" applyFill="0" applyAlignment="0" applyProtection="0"/>
    <xf numFmtId="0" fontId="142" fillId="0" borderId="225" applyNumberFormat="0" applyFill="0" applyAlignment="0" applyProtection="0"/>
    <xf numFmtId="0" fontId="142" fillId="0" borderId="226" applyNumberFormat="0" applyFill="0" applyAlignment="0" applyProtection="0"/>
    <xf numFmtId="0" fontId="142" fillId="0" borderId="226" applyNumberFormat="0" applyFill="0" applyAlignment="0" applyProtection="0"/>
    <xf numFmtId="4" fontId="71" fillId="47" borderId="244" applyNumberFormat="0" applyProtection="0">
      <alignment horizontal="right" vertical="center"/>
    </xf>
    <xf numFmtId="0" fontId="168" fillId="67" borderId="272" applyNumberFormat="0" applyAlignment="0" applyProtection="0"/>
    <xf numFmtId="0" fontId="6" fillId="0" borderId="0"/>
    <xf numFmtId="0" fontId="72" fillId="48" borderId="239" applyNumberFormat="0" applyAlignment="0" applyProtection="0"/>
    <xf numFmtId="0" fontId="73" fillId="121" borderId="239" applyNumberFormat="0" applyAlignment="0" applyProtection="0"/>
    <xf numFmtId="0" fontId="157" fillId="122" borderId="249" applyNumberFormat="0" applyAlignment="0" applyProtection="0"/>
    <xf numFmtId="0" fontId="72" fillId="48" borderId="239" applyNumberFormat="0" applyAlignment="0" applyProtection="0"/>
    <xf numFmtId="0" fontId="157" fillId="122" borderId="249" applyNumberFormat="0" applyAlignment="0" applyProtection="0"/>
    <xf numFmtId="0" fontId="157" fillId="122" borderId="24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73" fillId="41" borderId="239" applyNumberFormat="0" applyAlignment="0" applyProtection="0"/>
    <xf numFmtId="0" fontId="96" fillId="43" borderId="239" applyNumberFormat="0" applyAlignment="0" applyProtection="0"/>
    <xf numFmtId="0" fontId="168" fillId="67" borderId="249" applyNumberFormat="0" applyAlignment="0" applyProtection="0"/>
    <xf numFmtId="0" fontId="96" fillId="43" borderId="239" applyNumberFormat="0" applyAlignment="0" applyProtection="0"/>
    <xf numFmtId="0" fontId="168" fillId="67" borderId="249" applyNumberFormat="0" applyAlignment="0" applyProtection="0"/>
    <xf numFmtId="0" fontId="168" fillId="67" borderId="24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168" fillId="67" borderId="239" applyNumberFormat="0" applyAlignment="0" applyProtection="0"/>
    <xf numFmtId="0" fontId="96" fillId="43" borderId="239" applyNumberFormat="0" applyAlignment="0" applyProtection="0"/>
    <xf numFmtId="0" fontId="168" fillId="67"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96" fillId="43" borderId="239" applyNumberFormat="0" applyAlignment="0" applyProtection="0"/>
    <xf numFmtId="0" fontId="29" fillId="66" borderId="242" applyNumberFormat="0" applyFont="0" applyAlignment="0" applyProtection="0"/>
    <xf numFmtId="0" fontId="29" fillId="39" borderId="242" applyNumberFormat="0" applyFont="0" applyAlignment="0" applyProtection="0"/>
    <xf numFmtId="0" fontId="83" fillId="66" borderId="249" applyNumberFormat="0" applyFont="0" applyAlignment="0" applyProtection="0"/>
    <xf numFmtId="0" fontId="71" fillId="39" borderId="242" applyNumberFormat="0" applyFont="0" applyAlignment="0" applyProtection="0"/>
    <xf numFmtId="0" fontId="83" fillId="66" borderId="249" applyNumberFormat="0" applyFont="0" applyAlignment="0" applyProtection="0"/>
    <xf numFmtId="0" fontId="71" fillId="39" borderId="242" applyNumberFormat="0" applyFont="0" applyAlignment="0" applyProtection="0"/>
    <xf numFmtId="0" fontId="71" fillId="39" borderId="242" applyNumberFormat="0" applyFont="0" applyAlignment="0" applyProtection="0"/>
    <xf numFmtId="0" fontId="29" fillId="39" borderId="242" applyNumberFormat="0" applyFont="0" applyAlignment="0" applyProtection="0"/>
    <xf numFmtId="0" fontId="83" fillId="66" borderId="24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83" fillId="66" borderId="24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29" fillId="39" borderId="239" applyNumberFormat="0" applyFont="0" applyAlignment="0" applyProtection="0"/>
    <xf numFmtId="0" fontId="105" fillId="121" borderId="243" applyNumberFormat="0" applyAlignment="0" applyProtection="0"/>
    <xf numFmtId="0" fontId="105" fillId="122" borderId="243" applyNumberFormat="0" applyAlignment="0" applyProtection="0"/>
    <xf numFmtId="0" fontId="105" fillId="48" borderId="243" applyNumberFormat="0" applyAlignment="0" applyProtection="0"/>
    <xf numFmtId="0" fontId="105" fillId="122" borderId="243" applyNumberFormat="0" applyAlignment="0" applyProtection="0"/>
    <xf numFmtId="0" fontId="105" fillId="48" borderId="243" applyNumberFormat="0" applyAlignment="0" applyProtection="0"/>
    <xf numFmtId="0" fontId="105" fillId="48"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0" fontId="105" fillId="41" borderId="243" applyNumberFormat="0" applyAlignment="0" applyProtection="0"/>
    <xf numFmtId="4" fontId="83" fillId="76" borderId="249" applyNumberFormat="0" applyProtection="0">
      <alignment vertical="center"/>
    </xf>
    <xf numFmtId="4" fontId="71" fillId="77" borderId="243" applyNumberFormat="0" applyProtection="0">
      <alignment vertical="center"/>
    </xf>
    <xf numFmtId="4" fontId="83" fillId="76" borderId="249" applyNumberFormat="0" applyProtection="0">
      <alignment vertical="center"/>
    </xf>
    <xf numFmtId="4" fontId="83" fillId="76" borderId="249" applyNumberFormat="0" applyProtection="0">
      <alignment vertical="center"/>
    </xf>
    <xf numFmtId="4" fontId="83" fillId="76" borderId="249" applyNumberFormat="0" applyProtection="0">
      <alignment vertical="center"/>
    </xf>
    <xf numFmtId="4" fontId="71" fillId="77" borderId="243" applyNumberFormat="0" applyProtection="0">
      <alignment vertical="center"/>
    </xf>
    <xf numFmtId="4" fontId="83" fillId="76" borderId="249" applyNumberFormat="0" applyProtection="0">
      <alignment vertical="center"/>
    </xf>
    <xf numFmtId="4" fontId="71" fillId="77" borderId="243" applyNumberFormat="0" applyProtection="0">
      <alignment vertical="center"/>
    </xf>
    <xf numFmtId="4" fontId="71" fillId="77" borderId="243" applyNumberFormat="0" applyProtection="0">
      <alignment vertical="center"/>
    </xf>
    <xf numFmtId="4" fontId="115" fillId="76" borderId="244" applyNumberFormat="0" applyProtection="0">
      <alignment vertical="center"/>
    </xf>
    <xf numFmtId="4" fontId="172" fillId="77" borderId="249" applyNumberFormat="0" applyProtection="0">
      <alignment vertical="center"/>
    </xf>
    <xf numFmtId="4" fontId="172" fillId="77" borderId="249" applyNumberFormat="0" applyProtection="0">
      <alignment vertical="center"/>
    </xf>
    <xf numFmtId="4" fontId="112" fillId="77" borderId="244" applyNumberFormat="0" applyProtection="0">
      <alignment vertical="center"/>
    </xf>
    <xf numFmtId="4" fontId="121" fillId="77" borderId="243" applyNumberFormat="0" applyProtection="0">
      <alignment vertical="center"/>
    </xf>
    <xf numFmtId="4" fontId="121" fillId="77" borderId="243" applyNumberFormat="0" applyProtection="0">
      <alignment vertical="center"/>
    </xf>
    <xf numFmtId="4" fontId="112" fillId="76" borderId="244" applyNumberFormat="0" applyProtection="0">
      <alignment vertical="center"/>
    </xf>
    <xf numFmtId="4" fontId="83" fillId="77" borderId="249" applyNumberFormat="0" applyProtection="0">
      <alignment horizontal="left" vertical="center" indent="1"/>
    </xf>
    <xf numFmtId="4" fontId="83" fillId="77" borderId="249" applyNumberFormat="0" applyProtection="0">
      <alignment horizontal="left" vertical="center" indent="1"/>
    </xf>
    <xf numFmtId="4" fontId="83" fillId="77" borderId="249" applyNumberFormat="0" applyProtection="0">
      <alignment horizontal="left" vertical="center" indent="1"/>
    </xf>
    <xf numFmtId="4" fontId="83" fillId="77" borderId="249" applyNumberFormat="0" applyProtection="0">
      <alignment horizontal="left" vertical="center" indent="1"/>
    </xf>
    <xf numFmtId="4" fontId="71" fillId="77" borderId="243" applyNumberFormat="0" applyProtection="0">
      <alignment horizontal="left" vertical="center" indent="1"/>
    </xf>
    <xf numFmtId="4" fontId="71" fillId="77" borderId="243" applyNumberFormat="0" applyProtection="0">
      <alignment horizontal="left" vertical="center" indent="1"/>
    </xf>
    <xf numFmtId="4" fontId="115" fillId="76" borderId="244" applyNumberFormat="0" applyProtection="0">
      <alignment horizontal="left" vertical="center" indent="1"/>
    </xf>
    <xf numFmtId="0" fontId="173" fillId="76" borderId="244" applyNumberFormat="0" applyProtection="0">
      <alignment horizontal="left" vertical="top" indent="1"/>
    </xf>
    <xf numFmtId="0" fontId="173" fillId="76" borderId="244" applyNumberFormat="0" applyProtection="0">
      <alignment horizontal="left" vertical="top" indent="1"/>
    </xf>
    <xf numFmtId="0" fontId="115" fillId="77" borderId="244" applyNumberFormat="0" applyProtection="0">
      <alignment horizontal="left" vertical="top" indent="1"/>
    </xf>
    <xf numFmtId="4" fontId="71" fillId="77" borderId="243" applyNumberFormat="0" applyProtection="0">
      <alignment horizontal="left" vertical="center" indent="1"/>
    </xf>
    <xf numFmtId="4" fontId="71" fillId="77" borderId="243" applyNumberFormat="0" applyProtection="0">
      <alignment horizontal="left" vertical="center" indent="1"/>
    </xf>
    <xf numFmtId="0" fontId="115" fillId="76" borderId="244" applyNumberFormat="0" applyProtection="0">
      <alignment horizontal="left" vertical="top"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83" fillId="36" borderId="249" applyNumberFormat="0" applyProtection="0">
      <alignment horizontal="right" vertical="center"/>
    </xf>
    <xf numFmtId="4" fontId="83" fillId="36" borderId="249" applyNumberFormat="0" applyProtection="0">
      <alignment horizontal="right" vertical="center"/>
    </xf>
    <xf numFmtId="4" fontId="83" fillId="36" borderId="249" applyNumberFormat="0" applyProtection="0">
      <alignment horizontal="right" vertical="center"/>
    </xf>
    <xf numFmtId="4" fontId="83" fillId="36" borderId="249" applyNumberFormat="0" applyProtection="0">
      <alignment horizontal="right" vertical="center"/>
    </xf>
    <xf numFmtId="4" fontId="71" fillId="36" borderId="244" applyNumberFormat="0" applyProtection="0">
      <alignment horizontal="right" vertical="center"/>
    </xf>
    <xf numFmtId="4" fontId="71" fillId="98" borderId="243" applyNumberFormat="0" applyProtection="0">
      <alignment horizontal="right" vertical="center"/>
    </xf>
    <xf numFmtId="4" fontId="71" fillId="98" borderId="243" applyNumberFormat="0" applyProtection="0">
      <alignment horizontal="right" vertical="center"/>
    </xf>
    <xf numFmtId="4" fontId="71" fillId="36" borderId="244" applyNumberFormat="0" applyProtection="0">
      <alignment horizontal="right" vertical="center"/>
    </xf>
    <xf numFmtId="4" fontId="83" fillId="131" borderId="249" applyNumberFormat="0" applyProtection="0">
      <alignment horizontal="right" vertical="center"/>
    </xf>
    <xf numFmtId="4" fontId="83" fillId="131" borderId="249" applyNumberFormat="0" applyProtection="0">
      <alignment horizontal="right" vertical="center"/>
    </xf>
    <xf numFmtId="4" fontId="83" fillId="131" borderId="249" applyNumberFormat="0" applyProtection="0">
      <alignment horizontal="right" vertical="center"/>
    </xf>
    <xf numFmtId="4" fontId="83" fillId="131" borderId="249" applyNumberFormat="0" applyProtection="0">
      <alignment horizontal="right" vertical="center"/>
    </xf>
    <xf numFmtId="4" fontId="71" fillId="37" borderId="244" applyNumberFormat="0" applyProtection="0">
      <alignment horizontal="right" vertical="center"/>
    </xf>
    <xf numFmtId="4" fontId="71" fillId="132" borderId="243" applyNumberFormat="0" applyProtection="0">
      <alignment horizontal="right" vertical="center"/>
    </xf>
    <xf numFmtId="4" fontId="71" fillId="132" borderId="243" applyNumberFormat="0" applyProtection="0">
      <alignment horizontal="right" vertical="center"/>
    </xf>
    <xf numFmtId="4" fontId="71" fillId="37" borderId="244"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83" fillId="61" borderId="253" applyNumberFormat="0" applyProtection="0">
      <alignment horizontal="right" vertical="center"/>
    </xf>
    <xf numFmtId="4" fontId="71" fillId="61" borderId="244" applyNumberFormat="0" applyProtection="0">
      <alignment horizontal="right" vertical="center"/>
    </xf>
    <xf numFmtId="4" fontId="71" fillId="90" borderId="243" applyNumberFormat="0" applyProtection="0">
      <alignment horizontal="right" vertical="center"/>
    </xf>
    <xf numFmtId="4" fontId="71" fillId="90" borderId="243" applyNumberFormat="0" applyProtection="0">
      <alignment horizontal="right" vertical="center"/>
    </xf>
    <xf numFmtId="4" fontId="71" fillId="61" borderId="244"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83" fillId="49" borderId="249" applyNumberFormat="0" applyProtection="0">
      <alignment horizontal="right" vertical="center"/>
    </xf>
    <xf numFmtId="4" fontId="71" fillId="49" borderId="244" applyNumberFormat="0" applyProtection="0">
      <alignment horizontal="right" vertical="center"/>
    </xf>
    <xf numFmtId="4" fontId="71" fillId="95" borderId="243" applyNumberFormat="0" applyProtection="0">
      <alignment horizontal="right" vertical="center"/>
    </xf>
    <xf numFmtId="4" fontId="71" fillId="95" borderId="243" applyNumberFormat="0" applyProtection="0">
      <alignment horizontal="right" vertical="center"/>
    </xf>
    <xf numFmtId="4" fontId="71" fillId="49" borderId="244"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83" fillId="53" borderId="249" applyNumberFormat="0" applyProtection="0">
      <alignment horizontal="right" vertical="center"/>
    </xf>
    <xf numFmtId="4" fontId="71" fillId="53" borderId="244" applyNumberFormat="0" applyProtection="0">
      <alignment horizontal="right" vertical="center"/>
    </xf>
    <xf numFmtId="4" fontId="71" fillId="133" borderId="243" applyNumberFormat="0" applyProtection="0">
      <alignment horizontal="right" vertical="center"/>
    </xf>
    <xf numFmtId="4" fontId="71" fillId="133" borderId="243" applyNumberFormat="0" applyProtection="0">
      <alignment horizontal="right" vertical="center"/>
    </xf>
    <xf numFmtId="4" fontId="71" fillId="53" borderId="244"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83" fillId="68" borderId="249" applyNumberFormat="0" applyProtection="0">
      <alignment horizontal="right" vertical="center"/>
    </xf>
    <xf numFmtId="4" fontId="71" fillId="68" borderId="244" applyNumberFormat="0" applyProtection="0">
      <alignment horizontal="right" vertical="center"/>
    </xf>
    <xf numFmtId="4" fontId="71" fillId="99" borderId="243" applyNumberFormat="0" applyProtection="0">
      <alignment horizontal="right" vertical="center"/>
    </xf>
    <xf numFmtId="4" fontId="71" fillId="99" borderId="243" applyNumberFormat="0" applyProtection="0">
      <alignment horizontal="right" vertical="center"/>
    </xf>
    <xf numFmtId="4" fontId="71" fillId="68" borderId="244"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83" fillId="47" borderId="249" applyNumberFormat="0" applyProtection="0">
      <alignment horizontal="right" vertical="center"/>
    </xf>
    <xf numFmtId="4" fontId="71" fillId="47" borderId="244" applyNumberFormat="0" applyProtection="0">
      <alignment horizontal="right" vertical="center"/>
    </xf>
    <xf numFmtId="4" fontId="71" fillId="134" borderId="243" applyNumberFormat="0" applyProtection="0">
      <alignment horizontal="right" vertical="center"/>
    </xf>
    <xf numFmtId="4" fontId="71" fillId="134" borderId="243" applyNumberFormat="0" applyProtection="0">
      <alignment horizontal="right" vertical="center"/>
    </xf>
    <xf numFmtId="4" fontId="71" fillId="47" borderId="244"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83" fillId="72" borderId="249" applyNumberFormat="0" applyProtection="0">
      <alignment horizontal="right" vertical="center"/>
    </xf>
    <xf numFmtId="4" fontId="71" fillId="72" borderId="244" applyNumberFormat="0" applyProtection="0">
      <alignment horizontal="right" vertical="center"/>
    </xf>
    <xf numFmtId="4" fontId="71" fillId="135" borderId="243" applyNumberFormat="0" applyProtection="0">
      <alignment horizontal="right" vertical="center"/>
    </xf>
    <xf numFmtId="4" fontId="71" fillId="135" borderId="243" applyNumberFormat="0" applyProtection="0">
      <alignment horizontal="right" vertical="center"/>
    </xf>
    <xf numFmtId="4" fontId="71" fillId="72" borderId="244"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83" fillId="46" borderId="249" applyNumberFormat="0" applyProtection="0">
      <alignment horizontal="right" vertical="center"/>
    </xf>
    <xf numFmtId="4" fontId="71" fillId="46" borderId="244" applyNumberFormat="0" applyProtection="0">
      <alignment horizontal="right" vertical="center"/>
    </xf>
    <xf numFmtId="4" fontId="71" fillId="94" borderId="243" applyNumberFormat="0" applyProtection="0">
      <alignment horizontal="right" vertical="center"/>
    </xf>
    <xf numFmtId="4" fontId="71" fillId="94" borderId="243" applyNumberFormat="0" applyProtection="0">
      <alignment horizontal="right" vertical="center"/>
    </xf>
    <xf numFmtId="4" fontId="71" fillId="46" borderId="244" applyNumberFormat="0" applyProtection="0">
      <alignment horizontal="right" vertical="center"/>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83" fillId="136" borderId="253" applyNumberFormat="0" applyProtection="0">
      <alignment horizontal="left" vertical="center" indent="1"/>
    </xf>
    <xf numFmtId="4" fontId="115" fillId="137" borderId="243" applyNumberFormat="0" applyProtection="0">
      <alignment horizontal="left" vertical="center" indent="1"/>
    </xf>
    <xf numFmtId="4" fontId="115" fillId="137" borderId="243" applyNumberFormat="0" applyProtection="0">
      <alignment horizontal="left" vertical="center" indent="1"/>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29" fillId="65" borderId="253" applyNumberFormat="0" applyProtection="0">
      <alignment horizontal="left" vertical="center" indent="1"/>
    </xf>
    <xf numFmtId="4" fontId="83" fillId="104" borderId="249" applyNumberFormat="0" applyProtection="0">
      <alignment horizontal="right" vertical="center"/>
    </xf>
    <xf numFmtId="4" fontId="83" fillId="104" borderId="249" applyNumberFormat="0" applyProtection="0">
      <alignment horizontal="right" vertical="center"/>
    </xf>
    <xf numFmtId="4" fontId="83" fillId="104" borderId="249" applyNumberFormat="0" applyProtection="0">
      <alignment horizontal="right" vertical="center"/>
    </xf>
    <xf numFmtId="4" fontId="83" fillId="104" borderId="249" applyNumberFormat="0" applyProtection="0">
      <alignment horizontal="right" vertical="center"/>
    </xf>
    <xf numFmtId="0" fontId="29" fillId="130" borderId="243" applyNumberFormat="0" applyProtection="0">
      <alignment horizontal="left" vertical="center" indent="1"/>
    </xf>
    <xf numFmtId="4" fontId="119" fillId="48" borderId="244" applyNumberFormat="0" applyProtection="0">
      <alignment horizontal="center" vertical="center"/>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71" fillId="104" borderId="244" applyNumberFormat="0" applyProtection="0">
      <alignment horizontal="right" vertical="center"/>
    </xf>
    <xf numFmtId="0" fontId="29" fillId="130" borderId="243" applyNumberFormat="0" applyProtection="0">
      <alignment horizontal="left" vertical="center" indent="1"/>
    </xf>
    <xf numFmtId="4" fontId="83" fillId="89" borderId="253" applyNumberFormat="0" applyProtection="0">
      <alignment horizontal="left" vertical="center" indent="1"/>
    </xf>
    <xf numFmtId="4" fontId="83" fillId="89" borderId="253" applyNumberFormat="0" applyProtection="0">
      <alignment horizontal="left" vertical="center" indent="1"/>
    </xf>
    <xf numFmtId="4" fontId="83" fillId="89" borderId="253" applyNumberFormat="0" applyProtection="0">
      <alignment horizontal="left" vertical="center" indent="1"/>
    </xf>
    <xf numFmtId="4" fontId="83" fillId="89" borderId="253" applyNumberFormat="0" applyProtection="0">
      <alignment horizontal="left" vertical="center" indent="1"/>
    </xf>
    <xf numFmtId="4" fontId="71" fillId="88" borderId="243" applyNumberFormat="0" applyProtection="0">
      <alignment horizontal="left" vertical="center" indent="1"/>
    </xf>
    <xf numFmtId="4" fontId="71" fillId="88" borderId="243" applyNumberFormat="0" applyProtection="0">
      <alignment horizontal="left" vertical="center" indent="1"/>
    </xf>
    <xf numFmtId="4" fontId="83" fillId="104" borderId="253" applyNumberFormat="0" applyProtection="0">
      <alignment horizontal="left" vertical="center" indent="1"/>
    </xf>
    <xf numFmtId="4" fontId="83" fillId="104" borderId="253" applyNumberFormat="0" applyProtection="0">
      <alignment horizontal="left" vertical="center" indent="1"/>
    </xf>
    <xf numFmtId="4" fontId="83" fillId="104" borderId="253" applyNumberFormat="0" applyProtection="0">
      <alignment horizontal="left" vertical="center" indent="1"/>
    </xf>
    <xf numFmtId="4" fontId="83" fillId="104" borderId="253" applyNumberFormat="0" applyProtection="0">
      <alignment horizontal="left" vertical="center" indent="1"/>
    </xf>
    <xf numFmtId="4" fontId="71" fillId="138" borderId="243" applyNumberFormat="0" applyProtection="0">
      <alignment horizontal="left" vertical="center" indent="1"/>
    </xf>
    <xf numFmtId="4" fontId="71" fillId="138" borderId="243" applyNumberFormat="0" applyProtection="0">
      <alignment horizontal="left" vertical="center" indent="1"/>
    </xf>
    <xf numFmtId="0" fontId="83" fillId="48" borderId="249" applyNumberFormat="0" applyProtection="0">
      <alignment horizontal="left" vertical="center" indent="1"/>
    </xf>
    <xf numFmtId="0" fontId="83" fillId="48" borderId="249" applyNumberFormat="0" applyProtection="0">
      <alignment horizontal="left" vertical="center" indent="1"/>
    </xf>
    <xf numFmtId="0" fontId="83" fillId="48" borderId="249" applyNumberFormat="0" applyProtection="0">
      <alignment horizontal="left" vertical="center" indent="1"/>
    </xf>
    <xf numFmtId="0" fontId="83" fillId="48" borderId="249"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65" borderId="244" applyNumberFormat="0" applyProtection="0">
      <alignment horizontal="left" vertical="center" indent="1"/>
    </xf>
    <xf numFmtId="0" fontId="29" fillId="138" borderId="243" applyNumberFormat="0" applyProtection="0">
      <alignment horizontal="left" vertical="center" indent="1"/>
    </xf>
    <xf numFmtId="0" fontId="29" fillId="83" borderId="244" applyNumberFormat="0" applyProtection="0">
      <alignment horizontal="left" vertical="top" indent="1"/>
    </xf>
    <xf numFmtId="0" fontId="83" fillId="65" borderId="244" applyNumberFormat="0" applyProtection="0">
      <alignment horizontal="left" vertical="top" indent="1"/>
    </xf>
    <xf numFmtId="0" fontId="83" fillId="65" borderId="244" applyNumberFormat="0" applyProtection="0">
      <alignment horizontal="left" vertical="top" indent="1"/>
    </xf>
    <xf numFmtId="0" fontId="29" fillId="138" borderId="243" applyNumberFormat="0" applyProtection="0">
      <alignment horizontal="left" vertical="center" indent="1"/>
    </xf>
    <xf numFmtId="0" fontId="29" fillId="83" borderId="244" applyNumberFormat="0" applyProtection="0">
      <alignment horizontal="left" vertical="top"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83" borderId="244" applyNumberFormat="0" applyProtection="0">
      <alignment horizontal="left" vertical="top" indent="1"/>
    </xf>
    <xf numFmtId="0" fontId="29" fillId="138" borderId="243" applyNumberFormat="0" applyProtection="0">
      <alignment horizontal="left" vertical="center" indent="1"/>
    </xf>
    <xf numFmtId="0" fontId="29" fillId="138" borderId="243" applyNumberFormat="0" applyProtection="0">
      <alignment horizontal="left" vertical="center" indent="1"/>
    </xf>
    <xf numFmtId="0" fontId="29" fillId="65" borderId="244" applyNumberFormat="0" applyProtection="0">
      <alignment horizontal="left" vertical="top"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83" fillId="70" borderId="249"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104" borderId="244" applyNumberFormat="0" applyProtection="0">
      <alignment horizontal="left" vertical="center" indent="1"/>
    </xf>
    <xf numFmtId="0" fontId="29" fillId="82" borderId="243" applyNumberFormat="0" applyProtection="0">
      <alignment horizontal="left" vertical="center" indent="1"/>
    </xf>
    <xf numFmtId="0" fontId="29" fillId="85" borderId="244" applyNumberFormat="0" applyProtection="0">
      <alignment horizontal="left" vertical="top" indent="1"/>
    </xf>
    <xf numFmtId="0" fontId="83" fillId="104" borderId="244" applyNumberFormat="0" applyProtection="0">
      <alignment horizontal="left" vertical="top" indent="1"/>
    </xf>
    <xf numFmtId="0" fontId="83" fillId="104" borderId="244" applyNumberFormat="0" applyProtection="0">
      <alignment horizontal="left" vertical="top" indent="1"/>
    </xf>
    <xf numFmtId="0" fontId="29" fillId="82" borderId="243" applyNumberFormat="0" applyProtection="0">
      <alignment horizontal="left" vertical="center" indent="1"/>
    </xf>
    <xf numFmtId="0" fontId="29" fillId="85" borderId="244" applyNumberFormat="0" applyProtection="0">
      <alignment horizontal="left" vertical="top"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85" borderId="244" applyNumberFormat="0" applyProtection="0">
      <alignment horizontal="left" vertical="top" indent="1"/>
    </xf>
    <xf numFmtId="0" fontId="29" fillId="82" borderId="243" applyNumberFormat="0" applyProtection="0">
      <alignment horizontal="left" vertical="center" indent="1"/>
    </xf>
    <xf numFmtId="0" fontId="29" fillId="82" borderId="243" applyNumberFormat="0" applyProtection="0">
      <alignment horizontal="left" vertical="center" indent="1"/>
    </xf>
    <xf numFmtId="0" fontId="29" fillId="104" borderId="244" applyNumberFormat="0" applyProtection="0">
      <alignment horizontal="left" vertical="top"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83" fillId="44" borderId="249"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44" borderId="244" applyNumberFormat="0" applyProtection="0">
      <alignment horizontal="left" vertical="center" indent="1"/>
    </xf>
    <xf numFmtId="0" fontId="29" fillId="73" borderId="243" applyNumberFormat="0" applyProtection="0">
      <alignment horizontal="left" vertical="center" indent="1"/>
    </xf>
    <xf numFmtId="0" fontId="29" fillId="69" borderId="244" applyNumberFormat="0" applyProtection="0">
      <alignment horizontal="left" vertical="top" indent="1"/>
    </xf>
    <xf numFmtId="0" fontId="83" fillId="44" borderId="244" applyNumberFormat="0" applyProtection="0">
      <alignment horizontal="left" vertical="top" indent="1"/>
    </xf>
    <xf numFmtId="0" fontId="83" fillId="44" borderId="244" applyNumberFormat="0" applyProtection="0">
      <alignment horizontal="left" vertical="top" indent="1"/>
    </xf>
    <xf numFmtId="0" fontId="29" fillId="73" borderId="243" applyNumberFormat="0" applyProtection="0">
      <alignment horizontal="left" vertical="center" indent="1"/>
    </xf>
    <xf numFmtId="0" fontId="29" fillId="69" borderId="244" applyNumberFormat="0" applyProtection="0">
      <alignment horizontal="left" vertical="top"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69" borderId="244" applyNumberFormat="0" applyProtection="0">
      <alignment horizontal="left" vertical="top" indent="1"/>
    </xf>
    <xf numFmtId="0" fontId="29" fillId="73" borderId="243" applyNumberFormat="0" applyProtection="0">
      <alignment horizontal="left" vertical="center" indent="1"/>
    </xf>
    <xf numFmtId="0" fontId="29" fillId="73" borderId="243" applyNumberFormat="0" applyProtection="0">
      <alignment horizontal="left" vertical="center" indent="1"/>
    </xf>
    <xf numFmtId="0" fontId="29" fillId="44" borderId="244" applyNumberFormat="0" applyProtection="0">
      <alignment horizontal="left" vertical="top"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83" fillId="89" borderId="249"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89" borderId="244" applyNumberFormat="0" applyProtection="0">
      <alignment horizontal="left" vertical="center" indent="1"/>
    </xf>
    <xf numFmtId="0" fontId="29" fillId="130" borderId="243" applyNumberFormat="0" applyProtection="0">
      <alignment horizontal="left" vertical="center" indent="1"/>
    </xf>
    <xf numFmtId="0" fontId="29" fillId="86" borderId="244" applyNumberFormat="0" applyProtection="0">
      <alignment horizontal="left" vertical="top" indent="1"/>
    </xf>
    <xf numFmtId="0" fontId="83" fillId="89" borderId="244" applyNumberFormat="0" applyProtection="0">
      <alignment horizontal="left" vertical="top" indent="1"/>
    </xf>
    <xf numFmtId="0" fontId="83" fillId="89" borderId="244" applyNumberFormat="0" applyProtection="0">
      <alignment horizontal="left" vertical="top" indent="1"/>
    </xf>
    <xf numFmtId="0" fontId="29" fillId="130" borderId="243" applyNumberFormat="0" applyProtection="0">
      <alignment horizontal="left" vertical="center" indent="1"/>
    </xf>
    <xf numFmtId="0" fontId="29" fillId="86"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86"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89" borderId="244" applyNumberFormat="0" applyProtection="0">
      <alignment horizontal="left" vertical="top" indent="1"/>
    </xf>
    <xf numFmtId="0" fontId="117" fillId="65" borderId="256" applyBorder="0"/>
    <xf numFmtId="0" fontId="117" fillId="65" borderId="256" applyBorder="0"/>
    <xf numFmtId="4" fontId="107" fillId="39" borderId="244" applyNumberFormat="0" applyProtection="0">
      <alignment vertical="center"/>
    </xf>
    <xf numFmtId="4" fontId="107" fillId="39" borderId="244" applyNumberFormat="0" applyProtection="0">
      <alignment vertical="center"/>
    </xf>
    <xf numFmtId="4" fontId="71" fillId="74" borderId="244" applyNumberFormat="0" applyProtection="0">
      <alignment vertical="center"/>
    </xf>
    <xf numFmtId="4" fontId="71" fillId="74" borderId="243" applyNumberFormat="0" applyProtection="0">
      <alignment vertical="center"/>
    </xf>
    <xf numFmtId="4" fontId="71" fillId="74" borderId="243" applyNumberFormat="0" applyProtection="0">
      <alignment vertical="center"/>
    </xf>
    <xf numFmtId="4" fontId="71" fillId="39" borderId="244" applyNumberFormat="0" applyProtection="0">
      <alignment vertical="center"/>
    </xf>
    <xf numFmtId="4" fontId="121" fillId="74" borderId="244" applyNumberFormat="0" applyProtection="0">
      <alignment vertical="center"/>
    </xf>
    <xf numFmtId="4" fontId="121" fillId="74" borderId="243" applyNumberFormat="0" applyProtection="0">
      <alignment vertical="center"/>
    </xf>
    <xf numFmtId="4" fontId="121" fillId="74" borderId="243" applyNumberFormat="0" applyProtection="0">
      <alignment vertical="center"/>
    </xf>
    <xf numFmtId="4" fontId="121" fillId="39" borderId="244" applyNumberFormat="0" applyProtection="0">
      <alignment vertical="center"/>
    </xf>
    <xf numFmtId="4" fontId="107" fillId="48" borderId="244" applyNumberFormat="0" applyProtection="0">
      <alignment horizontal="left" vertical="center" indent="1"/>
    </xf>
    <xf numFmtId="4" fontId="107" fillId="48" borderId="244" applyNumberFormat="0" applyProtection="0">
      <alignment horizontal="left" vertical="center" indent="1"/>
    </xf>
    <xf numFmtId="4" fontId="71" fillId="74" borderId="243" applyNumberFormat="0" applyProtection="0">
      <alignment horizontal="left" vertical="center" indent="1"/>
    </xf>
    <xf numFmtId="4" fontId="71" fillId="74" borderId="243" applyNumberFormat="0" applyProtection="0">
      <alignment horizontal="left" vertical="center" indent="1"/>
    </xf>
    <xf numFmtId="4" fontId="71" fillId="39" borderId="244" applyNumberFormat="0" applyProtection="0">
      <alignment horizontal="left" vertical="center" indent="1"/>
    </xf>
    <xf numFmtId="0" fontId="107" fillId="39" borderId="244" applyNumberFormat="0" applyProtection="0">
      <alignment horizontal="left" vertical="top" indent="1"/>
    </xf>
    <xf numFmtId="0" fontId="107" fillId="39" borderId="244" applyNumberFormat="0" applyProtection="0">
      <alignment horizontal="left" vertical="top" indent="1"/>
    </xf>
    <xf numFmtId="0" fontId="71" fillId="74" borderId="244" applyNumberFormat="0" applyProtection="0">
      <alignment horizontal="left" vertical="top" indent="1"/>
    </xf>
    <xf numFmtId="4" fontId="71" fillId="74" borderId="243" applyNumberFormat="0" applyProtection="0">
      <alignment horizontal="left" vertical="center" indent="1"/>
    </xf>
    <xf numFmtId="4" fontId="71" fillId="74" borderId="243" applyNumberFormat="0" applyProtection="0">
      <alignment horizontal="left" vertical="center" indent="1"/>
    </xf>
    <xf numFmtId="0" fontId="71" fillId="39" borderId="244" applyNumberFormat="0" applyProtection="0">
      <alignment horizontal="left" vertical="top" indent="1"/>
    </xf>
    <xf numFmtId="4" fontId="83" fillId="0" borderId="249" applyNumberFormat="0" applyProtection="0">
      <alignment horizontal="right" vertical="center"/>
    </xf>
    <xf numFmtId="4" fontId="71" fillId="88" borderId="243" applyNumberFormat="0" applyProtection="0">
      <alignment horizontal="right" vertical="center"/>
    </xf>
    <xf numFmtId="4" fontId="83" fillId="0" borderId="249" applyNumberFormat="0" applyProtection="0">
      <alignment horizontal="right" vertical="center"/>
    </xf>
    <xf numFmtId="4" fontId="83" fillId="0" borderId="249" applyNumberFormat="0" applyProtection="0">
      <alignment horizontal="right" vertical="center"/>
    </xf>
    <xf numFmtId="4" fontId="83" fillId="0" borderId="249" applyNumberFormat="0" applyProtection="0">
      <alignment horizontal="right" vertical="center"/>
    </xf>
    <xf numFmtId="4" fontId="71" fillId="88" borderId="243" applyNumberFormat="0" applyProtection="0">
      <alignment horizontal="right" vertical="center"/>
    </xf>
    <xf numFmtId="4" fontId="83" fillId="0" borderId="249" applyNumberFormat="0" applyProtection="0">
      <alignment horizontal="right" vertical="center"/>
    </xf>
    <xf numFmtId="0" fontId="96" fillId="43" borderId="263" applyNumberFormat="0" applyAlignment="0" applyProtection="0"/>
    <xf numFmtId="4" fontId="71" fillId="88" borderId="243" applyNumberFormat="0" applyProtection="0">
      <alignment horizontal="right" vertical="center"/>
    </xf>
    <xf numFmtId="4" fontId="71" fillId="88" borderId="243" applyNumberFormat="0" applyProtection="0">
      <alignment horizontal="right" vertical="center"/>
    </xf>
    <xf numFmtId="4" fontId="71" fillId="89" borderId="244" applyNumberFormat="0" applyProtection="0">
      <alignment horizontal="right" vertical="center"/>
    </xf>
    <xf numFmtId="4" fontId="172" fillId="75" borderId="249" applyNumberFormat="0" applyProtection="0">
      <alignment horizontal="right" vertical="center"/>
    </xf>
    <xf numFmtId="4" fontId="172" fillId="75" borderId="249" applyNumberFormat="0" applyProtection="0">
      <alignment horizontal="right" vertical="center"/>
    </xf>
    <xf numFmtId="4" fontId="121" fillId="89" borderId="244" applyNumberFormat="0" applyProtection="0">
      <alignment horizontal="right" vertical="center"/>
    </xf>
    <xf numFmtId="4" fontId="121" fillId="88" borderId="243" applyNumberFormat="0" applyProtection="0">
      <alignment horizontal="right" vertical="center"/>
    </xf>
    <xf numFmtId="4" fontId="121" fillId="88" borderId="243" applyNumberFormat="0" applyProtection="0">
      <alignment horizontal="right" vertical="center"/>
    </xf>
    <xf numFmtId="4" fontId="121" fillId="89" borderId="244" applyNumberFormat="0" applyProtection="0">
      <alignment horizontal="right" vertical="center"/>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4" fontId="83" fillId="52" borderId="249"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4" fontId="71" fillId="104" borderId="244" applyNumberFormat="0" applyProtection="0">
      <alignment horizontal="left" vertical="center" indent="1"/>
    </xf>
    <xf numFmtId="0" fontId="29" fillId="130" borderId="243" applyNumberFormat="0" applyProtection="0">
      <alignment horizontal="left" vertical="center" indent="1"/>
    </xf>
    <xf numFmtId="0" fontId="107" fillId="104" borderId="244" applyNumberFormat="0" applyProtection="0">
      <alignment horizontal="left" vertical="top" indent="1"/>
    </xf>
    <xf numFmtId="0" fontId="107" fillId="104" borderId="244" applyNumberFormat="0" applyProtection="0">
      <alignment horizontal="left" vertical="top"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29" fillId="130" borderId="243" applyNumberFormat="0" applyProtection="0">
      <alignment horizontal="left" vertical="center" indent="1"/>
    </xf>
    <xf numFmtId="0" fontId="71" fillId="104" borderId="244" applyNumberFormat="0" applyProtection="0">
      <alignment horizontal="left" vertical="top" indent="1"/>
    </xf>
    <xf numFmtId="0" fontId="29" fillId="130" borderId="243" applyNumberFormat="0" applyProtection="0">
      <alignment horizontal="left" vertical="center" indent="1"/>
    </xf>
    <xf numFmtId="4" fontId="174" fillId="139" borderId="253" applyNumberFormat="0" applyProtection="0">
      <alignment horizontal="left" vertical="center" indent="1"/>
    </xf>
    <xf numFmtId="4" fontId="174" fillId="139" borderId="253" applyNumberFormat="0" applyProtection="0">
      <alignment horizontal="left" vertical="center" indent="1"/>
    </xf>
    <xf numFmtId="4" fontId="177" fillId="87" borderId="249" applyNumberFormat="0" applyProtection="0">
      <alignment horizontal="right" vertical="center"/>
    </xf>
    <xf numFmtId="4" fontId="177" fillId="87" borderId="249" applyNumberFormat="0" applyProtection="0">
      <alignment horizontal="right" vertical="center"/>
    </xf>
    <xf numFmtId="4" fontId="131" fillId="0" borderId="244" applyNumberFormat="0" applyProtection="0">
      <alignment horizontal="right" vertical="center"/>
    </xf>
    <xf numFmtId="4" fontId="131" fillId="88" borderId="243" applyNumberFormat="0" applyProtection="0">
      <alignment horizontal="right" vertical="center"/>
    </xf>
    <xf numFmtId="4" fontId="131" fillId="88" borderId="243" applyNumberFormat="0" applyProtection="0">
      <alignment horizontal="right" vertical="center"/>
    </xf>
    <xf numFmtId="4" fontId="131" fillId="89" borderId="244" applyNumberFormat="0" applyProtection="0">
      <alignment horizontal="right" vertical="center"/>
    </xf>
    <xf numFmtId="200" fontId="137" fillId="0" borderId="259">
      <alignment horizontal="center"/>
    </xf>
    <xf numFmtId="0" fontId="29" fillId="0" borderId="260" applyNumberFormat="0" applyFont="0" applyFill="0" applyAlignment="0" applyProtection="0"/>
    <xf numFmtId="0" fontId="29" fillId="0" borderId="260" applyNumberFormat="0" applyFont="0" applyFill="0" applyAlignment="0" applyProtection="0"/>
    <xf numFmtId="0" fontId="29" fillId="0" borderId="260" applyNumberFormat="0" applyFont="0" applyFill="0" applyAlignment="0" applyProtection="0"/>
    <xf numFmtId="0" fontId="29" fillId="0" borderId="260" applyNumberFormat="0" applyFont="0" applyFill="0" applyAlignment="0" applyProtection="0"/>
    <xf numFmtId="0" fontId="29" fillId="0" borderId="259" applyNumberFormat="0" applyFont="0" applyFill="0" applyAlignment="0" applyProtection="0"/>
    <xf numFmtId="0" fontId="29" fillId="0" borderId="259" applyNumberFormat="0" applyFont="0" applyFill="0" applyAlignment="0" applyProtection="0"/>
    <xf numFmtId="0" fontId="29" fillId="0" borderId="259" applyNumberFormat="0" applyFont="0" applyFill="0" applyAlignment="0" applyProtection="0"/>
    <xf numFmtId="0" fontId="29" fillId="0" borderId="259" applyNumberFormat="0" applyFont="0" applyFill="0" applyAlignment="0" applyProtection="0"/>
    <xf numFmtId="0" fontId="29" fillId="0" borderId="261" applyNumberFormat="0" applyFont="0" applyFill="0" applyAlignment="0" applyProtection="0"/>
    <xf numFmtId="0" fontId="29" fillId="0" borderId="261" applyNumberFormat="0" applyFont="0" applyFill="0" applyAlignment="0" applyProtection="0"/>
    <xf numFmtId="0" fontId="29" fillId="0" borderId="261" applyNumberFormat="0" applyFont="0" applyFill="0" applyAlignment="0" applyProtection="0"/>
    <xf numFmtId="0" fontId="29" fillId="0" borderId="261" applyNumberFormat="0" applyFont="0" applyFill="0" applyAlignment="0" applyProtection="0"/>
    <xf numFmtId="0" fontId="142" fillId="0" borderId="257" applyNumberFormat="0" applyFill="0" applyAlignment="0" applyProtection="0"/>
    <xf numFmtId="0" fontId="142" fillId="0" borderId="247" applyNumberFormat="0" applyFill="0" applyAlignment="0" applyProtection="0"/>
    <xf numFmtId="0" fontId="142" fillId="0" borderId="257" applyNumberFormat="0" applyFill="0" applyAlignment="0" applyProtection="0"/>
    <xf numFmtId="0" fontId="142" fillId="0" borderId="247" applyNumberFormat="0" applyFill="0" applyAlignment="0" applyProtection="0"/>
    <xf numFmtId="0" fontId="142" fillId="0" borderId="247" applyNumberFormat="0" applyFill="0" applyAlignment="0" applyProtection="0"/>
    <xf numFmtId="4" fontId="83" fillId="0" borderId="272" applyNumberFormat="0" applyProtection="0">
      <alignment horizontal="right" vertical="center"/>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4" fontId="71" fillId="104" borderId="268" applyNumberFormat="0" applyProtection="0">
      <alignment horizontal="left" vertical="center" indent="1"/>
    </xf>
    <xf numFmtId="0" fontId="29" fillId="130" borderId="267" applyNumberFormat="0" applyProtection="0">
      <alignment horizontal="left" vertical="center" indent="1"/>
    </xf>
    <xf numFmtId="0" fontId="107" fillId="104" borderId="268" applyNumberFormat="0" applyProtection="0">
      <alignment horizontal="left" vertical="top" indent="1"/>
    </xf>
    <xf numFmtId="0" fontId="107" fillId="104"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71" fillId="104" borderId="268" applyNumberFormat="0" applyProtection="0">
      <alignment horizontal="left" vertical="top" indent="1"/>
    </xf>
    <xf numFmtId="0" fontId="29" fillId="130" borderId="267" applyNumberFormat="0" applyProtection="0">
      <alignment horizontal="left" vertical="center" indent="1"/>
    </xf>
    <xf numFmtId="4" fontId="174" fillId="139" borderId="273" applyNumberFormat="0" applyProtection="0">
      <alignment horizontal="left" vertical="center" indent="1"/>
    </xf>
    <xf numFmtId="4" fontId="174" fillId="139" borderId="273" applyNumberFormat="0" applyProtection="0">
      <alignment horizontal="left" vertical="center" indent="1"/>
    </xf>
    <xf numFmtId="4" fontId="177" fillId="87" borderId="272" applyNumberFormat="0" applyProtection="0">
      <alignment horizontal="right" vertical="center"/>
    </xf>
    <xf numFmtId="4" fontId="177" fillId="87" borderId="272" applyNumberFormat="0" applyProtection="0">
      <alignment horizontal="right" vertical="center"/>
    </xf>
    <xf numFmtId="4" fontId="131" fillId="0" borderId="268" applyNumberFormat="0" applyProtection="0">
      <alignment horizontal="right" vertical="center"/>
    </xf>
    <xf numFmtId="4" fontId="131" fillId="88" borderId="267" applyNumberFormat="0" applyProtection="0">
      <alignment horizontal="right" vertical="center"/>
    </xf>
    <xf numFmtId="4" fontId="131" fillId="88" borderId="267" applyNumberFormat="0" applyProtection="0">
      <alignment horizontal="right" vertical="center"/>
    </xf>
    <xf numFmtId="4" fontId="131" fillId="89" borderId="268" applyNumberFormat="0" applyProtection="0">
      <alignment horizontal="right" vertical="center"/>
    </xf>
    <xf numFmtId="0" fontId="29" fillId="0" borderId="269" applyNumberFormat="0" applyFill="0" applyBorder="0" applyAlignment="0" applyProtection="0"/>
    <xf numFmtId="0" fontId="29" fillId="0" borderId="269" applyNumberFormat="0" applyFill="0" applyBorder="0" applyAlignment="0" applyProtection="0"/>
    <xf numFmtId="0" fontId="142" fillId="0" borderId="275" applyNumberFormat="0" applyFill="0" applyAlignment="0" applyProtection="0"/>
    <xf numFmtId="0" fontId="142" fillId="0" borderId="270" applyNumberFormat="0" applyFill="0" applyAlignment="0" applyProtection="0"/>
    <xf numFmtId="0" fontId="142" fillId="0" borderId="275" applyNumberFormat="0" applyFill="0" applyAlignment="0" applyProtection="0"/>
    <xf numFmtId="0" fontId="142" fillId="0" borderId="270" applyNumberFormat="0" applyFill="0" applyAlignment="0" applyProtection="0"/>
    <xf numFmtId="0" fontId="29" fillId="0" borderId="269" applyNumberFormat="0" applyFill="0" applyBorder="0" applyAlignment="0" applyProtection="0"/>
    <xf numFmtId="0" fontId="142" fillId="0" borderId="270" applyNumberFormat="0" applyFill="0" applyAlignment="0" applyProtection="0"/>
    <xf numFmtId="0" fontId="29" fillId="0" borderId="269" applyNumberFormat="0" applyFill="0" applyBorder="0" applyAlignment="0" applyProtection="0"/>
    <xf numFmtId="198" fontId="29" fillId="0" borderId="271">
      <protection locked="0"/>
    </xf>
    <xf numFmtId="198" fontId="29" fillId="0" borderId="271">
      <protection locked="0"/>
    </xf>
    <xf numFmtId="198" fontId="29" fillId="0" borderId="271">
      <protection locked="0"/>
    </xf>
    <xf numFmtId="198" fontId="29" fillId="0" borderId="271">
      <protection locked="0"/>
    </xf>
    <xf numFmtId="198" fontId="29" fillId="0" borderId="271">
      <protection locked="0"/>
    </xf>
    <xf numFmtId="3" fontId="143" fillId="0" borderId="265" applyProtection="0"/>
    <xf numFmtId="0" fontId="72" fillId="48" borderId="263" applyNumberFormat="0" applyAlignment="0" applyProtection="0"/>
    <xf numFmtId="0" fontId="73" fillId="121" borderId="263" applyNumberFormat="0" applyAlignment="0" applyProtection="0"/>
    <xf numFmtId="0" fontId="157" fillId="122" borderId="272" applyNumberFormat="0" applyAlignment="0" applyProtection="0"/>
    <xf numFmtId="0" fontId="72" fillId="48" borderId="263" applyNumberFormat="0" applyAlignment="0" applyProtection="0"/>
    <xf numFmtId="0" fontId="157" fillId="122" borderId="272" applyNumberFormat="0" applyAlignment="0" applyProtection="0"/>
    <xf numFmtId="0" fontId="157" fillId="122" borderId="272"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73" fillId="41" borderId="263" applyNumberFormat="0" applyAlignment="0" applyProtection="0"/>
    <xf numFmtId="0" fontId="96" fillId="43" borderId="263" applyNumberFormat="0" applyAlignment="0" applyProtection="0"/>
    <xf numFmtId="0" fontId="168" fillId="67" borderId="272" applyNumberFormat="0" applyAlignment="0" applyProtection="0"/>
    <xf numFmtId="0" fontId="96" fillId="43" borderId="263" applyNumberFormat="0" applyAlignment="0" applyProtection="0"/>
    <xf numFmtId="0" fontId="168" fillId="67" borderId="272" applyNumberFormat="0" applyAlignment="0" applyProtection="0"/>
    <xf numFmtId="0" fontId="168" fillId="67" borderId="272"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168" fillId="67" borderId="263" applyNumberFormat="0" applyAlignment="0" applyProtection="0"/>
    <xf numFmtId="0" fontId="96" fillId="43" borderId="263" applyNumberFormat="0" applyAlignment="0" applyProtection="0"/>
    <xf numFmtId="0" fontId="168" fillId="67"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96" fillId="43" borderId="263" applyNumberFormat="0" applyAlignment="0" applyProtection="0"/>
    <xf numFmtId="0" fontId="29" fillId="66" borderId="266" applyNumberFormat="0" applyFont="0" applyAlignment="0" applyProtection="0"/>
    <xf numFmtId="0" fontId="29" fillId="39" borderId="266" applyNumberFormat="0" applyFont="0" applyAlignment="0" applyProtection="0"/>
    <xf numFmtId="0" fontId="83" fillId="66" borderId="272" applyNumberFormat="0" applyFont="0" applyAlignment="0" applyProtection="0"/>
    <xf numFmtId="0" fontId="71" fillId="39" borderId="266" applyNumberFormat="0" applyFont="0" applyAlignment="0" applyProtection="0"/>
    <xf numFmtId="0" fontId="83" fillId="66" borderId="272" applyNumberFormat="0" applyFont="0" applyAlignment="0" applyProtection="0"/>
    <xf numFmtId="0" fontId="71" fillId="39" borderId="266" applyNumberFormat="0" applyFont="0" applyAlignment="0" applyProtection="0"/>
    <xf numFmtId="0" fontId="71" fillId="39" borderId="266" applyNumberFormat="0" applyFont="0" applyAlignment="0" applyProtection="0"/>
    <xf numFmtId="0" fontId="29" fillId="39" borderId="266" applyNumberFormat="0" applyFont="0" applyAlignment="0" applyProtection="0"/>
    <xf numFmtId="0" fontId="83" fillId="66" borderId="272"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83" fillId="66" borderId="272"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29" fillId="39" borderId="263" applyNumberFormat="0" applyFont="0" applyAlignment="0" applyProtection="0"/>
    <xf numFmtId="0" fontId="105" fillId="121" borderId="267" applyNumberFormat="0" applyAlignment="0" applyProtection="0"/>
    <xf numFmtId="0" fontId="105" fillId="122" borderId="267" applyNumberFormat="0" applyAlignment="0" applyProtection="0"/>
    <xf numFmtId="0" fontId="105" fillId="48" borderId="267" applyNumberFormat="0" applyAlignment="0" applyProtection="0"/>
    <xf numFmtId="0" fontId="105" fillId="122" borderId="267" applyNumberFormat="0" applyAlignment="0" applyProtection="0"/>
    <xf numFmtId="0" fontId="105" fillId="48" borderId="267" applyNumberFormat="0" applyAlignment="0" applyProtection="0"/>
    <xf numFmtId="0" fontId="105" fillId="48"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0" fontId="105" fillId="41" borderId="267" applyNumberFormat="0" applyAlignment="0" applyProtection="0"/>
    <xf numFmtId="4" fontId="83" fillId="76" borderId="272" applyNumberFormat="0" applyProtection="0">
      <alignment vertical="center"/>
    </xf>
    <xf numFmtId="4" fontId="71" fillId="77" borderId="267" applyNumberFormat="0" applyProtection="0">
      <alignment vertical="center"/>
    </xf>
    <xf numFmtId="4" fontId="83" fillId="76" borderId="272" applyNumberFormat="0" applyProtection="0">
      <alignment vertical="center"/>
    </xf>
    <xf numFmtId="4" fontId="83" fillId="76" borderId="272" applyNumberFormat="0" applyProtection="0">
      <alignment vertical="center"/>
    </xf>
    <xf numFmtId="4" fontId="83" fillId="76" borderId="272" applyNumberFormat="0" applyProtection="0">
      <alignment vertical="center"/>
    </xf>
    <xf numFmtId="4" fontId="71" fillId="77" borderId="267" applyNumberFormat="0" applyProtection="0">
      <alignment vertical="center"/>
    </xf>
    <xf numFmtId="4" fontId="83" fillId="76" borderId="272" applyNumberFormat="0" applyProtection="0">
      <alignment vertical="center"/>
    </xf>
    <xf numFmtId="4" fontId="71" fillId="77" borderId="267" applyNumberFormat="0" applyProtection="0">
      <alignment vertical="center"/>
    </xf>
    <xf numFmtId="4" fontId="71" fillId="77" borderId="267" applyNumberFormat="0" applyProtection="0">
      <alignment vertical="center"/>
    </xf>
    <xf numFmtId="4" fontId="115" fillId="76" borderId="268" applyNumberFormat="0" applyProtection="0">
      <alignment vertical="center"/>
    </xf>
    <xf numFmtId="4" fontId="172" fillId="77" borderId="272" applyNumberFormat="0" applyProtection="0">
      <alignment vertical="center"/>
    </xf>
    <xf numFmtId="4" fontId="172" fillId="77" borderId="272" applyNumberFormat="0" applyProtection="0">
      <alignment vertical="center"/>
    </xf>
    <xf numFmtId="4" fontId="112" fillId="77" borderId="268" applyNumberFormat="0" applyProtection="0">
      <alignment vertical="center"/>
    </xf>
    <xf numFmtId="4" fontId="121" fillId="77" borderId="267" applyNumberFormat="0" applyProtection="0">
      <alignment vertical="center"/>
    </xf>
    <xf numFmtId="4" fontId="121" fillId="77" borderId="267" applyNumberFormat="0" applyProtection="0">
      <alignment vertical="center"/>
    </xf>
    <xf numFmtId="4" fontId="112" fillId="76" borderId="268" applyNumberFormat="0" applyProtection="0">
      <alignment vertical="center"/>
    </xf>
    <xf numFmtId="4" fontId="83" fillId="77" borderId="272" applyNumberFormat="0" applyProtection="0">
      <alignment horizontal="left" vertical="center" indent="1"/>
    </xf>
    <xf numFmtId="4" fontId="83" fillId="77" borderId="272" applyNumberFormat="0" applyProtection="0">
      <alignment horizontal="left" vertical="center" indent="1"/>
    </xf>
    <xf numFmtId="4" fontId="83" fillId="77" borderId="272" applyNumberFormat="0" applyProtection="0">
      <alignment horizontal="left" vertical="center" indent="1"/>
    </xf>
    <xf numFmtId="4" fontId="83" fillId="77" borderId="272" applyNumberFormat="0" applyProtection="0">
      <alignment horizontal="left" vertical="center" indent="1"/>
    </xf>
    <xf numFmtId="4" fontId="71" fillId="77" borderId="267" applyNumberFormat="0" applyProtection="0">
      <alignment horizontal="left" vertical="center" indent="1"/>
    </xf>
    <xf numFmtId="4" fontId="71" fillId="77" borderId="267" applyNumberFormat="0" applyProtection="0">
      <alignment horizontal="left" vertical="center" indent="1"/>
    </xf>
    <xf numFmtId="4" fontId="115" fillId="76" borderId="268" applyNumberFormat="0" applyProtection="0">
      <alignment horizontal="left" vertical="center" indent="1"/>
    </xf>
    <xf numFmtId="0" fontId="173" fillId="76" borderId="268" applyNumberFormat="0" applyProtection="0">
      <alignment horizontal="left" vertical="top" indent="1"/>
    </xf>
    <xf numFmtId="0" fontId="173" fillId="76" borderId="268" applyNumberFormat="0" applyProtection="0">
      <alignment horizontal="left" vertical="top" indent="1"/>
    </xf>
    <xf numFmtId="0" fontId="115" fillId="77" borderId="268" applyNumberFormat="0" applyProtection="0">
      <alignment horizontal="left" vertical="top" indent="1"/>
    </xf>
    <xf numFmtId="4" fontId="71" fillId="77" borderId="267" applyNumberFormat="0" applyProtection="0">
      <alignment horizontal="left" vertical="center" indent="1"/>
    </xf>
    <xf numFmtId="4" fontId="71" fillId="77" borderId="267" applyNumberFormat="0" applyProtection="0">
      <alignment horizontal="left" vertical="center" indent="1"/>
    </xf>
    <xf numFmtId="0" fontId="115" fillId="76" borderId="268" applyNumberFormat="0" applyProtection="0">
      <alignment horizontal="left" vertical="top" indent="1"/>
    </xf>
    <xf numFmtId="4" fontId="83" fillId="52" borderId="272" applyNumberFormat="0" applyProtection="0">
      <alignment horizontal="left" vertical="center" indent="1"/>
    </xf>
    <xf numFmtId="4" fontId="83" fillId="52" borderId="272" applyNumberFormat="0" applyProtection="0">
      <alignment horizontal="left" vertical="center" indent="1"/>
    </xf>
    <xf numFmtId="4" fontId="83" fillId="52" borderId="272" applyNumberFormat="0" applyProtection="0">
      <alignment horizontal="left" vertical="center" indent="1"/>
    </xf>
    <xf numFmtId="4" fontId="83" fillId="52" borderId="272"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4" fontId="83" fillId="36" borderId="272" applyNumberFormat="0" applyProtection="0">
      <alignment horizontal="right" vertical="center"/>
    </xf>
    <xf numFmtId="4" fontId="83" fillId="36" borderId="272" applyNumberFormat="0" applyProtection="0">
      <alignment horizontal="right" vertical="center"/>
    </xf>
    <xf numFmtId="4" fontId="83" fillId="36" borderId="272" applyNumberFormat="0" applyProtection="0">
      <alignment horizontal="right" vertical="center"/>
    </xf>
    <xf numFmtId="4" fontId="83" fillId="36" borderId="272" applyNumberFormat="0" applyProtection="0">
      <alignment horizontal="right" vertical="center"/>
    </xf>
    <xf numFmtId="4" fontId="71" fillId="36" borderId="268" applyNumberFormat="0" applyProtection="0">
      <alignment horizontal="right" vertical="center"/>
    </xf>
    <xf numFmtId="4" fontId="71" fillId="98" borderId="267" applyNumberFormat="0" applyProtection="0">
      <alignment horizontal="right" vertical="center"/>
    </xf>
    <xf numFmtId="4" fontId="71" fillId="98" borderId="267" applyNumberFormat="0" applyProtection="0">
      <alignment horizontal="right" vertical="center"/>
    </xf>
    <xf numFmtId="4" fontId="71" fillId="36" borderId="268" applyNumberFormat="0" applyProtection="0">
      <alignment horizontal="right" vertical="center"/>
    </xf>
    <xf numFmtId="4" fontId="83" fillId="131" borderId="272" applyNumberFormat="0" applyProtection="0">
      <alignment horizontal="right" vertical="center"/>
    </xf>
    <xf numFmtId="4" fontId="83" fillId="131" borderId="272" applyNumberFormat="0" applyProtection="0">
      <alignment horizontal="right" vertical="center"/>
    </xf>
    <xf numFmtId="4" fontId="83" fillId="131" borderId="272" applyNumberFormat="0" applyProtection="0">
      <alignment horizontal="right" vertical="center"/>
    </xf>
    <xf numFmtId="4" fontId="83" fillId="131" borderId="272" applyNumberFormat="0" applyProtection="0">
      <alignment horizontal="right" vertical="center"/>
    </xf>
    <xf numFmtId="4" fontId="71" fillId="37" borderId="268" applyNumberFormat="0" applyProtection="0">
      <alignment horizontal="right" vertical="center"/>
    </xf>
    <xf numFmtId="4" fontId="71" fillId="132" borderId="267" applyNumberFormat="0" applyProtection="0">
      <alignment horizontal="right" vertical="center"/>
    </xf>
    <xf numFmtId="4" fontId="71" fillId="132" borderId="267" applyNumberFormat="0" applyProtection="0">
      <alignment horizontal="right" vertical="center"/>
    </xf>
    <xf numFmtId="4" fontId="71" fillId="37" borderId="268" applyNumberFormat="0" applyProtection="0">
      <alignment horizontal="right" vertical="center"/>
    </xf>
    <xf numFmtId="4" fontId="83" fillId="61" borderId="273" applyNumberFormat="0" applyProtection="0">
      <alignment horizontal="right" vertical="center"/>
    </xf>
    <xf numFmtId="4" fontId="83" fillId="61" borderId="273" applyNumberFormat="0" applyProtection="0">
      <alignment horizontal="right" vertical="center"/>
    </xf>
    <xf numFmtId="4" fontId="83" fillId="61" borderId="273" applyNumberFormat="0" applyProtection="0">
      <alignment horizontal="right" vertical="center"/>
    </xf>
    <xf numFmtId="4" fontId="83" fillId="61" borderId="273" applyNumberFormat="0" applyProtection="0">
      <alignment horizontal="right" vertical="center"/>
    </xf>
    <xf numFmtId="4" fontId="71" fillId="61" borderId="268" applyNumberFormat="0" applyProtection="0">
      <alignment horizontal="right" vertical="center"/>
    </xf>
    <xf numFmtId="4" fontId="71" fillId="90" borderId="267" applyNumberFormat="0" applyProtection="0">
      <alignment horizontal="right" vertical="center"/>
    </xf>
    <xf numFmtId="4" fontId="71" fillId="90" borderId="267" applyNumberFormat="0" applyProtection="0">
      <alignment horizontal="right" vertical="center"/>
    </xf>
    <xf numFmtId="4" fontId="71" fillId="61" borderId="268" applyNumberFormat="0" applyProtection="0">
      <alignment horizontal="right" vertical="center"/>
    </xf>
    <xf numFmtId="4" fontId="83" fillId="49" borderId="272" applyNumberFormat="0" applyProtection="0">
      <alignment horizontal="right" vertical="center"/>
    </xf>
    <xf numFmtId="4" fontId="83" fillId="49" borderId="272" applyNumberFormat="0" applyProtection="0">
      <alignment horizontal="right" vertical="center"/>
    </xf>
    <xf numFmtId="4" fontId="83" fillId="49" borderId="272" applyNumberFormat="0" applyProtection="0">
      <alignment horizontal="right" vertical="center"/>
    </xf>
    <xf numFmtId="4" fontId="83" fillId="49" borderId="272" applyNumberFormat="0" applyProtection="0">
      <alignment horizontal="right" vertical="center"/>
    </xf>
    <xf numFmtId="4" fontId="71" fillId="49" borderId="268" applyNumberFormat="0" applyProtection="0">
      <alignment horizontal="right" vertical="center"/>
    </xf>
    <xf numFmtId="4" fontId="71" fillId="95" borderId="267" applyNumberFormat="0" applyProtection="0">
      <alignment horizontal="right" vertical="center"/>
    </xf>
    <xf numFmtId="4" fontId="71" fillId="95" borderId="267" applyNumberFormat="0" applyProtection="0">
      <alignment horizontal="right" vertical="center"/>
    </xf>
    <xf numFmtId="4" fontId="71" fillId="49" borderId="268" applyNumberFormat="0" applyProtection="0">
      <alignment horizontal="right" vertical="center"/>
    </xf>
    <xf numFmtId="4" fontId="83" fillId="53" borderId="272" applyNumberFormat="0" applyProtection="0">
      <alignment horizontal="right" vertical="center"/>
    </xf>
    <xf numFmtId="4" fontId="83" fillId="53" borderId="272" applyNumberFormat="0" applyProtection="0">
      <alignment horizontal="right" vertical="center"/>
    </xf>
    <xf numFmtId="4" fontId="83" fillId="53" borderId="272" applyNumberFormat="0" applyProtection="0">
      <alignment horizontal="right" vertical="center"/>
    </xf>
    <xf numFmtId="4" fontId="83" fillId="53" borderId="272" applyNumberFormat="0" applyProtection="0">
      <alignment horizontal="right" vertical="center"/>
    </xf>
    <xf numFmtId="4" fontId="71" fillId="53" borderId="268" applyNumberFormat="0" applyProtection="0">
      <alignment horizontal="right" vertical="center"/>
    </xf>
    <xf numFmtId="4" fontId="71" fillId="133" borderId="267" applyNumberFormat="0" applyProtection="0">
      <alignment horizontal="right" vertical="center"/>
    </xf>
    <xf numFmtId="4" fontId="71" fillId="133" borderId="267" applyNumberFormat="0" applyProtection="0">
      <alignment horizontal="right" vertical="center"/>
    </xf>
    <xf numFmtId="4" fontId="71" fillId="53" borderId="268" applyNumberFormat="0" applyProtection="0">
      <alignment horizontal="right" vertical="center"/>
    </xf>
    <xf numFmtId="4" fontId="83" fillId="68" borderId="272" applyNumberFormat="0" applyProtection="0">
      <alignment horizontal="right" vertical="center"/>
    </xf>
    <xf numFmtId="4" fontId="83" fillId="68" borderId="272" applyNumberFormat="0" applyProtection="0">
      <alignment horizontal="right" vertical="center"/>
    </xf>
    <xf numFmtId="4" fontId="83" fillId="68" borderId="272" applyNumberFormat="0" applyProtection="0">
      <alignment horizontal="right" vertical="center"/>
    </xf>
    <xf numFmtId="4" fontId="83" fillId="68" borderId="272" applyNumberFormat="0" applyProtection="0">
      <alignment horizontal="right" vertical="center"/>
    </xf>
    <xf numFmtId="4" fontId="71" fillId="68" borderId="268" applyNumberFormat="0" applyProtection="0">
      <alignment horizontal="right" vertical="center"/>
    </xf>
    <xf numFmtId="4" fontId="71" fillId="99" borderId="267" applyNumberFormat="0" applyProtection="0">
      <alignment horizontal="right" vertical="center"/>
    </xf>
    <xf numFmtId="4" fontId="71" fillId="99" borderId="267" applyNumberFormat="0" applyProtection="0">
      <alignment horizontal="right" vertical="center"/>
    </xf>
    <xf numFmtId="4" fontId="71" fillId="68" borderId="268" applyNumberFormat="0" applyProtection="0">
      <alignment horizontal="right" vertical="center"/>
    </xf>
    <xf numFmtId="4" fontId="83" fillId="47" borderId="272" applyNumberFormat="0" applyProtection="0">
      <alignment horizontal="right" vertical="center"/>
    </xf>
    <xf numFmtId="4" fontId="83" fillId="47" borderId="272" applyNumberFormat="0" applyProtection="0">
      <alignment horizontal="right" vertical="center"/>
    </xf>
    <xf numFmtId="4" fontId="83" fillId="47" borderId="272" applyNumberFormat="0" applyProtection="0">
      <alignment horizontal="right" vertical="center"/>
    </xf>
    <xf numFmtId="4" fontId="83" fillId="47" borderId="272" applyNumberFormat="0" applyProtection="0">
      <alignment horizontal="right" vertical="center"/>
    </xf>
    <xf numFmtId="4" fontId="71" fillId="47" borderId="268" applyNumberFormat="0" applyProtection="0">
      <alignment horizontal="right" vertical="center"/>
    </xf>
    <xf numFmtId="4" fontId="71" fillId="134" borderId="267" applyNumberFormat="0" applyProtection="0">
      <alignment horizontal="right" vertical="center"/>
    </xf>
    <xf numFmtId="4" fontId="71" fillId="134" borderId="267" applyNumberFormat="0" applyProtection="0">
      <alignment horizontal="right" vertical="center"/>
    </xf>
    <xf numFmtId="4" fontId="71" fillId="47" borderId="268" applyNumberFormat="0" applyProtection="0">
      <alignment horizontal="right" vertical="center"/>
    </xf>
    <xf numFmtId="4" fontId="83" fillId="72" borderId="272" applyNumberFormat="0" applyProtection="0">
      <alignment horizontal="right" vertical="center"/>
    </xf>
    <xf numFmtId="4" fontId="83" fillId="72" borderId="272" applyNumberFormat="0" applyProtection="0">
      <alignment horizontal="right" vertical="center"/>
    </xf>
    <xf numFmtId="4" fontId="83" fillId="72" borderId="272" applyNumberFormat="0" applyProtection="0">
      <alignment horizontal="right" vertical="center"/>
    </xf>
    <xf numFmtId="4" fontId="83" fillId="72" borderId="272" applyNumberFormat="0" applyProtection="0">
      <alignment horizontal="right" vertical="center"/>
    </xf>
    <xf numFmtId="4" fontId="71" fillId="72" borderId="268" applyNumberFormat="0" applyProtection="0">
      <alignment horizontal="right" vertical="center"/>
    </xf>
    <xf numFmtId="4" fontId="71" fillId="135" borderId="267" applyNumberFormat="0" applyProtection="0">
      <alignment horizontal="right" vertical="center"/>
    </xf>
    <xf numFmtId="4" fontId="71" fillId="135" borderId="267" applyNumberFormat="0" applyProtection="0">
      <alignment horizontal="right" vertical="center"/>
    </xf>
    <xf numFmtId="4" fontId="71" fillId="72" borderId="268" applyNumberFormat="0" applyProtection="0">
      <alignment horizontal="right" vertical="center"/>
    </xf>
    <xf numFmtId="4" fontId="83" fillId="46" borderId="272" applyNumberFormat="0" applyProtection="0">
      <alignment horizontal="right" vertical="center"/>
    </xf>
    <xf numFmtId="4" fontId="83" fillId="46" borderId="272" applyNumberFormat="0" applyProtection="0">
      <alignment horizontal="right" vertical="center"/>
    </xf>
    <xf numFmtId="4" fontId="83" fillId="46" borderId="272" applyNumberFormat="0" applyProtection="0">
      <alignment horizontal="right" vertical="center"/>
    </xf>
    <xf numFmtId="4" fontId="83" fillId="46" borderId="272" applyNumberFormat="0" applyProtection="0">
      <alignment horizontal="right" vertical="center"/>
    </xf>
    <xf numFmtId="4" fontId="71" fillId="46" borderId="268" applyNumberFormat="0" applyProtection="0">
      <alignment horizontal="right" vertical="center"/>
    </xf>
    <xf numFmtId="4" fontId="71" fillId="94" borderId="267" applyNumberFormat="0" applyProtection="0">
      <alignment horizontal="right" vertical="center"/>
    </xf>
    <xf numFmtId="4" fontId="71" fillId="94" borderId="267" applyNumberFormat="0" applyProtection="0">
      <alignment horizontal="right" vertical="center"/>
    </xf>
    <xf numFmtId="4" fontId="71" fillId="46" borderId="268" applyNumberFormat="0" applyProtection="0">
      <alignment horizontal="right" vertical="center"/>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83" fillId="136" borderId="273" applyNumberFormat="0" applyProtection="0">
      <alignment horizontal="left" vertical="center" indent="1"/>
    </xf>
    <xf numFmtId="4" fontId="115" fillId="137" borderId="267" applyNumberFormat="0" applyProtection="0">
      <alignment horizontal="left" vertical="center" indent="1"/>
    </xf>
    <xf numFmtId="4" fontId="115" fillId="137" borderId="267" applyNumberFormat="0" applyProtection="0">
      <alignment horizontal="left" vertical="center" indent="1"/>
    </xf>
    <xf numFmtId="4" fontId="29" fillId="65" borderId="273" applyNumberFormat="0" applyProtection="0">
      <alignment horizontal="left" vertical="center" indent="1"/>
    </xf>
    <xf numFmtId="4" fontId="29" fillId="65" borderId="273" applyNumberFormat="0" applyProtection="0">
      <alignment horizontal="left" vertical="center" indent="1"/>
    </xf>
    <xf numFmtId="4" fontId="29" fillId="65" borderId="273" applyNumberFormat="0" applyProtection="0">
      <alignment horizontal="left" vertical="center" indent="1"/>
    </xf>
    <xf numFmtId="4" fontId="29" fillId="65" borderId="273" applyNumberFormat="0" applyProtection="0">
      <alignment horizontal="left" vertical="center" indent="1"/>
    </xf>
    <xf numFmtId="4" fontId="83" fillId="104" borderId="272" applyNumberFormat="0" applyProtection="0">
      <alignment horizontal="right" vertical="center"/>
    </xf>
    <xf numFmtId="4" fontId="83" fillId="104" borderId="272" applyNumberFormat="0" applyProtection="0">
      <alignment horizontal="right" vertical="center"/>
    </xf>
    <xf numFmtId="4" fontId="83" fillId="104" borderId="272" applyNumberFormat="0" applyProtection="0">
      <alignment horizontal="right" vertical="center"/>
    </xf>
    <xf numFmtId="4" fontId="83" fillId="104" borderId="272" applyNumberFormat="0" applyProtection="0">
      <alignment horizontal="right" vertical="center"/>
    </xf>
    <xf numFmtId="0" fontId="29" fillId="130" borderId="267" applyNumberFormat="0" applyProtection="0">
      <alignment horizontal="left" vertical="center" indent="1"/>
    </xf>
    <xf numFmtId="4" fontId="119" fillId="48" borderId="268" applyNumberFormat="0" applyProtection="0">
      <alignment horizontal="center" vertical="center"/>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4" fontId="71" fillId="104" borderId="268" applyNumberFormat="0" applyProtection="0">
      <alignment horizontal="right" vertical="center"/>
    </xf>
    <xf numFmtId="0" fontId="29" fillId="130" borderId="267" applyNumberFormat="0" applyProtection="0">
      <alignment horizontal="left" vertical="center" indent="1"/>
    </xf>
    <xf numFmtId="4" fontId="83" fillId="89" borderId="273" applyNumberFormat="0" applyProtection="0">
      <alignment horizontal="left" vertical="center" indent="1"/>
    </xf>
    <xf numFmtId="4" fontId="83" fillId="89" borderId="273" applyNumberFormat="0" applyProtection="0">
      <alignment horizontal="left" vertical="center" indent="1"/>
    </xf>
    <xf numFmtId="4" fontId="83" fillId="89" borderId="273" applyNumberFormat="0" applyProtection="0">
      <alignment horizontal="left" vertical="center" indent="1"/>
    </xf>
    <xf numFmtId="4" fontId="83" fillId="89" borderId="273" applyNumberFormat="0" applyProtection="0">
      <alignment horizontal="left" vertical="center" indent="1"/>
    </xf>
    <xf numFmtId="4" fontId="71" fillId="88" borderId="267" applyNumberFormat="0" applyProtection="0">
      <alignment horizontal="left" vertical="center" indent="1"/>
    </xf>
    <xf numFmtId="4" fontId="71" fillId="88" borderId="267" applyNumberFormat="0" applyProtection="0">
      <alignment horizontal="left" vertical="center" indent="1"/>
    </xf>
    <xf numFmtId="4" fontId="83" fillId="104" borderId="273" applyNumberFormat="0" applyProtection="0">
      <alignment horizontal="left" vertical="center" indent="1"/>
    </xf>
    <xf numFmtId="4" fontId="83" fillId="104" borderId="273" applyNumberFormat="0" applyProtection="0">
      <alignment horizontal="left" vertical="center" indent="1"/>
    </xf>
    <xf numFmtId="4" fontId="83" fillId="104" borderId="273" applyNumberFormat="0" applyProtection="0">
      <alignment horizontal="left" vertical="center" indent="1"/>
    </xf>
    <xf numFmtId="4" fontId="83" fillId="104" borderId="273" applyNumberFormat="0" applyProtection="0">
      <alignment horizontal="left" vertical="center" indent="1"/>
    </xf>
    <xf numFmtId="4" fontId="71" fillId="138" borderId="267" applyNumberFormat="0" applyProtection="0">
      <alignment horizontal="left" vertical="center" indent="1"/>
    </xf>
    <xf numFmtId="4" fontId="71" fillId="138" borderId="267" applyNumberFormat="0" applyProtection="0">
      <alignment horizontal="left" vertical="center" indent="1"/>
    </xf>
    <xf numFmtId="0" fontId="83" fillId="48" borderId="272" applyNumberFormat="0" applyProtection="0">
      <alignment horizontal="left" vertical="center" indent="1"/>
    </xf>
    <xf numFmtId="0" fontId="83" fillId="48" borderId="272" applyNumberFormat="0" applyProtection="0">
      <alignment horizontal="left" vertical="center" indent="1"/>
    </xf>
    <xf numFmtId="0" fontId="83" fillId="48" borderId="272" applyNumberFormat="0" applyProtection="0">
      <alignment horizontal="left" vertical="center" indent="1"/>
    </xf>
    <xf numFmtId="0" fontId="83" fillId="48" borderId="272"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65" borderId="268" applyNumberFormat="0" applyProtection="0">
      <alignment horizontal="left" vertical="center" indent="1"/>
    </xf>
    <xf numFmtId="0" fontId="29" fillId="138" borderId="267" applyNumberFormat="0" applyProtection="0">
      <alignment horizontal="left" vertical="center" indent="1"/>
    </xf>
    <xf numFmtId="0" fontId="29" fillId="83" borderId="268" applyNumberFormat="0" applyProtection="0">
      <alignment horizontal="left" vertical="top" indent="1"/>
    </xf>
    <xf numFmtId="0" fontId="83" fillId="65" borderId="268" applyNumberFormat="0" applyProtection="0">
      <alignment horizontal="left" vertical="top" indent="1"/>
    </xf>
    <xf numFmtId="0" fontId="83" fillId="65" borderId="268" applyNumberFormat="0" applyProtection="0">
      <alignment horizontal="left" vertical="top" indent="1"/>
    </xf>
    <xf numFmtId="0" fontId="29" fillId="138" borderId="267" applyNumberFormat="0" applyProtection="0">
      <alignment horizontal="left" vertical="center" indent="1"/>
    </xf>
    <xf numFmtId="0" fontId="29" fillId="83" borderId="268" applyNumberFormat="0" applyProtection="0">
      <alignment horizontal="left" vertical="top"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83" borderId="268" applyNumberFormat="0" applyProtection="0">
      <alignment horizontal="left" vertical="top" indent="1"/>
    </xf>
    <xf numFmtId="0" fontId="29" fillId="138" borderId="267" applyNumberFormat="0" applyProtection="0">
      <alignment horizontal="left" vertical="center" indent="1"/>
    </xf>
    <xf numFmtId="0" fontId="29" fillId="138" borderId="267" applyNumberFormat="0" applyProtection="0">
      <alignment horizontal="left" vertical="center" indent="1"/>
    </xf>
    <xf numFmtId="0" fontId="29" fillId="65" borderId="268" applyNumberFormat="0" applyProtection="0">
      <alignment horizontal="left" vertical="top" indent="1"/>
    </xf>
    <xf numFmtId="0" fontId="83" fillId="70" borderId="272" applyNumberFormat="0" applyProtection="0">
      <alignment horizontal="left" vertical="center" indent="1"/>
    </xf>
    <xf numFmtId="0" fontId="83" fillId="70" borderId="272" applyNumberFormat="0" applyProtection="0">
      <alignment horizontal="left" vertical="center" indent="1"/>
    </xf>
    <xf numFmtId="0" fontId="83" fillId="70" borderId="272" applyNumberFormat="0" applyProtection="0">
      <alignment horizontal="left" vertical="center" indent="1"/>
    </xf>
    <xf numFmtId="0" fontId="83" fillId="70" borderId="272"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104" borderId="268" applyNumberFormat="0" applyProtection="0">
      <alignment horizontal="left" vertical="center" indent="1"/>
    </xf>
    <xf numFmtId="0" fontId="29" fillId="82" borderId="267" applyNumberFormat="0" applyProtection="0">
      <alignment horizontal="left" vertical="center" indent="1"/>
    </xf>
    <xf numFmtId="0" fontId="29" fillId="85" borderId="268" applyNumberFormat="0" applyProtection="0">
      <alignment horizontal="left" vertical="top" indent="1"/>
    </xf>
    <xf numFmtId="0" fontId="83" fillId="104" borderId="268" applyNumberFormat="0" applyProtection="0">
      <alignment horizontal="left" vertical="top" indent="1"/>
    </xf>
    <xf numFmtId="0" fontId="83" fillId="104" borderId="268" applyNumberFormat="0" applyProtection="0">
      <alignment horizontal="left" vertical="top" indent="1"/>
    </xf>
    <xf numFmtId="0" fontId="29" fillId="82" borderId="267" applyNumberFormat="0" applyProtection="0">
      <alignment horizontal="left" vertical="center" indent="1"/>
    </xf>
    <xf numFmtId="0" fontId="29" fillId="85" borderId="268" applyNumberFormat="0" applyProtection="0">
      <alignment horizontal="left" vertical="top"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85" borderId="268" applyNumberFormat="0" applyProtection="0">
      <alignment horizontal="left" vertical="top" indent="1"/>
    </xf>
    <xf numFmtId="0" fontId="29" fillId="82" borderId="267" applyNumberFormat="0" applyProtection="0">
      <alignment horizontal="left" vertical="center" indent="1"/>
    </xf>
    <xf numFmtId="0" fontId="29" fillId="82" borderId="267" applyNumberFormat="0" applyProtection="0">
      <alignment horizontal="left" vertical="center" indent="1"/>
    </xf>
    <xf numFmtId="0" fontId="29" fillId="104" borderId="268" applyNumberFormat="0" applyProtection="0">
      <alignment horizontal="left" vertical="top" indent="1"/>
    </xf>
    <xf numFmtId="0" fontId="83" fillId="44" borderId="272" applyNumberFormat="0" applyProtection="0">
      <alignment horizontal="left" vertical="center" indent="1"/>
    </xf>
    <xf numFmtId="0" fontId="83" fillId="44" borderId="272" applyNumberFormat="0" applyProtection="0">
      <alignment horizontal="left" vertical="center" indent="1"/>
    </xf>
    <xf numFmtId="0" fontId="83" fillId="44" borderId="272" applyNumberFormat="0" applyProtection="0">
      <alignment horizontal="left" vertical="center" indent="1"/>
    </xf>
    <xf numFmtId="0" fontId="83" fillId="44" borderId="272"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44" borderId="268" applyNumberFormat="0" applyProtection="0">
      <alignment horizontal="left" vertical="center" indent="1"/>
    </xf>
    <xf numFmtId="0" fontId="29" fillId="73" borderId="267" applyNumberFormat="0" applyProtection="0">
      <alignment horizontal="left" vertical="center" indent="1"/>
    </xf>
    <xf numFmtId="0" fontId="29" fillId="69" borderId="268" applyNumberFormat="0" applyProtection="0">
      <alignment horizontal="left" vertical="top" indent="1"/>
    </xf>
    <xf numFmtId="0" fontId="83" fillId="44" borderId="268" applyNumberFormat="0" applyProtection="0">
      <alignment horizontal="left" vertical="top" indent="1"/>
    </xf>
    <xf numFmtId="0" fontId="83" fillId="44" borderId="268" applyNumberFormat="0" applyProtection="0">
      <alignment horizontal="left" vertical="top" indent="1"/>
    </xf>
    <xf numFmtId="0" fontId="29" fillId="73" borderId="267" applyNumberFormat="0" applyProtection="0">
      <alignment horizontal="left" vertical="center" indent="1"/>
    </xf>
    <xf numFmtId="0" fontId="29" fillId="69" borderId="268" applyNumberFormat="0" applyProtection="0">
      <alignment horizontal="left" vertical="top"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69" borderId="268" applyNumberFormat="0" applyProtection="0">
      <alignment horizontal="left" vertical="top" indent="1"/>
    </xf>
    <xf numFmtId="0" fontId="29" fillId="73" borderId="267" applyNumberFormat="0" applyProtection="0">
      <alignment horizontal="left" vertical="center" indent="1"/>
    </xf>
    <xf numFmtId="0" fontId="29" fillId="73" borderId="267" applyNumberFormat="0" applyProtection="0">
      <alignment horizontal="left" vertical="center" indent="1"/>
    </xf>
    <xf numFmtId="0" fontId="29" fillId="44" borderId="268" applyNumberFormat="0" applyProtection="0">
      <alignment horizontal="left" vertical="top" indent="1"/>
    </xf>
    <xf numFmtId="0" fontId="83" fillId="89" borderId="272" applyNumberFormat="0" applyProtection="0">
      <alignment horizontal="left" vertical="center" indent="1"/>
    </xf>
    <xf numFmtId="0" fontId="83" fillId="89" borderId="272" applyNumberFormat="0" applyProtection="0">
      <alignment horizontal="left" vertical="center" indent="1"/>
    </xf>
    <xf numFmtId="0" fontId="83" fillId="89" borderId="272" applyNumberFormat="0" applyProtection="0">
      <alignment horizontal="left" vertical="center" indent="1"/>
    </xf>
    <xf numFmtId="0" fontId="83" fillId="89" borderId="272"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89" borderId="268" applyNumberFormat="0" applyProtection="0">
      <alignment horizontal="left" vertical="center" indent="1"/>
    </xf>
    <xf numFmtId="0" fontId="29" fillId="130" borderId="267" applyNumberFormat="0" applyProtection="0">
      <alignment horizontal="left" vertical="center" indent="1"/>
    </xf>
    <xf numFmtId="0" fontId="29" fillId="86" borderId="268" applyNumberFormat="0" applyProtection="0">
      <alignment horizontal="left" vertical="top" indent="1"/>
    </xf>
    <xf numFmtId="0" fontId="83" fillId="89" borderId="268" applyNumberFormat="0" applyProtection="0">
      <alignment horizontal="left" vertical="top" indent="1"/>
    </xf>
    <xf numFmtId="0" fontId="83" fillId="89" borderId="268" applyNumberFormat="0" applyProtection="0">
      <alignment horizontal="left" vertical="top" indent="1"/>
    </xf>
    <xf numFmtId="0" fontId="29" fillId="130" borderId="267" applyNumberFormat="0" applyProtection="0">
      <alignment horizontal="left" vertical="center" indent="1"/>
    </xf>
    <xf numFmtId="0" fontId="29" fillId="86"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86"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89" borderId="268" applyNumberFormat="0" applyProtection="0">
      <alignment horizontal="left" vertical="top" indent="1"/>
    </xf>
    <xf numFmtId="0" fontId="117" fillId="65" borderId="274" applyBorder="0"/>
    <xf numFmtId="0" fontId="117" fillId="65" borderId="274" applyBorder="0"/>
    <xf numFmtId="4" fontId="107" fillId="39" borderId="268" applyNumberFormat="0" applyProtection="0">
      <alignment vertical="center"/>
    </xf>
    <xf numFmtId="4" fontId="107" fillId="39" borderId="268" applyNumberFormat="0" applyProtection="0">
      <alignment vertical="center"/>
    </xf>
    <xf numFmtId="4" fontId="71" fillId="74" borderId="268" applyNumberFormat="0" applyProtection="0">
      <alignment vertical="center"/>
    </xf>
    <xf numFmtId="4" fontId="71" fillId="74" borderId="267" applyNumberFormat="0" applyProtection="0">
      <alignment vertical="center"/>
    </xf>
    <xf numFmtId="4" fontId="71" fillId="74" borderId="267" applyNumberFormat="0" applyProtection="0">
      <alignment vertical="center"/>
    </xf>
    <xf numFmtId="4" fontId="71" fillId="39" borderId="268" applyNumberFormat="0" applyProtection="0">
      <alignment vertical="center"/>
    </xf>
    <xf numFmtId="4" fontId="121" fillId="74" borderId="268" applyNumberFormat="0" applyProtection="0">
      <alignment vertical="center"/>
    </xf>
    <xf numFmtId="4" fontId="121" fillId="74" borderId="267" applyNumberFormat="0" applyProtection="0">
      <alignment vertical="center"/>
    </xf>
    <xf numFmtId="4" fontId="121" fillId="74" borderId="267" applyNumberFormat="0" applyProtection="0">
      <alignment vertical="center"/>
    </xf>
    <xf numFmtId="4" fontId="121" fillId="39" borderId="268" applyNumberFormat="0" applyProtection="0">
      <alignment vertical="center"/>
    </xf>
    <xf numFmtId="4" fontId="107" fillId="48" borderId="268" applyNumberFormat="0" applyProtection="0">
      <alignment horizontal="left" vertical="center" indent="1"/>
    </xf>
    <xf numFmtId="4" fontId="107" fillId="48" borderId="268" applyNumberFormat="0" applyProtection="0">
      <alignment horizontal="left" vertical="center" indent="1"/>
    </xf>
    <xf numFmtId="4" fontId="71" fillId="74" borderId="267" applyNumberFormat="0" applyProtection="0">
      <alignment horizontal="left" vertical="center" indent="1"/>
    </xf>
    <xf numFmtId="4" fontId="71" fillId="74" borderId="267" applyNumberFormat="0" applyProtection="0">
      <alignment horizontal="left" vertical="center" indent="1"/>
    </xf>
    <xf numFmtId="4" fontId="71" fillId="39" borderId="268" applyNumberFormat="0" applyProtection="0">
      <alignment horizontal="left" vertical="center" indent="1"/>
    </xf>
    <xf numFmtId="0" fontId="107" fillId="39" borderId="268" applyNumberFormat="0" applyProtection="0">
      <alignment horizontal="left" vertical="top" indent="1"/>
    </xf>
    <xf numFmtId="0" fontId="107" fillId="39" borderId="268" applyNumberFormat="0" applyProtection="0">
      <alignment horizontal="left" vertical="top" indent="1"/>
    </xf>
    <xf numFmtId="0" fontId="71" fillId="74" borderId="268" applyNumberFormat="0" applyProtection="0">
      <alignment horizontal="left" vertical="top" indent="1"/>
    </xf>
    <xf numFmtId="4" fontId="71" fillId="74" borderId="267" applyNumberFormat="0" applyProtection="0">
      <alignment horizontal="left" vertical="center" indent="1"/>
    </xf>
    <xf numFmtId="4" fontId="71" fillId="74" borderId="267" applyNumberFormat="0" applyProtection="0">
      <alignment horizontal="left" vertical="center" indent="1"/>
    </xf>
    <xf numFmtId="0" fontId="71" fillId="39" borderId="268" applyNumberFormat="0" applyProtection="0">
      <alignment horizontal="left" vertical="top" indent="1"/>
    </xf>
    <xf numFmtId="4" fontId="83" fillId="0" borderId="272" applyNumberFormat="0" applyProtection="0">
      <alignment horizontal="right" vertical="center"/>
    </xf>
    <xf numFmtId="4" fontId="71" fillId="88" borderId="267" applyNumberFormat="0" applyProtection="0">
      <alignment horizontal="right" vertical="center"/>
    </xf>
    <xf numFmtId="4" fontId="83" fillId="0" borderId="272" applyNumberFormat="0" applyProtection="0">
      <alignment horizontal="right" vertical="center"/>
    </xf>
    <xf numFmtId="4" fontId="83" fillId="0" borderId="272" applyNumberFormat="0" applyProtection="0">
      <alignment horizontal="right" vertical="center"/>
    </xf>
    <xf numFmtId="4" fontId="83" fillId="0" borderId="272" applyNumberFormat="0" applyProtection="0">
      <alignment horizontal="right" vertical="center"/>
    </xf>
    <xf numFmtId="4" fontId="71" fillId="88" borderId="267" applyNumberFormat="0" applyProtection="0">
      <alignment horizontal="right" vertical="center"/>
    </xf>
    <xf numFmtId="4" fontId="83" fillId="0" borderId="272" applyNumberFormat="0" applyProtection="0">
      <alignment horizontal="right" vertical="center"/>
    </xf>
    <xf numFmtId="4" fontId="71" fillId="88" borderId="267" applyNumberFormat="0" applyProtection="0">
      <alignment horizontal="right" vertical="center"/>
    </xf>
    <xf numFmtId="4" fontId="71" fillId="88" borderId="267" applyNumberFormat="0" applyProtection="0">
      <alignment horizontal="right" vertical="center"/>
    </xf>
    <xf numFmtId="4" fontId="71" fillId="89" borderId="268" applyNumberFormat="0" applyProtection="0">
      <alignment horizontal="right" vertical="center"/>
    </xf>
    <xf numFmtId="4" fontId="172" fillId="75" borderId="272" applyNumberFormat="0" applyProtection="0">
      <alignment horizontal="right" vertical="center"/>
    </xf>
    <xf numFmtId="4" fontId="172" fillId="75" borderId="272" applyNumberFormat="0" applyProtection="0">
      <alignment horizontal="right" vertical="center"/>
    </xf>
    <xf numFmtId="4" fontId="121" fillId="89" borderId="268" applyNumberFormat="0" applyProtection="0">
      <alignment horizontal="right" vertical="center"/>
    </xf>
    <xf numFmtId="4" fontId="121" fillId="88" borderId="267" applyNumberFormat="0" applyProtection="0">
      <alignment horizontal="right" vertical="center"/>
    </xf>
    <xf numFmtId="4" fontId="121" fillId="88" borderId="267" applyNumberFormat="0" applyProtection="0">
      <alignment horizontal="right" vertical="center"/>
    </xf>
    <xf numFmtId="4" fontId="121" fillId="89" borderId="268" applyNumberFormat="0" applyProtection="0">
      <alignment horizontal="right" vertical="center"/>
    </xf>
    <xf numFmtId="4" fontId="83" fillId="52" borderId="272" applyNumberFormat="0" applyProtection="0">
      <alignment horizontal="left" vertical="center" indent="1"/>
    </xf>
    <xf numFmtId="4" fontId="83" fillId="52" borderId="272" applyNumberFormat="0" applyProtection="0">
      <alignment horizontal="left" vertical="center" indent="1"/>
    </xf>
    <xf numFmtId="4" fontId="83" fillId="52" borderId="272" applyNumberFormat="0" applyProtection="0">
      <alignment horizontal="left" vertical="center" indent="1"/>
    </xf>
    <xf numFmtId="4" fontId="83" fillId="52" borderId="272"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4" fontId="71" fillId="104" borderId="268" applyNumberFormat="0" applyProtection="0">
      <alignment horizontal="left" vertical="center" indent="1"/>
    </xf>
    <xf numFmtId="0" fontId="29" fillId="130" borderId="267" applyNumberFormat="0" applyProtection="0">
      <alignment horizontal="left" vertical="center" indent="1"/>
    </xf>
    <xf numFmtId="0" fontId="107" fillId="104" borderId="268" applyNumberFormat="0" applyProtection="0">
      <alignment horizontal="left" vertical="top" indent="1"/>
    </xf>
    <xf numFmtId="0" fontId="107" fillId="104" borderId="268" applyNumberFormat="0" applyProtection="0">
      <alignment horizontal="left" vertical="top"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29" fillId="130" borderId="267" applyNumberFormat="0" applyProtection="0">
      <alignment horizontal="left" vertical="center" indent="1"/>
    </xf>
    <xf numFmtId="0" fontId="71" fillId="104" borderId="268" applyNumberFormat="0" applyProtection="0">
      <alignment horizontal="left" vertical="top" indent="1"/>
    </xf>
    <xf numFmtId="0" fontId="29" fillId="130" borderId="267" applyNumberFormat="0" applyProtection="0">
      <alignment horizontal="left" vertical="center" indent="1"/>
    </xf>
    <xf numFmtId="4" fontId="174" fillId="139" borderId="273" applyNumberFormat="0" applyProtection="0">
      <alignment horizontal="left" vertical="center" indent="1"/>
    </xf>
    <xf numFmtId="4" fontId="174" fillId="139" borderId="273" applyNumberFormat="0" applyProtection="0">
      <alignment horizontal="left" vertical="center" indent="1"/>
    </xf>
    <xf numFmtId="4" fontId="177" fillId="87" borderId="272" applyNumberFormat="0" applyProtection="0">
      <alignment horizontal="right" vertical="center"/>
    </xf>
    <xf numFmtId="4" fontId="177" fillId="87" borderId="272" applyNumberFormat="0" applyProtection="0">
      <alignment horizontal="right" vertical="center"/>
    </xf>
    <xf numFmtId="4" fontId="131" fillId="0" borderId="268" applyNumberFormat="0" applyProtection="0">
      <alignment horizontal="right" vertical="center"/>
    </xf>
    <xf numFmtId="4" fontId="131" fillId="88" borderId="267" applyNumberFormat="0" applyProtection="0">
      <alignment horizontal="right" vertical="center"/>
    </xf>
    <xf numFmtId="4" fontId="131" fillId="88" borderId="267" applyNumberFormat="0" applyProtection="0">
      <alignment horizontal="right" vertical="center"/>
    </xf>
    <xf numFmtId="4" fontId="131" fillId="89" borderId="268" applyNumberFormat="0" applyProtection="0">
      <alignment horizontal="right" vertical="center"/>
    </xf>
    <xf numFmtId="200" fontId="137" fillId="0" borderId="277">
      <alignment horizontal="center"/>
    </xf>
    <xf numFmtId="0" fontId="29" fillId="0" borderId="278" applyNumberFormat="0" applyFont="0" applyFill="0" applyAlignment="0" applyProtection="0"/>
    <xf numFmtId="0" fontId="29" fillId="0" borderId="278" applyNumberFormat="0" applyFont="0" applyFill="0" applyAlignment="0" applyProtection="0"/>
    <xf numFmtId="0" fontId="29" fillId="0" borderId="278" applyNumberFormat="0" applyFont="0" applyFill="0" applyAlignment="0" applyProtection="0"/>
    <xf numFmtId="0" fontId="29" fillId="0" borderId="278" applyNumberFormat="0" applyFont="0" applyFill="0" applyAlignment="0" applyProtection="0"/>
    <xf numFmtId="0" fontId="29" fillId="0" borderId="277" applyNumberFormat="0" applyFont="0" applyFill="0" applyAlignment="0" applyProtection="0"/>
    <xf numFmtId="0" fontId="29" fillId="0" borderId="277" applyNumberFormat="0" applyFont="0" applyFill="0" applyAlignment="0" applyProtection="0"/>
    <xf numFmtId="0" fontId="29" fillId="0" borderId="277" applyNumberFormat="0" applyFont="0" applyFill="0" applyAlignment="0" applyProtection="0"/>
    <xf numFmtId="0" fontId="29" fillId="0" borderId="277" applyNumberFormat="0" applyFont="0" applyFill="0" applyAlignment="0" applyProtection="0"/>
    <xf numFmtId="0" fontId="29" fillId="0" borderId="279" applyNumberFormat="0" applyFont="0" applyFill="0" applyAlignment="0" applyProtection="0"/>
    <xf numFmtId="0" fontId="29" fillId="0" borderId="279" applyNumberFormat="0" applyFont="0" applyFill="0" applyAlignment="0" applyProtection="0"/>
    <xf numFmtId="0" fontId="29" fillId="0" borderId="279" applyNumberFormat="0" applyFont="0" applyFill="0" applyAlignment="0" applyProtection="0"/>
    <xf numFmtId="0" fontId="29" fillId="0" borderId="279" applyNumberFormat="0" applyFont="0" applyFill="0" applyAlignment="0" applyProtection="0"/>
    <xf numFmtId="0" fontId="142" fillId="0" borderId="275" applyNumberFormat="0" applyFill="0" applyAlignment="0" applyProtection="0"/>
    <xf numFmtId="0" fontId="142" fillId="0" borderId="270" applyNumberFormat="0" applyFill="0" applyAlignment="0" applyProtection="0"/>
    <xf numFmtId="0" fontId="142" fillId="0" borderId="275" applyNumberFormat="0" applyFill="0" applyAlignment="0" applyProtection="0"/>
    <xf numFmtId="0" fontId="142" fillId="0" borderId="270" applyNumberFormat="0" applyFill="0" applyAlignment="0" applyProtection="0"/>
    <xf numFmtId="0" fontId="142" fillId="0" borderId="270" applyNumberFormat="0" applyFill="0" applyAlignment="0" applyProtection="0"/>
    <xf numFmtId="3" fontId="143" fillId="0" borderId="193" applyProtection="0"/>
    <xf numFmtId="0" fontId="2" fillId="0" borderId="0"/>
    <xf numFmtId="0" fontId="2" fillId="44" borderId="0" applyNumberFormat="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4" fontId="2" fillId="0" borderId="0" applyFont="0" applyFill="0" applyBorder="0" applyAlignment="0" applyProtection="0"/>
  </cellStyleXfs>
  <cellXfs count="1625">
    <xf numFmtId="0" fontId="0" fillId="0" borderId="0" xfId="0"/>
    <xf numFmtId="0" fontId="30" fillId="0" borderId="0" xfId="2" applyFont="1" applyAlignment="1">
      <alignment wrapText="1"/>
    </xf>
    <xf numFmtId="0" fontId="30" fillId="0" borderId="0" xfId="2" applyFont="1" applyFill="1" applyAlignment="1">
      <alignment horizontal="left"/>
    </xf>
    <xf numFmtId="0" fontId="30" fillId="0" borderId="0" xfId="2" applyFont="1" applyFill="1"/>
    <xf numFmtId="0" fontId="30" fillId="0" borderId="0" xfId="2" applyFont="1" applyProtection="1">
      <protection locked="0"/>
    </xf>
    <xf numFmtId="0" fontId="28" fillId="0" borderId="0" xfId="2" applyFont="1" applyProtection="1">
      <protection locked="0"/>
    </xf>
    <xf numFmtId="0" fontId="30" fillId="0" borderId="0" xfId="2" applyFont="1" applyFill="1" applyBorder="1" applyAlignment="1" applyProtection="1">
      <alignment horizontal="left" wrapText="1" indent="3"/>
      <protection locked="0"/>
    </xf>
    <xf numFmtId="168" fontId="30" fillId="0" borderId="0" xfId="2" applyNumberFormat="1" applyFont="1" applyFill="1" applyBorder="1" applyAlignment="1" applyProtection="1">
      <alignment horizontal="center"/>
      <protection locked="0"/>
    </xf>
    <xf numFmtId="0" fontId="30" fillId="0" borderId="0" xfId="2" applyFont="1" applyBorder="1" applyProtection="1">
      <protection locked="0"/>
    </xf>
    <xf numFmtId="0" fontId="29" fillId="2" borderId="0" xfId="6" applyFill="1" applyBorder="1"/>
    <xf numFmtId="166" fontId="29" fillId="2" borderId="0" xfId="7" applyNumberFormat="1" applyFont="1" applyFill="1" applyAlignment="1">
      <alignment horizontal="center"/>
    </xf>
    <xf numFmtId="0" fontId="29" fillId="2" borderId="0" xfId="6" applyFont="1" applyFill="1" applyBorder="1" applyAlignment="1">
      <alignment horizontal="center"/>
    </xf>
    <xf numFmtId="0" fontId="29" fillId="2" borderId="0" xfId="6" applyFont="1" applyFill="1" applyBorder="1"/>
    <xf numFmtId="0" fontId="29" fillId="0" borderId="0" xfId="6" applyFont="1" applyFill="1" applyBorder="1" applyAlignment="1">
      <alignment horizontal="center" vertical="center" wrapText="1"/>
    </xf>
    <xf numFmtId="0" fontId="29" fillId="0" borderId="0" xfId="6" applyFill="1" applyBorder="1"/>
    <xf numFmtId="0" fontId="33" fillId="0" borderId="0" xfId="6" applyFont="1" applyFill="1" applyBorder="1" applyAlignment="1">
      <alignment horizontal="center" vertical="center" wrapText="1"/>
    </xf>
    <xf numFmtId="0" fontId="29" fillId="2" borderId="0" xfId="6" applyFont="1" applyFill="1" applyBorder="1" applyAlignment="1"/>
    <xf numFmtId="0" fontId="34" fillId="2" borderId="0" xfId="6" applyFont="1" applyFill="1" applyBorder="1" applyAlignment="1"/>
    <xf numFmtId="0" fontId="29" fillId="0" borderId="0" xfId="6" applyFont="1" applyFill="1"/>
    <xf numFmtId="166" fontId="29" fillId="2" borderId="0" xfId="7" applyNumberFormat="1" applyFont="1" applyFill="1" applyBorder="1" applyAlignment="1">
      <alignment horizontal="center"/>
    </xf>
    <xf numFmtId="166" fontId="29" fillId="0" borderId="0" xfId="7" applyNumberFormat="1" applyFont="1" applyFill="1" applyAlignment="1">
      <alignment horizontal="center"/>
    </xf>
    <xf numFmtId="166" fontId="29" fillId="0" borderId="0" xfId="7" applyNumberFormat="1" applyFont="1" applyFill="1" applyBorder="1" applyAlignment="1">
      <alignment horizontal="center"/>
    </xf>
    <xf numFmtId="166" fontId="33" fillId="0" borderId="0" xfId="7" applyNumberFormat="1" applyFont="1" applyFill="1" applyBorder="1" applyAlignment="1">
      <alignment horizontal="center" vertical="center"/>
    </xf>
    <xf numFmtId="0" fontId="29" fillId="0" borderId="0" xfId="6" applyFont="1" applyFill="1" applyBorder="1"/>
    <xf numFmtId="0" fontId="33" fillId="0" borderId="0" xfId="6" applyFont="1" applyFill="1" applyBorder="1" applyAlignment="1">
      <alignment horizontal="right" vertical="center"/>
    </xf>
    <xf numFmtId="0" fontId="28" fillId="0" borderId="0" xfId="59" applyFont="1"/>
    <xf numFmtId="164" fontId="30" fillId="0" borderId="0" xfId="60" applyNumberFormat="1" applyFont="1"/>
    <xf numFmtId="165" fontId="30" fillId="0" borderId="0" xfId="60" applyNumberFormat="1" applyFont="1"/>
    <xf numFmtId="166" fontId="30" fillId="0" borderId="0" xfId="60" applyNumberFormat="1" applyFont="1"/>
    <xf numFmtId="166" fontId="30" fillId="0" borderId="0" xfId="60" applyNumberFormat="1" applyFont="1" applyFill="1" applyAlignment="1"/>
    <xf numFmtId="166" fontId="30" fillId="0" borderId="0" xfId="60" applyNumberFormat="1" applyFont="1" applyFill="1"/>
    <xf numFmtId="0" fontId="30" fillId="0" borderId="0" xfId="2" applyFont="1"/>
    <xf numFmtId="44" fontId="30" fillId="0" borderId="0" xfId="2" applyNumberFormat="1" applyFont="1" applyFill="1" applyAlignment="1">
      <alignment horizontal="left"/>
    </xf>
    <xf numFmtId="165" fontId="30" fillId="0" borderId="0" xfId="60" applyNumberFormat="1" applyFont="1" applyFill="1"/>
    <xf numFmtId="164" fontId="30" fillId="0" borderId="0" xfId="60" applyNumberFormat="1" applyFont="1" applyFill="1"/>
    <xf numFmtId="0" fontId="28" fillId="0" borderId="93" xfId="2" applyFont="1" applyFill="1" applyBorder="1" applyAlignment="1">
      <alignment horizontal="left" wrapText="1"/>
    </xf>
    <xf numFmtId="0" fontId="30" fillId="0" borderId="93" xfId="2" applyFont="1" applyBorder="1" applyAlignment="1">
      <alignment horizontal="left" wrapText="1" indent="1"/>
    </xf>
    <xf numFmtId="0" fontId="30" fillId="0" borderId="0" xfId="2" applyFont="1" applyFill="1" applyProtection="1">
      <protection locked="0"/>
    </xf>
    <xf numFmtId="0" fontId="28" fillId="0" borderId="0" xfId="2" applyFont="1" applyFill="1" applyBorder="1" applyAlignment="1" applyProtection="1">
      <protection locked="0"/>
    </xf>
    <xf numFmtId="0" fontId="31" fillId="0" borderId="97" xfId="2" applyFont="1" applyFill="1" applyBorder="1" applyAlignment="1" applyProtection="1">
      <alignment horizontal="left"/>
      <protection locked="0"/>
    </xf>
    <xf numFmtId="166" fontId="33" fillId="0" borderId="0" xfId="6" applyNumberFormat="1" applyFont="1" applyFill="1" applyBorder="1" applyAlignment="1">
      <alignment horizontal="center" vertical="center" wrapText="1"/>
    </xf>
    <xf numFmtId="0" fontId="19" fillId="0" borderId="0" xfId="20532"/>
    <xf numFmtId="0" fontId="32" fillId="0" borderId="0" xfId="20532" applyFont="1"/>
    <xf numFmtId="0" fontId="37" fillId="0" borderId="0" xfId="20532" applyFont="1"/>
    <xf numFmtId="0" fontId="35" fillId="0" borderId="7" xfId="20532" applyFont="1" applyBorder="1" applyAlignment="1">
      <alignment horizontal="center" wrapText="1"/>
    </xf>
    <xf numFmtId="0" fontId="56" fillId="0" borderId="0" xfId="20532" applyFont="1"/>
    <xf numFmtId="0" fontId="0" fillId="2" borderId="0" xfId="0" applyFill="1" applyAlignment="1">
      <alignment vertical="center"/>
    </xf>
    <xf numFmtId="0" fontId="191" fillId="2" borderId="102" xfId="0" applyFont="1" applyFill="1" applyBorder="1" applyAlignment="1">
      <alignment vertical="center" wrapText="1"/>
    </xf>
    <xf numFmtId="0" fontId="0" fillId="2" borderId="0" xfId="0" applyFill="1" applyAlignment="1">
      <alignment vertical="center" wrapText="1"/>
    </xf>
    <xf numFmtId="0" fontId="191" fillId="2" borderId="114" xfId="0" applyFont="1" applyFill="1" applyBorder="1" applyAlignment="1">
      <alignment vertical="center" wrapText="1"/>
    </xf>
    <xf numFmtId="0" fontId="191" fillId="2" borderId="108" xfId="0" applyFont="1" applyFill="1" applyBorder="1" applyAlignment="1">
      <alignment vertical="center" wrapText="1"/>
    </xf>
    <xf numFmtId="0" fontId="189" fillId="2" borderId="119" xfId="0" applyFont="1" applyFill="1" applyBorder="1" applyAlignment="1">
      <alignment vertical="center" wrapText="1"/>
    </xf>
    <xf numFmtId="0" fontId="0" fillId="2" borderId="0" xfId="0" applyFill="1" applyAlignment="1">
      <alignment horizontal="center" vertical="center"/>
    </xf>
    <xf numFmtId="165" fontId="30" fillId="0" borderId="0" xfId="20543" applyNumberFormat="1" applyFont="1" applyProtection="1">
      <protection locked="0"/>
    </xf>
    <xf numFmtId="166" fontId="30" fillId="0" borderId="0" xfId="20543" applyNumberFormat="1" applyFont="1" applyProtection="1">
      <protection locked="0"/>
    </xf>
    <xf numFmtId="164" fontId="28" fillId="0" borderId="120" xfId="20543" applyNumberFormat="1" applyFont="1" applyFill="1" applyBorder="1" applyAlignment="1" applyProtection="1">
      <alignment horizontal="center" wrapText="1"/>
      <protection locked="0"/>
    </xf>
    <xf numFmtId="167" fontId="30" fillId="0" borderId="0" xfId="20543" applyNumberFormat="1" applyFont="1" applyFill="1" applyBorder="1" applyAlignment="1" applyProtection="1">
      <alignment horizontal="center" wrapText="1"/>
      <protection locked="0"/>
    </xf>
    <xf numFmtId="0" fontId="34" fillId="0" borderId="0" xfId="20547" applyFont="1" applyBorder="1"/>
    <xf numFmtId="0" fontId="33" fillId="0" borderId="120" xfId="6" applyFont="1" applyFill="1" applyBorder="1" applyAlignment="1">
      <alignment horizontal="right" vertical="center"/>
    </xf>
    <xf numFmtId="0" fontId="33" fillId="0" borderId="120" xfId="6" applyFont="1" applyFill="1" applyBorder="1" applyAlignment="1">
      <alignment horizontal="right" vertical="center" wrapText="1"/>
    </xf>
    <xf numFmtId="166" fontId="33" fillId="0" borderId="120" xfId="7" applyNumberFormat="1" applyFont="1" applyFill="1" applyBorder="1" applyAlignment="1">
      <alignment horizontal="center" vertical="center"/>
    </xf>
    <xf numFmtId="0" fontId="33" fillId="0" borderId="120" xfId="6" applyFont="1" applyFill="1" applyBorder="1" applyAlignment="1">
      <alignment horizontal="center" vertical="center"/>
    </xf>
    <xf numFmtId="0" fontId="30" fillId="0" borderId="0" xfId="20549" applyFont="1" applyFill="1" applyBorder="1"/>
    <xf numFmtId="0" fontId="28" fillId="0" borderId="0" xfId="20549" applyFont="1" applyFill="1" applyBorder="1"/>
    <xf numFmtId="42" fontId="30" fillId="0" borderId="93" xfId="1856" applyNumberFormat="1" applyFont="1" applyFill="1" applyBorder="1" applyAlignment="1">
      <alignment horizontal="left"/>
    </xf>
    <xf numFmtId="42" fontId="28" fillId="0" borderId="94" xfId="1856" applyNumberFormat="1" applyFont="1" applyFill="1" applyBorder="1" applyAlignment="1">
      <alignment horizontal="left"/>
    </xf>
    <xf numFmtId="9" fontId="28" fillId="0" borderId="96" xfId="1856" applyNumberFormat="1" applyFont="1" applyFill="1" applyBorder="1" applyAlignment="1">
      <alignment horizontal="center"/>
    </xf>
    <xf numFmtId="42" fontId="30" fillId="0" borderId="123" xfId="1856" applyNumberFormat="1" applyFont="1" applyFill="1" applyBorder="1" applyAlignment="1">
      <alignment horizontal="left"/>
    </xf>
    <xf numFmtId="0" fontId="32" fillId="0" borderId="0" xfId="20549" applyFont="1" applyFill="1" applyBorder="1"/>
    <xf numFmtId="0" fontId="33" fillId="0" borderId="0" xfId="6" applyFont="1" applyFill="1" applyBorder="1" applyAlignment="1">
      <alignment horizontal="center" vertical="center"/>
    </xf>
    <xf numFmtId="0" fontId="17" fillId="0" borderId="0" xfId="20548"/>
    <xf numFmtId="0" fontId="17" fillId="0" borderId="0" xfId="20548" applyFill="1"/>
    <xf numFmtId="0" fontId="56" fillId="0" borderId="0" xfId="20548" applyFont="1"/>
    <xf numFmtId="0" fontId="17" fillId="0" borderId="120" xfId="20548" applyBorder="1"/>
    <xf numFmtId="0" fontId="17" fillId="2" borderId="120" xfId="20548" applyFill="1" applyBorder="1"/>
    <xf numFmtId="0" fontId="17" fillId="0" borderId="120" xfId="20548" applyFill="1" applyBorder="1"/>
    <xf numFmtId="0" fontId="0" fillId="0" borderId="120" xfId="20548" applyFont="1" applyFill="1" applyBorder="1"/>
    <xf numFmtId="0" fontId="17" fillId="0" borderId="0" xfId="20548" applyBorder="1"/>
    <xf numFmtId="0" fontId="17" fillId="0" borderId="0" xfId="20548" applyFill="1" applyBorder="1"/>
    <xf numFmtId="0" fontId="0" fillId="0" borderId="0" xfId="20548" applyFont="1" applyFill="1" applyBorder="1"/>
    <xf numFmtId="0" fontId="29" fillId="0" borderId="0" xfId="6" applyFont="1" applyFill="1" applyBorder="1" applyAlignment="1">
      <alignment horizontal="center"/>
    </xf>
    <xf numFmtId="166" fontId="29" fillId="0" borderId="0" xfId="6" applyNumberFormat="1" applyFont="1" applyFill="1" applyBorder="1" applyAlignment="1">
      <alignment horizontal="center"/>
    </xf>
    <xf numFmtId="0" fontId="32" fillId="0" borderId="0" xfId="20532" applyFont="1" applyAlignment="1">
      <alignment horizontal="right"/>
    </xf>
    <xf numFmtId="0" fontId="35" fillId="0" borderId="119" xfId="20532" applyFont="1" applyBorder="1" applyAlignment="1">
      <alignment wrapText="1"/>
    </xf>
    <xf numFmtId="17" fontId="194" fillId="0" borderId="0" xfId="20557" applyNumberFormat="1" applyFont="1"/>
    <xf numFmtId="0" fontId="195" fillId="0" borderId="0" xfId="20557" applyFont="1"/>
    <xf numFmtId="0" fontId="101" fillId="0" borderId="0" xfId="20557" applyFont="1" applyAlignment="1">
      <alignment wrapText="1"/>
    </xf>
    <xf numFmtId="0" fontId="130" fillId="0" borderId="0" xfId="20558" applyFont="1" applyProtection="1">
      <protection locked="0"/>
    </xf>
    <xf numFmtId="0" fontId="33" fillId="0" borderId="0" xfId="20559" applyFont="1" applyAlignment="1">
      <alignment horizontal="left"/>
    </xf>
    <xf numFmtId="0" fontId="33" fillId="0" borderId="129" xfId="20559" applyFont="1" applyBorder="1" applyAlignment="1">
      <alignment horizontal="left"/>
    </xf>
    <xf numFmtId="0" fontId="33" fillId="0" borderId="128" xfId="20559" applyFont="1" applyBorder="1" applyAlignment="1">
      <alignment horizontal="left" vertical="center"/>
    </xf>
    <xf numFmtId="0" fontId="34" fillId="0" borderId="0" xfId="20559" applyFont="1" applyAlignment="1">
      <alignment horizontal="left"/>
    </xf>
    <xf numFmtId="42" fontId="33" fillId="0" borderId="129" xfId="20559" applyNumberFormat="1" applyFont="1" applyBorder="1" applyAlignment="1">
      <alignment horizontal="right"/>
    </xf>
    <xf numFmtId="0" fontId="33" fillId="0" borderId="128" xfId="20559" applyFont="1" applyBorder="1" applyAlignment="1">
      <alignment horizontal="right" vertical="center"/>
    </xf>
    <xf numFmtId="0" fontId="33" fillId="0" borderId="0" xfId="20557" applyFont="1"/>
    <xf numFmtId="42" fontId="33" fillId="0" borderId="129" xfId="20559" applyNumberFormat="1" applyFont="1" applyBorder="1"/>
    <xf numFmtId="42" fontId="33" fillId="0" borderId="128" xfId="20559" applyNumberFormat="1" applyFont="1" applyBorder="1" applyAlignment="1">
      <alignment horizontal="center" vertical="center"/>
    </xf>
    <xf numFmtId="0" fontId="33" fillId="0" borderId="0" xfId="20557" applyFont="1" applyAlignment="1">
      <alignment vertical="center"/>
    </xf>
    <xf numFmtId="0" fontId="101" fillId="0" borderId="0" xfId="20557" applyFont="1" applyAlignment="1">
      <alignment vertical="center"/>
    </xf>
    <xf numFmtId="0" fontId="0" fillId="0" borderId="0" xfId="0" applyAlignment="1">
      <alignment vertical="center"/>
    </xf>
    <xf numFmtId="0" fontId="101" fillId="0" borderId="0" xfId="20557" applyFont="1"/>
    <xf numFmtId="0" fontId="101" fillId="0" borderId="0" xfId="20559" applyFont="1" applyAlignment="1">
      <alignment horizontal="left"/>
    </xf>
    <xf numFmtId="42" fontId="34" fillId="0" borderId="129" xfId="20559" applyNumberFormat="1" applyFont="1" applyBorder="1"/>
    <xf numFmtId="42" fontId="34" fillId="0" borderId="128" xfId="20559" applyNumberFormat="1" applyFont="1" applyBorder="1" applyAlignment="1">
      <alignment horizontal="center" vertical="center"/>
    </xf>
    <xf numFmtId="42" fontId="34" fillId="0" borderId="6" xfId="20559" applyNumberFormat="1" applyFont="1" applyBorder="1"/>
    <xf numFmtId="42" fontId="34" fillId="0" borderId="6" xfId="20559" applyNumberFormat="1" applyFont="1" applyBorder="1" applyAlignment="1">
      <alignment horizontal="center" vertical="center"/>
    </xf>
    <xf numFmtId="42" fontId="34" fillId="0" borderId="7" xfId="20559" applyNumberFormat="1" applyFont="1" applyBorder="1" applyAlignment="1">
      <alignment horizontal="center" vertical="center"/>
    </xf>
    <xf numFmtId="172" fontId="34" fillId="0" borderId="0" xfId="64" applyNumberFormat="1" applyFont="1"/>
    <xf numFmtId="42" fontId="34" fillId="0" borderId="0" xfId="20557" applyNumberFormat="1" applyFont="1"/>
    <xf numFmtId="0" fontId="33" fillId="0" borderId="0" xfId="20558" applyFont="1" applyAlignment="1" applyProtection="1">
      <alignment horizontal="left"/>
      <protection locked="0"/>
    </xf>
    <xf numFmtId="166" fontId="33" fillId="0" borderId="0" xfId="20558" applyNumberFormat="1" applyFont="1" applyAlignment="1" applyProtection="1">
      <alignment horizontal="left"/>
      <protection locked="0"/>
    </xf>
    <xf numFmtId="0" fontId="33" fillId="3" borderId="106" xfId="20558" applyFont="1" applyFill="1" applyBorder="1" applyAlignment="1">
      <alignment horizontal="center" wrapText="1"/>
    </xf>
    <xf numFmtId="0" fontId="33" fillId="3" borderId="73" xfId="20558" applyFont="1" applyFill="1" applyBorder="1" applyAlignment="1">
      <alignment horizontal="center" wrapText="1"/>
    </xf>
    <xf numFmtId="0" fontId="33" fillId="3" borderId="121" xfId="20559" applyFont="1" applyFill="1" applyBorder="1" applyAlignment="1">
      <alignment horizontal="left"/>
    </xf>
    <xf numFmtId="0" fontId="30" fillId="0" borderId="0" xfId="20549" applyFont="1" applyFill="1" applyBorder="1" applyAlignment="1">
      <alignment horizontal="center"/>
    </xf>
    <xf numFmtId="0" fontId="33" fillId="143" borderId="127" xfId="6" applyFont="1" applyFill="1" applyBorder="1" applyAlignment="1">
      <alignment horizontal="center" vertical="center" wrapText="1"/>
    </xf>
    <xf numFmtId="42" fontId="28" fillId="0" borderId="0" xfId="1856" applyNumberFormat="1" applyFont="1" applyFill="1" applyBorder="1" applyAlignment="1">
      <alignment horizontal="left"/>
    </xf>
    <xf numFmtId="42" fontId="34" fillId="0" borderId="0" xfId="20559" applyNumberFormat="1" applyFont="1" applyBorder="1"/>
    <xf numFmtId="0" fontId="33" fillId="0" borderId="2" xfId="6" applyFont="1" applyFill="1" applyBorder="1" applyAlignment="1">
      <alignment horizontal="right" vertical="center"/>
    </xf>
    <xf numFmtId="0" fontId="33" fillId="0" borderId="2" xfId="6" applyFont="1" applyFill="1" applyBorder="1" applyAlignment="1">
      <alignment horizontal="right" vertical="center" wrapText="1"/>
    </xf>
    <xf numFmtId="166" fontId="33" fillId="0" borderId="2" xfId="7" applyNumberFormat="1" applyFont="1" applyFill="1" applyBorder="1" applyAlignment="1">
      <alignment horizontal="center" vertical="center"/>
    </xf>
    <xf numFmtId="0" fontId="33" fillId="0" borderId="0" xfId="6" applyFont="1" applyFill="1" applyBorder="1" applyAlignment="1">
      <alignment horizontal="right" vertical="center" wrapText="1"/>
    </xf>
    <xf numFmtId="0" fontId="16" fillId="0" borderId="0" xfId="20563"/>
    <xf numFmtId="0" fontId="16" fillId="0" borderId="0" xfId="20563" applyAlignment="1">
      <alignment horizontal="right"/>
    </xf>
    <xf numFmtId="0" fontId="16" fillId="144" borderId="0" xfId="20563" applyFill="1"/>
    <xf numFmtId="166" fontId="0" fillId="0" borderId="0" xfId="20564" applyNumberFormat="1" applyFont="1"/>
    <xf numFmtId="0" fontId="33" fillId="0" borderId="2" xfId="6" applyFont="1" applyFill="1" applyBorder="1" applyAlignment="1">
      <alignment horizontal="center" vertical="center"/>
    </xf>
    <xf numFmtId="0" fontId="29" fillId="0" borderId="0" xfId="6" applyFont="1" applyFill="1" applyBorder="1" applyAlignment="1">
      <alignment horizontal="left" wrapText="1" indent="1"/>
    </xf>
    <xf numFmtId="0" fontId="33" fillId="2" borderId="120" xfId="6" applyFont="1" applyFill="1" applyBorder="1" applyAlignment="1">
      <alignment horizontal="right" vertical="center"/>
    </xf>
    <xf numFmtId="0" fontId="33" fillId="2" borderId="120" xfId="6" applyFont="1" applyFill="1" applyBorder="1" applyAlignment="1">
      <alignment horizontal="right" vertical="center" wrapText="1"/>
    </xf>
    <xf numFmtId="0" fontId="33" fillId="2" borderId="120" xfId="6" applyFont="1" applyFill="1" applyBorder="1" applyAlignment="1">
      <alignment horizontal="center" vertical="center"/>
    </xf>
    <xf numFmtId="166" fontId="33" fillId="2" borderId="120" xfId="7" applyNumberFormat="1" applyFont="1" applyFill="1" applyBorder="1" applyAlignment="1">
      <alignment horizontal="center" vertical="center"/>
    </xf>
    <xf numFmtId="0" fontId="32" fillId="0" borderId="120" xfId="20563" applyFont="1" applyBorder="1" applyAlignment="1">
      <alignment horizontal="left" wrapText="1"/>
    </xf>
    <xf numFmtId="0" fontId="29" fillId="0" borderId="0" xfId="6" applyFont="1" applyFill="1" applyBorder="1" applyAlignment="1">
      <alignment horizontal="right"/>
    </xf>
    <xf numFmtId="166" fontId="35" fillId="0" borderId="0" xfId="20550" applyNumberFormat="1" applyFont="1" applyFill="1" applyBorder="1" applyAlignment="1">
      <alignment wrapText="1"/>
    </xf>
    <xf numFmtId="0" fontId="35" fillId="0" borderId="0" xfId="20548" applyFont="1" applyBorder="1" applyAlignment="1">
      <alignment horizontal="left" vertical="top" wrapText="1"/>
    </xf>
    <xf numFmtId="42" fontId="30" fillId="0" borderId="0" xfId="1856" applyNumberFormat="1" applyFont="1" applyFill="1" applyBorder="1" applyAlignment="1">
      <alignment horizontal="left"/>
    </xf>
    <xf numFmtId="42" fontId="30" fillId="0" borderId="133" xfId="1856" applyNumberFormat="1" applyFont="1" applyFill="1" applyBorder="1" applyAlignment="1">
      <alignment horizontal="left"/>
    </xf>
    <xf numFmtId="169" fontId="30" fillId="0" borderId="134" xfId="1856" applyNumberFormat="1" applyFont="1" applyFill="1" applyBorder="1" applyAlignment="1">
      <alignment horizontal="left"/>
    </xf>
    <xf numFmtId="169" fontId="30" fillId="0" borderId="135" xfId="1856" applyNumberFormat="1" applyFont="1" applyFill="1" applyBorder="1" applyAlignment="1">
      <alignment horizontal="left"/>
    </xf>
    <xf numFmtId="42" fontId="28" fillId="0" borderId="136" xfId="1856" applyNumberFormat="1" applyFont="1" applyFill="1" applyBorder="1" applyAlignment="1">
      <alignment horizontal="left"/>
    </xf>
    <xf numFmtId="42" fontId="30" fillId="142" borderId="124" xfId="1856" applyNumberFormat="1" applyFont="1" applyFill="1" applyBorder="1" applyAlignment="1">
      <alignment horizontal="left"/>
    </xf>
    <xf numFmtId="42" fontId="30" fillId="142" borderId="126" xfId="1856" applyNumberFormat="1" applyFont="1" applyFill="1" applyBorder="1" applyAlignment="1">
      <alignment horizontal="left"/>
    </xf>
    <xf numFmtId="42" fontId="30" fillId="142" borderId="123" xfId="1856" applyNumberFormat="1" applyFont="1" applyFill="1" applyBorder="1" applyAlignment="1">
      <alignment horizontal="left"/>
    </xf>
    <xf numFmtId="0" fontId="130" fillId="73" borderId="106" xfId="20557" applyFont="1" applyFill="1" applyBorder="1" applyAlignment="1">
      <alignment vertical="center"/>
    </xf>
    <xf numFmtId="0" fontId="130" fillId="73" borderId="73" xfId="20557" applyFont="1" applyFill="1" applyBorder="1" applyAlignment="1">
      <alignment vertical="center"/>
    </xf>
    <xf numFmtId="0" fontId="188" fillId="0" borderId="119" xfId="0" applyFont="1" applyBorder="1"/>
    <xf numFmtId="9" fontId="30" fillId="3" borderId="122" xfId="1856" applyNumberFormat="1" applyFont="1" applyFill="1" applyBorder="1" applyAlignment="1">
      <alignment horizontal="center"/>
    </xf>
    <xf numFmtId="42" fontId="30" fillId="3" borderId="122" xfId="1856" applyNumberFormat="1" applyFont="1" applyFill="1" applyBorder="1" applyAlignment="1">
      <alignment horizontal="center"/>
    </xf>
    <xf numFmtId="42" fontId="30" fillId="142" borderId="120" xfId="1856" applyNumberFormat="1" applyFont="1" applyFill="1" applyBorder="1" applyAlignment="1">
      <alignment horizontal="center"/>
    </xf>
    <xf numFmtId="42" fontId="30" fillId="142" borderId="93" xfId="1856" applyNumberFormat="1" applyFont="1" applyFill="1" applyBorder="1" applyAlignment="1">
      <alignment horizontal="center"/>
    </xf>
    <xf numFmtId="42" fontId="30" fillId="142" borderId="122" xfId="1856" applyNumberFormat="1" applyFont="1" applyFill="1" applyBorder="1" applyAlignment="1">
      <alignment horizontal="center"/>
    </xf>
    <xf numFmtId="42" fontId="30" fillId="3" borderId="94" xfId="1856" applyNumberFormat="1" applyFont="1" applyFill="1" applyBorder="1" applyAlignment="1">
      <alignment horizontal="center"/>
    </xf>
    <xf numFmtId="42" fontId="30" fillId="3" borderId="95" xfId="1856" applyNumberFormat="1" applyFont="1" applyFill="1" applyBorder="1" applyAlignment="1">
      <alignment horizontal="center"/>
    </xf>
    <xf numFmtId="42" fontId="30" fillId="3" borderId="96" xfId="1856" applyNumberFormat="1" applyFont="1" applyFill="1" applyBorder="1" applyAlignment="1">
      <alignment horizontal="center"/>
    </xf>
    <xf numFmtId="42" fontId="30" fillId="3" borderId="93" xfId="1856" applyNumberFormat="1" applyFont="1" applyFill="1" applyBorder="1" applyAlignment="1">
      <alignment horizontal="center"/>
    </xf>
    <xf numFmtId="42" fontId="30" fillId="3" borderId="120" xfId="1856" applyNumberFormat="1" applyFont="1" applyFill="1" applyBorder="1" applyAlignment="1">
      <alignment horizontal="center"/>
    </xf>
    <xf numFmtId="42" fontId="30" fillId="3" borderId="53" xfId="1856" applyNumberFormat="1" applyFont="1" applyFill="1" applyBorder="1" applyAlignment="1">
      <alignment horizontal="center" wrapText="1"/>
    </xf>
    <xf numFmtId="166" fontId="30" fillId="3" borderId="120" xfId="1856" applyNumberFormat="1" applyFont="1" applyFill="1" applyBorder="1" applyAlignment="1">
      <alignment horizontal="left"/>
    </xf>
    <xf numFmtId="42" fontId="28" fillId="3" borderId="95" xfId="1856" applyNumberFormat="1" applyFont="1" applyFill="1" applyBorder="1" applyAlignment="1">
      <alignment horizontal="right"/>
    </xf>
    <xf numFmtId="166" fontId="28" fillId="3" borderId="95" xfId="1856" applyNumberFormat="1" applyFont="1" applyFill="1" applyBorder="1" applyAlignment="1">
      <alignment horizontal="left"/>
    </xf>
    <xf numFmtId="42" fontId="30" fillId="3" borderId="122" xfId="1856" applyNumberFormat="1" applyFont="1" applyFill="1" applyBorder="1" applyAlignment="1">
      <alignment horizontal="left"/>
    </xf>
    <xf numFmtId="42" fontId="28" fillId="3" borderId="96" xfId="1856" applyNumberFormat="1" applyFont="1" applyFill="1" applyBorder="1" applyAlignment="1">
      <alignment horizontal="left"/>
    </xf>
    <xf numFmtId="42" fontId="33" fillId="3" borderId="129" xfId="20559" applyNumberFormat="1" applyFont="1" applyFill="1" applyBorder="1"/>
    <xf numFmtId="42" fontId="34" fillId="3" borderId="129" xfId="20559" applyNumberFormat="1" applyFont="1" applyFill="1" applyBorder="1"/>
    <xf numFmtId="42" fontId="34" fillId="3" borderId="0" xfId="20559" applyNumberFormat="1" applyFont="1" applyFill="1" applyBorder="1"/>
    <xf numFmtId="0" fontId="33" fillId="0" borderId="0" xfId="20559" applyFont="1" applyBorder="1" applyAlignment="1">
      <alignment horizontal="left" indent="1"/>
    </xf>
    <xf numFmtId="42" fontId="33" fillId="0" borderId="0" xfId="20559" applyNumberFormat="1" applyFont="1" applyBorder="1" applyAlignment="1">
      <alignment horizontal="center" vertical="center"/>
    </xf>
    <xf numFmtId="42" fontId="33" fillId="0" borderId="0" xfId="20559" applyNumberFormat="1" applyFont="1" applyBorder="1"/>
    <xf numFmtId="168" fontId="33" fillId="0" borderId="0" xfId="17592" applyNumberFormat="1" applyFont="1" applyBorder="1"/>
    <xf numFmtId="42" fontId="33" fillId="3" borderId="0" xfId="20559" applyNumberFormat="1" applyFont="1" applyFill="1" applyBorder="1" applyAlignment="1">
      <alignment vertical="center"/>
    </xf>
    <xf numFmtId="0" fontId="101" fillId="0" borderId="6" xfId="20557" applyFont="1" applyBorder="1"/>
    <xf numFmtId="168" fontId="33" fillId="3" borderId="128" xfId="17592" applyNumberFormat="1" applyFont="1" applyFill="1" applyBorder="1" applyAlignment="1">
      <alignment horizontal="center" vertical="center"/>
    </xf>
    <xf numFmtId="42" fontId="33" fillId="3" borderId="0" xfId="20559" applyNumberFormat="1" applyFont="1" applyFill="1" applyBorder="1" applyAlignment="1">
      <alignment horizontal="center" vertical="center"/>
    </xf>
    <xf numFmtId="168" fontId="33" fillId="3" borderId="0" xfId="20560" applyNumberFormat="1" applyFont="1" applyFill="1" applyBorder="1" applyAlignment="1">
      <alignment horizontal="center" vertical="center"/>
    </xf>
    <xf numFmtId="168" fontId="33" fillId="3" borderId="128" xfId="20560" applyNumberFormat="1" applyFont="1" applyFill="1" applyBorder="1" applyAlignment="1">
      <alignment horizontal="center" vertical="center"/>
    </xf>
    <xf numFmtId="42" fontId="33" fillId="0" borderId="128" xfId="20559" applyNumberFormat="1" applyFont="1" applyFill="1" applyBorder="1" applyAlignment="1">
      <alignment horizontal="center" vertical="center"/>
    </xf>
    <xf numFmtId="0" fontId="33" fillId="0" borderId="0" xfId="20559" applyFont="1" applyBorder="1" applyAlignment="1">
      <alignment horizontal="left"/>
    </xf>
    <xf numFmtId="0" fontId="33" fillId="0" borderId="128" xfId="20559" applyFont="1" applyBorder="1" applyAlignment="1">
      <alignment horizontal="left"/>
    </xf>
    <xf numFmtId="42" fontId="33" fillId="0" borderId="0" xfId="20559" applyNumberFormat="1" applyFont="1" applyBorder="1" applyAlignment="1">
      <alignment horizontal="right"/>
    </xf>
    <xf numFmtId="42" fontId="33" fillId="0" borderId="128" xfId="20559" applyNumberFormat="1" applyFont="1" applyBorder="1" applyAlignment="1">
      <alignment horizontal="right"/>
    </xf>
    <xf numFmtId="42" fontId="33" fillId="0" borderId="128" xfId="20559" applyNumberFormat="1" applyFont="1" applyBorder="1"/>
    <xf numFmtId="166" fontId="34" fillId="3" borderId="128" xfId="7" applyNumberFormat="1" applyFont="1" applyFill="1" applyBorder="1" applyAlignment="1"/>
    <xf numFmtId="166" fontId="34" fillId="0" borderId="128" xfId="7" applyNumberFormat="1" applyFont="1" applyFill="1" applyBorder="1" applyAlignment="1"/>
    <xf numFmtId="166" fontId="29" fillId="3" borderId="120" xfId="7" applyNumberFormat="1" applyFont="1" applyFill="1" applyBorder="1" applyAlignment="1">
      <alignment horizontal="center"/>
    </xf>
    <xf numFmtId="0" fontId="33" fillId="3" borderId="120" xfId="6" applyFont="1" applyFill="1" applyBorder="1" applyAlignment="1">
      <alignment horizontal="right" vertical="center" wrapText="1"/>
    </xf>
    <xf numFmtId="166" fontId="33" fillId="3" borderId="120" xfId="7" applyNumberFormat="1" applyFont="1" applyFill="1" applyBorder="1" applyAlignment="1">
      <alignment horizontal="center" vertical="center"/>
    </xf>
    <xf numFmtId="0" fontId="32" fillId="0" borderId="2" xfId="20563" applyFont="1" applyFill="1" applyBorder="1" applyAlignment="1">
      <alignment horizontal="left" wrapText="1"/>
    </xf>
    <xf numFmtId="0" fontId="33" fillId="3" borderId="120" xfId="6" applyFont="1" applyFill="1" applyBorder="1" applyAlignment="1">
      <alignment horizontal="right" vertical="center"/>
    </xf>
    <xf numFmtId="0" fontId="33" fillId="3" borderId="120" xfId="6" applyFont="1" applyFill="1" applyBorder="1" applyAlignment="1">
      <alignment horizontal="center" vertical="center"/>
    </xf>
    <xf numFmtId="0" fontId="33" fillId="146" borderId="2" xfId="6" applyFont="1" applyFill="1" applyBorder="1"/>
    <xf numFmtId="0" fontId="33" fillId="146" borderId="2" xfId="6" applyFont="1" applyFill="1" applyBorder="1" applyAlignment="1">
      <alignment horizontal="center" wrapText="1"/>
    </xf>
    <xf numFmtId="166" fontId="33" fillId="146" borderId="2" xfId="7" applyNumberFormat="1" applyFont="1" applyFill="1" applyBorder="1" applyAlignment="1">
      <alignment horizontal="center"/>
    </xf>
    <xf numFmtId="0" fontId="29" fillId="146" borderId="120" xfId="6" applyFont="1" applyFill="1" applyBorder="1" applyAlignment="1">
      <alignment horizontal="center"/>
    </xf>
    <xf numFmtId="0" fontId="29" fillId="146" borderId="2" xfId="6" applyFont="1" applyFill="1" applyBorder="1" applyAlignment="1">
      <alignment horizontal="center"/>
    </xf>
    <xf numFmtId="0" fontId="33" fillId="146" borderId="2" xfId="6" applyFont="1" applyFill="1" applyBorder="1" applyAlignment="1">
      <alignment horizontal="left" wrapText="1"/>
    </xf>
    <xf numFmtId="0" fontId="29" fillId="0" borderId="120" xfId="5259" applyFont="1" applyFill="1" applyBorder="1" applyAlignment="1">
      <alignment horizontal="left" wrapText="1" indent="1"/>
    </xf>
    <xf numFmtId="168" fontId="29" fillId="0" borderId="120" xfId="5259" applyNumberFormat="1" applyFont="1" applyFill="1" applyBorder="1"/>
    <xf numFmtId="43" fontId="29" fillId="2" borderId="0" xfId="64" applyFont="1" applyFill="1" applyBorder="1" applyAlignment="1">
      <alignment horizontal="center"/>
    </xf>
    <xf numFmtId="43" fontId="33" fillId="3" borderId="120" xfId="64" applyFont="1" applyFill="1" applyBorder="1" applyAlignment="1">
      <alignment horizontal="center" vertical="center"/>
    </xf>
    <xf numFmtId="43" fontId="33" fillId="0" borderId="2" xfId="64" applyFont="1" applyFill="1" applyBorder="1" applyAlignment="1">
      <alignment horizontal="center" vertical="center"/>
    </xf>
    <xf numFmtId="43" fontId="33" fillId="0" borderId="120" xfId="64" applyFont="1" applyFill="1" applyBorder="1" applyAlignment="1">
      <alignment horizontal="center" vertical="center"/>
    </xf>
    <xf numFmtId="43" fontId="33" fillId="2" borderId="120" xfId="64" applyFont="1" applyFill="1" applyBorder="1" applyAlignment="1">
      <alignment horizontal="center" vertical="center"/>
    </xf>
    <xf numFmtId="43" fontId="29" fillId="0" borderId="0" xfId="64" applyFont="1" applyFill="1" applyBorder="1" applyAlignment="1">
      <alignment horizontal="center"/>
    </xf>
    <xf numFmtId="43" fontId="29" fillId="2" borderId="0" xfId="64" applyFont="1" applyFill="1" applyAlignment="1">
      <alignment horizontal="center"/>
    </xf>
    <xf numFmtId="43" fontId="29" fillId="0" borderId="0" xfId="64" applyFont="1" applyFill="1" applyAlignment="1">
      <alignment horizontal="center"/>
    </xf>
    <xf numFmtId="0" fontId="29" fillId="145" borderId="120" xfId="6" applyFont="1" applyFill="1" applyBorder="1" applyAlignment="1">
      <alignment horizontal="right"/>
    </xf>
    <xf numFmtId="0" fontId="29" fillId="145" borderId="120" xfId="6" applyFont="1" applyFill="1" applyBorder="1" applyAlignment="1">
      <alignment horizontal="left" wrapText="1" indent="1"/>
    </xf>
    <xf numFmtId="166" fontId="29" fillId="145" borderId="120" xfId="7" applyNumberFormat="1" applyFont="1" applyFill="1" applyBorder="1" applyAlignment="1">
      <alignment horizontal="center"/>
    </xf>
    <xf numFmtId="0" fontId="33" fillId="3" borderId="93" xfId="6" applyFont="1" applyFill="1" applyBorder="1" applyAlignment="1">
      <alignment horizontal="right" vertical="center"/>
    </xf>
    <xf numFmtId="0" fontId="33" fillId="0" borderId="4" xfId="6" applyFont="1" applyFill="1" applyBorder="1" applyAlignment="1">
      <alignment horizontal="right" vertical="center"/>
    </xf>
    <xf numFmtId="0" fontId="33" fillId="146" borderId="4" xfId="6" applyFont="1" applyFill="1" applyBorder="1"/>
    <xf numFmtId="0" fontId="33" fillId="0" borderId="93" xfId="6" applyFont="1" applyFill="1" applyBorder="1" applyAlignment="1">
      <alignment horizontal="right" vertical="center"/>
    </xf>
    <xf numFmtId="0" fontId="33" fillId="2" borderId="93" xfId="6" applyFont="1" applyFill="1" applyBorder="1" applyAlignment="1">
      <alignment horizontal="right" vertical="center"/>
    </xf>
    <xf numFmtId="0" fontId="33" fillId="3" borderId="141" xfId="6" applyFont="1" applyFill="1" applyBorder="1" applyAlignment="1">
      <alignment horizontal="right" vertical="center"/>
    </xf>
    <xf numFmtId="0" fontId="33" fillId="3" borderId="142" xfId="6" applyFont="1" applyFill="1" applyBorder="1" applyAlignment="1">
      <alignment horizontal="right" vertical="center"/>
    </xf>
    <xf numFmtId="0" fontId="33" fillId="3" borderId="142" xfId="6" applyFont="1" applyFill="1" applyBorder="1" applyAlignment="1">
      <alignment horizontal="right" vertical="center" wrapText="1"/>
    </xf>
    <xf numFmtId="0" fontId="33" fillId="3" borderId="142" xfId="6" applyFont="1" applyFill="1" applyBorder="1" applyAlignment="1">
      <alignment horizontal="center" vertical="center"/>
    </xf>
    <xf numFmtId="166" fontId="33" fillId="3" borderId="142" xfId="7" applyNumberFormat="1" applyFont="1" applyFill="1" applyBorder="1" applyAlignment="1">
      <alignment horizontal="center" vertical="center"/>
    </xf>
    <xf numFmtId="166" fontId="33" fillId="3" borderId="142" xfId="202" applyNumberFormat="1" applyFont="1" applyFill="1" applyBorder="1" applyAlignment="1">
      <alignment horizontal="center" vertical="center"/>
    </xf>
    <xf numFmtId="43" fontId="33" fillId="3" borderId="142" xfId="64" applyFont="1" applyFill="1" applyBorder="1" applyAlignment="1">
      <alignment horizontal="center" vertical="center"/>
    </xf>
    <xf numFmtId="0" fontId="29" fillId="0" borderId="90" xfId="6" applyFont="1" applyFill="1" applyBorder="1" applyAlignment="1">
      <alignment horizontal="right"/>
    </xf>
    <xf numFmtId="0" fontId="29" fillId="0" borderId="91" xfId="6" applyFont="1" applyFill="1" applyBorder="1" applyAlignment="1">
      <alignment horizontal="right"/>
    </xf>
    <xf numFmtId="0" fontId="29" fillId="0" borderId="91" xfId="6" applyFont="1" applyFill="1" applyBorder="1" applyAlignment="1">
      <alignment horizontal="left" wrapText="1" indent="1"/>
    </xf>
    <xf numFmtId="0" fontId="29" fillId="0" borderId="91" xfId="6" applyFont="1" applyFill="1" applyBorder="1" applyAlignment="1">
      <alignment horizontal="center"/>
    </xf>
    <xf numFmtId="0" fontId="29" fillId="2" borderId="91" xfId="6" applyFont="1" applyFill="1" applyBorder="1" applyAlignment="1">
      <alignment horizontal="center"/>
    </xf>
    <xf numFmtId="166" fontId="29" fillId="0" borderId="91" xfId="7" applyNumberFormat="1" applyFont="1" applyFill="1" applyBorder="1" applyAlignment="1">
      <alignment horizontal="center"/>
    </xf>
    <xf numFmtId="0" fontId="33" fillId="3" borderId="94" xfId="6" applyFont="1" applyFill="1" applyBorder="1" applyAlignment="1">
      <alignment horizontal="right" vertical="center"/>
    </xf>
    <xf numFmtId="0" fontId="33" fillId="3" borderId="95" xfId="6" applyFont="1" applyFill="1" applyBorder="1" applyAlignment="1">
      <alignment horizontal="right" vertical="center"/>
    </xf>
    <xf numFmtId="0" fontId="33" fillId="3" borderId="95" xfId="6" applyFont="1" applyFill="1" applyBorder="1" applyAlignment="1">
      <alignment horizontal="center" vertical="center" wrapText="1"/>
    </xf>
    <xf numFmtId="0" fontId="33" fillId="3" borderId="95" xfId="6" applyFont="1" applyFill="1" applyBorder="1" applyAlignment="1">
      <alignment horizontal="center" vertical="center"/>
    </xf>
    <xf numFmtId="166" fontId="33" fillId="3" borderId="95" xfId="7" applyNumberFormat="1" applyFont="1" applyFill="1" applyBorder="1" applyAlignment="1">
      <alignment horizontal="center" vertical="center"/>
    </xf>
    <xf numFmtId="43" fontId="33" fillId="3" borderId="95" xfId="64" applyFont="1" applyFill="1" applyBorder="1" applyAlignment="1">
      <alignment horizontal="center" vertical="center"/>
    </xf>
    <xf numFmtId="0" fontId="33" fillId="146" borderId="90" xfId="6" applyFont="1" applyFill="1" applyBorder="1"/>
    <xf numFmtId="0" fontId="33" fillId="146" borderId="91" xfId="6" applyFont="1" applyFill="1" applyBorder="1"/>
    <xf numFmtId="0" fontId="33" fillId="146" borderId="91" xfId="6" applyFont="1" applyFill="1" applyBorder="1" applyAlignment="1">
      <alignment horizontal="center" wrapText="1"/>
    </xf>
    <xf numFmtId="166" fontId="33" fillId="146" borderId="91" xfId="7" applyNumberFormat="1" applyFont="1" applyFill="1" applyBorder="1" applyAlignment="1">
      <alignment horizontal="center"/>
    </xf>
    <xf numFmtId="0" fontId="29" fillId="146" borderId="91" xfId="6" applyFont="1" applyFill="1" applyBorder="1" applyAlignment="1">
      <alignment horizontal="center"/>
    </xf>
    <xf numFmtId="0" fontId="33" fillId="146" borderId="91" xfId="6" applyFont="1" applyFill="1" applyBorder="1" applyAlignment="1">
      <alignment horizontal="left" wrapText="1"/>
    </xf>
    <xf numFmtId="43" fontId="33" fillId="146" borderId="91" xfId="64" applyFont="1" applyFill="1" applyBorder="1" applyAlignment="1">
      <alignment horizontal="center"/>
    </xf>
    <xf numFmtId="0" fontId="29" fillId="145" borderId="93" xfId="6" applyFont="1" applyFill="1" applyBorder="1" applyAlignment="1">
      <alignment horizontal="right"/>
    </xf>
    <xf numFmtId="0" fontId="29" fillId="145" borderId="94" xfId="6" applyFont="1" applyFill="1" applyBorder="1" applyAlignment="1">
      <alignment horizontal="right"/>
    </xf>
    <xf numFmtId="0" fontId="29" fillId="145" borderId="95" xfId="6" applyFont="1" applyFill="1" applyBorder="1" applyAlignment="1">
      <alignment horizontal="right"/>
    </xf>
    <xf numFmtId="0" fontId="29" fillId="145" borderId="95" xfId="6" applyFont="1" applyFill="1" applyBorder="1" applyAlignment="1">
      <alignment horizontal="left" wrapText="1" indent="1"/>
    </xf>
    <xf numFmtId="0" fontId="29" fillId="145" borderId="95" xfId="6" applyFont="1" applyFill="1" applyBorder="1" applyAlignment="1">
      <alignment horizontal="center"/>
    </xf>
    <xf numFmtId="166" fontId="29" fillId="145" borderId="95" xfId="7" applyNumberFormat="1" applyFont="1" applyFill="1" applyBorder="1" applyAlignment="1">
      <alignment horizontal="center"/>
    </xf>
    <xf numFmtId="43" fontId="29" fillId="145" borderId="95" xfId="64" applyFont="1" applyFill="1" applyBorder="1" applyAlignment="1">
      <alignment horizontal="center"/>
    </xf>
    <xf numFmtId="166" fontId="33" fillId="3" borderId="94" xfId="7" applyNumberFormat="1" applyFont="1" applyFill="1" applyBorder="1" applyAlignment="1">
      <alignment horizontal="center" vertical="center"/>
    </xf>
    <xf numFmtId="0" fontId="33" fillId="146" borderId="138" xfId="6" applyFont="1" applyFill="1" applyBorder="1" applyAlignment="1">
      <alignment horizontal="center" vertical="center" wrapText="1"/>
    </xf>
    <xf numFmtId="0" fontId="33" fillId="146" borderId="139" xfId="6" applyFont="1" applyFill="1" applyBorder="1" applyAlignment="1">
      <alignment horizontal="center" vertical="center" wrapText="1"/>
    </xf>
    <xf numFmtId="0" fontId="33" fillId="146" borderId="139" xfId="9" applyFont="1" applyFill="1" applyBorder="1" applyAlignment="1" applyProtection="1">
      <alignment horizontal="center" vertical="center" wrapText="1"/>
    </xf>
    <xf numFmtId="166" fontId="33" fillId="146" borderId="138" xfId="7" applyNumberFormat="1" applyFont="1" applyFill="1" applyBorder="1" applyAlignment="1" applyProtection="1">
      <alignment horizontal="center" vertical="center" wrapText="1"/>
      <protection locked="0"/>
    </xf>
    <xf numFmtId="166" fontId="33" fillId="146" borderId="139" xfId="7" applyNumberFormat="1" applyFont="1" applyFill="1" applyBorder="1" applyAlignment="1" applyProtection="1">
      <alignment horizontal="center" vertical="center" wrapText="1"/>
      <protection locked="0"/>
    </xf>
    <xf numFmtId="43" fontId="33" fillId="146" borderId="139" xfId="64" applyFont="1" applyFill="1" applyBorder="1" applyAlignment="1" applyProtection="1">
      <alignment horizontal="center" vertical="center" wrapText="1"/>
      <protection locked="0"/>
    </xf>
    <xf numFmtId="43" fontId="33" fillId="146" borderId="140" xfId="64" applyFont="1" applyFill="1" applyBorder="1" applyAlignment="1" applyProtection="1">
      <alignment horizontal="center" vertical="center" wrapText="1"/>
      <protection locked="0"/>
    </xf>
    <xf numFmtId="0" fontId="188" fillId="0" borderId="0" xfId="0" applyFont="1"/>
    <xf numFmtId="0" fontId="202" fillId="145" borderId="119" xfId="0" applyFont="1" applyFill="1" applyBorder="1"/>
    <xf numFmtId="164" fontId="28" fillId="0" borderId="120" xfId="60" applyNumberFormat="1" applyFont="1" applyFill="1" applyBorder="1" applyAlignment="1">
      <alignment horizontal="center" wrapText="1"/>
    </xf>
    <xf numFmtId="165" fontId="28" fillId="0" borderId="120" xfId="60" applyNumberFormat="1" applyFont="1" applyFill="1" applyBorder="1" applyAlignment="1">
      <alignment horizontal="center" wrapText="1"/>
    </xf>
    <xf numFmtId="166" fontId="28" fillId="0" borderId="120" xfId="60" applyNumberFormat="1" applyFont="1" applyFill="1" applyBorder="1" applyAlignment="1">
      <alignment horizontal="center" wrapText="1"/>
    </xf>
    <xf numFmtId="166" fontId="28" fillId="0" borderId="122" xfId="60" applyNumberFormat="1" applyFont="1" applyFill="1" applyBorder="1" applyAlignment="1">
      <alignment horizontal="center" wrapText="1"/>
    </xf>
    <xf numFmtId="0" fontId="30" fillId="0" borderId="93" xfId="2" applyFont="1" applyFill="1" applyBorder="1" applyAlignment="1">
      <alignment horizontal="left" wrapText="1" indent="1"/>
    </xf>
    <xf numFmtId="0" fontId="30" fillId="0" borderId="94" xfId="2" applyFont="1" applyFill="1" applyBorder="1" applyAlignment="1">
      <alignment horizontal="left" wrapText="1" indent="1"/>
    </xf>
    <xf numFmtId="0" fontId="203" fillId="0" borderId="0" xfId="0" applyFont="1"/>
    <xf numFmtId="0" fontId="0" fillId="0" borderId="0" xfId="0" applyAlignment="1">
      <alignment horizontal="right"/>
    </xf>
    <xf numFmtId="0" fontId="29" fillId="3" borderId="120" xfId="6" applyFont="1" applyFill="1" applyBorder="1" applyAlignment="1">
      <alignment horizontal="left"/>
    </xf>
    <xf numFmtId="0" fontId="0" fillId="0" borderId="0" xfId="0" applyFill="1"/>
    <xf numFmtId="165" fontId="30" fillId="0" borderId="0" xfId="20543" applyNumberFormat="1" applyFont="1" applyFill="1" applyProtection="1">
      <protection locked="0"/>
    </xf>
    <xf numFmtId="166" fontId="30" fillId="0" borderId="0" xfId="20543" applyNumberFormat="1" applyFont="1" applyFill="1" applyProtection="1">
      <protection locked="0"/>
    </xf>
    <xf numFmtId="166" fontId="30" fillId="3" borderId="93" xfId="1856" applyNumberFormat="1" applyFont="1" applyFill="1" applyBorder="1" applyAlignment="1">
      <alignment horizontal="left"/>
    </xf>
    <xf numFmtId="166" fontId="30" fillId="3" borderId="122" xfId="20531" applyNumberFormat="1" applyFont="1" applyFill="1" applyBorder="1" applyAlignment="1">
      <alignment horizontal="center" wrapText="1"/>
    </xf>
    <xf numFmtId="0" fontId="191" fillId="0" borderId="0" xfId="0" applyFont="1"/>
    <xf numFmtId="0" fontId="33" fillId="142" borderId="120" xfId="6" applyFont="1" applyFill="1" applyBorder="1" applyAlignment="1">
      <alignment horizontal="center" vertical="center"/>
    </xf>
    <xf numFmtId="0" fontId="32" fillId="0" borderId="0" xfId="20532" applyFont="1" applyFill="1"/>
    <xf numFmtId="42" fontId="29" fillId="3" borderId="129" xfId="20559" applyNumberFormat="1" applyFont="1" applyFill="1" applyBorder="1"/>
    <xf numFmtId="172" fontId="202" fillId="145" borderId="120" xfId="64" applyNumberFormat="1" applyFont="1" applyFill="1" applyBorder="1"/>
    <xf numFmtId="44" fontId="30" fillId="3" borderId="95" xfId="1856" applyNumberFormat="1" applyFont="1" applyFill="1" applyBorder="1" applyAlignment="1">
      <alignment horizontal="right"/>
    </xf>
    <xf numFmtId="42" fontId="28" fillId="3" borderId="10" xfId="1856" applyNumberFormat="1" applyFont="1" applyFill="1" applyBorder="1" applyAlignment="1">
      <alignment horizontal="center"/>
    </xf>
    <xf numFmtId="42" fontId="28" fillId="3" borderId="53" xfId="1856" applyNumberFormat="1" applyFont="1" applyFill="1" applyBorder="1" applyAlignment="1">
      <alignment horizontal="center" wrapText="1"/>
    </xf>
    <xf numFmtId="42" fontId="30" fillId="3" borderId="98" xfId="1856" applyNumberFormat="1" applyFont="1" applyFill="1" applyBorder="1" applyAlignment="1">
      <alignment horizontal="center"/>
    </xf>
    <xf numFmtId="42" fontId="30" fillId="3" borderId="125" xfId="1856" applyNumberFormat="1" applyFont="1" applyFill="1" applyBorder="1" applyAlignment="1">
      <alignment horizontal="left"/>
    </xf>
    <xf numFmtId="42" fontId="30" fillId="3" borderId="124" xfId="1856" applyNumberFormat="1" applyFont="1" applyFill="1" applyBorder="1" applyAlignment="1">
      <alignment horizontal="left"/>
    </xf>
    <xf numFmtId="0" fontId="101" fillId="0" borderId="121" xfId="20557" applyFont="1" applyBorder="1" applyAlignment="1">
      <alignment horizontal="center"/>
    </xf>
    <xf numFmtId="0" fontId="0" fillId="0" borderId="0" xfId="0" applyAlignment="1">
      <alignment vertical="top"/>
    </xf>
    <xf numFmtId="0" fontId="29" fillId="0" borderId="0" xfId="12"/>
    <xf numFmtId="220" fontId="29" fillId="0" borderId="0" xfId="390" applyNumberFormat="1" applyFont="1" applyFill="1" applyAlignment="1">
      <alignment horizontal="center" wrapText="1"/>
    </xf>
    <xf numFmtId="0" fontId="29" fillId="0" borderId="0" xfId="12" applyAlignment="1">
      <alignment horizontal="center"/>
    </xf>
    <xf numFmtId="0" fontId="29" fillId="0" borderId="0" xfId="12" applyAlignment="1">
      <alignment horizontal="center" wrapText="1"/>
    </xf>
    <xf numFmtId="0" fontId="29" fillId="0" borderId="0" xfId="12" applyAlignment="1">
      <alignment horizontal="left" wrapText="1"/>
    </xf>
    <xf numFmtId="220" fontId="29" fillId="0" borderId="120" xfId="390" applyNumberFormat="1" applyFont="1" applyFill="1" applyBorder="1" applyAlignment="1">
      <alignment horizontal="center" wrapText="1"/>
    </xf>
    <xf numFmtId="0" fontId="29" fillId="0" borderId="120" xfId="12" applyBorder="1" applyAlignment="1">
      <alignment horizontal="center"/>
    </xf>
    <xf numFmtId="0" fontId="29" fillId="0" borderId="120" xfId="12" applyBorder="1" applyAlignment="1">
      <alignment horizontal="center" wrapText="1"/>
    </xf>
    <xf numFmtId="0" fontId="29" fillId="0" borderId="120" xfId="12" applyBorder="1" applyAlignment="1">
      <alignment horizontal="left" wrapText="1"/>
    </xf>
    <xf numFmtId="0" fontId="205" fillId="0" borderId="120" xfId="20566" applyFont="1" applyBorder="1" applyAlignment="1">
      <alignment horizontal="center" vertical="center"/>
    </xf>
    <xf numFmtId="0" fontId="198" fillId="0" borderId="120" xfId="20566" applyFont="1" applyBorder="1" applyAlignment="1">
      <alignment vertical="center" wrapText="1"/>
    </xf>
    <xf numFmtId="172" fontId="205" fillId="0" borderId="120" xfId="20567" applyNumberFormat="1" applyFont="1" applyFill="1" applyBorder="1" applyAlignment="1">
      <alignment horizontal="right" vertical="top"/>
    </xf>
    <xf numFmtId="220" fontId="205" fillId="0" borderId="120" xfId="390" applyNumberFormat="1" applyFont="1" applyFill="1" applyBorder="1" applyAlignment="1">
      <alignment horizontal="right" vertical="top"/>
    </xf>
    <xf numFmtId="172" fontId="205" fillId="0" borderId="120" xfId="20567" applyNumberFormat="1" applyFont="1" applyFill="1" applyBorder="1" applyAlignment="1">
      <alignment horizontal="right" vertical="center"/>
    </xf>
    <xf numFmtId="220" fontId="205" fillId="0" borderId="120" xfId="390" applyNumberFormat="1" applyFont="1" applyBorder="1" applyAlignment="1">
      <alignment horizontal="right" vertical="top"/>
    </xf>
    <xf numFmtId="0" fontId="205" fillId="0" borderId="120" xfId="20566" applyFont="1" applyBorder="1" applyAlignment="1">
      <alignment vertical="center" wrapText="1"/>
    </xf>
    <xf numFmtId="0" fontId="206" fillId="0" borderId="120" xfId="20566" applyFont="1" applyBorder="1" applyAlignment="1">
      <alignment vertical="center" wrapText="1"/>
    </xf>
    <xf numFmtId="0" fontId="205" fillId="0" borderId="120" xfId="20566" applyFont="1" applyBorder="1" applyAlignment="1">
      <alignment horizontal="center" vertical="center" wrapText="1"/>
    </xf>
    <xf numFmtId="220" fontId="205" fillId="0" borderId="120" xfId="390" applyNumberFormat="1" applyFont="1" applyFill="1" applyBorder="1" applyAlignment="1">
      <alignment horizontal="right" vertical="top" wrapText="1"/>
    </xf>
    <xf numFmtId="10" fontId="205" fillId="0" borderId="120" xfId="20568" applyNumberFormat="1" applyFont="1" applyFill="1" applyBorder="1" applyAlignment="1">
      <alignment horizontal="right" vertical="top"/>
    </xf>
    <xf numFmtId="10" fontId="205" fillId="0" borderId="120" xfId="20568" applyNumberFormat="1" applyFont="1" applyBorder="1" applyAlignment="1">
      <alignment horizontal="right" vertical="top"/>
    </xf>
    <xf numFmtId="220" fontId="205" fillId="0" borderId="120" xfId="390" applyNumberFormat="1" applyFont="1" applyBorder="1" applyAlignment="1">
      <alignment horizontal="right" vertical="top" wrapText="1"/>
    </xf>
    <xf numFmtId="0" fontId="83" fillId="0" borderId="120" xfId="20566" applyFont="1" applyBorder="1" applyAlignment="1">
      <alignment horizontal="left" vertical="center" wrapText="1"/>
    </xf>
    <xf numFmtId="10" fontId="205" fillId="0" borderId="120" xfId="20568" applyNumberFormat="1" applyFont="1" applyBorder="1" applyAlignment="1">
      <alignment horizontal="right" vertical="top" wrapText="1"/>
    </xf>
    <xf numFmtId="0" fontId="205" fillId="0" borderId="120" xfId="390" applyNumberFormat="1" applyFont="1" applyFill="1" applyBorder="1" applyAlignment="1">
      <alignment horizontal="right" vertical="top" wrapText="1"/>
    </xf>
    <xf numFmtId="0" fontId="205" fillId="0" borderId="120" xfId="390" applyNumberFormat="1" applyFont="1" applyFill="1" applyBorder="1" applyAlignment="1">
      <alignment horizontal="right" vertical="top"/>
    </xf>
    <xf numFmtId="0" fontId="29" fillId="0" borderId="120" xfId="20566" applyFont="1" applyBorder="1" applyAlignment="1">
      <alignment horizontal="center" vertical="center" wrapText="1"/>
    </xf>
    <xf numFmtId="0" fontId="206" fillId="0" borderId="120" xfId="20566" applyFont="1" applyBorder="1" applyAlignment="1">
      <alignment horizontal="left" vertical="center" wrapText="1"/>
    </xf>
    <xf numFmtId="0" fontId="186" fillId="0" borderId="120" xfId="20569" applyFont="1" applyBorder="1" applyAlignment="1">
      <alignment vertical="center" wrapText="1"/>
    </xf>
    <xf numFmtId="0" fontId="186" fillId="0" borderId="98" xfId="20569" applyFont="1" applyBorder="1" applyAlignment="1">
      <alignment vertical="center" wrapText="1"/>
    </xf>
    <xf numFmtId="172" fontId="205" fillId="0" borderId="98" xfId="20567" applyNumberFormat="1" applyFont="1" applyFill="1" applyBorder="1" applyAlignment="1">
      <alignment horizontal="right" vertical="top"/>
    </xf>
    <xf numFmtId="0" fontId="187" fillId="0" borderId="120" xfId="20569" applyFont="1" applyBorder="1" applyAlignment="1">
      <alignment vertical="center" wrapText="1"/>
    </xf>
    <xf numFmtId="0" fontId="187" fillId="0" borderId="98" xfId="20569" applyFont="1" applyBorder="1" applyAlignment="1">
      <alignment vertical="center" wrapText="1"/>
    </xf>
    <xf numFmtId="180" fontId="205" fillId="0" borderId="120" xfId="390" applyFont="1" applyFill="1" applyBorder="1" applyAlignment="1">
      <alignment horizontal="right" vertical="top"/>
    </xf>
    <xf numFmtId="180" fontId="205" fillId="0" borderId="120" xfId="390" applyFont="1" applyBorder="1" applyAlignment="1">
      <alignment horizontal="right" vertical="top"/>
    </xf>
    <xf numFmtId="0" fontId="206" fillId="0" borderId="120" xfId="20570" applyFont="1" applyFill="1" applyBorder="1" applyAlignment="1">
      <alignment horizontal="left" vertical="center" wrapText="1"/>
    </xf>
    <xf numFmtId="9" fontId="205" fillId="0" borderId="120" xfId="20568" applyFont="1" applyFill="1" applyBorder="1" applyAlignment="1">
      <alignment horizontal="right" vertical="top"/>
    </xf>
    <xf numFmtId="9" fontId="205" fillId="0" borderId="120" xfId="20568" applyFont="1" applyBorder="1" applyAlignment="1">
      <alignment horizontal="right" vertical="top"/>
    </xf>
    <xf numFmtId="0" fontId="187" fillId="0" borderId="2" xfId="20569" applyFont="1" applyBorder="1" applyAlignment="1">
      <alignment vertical="center" wrapText="1"/>
    </xf>
    <xf numFmtId="0" fontId="187" fillId="0" borderId="53" xfId="20569" applyFont="1" applyBorder="1" applyAlignment="1">
      <alignment vertical="center" wrapText="1"/>
    </xf>
    <xf numFmtId="172" fontId="205" fillId="0" borderId="53" xfId="20567" applyNumberFormat="1" applyFont="1" applyFill="1" applyBorder="1" applyAlignment="1">
      <alignment horizontal="right" vertical="top"/>
    </xf>
    <xf numFmtId="0" fontId="206" fillId="0" borderId="120" xfId="20566" applyFont="1" applyBorder="1" applyAlignment="1">
      <alignment vertical="center"/>
    </xf>
    <xf numFmtId="0" fontId="198" fillId="0" borderId="120" xfId="20566" applyFont="1" applyBorder="1" applyAlignment="1">
      <alignment vertical="top" wrapText="1"/>
    </xf>
    <xf numFmtId="0" fontId="205" fillId="0" borderId="120" xfId="20566" applyFont="1" applyBorder="1" applyAlignment="1">
      <alignment horizontal="right" vertical="center"/>
    </xf>
    <xf numFmtId="9" fontId="205" fillId="0" borderId="120" xfId="20568" applyFont="1" applyFill="1" applyBorder="1" applyAlignment="1">
      <alignment horizontal="right" vertical="center"/>
    </xf>
    <xf numFmtId="0" fontId="210" fillId="0" borderId="120" xfId="20566" applyFont="1" applyBorder="1" applyAlignment="1">
      <alignment vertical="center" wrapText="1"/>
    </xf>
    <xf numFmtId="0" fontId="205" fillId="0" borderId="120" xfId="20571" applyFont="1" applyFill="1" applyBorder="1" applyAlignment="1">
      <alignment horizontal="center" vertical="center"/>
    </xf>
    <xf numFmtId="0" fontId="32" fillId="0" borderId="98" xfId="20566" applyFont="1" applyBorder="1" applyAlignment="1">
      <alignment vertical="center"/>
    </xf>
    <xf numFmtId="0" fontId="32" fillId="0" borderId="143" xfId="20566" applyFont="1" applyBorder="1" applyAlignment="1">
      <alignment vertical="center"/>
    </xf>
    <xf numFmtId="0" fontId="32" fillId="0" borderId="99" xfId="20566" applyFont="1" applyBorder="1" applyAlignment="1">
      <alignment vertical="center"/>
    </xf>
    <xf numFmtId="0" fontId="29" fillId="0" borderId="0" xfId="12" applyAlignment="1">
      <alignment horizontal="left"/>
    </xf>
    <xf numFmtId="44" fontId="27" fillId="0" borderId="0" xfId="20548" applyNumberFormat="1" applyFont="1" applyBorder="1"/>
    <xf numFmtId="0" fontId="189" fillId="3" borderId="109" xfId="0" applyFont="1" applyFill="1" applyBorder="1" applyAlignment="1">
      <alignment horizontal="center" wrapText="1"/>
    </xf>
    <xf numFmtId="0" fontId="189" fillId="3" borderId="104" xfId="0" applyFont="1" applyFill="1" applyBorder="1" applyAlignment="1">
      <alignment horizontal="center" wrapText="1"/>
    </xf>
    <xf numFmtId="0" fontId="189" fillId="3" borderId="103" xfId="0" applyFont="1" applyFill="1" applyBorder="1" applyAlignment="1">
      <alignment horizontal="center" wrapText="1"/>
    </xf>
    <xf numFmtId="0" fontId="213" fillId="0" borderId="0" xfId="0" applyFont="1"/>
    <xf numFmtId="42" fontId="30" fillId="3" borderId="99" xfId="1856" applyNumberFormat="1" applyFont="1" applyFill="1" applyBorder="1" applyAlignment="1">
      <alignment horizontal="left"/>
    </xf>
    <xf numFmtId="42" fontId="30" fillId="3" borderId="115" xfId="1856" applyNumberFormat="1" applyFont="1" applyFill="1" applyBorder="1" applyAlignment="1">
      <alignment horizontal="left"/>
    </xf>
    <xf numFmtId="42" fontId="30" fillId="3" borderId="91" xfId="1856" applyNumberFormat="1" applyFont="1" applyFill="1" applyBorder="1" applyAlignment="1">
      <alignment horizontal="left"/>
    </xf>
    <xf numFmtId="42" fontId="30" fillId="3" borderId="120" xfId="1856" applyNumberFormat="1" applyFont="1" applyFill="1" applyBorder="1" applyAlignment="1">
      <alignment horizontal="left"/>
    </xf>
    <xf numFmtId="42" fontId="28" fillId="3" borderId="95" xfId="1856" applyNumberFormat="1" applyFont="1" applyFill="1" applyBorder="1" applyAlignment="1">
      <alignment horizontal="left"/>
    </xf>
    <xf numFmtId="42" fontId="28" fillId="3" borderId="96" xfId="1856" applyNumberFormat="1" applyFont="1" applyFill="1" applyBorder="1" applyAlignment="1">
      <alignment horizontal="center"/>
    </xf>
    <xf numFmtId="42" fontId="30" fillId="3" borderId="92" xfId="1856" applyNumberFormat="1" applyFont="1" applyFill="1" applyBorder="1" applyAlignment="1">
      <alignment horizontal="left"/>
    </xf>
    <xf numFmtId="42" fontId="30" fillId="3" borderId="117" xfId="1856" applyNumberFormat="1" applyFont="1" applyFill="1" applyBorder="1" applyAlignment="1">
      <alignment horizontal="left"/>
    </xf>
    <xf numFmtId="42" fontId="30" fillId="3" borderId="98" xfId="1856" applyNumberFormat="1" applyFont="1" applyFill="1" applyBorder="1" applyAlignment="1">
      <alignment horizontal="left"/>
    </xf>
    <xf numFmtId="42" fontId="28" fillId="3" borderId="118" xfId="1856" applyNumberFormat="1" applyFont="1" applyFill="1" applyBorder="1" applyAlignment="1">
      <alignment horizontal="left"/>
    </xf>
    <xf numFmtId="42" fontId="28" fillId="3" borderId="108" xfId="1856" applyNumberFormat="1" applyFont="1" applyFill="1" applyBorder="1" applyAlignment="1">
      <alignment horizontal="left"/>
    </xf>
    <xf numFmtId="42" fontId="30" fillId="142" borderId="114" xfId="1856" applyNumberFormat="1" applyFont="1" applyFill="1" applyBorder="1" applyAlignment="1">
      <alignment horizontal="center"/>
    </xf>
    <xf numFmtId="0" fontId="36" fillId="0" borderId="102" xfId="20548" applyFont="1" applyBorder="1" applyAlignment="1">
      <alignment wrapText="1"/>
    </xf>
    <xf numFmtId="0" fontId="36" fillId="0" borderId="114" xfId="20548" applyFont="1" applyBorder="1" applyAlignment="1">
      <alignment wrapText="1"/>
    </xf>
    <xf numFmtId="0" fontId="35" fillId="0" borderId="108" xfId="20548" applyFont="1" applyBorder="1" applyAlignment="1">
      <alignment horizontal="right" wrapText="1"/>
    </xf>
    <xf numFmtId="0" fontId="28" fillId="0" borderId="0" xfId="20549" applyFont="1" applyFill="1" applyBorder="1" applyAlignment="1">
      <alignment wrapText="1"/>
    </xf>
    <xf numFmtId="0" fontId="201" fillId="0" borderId="119" xfId="20548" applyFont="1" applyFill="1" applyBorder="1" applyAlignment="1">
      <alignment horizontal="center" wrapText="1"/>
    </xf>
    <xf numFmtId="0" fontId="201" fillId="0" borderId="145" xfId="20548" applyFont="1" applyFill="1" applyBorder="1" applyAlignment="1">
      <alignment horizontal="center" wrapText="1"/>
    </xf>
    <xf numFmtId="0" fontId="201" fillId="0" borderId="111" xfId="20548" applyFont="1" applyFill="1" applyBorder="1" applyAlignment="1">
      <alignment horizontal="center" wrapText="1"/>
    </xf>
    <xf numFmtId="0" fontId="201" fillId="0" borderId="112" xfId="20548" applyFont="1" applyFill="1" applyBorder="1" applyAlignment="1">
      <alignment horizontal="center" wrapText="1"/>
    </xf>
    <xf numFmtId="0" fontId="201" fillId="0" borderId="101" xfId="20548" applyFont="1" applyFill="1" applyBorder="1" applyAlignment="1">
      <alignment horizontal="center" wrapText="1"/>
    </xf>
    <xf numFmtId="42" fontId="0" fillId="0" borderId="0" xfId="0" applyNumberFormat="1"/>
    <xf numFmtId="42" fontId="0" fillId="0" borderId="120" xfId="0" applyNumberFormat="1" applyBorder="1"/>
    <xf numFmtId="0" fontId="203" fillId="0" borderId="0" xfId="0" applyFont="1" applyAlignment="1">
      <alignment horizontal="center"/>
    </xf>
    <xf numFmtId="43" fontId="203" fillId="0" borderId="0" xfId="0" applyNumberFormat="1" applyFont="1"/>
    <xf numFmtId="41" fontId="203" fillId="0" borderId="0" xfId="0" applyNumberFormat="1" applyFont="1"/>
    <xf numFmtId="166" fontId="0" fillId="0" borderId="120" xfId="0" applyNumberFormat="1" applyBorder="1"/>
    <xf numFmtId="42" fontId="0" fillId="142" borderId="120" xfId="0" applyNumberFormat="1" applyFill="1" applyBorder="1"/>
    <xf numFmtId="0" fontId="0" fillId="142" borderId="120" xfId="0" applyFill="1" applyBorder="1"/>
    <xf numFmtId="44" fontId="28" fillId="3" borderId="10" xfId="1856" applyNumberFormat="1" applyFont="1" applyFill="1" applyBorder="1" applyAlignment="1">
      <alignment horizontal="center"/>
    </xf>
    <xf numFmtId="44" fontId="28" fillId="3" borderId="53" xfId="1856" applyNumberFormat="1" applyFont="1" applyFill="1" applyBorder="1" applyAlignment="1">
      <alignment horizontal="center" wrapText="1"/>
    </xf>
    <xf numFmtId="0" fontId="191" fillId="0" borderId="0" xfId="0" applyFont="1" applyAlignment="1">
      <alignment horizontal="left" vertical="top" wrapText="1"/>
    </xf>
    <xf numFmtId="0" fontId="188" fillId="3" borderId="112" xfId="0" applyFont="1" applyFill="1" applyBorder="1" applyAlignment="1">
      <alignment horizontal="center" wrapText="1"/>
    </xf>
    <xf numFmtId="0" fontId="189" fillId="3" borderId="111" xfId="0" applyFont="1" applyFill="1" applyBorder="1" applyAlignment="1">
      <alignment horizontal="center" wrapText="1"/>
    </xf>
    <xf numFmtId="0" fontId="188" fillId="3" borderId="110" xfId="0" applyFont="1" applyFill="1" applyBorder="1" applyAlignment="1">
      <alignment horizontal="center" wrapText="1"/>
    </xf>
    <xf numFmtId="0" fontId="188" fillId="3" borderId="109" xfId="0" applyFont="1" applyFill="1" applyBorder="1" applyAlignment="1">
      <alignment horizontal="center" wrapText="1"/>
    </xf>
    <xf numFmtId="0" fontId="188" fillId="3" borderId="103" xfId="0" applyFont="1" applyFill="1" applyBorder="1" applyAlignment="1">
      <alignment horizontal="center" wrapText="1"/>
    </xf>
    <xf numFmtId="0" fontId="29" fillId="3" borderId="120" xfId="6" applyFill="1" applyBorder="1" applyAlignment="1">
      <alignment horizontal="left"/>
    </xf>
    <xf numFmtId="42" fontId="188" fillId="3" borderId="103" xfId="0" applyNumberFormat="1" applyFont="1" applyFill="1" applyBorder="1" applyAlignment="1">
      <alignment horizontal="right" vertical="center"/>
    </xf>
    <xf numFmtId="42" fontId="188" fillId="3" borderId="104" xfId="0" applyNumberFormat="1" applyFont="1" applyFill="1" applyBorder="1" applyAlignment="1">
      <alignment horizontal="right" vertical="center"/>
    </xf>
    <xf numFmtId="0" fontId="202" fillId="145" borderId="106" xfId="0" applyFont="1" applyFill="1" applyBorder="1"/>
    <xf numFmtId="0" fontId="188" fillId="0" borderId="107" xfId="0" applyFont="1" applyBorder="1"/>
    <xf numFmtId="0" fontId="0" fillId="0" borderId="0" xfId="0" applyFont="1"/>
    <xf numFmtId="0" fontId="35" fillId="0" borderId="0" xfId="20532" applyFont="1" applyFill="1" applyBorder="1" applyAlignment="1"/>
    <xf numFmtId="0" fontId="35" fillId="0" borderId="144" xfId="20532" applyFont="1" applyBorder="1" applyAlignment="1">
      <alignment wrapText="1"/>
    </xf>
    <xf numFmtId="0" fontId="33" fillId="3" borderId="144" xfId="20559" applyFont="1" applyFill="1" applyBorder="1" applyAlignment="1">
      <alignment horizontal="left"/>
    </xf>
    <xf numFmtId="0" fontId="215" fillId="0" borderId="0" xfId="0" applyFont="1"/>
    <xf numFmtId="0" fontId="216" fillId="0" borderId="0" xfId="2" applyFont="1" applyFill="1" applyAlignment="1">
      <alignment horizontal="left"/>
    </xf>
    <xf numFmtId="0" fontId="216" fillId="0" borderId="0" xfId="2" applyFont="1" applyProtection="1">
      <protection locked="0"/>
    </xf>
    <xf numFmtId="0" fontId="0" fillId="0" borderId="0" xfId="0" applyBorder="1"/>
    <xf numFmtId="0" fontId="0" fillId="0" borderId="146" xfId="0" applyBorder="1"/>
    <xf numFmtId="0" fontId="0" fillId="0" borderId="147" xfId="0" applyBorder="1"/>
    <xf numFmtId="0" fontId="0" fillId="0" borderId="148" xfId="0" applyBorder="1"/>
    <xf numFmtId="0" fontId="0" fillId="0" borderId="149" xfId="0" applyBorder="1"/>
    <xf numFmtId="0" fontId="0" fillId="0" borderId="150" xfId="0" applyBorder="1"/>
    <xf numFmtId="0" fontId="0" fillId="0" borderId="151" xfId="0" applyFill="1" applyBorder="1"/>
    <xf numFmtId="0" fontId="29" fillId="0" borderId="152" xfId="6" applyFont="1" applyFill="1" applyBorder="1"/>
    <xf numFmtId="0" fontId="0" fillId="0" borderId="153" xfId="0" applyFill="1" applyBorder="1"/>
    <xf numFmtId="0" fontId="35" fillId="0" borderId="154" xfId="20532" applyFont="1" applyBorder="1" applyAlignment="1">
      <alignment horizontal="center" wrapText="1"/>
    </xf>
    <xf numFmtId="0" fontId="0" fillId="3" borderId="100" xfId="0" applyFill="1" applyBorder="1"/>
    <xf numFmtId="0" fontId="202" fillId="145" borderId="100" xfId="0" applyFont="1" applyFill="1" applyBorder="1"/>
    <xf numFmtId="0" fontId="0" fillId="146" borderId="144" xfId="0" applyFill="1" applyBorder="1"/>
    <xf numFmtId="0" fontId="188" fillId="0" borderId="154" xfId="0" applyFont="1" applyBorder="1"/>
    <xf numFmtId="42" fontId="0" fillId="145" borderId="48" xfId="0" applyNumberFormat="1" applyFill="1" applyBorder="1" applyAlignment="1">
      <alignment horizontal="right" vertical="center"/>
    </xf>
    <xf numFmtId="210" fontId="0" fillId="145" borderId="5" xfId="0" applyNumberFormat="1" applyFill="1" applyBorder="1" applyAlignment="1">
      <alignment horizontal="center" vertical="center"/>
    </xf>
    <xf numFmtId="9" fontId="0" fillId="145" borderId="113" xfId="58" applyFont="1" applyFill="1" applyBorder="1" applyAlignment="1">
      <alignment horizontal="center" vertical="center"/>
    </xf>
    <xf numFmtId="10" fontId="191" fillId="145" borderId="4" xfId="58" applyNumberFormat="1" applyFont="1" applyFill="1" applyBorder="1" applyAlignment="1">
      <alignment horizontal="center" vertical="center"/>
    </xf>
    <xf numFmtId="42" fontId="0" fillId="145" borderId="4" xfId="0" applyNumberFormat="1" applyFill="1" applyBorder="1" applyAlignment="1">
      <alignment horizontal="center" vertical="center"/>
    </xf>
    <xf numFmtId="42" fontId="0" fillId="145" borderId="2" xfId="0" applyNumberFormat="1" applyFill="1" applyBorder="1" applyAlignment="1">
      <alignment horizontal="center" vertical="center"/>
    </xf>
    <xf numFmtId="42" fontId="0" fillId="145" borderId="5" xfId="0" applyNumberFormat="1" applyFill="1" applyBorder="1" applyAlignment="1">
      <alignment horizontal="center" vertical="center"/>
    </xf>
    <xf numFmtId="42" fontId="0" fillId="145" borderId="90" xfId="0" applyNumberFormat="1" applyFill="1" applyBorder="1" applyAlignment="1">
      <alignment horizontal="center" vertical="center"/>
    </xf>
    <xf numFmtId="42" fontId="0" fillId="145" borderId="91" xfId="0" applyNumberFormat="1" applyFill="1" applyBorder="1" applyAlignment="1">
      <alignment horizontal="center" vertical="center"/>
    </xf>
    <xf numFmtId="42" fontId="0" fillId="145" borderId="92" xfId="0" applyNumberFormat="1" applyFill="1" applyBorder="1" applyAlignment="1">
      <alignment horizontal="center" vertical="center"/>
    </xf>
    <xf numFmtId="210" fontId="0" fillId="145" borderId="122" xfId="0" applyNumberFormat="1" applyFill="1" applyBorder="1" applyAlignment="1">
      <alignment horizontal="center" vertical="center"/>
    </xf>
    <xf numFmtId="9" fontId="0" fillId="145" borderId="114" xfId="58" applyFont="1" applyFill="1" applyBorder="1" applyAlignment="1">
      <alignment horizontal="center" vertical="center"/>
    </xf>
    <xf numFmtId="42" fontId="0" fillId="145" borderId="93" xfId="0" applyNumberFormat="1" applyFill="1" applyBorder="1" applyAlignment="1">
      <alignment horizontal="center" vertical="center"/>
    </xf>
    <xf numFmtId="42" fontId="0" fillId="145" borderId="120" xfId="0" applyNumberFormat="1" applyFill="1" applyBorder="1" applyAlignment="1">
      <alignment horizontal="center" vertical="center"/>
    </xf>
    <xf numFmtId="42" fontId="0" fillId="145" borderId="122" xfId="0" applyNumberFormat="1" applyFill="1" applyBorder="1" applyAlignment="1">
      <alignment horizontal="center" vertical="center"/>
    </xf>
    <xf numFmtId="42" fontId="0" fillId="145" borderId="116" xfId="0" applyNumberFormat="1" applyFill="1" applyBorder="1" applyAlignment="1">
      <alignment horizontal="right" vertical="center"/>
    </xf>
    <xf numFmtId="42" fontId="0" fillId="145" borderId="95" xfId="0" applyNumberFormat="1" applyFill="1" applyBorder="1" applyAlignment="1">
      <alignment horizontal="right" vertical="center"/>
    </xf>
    <xf numFmtId="210" fontId="0" fillId="145" borderId="96" xfId="0" applyNumberFormat="1" applyFill="1" applyBorder="1" applyAlignment="1">
      <alignment horizontal="center" vertical="center"/>
    </xf>
    <xf numFmtId="9" fontId="0" fillId="145" borderId="108" xfId="58" applyFont="1" applyFill="1" applyBorder="1" applyAlignment="1">
      <alignment horizontal="center" vertical="center"/>
    </xf>
    <xf numFmtId="10" fontId="191" fillId="145" borderId="94" xfId="58" applyNumberFormat="1" applyFont="1" applyFill="1" applyBorder="1" applyAlignment="1">
      <alignment horizontal="center" vertical="center"/>
    </xf>
    <xf numFmtId="42" fontId="0" fillId="145" borderId="94" xfId="0" applyNumberFormat="1" applyFill="1" applyBorder="1" applyAlignment="1">
      <alignment horizontal="center" vertical="center"/>
    </xf>
    <xf numFmtId="42" fontId="0" fillId="145" borderId="95" xfId="0" applyNumberFormat="1" applyFill="1" applyBorder="1" applyAlignment="1">
      <alignment horizontal="center" vertical="center"/>
    </xf>
    <xf numFmtId="42" fontId="0" fillId="145" borderId="96" xfId="0" applyNumberFormat="1" applyFill="1" applyBorder="1" applyAlignment="1">
      <alignment horizontal="center" vertical="center"/>
    </xf>
    <xf numFmtId="42" fontId="0" fillId="145" borderId="115" xfId="0" applyNumberFormat="1" applyFill="1" applyBorder="1" applyAlignment="1">
      <alignment horizontal="right" vertical="center"/>
    </xf>
    <xf numFmtId="42" fontId="0" fillId="145" borderId="2" xfId="0" applyNumberFormat="1" applyFill="1" applyBorder="1" applyAlignment="1">
      <alignment horizontal="right" vertical="center"/>
    </xf>
    <xf numFmtId="9" fontId="0" fillId="145" borderId="102" xfId="58" applyFont="1" applyFill="1" applyBorder="1" applyAlignment="1">
      <alignment horizontal="center" vertical="center"/>
    </xf>
    <xf numFmtId="42" fontId="0" fillId="145" borderId="91" xfId="0" applyNumberFormat="1" applyFill="1" applyBorder="1" applyAlignment="1">
      <alignment horizontal="right" vertical="center"/>
    </xf>
    <xf numFmtId="210" fontId="0" fillId="145" borderId="92" xfId="0" applyNumberFormat="1" applyFill="1" applyBorder="1" applyAlignment="1">
      <alignment horizontal="center" vertical="center"/>
    </xf>
    <xf numFmtId="42" fontId="0" fillId="145" borderId="120" xfId="0" applyNumberFormat="1" applyFill="1" applyBorder="1" applyAlignment="1">
      <alignment horizontal="right" vertical="center"/>
    </xf>
    <xf numFmtId="0" fontId="215" fillId="0" borderId="0" xfId="0" applyFont="1" applyFill="1" applyBorder="1"/>
    <xf numFmtId="0" fontId="12" fillId="0" borderId="0" xfId="20575"/>
    <xf numFmtId="0" fontId="188" fillId="0" borderId="120" xfId="0" applyFont="1" applyBorder="1" applyAlignment="1">
      <alignment horizontal="center" wrapText="1"/>
    </xf>
    <xf numFmtId="0" fontId="188" fillId="3" borderId="120" xfId="0" applyFont="1" applyFill="1" applyBorder="1" applyAlignment="1">
      <alignment horizontal="center" wrapText="1"/>
    </xf>
    <xf numFmtId="44" fontId="0" fillId="0" borderId="120" xfId="0" applyNumberFormat="1" applyBorder="1"/>
    <xf numFmtId="5" fontId="0" fillId="0" borderId="120" xfId="0" applyNumberFormat="1" applyBorder="1"/>
    <xf numFmtId="44" fontId="0" fillId="142" borderId="120" xfId="0" applyNumberFormat="1" applyFill="1" applyBorder="1"/>
    <xf numFmtId="6" fontId="0" fillId="0" borderId="120" xfId="0" applyNumberFormat="1" applyBorder="1"/>
    <xf numFmtId="0" fontId="12" fillId="0" borderId="0" xfId="20575" applyFill="1"/>
    <xf numFmtId="0" fontId="56" fillId="0" borderId="104" xfId="20575" applyFont="1" applyFill="1" applyBorder="1" applyAlignment="1">
      <alignment horizontal="center" wrapText="1"/>
    </xf>
    <xf numFmtId="0" fontId="29" fillId="3" borderId="2" xfId="6" applyFont="1" applyFill="1" applyBorder="1" applyAlignment="1">
      <alignment horizontal="left" wrapText="1" indent="1"/>
    </xf>
    <xf numFmtId="0" fontId="29" fillId="3" borderId="120" xfId="6" applyFont="1" applyFill="1" applyBorder="1" applyAlignment="1">
      <alignment horizontal="center"/>
    </xf>
    <xf numFmtId="0" fontId="29" fillId="3" borderId="2" xfId="6" applyFont="1" applyFill="1" applyBorder="1" applyAlignment="1">
      <alignment horizontal="center"/>
    </xf>
    <xf numFmtId="0" fontId="29" fillId="3" borderId="120" xfId="6" applyFont="1" applyFill="1" applyBorder="1" applyAlignment="1">
      <alignment horizontal="left" wrapText="1" indent="1"/>
    </xf>
    <xf numFmtId="0" fontId="29" fillId="3" borderId="120" xfId="6" applyFont="1" applyFill="1" applyBorder="1" applyAlignment="1">
      <alignment horizontal="left" indent="1"/>
    </xf>
    <xf numFmtId="170" fontId="29" fillId="3" borderId="120" xfId="6" applyNumberFormat="1" applyFont="1" applyFill="1" applyBorder="1" applyAlignment="1">
      <alignment horizontal="left" wrapText="1" indent="1"/>
    </xf>
    <xf numFmtId="0" fontId="29" fillId="142" borderId="120" xfId="6" applyFont="1" applyFill="1" applyBorder="1" applyAlignment="1">
      <alignment horizontal="center"/>
    </xf>
    <xf numFmtId="0" fontId="56" fillId="0" borderId="137" xfId="20575" applyFont="1" applyFill="1" applyBorder="1" applyAlignment="1">
      <alignment horizontal="center"/>
    </xf>
    <xf numFmtId="0" fontId="56" fillId="0" borderId="107" xfId="20575" applyFont="1" applyFill="1" applyBorder="1" applyAlignment="1">
      <alignment horizontal="center" wrapText="1"/>
    </xf>
    <xf numFmtId="0" fontId="56" fillId="0" borderId="103" xfId="20575" applyFont="1" applyFill="1" applyBorder="1" applyAlignment="1">
      <alignment horizontal="center"/>
    </xf>
    <xf numFmtId="0" fontId="33" fillId="142" borderId="2" xfId="6" applyFont="1" applyFill="1" applyBorder="1" applyAlignment="1">
      <alignment horizontal="center" vertical="center"/>
    </xf>
    <xf numFmtId="0" fontId="33" fillId="142" borderId="142" xfId="6" applyFont="1" applyFill="1" applyBorder="1" applyAlignment="1">
      <alignment horizontal="center" vertical="center"/>
    </xf>
    <xf numFmtId="0" fontId="33" fillId="142" borderId="95" xfId="6" applyFont="1" applyFill="1" applyBorder="1" applyAlignment="1">
      <alignment horizontal="center" vertical="center"/>
    </xf>
    <xf numFmtId="0" fontId="32" fillId="0" borderId="0" xfId="20563" applyFont="1" applyFill="1" applyBorder="1" applyAlignment="1">
      <alignment horizontal="right"/>
    </xf>
    <xf numFmtId="172" fontId="0" fillId="3" borderId="2" xfId="20576" applyNumberFormat="1" applyFont="1" applyFill="1" applyBorder="1"/>
    <xf numFmtId="172" fontId="188" fillId="3" borderId="104" xfId="20576" applyNumberFormat="1" applyFont="1" applyFill="1" applyBorder="1"/>
    <xf numFmtId="172" fontId="56" fillId="3" borderId="104" xfId="20576" applyNumberFormat="1" applyFont="1" applyFill="1" applyBorder="1"/>
    <xf numFmtId="172" fontId="0" fillId="3" borderId="120" xfId="20576" applyNumberFormat="1" applyFont="1" applyFill="1" applyBorder="1"/>
    <xf numFmtId="172" fontId="0" fillId="3" borderId="21" xfId="20576" applyNumberFormat="1" applyFont="1" applyFill="1" applyBorder="1"/>
    <xf numFmtId="0" fontId="28" fillId="0" borderId="0" xfId="20577" applyFont="1"/>
    <xf numFmtId="0" fontId="35" fillId="0" borderId="0" xfId="20577" applyFont="1"/>
    <xf numFmtId="210" fontId="0" fillId="145" borderId="157" xfId="0" applyNumberFormat="1" applyFill="1" applyBorder="1" applyAlignment="1">
      <alignment horizontal="center" vertical="center"/>
    </xf>
    <xf numFmtId="0" fontId="192" fillId="0" borderId="73" xfId="0" applyFont="1" applyBorder="1" applyAlignment="1">
      <alignment horizontal="center"/>
    </xf>
    <xf numFmtId="0" fontId="192" fillId="0" borderId="107" xfId="0" applyFont="1" applyBorder="1" applyAlignment="1">
      <alignment horizontal="center"/>
    </xf>
    <xf numFmtId="0" fontId="29" fillId="3" borderId="0" xfId="6" applyFont="1" applyFill="1" applyBorder="1" applyAlignment="1">
      <alignment horizontal="left"/>
    </xf>
    <xf numFmtId="0" fontId="29" fillId="0" borderId="0" xfId="12" applyFill="1"/>
    <xf numFmtId="0" fontId="32" fillId="0" borderId="143" xfId="20566" applyFont="1" applyFill="1" applyBorder="1" applyAlignment="1">
      <alignment vertical="center"/>
    </xf>
    <xf numFmtId="0" fontId="212" fillId="0" borderId="124" xfId="12" applyFont="1" applyBorder="1" applyAlignment="1">
      <alignment horizontal="center" vertical="center" wrapText="1"/>
    </xf>
    <xf numFmtId="0" fontId="190" fillId="0" borderId="124" xfId="20571" applyFont="1" applyFill="1" applyBorder="1" applyAlignment="1">
      <alignment horizontal="center" vertical="center" wrapText="1"/>
    </xf>
    <xf numFmtId="0" fontId="190" fillId="0" borderId="124" xfId="20566" applyFont="1" applyBorder="1" applyAlignment="1">
      <alignment horizontal="center" vertical="center" wrapText="1"/>
    </xf>
    <xf numFmtId="0" fontId="190" fillId="0" borderId="124" xfId="12" applyFont="1" applyBorder="1" applyAlignment="1">
      <alignment horizontal="center" vertical="center" wrapText="1"/>
    </xf>
    <xf numFmtId="166" fontId="0" fillId="142" borderId="120" xfId="0" applyNumberFormat="1" applyFill="1" applyBorder="1"/>
    <xf numFmtId="0" fontId="203" fillId="0" borderId="0" xfId="0" applyFont="1" applyFill="1" applyAlignment="1">
      <alignment horizontal="center"/>
    </xf>
    <xf numFmtId="172" fontId="0" fillId="3" borderId="5" xfId="20576" applyNumberFormat="1" applyFont="1" applyFill="1" applyBorder="1"/>
    <xf numFmtId="172" fontId="188" fillId="3" borderId="109" xfId="20576" applyNumberFormat="1" applyFont="1" applyFill="1" applyBorder="1"/>
    <xf numFmtId="172" fontId="56" fillId="3" borderId="109" xfId="20576" applyNumberFormat="1" applyFont="1" applyFill="1" applyBorder="1"/>
    <xf numFmtId="42" fontId="191" fillId="3" borderId="120" xfId="20531" applyNumberFormat="1" applyFont="1" applyFill="1" applyBorder="1"/>
    <xf numFmtId="0" fontId="193" fillId="0" borderId="124" xfId="20572" applyFont="1" applyFill="1" applyBorder="1" applyAlignment="1">
      <alignment horizontal="center" vertical="center" wrapText="1"/>
    </xf>
    <xf numFmtId="42" fontId="188" fillId="0" borderId="120" xfId="0" applyNumberFormat="1" applyFont="1" applyBorder="1" applyAlignment="1">
      <alignment horizontal="center"/>
    </xf>
    <xf numFmtId="0" fontId="188" fillId="0" borderId="120" xfId="0" applyFont="1" applyBorder="1" applyAlignment="1">
      <alignment horizontal="center"/>
    </xf>
    <xf numFmtId="0" fontId="218" fillId="0" borderId="0" xfId="20575" applyFont="1" applyFill="1" applyAlignment="1">
      <alignment horizontal="center"/>
    </xf>
    <xf numFmtId="0" fontId="56" fillId="0" borderId="0" xfId="20575" applyFont="1" applyFill="1" applyAlignment="1">
      <alignment horizontal="center"/>
    </xf>
    <xf numFmtId="0" fontId="8" fillId="0" borderId="0" xfId="20563" applyFont="1" applyFill="1" applyBorder="1"/>
    <xf numFmtId="0" fontId="8" fillId="0" borderId="0" xfId="20548" applyFont="1"/>
    <xf numFmtId="0" fontId="8" fillId="0" borderId="0" xfId="20575" applyFont="1" applyFill="1" applyAlignment="1">
      <alignment horizontal="center"/>
    </xf>
    <xf numFmtId="0" fontId="8" fillId="0" borderId="53" xfId="20575" applyFont="1" applyFill="1" applyBorder="1" applyAlignment="1">
      <alignment horizontal="center"/>
    </xf>
    <xf numFmtId="0" fontId="8" fillId="0" borderId="10" xfId="20575" applyFont="1" applyFill="1" applyBorder="1" applyAlignment="1">
      <alignment horizontal="center"/>
    </xf>
    <xf numFmtId="0" fontId="8" fillId="0" borderId="21" xfId="20548" applyFont="1" applyFill="1" applyBorder="1"/>
    <xf numFmtId="0" fontId="8" fillId="0" borderId="10" xfId="20548" applyFont="1" applyFill="1" applyBorder="1"/>
    <xf numFmtId="0" fontId="200" fillId="0" borderId="0" xfId="0" applyFont="1"/>
    <xf numFmtId="0" fontId="0" fillId="0" borderId="0" xfId="0" applyAlignment="1">
      <alignment wrapText="1"/>
    </xf>
    <xf numFmtId="0" fontId="221" fillId="0" borderId="0" xfId="0" applyFont="1"/>
    <xf numFmtId="0" fontId="223" fillId="0" borderId="0" xfId="0" applyFont="1"/>
    <xf numFmtId="0" fontId="223" fillId="0" borderId="0" xfId="0" applyFont="1" applyAlignment="1">
      <alignment wrapText="1"/>
    </xf>
    <xf numFmtId="0" fontId="191" fillId="0" borderId="0" xfId="0" applyFont="1" applyAlignment="1">
      <alignment vertical="center"/>
    </xf>
    <xf numFmtId="0" fontId="28" fillId="0" borderId="0" xfId="168" applyFont="1"/>
    <xf numFmtId="0" fontId="29" fillId="3" borderId="0" xfId="5259" applyFont="1" applyFill="1" applyAlignment="1">
      <alignment horizontal="left"/>
    </xf>
    <xf numFmtId="0" fontId="0" fillId="0" borderId="120" xfId="0" applyBorder="1"/>
    <xf numFmtId="0" fontId="190" fillId="0" borderId="120" xfId="20566" applyFont="1" applyBorder="1" applyAlignment="1">
      <alignment horizontal="center" vertical="center" wrapText="1"/>
    </xf>
    <xf numFmtId="0" fontId="190" fillId="0" borderId="120" xfId="20566" applyFont="1" applyBorder="1" applyAlignment="1">
      <alignment horizontal="center" vertical="center"/>
    </xf>
    <xf numFmtId="0" fontId="189" fillId="0" borderId="0" xfId="0" applyFont="1"/>
    <xf numFmtId="0" fontId="188" fillId="0" borderId="0" xfId="0" applyFont="1" applyAlignment="1">
      <alignment vertical="center"/>
    </xf>
    <xf numFmtId="0" fontId="188" fillId="149" borderId="120" xfId="0" applyFont="1" applyFill="1" applyBorder="1"/>
    <xf numFmtId="0" fontId="0" fillId="149" borderId="120" xfId="0" applyFill="1" applyBorder="1"/>
    <xf numFmtId="0" fontId="189" fillId="149" borderId="120" xfId="0" applyFont="1" applyFill="1" applyBorder="1"/>
    <xf numFmtId="0" fontId="221" fillId="149" borderId="120" xfId="0" applyFont="1" applyFill="1" applyBorder="1"/>
    <xf numFmtId="0" fontId="221" fillId="0" borderId="120" xfId="0" applyFont="1" applyBorder="1"/>
    <xf numFmtId="0" fontId="212" fillId="0" borderId="120" xfId="0" applyFont="1" applyBorder="1" applyAlignment="1">
      <alignment wrapText="1"/>
    </xf>
    <xf numFmtId="0" fontId="220" fillId="0" borderId="120" xfId="0" applyFont="1" applyBorder="1" applyAlignment="1">
      <alignment wrapText="1"/>
    </xf>
    <xf numFmtId="0" fontId="7" fillId="0" borderId="0" xfId="20575" applyFont="1" applyAlignment="1">
      <alignment horizontal="right"/>
    </xf>
    <xf numFmtId="172" fontId="12" fillId="0" borderId="120" xfId="20575" applyNumberFormat="1" applyFill="1" applyBorder="1"/>
    <xf numFmtId="0" fontId="193" fillId="0" borderId="120" xfId="0" applyFont="1" applyBorder="1" applyAlignment="1">
      <alignment horizontal="center" vertical="center" wrapText="1"/>
    </xf>
    <xf numFmtId="166" fontId="29" fillId="0" borderId="120" xfId="7" applyNumberFormat="1" applyFont="1" applyFill="1" applyBorder="1" applyAlignment="1">
      <alignment horizontal="center"/>
    </xf>
    <xf numFmtId="0" fontId="33" fillId="0" borderId="0" xfId="6" applyFont="1" applyFill="1" applyBorder="1"/>
    <xf numFmtId="170" fontId="33" fillId="145" borderId="120" xfId="6" applyNumberFormat="1" applyFont="1" applyFill="1" applyBorder="1" applyAlignment="1">
      <alignment horizontal="left" wrapText="1" indent="1"/>
    </xf>
    <xf numFmtId="0" fontId="33" fillId="145" borderId="120" xfId="6" applyFont="1" applyFill="1" applyBorder="1" applyAlignment="1">
      <alignment horizontal="center"/>
    </xf>
    <xf numFmtId="170" fontId="29" fillId="0" borderId="120" xfId="6" applyNumberFormat="1" applyFont="1" applyFill="1" applyBorder="1" applyAlignment="1">
      <alignment horizontal="left" wrapText="1" indent="1"/>
    </xf>
    <xf numFmtId="0" fontId="29" fillId="0" borderId="120" xfId="6" applyFont="1" applyFill="1" applyBorder="1" applyAlignment="1">
      <alignment horizontal="center"/>
    </xf>
    <xf numFmtId="166" fontId="29" fillId="0" borderId="120" xfId="202" applyNumberFormat="1" applyFont="1" applyFill="1" applyBorder="1" applyAlignment="1">
      <alignment horizontal="center"/>
    </xf>
    <xf numFmtId="0" fontId="29" fillId="0" borderId="120" xfId="6" applyFont="1" applyFill="1" applyBorder="1" applyAlignment="1">
      <alignment horizontal="left" wrapText="1" indent="1"/>
    </xf>
    <xf numFmtId="170" fontId="29" fillId="145" borderId="120" xfId="6" applyNumberFormat="1" applyFont="1" applyFill="1" applyBorder="1" applyAlignment="1">
      <alignment horizontal="left" wrapText="1" indent="1"/>
    </xf>
    <xf numFmtId="0" fontId="29" fillId="145" borderId="120" xfId="6" applyFont="1" applyFill="1" applyBorder="1" applyAlignment="1">
      <alignment horizontal="center"/>
    </xf>
    <xf numFmtId="166" fontId="29" fillId="3" borderId="120" xfId="202" applyNumberFormat="1" applyFont="1" applyFill="1" applyBorder="1" applyAlignment="1">
      <alignment horizontal="center"/>
    </xf>
    <xf numFmtId="43" fontId="29" fillId="145" borderId="120" xfId="64" applyFont="1" applyFill="1" applyBorder="1" applyAlignment="1">
      <alignment horizontal="center"/>
    </xf>
    <xf numFmtId="166" fontId="29" fillId="145" borderId="120" xfId="202" applyNumberFormat="1" applyFont="1" applyFill="1" applyBorder="1" applyAlignment="1">
      <alignment horizontal="center"/>
    </xf>
    <xf numFmtId="166" fontId="29" fillId="3" borderId="95" xfId="202" applyNumberFormat="1" applyFont="1" applyFill="1" applyBorder="1" applyAlignment="1">
      <alignment horizontal="center"/>
    </xf>
    <xf numFmtId="166" fontId="33" fillId="145" borderId="120" xfId="20531" applyNumberFormat="1" applyFont="1" applyFill="1" applyBorder="1" applyAlignment="1">
      <alignment horizontal="left" wrapText="1" indent="1"/>
    </xf>
    <xf numFmtId="166" fontId="33" fillId="145" borderId="120" xfId="20531" applyNumberFormat="1" applyFont="1" applyFill="1" applyBorder="1" applyAlignment="1">
      <alignment horizontal="left" indent="1"/>
    </xf>
    <xf numFmtId="166" fontId="29" fillId="0" borderId="120" xfId="20531" applyNumberFormat="1" applyFont="1" applyFill="1" applyBorder="1" applyAlignment="1">
      <alignment horizontal="left" wrapText="1" indent="1"/>
    </xf>
    <xf numFmtId="166" fontId="29" fillId="0" borderId="120" xfId="20531" applyNumberFormat="1" applyFont="1" applyFill="1" applyBorder="1" applyAlignment="1">
      <alignment horizontal="center"/>
    </xf>
    <xf numFmtId="166" fontId="29" fillId="0" borderId="120" xfId="20531" applyNumberFormat="1" applyFont="1" applyFill="1" applyBorder="1" applyAlignment="1">
      <alignment horizontal="left" indent="1"/>
    </xf>
    <xf numFmtId="166" fontId="29" fillId="0" borderId="120" xfId="20531" applyNumberFormat="1" applyFont="1" applyFill="1" applyBorder="1" applyAlignment="1">
      <alignment horizontal="left" wrapText="1"/>
    </xf>
    <xf numFmtId="166" fontId="33" fillId="145" borderId="120" xfId="20531" applyNumberFormat="1" applyFont="1" applyFill="1" applyBorder="1" applyAlignment="1">
      <alignment horizontal="center" vertical="center"/>
    </xf>
    <xf numFmtId="0" fontId="29" fillId="0" borderId="120" xfId="7" applyNumberFormat="1" applyFont="1" applyFill="1" applyBorder="1" applyAlignment="1">
      <alignment horizontal="left" indent="1"/>
    </xf>
    <xf numFmtId="0" fontId="29" fillId="0" borderId="120" xfId="7" applyNumberFormat="1" applyFont="1" applyFill="1" applyBorder="1" applyAlignment="1">
      <alignment horizontal="left" wrapText="1" indent="1"/>
    </xf>
    <xf numFmtId="172" fontId="12" fillId="0" borderId="0" xfId="20575" applyNumberFormat="1" applyFill="1"/>
    <xf numFmtId="42" fontId="195" fillId="0" borderId="0" xfId="20557" applyNumberFormat="1" applyFont="1"/>
    <xf numFmtId="42" fontId="101" fillId="0" borderId="0" xfId="20557" applyNumberFormat="1" applyFont="1" applyAlignment="1">
      <alignment wrapText="1"/>
    </xf>
    <xf numFmtId="9" fontId="33" fillId="145" borderId="120" xfId="58" applyFont="1" applyFill="1" applyBorder="1" applyAlignment="1">
      <alignment horizontal="center"/>
    </xf>
    <xf numFmtId="9" fontId="33" fillId="3" borderId="120" xfId="58" applyFont="1" applyFill="1" applyBorder="1" applyAlignment="1">
      <alignment horizontal="center"/>
    </xf>
    <xf numFmtId="172" fontId="33" fillId="145" borderId="120" xfId="64" applyNumberFormat="1" applyFont="1" applyFill="1" applyBorder="1" applyAlignment="1">
      <alignment horizontal="left" wrapText="1" indent="1"/>
    </xf>
    <xf numFmtId="172" fontId="29" fillId="0" borderId="122" xfId="64" applyNumberFormat="1" applyFont="1" applyFill="1" applyBorder="1" applyAlignment="1">
      <alignment horizontal="center"/>
    </xf>
    <xf numFmtId="172" fontId="33" fillId="145" borderId="120" xfId="64" applyNumberFormat="1" applyFont="1" applyFill="1" applyBorder="1" applyAlignment="1">
      <alignment horizontal="left" indent="1"/>
    </xf>
    <xf numFmtId="172" fontId="33" fillId="145" borderId="120" xfId="64" applyNumberFormat="1" applyFont="1" applyFill="1" applyBorder="1" applyAlignment="1">
      <alignment horizontal="center" vertical="center"/>
    </xf>
    <xf numFmtId="172" fontId="33" fillId="146" borderId="2" xfId="64" applyNumberFormat="1" applyFont="1" applyFill="1" applyBorder="1" applyAlignment="1">
      <alignment horizontal="center"/>
    </xf>
    <xf numFmtId="166" fontId="202" fillId="145" borderId="120" xfId="20531" applyNumberFormat="1" applyFont="1" applyFill="1" applyBorder="1"/>
    <xf numFmtId="166" fontId="202" fillId="145" borderId="2" xfId="20531" applyNumberFormat="1" applyFont="1" applyFill="1" applyBorder="1"/>
    <xf numFmtId="172" fontId="202" fillId="145" borderId="2" xfId="64" applyNumberFormat="1" applyFont="1" applyFill="1" applyBorder="1"/>
    <xf numFmtId="0" fontId="29" fillId="2" borderId="0" xfId="7" applyNumberFormat="1" applyFont="1" applyFill="1" applyAlignment="1">
      <alignment horizontal="center"/>
    </xf>
    <xf numFmtId="166" fontId="29" fillId="3" borderId="2" xfId="20531" applyNumberFormat="1" applyFont="1" applyFill="1" applyBorder="1" applyAlignment="1">
      <alignment horizontal="right"/>
    </xf>
    <xf numFmtId="166" fontId="33" fillId="3" borderId="2" xfId="20531" applyNumberFormat="1" applyFont="1" applyFill="1" applyBorder="1" applyAlignment="1">
      <alignment horizontal="right"/>
    </xf>
    <xf numFmtId="166" fontId="33" fillId="0" borderId="2" xfId="20531" applyNumberFormat="1" applyFont="1" applyFill="1" applyBorder="1" applyAlignment="1">
      <alignment horizontal="center" vertical="center"/>
    </xf>
    <xf numFmtId="166" fontId="29" fillId="146" borderId="2" xfId="20531" applyNumberFormat="1" applyFont="1" applyFill="1" applyBorder="1" applyAlignment="1">
      <alignment horizontal="center"/>
    </xf>
    <xf numFmtId="166" fontId="33" fillId="0" borderId="120" xfId="20531" applyNumberFormat="1" applyFont="1" applyFill="1" applyBorder="1" applyAlignment="1">
      <alignment horizontal="center" vertical="center"/>
    </xf>
    <xf numFmtId="43" fontId="30" fillId="0" borderId="0" xfId="64" applyFont="1" applyFill="1"/>
    <xf numFmtId="43" fontId="30" fillId="0" borderId="0" xfId="64" applyFont="1"/>
    <xf numFmtId="43" fontId="29" fillId="2" borderId="0" xfId="64" applyFont="1" applyFill="1" applyBorder="1" applyAlignment="1">
      <alignment horizontal="left"/>
    </xf>
    <xf numFmtId="172" fontId="33" fillId="3" borderId="94" xfId="64" applyNumberFormat="1" applyFont="1" applyFill="1" applyBorder="1" applyAlignment="1">
      <alignment horizontal="center" vertical="center"/>
    </xf>
    <xf numFmtId="0" fontId="33" fillId="0" borderId="0" xfId="6" applyFont="1" applyFill="1" applyAlignment="1">
      <alignment horizontal="right"/>
    </xf>
    <xf numFmtId="172" fontId="33" fillId="3" borderId="95" xfId="64" applyNumberFormat="1" applyFont="1" applyFill="1" applyBorder="1" applyAlignment="1">
      <alignment horizontal="center" vertical="center"/>
    </xf>
    <xf numFmtId="172" fontId="33" fillId="3" borderId="96" xfId="64" applyNumberFormat="1" applyFont="1" applyFill="1" applyBorder="1" applyAlignment="1">
      <alignment horizontal="center" vertical="center"/>
    </xf>
    <xf numFmtId="172" fontId="33" fillId="145" borderId="122" xfId="64" applyNumberFormat="1" applyFont="1" applyFill="1" applyBorder="1" applyAlignment="1">
      <alignment horizontal="left" wrapText="1" indent="1"/>
    </xf>
    <xf numFmtId="172" fontId="33" fillId="145" borderId="122" xfId="64" applyNumberFormat="1" applyFont="1" applyFill="1" applyBorder="1" applyAlignment="1">
      <alignment horizontal="left" indent="1"/>
    </xf>
    <xf numFmtId="172" fontId="33" fillId="145" borderId="122" xfId="64" applyNumberFormat="1" applyFont="1" applyFill="1" applyBorder="1" applyAlignment="1">
      <alignment horizontal="center" vertical="center"/>
    </xf>
    <xf numFmtId="166" fontId="33" fillId="146" borderId="4" xfId="7" applyNumberFormat="1" applyFont="1" applyFill="1" applyBorder="1" applyAlignment="1">
      <alignment horizontal="center"/>
    </xf>
    <xf numFmtId="172" fontId="33" fillId="146" borderId="5" xfId="64" applyNumberFormat="1" applyFont="1" applyFill="1" applyBorder="1" applyAlignment="1">
      <alignment horizontal="center"/>
    </xf>
    <xf numFmtId="166" fontId="33" fillId="3" borderId="93" xfId="7" applyNumberFormat="1" applyFont="1" applyFill="1" applyBorder="1" applyAlignment="1">
      <alignment horizontal="center" vertical="center"/>
    </xf>
    <xf numFmtId="172" fontId="33" fillId="3" borderId="122" xfId="64" applyNumberFormat="1" applyFont="1" applyFill="1" applyBorder="1" applyAlignment="1">
      <alignment horizontal="center" vertical="center"/>
    </xf>
    <xf numFmtId="166" fontId="33" fillId="0" borderId="129" xfId="7" applyNumberFormat="1" applyFont="1" applyFill="1" applyBorder="1" applyAlignment="1">
      <alignment horizontal="center" vertical="center"/>
    </xf>
    <xf numFmtId="43" fontId="33" fillId="0" borderId="128" xfId="64" applyFont="1" applyFill="1" applyBorder="1" applyAlignment="1">
      <alignment horizontal="center" vertical="center"/>
    </xf>
    <xf numFmtId="166" fontId="29" fillId="0" borderId="90" xfId="7" applyNumberFormat="1" applyFont="1" applyFill="1" applyBorder="1" applyAlignment="1">
      <alignment horizontal="center"/>
    </xf>
    <xf numFmtId="43" fontId="29" fillId="0" borderId="92" xfId="64" applyFont="1" applyFill="1" applyBorder="1" applyAlignment="1">
      <alignment horizontal="center"/>
    </xf>
    <xf numFmtId="43" fontId="33" fillId="146" borderId="5" xfId="64" applyFont="1" applyFill="1" applyBorder="1" applyAlignment="1">
      <alignment horizontal="center"/>
    </xf>
    <xf numFmtId="166" fontId="29" fillId="145" borderId="93" xfId="7" applyNumberFormat="1" applyFont="1" applyFill="1" applyBorder="1" applyAlignment="1">
      <alignment horizontal="center"/>
    </xf>
    <xf numFmtId="43" fontId="29" fillId="145" borderId="122" xfId="64" applyFont="1" applyFill="1" applyBorder="1" applyAlignment="1">
      <alignment horizontal="center"/>
    </xf>
    <xf numFmtId="43" fontId="33" fillId="3" borderId="96" xfId="64" applyFont="1" applyFill="1" applyBorder="1" applyAlignment="1">
      <alignment horizontal="center" vertical="center"/>
    </xf>
    <xf numFmtId="166" fontId="33" fillId="146" borderId="90" xfId="7" applyNumberFormat="1" applyFont="1" applyFill="1" applyBorder="1" applyAlignment="1">
      <alignment horizontal="center"/>
    </xf>
    <xf numFmtId="43" fontId="33" fillId="146" borderId="92" xfId="64" applyFont="1" applyFill="1" applyBorder="1" applyAlignment="1">
      <alignment horizontal="center"/>
    </xf>
    <xf numFmtId="166" fontId="29" fillId="145" borderId="94" xfId="7" applyNumberFormat="1" applyFont="1" applyFill="1" applyBorder="1" applyAlignment="1">
      <alignment horizontal="center"/>
    </xf>
    <xf numFmtId="166" fontId="29" fillId="3" borderId="95" xfId="7" applyNumberFormat="1" applyFont="1" applyFill="1" applyBorder="1" applyAlignment="1">
      <alignment horizontal="center"/>
    </xf>
    <xf numFmtId="43" fontId="29" fillId="145" borderId="96" xfId="64" applyFont="1" applyFill="1" applyBorder="1" applyAlignment="1">
      <alignment horizontal="center"/>
    </xf>
    <xf numFmtId="0" fontId="33" fillId="146" borderId="158" xfId="6" applyFont="1" applyFill="1" applyBorder="1" applyAlignment="1">
      <alignment horizontal="center" vertical="center" wrapText="1"/>
    </xf>
    <xf numFmtId="166" fontId="33" fillId="146" borderId="48" xfId="7" applyNumberFormat="1" applyFont="1" applyFill="1" applyBorder="1" applyAlignment="1">
      <alignment horizontal="center"/>
    </xf>
    <xf numFmtId="166" fontId="29" fillId="0" borderId="115" xfId="7" applyNumberFormat="1" applyFont="1" applyFill="1" applyBorder="1" applyAlignment="1">
      <alignment horizontal="center"/>
    </xf>
    <xf numFmtId="166" fontId="33" fillId="3" borderId="116" xfId="7" applyNumberFormat="1" applyFont="1" applyFill="1" applyBorder="1" applyAlignment="1">
      <alignment horizontal="center" vertical="center"/>
    </xf>
    <xf numFmtId="166" fontId="33" fillId="146" borderId="115" xfId="7" applyNumberFormat="1" applyFont="1" applyFill="1" applyBorder="1" applyAlignment="1">
      <alignment horizontal="center"/>
    </xf>
    <xf numFmtId="166" fontId="29" fillId="145" borderId="116" xfId="7" applyNumberFormat="1" applyFont="1" applyFill="1" applyBorder="1" applyAlignment="1">
      <alignment horizontal="center"/>
    </xf>
    <xf numFmtId="43" fontId="33" fillId="0" borderId="0" xfId="64" applyFont="1" applyFill="1" applyBorder="1" applyAlignment="1">
      <alignment horizontal="center" vertical="center"/>
    </xf>
    <xf numFmtId="43" fontId="33" fillId="146" borderId="2" xfId="64" applyFont="1" applyFill="1" applyBorder="1" applyAlignment="1">
      <alignment horizontal="center"/>
    </xf>
    <xf numFmtId="43" fontId="29" fillId="0" borderId="91" xfId="64" applyFont="1" applyFill="1" applyBorder="1" applyAlignment="1">
      <alignment horizontal="center"/>
    </xf>
    <xf numFmtId="172" fontId="33" fillId="3" borderId="120" xfId="64" applyNumberFormat="1" applyFont="1" applyFill="1" applyBorder="1" applyAlignment="1">
      <alignment horizontal="center" vertical="center"/>
    </xf>
    <xf numFmtId="166" fontId="202" fillId="145" borderId="120" xfId="20555" applyNumberFormat="1" applyFont="1" applyFill="1" applyBorder="1"/>
    <xf numFmtId="166" fontId="41" fillId="145" borderId="120" xfId="20548" applyNumberFormat="1" applyFont="1" applyFill="1" applyBorder="1"/>
    <xf numFmtId="166" fontId="27" fillId="0" borderId="0" xfId="20548" applyNumberFormat="1" applyFont="1" applyBorder="1"/>
    <xf numFmtId="166" fontId="202" fillId="145" borderId="120" xfId="20548" applyNumberFormat="1" applyFont="1" applyFill="1" applyBorder="1"/>
    <xf numFmtId="166" fontId="17" fillId="0" borderId="0" xfId="20531" applyNumberFormat="1" applyFont="1" applyFill="1"/>
    <xf numFmtId="166" fontId="30" fillId="3" borderId="96" xfId="1856" applyNumberFormat="1" applyFont="1" applyFill="1" applyBorder="1" applyAlignment="1">
      <alignment horizontal="right"/>
    </xf>
    <xf numFmtId="166" fontId="28" fillId="3" borderId="10" xfId="1856" applyNumberFormat="1" applyFont="1" applyFill="1" applyBorder="1" applyAlignment="1">
      <alignment horizontal="center"/>
    </xf>
    <xf numFmtId="166" fontId="30" fillId="3" borderId="118" xfId="1856" applyNumberFormat="1" applyFont="1" applyFill="1" applyBorder="1" applyAlignment="1">
      <alignment horizontal="right"/>
    </xf>
    <xf numFmtId="166" fontId="28" fillId="3" borderId="53" xfId="1856" applyNumberFormat="1" applyFont="1" applyFill="1" applyBorder="1" applyAlignment="1">
      <alignment horizontal="center" wrapText="1"/>
    </xf>
    <xf numFmtId="166" fontId="30" fillId="3" borderId="95" xfId="1856" applyNumberFormat="1" applyFont="1" applyFill="1" applyBorder="1" applyAlignment="1">
      <alignment horizontal="right"/>
    </xf>
    <xf numFmtId="166" fontId="188" fillId="3" borderId="104" xfId="20531" applyNumberFormat="1" applyFont="1" applyFill="1" applyBorder="1"/>
    <xf numFmtId="43" fontId="16" fillId="0" borderId="0" xfId="64" applyFont="1"/>
    <xf numFmtId="43" fontId="56" fillId="0" borderId="104" xfId="64" applyFont="1" applyFill="1" applyBorder="1" applyAlignment="1">
      <alignment horizontal="center" wrapText="1"/>
    </xf>
    <xf numFmtId="43" fontId="188" fillId="145" borderId="104" xfId="64" applyFont="1" applyFill="1" applyBorder="1"/>
    <xf numFmtId="43" fontId="56" fillId="145" borderId="104" xfId="64" applyFont="1" applyFill="1" applyBorder="1"/>
    <xf numFmtId="43" fontId="12" fillId="145" borderId="120" xfId="64" applyFont="1" applyFill="1" applyBorder="1"/>
    <xf numFmtId="43" fontId="12" fillId="0" borderId="0" xfId="64" applyFont="1" applyFill="1"/>
    <xf numFmtId="43" fontId="32" fillId="0" borderId="0" xfId="64" applyFont="1" applyBorder="1" applyAlignment="1">
      <alignment horizontal="right"/>
    </xf>
    <xf numFmtId="43" fontId="0" fillId="3" borderId="2" xfId="64" applyFont="1" applyFill="1" applyBorder="1"/>
    <xf numFmtId="43" fontId="7" fillId="0" borderId="0" xfId="64" applyFont="1" applyAlignment="1">
      <alignment horizontal="right"/>
    </xf>
    <xf numFmtId="221" fontId="33" fillId="2" borderId="0" xfId="58" applyNumberFormat="1" applyFont="1" applyFill="1" applyBorder="1" applyAlignment="1">
      <alignment horizontal="right"/>
    </xf>
    <xf numFmtId="172" fontId="35" fillId="0" borderId="0" xfId="64" applyNumberFormat="1" applyFont="1" applyFill="1" applyBorder="1" applyAlignment="1"/>
    <xf numFmtId="6" fontId="32" fillId="0" borderId="0" xfId="20532" applyNumberFormat="1" applyFont="1"/>
    <xf numFmtId="0" fontId="226" fillId="0" borderId="0" xfId="20532" applyFont="1"/>
    <xf numFmtId="172" fontId="17" fillId="0" borderId="0" xfId="64" applyNumberFormat="1" applyFont="1" applyFill="1"/>
    <xf numFmtId="172" fontId="41" fillId="145" borderId="120" xfId="64" applyNumberFormat="1" applyFont="1" applyFill="1" applyBorder="1"/>
    <xf numFmtId="172" fontId="27" fillId="0" borderId="0" xfId="64" applyNumberFormat="1" applyFont="1" applyBorder="1"/>
    <xf numFmtId="166" fontId="30" fillId="0" borderId="0" xfId="20531" applyNumberFormat="1" applyFont="1" applyFill="1" applyProtection="1">
      <protection locked="0"/>
    </xf>
    <xf numFmtId="166" fontId="28" fillId="0" borderId="0" xfId="20531" applyNumberFormat="1" applyFont="1" applyFill="1" applyBorder="1" applyAlignment="1" applyProtection="1">
      <protection locked="0"/>
    </xf>
    <xf numFmtId="166" fontId="28" fillId="0" borderId="120" xfId="20531" applyNumberFormat="1" applyFont="1" applyFill="1" applyBorder="1" applyAlignment="1" applyProtection="1">
      <alignment horizontal="center" wrapText="1"/>
      <protection locked="0"/>
    </xf>
    <xf numFmtId="166" fontId="31" fillId="0" borderId="97" xfId="20531" applyNumberFormat="1" applyFont="1" applyFill="1" applyBorder="1" applyAlignment="1" applyProtection="1">
      <alignment horizontal="left"/>
      <protection locked="0"/>
    </xf>
    <xf numFmtId="166" fontId="30" fillId="0" borderId="0" xfId="20531" applyNumberFormat="1" applyFont="1" applyFill="1" applyBorder="1" applyAlignment="1" applyProtection="1">
      <alignment horizontal="center" wrapText="1"/>
      <protection locked="0"/>
    </xf>
    <xf numFmtId="166" fontId="30" fillId="0" borderId="0" xfId="20531" applyNumberFormat="1" applyFont="1" applyProtection="1">
      <protection locked="0"/>
    </xf>
    <xf numFmtId="0" fontId="5" fillId="0" borderId="0" xfId="20575" applyFont="1" applyFill="1"/>
    <xf numFmtId="0" fontId="187" fillId="0" borderId="0" xfId="0" applyFont="1" applyAlignment="1">
      <alignment horizontal="center" vertical="center" wrapText="1"/>
    </xf>
    <xf numFmtId="0" fontId="29" fillId="0" borderId="0" xfId="6" applyAlignment="1">
      <alignment horizontal="left"/>
    </xf>
    <xf numFmtId="0" fontId="186" fillId="0" borderId="0" xfId="0" applyFont="1" applyAlignment="1">
      <alignment vertical="center"/>
    </xf>
    <xf numFmtId="0" fontId="186" fillId="0" borderId="0" xfId="0" applyFont="1" applyAlignment="1">
      <alignment horizontal="center" vertical="center"/>
    </xf>
    <xf numFmtId="0" fontId="219" fillId="0" borderId="0" xfId="20577" applyFont="1"/>
    <xf numFmtId="0" fontId="186" fillId="0" borderId="0" xfId="0" applyFont="1" applyAlignment="1">
      <alignment horizontal="center" vertical="center" wrapText="1"/>
    </xf>
    <xf numFmtId="0" fontId="187" fillId="0" borderId="128" xfId="0" applyFont="1" applyBorder="1" applyAlignment="1">
      <alignment horizontal="center" vertical="center" wrapText="1"/>
    </xf>
    <xf numFmtId="0" fontId="188" fillId="0" borderId="0" xfId="0" applyFont="1" applyAlignment="1">
      <alignment horizontal="center"/>
    </xf>
    <xf numFmtId="6" fontId="0" fillId="145" borderId="48" xfId="0" applyNumberFormat="1" applyFill="1" applyBorder="1" applyAlignment="1">
      <alignment horizontal="right" vertical="center"/>
    </xf>
    <xf numFmtId="42" fontId="0" fillId="145" borderId="90" xfId="0" applyNumberFormat="1" applyFill="1" applyBorder="1" applyAlignment="1">
      <alignment horizontal="right" vertical="center"/>
    </xf>
    <xf numFmtId="42" fontId="0" fillId="145" borderId="21" xfId="0" applyNumberFormat="1" applyFill="1" applyBorder="1" applyAlignment="1">
      <alignment horizontal="center" vertical="center"/>
    </xf>
    <xf numFmtId="42" fontId="0" fillId="145" borderId="281" xfId="0" applyNumberFormat="1" applyFill="1" applyBorder="1" applyAlignment="1">
      <alignment horizontal="center" vertical="center"/>
    </xf>
    <xf numFmtId="42" fontId="0" fillId="145" borderId="47" xfId="0" applyNumberFormat="1" applyFill="1" applyBorder="1" applyAlignment="1">
      <alignment horizontal="center" vertical="center"/>
    </xf>
    <xf numFmtId="42" fontId="0" fillId="145" borderId="282" xfId="0" applyNumberFormat="1" applyFill="1" applyBorder="1" applyAlignment="1">
      <alignment horizontal="right" vertical="center"/>
    </xf>
    <xf numFmtId="6" fontId="0" fillId="145" borderId="282" xfId="0" applyNumberFormat="1" applyFill="1" applyBorder="1" applyAlignment="1">
      <alignment horizontal="right" vertical="center"/>
    </xf>
    <xf numFmtId="42" fontId="0" fillId="145" borderId="93" xfId="0" applyNumberFormat="1" applyFill="1" applyBorder="1" applyAlignment="1">
      <alignment horizontal="right" vertical="center"/>
    </xf>
    <xf numFmtId="44" fontId="0" fillId="145" borderId="93" xfId="20531" applyFont="1" applyFill="1" applyBorder="1" applyAlignment="1">
      <alignment horizontal="right" vertical="center"/>
    </xf>
    <xf numFmtId="6" fontId="0" fillId="145" borderId="116" xfId="0" applyNumberFormat="1" applyFill="1" applyBorder="1" applyAlignment="1">
      <alignment horizontal="right" vertical="center"/>
    </xf>
    <xf numFmtId="6" fontId="0" fillId="145" borderId="95" xfId="0" applyNumberFormat="1" applyFill="1" applyBorder="1" applyAlignment="1">
      <alignment horizontal="right" vertical="center"/>
    </xf>
    <xf numFmtId="10" fontId="191" fillId="145" borderId="108" xfId="58" applyNumberFormat="1" applyFont="1" applyFill="1" applyBorder="1" applyAlignment="1">
      <alignment horizontal="center" vertical="center"/>
    </xf>
    <xf numFmtId="42" fontId="0" fillId="145" borderId="94" xfId="0" applyNumberFormat="1" applyFill="1" applyBorder="1" applyAlignment="1">
      <alignment horizontal="right" vertical="center"/>
    </xf>
    <xf numFmtId="9" fontId="191" fillId="145" borderId="113" xfId="58" applyFont="1" applyFill="1" applyBorder="1" applyAlignment="1">
      <alignment horizontal="center" vertical="center"/>
    </xf>
    <xf numFmtId="210" fontId="0" fillId="145" borderId="283" xfId="0" applyNumberFormat="1" applyFill="1" applyBorder="1" applyAlignment="1">
      <alignment horizontal="center" vertical="center"/>
    </xf>
    <xf numFmtId="210" fontId="0" fillId="145" borderId="284" xfId="0" applyNumberFormat="1" applyFill="1" applyBorder="1" applyAlignment="1">
      <alignment horizontal="center" vertical="center"/>
    </xf>
    <xf numFmtId="42" fontId="0" fillId="145" borderId="4" xfId="0" applyNumberFormat="1" applyFill="1" applyBorder="1" applyAlignment="1">
      <alignment horizontal="right" vertical="center"/>
    </xf>
    <xf numFmtId="42" fontId="0" fillId="145" borderId="277" xfId="0" applyNumberFormat="1" applyFill="1" applyBorder="1" applyAlignment="1">
      <alignment horizontal="right" vertical="center"/>
    </xf>
    <xf numFmtId="0" fontId="191" fillId="2" borderId="285" xfId="0" applyFont="1" applyFill="1" applyBorder="1" applyAlignment="1">
      <alignment vertical="center" wrapText="1"/>
    </xf>
    <xf numFmtId="42" fontId="0" fillId="145" borderId="276" xfId="0" applyNumberFormat="1" applyFill="1" applyBorder="1" applyAlignment="1">
      <alignment horizontal="right" vertical="center"/>
    </xf>
    <xf numFmtId="42" fontId="0" fillId="145" borderId="276" xfId="0" applyNumberFormat="1" applyFill="1" applyBorder="1" applyAlignment="1">
      <alignment horizontal="center" vertical="center"/>
    </xf>
    <xf numFmtId="0" fontId="191" fillId="2" borderId="100" xfId="0" applyFont="1" applyFill="1" applyBorder="1" applyAlignment="1">
      <alignment vertical="center" wrapText="1"/>
    </xf>
    <xf numFmtId="210" fontId="0" fillId="145" borderId="281" xfId="0" applyNumberFormat="1" applyFill="1" applyBorder="1" applyAlignment="1">
      <alignment horizontal="center" vertical="center"/>
    </xf>
    <xf numFmtId="210" fontId="0" fillId="145" borderId="114" xfId="0" applyNumberFormat="1" applyFill="1" applyBorder="1" applyAlignment="1">
      <alignment horizontal="center" vertical="center"/>
    </xf>
    <xf numFmtId="42" fontId="0" fillId="145" borderId="155" xfId="0" applyNumberFormat="1" applyFill="1" applyBorder="1" applyAlignment="1">
      <alignment horizontal="center" vertical="center"/>
    </xf>
    <xf numFmtId="0" fontId="191" fillId="0" borderId="0" xfId="0" applyFont="1" applyAlignment="1">
      <alignment horizontal="left" vertical="top"/>
    </xf>
    <xf numFmtId="0" fontId="0" fillId="0" borderId="0" xfId="0" applyAlignment="1">
      <alignment horizontal="left" vertical="top"/>
    </xf>
    <xf numFmtId="0" fontId="188" fillId="0" borderId="4" xfId="0" applyFont="1" applyBorder="1" applyAlignment="1">
      <alignment horizontal="center"/>
    </xf>
    <xf numFmtId="0" fontId="188" fillId="0" borderId="2" xfId="0" applyFont="1" applyBorder="1" applyAlignment="1">
      <alignment horizontal="center" wrapText="1"/>
    </xf>
    <xf numFmtId="0" fontId="188" fillId="0" borderId="5" xfId="0" applyFont="1" applyBorder="1" applyAlignment="1">
      <alignment horizontal="center" wrapText="1"/>
    </xf>
    <xf numFmtId="0" fontId="188" fillId="0" borderId="93" xfId="0" applyFont="1" applyBorder="1"/>
    <xf numFmtId="9" fontId="0" fillId="0" borderId="120" xfId="58" applyFont="1" applyFill="1" applyBorder="1" applyAlignment="1">
      <alignment horizontal="center"/>
    </xf>
    <xf numFmtId="168" fontId="0" fillId="0" borderId="120" xfId="58" applyNumberFormat="1" applyFont="1" applyFill="1" applyBorder="1" applyAlignment="1">
      <alignment horizontal="center"/>
    </xf>
    <xf numFmtId="168" fontId="0" fillId="0" borderId="122" xfId="58" applyNumberFormat="1" applyFont="1" applyFill="1" applyBorder="1" applyAlignment="1">
      <alignment horizontal="center"/>
    </xf>
    <xf numFmtId="0" fontId="188" fillId="0" borderId="94" xfId="0" applyFont="1" applyBorder="1"/>
    <xf numFmtId="9" fontId="0" fillId="0" borderId="95" xfId="58" applyFont="1" applyFill="1" applyBorder="1" applyAlignment="1">
      <alignment horizontal="center"/>
    </xf>
    <xf numFmtId="168" fontId="0" fillId="0" borderId="95" xfId="58" applyNumberFormat="1" applyFont="1" applyFill="1" applyBorder="1" applyAlignment="1">
      <alignment horizontal="center"/>
    </xf>
    <xf numFmtId="168" fontId="0" fillId="0" borderId="96" xfId="58" applyNumberFormat="1" applyFont="1" applyFill="1" applyBorder="1" applyAlignment="1">
      <alignment horizontal="center"/>
    </xf>
    <xf numFmtId="165" fontId="205" fillId="0" borderId="120" xfId="20531" applyNumberFormat="1" applyFont="1" applyFill="1" applyBorder="1" applyAlignment="1">
      <alignment horizontal="right" vertical="top"/>
    </xf>
    <xf numFmtId="0" fontId="221" fillId="149" borderId="120" xfId="0" applyFont="1" applyFill="1" applyBorder="1" applyAlignment="1">
      <alignment wrapText="1"/>
    </xf>
    <xf numFmtId="0" fontId="0" fillId="149" borderId="120" xfId="0" applyFill="1" applyBorder="1" applyAlignment="1">
      <alignment wrapText="1"/>
    </xf>
    <xf numFmtId="0" fontId="221" fillId="0" borderId="0" xfId="0" applyFont="1" applyAlignment="1">
      <alignment wrapText="1"/>
    </xf>
    <xf numFmtId="0" fontId="188" fillId="149" borderId="120" xfId="0" applyFont="1" applyFill="1" applyBorder="1" applyAlignment="1">
      <alignment wrapText="1"/>
    </xf>
    <xf numFmtId="172" fontId="0" fillId="0" borderId="0" xfId="64" applyNumberFormat="1" applyFont="1"/>
    <xf numFmtId="0" fontId="4" fillId="0" borderId="0" xfId="20548" applyFont="1"/>
    <xf numFmtId="172" fontId="190" fillId="0" borderId="120" xfId="64" applyNumberFormat="1" applyFont="1" applyBorder="1" applyAlignment="1">
      <alignment horizontal="center" vertical="center" wrapText="1"/>
    </xf>
    <xf numFmtId="172" fontId="193" fillId="0" borderId="120" xfId="64" applyNumberFormat="1" applyFont="1" applyFill="1" applyBorder="1" applyAlignment="1">
      <alignment horizontal="center" vertical="center" wrapText="1"/>
    </xf>
    <xf numFmtId="172" fontId="0" fillId="149" borderId="120" xfId="64" applyNumberFormat="1" applyFont="1" applyFill="1" applyBorder="1"/>
    <xf numFmtId="172" fontId="188" fillId="149" borderId="120" xfId="64" applyNumberFormat="1" applyFont="1" applyFill="1" applyBorder="1"/>
    <xf numFmtId="172" fontId="189" fillId="149" borderId="120" xfId="64" applyNumberFormat="1" applyFont="1" applyFill="1" applyBorder="1"/>
    <xf numFmtId="172" fontId="0" fillId="0" borderId="0" xfId="64" applyNumberFormat="1" applyFont="1" applyFill="1" applyBorder="1"/>
    <xf numFmtId="0" fontId="200" fillId="0" borderId="0" xfId="0" applyFont="1" applyAlignment="1">
      <alignment wrapText="1"/>
    </xf>
    <xf numFmtId="0" fontId="3" fillId="0" borderId="0" xfId="20548" applyFont="1"/>
    <xf numFmtId="0" fontId="185" fillId="0" borderId="120" xfId="0" applyFont="1" applyBorder="1" applyAlignment="1">
      <alignment wrapText="1"/>
    </xf>
    <xf numFmtId="0" fontId="222" fillId="0" borderId="120" xfId="0" applyFont="1" applyBorder="1" applyAlignment="1">
      <alignment wrapText="1"/>
    </xf>
    <xf numFmtId="0" fontId="216" fillId="149" borderId="120" xfId="0" applyFont="1" applyFill="1" applyBorder="1"/>
    <xf numFmtId="166" fontId="221" fillId="149" borderId="120" xfId="20531" applyNumberFormat="1" applyFont="1" applyFill="1" applyBorder="1"/>
    <xf numFmtId="9" fontId="221" fillId="149" borderId="120" xfId="0" applyNumberFormat="1" applyFont="1" applyFill="1" applyBorder="1"/>
    <xf numFmtId="168" fontId="221" fillId="149" borderId="120" xfId="0" applyNumberFormat="1" applyFont="1" applyFill="1" applyBorder="1"/>
    <xf numFmtId="43" fontId="29" fillId="0" borderId="0" xfId="64" applyFont="1" applyFill="1" applyAlignment="1">
      <alignment horizontal="center" wrapText="1"/>
    </xf>
    <xf numFmtId="0" fontId="227" fillId="0" borderId="120" xfId="0" applyFont="1" applyBorder="1" applyAlignment="1">
      <alignment wrapText="1"/>
    </xf>
    <xf numFmtId="17" fontId="32" fillId="0" borderId="120" xfId="0" applyNumberFormat="1" applyFont="1" applyBorder="1" applyAlignment="1">
      <alignment horizontal="center" vertical="center" wrapText="1"/>
    </xf>
    <xf numFmtId="166" fontId="29" fillId="0" borderId="0" xfId="202" applyNumberFormat="1" applyFont="1" applyFill="1" applyAlignment="1">
      <alignment horizontal="center" wrapText="1"/>
    </xf>
    <xf numFmtId="0" fontId="228" fillId="0" borderId="0" xfId="0" applyFont="1" applyAlignment="1">
      <alignment wrapText="1"/>
    </xf>
    <xf numFmtId="0" fontId="32" fillId="0" borderId="288" xfId="0" applyFont="1" applyBorder="1" applyAlignment="1">
      <alignment wrapText="1"/>
    </xf>
    <xf numFmtId="0" fontId="32" fillId="0" borderId="0" xfId="0" applyFont="1" applyAlignment="1">
      <alignment wrapText="1"/>
    </xf>
    <xf numFmtId="0" fontId="1" fillId="0" borderId="0" xfId="20575" applyFont="1" applyFill="1"/>
    <xf numFmtId="0" fontId="34" fillId="0" borderId="0" xfId="20558" applyFont="1" applyAlignment="1">
      <alignment horizontal="left" vertical="top" wrapText="1"/>
    </xf>
    <xf numFmtId="0" fontId="34" fillId="0" borderId="0" xfId="20557" applyFont="1" applyAlignment="1">
      <alignment horizontal="left" wrapText="1"/>
    </xf>
    <xf numFmtId="0" fontId="34" fillId="0" borderId="0" xfId="20557" applyFont="1" applyBorder="1" applyAlignment="1">
      <alignment horizontal="left" wrapText="1"/>
    </xf>
    <xf numFmtId="170" fontId="33" fillId="145" borderId="290" xfId="6" applyNumberFormat="1" applyFont="1" applyFill="1" applyBorder="1" applyAlignment="1">
      <alignment horizontal="left" wrapText="1" indent="1"/>
    </xf>
    <xf numFmtId="0" fontId="33" fillId="145" borderId="290" xfId="6" applyFont="1" applyFill="1" applyBorder="1" applyAlignment="1">
      <alignment horizontal="center"/>
    </xf>
    <xf numFmtId="166" fontId="33" fillId="145" borderId="290" xfId="20531" applyNumberFormat="1" applyFont="1" applyFill="1" applyBorder="1" applyAlignment="1">
      <alignment horizontal="left" wrapText="1" indent="1"/>
    </xf>
    <xf numFmtId="9" fontId="33" fillId="145" borderId="290" xfId="58" applyFont="1" applyFill="1" applyBorder="1" applyAlignment="1">
      <alignment horizontal="center"/>
    </xf>
    <xf numFmtId="172" fontId="33" fillId="145" borderId="290" xfId="64" applyNumberFormat="1" applyFont="1" applyFill="1" applyBorder="1" applyAlignment="1">
      <alignment horizontal="left" wrapText="1" indent="1"/>
    </xf>
    <xf numFmtId="172" fontId="33" fillId="145" borderId="291" xfId="64" applyNumberFormat="1" applyFont="1" applyFill="1" applyBorder="1" applyAlignment="1">
      <alignment horizontal="left" wrapText="1" indent="1"/>
    </xf>
    <xf numFmtId="0" fontId="29" fillId="0" borderId="120" xfId="6" applyFont="1" applyFill="1" applyBorder="1" applyAlignment="1">
      <alignment horizontal="center" wrapText="1"/>
    </xf>
    <xf numFmtId="9" fontId="29" fillId="0" borderId="120" xfId="7" applyNumberFormat="1" applyFont="1" applyFill="1" applyBorder="1" applyAlignment="1">
      <alignment horizontal="center"/>
    </xf>
    <xf numFmtId="172" fontId="29" fillId="0" borderId="120" xfId="64" applyNumberFormat="1" applyFont="1" applyFill="1" applyBorder="1" applyAlignment="1">
      <alignment horizontal="center"/>
    </xf>
    <xf numFmtId="0" fontId="28" fillId="0" borderId="136" xfId="1856" applyNumberFormat="1" applyFont="1" applyFill="1" applyBorder="1" applyAlignment="1">
      <alignment horizontal="left"/>
    </xf>
    <xf numFmtId="42" fontId="28" fillId="3" borderId="94" xfId="1856" applyNumberFormat="1" applyFont="1" applyFill="1" applyBorder="1" applyAlignment="1">
      <alignment horizontal="left"/>
    </xf>
    <xf numFmtId="42" fontId="30" fillId="3" borderId="4" xfId="1856" applyNumberFormat="1" applyFont="1" applyFill="1" applyBorder="1" applyAlignment="1">
      <alignment horizontal="left"/>
    </xf>
    <xf numFmtId="42" fontId="30" fillId="3" borderId="2" xfId="1856" applyNumberFormat="1" applyFont="1" applyFill="1" applyBorder="1" applyAlignment="1">
      <alignment horizontal="left"/>
    </xf>
    <xf numFmtId="42" fontId="30" fillId="3" borderId="5" xfId="1856" applyNumberFormat="1" applyFont="1" applyFill="1" applyBorder="1" applyAlignment="1">
      <alignment horizontal="left"/>
    </xf>
    <xf numFmtId="42" fontId="30" fillId="3" borderId="53" xfId="1856" applyNumberFormat="1" applyFont="1" applyFill="1" applyBorder="1" applyAlignment="1">
      <alignment horizontal="left"/>
    </xf>
    <xf numFmtId="169" fontId="28" fillId="0" borderId="292" xfId="1856" applyNumberFormat="1" applyFont="1" applyFill="1" applyBorder="1" applyAlignment="1">
      <alignment horizontal="center"/>
    </xf>
    <xf numFmtId="169" fontId="28" fillId="0" borderId="287" xfId="1856" applyNumberFormat="1" applyFont="1" applyFill="1" applyBorder="1" applyAlignment="1">
      <alignment horizontal="center"/>
    </xf>
    <xf numFmtId="169" fontId="28" fillId="0" borderId="293" xfId="1856" applyNumberFormat="1" applyFont="1" applyFill="1" applyBorder="1" applyAlignment="1">
      <alignment horizontal="center"/>
    </xf>
    <xf numFmtId="169" fontId="28" fillId="0" borderId="131" xfId="1856" applyNumberFormat="1" applyFont="1" applyFill="1" applyBorder="1" applyAlignment="1">
      <alignment horizontal="center"/>
    </xf>
    <xf numFmtId="0" fontId="30" fillId="0" borderId="133" xfId="1856" applyNumberFormat="1" applyFont="1" applyFill="1" applyBorder="1" applyAlignment="1">
      <alignment horizontal="left"/>
    </xf>
    <xf numFmtId="42" fontId="28" fillId="0" borderId="119" xfId="1856" applyNumberFormat="1" applyFont="1" applyFill="1" applyBorder="1" applyAlignment="1">
      <alignment horizontal="center"/>
    </xf>
    <xf numFmtId="42" fontId="30" fillId="0" borderId="4" xfId="1856" applyNumberFormat="1" applyFont="1" applyFill="1" applyBorder="1" applyAlignment="1">
      <alignment horizontal="left"/>
    </xf>
    <xf numFmtId="166" fontId="30" fillId="3" borderId="2" xfId="1856" applyNumberFormat="1" applyFont="1" applyFill="1" applyBorder="1" applyAlignment="1">
      <alignment horizontal="left"/>
    </xf>
    <xf numFmtId="42" fontId="28" fillId="0" borderId="103" xfId="1856" applyNumberFormat="1" applyFont="1" applyFill="1" applyBorder="1" applyAlignment="1">
      <alignment horizontal="center"/>
    </xf>
    <xf numFmtId="42" fontId="28" fillId="0" borderId="104" xfId="1856" applyNumberFormat="1" applyFont="1" applyFill="1" applyBorder="1" applyAlignment="1">
      <alignment horizontal="center"/>
    </xf>
    <xf numFmtId="169" fontId="28" fillId="0" borderId="109" xfId="1856" applyNumberFormat="1" applyFont="1" applyFill="1" applyBorder="1" applyAlignment="1">
      <alignment horizontal="center"/>
    </xf>
    <xf numFmtId="9" fontId="30" fillId="3" borderId="5" xfId="1856" applyNumberFormat="1" applyFont="1" applyFill="1" applyBorder="1" applyAlignment="1">
      <alignment horizontal="center"/>
    </xf>
    <xf numFmtId="42" fontId="28" fillId="0" borderId="103" xfId="1856" applyNumberFormat="1" applyFont="1" applyFill="1" applyBorder="1" applyAlignment="1">
      <alignment horizontal="left"/>
    </xf>
    <xf numFmtId="42" fontId="28" fillId="0" borderId="104" xfId="1856" applyNumberFormat="1" applyFont="1" applyFill="1" applyBorder="1" applyAlignment="1">
      <alignment horizontal="center" wrapText="1"/>
    </xf>
    <xf numFmtId="169" fontId="28" fillId="0" borderId="109" xfId="1856" applyNumberFormat="1" applyFont="1" applyFill="1" applyBorder="1" applyAlignment="1">
      <alignment horizontal="center" wrapText="1"/>
    </xf>
    <xf numFmtId="166" fontId="30" fillId="3" borderId="4" xfId="1856" applyNumberFormat="1" applyFont="1" applyFill="1" applyBorder="1" applyAlignment="1">
      <alignment horizontal="left"/>
    </xf>
    <xf numFmtId="166" fontId="30" fillId="3" borderId="5" xfId="1856" applyNumberFormat="1" applyFont="1" applyFill="1" applyBorder="1" applyAlignment="1">
      <alignment horizontal="left"/>
    </xf>
    <xf numFmtId="42" fontId="28" fillId="0" borderId="106" xfId="1856" applyNumberFormat="1" applyFont="1" applyFill="1" applyBorder="1" applyAlignment="1">
      <alignment horizontal="left"/>
    </xf>
    <xf numFmtId="42" fontId="28" fillId="0" borderId="137" xfId="1856" applyNumberFormat="1" applyFont="1" applyFill="1" applyBorder="1" applyAlignment="1">
      <alignment horizontal="center"/>
    </xf>
    <xf numFmtId="42" fontId="30" fillId="3" borderId="4" xfId="1856" applyNumberFormat="1" applyFont="1" applyFill="1" applyBorder="1" applyAlignment="1">
      <alignment horizontal="center"/>
    </xf>
    <xf numFmtId="42" fontId="30" fillId="3" borderId="5" xfId="1856" applyNumberFormat="1" applyFont="1" applyFill="1" applyBorder="1" applyAlignment="1">
      <alignment horizontal="center"/>
    </xf>
    <xf numFmtId="42" fontId="30" fillId="142" borderId="5" xfId="1856" applyNumberFormat="1" applyFont="1" applyFill="1" applyBorder="1" applyAlignment="1">
      <alignment horizontal="center"/>
    </xf>
    <xf numFmtId="42" fontId="30" fillId="3" borderId="2" xfId="1856" applyNumberFormat="1" applyFont="1" applyFill="1" applyBorder="1" applyAlignment="1">
      <alignment horizontal="center"/>
    </xf>
    <xf numFmtId="166" fontId="30" fillId="3" borderId="5" xfId="20531" applyNumberFormat="1" applyFont="1" applyFill="1" applyBorder="1" applyAlignment="1">
      <alignment horizontal="center" wrapText="1"/>
    </xf>
    <xf numFmtId="0" fontId="33" fillId="0" borderId="3" xfId="6" applyFont="1" applyFill="1" applyBorder="1" applyAlignment="1">
      <alignment horizontal="right" vertical="center" wrapText="1"/>
    </xf>
    <xf numFmtId="0" fontId="33" fillId="0" borderId="205" xfId="6" applyFont="1" applyFill="1" applyBorder="1" applyAlignment="1">
      <alignment horizontal="center" vertical="center"/>
    </xf>
    <xf numFmtId="0" fontId="33" fillId="0" borderId="3" xfId="6" applyFont="1" applyFill="1" applyBorder="1" applyAlignment="1">
      <alignment horizontal="center" vertical="center"/>
    </xf>
    <xf numFmtId="166" fontId="33" fillId="0" borderId="3" xfId="7" applyNumberFormat="1" applyFont="1" applyFill="1" applyBorder="1" applyAlignment="1">
      <alignment horizontal="center" vertical="center"/>
    </xf>
    <xf numFmtId="172" fontId="33" fillId="0" borderId="3" xfId="64" applyNumberFormat="1" applyFont="1" applyFill="1" applyBorder="1" applyAlignment="1">
      <alignment horizontal="center" vertical="center"/>
    </xf>
    <xf numFmtId="172" fontId="33" fillId="0" borderId="157" xfId="64" applyNumberFormat="1" applyFont="1" applyFill="1" applyBorder="1" applyAlignment="1">
      <alignment horizontal="center" vertical="center"/>
    </xf>
    <xf numFmtId="0" fontId="33" fillId="0" borderId="278" xfId="6" applyFont="1" applyFill="1" applyBorder="1" applyAlignment="1">
      <alignment horizontal="center" vertical="center"/>
    </xf>
    <xf numFmtId="172" fontId="33" fillId="0" borderId="0" xfId="64" applyNumberFormat="1" applyFont="1" applyFill="1" applyBorder="1" applyAlignment="1">
      <alignment horizontal="center" vertical="center"/>
    </xf>
    <xf numFmtId="172" fontId="33" fillId="0" borderId="128" xfId="64" applyNumberFormat="1" applyFont="1" applyFill="1" applyBorder="1" applyAlignment="1">
      <alignment horizontal="center" vertical="center"/>
    </xf>
    <xf numFmtId="0" fontId="29" fillId="151" borderId="120" xfId="5259" applyFont="1" applyFill="1" applyBorder="1" applyAlignment="1">
      <alignment horizontal="left" wrapText="1" indent="1"/>
    </xf>
    <xf numFmtId="0" fontId="29" fillId="151" borderId="120" xfId="5259" applyFont="1" applyFill="1" applyBorder="1" applyAlignment="1">
      <alignment horizontal="center"/>
    </xf>
    <xf numFmtId="0" fontId="33" fillId="151" borderId="120" xfId="6" applyFont="1" applyFill="1" applyBorder="1" applyAlignment="1">
      <alignment horizontal="right" vertical="center" wrapText="1"/>
    </xf>
    <xf numFmtId="0" fontId="33" fillId="151" borderId="120" xfId="6" applyFont="1" applyFill="1" applyBorder="1" applyAlignment="1">
      <alignment horizontal="center" vertical="center"/>
    </xf>
    <xf numFmtId="166" fontId="29" fillId="151" borderId="93" xfId="202" applyNumberFormat="1" applyFont="1" applyFill="1" applyBorder="1" applyAlignment="1">
      <alignment horizontal="center"/>
    </xf>
    <xf numFmtId="166" fontId="29" fillId="151" borderId="120" xfId="202" applyNumberFormat="1" applyFont="1" applyFill="1" applyBorder="1" applyAlignment="1">
      <alignment horizontal="center"/>
    </xf>
    <xf numFmtId="166" fontId="33" fillId="151" borderId="93" xfId="7" applyNumberFormat="1" applyFont="1" applyFill="1" applyBorder="1" applyAlignment="1">
      <alignment horizontal="center" vertical="center"/>
    </xf>
    <xf numFmtId="166" fontId="33" fillId="151" borderId="120" xfId="7" applyNumberFormat="1" applyFont="1" applyFill="1" applyBorder="1" applyAlignment="1">
      <alignment horizontal="center" vertical="center"/>
    </xf>
    <xf numFmtId="172" fontId="29" fillId="151" borderId="120" xfId="64" applyNumberFormat="1" applyFont="1" applyFill="1" applyBorder="1" applyAlignment="1">
      <alignment horizontal="center"/>
    </xf>
    <xf numFmtId="172" fontId="29" fillId="151" borderId="122" xfId="64" applyNumberFormat="1" applyFont="1" applyFill="1" applyBorder="1" applyAlignment="1">
      <alignment horizontal="center"/>
    </xf>
    <xf numFmtId="172" fontId="33" fillId="151" borderId="120" xfId="64" applyNumberFormat="1" applyFont="1" applyFill="1" applyBorder="1" applyAlignment="1">
      <alignment horizontal="center" vertical="center"/>
    </xf>
    <xf numFmtId="172" fontId="33" fillId="151" borderId="122" xfId="64" applyNumberFormat="1" applyFont="1" applyFill="1" applyBorder="1" applyAlignment="1">
      <alignment horizontal="center" vertical="center"/>
    </xf>
    <xf numFmtId="166" fontId="33" fillId="145" borderId="294" xfId="20531" applyNumberFormat="1" applyFont="1" applyFill="1" applyBorder="1" applyAlignment="1">
      <alignment horizontal="left" wrapText="1" indent="1"/>
    </xf>
    <xf numFmtId="166" fontId="29" fillId="0" borderId="282" xfId="20531" applyNumberFormat="1" applyFont="1" applyFill="1" applyBorder="1" applyAlignment="1">
      <alignment horizontal="left" wrapText="1" indent="1"/>
    </xf>
    <xf numFmtId="166" fontId="33" fillId="145" borderId="282" xfId="20531" applyNumberFormat="1" applyFont="1" applyFill="1" applyBorder="1" applyAlignment="1">
      <alignment horizontal="left" wrapText="1" indent="1"/>
    </xf>
    <xf numFmtId="166" fontId="33" fillId="145" borderId="282" xfId="20531" applyNumberFormat="1" applyFont="1" applyFill="1" applyBorder="1" applyAlignment="1">
      <alignment horizontal="left" indent="1"/>
    </xf>
    <xf numFmtId="166" fontId="29" fillId="0" borderId="282" xfId="20531" applyNumberFormat="1" applyFont="1" applyFill="1" applyBorder="1" applyAlignment="1">
      <alignment horizontal="center"/>
    </xf>
    <xf numFmtId="166" fontId="33" fillId="145" borderId="282" xfId="20531" applyNumberFormat="1" applyFont="1" applyFill="1" applyBorder="1" applyAlignment="1">
      <alignment horizontal="center" vertical="center"/>
    </xf>
    <xf numFmtId="166" fontId="29" fillId="0" borderId="282" xfId="202" applyNumberFormat="1" applyFont="1" applyFill="1" applyBorder="1" applyAlignment="1">
      <alignment horizontal="center"/>
    </xf>
    <xf numFmtId="166" fontId="33" fillId="3" borderId="282" xfId="7" applyNumberFormat="1" applyFont="1" applyFill="1" applyBorder="1" applyAlignment="1">
      <alignment horizontal="center" vertical="center"/>
    </xf>
    <xf numFmtId="166" fontId="33" fillId="3" borderId="295" xfId="7" applyNumberFormat="1" applyFont="1" applyFill="1" applyBorder="1" applyAlignment="1">
      <alignment horizontal="center" vertical="center"/>
    </xf>
    <xf numFmtId="166" fontId="29" fillId="145" borderId="282" xfId="7" applyNumberFormat="1" applyFont="1" applyFill="1" applyBorder="1" applyAlignment="1">
      <alignment horizontal="center"/>
    </xf>
    <xf numFmtId="166" fontId="33" fillId="145" borderId="289" xfId="20531" applyNumberFormat="1" applyFont="1" applyFill="1" applyBorder="1" applyAlignment="1">
      <alignment horizontal="left" wrapText="1" indent="1"/>
    </xf>
    <xf numFmtId="166" fontId="29" fillId="0" borderId="93" xfId="7" applyNumberFormat="1" applyFont="1" applyFill="1" applyBorder="1" applyAlignment="1">
      <alignment horizontal="center"/>
    </xf>
    <xf numFmtId="166" fontId="33" fillId="145" borderId="93" xfId="20531" applyNumberFormat="1" applyFont="1" applyFill="1" applyBorder="1" applyAlignment="1">
      <alignment horizontal="left" wrapText="1" indent="1"/>
    </xf>
    <xf numFmtId="166" fontId="33" fillId="145" borderId="93" xfId="20531" applyNumberFormat="1" applyFont="1" applyFill="1" applyBorder="1" applyAlignment="1">
      <alignment horizontal="left" indent="1"/>
    </xf>
    <xf numFmtId="166" fontId="29" fillId="0" borderId="93" xfId="20531" applyNumberFormat="1" applyFont="1" applyFill="1" applyBorder="1" applyAlignment="1">
      <alignment horizontal="center"/>
    </xf>
    <xf numFmtId="166" fontId="33" fillId="145" borderId="93" xfId="20531" applyNumberFormat="1" applyFont="1" applyFill="1" applyBorder="1" applyAlignment="1">
      <alignment horizontal="center" vertical="center"/>
    </xf>
    <xf numFmtId="166" fontId="33" fillId="0" borderId="133" xfId="7" applyNumberFormat="1" applyFont="1" applyFill="1" applyBorder="1" applyAlignment="1">
      <alignment horizontal="center" vertical="center"/>
    </xf>
    <xf numFmtId="166" fontId="33" fillId="3" borderId="292" xfId="7" applyNumberFormat="1" applyFont="1" applyFill="1" applyBorder="1" applyAlignment="1">
      <alignment horizontal="center" vertical="center"/>
    </xf>
    <xf numFmtId="166" fontId="33" fillId="3" borderId="287" xfId="7" applyNumberFormat="1" applyFont="1" applyFill="1" applyBorder="1" applyAlignment="1">
      <alignment horizontal="center" vertical="center"/>
    </xf>
    <xf numFmtId="172" fontId="33" fillId="3" borderId="287" xfId="64" applyNumberFormat="1" applyFont="1" applyFill="1" applyBorder="1" applyAlignment="1">
      <alignment horizontal="center" vertical="center"/>
    </xf>
    <xf numFmtId="172" fontId="33" fillId="3" borderId="293" xfId="64" applyNumberFormat="1" applyFont="1" applyFill="1" applyBorder="1" applyAlignment="1">
      <alignment horizontal="center" vertical="center"/>
    </xf>
    <xf numFmtId="0" fontId="29" fillId="2" borderId="0" xfId="6" applyFont="1" applyFill="1"/>
    <xf numFmtId="0" fontId="33" fillId="0" borderId="0" xfId="6" applyFont="1" applyFill="1"/>
    <xf numFmtId="0" fontId="229" fillId="0" borderId="0" xfId="6" applyFont="1" applyFill="1"/>
    <xf numFmtId="166" fontId="33" fillId="2" borderId="0" xfId="7" applyNumberFormat="1" applyFont="1" applyFill="1" applyBorder="1" applyAlignment="1">
      <alignment horizontal="left"/>
    </xf>
    <xf numFmtId="0" fontId="33" fillId="0" borderId="0" xfId="6" applyFont="1" applyFill="1" applyBorder="1" applyAlignment="1"/>
    <xf numFmtId="166" fontId="29" fillId="2" borderId="0" xfId="7" applyNumberFormat="1" applyFont="1" applyFill="1" applyBorder="1" applyAlignment="1">
      <alignment horizontal="center" wrapText="1"/>
    </xf>
    <xf numFmtId="43" fontId="29" fillId="2" borderId="0" xfId="64" applyFont="1" applyFill="1" applyBorder="1" applyAlignment="1">
      <alignment horizontal="center" wrapText="1"/>
    </xf>
    <xf numFmtId="0" fontId="230" fillId="0" borderId="0" xfId="6" applyFont="1" applyFill="1" applyBorder="1" applyAlignment="1"/>
    <xf numFmtId="0" fontId="101" fillId="0" borderId="0" xfId="6" applyFont="1" applyFill="1" applyBorder="1" applyAlignment="1"/>
    <xf numFmtId="37" fontId="231" fillId="0" borderId="6" xfId="6" applyNumberFormat="1" applyFont="1" applyFill="1" applyBorder="1" applyAlignment="1"/>
    <xf numFmtId="0" fontId="34" fillId="0" borderId="0" xfId="6" applyFont="1" applyFill="1" applyBorder="1" applyAlignment="1"/>
    <xf numFmtId="170" fontId="33" fillId="0" borderId="120" xfId="6" applyNumberFormat="1" applyFont="1" applyFill="1" applyBorder="1" applyAlignment="1">
      <alignment horizontal="left" wrapText="1" indent="1"/>
    </xf>
    <xf numFmtId="0" fontId="33" fillId="0" borderId="120" xfId="6" applyFont="1" applyFill="1" applyBorder="1" applyAlignment="1">
      <alignment horizontal="center"/>
    </xf>
    <xf numFmtId="0" fontId="29" fillId="0" borderId="0" xfId="6" applyFont="1" applyFill="1" applyAlignment="1">
      <alignment horizontal="center"/>
    </xf>
    <xf numFmtId="0" fontId="29" fillId="2" borderId="0" xfId="6" applyFont="1" applyFill="1" applyAlignment="1">
      <alignment horizontal="center"/>
    </xf>
    <xf numFmtId="0" fontId="29" fillId="152" borderId="2" xfId="6" applyFont="1" applyFill="1" applyBorder="1" applyAlignment="1">
      <alignment horizontal="left" wrapText="1" indent="1"/>
    </xf>
    <xf numFmtId="0" fontId="29" fillId="152" borderId="120" xfId="6" applyFont="1" applyFill="1" applyBorder="1" applyAlignment="1">
      <alignment horizontal="center"/>
    </xf>
    <xf numFmtId="0" fontId="29" fillId="152" borderId="2" xfId="6" applyFont="1" applyFill="1" applyBorder="1" applyAlignment="1">
      <alignment horizontal="center"/>
    </xf>
    <xf numFmtId="166" fontId="29" fillId="152" borderId="2" xfId="20531" applyNumberFormat="1" applyFont="1" applyFill="1" applyBorder="1" applyAlignment="1">
      <alignment horizontal="center"/>
    </xf>
    <xf numFmtId="0" fontId="33" fillId="151" borderId="120" xfId="7" applyNumberFormat="1" applyFont="1" applyFill="1" applyBorder="1" applyAlignment="1">
      <alignment horizontal="center" vertical="center"/>
    </xf>
    <xf numFmtId="0" fontId="33" fillId="151" borderId="2" xfId="6" applyFont="1" applyFill="1" applyBorder="1" applyAlignment="1">
      <alignment horizontal="center" vertical="center"/>
    </xf>
    <xf numFmtId="166" fontId="33" fillId="151" borderId="2" xfId="7" applyNumberFormat="1" applyFont="1" applyFill="1" applyBorder="1" applyAlignment="1">
      <alignment horizontal="center" vertical="center"/>
    </xf>
    <xf numFmtId="0" fontId="33" fillId="151" borderId="142" xfId="6" applyFont="1" applyFill="1" applyBorder="1" applyAlignment="1">
      <alignment horizontal="center" vertical="center"/>
    </xf>
    <xf numFmtId="166" fontId="33" fillId="151" borderId="142" xfId="7" applyNumberFormat="1" applyFont="1" applyFill="1" applyBorder="1" applyAlignment="1">
      <alignment horizontal="center" vertical="center"/>
    </xf>
    <xf numFmtId="43" fontId="33" fillId="151" borderId="120" xfId="64" applyFont="1" applyFill="1" applyBorder="1" applyAlignment="1">
      <alignment horizontal="center" vertical="center"/>
    </xf>
    <xf numFmtId="166" fontId="33" fillId="151" borderId="120" xfId="202" applyNumberFormat="1" applyFont="1" applyFill="1" applyBorder="1" applyAlignment="1">
      <alignment horizontal="center" vertical="center"/>
    </xf>
    <xf numFmtId="0" fontId="33" fillId="151" borderId="95" xfId="6" applyFont="1" applyFill="1" applyBorder="1" applyAlignment="1">
      <alignment horizontal="center" vertical="center"/>
    </xf>
    <xf numFmtId="166" fontId="33" fillId="151" borderId="95" xfId="7" applyNumberFormat="1" applyFont="1" applyFill="1" applyBorder="1" applyAlignment="1">
      <alignment horizontal="center" vertical="center"/>
    </xf>
    <xf numFmtId="0" fontId="29" fillId="152" borderId="120" xfId="6" applyFont="1" applyFill="1" applyBorder="1" applyAlignment="1">
      <alignment horizontal="left" indent="1"/>
    </xf>
    <xf numFmtId="166" fontId="29" fillId="2" borderId="0" xfId="7" applyNumberFormat="1" applyFont="1" applyFill="1" applyBorder="1" applyAlignment="1">
      <alignment horizontal="left"/>
    </xf>
    <xf numFmtId="0" fontId="229" fillId="2" borderId="0" xfId="6" applyFont="1" applyFill="1" applyBorder="1" applyAlignment="1"/>
    <xf numFmtId="37" fontId="231" fillId="0" borderId="0" xfId="6" applyNumberFormat="1" applyFont="1" applyFill="1" applyBorder="1" applyAlignment="1">
      <alignment horizontal="center"/>
    </xf>
    <xf numFmtId="0" fontId="29" fillId="145" borderId="4" xfId="6" applyFont="1" applyFill="1" applyBorder="1" applyAlignment="1">
      <alignment horizontal="right"/>
    </xf>
    <xf numFmtId="0" fontId="29" fillId="145" borderId="2" xfId="6" applyFont="1" applyFill="1" applyBorder="1" applyAlignment="1">
      <alignment horizontal="right"/>
    </xf>
    <xf numFmtId="168" fontId="29" fillId="145" borderId="120" xfId="58" applyNumberFormat="1" applyFont="1" applyFill="1" applyBorder="1" applyAlignment="1">
      <alignment horizontal="left" wrapText="1" indent="1"/>
    </xf>
    <xf numFmtId="172" fontId="29" fillId="145" borderId="120" xfId="64" applyNumberFormat="1" applyFont="1" applyFill="1" applyBorder="1" applyAlignment="1">
      <alignment horizontal="center"/>
    </xf>
    <xf numFmtId="168" fontId="29" fillId="152" borderId="120" xfId="58" applyNumberFormat="1" applyFont="1" applyFill="1" applyBorder="1" applyAlignment="1">
      <alignment horizontal="left" indent="1"/>
    </xf>
    <xf numFmtId="166" fontId="29" fillId="152" borderId="93" xfId="7" applyNumberFormat="1" applyFont="1" applyFill="1" applyBorder="1" applyAlignment="1">
      <alignment horizontal="center"/>
    </xf>
    <xf numFmtId="172" fontId="29" fillId="152" borderId="120" xfId="64" applyNumberFormat="1" applyFont="1" applyFill="1" applyBorder="1" applyAlignment="1">
      <alignment horizontal="center"/>
    </xf>
    <xf numFmtId="172" fontId="29" fillId="152" borderId="122" xfId="64" applyNumberFormat="1" applyFont="1" applyFill="1" applyBorder="1" applyAlignment="1">
      <alignment horizontal="center"/>
    </xf>
    <xf numFmtId="43" fontId="29" fillId="152" borderId="120" xfId="64" applyFont="1" applyFill="1" applyBorder="1" applyAlignment="1">
      <alignment horizontal="center"/>
    </xf>
    <xf numFmtId="43" fontId="29" fillId="152" borderId="122" xfId="64" applyFont="1" applyFill="1" applyBorder="1" applyAlignment="1">
      <alignment horizontal="center"/>
    </xf>
    <xf numFmtId="0" fontId="29" fillId="145" borderId="93" xfId="6" applyNumberFormat="1" applyFont="1" applyFill="1" applyBorder="1" applyAlignment="1">
      <alignment horizontal="right"/>
    </xf>
    <xf numFmtId="0" fontId="29" fillId="145" borderId="120" xfId="6" applyNumberFormat="1" applyFont="1" applyFill="1" applyBorder="1" applyAlignment="1">
      <alignment horizontal="right"/>
    </xf>
    <xf numFmtId="168" fontId="29" fillId="152" borderId="2" xfId="58" applyNumberFormat="1" applyFont="1" applyFill="1" applyBorder="1" applyAlignment="1">
      <alignment horizontal="left" wrapText="1" indent="1"/>
    </xf>
    <xf numFmtId="166" fontId="29" fillId="152" borderId="4" xfId="7" applyNumberFormat="1" applyFont="1" applyFill="1" applyBorder="1" applyAlignment="1">
      <alignment horizontal="center"/>
    </xf>
    <xf numFmtId="172" fontId="29" fillId="152" borderId="2" xfId="64" applyNumberFormat="1" applyFont="1" applyFill="1" applyBorder="1" applyAlignment="1">
      <alignment horizontal="center"/>
    </xf>
    <xf numFmtId="172" fontId="29" fillId="152" borderId="5" xfId="64" applyNumberFormat="1" applyFont="1" applyFill="1" applyBorder="1" applyAlignment="1">
      <alignment horizontal="center"/>
    </xf>
    <xf numFmtId="43" fontId="29" fillId="152" borderId="2" xfId="64" applyFont="1" applyFill="1" applyBorder="1" applyAlignment="1">
      <alignment horizontal="center"/>
    </xf>
    <xf numFmtId="43" fontId="29" fillId="152" borderId="5" xfId="64" applyFont="1" applyFill="1" applyBorder="1" applyAlignment="1">
      <alignment horizontal="center"/>
    </xf>
    <xf numFmtId="43" fontId="29" fillId="151" borderId="120" xfId="64" applyFont="1" applyFill="1" applyBorder="1" applyAlignment="1">
      <alignment horizontal="center"/>
    </xf>
    <xf numFmtId="0" fontId="29" fillId="151" borderId="120" xfId="6" applyFont="1" applyFill="1" applyBorder="1" applyAlignment="1">
      <alignment horizontal="center"/>
    </xf>
    <xf numFmtId="0" fontId="29" fillId="151" borderId="120" xfId="6" applyFont="1" applyFill="1" applyBorder="1" applyAlignment="1">
      <alignment horizontal="left" wrapText="1" indent="1"/>
    </xf>
    <xf numFmtId="166" fontId="29" fillId="145" borderId="120" xfId="20531" applyNumberFormat="1" applyFont="1" applyFill="1" applyBorder="1" applyAlignment="1">
      <alignment horizontal="center"/>
    </xf>
    <xf numFmtId="0" fontId="32" fillId="0" borderId="0" xfId="20563" applyFont="1" applyAlignment="1">
      <alignment horizontal="left"/>
    </xf>
    <xf numFmtId="0" fontId="233" fillId="0" borderId="0" xfId="2" applyFont="1" applyFill="1" applyAlignment="1">
      <alignment horizontal="left"/>
    </xf>
    <xf numFmtId="44" fontId="28" fillId="145" borderId="120" xfId="60" applyNumberFormat="1" applyFont="1" applyFill="1" applyBorder="1" applyAlignment="1">
      <alignment horizontal="center" wrapText="1"/>
    </xf>
    <xf numFmtId="165" fontId="28" fillId="145" borderId="120" xfId="60" applyNumberFormat="1" applyFont="1" applyFill="1" applyBorder="1" applyAlignment="1">
      <alignment horizontal="center" wrapText="1"/>
    </xf>
    <xf numFmtId="166" fontId="28" fillId="145" borderId="120" xfId="60" applyNumberFormat="1" applyFont="1" applyFill="1" applyBorder="1" applyAlignment="1">
      <alignment horizontal="center" wrapText="1"/>
    </xf>
    <xf numFmtId="166" fontId="28" fillId="145" borderId="122" xfId="60" applyNumberFormat="1" applyFont="1" applyFill="1" applyBorder="1" applyAlignment="1">
      <alignment horizontal="center" wrapText="1"/>
    </xf>
    <xf numFmtId="44" fontId="28" fillId="145" borderId="95" xfId="60" applyNumberFormat="1" applyFont="1" applyFill="1" applyBorder="1" applyAlignment="1">
      <alignment horizontal="center" wrapText="1"/>
    </xf>
    <xf numFmtId="165" fontId="28" fillId="145" borderId="95" xfId="60" applyNumberFormat="1" applyFont="1" applyFill="1" applyBorder="1" applyAlignment="1">
      <alignment horizontal="center" wrapText="1"/>
    </xf>
    <xf numFmtId="166" fontId="28" fillId="145" borderId="95" xfId="60" applyNumberFormat="1" applyFont="1" applyFill="1" applyBorder="1" applyAlignment="1">
      <alignment horizontal="center" wrapText="1"/>
    </xf>
    <xf numFmtId="166" fontId="28" fillId="145" borderId="96" xfId="60" applyNumberFormat="1" applyFont="1" applyFill="1" applyBorder="1" applyAlignment="1">
      <alignment horizontal="center" wrapText="1"/>
    </xf>
    <xf numFmtId="172" fontId="32" fillId="0" borderId="0" xfId="163" applyNumberFormat="1" applyFont="1"/>
    <xf numFmtId="172" fontId="32" fillId="0" borderId="0" xfId="163" applyNumberFormat="1" applyFont="1" applyFill="1"/>
    <xf numFmtId="0" fontId="32" fillId="0" borderId="0" xfId="20529" applyFont="1" applyFill="1"/>
    <xf numFmtId="0" fontId="32" fillId="0" borderId="0" xfId="15917" applyFont="1" applyFill="1"/>
    <xf numFmtId="0" fontId="32" fillId="0" borderId="0" xfId="15914" applyFont="1" applyFill="1"/>
    <xf numFmtId="172" fontId="32" fillId="0" borderId="0" xfId="13594" applyNumberFormat="1" applyFont="1"/>
    <xf numFmtId="0" fontId="32" fillId="0" borderId="0" xfId="15922" applyFont="1" applyFill="1"/>
    <xf numFmtId="165" fontId="233" fillId="0" borderId="0" xfId="20543" applyNumberFormat="1" applyFont="1" applyFill="1" applyProtection="1">
      <protection locked="0"/>
    </xf>
    <xf numFmtId="0" fontId="30" fillId="145" borderId="120" xfId="2" applyFont="1" applyFill="1" applyBorder="1" applyAlignment="1" applyProtection="1">
      <alignment horizontal="left" wrapText="1" indent="1"/>
      <protection locked="0"/>
    </xf>
    <xf numFmtId="166" fontId="30" fillId="145" borderId="120" xfId="20531" applyNumberFormat="1" applyFont="1" applyFill="1" applyBorder="1" applyAlignment="1" applyProtection="1">
      <alignment horizontal="center"/>
      <protection locked="0"/>
    </xf>
    <xf numFmtId="166" fontId="30" fillId="145" borderId="120" xfId="20543" applyNumberFormat="1" applyFont="1" applyFill="1" applyBorder="1" applyAlignment="1" applyProtection="1">
      <alignment horizontal="center"/>
      <protection locked="0"/>
    </xf>
    <xf numFmtId="9" fontId="30" fillId="145" borderId="120" xfId="58" applyFont="1" applyFill="1" applyBorder="1" applyAlignment="1" applyProtection="1">
      <alignment horizontal="center"/>
      <protection locked="0"/>
    </xf>
    <xf numFmtId="0" fontId="30" fillId="145" borderId="120" xfId="2" applyFont="1" applyFill="1" applyBorder="1" applyAlignment="1" applyProtection="1">
      <alignment horizontal="left" wrapText="1" indent="3"/>
      <protection locked="0"/>
    </xf>
    <xf numFmtId="44" fontId="30" fillId="145" borderId="120" xfId="20531" applyFont="1" applyFill="1" applyBorder="1" applyAlignment="1" applyProtection="1">
      <alignment horizontal="center"/>
      <protection locked="0"/>
    </xf>
    <xf numFmtId="44" fontId="30" fillId="145" borderId="120" xfId="20531" applyFont="1" applyFill="1" applyBorder="1" applyAlignment="1" applyProtection="1">
      <protection locked="0"/>
    </xf>
    <xf numFmtId="0" fontId="30" fillId="145" borderId="120" xfId="2" applyFont="1" applyFill="1" applyBorder="1" applyAlignment="1" applyProtection="1">
      <alignment horizontal="left" indent="3"/>
      <protection locked="0"/>
    </xf>
    <xf numFmtId="166" fontId="30" fillId="0" borderId="97" xfId="20531" applyNumberFormat="1" applyFont="1" applyFill="1" applyBorder="1" applyAlignment="1" applyProtection="1">
      <alignment horizontal="center"/>
      <protection locked="0"/>
    </xf>
    <xf numFmtId="9" fontId="30" fillId="0" borderId="97" xfId="58" applyFont="1" applyFill="1" applyBorder="1" applyAlignment="1" applyProtection="1">
      <alignment horizontal="center"/>
      <protection locked="0"/>
    </xf>
    <xf numFmtId="167" fontId="30" fillId="0" borderId="97" xfId="20543" applyNumberFormat="1" applyFont="1" applyFill="1" applyBorder="1" applyAlignment="1" applyProtection="1">
      <alignment horizontal="center"/>
      <protection locked="0"/>
    </xf>
    <xf numFmtId="166" fontId="30" fillId="0" borderId="97" xfId="20543" applyNumberFormat="1" applyFont="1" applyFill="1" applyBorder="1" applyAlignment="1" applyProtection="1">
      <alignment horizontal="center"/>
      <protection locked="0"/>
    </xf>
    <xf numFmtId="0" fontId="30" fillId="145" borderId="2" xfId="2" applyFont="1" applyFill="1" applyBorder="1" applyAlignment="1" applyProtection="1">
      <alignment horizontal="left" wrapText="1"/>
      <protection locked="0"/>
    </xf>
    <xf numFmtId="166" fontId="30" fillId="145" borderId="120" xfId="20531" applyNumberFormat="1" applyFont="1" applyFill="1" applyBorder="1" applyAlignment="1" applyProtection="1">
      <alignment horizontal="center" wrapText="1"/>
      <protection locked="0"/>
    </xf>
    <xf numFmtId="167" fontId="30" fillId="145" borderId="120" xfId="20543" applyNumberFormat="1" applyFont="1" applyFill="1" applyBorder="1" applyAlignment="1" applyProtection="1">
      <alignment horizontal="center" wrapText="1"/>
      <protection locked="0"/>
    </xf>
    <xf numFmtId="167" fontId="30" fillId="145" borderId="120" xfId="20545" applyNumberFormat="1" applyFont="1" applyFill="1" applyBorder="1" applyAlignment="1" applyProtection="1">
      <alignment horizontal="center" wrapText="1"/>
      <protection locked="0"/>
    </xf>
    <xf numFmtId="171" fontId="30" fillId="145" borderId="120" xfId="20546" applyNumberFormat="1" applyFont="1" applyFill="1" applyBorder="1" applyAlignment="1" applyProtection="1">
      <alignment horizontal="center" wrapText="1"/>
      <protection locked="0"/>
    </xf>
    <xf numFmtId="0" fontId="28" fillId="145" borderId="2" xfId="2" applyFont="1" applyFill="1" applyBorder="1" applyAlignment="1" applyProtection="1">
      <alignment horizontal="left" wrapText="1"/>
      <protection locked="0"/>
    </xf>
    <xf numFmtId="166" fontId="28" fillId="145" borderId="120" xfId="20531" applyNumberFormat="1" applyFont="1" applyFill="1" applyBorder="1" applyAlignment="1" applyProtection="1">
      <alignment horizontal="center" wrapText="1"/>
      <protection locked="0"/>
    </xf>
    <xf numFmtId="166" fontId="28" fillId="145" borderId="120" xfId="20543" applyNumberFormat="1" applyFont="1" applyFill="1" applyBorder="1" applyAlignment="1" applyProtection="1">
      <alignment horizontal="center" wrapText="1"/>
      <protection locked="0"/>
    </xf>
    <xf numFmtId="0" fontId="234" fillId="145" borderId="120" xfId="2" applyFont="1" applyFill="1" applyBorder="1" applyAlignment="1" applyProtection="1">
      <alignment horizontal="left" wrapText="1" indent="1"/>
      <protection locked="0"/>
    </xf>
    <xf numFmtId="38" fontId="30" fillId="145" borderId="120" xfId="20543" applyNumberFormat="1" applyFont="1" applyFill="1" applyBorder="1" applyAlignment="1" applyProtection="1">
      <alignment horizontal="center" wrapText="1"/>
      <protection locked="0"/>
    </xf>
    <xf numFmtId="166" fontId="30" fillId="145" borderId="120" xfId="20543" applyNumberFormat="1" applyFont="1" applyFill="1" applyBorder="1" applyAlignment="1" applyProtection="1">
      <alignment horizontal="center" wrapText="1"/>
      <protection locked="0"/>
    </xf>
    <xf numFmtId="0" fontId="32" fillId="0" borderId="0" xfId="20563" applyFont="1"/>
    <xf numFmtId="0" fontId="32" fillId="0" borderId="0" xfId="20563" applyFont="1" applyAlignment="1">
      <alignment horizontal="right"/>
    </xf>
    <xf numFmtId="0" fontId="32" fillId="144" borderId="0" xfId="20563" applyFont="1" applyFill="1"/>
    <xf numFmtId="166" fontId="191" fillId="0" borderId="0" xfId="20564" applyNumberFormat="1" applyFont="1"/>
    <xf numFmtId="0" fontId="32" fillId="0" borderId="0" xfId="20575" applyFont="1"/>
    <xf numFmtId="0" fontId="32" fillId="0" borderId="0" xfId="20575" applyFont="1" applyFill="1"/>
    <xf numFmtId="0" fontId="193" fillId="0" borderId="0" xfId="20575" applyFont="1" applyFill="1" applyAlignment="1">
      <alignment horizontal="center"/>
    </xf>
    <xf numFmtId="0" fontId="193" fillId="0" borderId="103" xfId="20575" applyFont="1" applyFill="1" applyBorder="1"/>
    <xf numFmtId="0" fontId="193" fillId="149" borderId="104" xfId="20575" applyFont="1" applyFill="1" applyBorder="1" applyAlignment="1">
      <alignment horizontal="center" wrapText="1"/>
    </xf>
    <xf numFmtId="0" fontId="193" fillId="0" borderId="104" xfId="20575" applyFont="1" applyFill="1" applyBorder="1" applyAlignment="1">
      <alignment horizontal="center" wrapText="1"/>
    </xf>
    <xf numFmtId="0" fontId="193" fillId="0" borderId="109" xfId="20575" applyFont="1" applyFill="1" applyBorder="1" applyAlignment="1">
      <alignment horizontal="center" wrapText="1"/>
    </xf>
    <xf numFmtId="0" fontId="193" fillId="148" borderId="104" xfId="20575" applyFont="1" applyFill="1" applyBorder="1" applyAlignment="1">
      <alignment horizontal="center" wrapText="1"/>
    </xf>
    <xf numFmtId="0" fontId="193" fillId="144" borderId="104" xfId="20575" applyFont="1" applyFill="1" applyBorder="1" applyAlignment="1">
      <alignment horizontal="center" wrapText="1"/>
    </xf>
    <xf numFmtId="0" fontId="32" fillId="0" borderId="4" xfId="20575" applyFont="1" applyFill="1" applyBorder="1" applyAlignment="1">
      <alignment horizontal="center"/>
    </xf>
    <xf numFmtId="172" fontId="191" fillId="3" borderId="2" xfId="64" applyNumberFormat="1" applyFont="1" applyFill="1" applyBorder="1"/>
    <xf numFmtId="168" fontId="191" fillId="145" borderId="2" xfId="58" applyNumberFormat="1" applyFont="1" applyFill="1" applyBorder="1"/>
    <xf numFmtId="168" fontId="191" fillId="145" borderId="5" xfId="58" applyNumberFormat="1" applyFont="1" applyFill="1" applyBorder="1"/>
    <xf numFmtId="0" fontId="32" fillId="0" borderId="93" xfId="20575" applyFont="1" applyFill="1" applyBorder="1" applyAlignment="1">
      <alignment horizontal="center"/>
    </xf>
    <xf numFmtId="172" fontId="191" fillId="3" borderId="120" xfId="64" applyNumberFormat="1" applyFont="1" applyFill="1" applyBorder="1"/>
    <xf numFmtId="168" fontId="191" fillId="145" borderId="122" xfId="58" applyNumberFormat="1" applyFont="1" applyFill="1" applyBorder="1"/>
    <xf numFmtId="172" fontId="191" fillId="3" borderId="124" xfId="64" applyNumberFormat="1" applyFont="1" applyFill="1" applyBorder="1"/>
    <xf numFmtId="172" fontId="193" fillId="3" borderId="104" xfId="64" applyNumberFormat="1" applyFont="1" applyFill="1" applyBorder="1"/>
    <xf numFmtId="172" fontId="193" fillId="142" borderId="104" xfId="20576" applyNumberFormat="1" applyFont="1" applyFill="1" applyBorder="1"/>
    <xf numFmtId="172" fontId="193" fillId="142" borderId="109" xfId="20576" applyNumberFormat="1" applyFont="1" applyFill="1" applyBorder="1"/>
    <xf numFmtId="166" fontId="32" fillId="0" borderId="0" xfId="20531" applyNumberFormat="1" applyFont="1"/>
    <xf numFmtId="172" fontId="32" fillId="0" borderId="0" xfId="20575" applyNumberFormat="1" applyFont="1"/>
    <xf numFmtId="0" fontId="193" fillId="0" borderId="0" xfId="20575" applyFont="1" applyAlignment="1">
      <alignment horizontal="center"/>
    </xf>
    <xf numFmtId="44" fontId="32" fillId="0" borderId="0" xfId="20575" applyNumberFormat="1" applyFont="1"/>
    <xf numFmtId="0" fontId="193" fillId="0" borderId="104" xfId="20575" applyFont="1" applyBorder="1" applyAlignment="1">
      <alignment horizontal="center" wrapText="1"/>
    </xf>
    <xf numFmtId="0" fontId="193" fillId="0" borderId="109" xfId="20575" applyFont="1" applyBorder="1" applyAlignment="1">
      <alignment horizontal="center" wrapText="1"/>
    </xf>
    <xf numFmtId="0" fontId="193" fillId="0" borderId="103" xfId="20575" applyFont="1" applyBorder="1" applyAlignment="1">
      <alignment horizontal="center" wrapText="1"/>
    </xf>
    <xf numFmtId="0" fontId="32" fillId="0" borderId="4" xfId="20575" applyFont="1" applyBorder="1" applyAlignment="1">
      <alignment horizontal="center"/>
    </xf>
    <xf numFmtId="172" fontId="191" fillId="145" borderId="2" xfId="20576" applyNumberFormat="1" applyFont="1" applyFill="1" applyBorder="1"/>
    <xf numFmtId="166" fontId="191" fillId="145" borderId="2" xfId="20531" applyNumberFormat="1" applyFont="1" applyFill="1" applyBorder="1"/>
    <xf numFmtId="172" fontId="191" fillId="145" borderId="5" xfId="20576" applyNumberFormat="1" applyFont="1" applyFill="1" applyBorder="1"/>
    <xf numFmtId="0" fontId="32" fillId="0" borderId="93" xfId="20575" applyFont="1" applyBorder="1" applyAlignment="1">
      <alignment horizontal="center"/>
    </xf>
    <xf numFmtId="172" fontId="191" fillId="145" borderId="120" xfId="20576" applyNumberFormat="1" applyFont="1" applyFill="1" applyBorder="1"/>
    <xf numFmtId="172" fontId="191" fillId="145" borderId="122" xfId="20576" applyNumberFormat="1" applyFont="1" applyFill="1" applyBorder="1"/>
    <xf numFmtId="172" fontId="191" fillId="145" borderId="124" xfId="20576" applyNumberFormat="1" applyFont="1" applyFill="1" applyBorder="1"/>
    <xf numFmtId="0" fontId="193" fillId="0" borderId="103" xfId="20575" applyFont="1" applyBorder="1"/>
    <xf numFmtId="172" fontId="193" fillId="145" borderId="104" xfId="20576" applyNumberFormat="1" applyFont="1" applyFill="1" applyBorder="1"/>
    <xf numFmtId="166" fontId="193" fillId="145" borderId="104" xfId="20531" applyNumberFormat="1" applyFont="1" applyFill="1" applyBorder="1"/>
    <xf numFmtId="172" fontId="193" fillId="145" borderId="109" xfId="20576" applyNumberFormat="1" applyFont="1" applyFill="1" applyBorder="1"/>
    <xf numFmtId="0" fontId="226" fillId="0" borderId="0" xfId="20575" applyFont="1"/>
    <xf numFmtId="0" fontId="30" fillId="0" borderId="0" xfId="20549" applyFont="1"/>
    <xf numFmtId="0" fontId="191" fillId="0" borderId="0" xfId="20549" applyFont="1"/>
    <xf numFmtId="6" fontId="30" fillId="0" borderId="0" xfId="20549" quotePrefix="1" applyNumberFormat="1" applyFont="1" applyFill="1" applyBorder="1"/>
    <xf numFmtId="0" fontId="191" fillId="0" borderId="0" xfId="20549" applyFont="1" applyFill="1"/>
    <xf numFmtId="9" fontId="30" fillId="145" borderId="5" xfId="1856" applyNumberFormat="1" applyFont="1" applyFill="1" applyBorder="1" applyAlignment="1">
      <alignment horizontal="center"/>
    </xf>
    <xf numFmtId="9" fontId="30" fillId="145" borderId="122" xfId="1856" applyNumberFormat="1" applyFont="1" applyFill="1" applyBorder="1" applyAlignment="1">
      <alignment horizontal="center"/>
    </xf>
    <xf numFmtId="0" fontId="28" fillId="0" borderId="0" xfId="20549" applyFont="1"/>
    <xf numFmtId="166" fontId="30" fillId="145" borderId="5" xfId="1856" applyNumberFormat="1" applyFont="1" applyFill="1" applyBorder="1" applyAlignment="1">
      <alignment horizontal="left"/>
    </xf>
    <xf numFmtId="42" fontId="30" fillId="145" borderId="122" xfId="1856" applyNumberFormat="1" applyFont="1" applyFill="1" applyBorder="1" applyAlignment="1">
      <alignment horizontal="left"/>
    </xf>
    <xf numFmtId="166" fontId="30" fillId="145" borderId="122" xfId="1856" applyNumberFormat="1" applyFont="1" applyFill="1" applyBorder="1" applyAlignment="1">
      <alignment horizontal="left"/>
    </xf>
    <xf numFmtId="44" fontId="30" fillId="145" borderId="122" xfId="1856" applyNumberFormat="1" applyFont="1" applyFill="1" applyBorder="1" applyAlignment="1">
      <alignment horizontal="left"/>
    </xf>
    <xf numFmtId="166" fontId="30" fillId="145" borderId="126" xfId="20531" applyNumberFormat="1" applyFont="1" applyFill="1" applyBorder="1" applyAlignment="1">
      <alignment horizontal="left"/>
    </xf>
    <xf numFmtId="44" fontId="30" fillId="145" borderId="126" xfId="20531" applyNumberFormat="1" applyFont="1" applyFill="1" applyBorder="1" applyAlignment="1">
      <alignment horizontal="left"/>
    </xf>
    <xf numFmtId="42" fontId="30" fillId="145" borderId="122" xfId="1856" applyNumberFormat="1" applyFont="1" applyFill="1" applyBorder="1" applyAlignment="1">
      <alignment horizontal="center"/>
    </xf>
    <xf numFmtId="0" fontId="189" fillId="0" borderId="0" xfId="20549" applyFont="1"/>
    <xf numFmtId="0" fontId="28" fillId="0" borderId="119" xfId="20549" applyFont="1" applyBorder="1" applyAlignment="1">
      <alignment horizontal="center" wrapText="1"/>
    </xf>
    <xf numFmtId="42" fontId="30" fillId="145" borderId="102" xfId="1856" applyNumberFormat="1" applyFont="1" applyFill="1" applyBorder="1" applyAlignment="1">
      <alignment horizontal="left"/>
    </xf>
    <xf numFmtId="0" fontId="32" fillId="0" borderId="0" xfId="20548" applyFont="1"/>
    <xf numFmtId="0" fontId="28" fillId="0" borderId="0" xfId="20601" applyFont="1" applyAlignment="1">
      <alignment wrapText="1"/>
    </xf>
    <xf numFmtId="0" fontId="29" fillId="3" borderId="120" xfId="5259" applyFont="1" applyFill="1" applyBorder="1" applyAlignment="1">
      <alignment horizontal="left" wrapText="1"/>
    </xf>
    <xf numFmtId="0" fontId="29" fillId="0" borderId="0" xfId="5259" applyFont="1" applyFill="1" applyAlignment="1">
      <alignment wrapText="1"/>
    </xf>
    <xf numFmtId="0" fontId="29" fillId="0" borderId="0" xfId="5259" applyFont="1" applyFill="1" applyAlignment="1">
      <alignment horizontal="center" wrapText="1"/>
    </xf>
    <xf numFmtId="166" fontId="29" fillId="0" borderId="0" xfId="5259" applyNumberFormat="1" applyFont="1" applyFill="1" applyAlignment="1">
      <alignment horizontal="center" wrapText="1"/>
    </xf>
    <xf numFmtId="0" fontId="34" fillId="0" borderId="0" xfId="5259" applyFont="1" applyFill="1" applyAlignment="1">
      <alignment wrapText="1"/>
    </xf>
    <xf numFmtId="166" fontId="33" fillId="0" borderId="0" xfId="5259" applyNumberFormat="1" applyFont="1" applyFill="1" applyAlignment="1">
      <alignment horizontal="center" vertical="center" wrapText="1"/>
    </xf>
    <xf numFmtId="0" fontId="33" fillId="0" borderId="0" xfId="5259" applyFont="1" applyFill="1" applyAlignment="1">
      <alignment horizontal="center" vertical="center" wrapText="1"/>
    </xf>
    <xf numFmtId="0" fontId="34" fillId="0" borderId="0" xfId="20600" applyFont="1" applyAlignment="1">
      <alignment wrapText="1"/>
    </xf>
    <xf numFmtId="0" fontId="32" fillId="0" borderId="0" xfId="20596" applyFont="1" applyAlignment="1">
      <alignment wrapText="1"/>
    </xf>
    <xf numFmtId="9" fontId="32" fillId="0" borderId="0" xfId="20598" applyFont="1" applyAlignment="1">
      <alignment horizontal="right" wrapText="1"/>
    </xf>
    <xf numFmtId="2" fontId="32" fillId="0" borderId="0" xfId="20596" applyNumberFormat="1" applyFont="1" applyAlignment="1">
      <alignment horizontal="right" wrapText="1"/>
    </xf>
    <xf numFmtId="166" fontId="32" fillId="0" borderId="0" xfId="20597" applyNumberFormat="1" applyFont="1" applyAlignment="1">
      <alignment horizontal="right" wrapText="1"/>
    </xf>
    <xf numFmtId="0" fontId="193" fillId="0" borderId="0" xfId="20596" applyFont="1" applyAlignment="1">
      <alignment wrapText="1"/>
    </xf>
    <xf numFmtId="0" fontId="193" fillId="0" borderId="120" xfId="20596" applyFont="1" applyBorder="1" applyAlignment="1">
      <alignment horizontal="center" vertical="center" wrapText="1"/>
    </xf>
    <xf numFmtId="0" fontId="32" fillId="149" borderId="120" xfId="20596" applyFont="1" applyFill="1" applyBorder="1" applyAlignment="1">
      <alignment wrapText="1"/>
    </xf>
    <xf numFmtId="0" fontId="32" fillId="0" borderId="120" xfId="20596" applyFont="1" applyBorder="1" applyAlignment="1">
      <alignment horizontal="left" vertical="center" wrapText="1"/>
    </xf>
    <xf numFmtId="0" fontId="32" fillId="0" borderId="120" xfId="20596" applyFont="1" applyBorder="1" applyAlignment="1">
      <alignment horizontal="center" vertical="center" wrapText="1"/>
    </xf>
    <xf numFmtId="0" fontId="193" fillId="153" borderId="120" xfId="20596" applyFont="1" applyFill="1" applyBorder="1" applyAlignment="1">
      <alignment horizontal="center" vertical="center" wrapText="1"/>
    </xf>
    <xf numFmtId="0" fontId="193" fillId="0" borderId="0" xfId="20599" applyFont="1" applyAlignment="1">
      <alignment wrapText="1"/>
    </xf>
    <xf numFmtId="9" fontId="193" fillId="153" borderId="120" xfId="20598" applyFont="1" applyFill="1" applyBorder="1" applyAlignment="1">
      <alignment horizontal="center" vertical="center" wrapText="1"/>
    </xf>
    <xf numFmtId="2" fontId="193" fillId="153" borderId="120" xfId="20596" applyNumberFormat="1" applyFont="1" applyFill="1" applyBorder="1" applyAlignment="1">
      <alignment horizontal="center" vertical="center" wrapText="1"/>
    </xf>
    <xf numFmtId="166" fontId="193" fillId="153" borderId="120" xfId="20597" applyNumberFormat="1" applyFont="1" applyFill="1" applyBorder="1" applyAlignment="1">
      <alignment horizontal="center" vertical="center" wrapText="1"/>
    </xf>
    <xf numFmtId="0" fontId="193" fillId="0" borderId="0" xfId="20596" applyFont="1" applyAlignment="1">
      <alignment vertical="center" wrapText="1"/>
    </xf>
    <xf numFmtId="0" fontId="32" fillId="0" borderId="0" xfId="20596" applyFont="1" applyAlignment="1">
      <alignment vertical="center" wrapText="1"/>
    </xf>
    <xf numFmtId="10" fontId="32" fillId="149" borderId="120" xfId="20596" applyNumberFormat="1" applyFont="1" applyFill="1" applyBorder="1" applyAlignment="1">
      <alignment wrapText="1"/>
    </xf>
    <xf numFmtId="2" fontId="32" fillId="149" borderId="120" xfId="20596" applyNumberFormat="1" applyFont="1" applyFill="1" applyBorder="1" applyAlignment="1">
      <alignment horizontal="right" wrapText="1"/>
    </xf>
    <xf numFmtId="166" fontId="191" fillId="149" borderId="120" xfId="20597" applyNumberFormat="1" applyFont="1" applyFill="1" applyBorder="1" applyAlignment="1">
      <alignment horizontal="right" wrapText="1"/>
    </xf>
    <xf numFmtId="16" fontId="32" fillId="149" borderId="120" xfId="20596" quotePrefix="1" applyNumberFormat="1" applyFont="1" applyFill="1" applyBorder="1" applyAlignment="1">
      <alignment horizontal="center" wrapText="1"/>
    </xf>
    <xf numFmtId="16" fontId="32" fillId="0" borderId="0" xfId="20596" quotePrefix="1" applyNumberFormat="1" applyFont="1" applyAlignment="1">
      <alignment horizontal="center" wrapText="1"/>
    </xf>
    <xf numFmtId="10" fontId="32" fillId="0" borderId="0" xfId="20596" applyNumberFormat="1" applyFont="1" applyAlignment="1">
      <alignment wrapText="1"/>
    </xf>
    <xf numFmtId="166" fontId="191" fillId="0" borderId="0" xfId="20597" applyNumberFormat="1" applyFont="1" applyAlignment="1">
      <alignment horizontal="right" wrapText="1"/>
    </xf>
    <xf numFmtId="9" fontId="32" fillId="0" borderId="120" xfId="20598" applyFont="1" applyBorder="1" applyAlignment="1">
      <alignment horizontal="center" vertical="center" wrapText="1"/>
    </xf>
    <xf numFmtId="2" fontId="32" fillId="0" borderId="120" xfId="20596" applyNumberFormat="1" applyFont="1" applyBorder="1" applyAlignment="1">
      <alignment horizontal="center" vertical="center" wrapText="1"/>
    </xf>
    <xf numFmtId="44" fontId="32" fillId="0" borderId="120" xfId="20531" applyFont="1" applyBorder="1" applyAlignment="1">
      <alignment horizontal="center" vertical="center" wrapText="1"/>
    </xf>
    <xf numFmtId="9" fontId="32" fillId="0" borderId="0" xfId="20596" applyNumberFormat="1" applyFont="1" applyAlignment="1">
      <alignment wrapText="1"/>
    </xf>
    <xf numFmtId="9" fontId="32" fillId="0" borderId="120" xfId="20598" applyFont="1" applyFill="1" applyBorder="1" applyAlignment="1">
      <alignment horizontal="center" vertical="center" wrapText="1"/>
    </xf>
    <xf numFmtId="166" fontId="32" fillId="0" borderId="120" xfId="20531" applyNumberFormat="1" applyFont="1" applyFill="1" applyBorder="1" applyAlignment="1">
      <alignment horizontal="center" vertical="center" wrapText="1"/>
    </xf>
    <xf numFmtId="166" fontId="32" fillId="0" borderId="120" xfId="20597" applyNumberFormat="1" applyFont="1" applyFill="1" applyBorder="1" applyAlignment="1">
      <alignment horizontal="center" vertical="center" wrapText="1"/>
    </xf>
    <xf numFmtId="14" fontId="32" fillId="0" borderId="120" xfId="20596" applyNumberFormat="1" applyFont="1" applyBorder="1" applyAlignment="1">
      <alignment horizontal="center" vertical="center" wrapText="1"/>
    </xf>
    <xf numFmtId="166" fontId="32" fillId="0" borderId="120" xfId="20531" applyNumberFormat="1" applyFont="1" applyBorder="1" applyAlignment="1">
      <alignment horizontal="center" vertical="center" wrapText="1"/>
    </xf>
    <xf numFmtId="166" fontId="32" fillId="0" borderId="120" xfId="20597" applyNumberFormat="1" applyFont="1" applyBorder="1" applyAlignment="1">
      <alignment horizontal="center" vertical="center" wrapText="1"/>
    </xf>
    <xf numFmtId="0" fontId="193" fillId="0" borderId="120" xfId="20596" applyFont="1" applyBorder="1" applyAlignment="1">
      <alignment vertical="center" wrapText="1"/>
    </xf>
    <xf numFmtId="14" fontId="193" fillId="0" borderId="120" xfId="20596" applyNumberFormat="1" applyFont="1" applyBorder="1" applyAlignment="1">
      <alignment vertical="center" wrapText="1"/>
    </xf>
    <xf numFmtId="0" fontId="32" fillId="0" borderId="120" xfId="20596" applyFont="1" applyBorder="1" applyAlignment="1">
      <alignment vertical="center" wrapText="1"/>
    </xf>
    <xf numFmtId="14" fontId="32" fillId="0" borderId="0" xfId="20596" applyNumberFormat="1" applyFont="1" applyAlignment="1">
      <alignment wrapText="1"/>
    </xf>
    <xf numFmtId="0" fontId="193" fillId="153" borderId="120" xfId="20599" applyFont="1" applyFill="1" applyBorder="1" applyAlignment="1">
      <alignment horizontal="center" vertical="center" wrapText="1"/>
    </xf>
    <xf numFmtId="0" fontId="193" fillId="153" borderId="120" xfId="0" applyFont="1" applyFill="1" applyBorder="1" applyAlignment="1">
      <alignment horizontal="center" vertical="center" wrapText="1"/>
    </xf>
    <xf numFmtId="0" fontId="36" fillId="0" borderId="4" xfId="20532" applyFont="1" applyFill="1" applyBorder="1" applyAlignment="1">
      <alignment wrapText="1"/>
    </xf>
    <xf numFmtId="6" fontId="35" fillId="145" borderId="2" xfId="20532" applyNumberFormat="1" applyFont="1" applyFill="1" applyBorder="1" applyAlignment="1">
      <alignment horizontal="right" wrapText="1"/>
    </xf>
    <xf numFmtId="6" fontId="35" fillId="3" borderId="5" xfId="20532" applyNumberFormat="1" applyFont="1" applyFill="1" applyBorder="1" applyAlignment="1">
      <alignment horizontal="right" wrapText="1"/>
    </xf>
    <xf numFmtId="0" fontId="36" fillId="0" borderId="93" xfId="20532" applyFont="1" applyFill="1" applyBorder="1" applyAlignment="1">
      <alignment wrapText="1"/>
    </xf>
    <xf numFmtId="6" fontId="35" fillId="145" borderId="120" xfId="20532" applyNumberFormat="1" applyFont="1" applyFill="1" applyBorder="1" applyAlignment="1">
      <alignment horizontal="right" wrapText="1"/>
    </xf>
    <xf numFmtId="6" fontId="35" fillId="3" borderId="122" xfId="20532" applyNumberFormat="1" applyFont="1" applyFill="1" applyBorder="1" applyAlignment="1">
      <alignment horizontal="right" wrapText="1"/>
    </xf>
    <xf numFmtId="0" fontId="36" fillId="0" borderId="94" xfId="20532" applyFont="1" applyFill="1" applyBorder="1" applyAlignment="1">
      <alignment wrapText="1"/>
    </xf>
    <xf numFmtId="6" fontId="35" fillId="145" borderId="95" xfId="20532" applyNumberFormat="1" applyFont="1" applyFill="1" applyBorder="1" applyAlignment="1">
      <alignment horizontal="right" wrapText="1"/>
    </xf>
    <xf numFmtId="6" fontId="35" fillId="3" borderId="96" xfId="20532" applyNumberFormat="1" applyFont="1" applyFill="1" applyBorder="1" applyAlignment="1">
      <alignment horizontal="right" wrapText="1"/>
    </xf>
    <xf numFmtId="0" fontId="187" fillId="0" borderId="0" xfId="0" applyFont="1" applyFill="1" applyAlignment="1">
      <alignment horizontal="center" vertical="center" wrapText="1"/>
    </xf>
    <xf numFmtId="0" fontId="186" fillId="0" borderId="0" xfId="0" applyFont="1" applyFill="1" applyAlignment="1">
      <alignment vertical="center"/>
    </xf>
    <xf numFmtId="0" fontId="187" fillId="0" borderId="0" xfId="0" applyFont="1" applyFill="1" applyAlignment="1">
      <alignment vertical="center" wrapText="1"/>
    </xf>
    <xf numFmtId="0" fontId="186" fillId="0" borderId="0" xfId="0" applyFont="1" applyFill="1" applyAlignment="1">
      <alignment horizontal="center" vertical="center" wrapText="1"/>
    </xf>
    <xf numFmtId="0" fontId="187" fillId="0" borderId="0" xfId="0" applyFont="1" applyFill="1" applyBorder="1" applyAlignment="1">
      <alignment vertical="center" wrapText="1"/>
    </xf>
    <xf numFmtId="0" fontId="186" fillId="0" borderId="6" xfId="0" quotePrefix="1" applyFont="1" applyFill="1" applyBorder="1" applyAlignment="1">
      <alignment horizontal="center" vertical="center" wrapText="1"/>
    </xf>
    <xf numFmtId="42" fontId="0" fillId="154" borderId="93" xfId="0" applyNumberFormat="1" applyFill="1" applyBorder="1" applyAlignment="1">
      <alignment horizontal="center" vertical="center"/>
    </xf>
    <xf numFmtId="42" fontId="0" fillId="154" borderId="120" xfId="0" applyNumberFormat="1" applyFill="1" applyBorder="1" applyAlignment="1">
      <alignment horizontal="center" vertical="center"/>
    </xf>
    <xf numFmtId="42" fontId="0" fillId="154" borderId="122" xfId="0" applyNumberFormat="1" applyFill="1" applyBorder="1" applyAlignment="1">
      <alignment horizontal="center" vertical="center"/>
    </xf>
    <xf numFmtId="42" fontId="0" fillId="154" borderId="155" xfId="0" applyNumberFormat="1" applyFill="1" applyBorder="1" applyAlignment="1">
      <alignment horizontal="center" vertical="center"/>
    </xf>
    <xf numFmtId="42" fontId="0" fillId="154" borderId="21" xfId="0" applyNumberFormat="1" applyFill="1" applyBorder="1" applyAlignment="1">
      <alignment horizontal="center" vertical="center"/>
    </xf>
    <xf numFmtId="42" fontId="0" fillId="154" borderId="281" xfId="0" applyNumberFormat="1" applyFill="1" applyBorder="1" applyAlignment="1">
      <alignment horizontal="center" vertical="center"/>
    </xf>
    <xf numFmtId="42" fontId="0" fillId="154" borderId="287" xfId="0" applyNumberFormat="1" applyFill="1" applyBorder="1" applyAlignment="1">
      <alignment horizontal="center" vertical="center"/>
    </xf>
    <xf numFmtId="210" fontId="188" fillId="154" borderId="109" xfId="0" applyNumberFormat="1" applyFont="1" applyFill="1" applyBorder="1" applyAlignment="1">
      <alignment horizontal="center" vertical="center"/>
    </xf>
    <xf numFmtId="210" fontId="188" fillId="154" borderId="107" xfId="0" applyNumberFormat="1" applyFont="1" applyFill="1" applyBorder="1" applyAlignment="1">
      <alignment horizontal="center" vertical="center"/>
    </xf>
    <xf numFmtId="9" fontId="188" fillId="154" borderId="119" xfId="58" applyFont="1" applyFill="1" applyBorder="1" applyAlignment="1">
      <alignment horizontal="center" vertical="center"/>
    </xf>
    <xf numFmtId="10" fontId="189" fillId="154" borderId="106" xfId="58" applyNumberFormat="1" applyFont="1" applyFill="1" applyBorder="1" applyAlignment="1">
      <alignment horizontal="center" vertical="center"/>
    </xf>
    <xf numFmtId="10" fontId="189" fillId="154" borderId="73" xfId="58" applyNumberFormat="1" applyFont="1" applyFill="1" applyBorder="1" applyAlignment="1">
      <alignment horizontal="center" vertical="center"/>
    </xf>
    <xf numFmtId="10" fontId="189" fillId="154" borderId="73" xfId="0" applyNumberFormat="1" applyFont="1" applyFill="1" applyBorder="1" applyAlignment="1">
      <alignment horizontal="center" vertical="center"/>
    </xf>
    <xf numFmtId="10" fontId="189" fillId="154" borderId="107" xfId="0" applyNumberFormat="1" applyFont="1" applyFill="1" applyBorder="1" applyAlignment="1">
      <alignment horizontal="center" vertical="center"/>
    </xf>
    <xf numFmtId="42" fontId="0" fillId="154" borderId="276" xfId="0" applyNumberFormat="1" applyFill="1" applyBorder="1" applyAlignment="1">
      <alignment horizontal="right" vertical="center"/>
    </xf>
    <xf numFmtId="42" fontId="0" fillId="154" borderId="277" xfId="0" applyNumberFormat="1" applyFill="1" applyBorder="1" applyAlignment="1">
      <alignment horizontal="right" vertical="center"/>
    </xf>
    <xf numFmtId="42" fontId="0" fillId="154" borderId="286" xfId="0" applyNumberFormat="1" applyFill="1" applyBorder="1" applyAlignment="1">
      <alignment horizontal="right" vertical="center"/>
    </xf>
    <xf numFmtId="42" fontId="0" fillId="154" borderId="276" xfId="0" applyNumberFormat="1" applyFill="1" applyBorder="1" applyAlignment="1">
      <alignment horizontal="center" vertical="center"/>
    </xf>
    <xf numFmtId="42" fontId="0" fillId="154" borderId="94" xfId="0" applyNumberFormat="1" applyFill="1" applyBorder="1" applyAlignment="1">
      <alignment horizontal="right" vertical="center"/>
    </xf>
    <xf numFmtId="42" fontId="0" fillId="154" borderId="95" xfId="0" applyNumberFormat="1" applyFill="1" applyBorder="1" applyAlignment="1">
      <alignment horizontal="center" vertical="center"/>
    </xf>
    <xf numFmtId="0" fontId="188" fillId="154" borderId="119" xfId="0" applyFont="1" applyFill="1" applyBorder="1" applyAlignment="1">
      <alignment horizontal="center" vertical="center"/>
    </xf>
    <xf numFmtId="0" fontId="8" fillId="0" borderId="117" xfId="20575" applyFont="1" applyFill="1" applyBorder="1" applyAlignment="1">
      <alignment horizontal="center"/>
    </xf>
    <xf numFmtId="172" fontId="0" fillId="3" borderId="91" xfId="20576" applyNumberFormat="1" applyFont="1" applyFill="1" applyBorder="1"/>
    <xf numFmtId="43" fontId="0" fillId="3" borderId="91" xfId="64" applyFont="1" applyFill="1" applyBorder="1"/>
    <xf numFmtId="172" fontId="0" fillId="3" borderId="92" xfId="20576" applyNumberFormat="1" applyFont="1" applyFill="1" applyBorder="1"/>
    <xf numFmtId="172" fontId="0" fillId="154" borderId="120" xfId="20576" applyNumberFormat="1" applyFont="1" applyFill="1" applyBorder="1"/>
    <xf numFmtId="43" fontId="0" fillId="154" borderId="120" xfId="64" applyFont="1" applyFill="1" applyBorder="1"/>
    <xf numFmtId="172" fontId="0" fillId="154" borderId="122" xfId="20576" applyNumberFormat="1" applyFont="1" applyFill="1" applyBorder="1"/>
    <xf numFmtId="0" fontId="8" fillId="0" borderId="288" xfId="20575" applyFont="1" applyFill="1" applyBorder="1" applyAlignment="1">
      <alignment horizontal="center"/>
    </xf>
    <xf numFmtId="0" fontId="56" fillId="0" borderId="119" xfId="20575" applyFont="1" applyFill="1" applyBorder="1" applyAlignment="1">
      <alignment horizontal="center"/>
    </xf>
    <xf numFmtId="0" fontId="56" fillId="0" borderId="119" xfId="20575" applyFont="1" applyFill="1" applyBorder="1"/>
    <xf numFmtId="0" fontId="56" fillId="0" borderId="137" xfId="20575" applyFont="1" applyFill="1" applyBorder="1"/>
    <xf numFmtId="43" fontId="32" fillId="0" borderId="0" xfId="64" applyFont="1"/>
    <xf numFmtId="43" fontId="193" fillId="0" borderId="0" xfId="64" applyFont="1"/>
    <xf numFmtId="166" fontId="193" fillId="0" borderId="0" xfId="20531" applyNumberFormat="1" applyFont="1" applyFill="1" applyAlignment="1">
      <alignment horizontal="center"/>
    </xf>
    <xf numFmtId="43" fontId="193" fillId="0" borderId="0" xfId="64" applyFont="1" applyFill="1" applyAlignment="1">
      <alignment horizontal="center"/>
    </xf>
    <xf numFmtId="0" fontId="193" fillId="0" borderId="137" xfId="20575" applyFont="1" applyFill="1" applyBorder="1" applyAlignment="1">
      <alignment horizontal="center"/>
    </xf>
    <xf numFmtId="166" fontId="193" fillId="0" borderId="104" xfId="20531" applyNumberFormat="1" applyFont="1" applyFill="1" applyBorder="1" applyAlignment="1">
      <alignment horizontal="center" wrapText="1"/>
    </xf>
    <xf numFmtId="43" fontId="193" fillId="0" borderId="104" xfId="64" applyFont="1" applyFill="1" applyBorder="1" applyAlignment="1">
      <alignment horizontal="center" wrapText="1"/>
    </xf>
    <xf numFmtId="0" fontId="193" fillId="0" borderId="107" xfId="20575" applyFont="1" applyFill="1" applyBorder="1" applyAlignment="1">
      <alignment horizontal="center" wrapText="1"/>
    </xf>
    <xf numFmtId="172" fontId="191" fillId="3" borderId="2" xfId="20576" applyNumberFormat="1" applyFont="1" applyFill="1" applyBorder="1"/>
    <xf numFmtId="43" fontId="33" fillId="145" borderId="120" xfId="64" applyFont="1" applyFill="1" applyBorder="1" applyAlignment="1">
      <alignment horizontal="center" vertical="center"/>
    </xf>
    <xf numFmtId="172" fontId="191" fillId="3" borderId="5" xfId="20576" applyNumberFormat="1" applyFont="1" applyFill="1" applyBorder="1"/>
    <xf numFmtId="172" fontId="189" fillId="3" borderId="104" xfId="20576" applyNumberFormat="1" applyFont="1" applyFill="1" applyBorder="1"/>
    <xf numFmtId="166" fontId="189" fillId="3" borderId="104" xfId="20531" applyNumberFormat="1" applyFont="1" applyFill="1" applyBorder="1"/>
    <xf numFmtId="43" fontId="189" fillId="145" borderId="104" xfId="64" applyFont="1" applyFill="1" applyBorder="1"/>
    <xf numFmtId="172" fontId="189" fillId="3" borderId="109" xfId="20576" applyNumberFormat="1" applyFont="1" applyFill="1" applyBorder="1"/>
    <xf numFmtId="172" fontId="193" fillId="3" borderId="104" xfId="20576" applyNumberFormat="1" applyFont="1" applyFill="1" applyBorder="1"/>
    <xf numFmtId="166" fontId="193" fillId="3" borderId="104" xfId="20531" applyNumberFormat="1" applyFont="1" applyFill="1" applyBorder="1"/>
    <xf numFmtId="43" fontId="193" fillId="145" borderId="104" xfId="64" applyFont="1" applyFill="1" applyBorder="1"/>
    <xf numFmtId="172" fontId="193" fillId="3" borderId="109" xfId="20576" applyNumberFormat="1" applyFont="1" applyFill="1" applyBorder="1"/>
    <xf numFmtId="172" fontId="32" fillId="0" borderId="120" xfId="20575" applyNumberFormat="1" applyFont="1" applyFill="1" applyBorder="1"/>
    <xf numFmtId="166" fontId="32" fillId="145" borderId="120" xfId="20531" applyNumberFormat="1" applyFont="1" applyFill="1" applyBorder="1"/>
    <xf numFmtId="43" fontId="32" fillId="145" borderId="120" xfId="64" applyFont="1" applyFill="1" applyBorder="1"/>
    <xf numFmtId="0" fontId="32" fillId="0" borderId="0" xfId="20575" applyFont="1" applyFill="1" applyAlignment="1">
      <alignment horizontal="right"/>
    </xf>
    <xf numFmtId="166" fontId="32" fillId="0" borderId="0" xfId="20531" applyNumberFormat="1" applyFont="1" applyFill="1" applyAlignment="1">
      <alignment horizontal="right"/>
    </xf>
    <xf numFmtId="43" fontId="32" fillId="0" borderId="0" xfId="64" applyFont="1" applyFill="1" applyAlignment="1">
      <alignment horizontal="right"/>
    </xf>
    <xf numFmtId="166" fontId="32" fillId="0" borderId="0" xfId="20531" applyNumberFormat="1" applyFont="1" applyFill="1"/>
    <xf numFmtId="43" fontId="32" fillId="0" borderId="0" xfId="64" applyFont="1" applyFill="1"/>
    <xf numFmtId="166" fontId="33" fillId="154" borderId="120" xfId="20531" applyNumberFormat="1" applyFont="1" applyFill="1" applyBorder="1" applyAlignment="1">
      <alignment horizontal="center" vertical="center"/>
    </xf>
    <xf numFmtId="43" fontId="33" fillId="154" borderId="120" xfId="64" applyFont="1" applyFill="1" applyBorder="1" applyAlignment="1">
      <alignment horizontal="center" vertical="center"/>
    </xf>
    <xf numFmtId="172" fontId="191" fillId="154" borderId="2" xfId="20576" applyNumberFormat="1" applyFont="1" applyFill="1" applyBorder="1"/>
    <xf numFmtId="172" fontId="191" fillId="154" borderId="5" xfId="20576" applyNumberFormat="1" applyFont="1" applyFill="1" applyBorder="1"/>
    <xf numFmtId="172" fontId="191" fillId="3" borderId="91" xfId="20576" applyNumberFormat="1" applyFont="1" applyFill="1" applyBorder="1"/>
    <xf numFmtId="166" fontId="33" fillId="145" borderId="91" xfId="20531" applyNumberFormat="1" applyFont="1" applyFill="1" applyBorder="1" applyAlignment="1">
      <alignment horizontal="center" vertical="center"/>
    </xf>
    <xf numFmtId="43" fontId="33" fillId="145" borderId="91" xfId="64" applyFont="1" applyFill="1" applyBorder="1" applyAlignment="1">
      <alignment horizontal="center" vertical="center"/>
    </xf>
    <xf numFmtId="172" fontId="191" fillId="3" borderId="92" xfId="20576" applyNumberFormat="1" applyFont="1" applyFill="1" applyBorder="1"/>
    <xf numFmtId="0" fontId="32" fillId="0" borderId="117" xfId="20575" applyFont="1" applyFill="1" applyBorder="1" applyAlignment="1">
      <alignment horizontal="center"/>
    </xf>
    <xf numFmtId="0" fontId="32" fillId="0" borderId="53" xfId="20575" applyFont="1" applyFill="1" applyBorder="1" applyAlignment="1">
      <alignment horizontal="center"/>
    </xf>
    <xf numFmtId="0" fontId="32" fillId="0" borderId="288" xfId="20575" applyFont="1" applyFill="1" applyBorder="1" applyAlignment="1">
      <alignment horizontal="center"/>
    </xf>
    <xf numFmtId="0" fontId="32" fillId="0" borderId="131" xfId="20575" applyFont="1" applyFill="1" applyBorder="1" applyAlignment="1">
      <alignment horizontal="center"/>
    </xf>
    <xf numFmtId="0" fontId="193" fillId="0" borderId="119" xfId="20575" applyFont="1" applyFill="1" applyBorder="1" applyAlignment="1">
      <alignment horizontal="center"/>
    </xf>
    <xf numFmtId="172" fontId="32" fillId="0" borderId="91" xfId="20575" applyNumberFormat="1" applyFont="1" applyFill="1" applyBorder="1"/>
    <xf numFmtId="166" fontId="32" fillId="145" borderId="91" xfId="20531" applyNumberFormat="1" applyFont="1" applyFill="1" applyBorder="1"/>
    <xf numFmtId="43" fontId="32" fillId="145" borderId="91" xfId="64" applyFont="1" applyFill="1" applyBorder="1"/>
    <xf numFmtId="172" fontId="32" fillId="0" borderId="92" xfId="20575" applyNumberFormat="1" applyFont="1" applyFill="1" applyBorder="1"/>
    <xf numFmtId="172" fontId="32" fillId="0" borderId="122" xfId="20575" applyNumberFormat="1" applyFont="1" applyFill="1" applyBorder="1"/>
    <xf numFmtId="172" fontId="193" fillId="3" borderId="95" xfId="20576" applyNumberFormat="1" applyFont="1" applyFill="1" applyBorder="1"/>
    <xf numFmtId="43" fontId="193" fillId="145" borderId="95" xfId="64" applyFont="1" applyFill="1" applyBorder="1"/>
    <xf numFmtId="172" fontId="193" fillId="3" borderId="96" xfId="20576" applyNumberFormat="1" applyFont="1" applyFill="1" applyBorder="1"/>
    <xf numFmtId="0" fontId="193" fillId="0" borderId="137" xfId="20575" applyFont="1" applyFill="1" applyBorder="1"/>
    <xf numFmtId="172" fontId="12" fillId="0" borderId="91" xfId="20575" applyNumberFormat="1" applyFill="1" applyBorder="1"/>
    <xf numFmtId="43" fontId="12" fillId="145" borderId="91" xfId="64" applyFont="1" applyFill="1" applyBorder="1"/>
    <xf numFmtId="172" fontId="12" fillId="0" borderId="92" xfId="20575" applyNumberFormat="1" applyFill="1" applyBorder="1"/>
    <xf numFmtId="172" fontId="12" fillId="0" borderId="122" xfId="20575" applyNumberFormat="1" applyFill="1" applyBorder="1"/>
    <xf numFmtId="172" fontId="12" fillId="151" borderId="120" xfId="20575" applyNumberFormat="1" applyFill="1" applyBorder="1"/>
    <xf numFmtId="43" fontId="12" fillId="151" borderId="120" xfId="64" applyFont="1" applyFill="1" applyBorder="1"/>
    <xf numFmtId="172" fontId="12" fillId="151" borderId="122" xfId="20575" applyNumberFormat="1" applyFill="1" applyBorder="1"/>
    <xf numFmtId="0" fontId="8" fillId="0" borderId="279" xfId="20575" applyFont="1" applyFill="1" applyBorder="1" applyAlignment="1">
      <alignment horizontal="center"/>
    </xf>
    <xf numFmtId="172" fontId="12" fillId="0" borderId="276" xfId="20575" applyNumberFormat="1" applyFill="1" applyBorder="1"/>
    <xf numFmtId="172" fontId="12" fillId="151" borderId="276" xfId="20575" applyNumberFormat="1" applyFill="1" applyBorder="1"/>
    <xf numFmtId="43" fontId="12" fillId="151" borderId="276" xfId="64" applyFont="1" applyFill="1" applyBorder="1"/>
    <xf numFmtId="172" fontId="12" fillId="151" borderId="283" xfId="20575" applyNumberFormat="1" applyFill="1" applyBorder="1"/>
    <xf numFmtId="172" fontId="32" fillId="0" borderId="0" xfId="64" applyNumberFormat="1" applyFont="1" applyAlignment="1">
      <alignment horizontal="right"/>
    </xf>
    <xf numFmtId="172" fontId="32" fillId="0" borderId="0" xfId="64" applyNumberFormat="1" applyFont="1"/>
    <xf numFmtId="0" fontId="193" fillId="0" borderId="0" xfId="20563" applyFont="1" applyAlignment="1">
      <alignment horizontal="right"/>
    </xf>
    <xf numFmtId="172" fontId="191" fillId="0" borderId="0" xfId="20565" applyNumberFormat="1" applyFont="1"/>
    <xf numFmtId="0" fontId="32" fillId="0" borderId="0" xfId="20563" applyFont="1" applyFill="1"/>
    <xf numFmtId="172" fontId="32" fillId="0" borderId="0" xfId="64" applyNumberFormat="1" applyFont="1" applyBorder="1" applyAlignment="1">
      <alignment horizontal="right"/>
    </xf>
    <xf numFmtId="0" fontId="193" fillId="0" borderId="0" xfId="20563" applyFont="1" applyAlignment="1">
      <alignment horizontal="left"/>
    </xf>
    <xf numFmtId="209" fontId="32" fillId="0" borderId="0" xfId="20563" applyNumberFormat="1" applyFont="1"/>
    <xf numFmtId="172" fontId="32" fillId="0" borderId="0" xfId="64" applyNumberFormat="1" applyFont="1" applyFill="1"/>
    <xf numFmtId="172" fontId="193" fillId="0" borderId="0" xfId="64" applyNumberFormat="1" applyFont="1" applyAlignment="1">
      <alignment horizontal="left"/>
    </xf>
    <xf numFmtId="0" fontId="235" fillId="0" borderId="0" xfId="20563" applyFont="1"/>
    <xf numFmtId="172" fontId="191" fillId="3" borderId="120" xfId="64" applyNumberFormat="1" applyFont="1" applyFill="1" applyBorder="1" applyAlignment="1">
      <alignment horizontal="right"/>
    </xf>
    <xf numFmtId="172" fontId="32" fillId="3" borderId="120" xfId="64" applyNumberFormat="1" applyFont="1" applyFill="1" applyBorder="1"/>
    <xf numFmtId="172" fontId="189" fillId="3" borderId="120" xfId="64" applyNumberFormat="1" applyFont="1" applyFill="1" applyBorder="1" applyAlignment="1">
      <alignment horizontal="right"/>
    </xf>
    <xf numFmtId="172" fontId="189" fillId="3" borderId="120" xfId="20565" applyNumberFormat="1" applyFont="1" applyFill="1" applyBorder="1" applyAlignment="1">
      <alignment horizontal="right"/>
    </xf>
    <xf numFmtId="172" fontId="191" fillId="145" borderId="120" xfId="64" applyNumberFormat="1" applyFont="1" applyFill="1" applyBorder="1" applyAlignment="1">
      <alignment horizontal="right"/>
    </xf>
    <xf numFmtId="0" fontId="193" fillId="0" borderId="0" xfId="20563" applyFont="1" applyBorder="1" applyAlignment="1">
      <alignment horizontal="center"/>
    </xf>
    <xf numFmtId="172" fontId="191" fillId="3" borderId="2" xfId="64" applyNumberFormat="1" applyFont="1" applyFill="1" applyBorder="1" applyAlignment="1">
      <alignment horizontal="right"/>
    </xf>
    <xf numFmtId="172" fontId="32" fillId="3" borderId="2" xfId="64" applyNumberFormat="1" applyFont="1" applyFill="1" applyBorder="1"/>
    <xf numFmtId="0" fontId="193" fillId="0" borderId="119" xfId="20563" applyFont="1" applyBorder="1" applyAlignment="1">
      <alignment horizontal="center" wrapText="1"/>
    </xf>
    <xf numFmtId="172" fontId="32" fillId="0" borderId="119" xfId="64" applyNumberFormat="1" applyFont="1" applyFill="1" applyBorder="1" applyAlignment="1">
      <alignment horizontal="center" wrapText="1"/>
    </xf>
    <xf numFmtId="0" fontId="32" fillId="0" borderId="119" xfId="20563" applyFont="1" applyFill="1" applyBorder="1" applyAlignment="1">
      <alignment horizontal="center" wrapText="1"/>
    </xf>
    <xf numFmtId="172" fontId="32" fillId="146" borderId="25" xfId="64" applyNumberFormat="1" applyFont="1" applyFill="1" applyBorder="1" applyAlignment="1">
      <alignment horizontal="center" wrapText="1"/>
    </xf>
    <xf numFmtId="0" fontId="32" fillId="146" borderId="25" xfId="20563" applyFont="1" applyFill="1" applyBorder="1" applyAlignment="1">
      <alignment horizontal="center" wrapText="1"/>
    </xf>
    <xf numFmtId="0" fontId="32" fillId="146" borderId="107" xfId="20563" applyFont="1" applyFill="1" applyBorder="1" applyAlignment="1">
      <alignment horizontal="center" wrapText="1"/>
    </xf>
    <xf numFmtId="0" fontId="193" fillId="146" borderId="106" xfId="20563" applyFont="1" applyFill="1" applyBorder="1" applyAlignment="1">
      <alignment horizontal="center"/>
    </xf>
    <xf numFmtId="172" fontId="189" fillId="3" borderId="122" xfId="20565" applyNumberFormat="1" applyFont="1" applyFill="1" applyBorder="1" applyAlignment="1">
      <alignment horizontal="right"/>
    </xf>
    <xf numFmtId="0" fontId="193" fillId="0" borderId="0" xfId="20563" applyFont="1"/>
    <xf numFmtId="172" fontId="189" fillId="0" borderId="0" xfId="20565" applyNumberFormat="1" applyFont="1"/>
    <xf numFmtId="172" fontId="189" fillId="154" borderId="120" xfId="64" applyNumberFormat="1" applyFont="1" applyFill="1" applyBorder="1" applyAlignment="1">
      <alignment horizontal="right"/>
    </xf>
    <xf numFmtId="172" fontId="189" fillId="154" borderId="95" xfId="64" applyNumberFormat="1" applyFont="1" applyFill="1" applyBorder="1" applyAlignment="1">
      <alignment horizontal="right"/>
    </xf>
    <xf numFmtId="0" fontId="32" fillId="0" borderId="134" xfId="20563" applyFont="1" applyBorder="1" applyAlignment="1">
      <alignment horizontal="right"/>
    </xf>
    <xf numFmtId="0" fontId="193" fillId="0" borderId="134" xfId="20563" applyFont="1" applyBorder="1" applyAlignment="1">
      <alignment horizontal="right"/>
    </xf>
    <xf numFmtId="0" fontId="193" fillId="0" borderId="134" xfId="20563" applyFont="1" applyFill="1" applyBorder="1" applyAlignment="1">
      <alignment horizontal="right"/>
    </xf>
    <xf numFmtId="0" fontId="193" fillId="0" borderId="136" xfId="20563" applyFont="1" applyBorder="1" applyAlignment="1">
      <alignment horizontal="right"/>
    </xf>
    <xf numFmtId="0" fontId="193" fillId="3" borderId="134" xfId="20563" applyFont="1" applyFill="1" applyBorder="1" applyAlignment="1">
      <alignment horizontal="right"/>
    </xf>
    <xf numFmtId="0" fontId="191" fillId="0" borderId="134" xfId="0" applyFont="1" applyFill="1" applyBorder="1" applyAlignment="1">
      <alignment horizontal="right" indent="2"/>
    </xf>
    <xf numFmtId="0" fontId="193" fillId="146" borderId="106" xfId="20563" applyFont="1" applyFill="1" applyBorder="1" applyAlignment="1">
      <alignment horizontal="center" wrapText="1"/>
    </xf>
    <xf numFmtId="172" fontId="32" fillId="146" borderId="107" xfId="64" applyNumberFormat="1" applyFont="1" applyFill="1" applyBorder="1" applyAlignment="1">
      <alignment horizontal="center" wrapText="1"/>
    </xf>
    <xf numFmtId="172" fontId="191" fillId="3" borderId="5" xfId="64" applyNumberFormat="1" applyFont="1" applyFill="1" applyBorder="1" applyAlignment="1">
      <alignment horizontal="right"/>
    </xf>
    <xf numFmtId="172" fontId="191" fillId="3" borderId="122" xfId="64" applyNumberFormat="1" applyFont="1" applyFill="1" applyBorder="1" applyAlignment="1">
      <alignment horizontal="right"/>
    </xf>
    <xf numFmtId="6" fontId="193" fillId="3" borderId="93" xfId="20563" applyNumberFormat="1" applyFont="1" applyFill="1" applyBorder="1"/>
    <xf numFmtId="172" fontId="189" fillId="3" borderId="122" xfId="64" applyNumberFormat="1" applyFont="1" applyFill="1" applyBorder="1" applyAlignment="1">
      <alignment horizontal="right"/>
    </xf>
    <xf numFmtId="172" fontId="189" fillId="154" borderId="122" xfId="64" applyNumberFormat="1" applyFont="1" applyFill="1" applyBorder="1" applyAlignment="1">
      <alignment horizontal="right"/>
    </xf>
    <xf numFmtId="43" fontId="189" fillId="145" borderId="93" xfId="64" applyFont="1" applyFill="1" applyBorder="1" applyAlignment="1">
      <alignment horizontal="right"/>
    </xf>
    <xf numFmtId="43" fontId="189" fillId="145" borderId="94" xfId="64" applyFont="1" applyFill="1" applyBorder="1" applyAlignment="1">
      <alignment horizontal="right"/>
    </xf>
    <xf numFmtId="172" fontId="189" fillId="154" borderId="96" xfId="64" applyNumberFormat="1" applyFont="1" applyFill="1" applyBorder="1" applyAlignment="1">
      <alignment horizontal="right"/>
    </xf>
    <xf numFmtId="172" fontId="191" fillId="145" borderId="122" xfId="64" applyNumberFormat="1" applyFont="1" applyFill="1" applyBorder="1" applyAlignment="1">
      <alignment horizontal="right"/>
    </xf>
    <xf numFmtId="172" fontId="32" fillId="0" borderId="128" xfId="64" applyNumberFormat="1" applyFont="1" applyBorder="1" applyAlignment="1">
      <alignment horizontal="right"/>
    </xf>
    <xf numFmtId="172" fontId="32" fillId="0" borderId="0" xfId="64" applyNumberFormat="1" applyFont="1" applyBorder="1"/>
    <xf numFmtId="172" fontId="32" fillId="0" borderId="128" xfId="64" applyNumberFormat="1" applyFont="1" applyBorder="1"/>
    <xf numFmtId="172" fontId="32" fillId="0" borderId="0" xfId="64" applyNumberFormat="1" applyFont="1" applyBorder="1" applyAlignment="1">
      <alignment horizontal="right" vertical="center" wrapText="1"/>
    </xf>
    <xf numFmtId="172" fontId="32" fillId="0" borderId="6" xfId="64" applyNumberFormat="1" applyFont="1" applyBorder="1" applyAlignment="1">
      <alignment horizontal="right" vertical="center" wrapText="1"/>
    </xf>
    <xf numFmtId="172" fontId="32" fillId="0" borderId="6" xfId="64" applyNumberFormat="1" applyFont="1" applyBorder="1"/>
    <xf numFmtId="172" fontId="32" fillId="0" borderId="7" xfId="64" applyNumberFormat="1" applyFont="1" applyBorder="1"/>
    <xf numFmtId="43" fontId="189" fillId="145" borderId="93" xfId="20554" applyNumberFormat="1" applyFont="1" applyFill="1" applyBorder="1" applyAlignment="1">
      <alignment horizontal="right"/>
    </xf>
    <xf numFmtId="43" fontId="189" fillId="145" borderId="94" xfId="20554" applyNumberFormat="1" applyFont="1" applyFill="1" applyBorder="1" applyAlignment="1">
      <alignment horizontal="right"/>
    </xf>
    <xf numFmtId="172" fontId="32" fillId="3" borderId="5" xfId="64" applyNumberFormat="1" applyFont="1" applyFill="1" applyBorder="1"/>
    <xf numFmtId="172" fontId="32" fillId="3" borderId="122" xfId="64" applyNumberFormat="1" applyFont="1" applyFill="1" applyBorder="1"/>
    <xf numFmtId="209" fontId="32" fillId="3" borderId="93" xfId="20563" applyNumberFormat="1" applyFont="1" applyFill="1" applyBorder="1" applyAlignment="1">
      <alignment horizontal="right"/>
    </xf>
    <xf numFmtId="0" fontId="193" fillId="0" borderId="133" xfId="20563" applyFont="1" applyBorder="1" applyAlignment="1">
      <alignment horizontal="right"/>
    </xf>
    <xf numFmtId="209" fontId="32" fillId="3" borderId="93" xfId="20563" applyNumberFormat="1" applyFont="1" applyFill="1" applyBorder="1"/>
    <xf numFmtId="5" fontId="32" fillId="3" borderId="93" xfId="20554" applyNumberFormat="1" applyFont="1" applyFill="1" applyBorder="1" applyAlignment="1">
      <alignment horizontal="right"/>
    </xf>
    <xf numFmtId="5" fontId="32" fillId="145" borderId="93" xfId="20554" applyNumberFormat="1" applyFont="1" applyFill="1" applyBorder="1" applyAlignment="1">
      <alignment horizontal="right"/>
    </xf>
    <xf numFmtId="43" fontId="32" fillId="145" borderId="93" xfId="64" applyFont="1" applyFill="1" applyBorder="1" applyAlignment="1">
      <alignment horizontal="right"/>
    </xf>
    <xf numFmtId="9" fontId="32" fillId="3" borderId="93" xfId="58" applyFont="1" applyFill="1" applyBorder="1" applyAlignment="1">
      <alignment horizontal="right"/>
    </xf>
    <xf numFmtId="172" fontId="32" fillId="145" borderId="93" xfId="20565" applyNumberFormat="1" applyFont="1" applyFill="1" applyBorder="1" applyAlignment="1">
      <alignment horizontal="right"/>
    </xf>
    <xf numFmtId="0" fontId="32" fillId="0" borderId="93" xfId="20563" applyFont="1" applyBorder="1" applyAlignment="1">
      <alignment horizontal="right"/>
    </xf>
    <xf numFmtId="209" fontId="32" fillId="3" borderId="94" xfId="20563" applyNumberFormat="1" applyFont="1" applyFill="1" applyBorder="1"/>
    <xf numFmtId="5" fontId="191" fillId="151" borderId="93" xfId="20554" applyNumberFormat="1" applyFont="1" applyFill="1" applyBorder="1" applyAlignment="1">
      <alignment horizontal="right"/>
    </xf>
    <xf numFmtId="172" fontId="32" fillId="151" borderId="0" xfId="64" applyNumberFormat="1" applyFont="1" applyFill="1" applyBorder="1" applyAlignment="1">
      <alignment horizontal="right"/>
    </xf>
    <xf numFmtId="172" fontId="32" fillId="151" borderId="128" xfId="64" applyNumberFormat="1" applyFont="1" applyFill="1" applyBorder="1" applyAlignment="1">
      <alignment horizontal="right"/>
    </xf>
    <xf numFmtId="0" fontId="32" fillId="0" borderId="0" xfId="20563" applyFont="1" applyFill="1" applyAlignment="1">
      <alignment horizontal="left"/>
    </xf>
    <xf numFmtId="42" fontId="34" fillId="154" borderId="0" xfId="20559" applyNumberFormat="1" applyFont="1" applyFill="1" applyBorder="1"/>
    <xf numFmtId="42" fontId="33" fillId="154" borderId="0" xfId="20559" applyNumberFormat="1" applyFont="1" applyFill="1" applyBorder="1" applyAlignment="1">
      <alignment vertical="center"/>
    </xf>
    <xf numFmtId="0" fontId="191" fillId="0" borderId="0" xfId="0" applyFont="1" applyFill="1"/>
    <xf numFmtId="0" fontId="29" fillId="0" borderId="0" xfId="20557" applyFont="1" applyFill="1"/>
    <xf numFmtId="0" fontId="29" fillId="0" borderId="0" xfId="20557" applyFont="1"/>
    <xf numFmtId="42" fontId="29" fillId="0" borderId="0" xfId="20557" applyNumberFormat="1" applyFont="1"/>
    <xf numFmtId="42" fontId="191" fillId="0" borderId="0" xfId="0" applyNumberFormat="1" applyFont="1"/>
    <xf numFmtId="0" fontId="205" fillId="0" borderId="0" xfId="0" applyFont="1"/>
    <xf numFmtId="0" fontId="29" fillId="0" borderId="129" xfId="20557" applyFont="1" applyBorder="1" applyAlignment="1">
      <alignment horizontal="center"/>
    </xf>
    <xf numFmtId="0" fontId="29" fillId="0" borderId="129" xfId="20557" applyFont="1" applyBorder="1" applyAlignment="1">
      <alignment horizontal="center" vertical="center"/>
    </xf>
    <xf numFmtId="42" fontId="29" fillId="3" borderId="128" xfId="20559" applyNumberFormat="1" applyFont="1" applyFill="1" applyBorder="1" applyAlignment="1">
      <alignment vertical="center"/>
    </xf>
    <xf numFmtId="42" fontId="29" fillId="145" borderId="129" xfId="20559" applyNumberFormat="1" applyFont="1" applyFill="1" applyBorder="1"/>
    <xf numFmtId="42" fontId="29" fillId="3" borderId="0" xfId="20559" applyNumberFormat="1" applyFont="1" applyFill="1" applyBorder="1"/>
    <xf numFmtId="42" fontId="29" fillId="3" borderId="128" xfId="20559" applyNumberFormat="1" applyFont="1" applyFill="1" applyBorder="1"/>
    <xf numFmtId="42" fontId="29" fillId="0" borderId="0" xfId="20559" applyNumberFormat="1" applyFont="1" applyBorder="1"/>
    <xf numFmtId="42" fontId="29" fillId="0" borderId="128" xfId="20559" applyNumberFormat="1" applyFont="1" applyBorder="1"/>
    <xf numFmtId="42" fontId="29" fillId="0" borderId="128" xfId="20559" applyNumberFormat="1" applyFont="1" applyBorder="1" applyAlignment="1">
      <alignment horizontal="center" vertical="center"/>
    </xf>
    <xf numFmtId="42" fontId="29" fillId="0" borderId="129" xfId="20559" applyNumberFormat="1" applyFont="1" applyBorder="1"/>
    <xf numFmtId="42" fontId="29" fillId="0" borderId="0" xfId="20559" applyNumberFormat="1" applyFont="1" applyBorder="1" applyAlignment="1">
      <alignment horizontal="center"/>
    </xf>
    <xf numFmtId="0" fontId="29" fillId="0" borderId="130" xfId="20557" applyFont="1" applyBorder="1" applyAlignment="1">
      <alignment horizontal="center"/>
    </xf>
    <xf numFmtId="0" fontId="29" fillId="0" borderId="156" xfId="20557" applyFont="1" applyBorder="1"/>
    <xf numFmtId="0" fontId="29" fillId="0" borderId="0" xfId="20557" applyFont="1" applyBorder="1"/>
    <xf numFmtId="42" fontId="34" fillId="0" borderId="297" xfId="20559" applyNumberFormat="1" applyFont="1" applyBorder="1"/>
    <xf numFmtId="166" fontId="34" fillId="3" borderId="0" xfId="7" applyNumberFormat="1" applyFont="1" applyFill="1" applyBorder="1" applyAlignment="1"/>
    <xf numFmtId="168" fontId="33" fillId="0" borderId="300" xfId="17592" applyNumberFormat="1" applyFont="1" applyBorder="1"/>
    <xf numFmtId="44" fontId="33" fillId="0" borderId="129" xfId="17842" applyNumberFormat="1" applyFont="1" applyFill="1" applyBorder="1" applyAlignment="1">
      <alignment horizontal="center"/>
    </xf>
    <xf numFmtId="168" fontId="33" fillId="0" borderId="129" xfId="17592" applyNumberFormat="1" applyFont="1" applyBorder="1"/>
    <xf numFmtId="168" fontId="33" fillId="3" borderId="129" xfId="17592" applyNumberFormat="1" applyFont="1" applyFill="1" applyBorder="1" applyAlignment="1">
      <alignment vertical="center"/>
    </xf>
    <xf numFmtId="168" fontId="34" fillId="0" borderId="296" xfId="17592" applyNumberFormat="1" applyFont="1" applyBorder="1" applyAlignment="1">
      <alignment horizontal="center"/>
    </xf>
    <xf numFmtId="0" fontId="33" fillId="3" borderId="6" xfId="20558" applyFont="1" applyFill="1" applyBorder="1" applyAlignment="1">
      <alignment horizontal="center" wrapText="1"/>
    </xf>
    <xf numFmtId="0" fontId="33" fillId="0" borderId="297" xfId="20559" applyFont="1" applyBorder="1" applyAlignment="1">
      <alignment horizontal="left" indent="1"/>
    </xf>
    <xf numFmtId="0" fontId="33" fillId="3" borderId="300" xfId="20558" applyFont="1" applyFill="1" applyBorder="1" applyAlignment="1" applyProtection="1">
      <alignment horizontal="center" wrapText="1"/>
      <protection locked="0"/>
    </xf>
    <xf numFmtId="168" fontId="33" fillId="3" borderId="299" xfId="17592" applyNumberFormat="1" applyFont="1" applyFill="1" applyBorder="1" applyAlignment="1" applyProtection="1">
      <alignment horizontal="center" wrapText="1"/>
      <protection locked="0"/>
    </xf>
    <xf numFmtId="0" fontId="33" fillId="3" borderId="299" xfId="20557" applyFont="1" applyFill="1" applyBorder="1" applyAlignment="1">
      <alignment horizontal="center" wrapText="1"/>
    </xf>
    <xf numFmtId="0" fontId="130" fillId="0" borderId="300" xfId="20558" applyFont="1" applyBorder="1" applyProtection="1">
      <protection locked="0"/>
    </xf>
    <xf numFmtId="0" fontId="130" fillId="0" borderId="297" xfId="20558" applyFont="1" applyBorder="1" applyProtection="1">
      <protection locked="0"/>
    </xf>
    <xf numFmtId="0" fontId="130" fillId="0" borderId="298" xfId="20558" applyFont="1" applyBorder="1" applyProtection="1">
      <protection locked="0"/>
    </xf>
    <xf numFmtId="168" fontId="130" fillId="0" borderId="297" xfId="17592" applyNumberFormat="1" applyFont="1" applyBorder="1" applyProtection="1">
      <protection locked="0"/>
    </xf>
    <xf numFmtId="0" fontId="33" fillId="0" borderId="0" xfId="20559" applyFont="1" applyBorder="1" applyAlignment="1">
      <alignment horizontal="left" vertical="center"/>
    </xf>
    <xf numFmtId="0" fontId="33" fillId="0" borderId="0" xfId="20559" applyFont="1" applyBorder="1" applyAlignment="1">
      <alignment horizontal="right" vertical="center"/>
    </xf>
    <xf numFmtId="168" fontId="33" fillId="3" borderId="0" xfId="17592" applyNumberFormat="1" applyFont="1" applyFill="1" applyBorder="1" applyAlignment="1">
      <alignment horizontal="center" vertical="center"/>
    </xf>
    <xf numFmtId="42" fontId="34" fillId="154" borderId="128" xfId="20559" applyNumberFormat="1" applyFont="1" applyFill="1" applyBorder="1"/>
    <xf numFmtId="168" fontId="29" fillId="0" borderId="0" xfId="17592" applyNumberFormat="1" applyFont="1" applyBorder="1"/>
    <xf numFmtId="42" fontId="29" fillId="0" borderId="0" xfId="20559" applyNumberFormat="1" applyFont="1" applyBorder="1" applyAlignment="1">
      <alignment horizontal="center" vertical="center"/>
    </xf>
    <xf numFmtId="168" fontId="33" fillId="0" borderId="0" xfId="17592" applyNumberFormat="1" applyFont="1" applyFill="1" applyBorder="1"/>
    <xf numFmtId="42" fontId="33" fillId="0" borderId="0" xfId="20559" applyNumberFormat="1" applyFont="1" applyFill="1" applyBorder="1" applyAlignment="1">
      <alignment horizontal="center" vertical="center"/>
    </xf>
    <xf numFmtId="168" fontId="34" fillId="0" borderId="0" xfId="17592" applyNumberFormat="1" applyFont="1" applyBorder="1"/>
    <xf numFmtId="42" fontId="34" fillId="0" borderId="0" xfId="20559" applyNumberFormat="1" applyFont="1" applyBorder="1" applyAlignment="1">
      <alignment horizontal="center" vertical="center"/>
    </xf>
    <xf numFmtId="42" fontId="33" fillId="0" borderId="300" xfId="20559" applyNumberFormat="1" applyFont="1" applyBorder="1"/>
    <xf numFmtId="42" fontId="33" fillId="0" borderId="297" xfId="20559" applyNumberFormat="1" applyFont="1" applyBorder="1"/>
    <xf numFmtId="42" fontId="33" fillId="0" borderId="297" xfId="20559" applyNumberFormat="1" applyFont="1" applyBorder="1" applyAlignment="1">
      <alignment horizontal="center" vertical="center"/>
    </xf>
    <xf numFmtId="42" fontId="33" fillId="0" borderId="298" xfId="20559" applyNumberFormat="1" applyFont="1" applyBorder="1" applyAlignment="1">
      <alignment horizontal="center" vertical="center"/>
    </xf>
    <xf numFmtId="42" fontId="34" fillId="154" borderId="129" xfId="20559" applyNumberFormat="1" applyFont="1" applyFill="1" applyBorder="1"/>
    <xf numFmtId="42" fontId="33" fillId="154" borderId="129" xfId="20559" applyNumberFormat="1" applyFont="1" applyFill="1" applyBorder="1" applyAlignment="1">
      <alignment vertical="center"/>
    </xf>
    <xf numFmtId="42" fontId="34" fillId="0" borderId="296" xfId="20559" applyNumberFormat="1" applyFont="1" applyBorder="1"/>
    <xf numFmtId="0" fontId="101" fillId="0" borderId="0" xfId="20561" applyFont="1" applyFill="1"/>
    <xf numFmtId="0" fontId="130" fillId="0" borderId="0" xfId="20557" applyFont="1" applyFill="1"/>
    <xf numFmtId="0" fontId="33" fillId="0" borderId="0" xfId="20558" applyFont="1" applyFill="1" applyAlignment="1" applyProtection="1">
      <alignment horizontal="left"/>
      <protection locked="0"/>
    </xf>
    <xf numFmtId="166" fontId="33" fillId="0" borderId="0" xfId="20558" applyNumberFormat="1" applyFont="1" applyFill="1" applyAlignment="1" applyProtection="1">
      <alignment horizontal="left"/>
      <protection locked="0"/>
    </xf>
    <xf numFmtId="0" fontId="184" fillId="141" borderId="120" xfId="20532" applyFont="1" applyFill="1" applyBorder="1" applyAlignment="1">
      <alignment vertical="center" wrapText="1"/>
    </xf>
    <xf numFmtId="0" fontId="183" fillId="141" borderId="103" xfId="20532" applyFont="1" applyFill="1" applyBorder="1" applyAlignment="1">
      <alignment vertical="center" wrapText="1"/>
    </xf>
    <xf numFmtId="0" fontId="183" fillId="141" borderId="104" xfId="20532" applyFont="1" applyFill="1" applyBorder="1" applyAlignment="1">
      <alignment vertical="center"/>
    </xf>
    <xf numFmtId="0" fontId="183" fillId="141" borderId="104" xfId="20532" applyFont="1" applyFill="1" applyBorder="1" applyAlignment="1">
      <alignment vertical="center" wrapText="1"/>
    </xf>
    <xf numFmtId="0" fontId="183" fillId="141" borderId="109" xfId="20532" applyFont="1" applyFill="1" applyBorder="1" applyAlignment="1">
      <alignment vertical="center"/>
    </xf>
    <xf numFmtId="0" fontId="184" fillId="141" borderId="122" xfId="20532" applyFont="1" applyFill="1" applyBorder="1" applyAlignment="1">
      <alignment vertical="center"/>
    </xf>
    <xf numFmtId="0" fontId="184" fillId="141" borderId="122" xfId="20532" applyFont="1" applyFill="1" applyBorder="1" applyAlignment="1">
      <alignment vertical="center" wrapText="1"/>
    </xf>
    <xf numFmtId="0" fontId="184" fillId="141" borderId="95" xfId="20532" applyFont="1" applyFill="1" applyBorder="1" applyAlignment="1">
      <alignment vertical="center" wrapText="1"/>
    </xf>
    <xf numFmtId="0" fontId="184" fillId="0" borderId="95" xfId="20532" applyFont="1" applyBorder="1" applyAlignment="1">
      <alignment vertical="center" wrapText="1"/>
    </xf>
    <xf numFmtId="0" fontId="184" fillId="141" borderId="302" xfId="20532" applyFont="1" applyFill="1" applyBorder="1" applyAlignment="1">
      <alignment vertical="center" wrapText="1"/>
    </xf>
    <xf numFmtId="0" fontId="184" fillId="141" borderId="303" xfId="20532" applyFont="1" applyFill="1" applyBorder="1" applyAlignment="1">
      <alignment vertical="center" wrapText="1"/>
    </xf>
    <xf numFmtId="0" fontId="184" fillId="141" borderId="96" xfId="20532" applyFont="1" applyFill="1" applyBorder="1" applyAlignment="1">
      <alignment vertical="center"/>
    </xf>
    <xf numFmtId="0" fontId="184" fillId="0" borderId="303" xfId="20532" applyFont="1" applyBorder="1" applyAlignment="1">
      <alignment vertical="center" wrapText="1"/>
    </xf>
    <xf numFmtId="0" fontId="184" fillId="0" borderId="96" xfId="20532" applyFont="1" applyBorder="1" applyAlignment="1">
      <alignment vertical="center" wrapText="1"/>
    </xf>
    <xf numFmtId="0" fontId="19" fillId="2" borderId="103" xfId="20532" applyFill="1" applyBorder="1" applyAlignment="1">
      <alignment wrapText="1"/>
    </xf>
    <xf numFmtId="0" fontId="184" fillId="0" borderId="104" xfId="20532" applyFont="1" applyBorder="1" applyAlignment="1">
      <alignment vertical="center" wrapText="1"/>
    </xf>
    <xf numFmtId="0" fontId="184" fillId="0" borderId="109" xfId="20532" applyFont="1" applyBorder="1" applyAlignment="1">
      <alignment vertical="center"/>
    </xf>
    <xf numFmtId="0" fontId="184" fillId="0" borderId="103" xfId="20532" applyFont="1" applyBorder="1" applyAlignment="1">
      <alignment vertical="center" wrapText="1"/>
    </xf>
    <xf numFmtId="0" fontId="184" fillId="141" borderId="303" xfId="20532" applyFont="1" applyFill="1" applyBorder="1" applyAlignment="1">
      <alignment vertical="center"/>
    </xf>
    <xf numFmtId="0" fontId="184" fillId="141" borderId="96" xfId="20532" applyFont="1" applyFill="1" applyBorder="1" applyAlignment="1">
      <alignment vertical="center" wrapText="1"/>
    </xf>
    <xf numFmtId="0" fontId="184" fillId="141" borderId="103" xfId="20532" applyFont="1" applyFill="1" applyBorder="1" applyAlignment="1">
      <alignment vertical="center" wrapText="1"/>
    </xf>
    <xf numFmtId="0" fontId="184" fillId="141" borderId="104" xfId="20532" applyFont="1" applyFill="1" applyBorder="1" applyAlignment="1">
      <alignment vertical="center" wrapText="1"/>
    </xf>
    <xf numFmtId="0" fontId="184" fillId="141" borderId="109" xfId="20532" applyFont="1" applyFill="1" applyBorder="1" applyAlignment="1">
      <alignment vertical="center"/>
    </xf>
    <xf numFmtId="0" fontId="193" fillId="0" borderId="0" xfId="20532" applyFont="1"/>
    <xf numFmtId="172" fontId="193" fillId="0" borderId="0" xfId="20535" applyNumberFormat="1" applyFont="1"/>
    <xf numFmtId="172" fontId="191" fillId="0" borderId="0" xfId="20535" applyNumberFormat="1" applyFont="1"/>
    <xf numFmtId="42" fontId="191" fillId="145" borderId="120" xfId="20531" applyNumberFormat="1" applyFont="1" applyFill="1" applyBorder="1"/>
    <xf numFmtId="172" fontId="191" fillId="145" borderId="4" xfId="64" applyNumberFormat="1" applyFont="1" applyFill="1" applyBorder="1"/>
    <xf numFmtId="172" fontId="191" fillId="145" borderId="2" xfId="64" applyNumberFormat="1" applyFont="1" applyFill="1" applyBorder="1"/>
    <xf numFmtId="172" fontId="191" fillId="145" borderId="120" xfId="64" applyNumberFormat="1" applyFont="1" applyFill="1" applyBorder="1"/>
    <xf numFmtId="172" fontId="191" fillId="145" borderId="93" xfId="64" applyNumberFormat="1" applyFont="1" applyFill="1" applyBorder="1"/>
    <xf numFmtId="166" fontId="191" fillId="145" borderId="4" xfId="20531" applyNumberFormat="1" applyFont="1" applyFill="1" applyBorder="1"/>
    <xf numFmtId="166" fontId="191" fillId="145" borderId="93" xfId="20531" applyNumberFormat="1" applyFont="1" applyFill="1" applyBorder="1"/>
    <xf numFmtId="166" fontId="191" fillId="145" borderId="120" xfId="20531" applyNumberFormat="1" applyFont="1" applyFill="1" applyBorder="1"/>
    <xf numFmtId="0" fontId="32" fillId="0" borderId="21" xfId="20532" applyFont="1" applyFill="1" applyBorder="1"/>
    <xf numFmtId="42" fontId="32" fillId="0" borderId="0" xfId="20532" applyNumberFormat="1" applyFont="1"/>
    <xf numFmtId="0" fontId="32" fillId="0" borderId="0" xfId="20532" quotePrefix="1" applyFont="1"/>
    <xf numFmtId="0" fontId="32" fillId="0" borderId="0" xfId="20532" applyFont="1" applyBorder="1"/>
    <xf numFmtId="172" fontId="191" fillId="3" borderId="122" xfId="64" applyNumberFormat="1" applyFont="1" applyFill="1" applyBorder="1"/>
    <xf numFmtId="172" fontId="191" fillId="145" borderId="286" xfId="64" applyNumberFormat="1" applyFont="1" applyFill="1" applyBorder="1"/>
    <xf numFmtId="172" fontId="191" fillId="145" borderId="276" xfId="64" applyNumberFormat="1" applyFont="1" applyFill="1" applyBorder="1"/>
    <xf numFmtId="42" fontId="189" fillId="3" borderId="95" xfId="20531" applyNumberFormat="1" applyFont="1" applyFill="1" applyBorder="1"/>
    <xf numFmtId="172" fontId="189" fillId="3" borderId="95" xfId="64" applyNumberFormat="1" applyFont="1" applyFill="1" applyBorder="1"/>
    <xf numFmtId="172" fontId="189" fillId="3" borderId="96" xfId="64" applyNumberFormat="1" applyFont="1" applyFill="1" applyBorder="1"/>
    <xf numFmtId="0" fontId="193" fillId="0" borderId="0" xfId="20532" applyFont="1" applyFill="1" applyAlignment="1">
      <alignment vertical="center"/>
    </xf>
    <xf numFmtId="0" fontId="32" fillId="0" borderId="134" xfId="20532" applyFont="1" applyFill="1" applyBorder="1"/>
    <xf numFmtId="0" fontId="32" fillId="3" borderId="134" xfId="20532" applyFont="1" applyFill="1" applyBorder="1"/>
    <xf numFmtId="0" fontId="32" fillId="3" borderId="136" xfId="20532" applyFont="1" applyFill="1" applyBorder="1"/>
    <xf numFmtId="42" fontId="191" fillId="145" borderId="93" xfId="20531" applyNumberFormat="1" applyFont="1" applyFill="1" applyBorder="1"/>
    <xf numFmtId="42" fontId="189" fillId="3" borderId="122" xfId="20531" applyNumberFormat="1" applyFont="1" applyFill="1" applyBorder="1"/>
    <xf numFmtId="42" fontId="191" fillId="3" borderId="93" xfId="20531" applyNumberFormat="1" applyFont="1" applyFill="1" applyBorder="1"/>
    <xf numFmtId="42" fontId="189" fillId="3" borderId="94" xfId="20531" applyNumberFormat="1" applyFont="1" applyFill="1" applyBorder="1"/>
    <xf numFmtId="42" fontId="189" fillId="3" borderId="96" xfId="20531" applyNumberFormat="1" applyFont="1" applyFill="1" applyBorder="1"/>
    <xf numFmtId="172" fontId="191" fillId="145" borderId="122" xfId="64" applyNumberFormat="1" applyFont="1" applyFill="1" applyBorder="1"/>
    <xf numFmtId="172" fontId="191" fillId="3" borderId="93" xfId="64" applyNumberFormat="1" applyFont="1" applyFill="1" applyBorder="1"/>
    <xf numFmtId="172" fontId="189" fillId="3" borderId="94" xfId="64" applyNumberFormat="1" applyFont="1" applyFill="1" applyBorder="1"/>
    <xf numFmtId="172" fontId="191" fillId="154" borderId="93" xfId="64" applyNumberFormat="1" applyFont="1" applyFill="1" applyBorder="1"/>
    <xf numFmtId="172" fontId="191" fillId="154" borderId="120" xfId="64" applyNumberFormat="1" applyFont="1" applyFill="1" applyBorder="1"/>
    <xf numFmtId="172" fontId="191" fillId="154" borderId="122" xfId="64" applyNumberFormat="1" applyFont="1" applyFill="1" applyBorder="1"/>
    <xf numFmtId="0" fontId="32" fillId="0" borderId="133" xfId="20532" applyFont="1" applyFill="1" applyBorder="1"/>
    <xf numFmtId="42" fontId="191" fillId="145" borderId="4" xfId="20531" applyNumberFormat="1" applyFont="1" applyFill="1" applyBorder="1"/>
    <xf numFmtId="42" fontId="191" fillId="145" borderId="2" xfId="20531" applyNumberFormat="1" applyFont="1" applyFill="1" applyBorder="1"/>
    <xf numFmtId="42" fontId="189" fillId="3" borderId="5" xfId="20531" applyNumberFormat="1" applyFont="1" applyFill="1" applyBorder="1"/>
    <xf numFmtId="42" fontId="191" fillId="3" borderId="2" xfId="20531" applyNumberFormat="1" applyFont="1" applyFill="1" applyBorder="1"/>
    <xf numFmtId="172" fontId="191" fillId="145" borderId="5" xfId="64" applyNumberFormat="1" applyFont="1" applyFill="1" applyBorder="1"/>
    <xf numFmtId="0" fontId="193" fillId="0" borderId="94" xfId="20532" applyFont="1" applyFill="1" applyBorder="1" applyAlignment="1">
      <alignment horizontal="center" vertical="center"/>
    </xf>
    <xf numFmtId="0" fontId="193" fillId="0" borderId="95" xfId="20532" applyFont="1" applyFill="1" applyBorder="1" applyAlignment="1">
      <alignment horizontal="center" vertical="center" wrapText="1"/>
    </xf>
    <xf numFmtId="0" fontId="193" fillId="0" borderId="95" xfId="20532" applyFont="1" applyFill="1" applyBorder="1" applyAlignment="1">
      <alignment horizontal="center" vertical="center"/>
    </xf>
    <xf numFmtId="0" fontId="193" fillId="0" borderId="96" xfId="20532" applyFont="1" applyFill="1" applyBorder="1" applyAlignment="1">
      <alignment horizontal="center" vertical="center"/>
    </xf>
    <xf numFmtId="172" fontId="193" fillId="0" borderId="94" xfId="64" applyNumberFormat="1" applyFont="1" applyFill="1" applyBorder="1" applyAlignment="1">
      <alignment horizontal="center" vertical="center"/>
    </xf>
    <xf numFmtId="172" fontId="193" fillId="0" borderId="95" xfId="64" applyNumberFormat="1" applyFont="1" applyFill="1" applyBorder="1" applyAlignment="1">
      <alignment horizontal="center" vertical="center"/>
    </xf>
    <xf numFmtId="172" fontId="193" fillId="0" borderId="96" xfId="64" applyNumberFormat="1" applyFont="1" applyFill="1" applyBorder="1" applyAlignment="1">
      <alignment horizontal="center" vertical="center"/>
    </xf>
    <xf numFmtId="0" fontId="193" fillId="2" borderId="299" xfId="20532" applyFont="1" applyFill="1" applyBorder="1"/>
    <xf numFmtId="0" fontId="193" fillId="2" borderId="280" xfId="20532" applyFont="1" applyFill="1" applyBorder="1" applyAlignment="1">
      <alignment horizontal="center" vertical="center"/>
    </xf>
    <xf numFmtId="43" fontId="191" fillId="145" borderId="120" xfId="64" applyFont="1" applyFill="1" applyBorder="1"/>
    <xf numFmtId="218" fontId="191" fillId="0" borderId="0" xfId="20535" applyNumberFormat="1" applyFont="1" applyBorder="1"/>
    <xf numFmtId="43" fontId="191" fillId="145" borderId="2" xfId="64" applyFont="1" applyFill="1" applyBorder="1"/>
    <xf numFmtId="0" fontId="32" fillId="0" borderId="103" xfId="20532" applyFont="1" applyFill="1" applyBorder="1"/>
    <xf numFmtId="0" fontId="32" fillId="0" borderId="104" xfId="20532" applyFont="1" applyFill="1" applyBorder="1" applyAlignment="1">
      <alignment horizontal="center" vertical="center" wrapText="1"/>
    </xf>
    <xf numFmtId="0" fontId="32" fillId="0" borderId="109" xfId="20532" applyFont="1" applyFill="1" applyBorder="1" applyAlignment="1">
      <alignment horizontal="center" vertical="center" wrapText="1"/>
    </xf>
    <xf numFmtId="0" fontId="32" fillId="2" borderId="4" xfId="20532" applyFont="1" applyFill="1" applyBorder="1"/>
    <xf numFmtId="43" fontId="191" fillId="145" borderId="5" xfId="64" applyFont="1" applyFill="1" applyBorder="1"/>
    <xf numFmtId="0" fontId="32" fillId="2" borderId="93" xfId="20532" applyFont="1" applyFill="1" applyBorder="1"/>
    <xf numFmtId="43" fontId="191" fillId="145" borderId="122" xfId="64" applyFont="1" applyFill="1" applyBorder="1"/>
    <xf numFmtId="0" fontId="32" fillId="2" borderId="94" xfId="20532" applyFont="1" applyFill="1" applyBorder="1" applyAlignment="1">
      <alignment horizontal="right"/>
    </xf>
    <xf numFmtId="218" fontId="191" fillId="3" borderId="95" xfId="20535" applyNumberFormat="1" applyFont="1" applyFill="1" applyBorder="1"/>
    <xf numFmtId="218" fontId="191" fillId="3" borderId="96" xfId="20535" applyNumberFormat="1" applyFont="1" applyFill="1" applyBorder="1"/>
    <xf numFmtId="0" fontId="17" fillId="0" borderId="276" xfId="20548" applyBorder="1"/>
    <xf numFmtId="0" fontId="17" fillId="2" borderId="276" xfId="20548" applyFill="1" applyBorder="1"/>
    <xf numFmtId="166" fontId="202" fillId="145" borderId="276" xfId="20531" applyNumberFormat="1" applyFont="1" applyFill="1" applyBorder="1"/>
    <xf numFmtId="0" fontId="17" fillId="0" borderId="2" xfId="20548" applyFill="1" applyBorder="1"/>
    <xf numFmtId="0" fontId="8" fillId="0" borderId="2" xfId="20548" applyFont="1" applyFill="1" applyBorder="1"/>
    <xf numFmtId="166" fontId="188" fillId="3" borderId="104" xfId="20555" applyNumberFormat="1" applyFont="1" applyFill="1" applyBorder="1"/>
    <xf numFmtId="0" fontId="17" fillId="0" borderId="2" xfId="20548" applyBorder="1"/>
    <xf numFmtId="166" fontId="202" fillId="145" borderId="2" xfId="20555" applyNumberFormat="1" applyFont="1" applyFill="1" applyBorder="1"/>
    <xf numFmtId="0" fontId="17" fillId="0" borderId="93" xfId="20548" applyBorder="1"/>
    <xf numFmtId="0" fontId="17" fillId="0" borderId="286" xfId="20548" applyBorder="1"/>
    <xf numFmtId="0" fontId="17" fillId="0" borderId="4" xfId="20548" applyFill="1" applyBorder="1"/>
    <xf numFmtId="0" fontId="17" fillId="0" borderId="93" xfId="20548" applyFill="1" applyBorder="1"/>
    <xf numFmtId="0" fontId="17" fillId="2" borderId="2" xfId="20548" applyFill="1" applyBorder="1"/>
    <xf numFmtId="0" fontId="56" fillId="0" borderId="4" xfId="20548" applyFont="1" applyBorder="1"/>
    <xf numFmtId="0" fontId="32" fillId="0" borderId="0" xfId="20548" applyFont="1" applyFill="1"/>
    <xf numFmtId="0" fontId="193" fillId="0" borderId="0" xfId="20548" applyFont="1"/>
    <xf numFmtId="0" fontId="193" fillId="0" borderId="103" xfId="20548" applyFont="1" applyFill="1" applyBorder="1" applyAlignment="1">
      <alignment horizontal="center"/>
    </xf>
    <xf numFmtId="0" fontId="193" fillId="0" borderId="104" xfId="20548" applyFont="1" applyFill="1" applyBorder="1" applyAlignment="1">
      <alignment horizontal="center"/>
    </xf>
    <xf numFmtId="0" fontId="193" fillId="0" borderId="104" xfId="20548" applyFont="1" applyFill="1" applyBorder="1" applyAlignment="1">
      <alignment horizontal="center" wrapText="1"/>
    </xf>
    <xf numFmtId="0" fontId="193" fillId="0" borderId="109" xfId="20548" applyFont="1" applyFill="1" applyBorder="1" applyAlignment="1">
      <alignment horizontal="center" wrapText="1"/>
    </xf>
    <xf numFmtId="0" fontId="193" fillId="0" borderId="0" xfId="20548" applyFont="1" applyFill="1" applyAlignment="1">
      <alignment horizontal="center"/>
    </xf>
    <xf numFmtId="0" fontId="193" fillId="0" borderId="4" xfId="20548" applyFont="1" applyBorder="1"/>
    <xf numFmtId="0" fontId="32" fillId="0" borderId="2" xfId="20548" applyFont="1" applyBorder="1"/>
    <xf numFmtId="0" fontId="32" fillId="2" borderId="2" xfId="20548" applyFont="1" applyFill="1" applyBorder="1"/>
    <xf numFmtId="166" fontId="32" fillId="145" borderId="2" xfId="20548" applyNumberFormat="1" applyFont="1" applyFill="1" applyBorder="1"/>
    <xf numFmtId="166" fontId="32" fillId="145" borderId="5" xfId="20548" applyNumberFormat="1" applyFont="1" applyFill="1" applyBorder="1"/>
    <xf numFmtId="0" fontId="32" fillId="0" borderId="93" xfId="20548" applyFont="1" applyBorder="1"/>
    <xf numFmtId="0" fontId="32" fillId="0" borderId="120" xfId="20548" applyFont="1" applyBorder="1"/>
    <xf numFmtId="0" fontId="32" fillId="2" borderId="120" xfId="20548" applyFont="1" applyFill="1" applyBorder="1"/>
    <xf numFmtId="166" fontId="32" fillId="145" borderId="120" xfId="20548" applyNumberFormat="1" applyFont="1" applyFill="1" applyBorder="1"/>
    <xf numFmtId="166" fontId="32" fillId="145" borderId="122" xfId="20548" applyNumberFormat="1" applyFont="1" applyFill="1" applyBorder="1"/>
    <xf numFmtId="0" fontId="32" fillId="0" borderId="286" xfId="20548" applyFont="1" applyBorder="1"/>
    <xf numFmtId="0" fontId="32" fillId="0" borderId="276" xfId="20548" applyFont="1" applyBorder="1"/>
    <xf numFmtId="0" fontId="32" fillId="2" borderId="276" xfId="20548" applyFont="1" applyFill="1" applyBorder="1"/>
    <xf numFmtId="166" fontId="191" fillId="145" borderId="276" xfId="20531" applyNumberFormat="1" applyFont="1" applyFill="1" applyBorder="1"/>
    <xf numFmtId="166" fontId="32" fillId="145" borderId="276" xfId="20548" applyNumberFormat="1" applyFont="1" applyFill="1" applyBorder="1"/>
    <xf numFmtId="166" fontId="32" fillId="145" borderId="283" xfId="20548" applyNumberFormat="1" applyFont="1" applyFill="1" applyBorder="1"/>
    <xf numFmtId="0" fontId="193" fillId="3" borderId="103" xfId="20548" applyFont="1" applyFill="1" applyBorder="1"/>
    <xf numFmtId="0" fontId="193" fillId="3" borderId="104" xfId="20548" applyFont="1" applyFill="1" applyBorder="1"/>
    <xf numFmtId="166" fontId="189" fillId="3" borderId="104" xfId="20555" applyNumberFormat="1" applyFont="1" applyFill="1" applyBorder="1"/>
    <xf numFmtId="166" fontId="189" fillId="3" borderId="109" xfId="20555" applyNumberFormat="1" applyFont="1" applyFill="1" applyBorder="1"/>
    <xf numFmtId="0" fontId="193" fillId="0" borderId="0" xfId="20548" applyFont="1" applyFill="1"/>
    <xf numFmtId="0" fontId="32" fillId="0" borderId="4" xfId="20548" applyFont="1" applyFill="1" applyBorder="1"/>
    <xf numFmtId="0" fontId="32" fillId="0" borderId="2" xfId="20548" applyFont="1" applyFill="1" applyBorder="1"/>
    <xf numFmtId="0" fontId="32" fillId="0" borderId="93" xfId="20548" applyFont="1" applyFill="1" applyBorder="1"/>
    <xf numFmtId="0" fontId="32" fillId="0" borderId="120" xfId="20548" applyFont="1" applyFill="1" applyBorder="1"/>
    <xf numFmtId="166" fontId="191" fillId="145" borderId="120" xfId="20555" applyNumberFormat="1" applyFont="1" applyFill="1" applyBorder="1"/>
    <xf numFmtId="166" fontId="191" fillId="145" borderId="122" xfId="20555" applyNumberFormat="1" applyFont="1" applyFill="1" applyBorder="1"/>
    <xf numFmtId="0" fontId="191" fillId="0" borderId="120" xfId="20548" applyFont="1" applyFill="1" applyBorder="1"/>
    <xf numFmtId="0" fontId="32" fillId="0" borderId="21" xfId="20548" applyFont="1" applyFill="1" applyBorder="1"/>
    <xf numFmtId="0" fontId="32" fillId="0" borderId="286" xfId="20548" applyFont="1" applyFill="1" applyBorder="1"/>
    <xf numFmtId="0" fontId="32" fillId="0" borderId="276" xfId="20548" applyFont="1" applyFill="1" applyBorder="1"/>
    <xf numFmtId="0" fontId="193" fillId="3" borderId="292" xfId="20548" applyFont="1" applyFill="1" applyBorder="1"/>
    <xf numFmtId="0" fontId="193" fillId="3" borderId="287" xfId="20548" applyFont="1" applyFill="1" applyBorder="1"/>
    <xf numFmtId="166" fontId="189" fillId="3" borderId="287" xfId="20531" applyNumberFormat="1" applyFont="1" applyFill="1" applyBorder="1"/>
    <xf numFmtId="166" fontId="189" fillId="3" borderId="287" xfId="20555" applyNumberFormat="1" applyFont="1" applyFill="1" applyBorder="1"/>
    <xf numFmtId="166" fontId="189" fillId="3" borderId="293" xfId="20555" applyNumberFormat="1" applyFont="1" applyFill="1" applyBorder="1"/>
    <xf numFmtId="0" fontId="32" fillId="0" borderId="292" xfId="20548" applyFont="1" applyBorder="1"/>
    <xf numFmtId="0" fontId="32" fillId="0" borderId="287" xfId="20548" applyFont="1" applyBorder="1"/>
    <xf numFmtId="166" fontId="191" fillId="145" borderId="287" xfId="20531" applyNumberFormat="1" applyFont="1" applyFill="1" applyBorder="1"/>
    <xf numFmtId="166" fontId="191" fillId="145" borderId="287" xfId="20555" applyNumberFormat="1" applyFont="1" applyFill="1" applyBorder="1"/>
    <xf numFmtId="166" fontId="191" fillId="145" borderId="293" xfId="20555" applyNumberFormat="1" applyFont="1" applyFill="1" applyBorder="1"/>
    <xf numFmtId="0" fontId="32" fillId="0" borderId="0" xfId="20548" applyFont="1" applyBorder="1"/>
    <xf numFmtId="44" fontId="32" fillId="0" borderId="0" xfId="20548" applyNumberFormat="1" applyFont="1" applyBorder="1"/>
    <xf numFmtId="166" fontId="32" fillId="0" borderId="0" xfId="20548" applyNumberFormat="1" applyFont="1" applyBorder="1"/>
    <xf numFmtId="166" fontId="32" fillId="0" borderId="0" xfId="20548" applyNumberFormat="1" applyFont="1" applyFill="1"/>
    <xf numFmtId="0" fontId="32" fillId="145" borderId="10" xfId="20548" applyFont="1" applyFill="1" applyBorder="1"/>
    <xf numFmtId="0" fontId="32" fillId="145" borderId="0" xfId="20548" applyFont="1" applyFill="1"/>
    <xf numFmtId="0" fontId="32" fillId="0" borderId="0" xfId="20548" applyFont="1" applyFill="1" applyBorder="1"/>
    <xf numFmtId="0" fontId="191" fillId="0" borderId="0" xfId="20548" applyFont="1" applyFill="1" applyBorder="1"/>
    <xf numFmtId="0" fontId="32" fillId="0" borderId="10" xfId="20548" applyFont="1" applyFill="1" applyBorder="1"/>
    <xf numFmtId="0" fontId="17" fillId="0" borderId="94" xfId="20548" applyBorder="1"/>
    <xf numFmtId="0" fontId="17" fillId="0" borderId="95" xfId="20548" applyBorder="1"/>
    <xf numFmtId="166" fontId="202" fillId="145" borderId="95" xfId="20531" applyNumberFormat="1" applyFont="1" applyFill="1" applyBorder="1"/>
    <xf numFmtId="166" fontId="202" fillId="145" borderId="95" xfId="20555" applyNumberFormat="1" applyFont="1" applyFill="1" applyBorder="1"/>
    <xf numFmtId="166" fontId="202" fillId="145" borderId="276" xfId="20555" applyNumberFormat="1" applyFont="1" applyFill="1" applyBorder="1"/>
    <xf numFmtId="166" fontId="191" fillId="145" borderId="2" xfId="20555" applyNumberFormat="1" applyFont="1" applyFill="1" applyBorder="1"/>
    <xf numFmtId="166" fontId="191" fillId="145" borderId="5" xfId="20555" applyNumberFormat="1" applyFont="1" applyFill="1" applyBorder="1"/>
    <xf numFmtId="166" fontId="191" fillId="145" borderId="120" xfId="20548" applyNumberFormat="1" applyFont="1" applyFill="1" applyBorder="1"/>
    <xf numFmtId="166" fontId="191" fillId="145" borderId="122" xfId="20548" applyNumberFormat="1" applyFont="1" applyFill="1" applyBorder="1"/>
    <xf numFmtId="166" fontId="191" fillId="145" borderId="276" xfId="20555" applyNumberFormat="1" applyFont="1" applyFill="1" applyBorder="1"/>
    <xf numFmtId="166" fontId="191" fillId="145" borderId="283" xfId="20555" applyNumberFormat="1" applyFont="1" applyFill="1" applyBorder="1"/>
    <xf numFmtId="0" fontId="191" fillId="0" borderId="0" xfId="20548" applyFont="1"/>
    <xf numFmtId="0" fontId="17" fillId="3" borderId="103" xfId="20548" applyFill="1" applyBorder="1"/>
    <xf numFmtId="0" fontId="17" fillId="3" borderId="104" xfId="20548" applyFill="1" applyBorder="1"/>
    <xf numFmtId="0" fontId="193" fillId="0" borderId="0" xfId="20548" applyFont="1" applyFill="1" applyBorder="1" applyAlignment="1">
      <alignment horizontal="center"/>
    </xf>
    <xf numFmtId="0" fontId="32" fillId="3" borderId="103" xfId="20548" applyFont="1" applyFill="1" applyBorder="1"/>
    <xf numFmtId="0" fontId="32" fillId="3" borderId="104" xfId="20548" applyFont="1" applyFill="1" applyBorder="1"/>
    <xf numFmtId="0" fontId="32" fillId="0" borderId="94" xfId="20548" applyFont="1" applyBorder="1"/>
    <xf numFmtId="0" fontId="32" fillId="0" borderId="95" xfId="20548" applyFont="1" applyBorder="1"/>
    <xf numFmtId="166" fontId="191" fillId="145" borderId="95" xfId="20531" applyNumberFormat="1" applyFont="1" applyFill="1" applyBorder="1"/>
    <xf numFmtId="166" fontId="191" fillId="145" borderId="95" xfId="20555" applyNumberFormat="1" applyFont="1" applyFill="1" applyBorder="1"/>
    <xf numFmtId="166" fontId="191" fillId="145" borderId="96" xfId="20555" applyNumberFormat="1" applyFont="1" applyFill="1" applyBorder="1"/>
    <xf numFmtId="0" fontId="236" fillId="0" borderId="103" xfId="20548" applyFont="1" applyFill="1" applyBorder="1" applyAlignment="1">
      <alignment horizontal="center"/>
    </xf>
    <xf numFmtId="0" fontId="236" fillId="0" borderId="104" xfId="20548" applyFont="1" applyFill="1" applyBorder="1" applyAlignment="1">
      <alignment horizontal="center"/>
    </xf>
    <xf numFmtId="0" fontId="236" fillId="0" borderId="104" xfId="20548" applyFont="1" applyFill="1" applyBorder="1" applyAlignment="1">
      <alignment horizontal="center" wrapText="1"/>
    </xf>
    <xf numFmtId="0" fontId="236" fillId="0" borderId="0" xfId="20548" applyFont="1" applyFill="1" applyBorder="1" applyAlignment="1">
      <alignment horizontal="center"/>
    </xf>
    <xf numFmtId="0" fontId="56" fillId="0" borderId="0" xfId="20548" applyFont="1" applyFill="1" applyBorder="1"/>
    <xf numFmtId="166" fontId="188" fillId="0" borderId="0" xfId="20531" applyNumberFormat="1" applyFont="1" applyFill="1" applyBorder="1"/>
    <xf numFmtId="166" fontId="188" fillId="0" borderId="0" xfId="20555" applyNumberFormat="1" applyFont="1" applyFill="1" applyBorder="1"/>
    <xf numFmtId="0" fontId="193" fillId="0" borderId="0" xfId="20548" applyFont="1" applyFill="1" applyBorder="1"/>
    <xf numFmtId="172" fontId="236" fillId="0" borderId="104" xfId="64" applyNumberFormat="1" applyFont="1" applyFill="1" applyBorder="1" applyAlignment="1">
      <alignment horizontal="center" wrapText="1"/>
    </xf>
    <xf numFmtId="172" fontId="236" fillId="0" borderId="109" xfId="64" applyNumberFormat="1" applyFont="1" applyFill="1" applyBorder="1" applyAlignment="1">
      <alignment horizontal="center" wrapText="1"/>
    </xf>
    <xf numFmtId="172" fontId="202" fillId="145" borderId="276" xfId="64" applyNumberFormat="1" applyFont="1" applyFill="1" applyBorder="1"/>
    <xf numFmtId="172" fontId="188" fillId="3" borderId="104" xfId="64" applyNumberFormat="1" applyFont="1" applyFill="1" applyBorder="1"/>
    <xf numFmtId="172" fontId="188" fillId="3" borderId="109" xfId="64" applyNumberFormat="1" applyFont="1" applyFill="1" applyBorder="1"/>
    <xf numFmtId="172" fontId="202" fillId="145" borderId="5" xfId="64" applyNumberFormat="1" applyFont="1" applyFill="1" applyBorder="1"/>
    <xf numFmtId="172" fontId="202" fillId="145" borderId="122" xfId="64" applyNumberFormat="1" applyFont="1" applyFill="1" applyBorder="1"/>
    <xf numFmtId="172" fontId="41" fillId="145" borderId="122" xfId="64" applyNumberFormat="1" applyFont="1" applyFill="1" applyBorder="1"/>
    <xf numFmtId="172" fontId="202" fillId="145" borderId="283" xfId="64" applyNumberFormat="1" applyFont="1" applyFill="1" applyBorder="1"/>
    <xf numFmtId="172" fontId="202" fillId="145" borderId="95" xfId="64" applyNumberFormat="1" applyFont="1" applyFill="1" applyBorder="1"/>
    <xf numFmtId="172" fontId="202" fillId="145" borderId="96" xfId="64" applyNumberFormat="1" applyFont="1" applyFill="1" applyBorder="1"/>
    <xf numFmtId="172" fontId="188" fillId="0" borderId="0" xfId="64" applyNumberFormat="1" applyFont="1" applyFill="1" applyBorder="1"/>
    <xf numFmtId="172" fontId="0" fillId="0" borderId="21" xfId="64" applyNumberFormat="1" applyFont="1" applyFill="1" applyBorder="1"/>
    <xf numFmtId="0" fontId="0" fillId="0" borderId="21" xfId="0" applyBorder="1" applyAlignment="1">
      <alignment wrapText="1"/>
    </xf>
    <xf numFmtId="0" fontId="0" fillId="0" borderId="21" xfId="0" applyBorder="1"/>
    <xf numFmtId="0" fontId="188" fillId="0" borderId="120" xfId="0" applyFont="1" applyBorder="1"/>
    <xf numFmtId="0" fontId="191" fillId="0" borderId="120" xfId="0" applyFont="1" applyBorder="1"/>
    <xf numFmtId="0" fontId="188" fillId="0" borderId="120" xfId="0" applyFont="1" applyBorder="1" applyAlignment="1">
      <alignment vertical="center"/>
    </xf>
    <xf numFmtId="0" fontId="191" fillId="0" borderId="120" xfId="0" applyFont="1" applyBorder="1" applyAlignment="1">
      <alignment vertical="center"/>
    </xf>
    <xf numFmtId="0" fontId="203" fillId="0" borderId="120" xfId="0" applyFont="1" applyBorder="1"/>
    <xf numFmtId="0" fontId="189" fillId="0" borderId="120" xfId="0" applyFont="1" applyBorder="1" applyAlignment="1">
      <alignment vertical="center"/>
    </xf>
    <xf numFmtId="0" fontId="189" fillId="0" borderId="120" xfId="0" applyFont="1" applyBorder="1"/>
    <xf numFmtId="0" fontId="0" fillId="0" borderId="0" xfId="0" applyFill="1" applyBorder="1"/>
    <xf numFmtId="0" fontId="188" fillId="0" borderId="0" xfId="0" applyFont="1" applyFill="1" applyBorder="1"/>
    <xf numFmtId="0" fontId="191" fillId="0" borderId="0" xfId="0" applyFont="1" applyFill="1" applyBorder="1"/>
    <xf numFmtId="0" fontId="203" fillId="0" borderId="0" xfId="0" applyFont="1" applyFill="1" applyBorder="1"/>
    <xf numFmtId="0" fontId="204" fillId="0" borderId="0" xfId="0" applyFont="1" applyFill="1" applyBorder="1"/>
    <xf numFmtId="0" fontId="189" fillId="0" borderId="0" xfId="0" applyFont="1" applyFill="1" applyBorder="1"/>
    <xf numFmtId="0" fontId="221" fillId="0" borderId="120" xfId="0" applyFont="1" applyBorder="1" applyAlignment="1">
      <alignment wrapText="1"/>
    </xf>
    <xf numFmtId="0" fontId="223" fillId="0" borderId="120" xfId="0" applyFont="1" applyBorder="1" applyAlignment="1">
      <alignment wrapText="1"/>
    </xf>
    <xf numFmtId="0" fontId="216" fillId="0" borderId="120" xfId="0" applyFont="1" applyBorder="1" applyAlignment="1">
      <alignment wrapText="1"/>
    </xf>
    <xf numFmtId="0" fontId="29" fillId="3" borderId="0" xfId="5259" applyFont="1" applyFill="1" applyBorder="1" applyAlignment="1">
      <alignment horizontal="left"/>
    </xf>
    <xf numFmtId="0" fontId="29" fillId="3" borderId="0" xfId="6" applyFill="1" applyBorder="1" applyAlignment="1">
      <alignment horizontal="left"/>
    </xf>
    <xf numFmtId="0" fontId="29" fillId="3" borderId="0" xfId="5259" applyFont="1" applyFill="1" applyBorder="1" applyAlignment="1">
      <alignment horizontal="left" wrapText="1"/>
    </xf>
    <xf numFmtId="172" fontId="16" fillId="0" borderId="0" xfId="64" applyNumberFormat="1" applyFont="1"/>
    <xf numFmtId="172" fontId="225" fillId="0" borderId="0" xfId="64" applyNumberFormat="1" applyFont="1"/>
    <xf numFmtId="172" fontId="32" fillId="3" borderId="4" xfId="64" applyNumberFormat="1" applyFont="1" applyFill="1" applyBorder="1"/>
    <xf numFmtId="172" fontId="32" fillId="3" borderId="93" xfId="64" applyNumberFormat="1" applyFont="1" applyFill="1" applyBorder="1"/>
    <xf numFmtId="172" fontId="193" fillId="3" borderId="93" xfId="64" applyNumberFormat="1" applyFont="1" applyFill="1" applyBorder="1"/>
    <xf numFmtId="172" fontId="32" fillId="0" borderId="133" xfId="64" applyNumberFormat="1" applyFont="1" applyBorder="1" applyAlignment="1">
      <alignment horizontal="right"/>
    </xf>
    <xf numFmtId="172" fontId="32" fillId="0" borderId="134" xfId="64" applyNumberFormat="1" applyFont="1" applyBorder="1" applyAlignment="1">
      <alignment horizontal="right"/>
    </xf>
    <xf numFmtId="172" fontId="191" fillId="0" borderId="0" xfId="64" applyNumberFormat="1" applyFont="1"/>
    <xf numFmtId="172" fontId="193" fillId="0" borderId="0" xfId="64" applyNumberFormat="1" applyFont="1"/>
    <xf numFmtId="172" fontId="193" fillId="0" borderId="134" xfId="64" applyNumberFormat="1" applyFont="1" applyBorder="1" applyAlignment="1">
      <alignment horizontal="right"/>
    </xf>
    <xf numFmtId="172" fontId="189" fillId="0" borderId="0" xfId="64" applyNumberFormat="1" applyFont="1"/>
    <xf numFmtId="172" fontId="193" fillId="0" borderId="134" xfId="64" applyNumberFormat="1" applyFont="1" applyFill="1" applyBorder="1" applyAlignment="1">
      <alignment horizontal="right"/>
    </xf>
    <xf numFmtId="172" fontId="189" fillId="145" borderId="93" xfId="64" applyNumberFormat="1" applyFont="1" applyFill="1" applyBorder="1" applyAlignment="1">
      <alignment horizontal="right"/>
    </xf>
    <xf numFmtId="0" fontId="33" fillId="3" borderId="304" xfId="6" applyFont="1" applyFill="1" applyBorder="1" applyAlignment="1">
      <alignment horizontal="right" vertical="center"/>
    </xf>
    <xf numFmtId="0" fontId="33" fillId="3" borderId="305" xfId="6" applyFont="1" applyFill="1" applyBorder="1" applyAlignment="1">
      <alignment horizontal="right" vertical="center"/>
    </xf>
    <xf numFmtId="0" fontId="33" fillId="0" borderId="4" xfId="6" applyFont="1" applyBorder="1" applyAlignment="1">
      <alignment horizontal="right" vertical="center"/>
    </xf>
    <xf numFmtId="168" fontId="29" fillId="0" borderId="305" xfId="5259" applyNumberFormat="1" applyFont="1" applyFill="1" applyBorder="1"/>
    <xf numFmtId="0" fontId="33" fillId="0" borderId="304" xfId="6" applyFont="1" applyBorder="1" applyAlignment="1">
      <alignment horizontal="right" vertical="center"/>
    </xf>
    <xf numFmtId="0" fontId="33" fillId="0" borderId="305" xfId="6" applyFont="1" applyBorder="1" applyAlignment="1">
      <alignment horizontal="right" vertical="center"/>
    </xf>
    <xf numFmtId="0" fontId="33" fillId="3" borderId="292" xfId="6" applyFont="1" applyFill="1" applyBorder="1" applyAlignment="1">
      <alignment horizontal="right" vertical="center"/>
    </xf>
    <xf numFmtId="0" fontId="33" fillId="3" borderId="287" xfId="6" applyFont="1" applyFill="1" applyBorder="1" applyAlignment="1">
      <alignment horizontal="right" vertical="center"/>
    </xf>
    <xf numFmtId="0" fontId="33" fillId="0" borderId="0" xfId="6" applyFont="1" applyAlignment="1">
      <alignment horizontal="right" vertical="center"/>
    </xf>
    <xf numFmtId="0" fontId="33" fillId="3" borderId="306" xfId="6" applyFont="1" applyFill="1" applyBorder="1" applyAlignment="1">
      <alignment horizontal="right" vertical="center"/>
    </xf>
    <xf numFmtId="0" fontId="33" fillId="3" borderId="307" xfId="6" applyFont="1" applyFill="1" applyBorder="1" applyAlignment="1">
      <alignment horizontal="right" vertical="center"/>
    </xf>
    <xf numFmtId="0" fontId="33" fillId="146" borderId="302" xfId="6" applyFont="1" applyFill="1" applyBorder="1"/>
    <xf numFmtId="0" fontId="29" fillId="0" borderId="4" xfId="6" applyFont="1" applyBorder="1" applyAlignment="1">
      <alignment horizontal="right" vertical="center"/>
    </xf>
    <xf numFmtId="0" fontId="29" fillId="145" borderId="304" xfId="6" applyFont="1" applyFill="1" applyBorder="1" applyAlignment="1">
      <alignment horizontal="right"/>
    </xf>
    <xf numFmtId="0" fontId="29" fillId="145" borderId="305" xfId="6" applyFont="1" applyFill="1" applyBorder="1" applyAlignment="1">
      <alignment horizontal="right"/>
    </xf>
    <xf numFmtId="0" fontId="29" fillId="0" borderId="90" xfId="6" applyFont="1" applyBorder="1" applyAlignment="1">
      <alignment horizontal="right"/>
    </xf>
    <xf numFmtId="0" fontId="29" fillId="0" borderId="302" xfId="6" applyFont="1" applyBorder="1" applyAlignment="1">
      <alignment horizontal="right"/>
    </xf>
    <xf numFmtId="0" fontId="29" fillId="145" borderId="308" xfId="6" applyFont="1" applyFill="1" applyBorder="1" applyAlignment="1">
      <alignment horizontal="right"/>
    </xf>
    <xf numFmtId="0" fontId="29" fillId="145" borderId="309" xfId="6" applyFont="1" applyFill="1" applyBorder="1" applyAlignment="1">
      <alignment horizontal="right"/>
    </xf>
    <xf numFmtId="0" fontId="29" fillId="145" borderId="306" xfId="6" applyFont="1" applyFill="1" applyBorder="1" applyAlignment="1">
      <alignment horizontal="right"/>
    </xf>
    <xf numFmtId="0" fontId="29" fillId="145" borderId="307" xfId="6" applyFont="1" applyFill="1" applyBorder="1" applyAlignment="1">
      <alignment horizontal="right"/>
    </xf>
    <xf numFmtId="0" fontId="33" fillId="0" borderId="310" xfId="6" applyFont="1" applyBorder="1" applyAlignment="1">
      <alignment horizontal="right" vertical="center"/>
    </xf>
    <xf numFmtId="0" fontId="33" fillId="0" borderId="278" xfId="6" applyFont="1" applyBorder="1" applyAlignment="1">
      <alignment horizontal="right" vertical="center"/>
    </xf>
    <xf numFmtId="0" fontId="33" fillId="0" borderId="278" xfId="6" applyFont="1" applyFill="1" applyBorder="1" applyAlignment="1">
      <alignment horizontal="right" vertical="center" wrapText="1"/>
    </xf>
    <xf numFmtId="0" fontId="33" fillId="2" borderId="129" xfId="6" applyFont="1" applyFill="1" applyBorder="1" applyAlignment="1">
      <alignment horizontal="right" vertical="center"/>
    </xf>
    <xf numFmtId="0" fontId="33" fillId="2" borderId="0" xfId="6" applyFont="1" applyFill="1" applyBorder="1" applyAlignment="1">
      <alignment horizontal="right" vertical="center"/>
    </xf>
    <xf numFmtId="0" fontId="33" fillId="0" borderId="133" xfId="6" applyFont="1" applyBorder="1" applyAlignment="1">
      <alignment horizontal="right" vertical="center"/>
    </xf>
    <xf numFmtId="0" fontId="33" fillId="0" borderId="3" xfId="6" applyFont="1" applyBorder="1" applyAlignment="1">
      <alignment horizontal="right" vertical="center"/>
    </xf>
    <xf numFmtId="0" fontId="33" fillId="0" borderId="48" xfId="6" applyFont="1" applyBorder="1" applyAlignment="1">
      <alignment horizontal="right" vertical="center"/>
    </xf>
    <xf numFmtId="0" fontId="33" fillId="0" borderId="311" xfId="6" applyFont="1" applyFill="1" applyBorder="1" applyAlignment="1">
      <alignment horizontal="right" vertical="center" wrapText="1"/>
    </xf>
    <xf numFmtId="0" fontId="33" fillId="145" borderId="288" xfId="6" applyFont="1" applyFill="1" applyBorder="1" applyAlignment="1">
      <alignment horizontal="right"/>
    </xf>
    <xf numFmtId="0" fontId="29" fillId="0" borderId="288" xfId="6" applyFont="1" applyBorder="1" applyAlignment="1">
      <alignment horizontal="right"/>
    </xf>
    <xf numFmtId="0" fontId="205" fillId="0" borderId="288" xfId="0" applyFont="1" applyBorder="1" applyAlignment="1">
      <alignment horizontal="left" vertical="center" wrapText="1"/>
    </xf>
    <xf numFmtId="0" fontId="29" fillId="145" borderId="288" xfId="6" applyFont="1" applyFill="1" applyBorder="1" applyAlignment="1">
      <alignment horizontal="right"/>
    </xf>
    <xf numFmtId="0" fontId="33" fillId="3" borderId="288" xfId="6" applyFont="1" applyFill="1" applyBorder="1" applyAlignment="1">
      <alignment horizontal="right" vertical="center"/>
    </xf>
    <xf numFmtId="0" fontId="33" fillId="145" borderId="289" xfId="6" applyFont="1" applyFill="1" applyBorder="1" applyAlignment="1">
      <alignment horizontal="right"/>
    </xf>
    <xf numFmtId="0" fontId="29" fillId="0" borderId="308" xfId="6" applyFont="1" applyBorder="1" applyAlignment="1">
      <alignment horizontal="right"/>
    </xf>
    <xf numFmtId="0" fontId="33" fillId="145" borderId="308" xfId="6" applyFont="1" applyFill="1" applyBorder="1" applyAlignment="1">
      <alignment horizontal="right"/>
    </xf>
    <xf numFmtId="0" fontId="33" fillId="3" borderId="308" xfId="6" applyFont="1" applyFill="1" applyBorder="1" applyAlignment="1">
      <alignment horizontal="right" vertical="center"/>
    </xf>
    <xf numFmtId="209" fontId="32" fillId="3" borderId="93" xfId="20563" applyNumberFormat="1" applyFont="1" applyFill="1" applyBorder="1" applyAlignment="1">
      <alignment horizontal="left"/>
    </xf>
    <xf numFmtId="172" fontId="191" fillId="3" borderId="120" xfId="64" applyNumberFormat="1" applyFont="1" applyFill="1" applyBorder="1" applyAlignment="1">
      <alignment horizontal="left"/>
    </xf>
    <xf numFmtId="172" fontId="191" fillId="3" borderId="122" xfId="64" applyNumberFormat="1" applyFont="1" applyFill="1" applyBorder="1" applyAlignment="1">
      <alignment horizontal="left"/>
    </xf>
    <xf numFmtId="0" fontId="0" fillId="0" borderId="0" xfId="0" applyFill="1" applyAlignment="1">
      <alignment horizontal="left" wrapText="1"/>
    </xf>
    <xf numFmtId="0" fontId="0" fillId="0" borderId="0" xfId="0" applyBorder="1" applyAlignment="1">
      <alignment horizontal="center"/>
    </xf>
    <xf numFmtId="0" fontId="188" fillId="0" borderId="120" xfId="0" applyFont="1" applyBorder="1" applyAlignment="1">
      <alignment horizontal="center"/>
    </xf>
    <xf numFmtId="0" fontId="188" fillId="0" borderId="120" xfId="0" applyNumberFormat="1" applyFont="1" applyBorder="1" applyAlignment="1">
      <alignment horizontal="center"/>
    </xf>
    <xf numFmtId="42" fontId="188" fillId="0" borderId="120" xfId="0" applyNumberFormat="1" applyFont="1" applyBorder="1" applyAlignment="1">
      <alignment horizontal="center"/>
    </xf>
    <xf numFmtId="0" fontId="28" fillId="0" borderId="90" xfId="2" applyFont="1" applyFill="1" applyBorder="1" applyAlignment="1">
      <alignment horizontal="left"/>
    </xf>
    <xf numFmtId="0" fontId="28" fillId="0" borderId="91" xfId="2" applyFont="1" applyFill="1" applyBorder="1" applyAlignment="1">
      <alignment horizontal="left"/>
    </xf>
    <xf numFmtId="0" fontId="28" fillId="0" borderId="92" xfId="2" applyFont="1" applyFill="1" applyBorder="1" applyAlignment="1">
      <alignment horizontal="left"/>
    </xf>
    <xf numFmtId="0" fontId="193" fillId="0" borderId="0" xfId="20575" applyFont="1" applyAlignment="1">
      <alignment horizontal="center"/>
    </xf>
    <xf numFmtId="0" fontId="193" fillId="0" borderId="130" xfId="20575" applyFont="1" applyBorder="1" applyAlignment="1">
      <alignment horizontal="center"/>
    </xf>
    <xf numFmtId="0" fontId="193" fillId="0" borderId="121" xfId="20575" applyFont="1" applyBorder="1" applyAlignment="1">
      <alignment horizontal="center"/>
    </xf>
    <xf numFmtId="0" fontId="193" fillId="0" borderId="106" xfId="20575" applyFont="1" applyBorder="1" applyAlignment="1">
      <alignment horizontal="center" wrapText="1"/>
    </xf>
    <xf numFmtId="0" fontId="193" fillId="0" borderId="137" xfId="20575" applyFont="1" applyBorder="1" applyAlignment="1">
      <alignment horizontal="center" wrapText="1"/>
    </xf>
    <xf numFmtId="0" fontId="193" fillId="0" borderId="105" xfId="20575" applyFont="1" applyBorder="1" applyAlignment="1">
      <alignment horizontal="center" wrapText="1"/>
    </xf>
    <xf numFmtId="0" fontId="28" fillId="0" borderId="106" xfId="20549" applyFont="1" applyBorder="1" applyAlignment="1">
      <alignment horizontal="center"/>
    </xf>
    <xf numFmtId="0" fontId="28" fillId="0" borderId="73" xfId="20549" applyFont="1" applyBorder="1" applyAlignment="1">
      <alignment horizontal="center"/>
    </xf>
    <xf numFmtId="0" fontId="28" fillId="0" borderId="107" xfId="20549" applyFont="1" applyBorder="1" applyAlignment="1">
      <alignment horizontal="center"/>
    </xf>
    <xf numFmtId="0" fontId="32" fillId="0" borderId="0" xfId="20548" applyFont="1" applyAlignment="1">
      <alignment horizontal="left" wrapText="1"/>
    </xf>
    <xf numFmtId="0" fontId="28" fillId="0" borderId="103" xfId="20549" applyFont="1" applyFill="1" applyBorder="1" applyAlignment="1">
      <alignment horizontal="center"/>
    </xf>
    <xf numFmtId="0" fontId="28" fillId="0" borderId="104" xfId="20549" applyFont="1" applyFill="1" applyBorder="1" applyAlignment="1">
      <alignment horizontal="center"/>
    </xf>
    <xf numFmtId="0" fontId="28" fillId="0" borderId="109" xfId="20549" applyFont="1" applyFill="1" applyBorder="1" applyAlignment="1">
      <alignment horizontal="center"/>
    </xf>
    <xf numFmtId="0" fontId="28" fillId="0" borderId="137" xfId="20549" applyFont="1" applyFill="1" applyBorder="1" applyAlignment="1">
      <alignment horizontal="center"/>
    </xf>
    <xf numFmtId="0" fontId="28" fillId="0" borderId="137" xfId="20549" applyFont="1" applyBorder="1" applyAlignment="1">
      <alignment horizontal="center"/>
    </xf>
    <xf numFmtId="0" fontId="33" fillId="0" borderId="106" xfId="7" applyNumberFormat="1" applyFont="1" applyFill="1" applyBorder="1" applyAlignment="1">
      <alignment horizontal="center" vertical="center"/>
    </xf>
    <xf numFmtId="0" fontId="33" fillId="0" borderId="25" xfId="7" applyNumberFormat="1" applyFont="1" applyFill="1" applyBorder="1" applyAlignment="1">
      <alignment horizontal="center" vertical="center"/>
    </xf>
    <xf numFmtId="0" fontId="33" fillId="0" borderId="107" xfId="7" applyNumberFormat="1" applyFont="1" applyFill="1" applyBorder="1" applyAlignment="1">
      <alignment horizontal="center" vertical="center"/>
    </xf>
    <xf numFmtId="37" fontId="231" fillId="0" borderId="6" xfId="6" applyNumberFormat="1" applyFont="1" applyFill="1" applyBorder="1" applyAlignment="1">
      <alignment horizontal="center"/>
    </xf>
    <xf numFmtId="0" fontId="33" fillId="0" borderId="73" xfId="7" applyNumberFormat="1" applyFont="1" applyFill="1" applyBorder="1" applyAlignment="1">
      <alignment horizontal="center" vertical="center"/>
    </xf>
    <xf numFmtId="0" fontId="35" fillId="0" borderId="0" xfId="20532" applyFont="1" applyFill="1" applyBorder="1" applyAlignment="1">
      <alignment horizontal="left"/>
    </xf>
    <xf numFmtId="0" fontId="35" fillId="0" borderId="101" xfId="20532" applyFont="1" applyBorder="1" applyAlignment="1">
      <alignment horizontal="center" wrapText="1"/>
    </xf>
    <xf numFmtId="0" fontId="35" fillId="0" borderId="8" xfId="20532" applyFont="1" applyBorder="1" applyAlignment="1">
      <alignment horizontal="center" wrapText="1"/>
    </xf>
    <xf numFmtId="0" fontId="192" fillId="0" borderId="106" xfId="0" applyFont="1" applyBorder="1" applyAlignment="1">
      <alignment horizontal="center"/>
    </xf>
    <xf numFmtId="0" fontId="192" fillId="0" borderId="73" xfId="0" applyFont="1" applyBorder="1" applyAlignment="1">
      <alignment horizontal="center"/>
    </xf>
    <xf numFmtId="0" fontId="0" fillId="2" borderId="102" xfId="0" applyFill="1" applyBorder="1" applyAlignment="1">
      <alignment horizontal="center" vertical="center"/>
    </xf>
    <xf numFmtId="0" fontId="0" fillId="2" borderId="114" xfId="0" applyFill="1" applyBorder="1" applyAlignment="1">
      <alignment horizontal="center" vertical="center"/>
    </xf>
    <xf numFmtId="0" fontId="0" fillId="2" borderId="108" xfId="0" applyFill="1" applyBorder="1" applyAlignment="1">
      <alignment horizontal="center" vertical="center"/>
    </xf>
    <xf numFmtId="0" fontId="0" fillId="2" borderId="101" xfId="0" applyFill="1" applyBorder="1" applyAlignment="1">
      <alignment horizontal="center" vertical="center"/>
    </xf>
    <xf numFmtId="0" fontId="0" fillId="2" borderId="100" xfId="0" applyFill="1" applyBorder="1" applyAlignment="1">
      <alignment horizontal="center" vertical="center"/>
    </xf>
    <xf numFmtId="0" fontId="0" fillId="2" borderId="280" xfId="0" applyFill="1" applyBorder="1" applyAlignment="1">
      <alignment horizontal="center" vertical="center"/>
    </xf>
    <xf numFmtId="0" fontId="191" fillId="0" borderId="0" xfId="0" applyFont="1" applyAlignment="1">
      <alignment horizontal="left" vertical="top" wrapText="1"/>
    </xf>
    <xf numFmtId="0" fontId="189" fillId="3" borderId="106" xfId="0" applyFont="1" applyFill="1" applyBorder="1" applyAlignment="1">
      <alignment horizontal="center" vertical="center" wrapText="1"/>
    </xf>
    <xf numFmtId="0" fontId="189" fillId="3" borderId="73" xfId="0" applyFont="1" applyFill="1" applyBorder="1" applyAlignment="1">
      <alignment horizontal="center" vertical="center" wrapText="1"/>
    </xf>
    <xf numFmtId="0" fontId="189" fillId="3" borderId="107" xfId="0" applyFont="1" applyFill="1" applyBorder="1" applyAlignment="1">
      <alignment horizontal="center" vertical="center" wrapText="1"/>
    </xf>
    <xf numFmtId="0" fontId="189" fillId="3" borderId="103" xfId="0" applyFont="1" applyFill="1" applyBorder="1" applyAlignment="1">
      <alignment horizontal="center" vertical="center" wrapText="1"/>
    </xf>
    <xf numFmtId="0" fontId="189" fillId="3" borderId="104" xfId="0" applyFont="1" applyFill="1" applyBorder="1" applyAlignment="1">
      <alignment horizontal="center" vertical="center" wrapText="1"/>
    </xf>
    <xf numFmtId="0" fontId="189" fillId="3" borderId="105" xfId="0" applyFont="1" applyFill="1" applyBorder="1" applyAlignment="1">
      <alignment horizontal="center" vertical="center" wrapText="1"/>
    </xf>
    <xf numFmtId="0" fontId="187" fillId="0" borderId="0" xfId="0" applyFont="1" applyFill="1" applyAlignment="1">
      <alignment horizontal="center" vertical="center" wrapText="1"/>
    </xf>
    <xf numFmtId="0" fontId="189" fillId="3" borderId="102" xfId="0" applyFont="1" applyFill="1" applyBorder="1" applyAlignment="1">
      <alignment horizontal="center" wrapText="1"/>
    </xf>
    <xf numFmtId="0" fontId="189" fillId="3" borderId="108" xfId="0" applyFont="1" applyFill="1" applyBorder="1" applyAlignment="1">
      <alignment horizontal="center" wrapText="1"/>
    </xf>
    <xf numFmtId="0" fontId="189" fillId="3" borderId="101" xfId="0" applyFont="1" applyFill="1" applyBorder="1" applyAlignment="1">
      <alignment horizontal="center" wrapText="1"/>
    </xf>
    <xf numFmtId="0" fontId="189" fillId="3" borderId="280" xfId="0" applyFont="1" applyFill="1" applyBorder="1" applyAlignment="1">
      <alignment horizontal="center" wrapText="1"/>
    </xf>
    <xf numFmtId="0" fontId="188" fillId="3" borderId="101" xfId="0" applyFont="1" applyFill="1" applyBorder="1" applyAlignment="1">
      <alignment horizontal="center" wrapText="1"/>
    </xf>
    <xf numFmtId="0" fontId="188" fillId="3" borderId="280" xfId="0" applyFont="1" applyFill="1" applyBorder="1" applyAlignment="1">
      <alignment horizontal="center" wrapText="1"/>
    </xf>
    <xf numFmtId="0" fontId="188" fillId="3" borderId="102" xfId="0" applyFont="1" applyFill="1" applyBorder="1" applyAlignment="1">
      <alignment horizontal="center" wrapText="1"/>
    </xf>
    <xf numFmtId="0" fontId="188" fillId="3" borderId="108" xfId="0" applyFont="1" applyFill="1" applyBorder="1" applyAlignment="1">
      <alignment horizontal="center" wrapText="1"/>
    </xf>
    <xf numFmtId="0" fontId="188" fillId="147" borderId="102" xfId="0" applyFont="1" applyFill="1" applyBorder="1" applyAlignment="1">
      <alignment horizontal="center" wrapText="1"/>
    </xf>
    <xf numFmtId="0" fontId="188" fillId="147" borderId="108" xfId="0" applyFont="1" applyFill="1" applyBorder="1" applyAlignment="1">
      <alignment horizontal="center" wrapText="1"/>
    </xf>
    <xf numFmtId="0" fontId="56" fillId="0" borderId="102" xfId="20575" applyFont="1" applyBorder="1" applyAlignment="1">
      <alignment horizontal="center" vertical="center"/>
    </xf>
    <xf numFmtId="0" fontId="56" fillId="0" borderId="114" xfId="20575" applyFont="1" applyBorder="1" applyAlignment="1">
      <alignment horizontal="center" vertical="center"/>
    </xf>
    <xf numFmtId="0" fontId="56" fillId="0" borderId="108" xfId="20575" applyFont="1" applyBorder="1" applyAlignment="1">
      <alignment horizontal="center" vertical="center"/>
    </xf>
    <xf numFmtId="0" fontId="218" fillId="0" borderId="0" xfId="20575" applyFont="1" applyFill="1" applyAlignment="1">
      <alignment horizontal="center"/>
    </xf>
    <xf numFmtId="0" fontId="56" fillId="0" borderId="0" xfId="20575" applyFont="1" applyFill="1" applyAlignment="1">
      <alignment horizontal="center"/>
    </xf>
    <xf numFmtId="0" fontId="12" fillId="0" borderId="101" xfId="20575" applyFill="1" applyBorder="1" applyAlignment="1">
      <alignment horizontal="center" vertical="center"/>
    </xf>
    <xf numFmtId="0" fontId="12" fillId="0" borderId="100" xfId="20575" applyFill="1" applyBorder="1" applyAlignment="1">
      <alignment horizontal="center" vertical="center"/>
    </xf>
    <xf numFmtId="0" fontId="12" fillId="0" borderId="280" xfId="20575" applyFill="1" applyBorder="1" applyAlignment="1">
      <alignment horizontal="center" vertical="center"/>
    </xf>
    <xf numFmtId="0" fontId="193" fillId="0" borderId="101" xfId="20575" applyFont="1" applyBorder="1" applyAlignment="1">
      <alignment horizontal="center" vertical="center"/>
    </xf>
    <xf numFmtId="0" fontId="193" fillId="0" borderId="100" xfId="20575" applyFont="1" applyBorder="1" applyAlignment="1">
      <alignment horizontal="center" vertical="center"/>
    </xf>
    <xf numFmtId="0" fontId="193" fillId="0" borderId="280" xfId="20575" applyFont="1" applyBorder="1" applyAlignment="1">
      <alignment horizontal="center" vertical="center"/>
    </xf>
    <xf numFmtId="0" fontId="193" fillId="0" borderId="101" xfId="20575" applyFont="1" applyFill="1" applyBorder="1" applyAlignment="1">
      <alignment horizontal="center" vertical="center"/>
    </xf>
    <xf numFmtId="0" fontId="193" fillId="0" borderId="100" xfId="20575" applyFont="1" applyFill="1" applyBorder="1" applyAlignment="1">
      <alignment horizontal="center" vertical="center"/>
    </xf>
    <xf numFmtId="0" fontId="193" fillId="0" borderId="280" xfId="20575" applyFont="1" applyFill="1" applyBorder="1" applyAlignment="1">
      <alignment horizontal="center" vertical="center"/>
    </xf>
    <xf numFmtId="0" fontId="193" fillId="0" borderId="0" xfId="20575" applyFont="1" applyFill="1" applyAlignment="1">
      <alignment horizontal="center"/>
    </xf>
    <xf numFmtId="172" fontId="193" fillId="0" borderId="106" xfId="64" applyNumberFormat="1" applyFont="1" applyFill="1" applyBorder="1" applyAlignment="1">
      <alignment horizontal="center" vertical="top" wrapText="1"/>
    </xf>
    <xf numFmtId="172" fontId="193" fillId="0" borderId="25" xfId="64" applyNumberFormat="1" applyFont="1" applyFill="1" applyBorder="1" applyAlignment="1">
      <alignment horizontal="center" vertical="top" wrapText="1"/>
    </xf>
    <xf numFmtId="172" fontId="193" fillId="0" borderId="107" xfId="64" applyNumberFormat="1" applyFont="1" applyFill="1" applyBorder="1" applyAlignment="1">
      <alignment horizontal="center" vertical="top" wrapText="1"/>
    </xf>
    <xf numFmtId="0" fontId="101" fillId="0" borderId="0" xfId="20561" applyFont="1" applyFill="1" applyAlignment="1">
      <alignment horizontal="left" vertical="top" wrapText="1"/>
    </xf>
    <xf numFmtId="0" fontId="34" fillId="3" borderId="106" xfId="20558" applyFont="1" applyFill="1" applyBorder="1" applyAlignment="1">
      <alignment horizontal="center" wrapText="1"/>
    </xf>
    <xf numFmtId="0" fontId="34" fillId="3" borderId="73" xfId="20558" applyFont="1" applyFill="1" applyBorder="1" applyAlignment="1">
      <alignment horizontal="center" wrapText="1"/>
    </xf>
    <xf numFmtId="0" fontId="34" fillId="3" borderId="107" xfId="20558" applyFont="1" applyFill="1" applyBorder="1" applyAlignment="1">
      <alignment horizontal="center" wrapText="1"/>
    </xf>
    <xf numFmtId="0" fontId="34" fillId="0" borderId="0" xfId="20557" applyFont="1" applyBorder="1" applyAlignment="1">
      <alignment horizontal="left" wrapText="1"/>
    </xf>
    <xf numFmtId="0" fontId="130" fillId="73" borderId="25" xfId="20557" applyFont="1" applyFill="1" applyBorder="1" applyAlignment="1">
      <alignment horizontal="center" vertical="center"/>
    </xf>
    <xf numFmtId="0" fontId="130" fillId="73" borderId="107" xfId="20557" applyFont="1" applyFill="1" applyBorder="1" applyAlignment="1">
      <alignment horizontal="center" vertical="center"/>
    </xf>
    <xf numFmtId="0" fontId="130" fillId="73" borderId="106" xfId="20557" applyFont="1" applyFill="1" applyBorder="1" applyAlignment="1">
      <alignment horizontal="center" vertical="center"/>
    </xf>
    <xf numFmtId="0" fontId="101" fillId="0" borderId="0" xfId="20561" applyFont="1" applyFill="1" applyAlignment="1">
      <alignment horizontal="left" wrapText="1"/>
    </xf>
    <xf numFmtId="0" fontId="34" fillId="0" borderId="0" xfId="20558" applyFont="1" applyAlignment="1">
      <alignment horizontal="left" vertical="top" wrapText="1"/>
    </xf>
    <xf numFmtId="0" fontId="34" fillId="0" borderId="0" xfId="20558" applyFont="1" applyBorder="1" applyAlignment="1">
      <alignment horizontal="left" vertical="top" wrapText="1"/>
    </xf>
    <xf numFmtId="0" fontId="34" fillId="0" borderId="0" xfId="20557" applyFont="1" applyFill="1" applyBorder="1" applyAlignment="1">
      <alignment horizontal="left" vertical="top" wrapText="1"/>
    </xf>
    <xf numFmtId="0" fontId="34" fillId="0" borderId="0" xfId="20557" applyFont="1" applyAlignment="1">
      <alignment horizontal="left" wrapText="1"/>
    </xf>
    <xf numFmtId="0" fontId="184" fillId="141" borderId="301" xfId="20532" applyFont="1" applyFill="1" applyBorder="1" applyAlignment="1">
      <alignment vertical="center" wrapText="1"/>
    </xf>
    <xf numFmtId="0" fontId="184" fillId="141" borderId="94" xfId="20532" applyFont="1" applyFill="1" applyBorder="1" applyAlignment="1">
      <alignment vertical="center" wrapText="1"/>
    </xf>
    <xf numFmtId="0" fontId="184" fillId="141" borderId="302" xfId="20532" applyFont="1" applyFill="1" applyBorder="1" applyAlignment="1">
      <alignment vertical="center" wrapText="1"/>
    </xf>
    <xf numFmtId="0" fontId="184" fillId="141" borderId="95" xfId="20532" applyFont="1" applyFill="1" applyBorder="1" applyAlignment="1">
      <alignment vertical="center" wrapText="1"/>
    </xf>
    <xf numFmtId="0" fontId="184" fillId="141" borderId="303" xfId="20532" applyFont="1" applyFill="1" applyBorder="1" applyAlignment="1">
      <alignment vertical="center" wrapText="1"/>
    </xf>
    <xf numFmtId="0" fontId="184" fillId="141" borderId="96" xfId="20532" applyFont="1" applyFill="1" applyBorder="1" applyAlignment="1">
      <alignment vertical="center" wrapText="1"/>
    </xf>
    <xf numFmtId="0" fontId="184" fillId="141" borderId="122" xfId="20532" applyFont="1" applyFill="1" applyBorder="1" applyAlignment="1">
      <alignment vertical="center" wrapText="1"/>
    </xf>
    <xf numFmtId="0" fontId="184" fillId="141" borderId="302" xfId="20532" applyFont="1" applyFill="1" applyBorder="1" applyAlignment="1">
      <alignment horizontal="center" vertical="center"/>
    </xf>
    <xf numFmtId="0" fontId="184" fillId="141" borderId="95" xfId="20532" applyFont="1" applyFill="1" applyBorder="1" applyAlignment="1">
      <alignment horizontal="center" vertical="center"/>
    </xf>
    <xf numFmtId="0" fontId="184" fillId="141" borderId="302" xfId="20532" applyFont="1" applyFill="1" applyBorder="1" applyAlignment="1">
      <alignment vertical="center"/>
    </xf>
    <xf numFmtId="0" fontId="184" fillId="141" borderId="95" xfId="20532" applyFont="1" applyFill="1" applyBorder="1" applyAlignment="1">
      <alignment vertical="center"/>
    </xf>
    <xf numFmtId="0" fontId="184" fillId="141" borderId="93" xfId="20532" applyFont="1" applyFill="1" applyBorder="1" applyAlignment="1">
      <alignment vertical="center" wrapText="1"/>
    </xf>
    <xf numFmtId="0" fontId="184" fillId="141" borderId="120" xfId="20532" applyFont="1" applyFill="1" applyBorder="1" applyAlignment="1">
      <alignment vertical="center" wrapText="1"/>
    </xf>
    <xf numFmtId="172" fontId="193" fillId="0" borderId="301" xfId="64" applyNumberFormat="1" applyFont="1" applyFill="1" applyBorder="1" applyAlignment="1">
      <alignment horizontal="center"/>
    </xf>
    <xf numFmtId="172" fontId="193" fillId="0" borderId="302" xfId="64" applyNumberFormat="1" applyFont="1" applyFill="1" applyBorder="1" applyAlignment="1">
      <alignment horizontal="center"/>
    </xf>
    <xf numFmtId="172" fontId="193" fillId="0" borderId="303" xfId="64" applyNumberFormat="1" applyFont="1" applyFill="1" applyBorder="1" applyAlignment="1">
      <alignment horizontal="center"/>
    </xf>
    <xf numFmtId="0" fontId="32" fillId="0" borderId="0" xfId="20532" applyFont="1" applyFill="1" applyBorder="1" applyAlignment="1">
      <alignment horizontal="center"/>
    </xf>
    <xf numFmtId="0" fontId="193" fillId="0" borderId="301" xfId="20532" applyFont="1" applyFill="1" applyBorder="1" applyAlignment="1">
      <alignment horizontal="center"/>
    </xf>
    <xf numFmtId="0" fontId="193" fillId="0" borderId="302" xfId="20532" applyFont="1" applyFill="1" applyBorder="1" applyAlignment="1">
      <alignment horizontal="center"/>
    </xf>
    <xf numFmtId="0" fontId="193" fillId="0" borderId="303" xfId="20532" applyFont="1" applyFill="1" applyBorder="1" applyAlignment="1">
      <alignment horizontal="center"/>
    </xf>
    <xf numFmtId="0" fontId="190" fillId="0" borderId="99" xfId="20571" applyFont="1" applyFill="1" applyBorder="1" applyAlignment="1">
      <alignment horizontal="center" vertical="center" wrapText="1"/>
    </xf>
    <xf numFmtId="0" fontId="190" fillId="0" borderId="143" xfId="20571" applyFont="1" applyFill="1" applyBorder="1" applyAlignment="1">
      <alignment horizontal="center" vertical="center" wrapText="1"/>
    </xf>
    <xf numFmtId="0" fontId="190" fillId="0" borderId="98" xfId="20571" applyFont="1" applyFill="1" applyBorder="1" applyAlignment="1">
      <alignment horizontal="center" vertical="center" wrapText="1"/>
    </xf>
    <xf numFmtId="0" fontId="204" fillId="0" borderId="3" xfId="0" applyFont="1" applyBorder="1" applyAlignment="1">
      <alignment horizontal="center"/>
    </xf>
    <xf numFmtId="0" fontId="0" fillId="150" borderId="120" xfId="0" applyFill="1" applyBorder="1" applyAlignment="1">
      <alignment horizontal="center"/>
    </xf>
    <xf numFmtId="0" fontId="0" fillId="0" borderId="0" xfId="0" applyAlignment="1">
      <alignment horizontal="center" wrapText="1"/>
    </xf>
    <xf numFmtId="172" fontId="12" fillId="0" borderId="0" xfId="20575" applyNumberFormat="1"/>
    <xf numFmtId="172" fontId="12" fillId="0" borderId="0" xfId="64" applyNumberFormat="1" applyFont="1"/>
    <xf numFmtId="9" fontId="12" fillId="0" borderId="0" xfId="58" applyFont="1"/>
  </cellXfs>
  <cellStyles count="31264">
    <cellStyle name="%" xfId="182" xr:uid="{00000000-0005-0000-0000-000000000000}"/>
    <cellStyle name="*MB Hardwired" xfId="179" xr:uid="{00000000-0005-0000-0000-000001000000}"/>
    <cellStyle name="*MB Input Table Calc" xfId="180" xr:uid="{00000000-0005-0000-0000-000002000000}"/>
    <cellStyle name="*MB Normal" xfId="202" xr:uid="{00000000-0005-0000-0000-000003000000}"/>
    <cellStyle name="*MB Normal 2" xfId="5552" xr:uid="{00000000-0005-0000-0000-000004000000}"/>
    <cellStyle name="*MB Placeholder" xfId="181" xr:uid="{00000000-0005-0000-0000-000004000000}"/>
    <cellStyle name="_x0013_,î3_x0001_N@4" xfId="111" xr:uid="{00000000-0005-0000-0000-000005000000}"/>
    <cellStyle name=":¨áy¡’?(" xfId="191" xr:uid="{00000000-0005-0000-0000-000006000000}"/>
    <cellStyle name="?? [0]_??" xfId="190" xr:uid="{00000000-0005-0000-0000-000007000000}"/>
    <cellStyle name="?????_VERA" xfId="193" xr:uid="{00000000-0005-0000-0000-000008000000}"/>
    <cellStyle name="??_?.????" xfId="198" xr:uid="{00000000-0005-0000-0000-000009000000}"/>
    <cellStyle name="_2530023 2Q05 Analysis" xfId="200" xr:uid="{00000000-0005-0000-0000-00000A000000}"/>
    <cellStyle name="_August Expense Reports" xfId="175" xr:uid="{00000000-0005-0000-0000-00000B000000}"/>
    <cellStyle name="_August Expense Reports_PwrGen" xfId="176" xr:uid="{00000000-0005-0000-0000-00000C000000}"/>
    <cellStyle name="_IDSM Contracts- 10 15 10 tlc" xfId="115" xr:uid="{00000000-0005-0000-0000-00000D000000}"/>
    <cellStyle name="_July YTD Staff Aug_all IDSM Manipulated" xfId="177" xr:uid="{00000000-0005-0000-0000-00000E000000}"/>
    <cellStyle name="_July YTD Staff Aug_Teri" xfId="117" xr:uid="{00000000-0005-0000-0000-00000F000000}"/>
    <cellStyle name="_Labor and OH from Pavel" xfId="167" xr:uid="{00000000-0005-0000-0000-000010000000}"/>
    <cellStyle name="_L-Other Non Current Liab" xfId="168" xr:uid="{00000000-0005-0000-0000-000011000000}"/>
    <cellStyle name="_Pavel_Staff Aug PCC charged 8.30" xfId="204" xr:uid="{00000000-0005-0000-0000-000012000000}"/>
    <cellStyle name="_Transfers - Adjustments" xfId="160" xr:uid="{00000000-0005-0000-0000-000013000000}"/>
    <cellStyle name="_Transfers - Adjustments_PwrGen" xfId="116" xr:uid="{00000000-0005-0000-0000-000014000000}"/>
    <cellStyle name="_x0010_“+ˆÉ•?pý¤" xfId="197" xr:uid="{00000000-0005-0000-0000-000015000000}"/>
    <cellStyle name="_x0010_“+ˆÉ•?pý¤ 2" xfId="5495" xr:uid="{00000000-0005-0000-0000-000017000000}"/>
    <cellStyle name="10 in (Normal)" xfId="183" xr:uid="{00000000-0005-0000-0000-000016000000}"/>
    <cellStyle name="20% - Accent1" xfId="82" builtinId="30" customBuiltin="1"/>
    <cellStyle name="20% - Accent1 10" xfId="5586" xr:uid="{00000000-0005-0000-0000-000019000000}"/>
    <cellStyle name="20% - Accent1 10 2" xfId="5272" xr:uid="{00000000-0005-0000-0000-00001A000000}"/>
    <cellStyle name="20% - Accent1 10 2 2" xfId="5589" xr:uid="{00000000-0005-0000-0000-00001B000000}"/>
    <cellStyle name="20% - Accent1 10 2 2 2" xfId="23442" xr:uid="{275DB932-0318-4CFB-B169-0FB6BCFF9B44}"/>
    <cellStyle name="20% - Accent1 10 2 3" xfId="5592" xr:uid="{00000000-0005-0000-0000-00001C000000}"/>
    <cellStyle name="20% - Accent1 10 2 3 2" xfId="23445" xr:uid="{CD0A4BE1-497E-4938-A787-EA1A2B5FA515}"/>
    <cellStyle name="20% - Accent1 10 2 4" xfId="23358" xr:uid="{8EEFC5C8-BCC8-4805-9E5E-2590AF679B5D}"/>
    <cellStyle name="20% - Accent1 10 3" xfId="5595" xr:uid="{00000000-0005-0000-0000-00001D000000}"/>
    <cellStyle name="20% - Accent1 10 3 2" xfId="23448" xr:uid="{60E02512-359D-468F-8E6F-0ED1EBD9757C}"/>
    <cellStyle name="20% - Accent1 10 4" xfId="5598" xr:uid="{00000000-0005-0000-0000-00001E000000}"/>
    <cellStyle name="20% - Accent1 10 4 2" xfId="5601" xr:uid="{00000000-0005-0000-0000-00001F000000}"/>
    <cellStyle name="20% - Accent1 10 4 2 2" xfId="23454" xr:uid="{FBE9989D-79D7-4291-B840-F849B96C6B89}"/>
    <cellStyle name="20% - Accent1 10 4 3" xfId="23451" xr:uid="{B6CCB90D-41D3-426F-8F08-A1A682CCBBDE}"/>
    <cellStyle name="20% - Accent1 10 5" xfId="5604" xr:uid="{00000000-0005-0000-0000-000020000000}"/>
    <cellStyle name="20% - Accent1 10 5 2" xfId="23457" xr:uid="{ED9FC3E8-97A1-43A6-8341-61FCA020B856}"/>
    <cellStyle name="20% - Accent1 10 6" xfId="23439" xr:uid="{41AFC5C9-1EE2-4DD5-AD71-084AC7AB4773}"/>
    <cellStyle name="20% - Accent1 11" xfId="5605" xr:uid="{00000000-0005-0000-0000-000021000000}"/>
    <cellStyle name="20% - Accent1 11 2" xfId="5271" xr:uid="{00000000-0005-0000-0000-000022000000}"/>
    <cellStyle name="20% - Accent1 11 2 2" xfId="23357" xr:uid="{97E3CFE9-10AB-4565-8F66-41439102E752}"/>
    <cellStyle name="20% - Accent1 11 3" xfId="5270" xr:uid="{00000000-0005-0000-0000-000023000000}"/>
    <cellStyle name="20% - Accent1 11 3 2" xfId="5585" xr:uid="{00000000-0005-0000-0000-000024000000}"/>
    <cellStyle name="20% - Accent1 11 3 2 2" xfId="23438" xr:uid="{E82EAA80-1CEB-48BC-A55F-029162B86C79}"/>
    <cellStyle name="20% - Accent1 11 3 3" xfId="23356" xr:uid="{BF5EF21E-38BF-42B1-839C-45702D94BD5A}"/>
    <cellStyle name="20% - Accent1 11 4" xfId="23458" xr:uid="{1EC05A50-C753-47DA-83AE-6A32FE1CF9B2}"/>
    <cellStyle name="20% - Accent1 12" xfId="5535" xr:uid="{00000000-0005-0000-0000-000025000000}"/>
    <cellStyle name="20% - Accent1 12 2" xfId="5269" xr:uid="{00000000-0005-0000-0000-000026000000}"/>
    <cellStyle name="20% - Accent1 12 2 2" xfId="23355" xr:uid="{66D33E3A-8730-4329-ADA4-1FE2E3356873}"/>
    <cellStyle name="20% - Accent1 12 3" xfId="5268" xr:uid="{00000000-0005-0000-0000-000027000000}"/>
    <cellStyle name="20% - Accent1 12 3 2" xfId="23354" xr:uid="{EFD36567-7FDA-4912-8741-313F46F71AA2}"/>
    <cellStyle name="20% - Accent1 12 4" xfId="23407" xr:uid="{3D97BC89-ABA1-4309-BCFF-B958D9503F53}"/>
    <cellStyle name="20% - Accent1 13" xfId="5267" xr:uid="{00000000-0005-0000-0000-000028000000}"/>
    <cellStyle name="20% - Accent1 13 2" xfId="5584" xr:uid="{00000000-0005-0000-0000-000029000000}"/>
    <cellStyle name="20% - Accent1 13 2 2" xfId="23437" xr:uid="{0CE2AF00-F357-4EEC-B02B-F490C4A339F5}"/>
    <cellStyle name="20% - Accent1 13 3" xfId="5534" xr:uid="{00000000-0005-0000-0000-00002A000000}"/>
    <cellStyle name="20% - Accent1 13 3 2" xfId="23406" xr:uid="{DC98CAA4-426A-4B79-BCE4-C2015EEAF00A}"/>
    <cellStyle name="20% - Accent1 13 4" xfId="23353" xr:uid="{D8C086D9-1378-4038-9C5E-C80C359A0E73}"/>
    <cellStyle name="20% - Accent1 14" xfId="5266" xr:uid="{00000000-0005-0000-0000-00002B000000}"/>
    <cellStyle name="20% - Accent1 14 2" xfId="5265" xr:uid="{00000000-0005-0000-0000-00002C000000}"/>
    <cellStyle name="20% - Accent1 14 2 2" xfId="23352" xr:uid="{F62B1CCF-0AFC-499E-BB38-E4CA3A3C5C98}"/>
    <cellStyle name="20% - Accent1 15" xfId="5264" xr:uid="{00000000-0005-0000-0000-00002D000000}"/>
    <cellStyle name="20% - Accent1 15 2" xfId="23351" xr:uid="{FABE3CB2-1DED-4C85-940E-D31454736187}"/>
    <cellStyle name="20% - Accent1 16" xfId="5612" xr:uid="{00000000-0005-0000-0000-00002E000000}"/>
    <cellStyle name="20% - Accent1 17" xfId="20654" xr:uid="{62B2F0E3-5922-45BE-AFCC-60944186D1D7}"/>
    <cellStyle name="20% - Accent1 2" xfId="184" xr:uid="{00000000-0005-0000-0000-000017000000}"/>
    <cellStyle name="20% - Accent1 2 2" xfId="5617" xr:uid="{00000000-0005-0000-0000-000030000000}"/>
    <cellStyle name="20% - Accent1 2 3" xfId="5620" xr:uid="{00000000-0005-0000-0000-000031000000}"/>
    <cellStyle name="20% - Accent1 2 3 2" xfId="5623" xr:uid="{00000000-0005-0000-0000-000032000000}"/>
    <cellStyle name="20% - Accent1 2 3 2 2" xfId="5626" xr:uid="{00000000-0005-0000-0000-000033000000}"/>
    <cellStyle name="20% - Accent1 2 3 2 2 2" xfId="5627" xr:uid="{00000000-0005-0000-0000-000034000000}"/>
    <cellStyle name="20% - Accent1 2 3 2 2 2 2" xfId="5630" xr:uid="{00000000-0005-0000-0000-000035000000}"/>
    <cellStyle name="20% - Accent1 2 3 2 2 2 2 2" xfId="23479" xr:uid="{D0E15FB8-C399-411C-899D-1AC5829B1E55}"/>
    <cellStyle name="20% - Accent1 2 3 2 2 2 3" xfId="5558" xr:uid="{00000000-0005-0000-0000-000036000000}"/>
    <cellStyle name="20% - Accent1 2 3 2 2 2 3 2" xfId="23413" xr:uid="{E0129C8C-DA34-4DC5-8B40-0515D8EF214F}"/>
    <cellStyle name="20% - Accent1 2 3 2 2 2 4" xfId="23476" xr:uid="{519E9469-1F30-4C33-876C-1482C9DAD795}"/>
    <cellStyle name="20% - Accent1 2 3 2 2 3" xfId="5559" xr:uid="{00000000-0005-0000-0000-000037000000}"/>
    <cellStyle name="20% - Accent1 2 3 2 2 3 2" xfId="5263" xr:uid="{00000000-0005-0000-0000-000038000000}"/>
    <cellStyle name="20% - Accent1 2 3 2 2 3 2 2" xfId="23350" xr:uid="{B2F4DF4C-5CD2-4F9B-9816-25CAF8796A00}"/>
    <cellStyle name="20% - Accent1 2 3 2 2 3 3" xfId="23414" xr:uid="{EA089D1A-1B09-4D95-939C-C046C9EDFDB6}"/>
    <cellStyle name="20% - Accent1 2 3 2 2 4" xfId="5262" xr:uid="{00000000-0005-0000-0000-000039000000}"/>
    <cellStyle name="20% - Accent1 2 3 2 2 4 2" xfId="23349" xr:uid="{A057A911-7920-452C-81DB-E87C445F2811}"/>
    <cellStyle name="20% - Accent1 2 3 2 2 5" xfId="23475" xr:uid="{91D8D578-B29E-4F4E-BEED-865BA9A1D623}"/>
    <cellStyle name="20% - Accent1 2 3 2 3" xfId="5261" xr:uid="{00000000-0005-0000-0000-00003A000000}"/>
    <cellStyle name="20% - Accent1 2 3 2 3 2" xfId="5260" xr:uid="{00000000-0005-0000-0000-00003B000000}"/>
    <cellStyle name="20% - Accent1 2 3 2 3 2 2" xfId="5259" xr:uid="{00000000-0005-0000-0000-00003C000000}"/>
    <cellStyle name="20% - Accent1 2 3 2 3 2 2 2" xfId="28934" xr:uid="{3F4AA8AE-939C-406E-9833-5C9D69DE0AD6}"/>
    <cellStyle name="20% - Accent1 2 3 2 3 2 2 3" xfId="23346" xr:uid="{8FD037F2-99EE-45AE-8304-664E71C88B20}"/>
    <cellStyle name="20% - Accent1 2 3 2 3 2 2 4" xfId="31258" xr:uid="{D0E9BD21-EBBB-4838-9378-B16E99BB0045}"/>
    <cellStyle name="20% - Accent1 2 3 2 3 2 3" xfId="5258" xr:uid="{00000000-0005-0000-0000-00003D000000}"/>
    <cellStyle name="20% - Accent1 2 3 2 3 2 3 2" xfId="23345" xr:uid="{76C0BFBF-8AC9-41E5-A15B-2CDDEB7F58E4}"/>
    <cellStyle name="20% - Accent1 2 3 2 3 2 4" xfId="23347" xr:uid="{4F0FBB9C-58BC-48BF-9129-8C496BFA446E}"/>
    <cellStyle name="20% - Accent1 2 3 2 3 3" xfId="5257" xr:uid="{00000000-0005-0000-0000-00003E000000}"/>
    <cellStyle name="20% - Accent1 2 3 2 3 3 2" xfId="5256" xr:uid="{00000000-0005-0000-0000-00003F000000}"/>
    <cellStyle name="20% - Accent1 2 3 2 3 3 2 2" xfId="23343" xr:uid="{9D440D99-873B-44F5-9619-EBCAEB5A2B9F}"/>
    <cellStyle name="20% - Accent1 2 3 2 3 3 3" xfId="23344" xr:uid="{29AB99CD-96E8-490B-A72C-9FFFDCEC4A53}"/>
    <cellStyle name="20% - Accent1 2 3 2 3 4" xfId="5255" xr:uid="{00000000-0005-0000-0000-000040000000}"/>
    <cellStyle name="20% - Accent1 2 3 2 3 4 2" xfId="23342" xr:uid="{2048010F-EA6C-4A4C-8E90-C6F6C5E0FC18}"/>
    <cellStyle name="20% - Accent1 2 3 2 3 5" xfId="23348" xr:uid="{DB770F71-2ABA-4E25-8BB1-928B2BD2B609}"/>
    <cellStyle name="20% - Accent1 2 3 2 4" xfId="5254" xr:uid="{00000000-0005-0000-0000-000041000000}"/>
    <cellStyle name="20% - Accent1 2 3 2 4 2" xfId="5253" xr:uid="{00000000-0005-0000-0000-000042000000}"/>
    <cellStyle name="20% - Accent1 2 3 2 4 2 2" xfId="23340" xr:uid="{89BA16DA-96A7-44DB-99CC-761869BB4EAC}"/>
    <cellStyle name="20% - Accent1 2 3 2 4 3" xfId="5252" xr:uid="{00000000-0005-0000-0000-000043000000}"/>
    <cellStyle name="20% - Accent1 2 3 2 4 3 2" xfId="23339" xr:uid="{2AE6CA77-4626-4B91-8713-3195FF9E903B}"/>
    <cellStyle name="20% - Accent1 2 3 2 4 4" xfId="23341" xr:uid="{C0E8C306-E37B-4D4D-9A60-3BF01C22AE84}"/>
    <cellStyle name="20% - Accent1 2 3 2 5" xfId="5251" xr:uid="{00000000-0005-0000-0000-000044000000}"/>
    <cellStyle name="20% - Accent1 2 3 2 5 2" xfId="23338" xr:uid="{30267D3A-5CC0-431F-81DC-DC7C30ECE93D}"/>
    <cellStyle name="20% - Accent1 2 3 2 6" xfId="5250" xr:uid="{00000000-0005-0000-0000-000045000000}"/>
    <cellStyle name="20% - Accent1 2 3 2 6 2" xfId="5249" xr:uid="{00000000-0005-0000-0000-000046000000}"/>
    <cellStyle name="20% - Accent1 2 3 2 6 2 2" xfId="23336" xr:uid="{C070D00D-EE55-4E39-A9C0-3DAEEFE3F6D0}"/>
    <cellStyle name="20% - Accent1 2 3 2 6 3" xfId="23337" xr:uid="{854CA857-18E9-4A83-A352-DC093E012131}"/>
    <cellStyle name="20% - Accent1 2 3 2 7" xfId="5248" xr:uid="{00000000-0005-0000-0000-000047000000}"/>
    <cellStyle name="20% - Accent1 2 3 2 7 2" xfId="23335" xr:uid="{7C9993C6-6185-4BE6-BDBA-605492A76BCE}"/>
    <cellStyle name="20% - Accent1 2 3 2 8" xfId="23472" xr:uid="{99B5CBB2-C85A-41FB-960B-14528666970A}"/>
    <cellStyle name="20% - Accent1 2 3 3" xfId="5247" xr:uid="{00000000-0005-0000-0000-000048000000}"/>
    <cellStyle name="20% - Accent1 2 3 3 2" xfId="5246" xr:uid="{00000000-0005-0000-0000-000049000000}"/>
    <cellStyle name="20% - Accent1 2 3 3 2 2" xfId="5245" xr:uid="{00000000-0005-0000-0000-00004A000000}"/>
    <cellStyle name="20% - Accent1 2 3 3 2 2 2" xfId="23332" xr:uid="{CC98D5B0-F5A9-4400-8F1F-280C94F2572C}"/>
    <cellStyle name="20% - Accent1 2 3 3 2 3" xfId="5244" xr:uid="{00000000-0005-0000-0000-00004B000000}"/>
    <cellStyle name="20% - Accent1 2 3 3 2 3 2" xfId="23331" xr:uid="{6C77B67D-B2ED-406E-A4B9-C8C0CB0D81E8}"/>
    <cellStyle name="20% - Accent1 2 3 3 2 4" xfId="23333" xr:uid="{64B3EB2C-1F6E-4050-904C-859F91876C38}"/>
    <cellStyle name="20% - Accent1 2 3 3 3" xfId="5243" xr:uid="{00000000-0005-0000-0000-00004C000000}"/>
    <cellStyle name="20% - Accent1 2 3 3 3 2" xfId="5242" xr:uid="{00000000-0005-0000-0000-00004D000000}"/>
    <cellStyle name="20% - Accent1 2 3 3 3 2 2" xfId="23329" xr:uid="{ED7B9848-DD0F-4468-9AFE-9CF68D377CC2}"/>
    <cellStyle name="20% - Accent1 2 3 3 3 3" xfId="23330" xr:uid="{6C9FF93F-233F-4856-A466-87C13B8FE53E}"/>
    <cellStyle name="20% - Accent1 2 3 3 4" xfId="5241" xr:uid="{00000000-0005-0000-0000-00004E000000}"/>
    <cellStyle name="20% - Accent1 2 3 3 4 2" xfId="23328" xr:uid="{3486298A-EAE0-4806-B404-F4315CBB2F7E}"/>
    <cellStyle name="20% - Accent1 2 3 3 5" xfId="23334" xr:uid="{07029A45-37F6-42AD-B964-90E42C79A8D7}"/>
    <cellStyle name="20% - Accent1 2 3 4" xfId="5240" xr:uid="{00000000-0005-0000-0000-00004F000000}"/>
    <cellStyle name="20% - Accent1 2 3 4 2" xfId="5239" xr:uid="{00000000-0005-0000-0000-000050000000}"/>
    <cellStyle name="20% - Accent1 2 3 4 2 2" xfId="5238" xr:uid="{00000000-0005-0000-0000-000051000000}"/>
    <cellStyle name="20% - Accent1 2 3 4 2 2 2" xfId="23325" xr:uid="{D41668FB-DC2F-4F37-8509-3A51758F8472}"/>
    <cellStyle name="20% - Accent1 2 3 4 2 3" xfId="5237" xr:uid="{00000000-0005-0000-0000-000052000000}"/>
    <cellStyle name="20% - Accent1 2 3 4 2 3 2" xfId="23324" xr:uid="{43F61935-96A2-4901-BF4C-C820ECCC48D4}"/>
    <cellStyle name="20% - Accent1 2 3 4 2 4" xfId="23326" xr:uid="{8722BC27-F17E-4852-8140-E66F4D8CD02F}"/>
    <cellStyle name="20% - Accent1 2 3 4 3" xfId="5236" xr:uid="{00000000-0005-0000-0000-000053000000}"/>
    <cellStyle name="20% - Accent1 2 3 4 3 2" xfId="5235" xr:uid="{00000000-0005-0000-0000-000054000000}"/>
    <cellStyle name="20% - Accent1 2 3 4 3 2 2" xfId="23322" xr:uid="{D6652849-2FC3-4AB0-A4B3-983D4CD66633}"/>
    <cellStyle name="20% - Accent1 2 3 4 3 3" xfId="23323" xr:uid="{84CA0A17-0580-4CF1-B8E1-79F16E0D633E}"/>
    <cellStyle name="20% - Accent1 2 3 4 4" xfId="5234" xr:uid="{00000000-0005-0000-0000-000055000000}"/>
    <cellStyle name="20% - Accent1 2 3 4 4 2" xfId="23321" xr:uid="{ED51CEEA-424F-42C6-B22E-B90EC6AE2FCA}"/>
    <cellStyle name="20% - Accent1 2 3 4 5" xfId="23327" xr:uid="{9CB98A59-8CE9-45C6-9757-457A3CF5EA83}"/>
    <cellStyle name="20% - Accent1 2 3 5" xfId="5233" xr:uid="{00000000-0005-0000-0000-000056000000}"/>
    <cellStyle name="20% - Accent1 2 3 5 2" xfId="5232" xr:uid="{00000000-0005-0000-0000-000057000000}"/>
    <cellStyle name="20% - Accent1 2 3 5 2 2" xfId="23319" xr:uid="{472E7DDD-7396-452D-B4EB-AEC2E5CB67AA}"/>
    <cellStyle name="20% - Accent1 2 3 5 3" xfId="5231" xr:uid="{00000000-0005-0000-0000-000058000000}"/>
    <cellStyle name="20% - Accent1 2 3 5 3 2" xfId="23318" xr:uid="{3A2BBA15-6F22-49AC-BAAB-63B77804E458}"/>
    <cellStyle name="20% - Accent1 2 3 5 4" xfId="23320" xr:uid="{F400E144-5489-49DD-A197-2CC3EA2E7793}"/>
    <cellStyle name="20% - Accent1 2 3 6" xfId="5230" xr:uid="{00000000-0005-0000-0000-000059000000}"/>
    <cellStyle name="20% - Accent1 2 3 6 2" xfId="23317" xr:uid="{9664563F-3D37-4A5E-884C-0E33897AD221}"/>
    <cellStyle name="20% - Accent1 2 3 7" xfId="5229" xr:uid="{00000000-0005-0000-0000-00005A000000}"/>
    <cellStyle name="20% - Accent1 2 3 7 2" xfId="5228" xr:uid="{00000000-0005-0000-0000-00005B000000}"/>
    <cellStyle name="20% - Accent1 2 3 7 2 2" xfId="23315" xr:uid="{7D5EAB67-949B-44B0-9BD6-6594C9909B15}"/>
    <cellStyle name="20% - Accent1 2 3 7 3" xfId="23316" xr:uid="{720D3BA6-EC6E-4184-864D-90F400B6D294}"/>
    <cellStyle name="20% - Accent1 2 3 8" xfId="5227" xr:uid="{00000000-0005-0000-0000-00005C000000}"/>
    <cellStyle name="20% - Accent1 2 3 8 2" xfId="23314" xr:uid="{89EBCB54-131F-464F-8B85-E2847D4B4E6D}"/>
    <cellStyle name="20% - Accent1 2 3 9" xfId="23469" xr:uid="{CC383211-1807-4C51-ABC8-BAB552363DDE}"/>
    <cellStyle name="20% - Accent1 2 4" xfId="5226" xr:uid="{00000000-0005-0000-0000-00005D000000}"/>
    <cellStyle name="20% - Accent1 2 4 2" xfId="5225" xr:uid="{00000000-0005-0000-0000-00005E000000}"/>
    <cellStyle name="20% - Accent1 2 4 2 2" xfId="5224" xr:uid="{00000000-0005-0000-0000-00005F000000}"/>
    <cellStyle name="20% - Accent1 2 4 2 2 2" xfId="5223" xr:uid="{00000000-0005-0000-0000-000060000000}"/>
    <cellStyle name="20% - Accent1 2 4 2 2 2 2" xfId="5222" xr:uid="{00000000-0005-0000-0000-000061000000}"/>
    <cellStyle name="20% - Accent1 2 4 2 2 2 2 2" xfId="23309" xr:uid="{4EE1C7A1-6DE8-4D36-838C-3810D9C74F4C}"/>
    <cellStyle name="20% - Accent1 2 4 2 2 2 3" xfId="5221" xr:uid="{00000000-0005-0000-0000-000062000000}"/>
    <cellStyle name="20% - Accent1 2 4 2 2 2 3 2" xfId="23308" xr:uid="{1D1F0CA5-14F0-4E64-AAF4-119CBF88D328}"/>
    <cellStyle name="20% - Accent1 2 4 2 2 2 4" xfId="23310" xr:uid="{8EE70BCE-A8C1-4682-9B5F-37F7246D9511}"/>
    <cellStyle name="20% - Accent1 2 4 2 2 3" xfId="5220" xr:uid="{00000000-0005-0000-0000-000063000000}"/>
    <cellStyle name="20% - Accent1 2 4 2 2 3 2" xfId="5219" xr:uid="{00000000-0005-0000-0000-000064000000}"/>
    <cellStyle name="20% - Accent1 2 4 2 2 3 2 2" xfId="23306" xr:uid="{958D974D-B17A-4A03-B200-7B296F26718E}"/>
    <cellStyle name="20% - Accent1 2 4 2 2 3 3" xfId="23307" xr:uid="{4978FB69-C00F-4CF1-B9B5-C71C2DC41CF4}"/>
    <cellStyle name="20% - Accent1 2 4 2 2 4" xfId="5218" xr:uid="{00000000-0005-0000-0000-000065000000}"/>
    <cellStyle name="20% - Accent1 2 4 2 2 4 2" xfId="23305" xr:uid="{BF73AEDB-5ED6-4908-842C-2C0C9751A4B9}"/>
    <cellStyle name="20% - Accent1 2 4 2 2 5" xfId="23311" xr:uid="{D7B84AEC-4E5A-49FA-90FF-D8DE9F42A312}"/>
    <cellStyle name="20% - Accent1 2 4 2 3" xfId="5217" xr:uid="{00000000-0005-0000-0000-000066000000}"/>
    <cellStyle name="20% - Accent1 2 4 2 3 2" xfId="5216" xr:uid="{00000000-0005-0000-0000-000067000000}"/>
    <cellStyle name="20% - Accent1 2 4 2 3 2 2" xfId="5215" xr:uid="{00000000-0005-0000-0000-000068000000}"/>
    <cellStyle name="20% - Accent1 2 4 2 3 2 2 2" xfId="23302" xr:uid="{33B99F46-C205-4CE7-9FC4-8E350F9466D8}"/>
    <cellStyle name="20% - Accent1 2 4 2 3 2 3" xfId="5214" xr:uid="{00000000-0005-0000-0000-000069000000}"/>
    <cellStyle name="20% - Accent1 2 4 2 3 2 3 2" xfId="23301" xr:uid="{167D79BB-A196-40C3-9444-6BDEF2A4F67A}"/>
    <cellStyle name="20% - Accent1 2 4 2 3 2 4" xfId="23303" xr:uid="{C3E01074-09CB-4DE1-A92E-BE864B55269C}"/>
    <cellStyle name="20% - Accent1 2 4 2 3 3" xfId="5213" xr:uid="{00000000-0005-0000-0000-00006A000000}"/>
    <cellStyle name="20% - Accent1 2 4 2 3 3 2" xfId="5212" xr:uid="{00000000-0005-0000-0000-00006B000000}"/>
    <cellStyle name="20% - Accent1 2 4 2 3 3 2 2" xfId="23299" xr:uid="{083CC16C-0EF6-43B3-A121-BFB3E5727EB4}"/>
    <cellStyle name="20% - Accent1 2 4 2 3 3 3" xfId="23300" xr:uid="{FA6A050C-B500-4E4C-AB5E-9F19EDBE9CAA}"/>
    <cellStyle name="20% - Accent1 2 4 2 3 4" xfId="5211" xr:uid="{00000000-0005-0000-0000-00006C000000}"/>
    <cellStyle name="20% - Accent1 2 4 2 3 4 2" xfId="23298" xr:uid="{83CB241B-5C3F-4EC4-8AA8-0AF683CFD809}"/>
    <cellStyle name="20% - Accent1 2 4 2 3 5" xfId="23304" xr:uid="{FE8E16D5-667D-4230-8ADF-915FA6F792D8}"/>
    <cellStyle name="20% - Accent1 2 4 2 4" xfId="5210" xr:uid="{00000000-0005-0000-0000-00006D000000}"/>
    <cellStyle name="20% - Accent1 2 4 2 4 2" xfId="5209" xr:uid="{00000000-0005-0000-0000-00006E000000}"/>
    <cellStyle name="20% - Accent1 2 4 2 4 2 2" xfId="23296" xr:uid="{7893FD3D-4897-4299-97EA-5B2474252E57}"/>
    <cellStyle name="20% - Accent1 2 4 2 4 3" xfId="5208" xr:uid="{00000000-0005-0000-0000-00006F000000}"/>
    <cellStyle name="20% - Accent1 2 4 2 4 3 2" xfId="23295" xr:uid="{E144DD63-82E0-4A7D-92BB-B73BAB849509}"/>
    <cellStyle name="20% - Accent1 2 4 2 4 4" xfId="23297" xr:uid="{E02E13DB-81DC-4723-999A-C52F42369A44}"/>
    <cellStyle name="20% - Accent1 2 4 2 5" xfId="5207" xr:uid="{00000000-0005-0000-0000-000070000000}"/>
    <cellStyle name="20% - Accent1 2 4 2 5 2" xfId="23294" xr:uid="{87299EB4-3179-4A5F-9EBB-3D440D263E0A}"/>
    <cellStyle name="20% - Accent1 2 4 2 6" xfId="5206" xr:uid="{00000000-0005-0000-0000-000071000000}"/>
    <cellStyle name="20% - Accent1 2 4 2 6 2" xfId="5205" xr:uid="{00000000-0005-0000-0000-000072000000}"/>
    <cellStyle name="20% - Accent1 2 4 2 6 2 2" xfId="23292" xr:uid="{3578EB08-307B-43BD-BF84-5CF009329836}"/>
    <cellStyle name="20% - Accent1 2 4 2 6 3" xfId="23293" xr:uid="{DAF3F76B-81DE-401D-9507-A6FACEB2D274}"/>
    <cellStyle name="20% - Accent1 2 4 2 7" xfId="5204" xr:uid="{00000000-0005-0000-0000-000073000000}"/>
    <cellStyle name="20% - Accent1 2 4 2 7 2" xfId="23291" xr:uid="{20D3F565-0E11-4A1F-84BA-B05FD0D4D8CE}"/>
    <cellStyle name="20% - Accent1 2 4 2 8" xfId="23312" xr:uid="{EBD4A8D5-1A55-4CD1-B808-78EF5B67C821}"/>
    <cellStyle name="20% - Accent1 2 4 3" xfId="5203" xr:uid="{00000000-0005-0000-0000-000074000000}"/>
    <cellStyle name="20% - Accent1 2 4 3 2" xfId="5202" xr:uid="{00000000-0005-0000-0000-000075000000}"/>
    <cellStyle name="20% - Accent1 2 4 3 2 2" xfId="5201" xr:uid="{00000000-0005-0000-0000-000076000000}"/>
    <cellStyle name="20% - Accent1 2 4 3 2 2 2" xfId="23288" xr:uid="{E0080549-7CC5-4EB1-86B1-BCFBACF60FE5}"/>
    <cellStyle name="20% - Accent1 2 4 3 2 3" xfId="5200" xr:uid="{00000000-0005-0000-0000-000077000000}"/>
    <cellStyle name="20% - Accent1 2 4 3 2 3 2" xfId="23287" xr:uid="{9BAE7B86-550B-40AA-8483-E4C3D6C841E6}"/>
    <cellStyle name="20% - Accent1 2 4 3 2 4" xfId="23289" xr:uid="{D14D76E3-ADC7-429E-8B14-070D1A6A1976}"/>
    <cellStyle name="20% - Accent1 2 4 3 3" xfId="5199" xr:uid="{00000000-0005-0000-0000-000078000000}"/>
    <cellStyle name="20% - Accent1 2 4 3 3 2" xfId="5198" xr:uid="{00000000-0005-0000-0000-000079000000}"/>
    <cellStyle name="20% - Accent1 2 4 3 3 2 2" xfId="23285" xr:uid="{0ABEC463-133D-42E7-81B6-AA709E0E36C7}"/>
    <cellStyle name="20% - Accent1 2 4 3 3 3" xfId="23286" xr:uid="{2310D6BC-0076-4320-B73E-77DE7DB5CB50}"/>
    <cellStyle name="20% - Accent1 2 4 3 4" xfId="5197" xr:uid="{00000000-0005-0000-0000-00007A000000}"/>
    <cellStyle name="20% - Accent1 2 4 3 4 2" xfId="23284" xr:uid="{6DB05496-BA2E-413C-8358-CF3604053170}"/>
    <cellStyle name="20% - Accent1 2 4 3 5" xfId="23290" xr:uid="{70AFA6D2-46FB-4ACA-9DE0-149A60B710D7}"/>
    <cellStyle name="20% - Accent1 2 4 4" xfId="5196" xr:uid="{00000000-0005-0000-0000-00007B000000}"/>
    <cellStyle name="20% - Accent1 2 4 4 2" xfId="5195" xr:uid="{00000000-0005-0000-0000-00007C000000}"/>
    <cellStyle name="20% - Accent1 2 4 4 2 2" xfId="5194" xr:uid="{00000000-0005-0000-0000-00007D000000}"/>
    <cellStyle name="20% - Accent1 2 4 4 2 2 2" xfId="23281" xr:uid="{1CD11F17-984F-453D-99C9-1D3F8A57B850}"/>
    <cellStyle name="20% - Accent1 2 4 4 2 3" xfId="5193" xr:uid="{00000000-0005-0000-0000-00007E000000}"/>
    <cellStyle name="20% - Accent1 2 4 4 2 3 2" xfId="23280" xr:uid="{246C10F6-4152-48C1-8088-18E9F7449721}"/>
    <cellStyle name="20% - Accent1 2 4 4 2 4" xfId="23282" xr:uid="{DF40DC10-A686-46EA-A52C-667FAB71F048}"/>
    <cellStyle name="20% - Accent1 2 4 4 3" xfId="5192" xr:uid="{00000000-0005-0000-0000-00007F000000}"/>
    <cellStyle name="20% - Accent1 2 4 4 3 2" xfId="5191" xr:uid="{00000000-0005-0000-0000-000080000000}"/>
    <cellStyle name="20% - Accent1 2 4 4 3 2 2" xfId="23278" xr:uid="{C668754F-8AE7-42AA-9EA1-02D018A0133A}"/>
    <cellStyle name="20% - Accent1 2 4 4 3 3" xfId="23279" xr:uid="{F8EF116F-B1BA-4ED9-81AE-D95CD0489D4C}"/>
    <cellStyle name="20% - Accent1 2 4 4 4" xfId="5190" xr:uid="{00000000-0005-0000-0000-000081000000}"/>
    <cellStyle name="20% - Accent1 2 4 4 4 2" xfId="23277" xr:uid="{99A37481-79B6-4C39-943C-05EAA5920A35}"/>
    <cellStyle name="20% - Accent1 2 4 4 5" xfId="23283" xr:uid="{F20B4249-D660-413F-B698-F68AAA11FCCF}"/>
    <cellStyle name="20% - Accent1 2 4 5" xfId="5189" xr:uid="{00000000-0005-0000-0000-000082000000}"/>
    <cellStyle name="20% - Accent1 2 4 5 2" xfId="5188" xr:uid="{00000000-0005-0000-0000-000083000000}"/>
    <cellStyle name="20% - Accent1 2 4 5 2 2" xfId="23275" xr:uid="{3C5BBB67-C7DD-46CB-BFBE-637E543CC4DB}"/>
    <cellStyle name="20% - Accent1 2 4 5 3" xfId="5187" xr:uid="{00000000-0005-0000-0000-000084000000}"/>
    <cellStyle name="20% - Accent1 2 4 5 3 2" xfId="23274" xr:uid="{6081F68A-89FC-4977-B54E-E07FEB90C097}"/>
    <cellStyle name="20% - Accent1 2 4 5 4" xfId="23276" xr:uid="{22918DDC-B663-4EAE-8C7D-5A1BD86BEFAB}"/>
    <cellStyle name="20% - Accent1 2 4 6" xfId="5186" xr:uid="{00000000-0005-0000-0000-000085000000}"/>
    <cellStyle name="20% - Accent1 2 4 6 2" xfId="23273" xr:uid="{638A98FF-1739-4C2C-BD8A-98374527B267}"/>
    <cellStyle name="20% - Accent1 2 4 7" xfId="5185" xr:uid="{00000000-0005-0000-0000-000086000000}"/>
    <cellStyle name="20% - Accent1 2 4 7 2" xfId="5184" xr:uid="{00000000-0005-0000-0000-000087000000}"/>
    <cellStyle name="20% - Accent1 2 4 7 2 2" xfId="23271" xr:uid="{98015A68-0BC2-49F1-83B2-8BCC1EC0B953}"/>
    <cellStyle name="20% - Accent1 2 4 7 3" xfId="23272" xr:uid="{79855061-43C0-4109-8A00-E6E61F217465}"/>
    <cellStyle name="20% - Accent1 2 4 8" xfId="5183" xr:uid="{00000000-0005-0000-0000-000088000000}"/>
    <cellStyle name="20% - Accent1 2 4 8 2" xfId="23270" xr:uid="{92E6216E-3772-4D45-B8B4-4A6AEB6ED822}"/>
    <cellStyle name="20% - Accent1 2 4 9" xfId="23313" xr:uid="{B5BC32D4-7719-4C0C-A366-AA71F4D11C11}"/>
    <cellStyle name="20% - Accent1 2 5" xfId="5182" xr:uid="{00000000-0005-0000-0000-000089000000}"/>
    <cellStyle name="20% - Accent1 2 5 2" xfId="5181" xr:uid="{00000000-0005-0000-0000-00008A000000}"/>
    <cellStyle name="20% - Accent1 2 5 2 2" xfId="5180" xr:uid="{00000000-0005-0000-0000-00008B000000}"/>
    <cellStyle name="20% - Accent1 2 5 2 2 2" xfId="5179" xr:uid="{00000000-0005-0000-0000-00008C000000}"/>
    <cellStyle name="20% - Accent1 2 5 2 2 2 2" xfId="5178" xr:uid="{00000000-0005-0000-0000-00008D000000}"/>
    <cellStyle name="20% - Accent1 2 5 2 2 2 2 2" xfId="23265" xr:uid="{43D98D9D-5B99-41CC-B0C3-2748298BE5FF}"/>
    <cellStyle name="20% - Accent1 2 5 2 2 2 3" xfId="5177" xr:uid="{00000000-0005-0000-0000-00008E000000}"/>
    <cellStyle name="20% - Accent1 2 5 2 2 2 3 2" xfId="23264" xr:uid="{969D6D9A-D1C8-4BA7-A952-27AC1142EDC3}"/>
    <cellStyle name="20% - Accent1 2 5 2 2 2 4" xfId="23266" xr:uid="{7AB6851A-D3CC-4F0F-ABDA-0FCEA6F890E1}"/>
    <cellStyle name="20% - Accent1 2 5 2 2 3" xfId="5176" xr:uid="{00000000-0005-0000-0000-00008F000000}"/>
    <cellStyle name="20% - Accent1 2 5 2 2 3 2" xfId="5175" xr:uid="{00000000-0005-0000-0000-000090000000}"/>
    <cellStyle name="20% - Accent1 2 5 2 2 3 2 2" xfId="23262" xr:uid="{DCDA35EB-6B52-4957-BBE5-976B1D3DBDC7}"/>
    <cellStyle name="20% - Accent1 2 5 2 2 3 3" xfId="23263" xr:uid="{C62CC59A-AC0E-46EC-BCB4-6B5031163451}"/>
    <cellStyle name="20% - Accent1 2 5 2 2 4" xfId="5174" xr:uid="{00000000-0005-0000-0000-000091000000}"/>
    <cellStyle name="20% - Accent1 2 5 2 2 4 2" xfId="23261" xr:uid="{317D865D-93EA-4B0F-B933-E9DDA84BB740}"/>
    <cellStyle name="20% - Accent1 2 5 2 2 5" xfId="23267" xr:uid="{9F8FD4A6-0605-4C01-B4BB-7ECEFD9183CD}"/>
    <cellStyle name="20% - Accent1 2 5 2 3" xfId="5173" xr:uid="{00000000-0005-0000-0000-000092000000}"/>
    <cellStyle name="20% - Accent1 2 5 2 3 2" xfId="5172" xr:uid="{00000000-0005-0000-0000-000093000000}"/>
    <cellStyle name="20% - Accent1 2 5 2 3 2 2" xfId="5171" xr:uid="{00000000-0005-0000-0000-000094000000}"/>
    <cellStyle name="20% - Accent1 2 5 2 3 2 2 2" xfId="23258" xr:uid="{F0F32D35-C332-4710-A5FF-37591BA8E2B7}"/>
    <cellStyle name="20% - Accent1 2 5 2 3 2 3" xfId="5170" xr:uid="{00000000-0005-0000-0000-000095000000}"/>
    <cellStyle name="20% - Accent1 2 5 2 3 2 3 2" xfId="23257" xr:uid="{BD13D561-A4E8-4A93-81AE-1DCE0C1F4522}"/>
    <cellStyle name="20% - Accent1 2 5 2 3 2 4" xfId="23259" xr:uid="{D3CBB58F-FC85-48F4-89B5-C4E7DE81DACE}"/>
    <cellStyle name="20% - Accent1 2 5 2 3 3" xfId="5169" xr:uid="{00000000-0005-0000-0000-000096000000}"/>
    <cellStyle name="20% - Accent1 2 5 2 3 3 2" xfId="5168" xr:uid="{00000000-0005-0000-0000-000097000000}"/>
    <cellStyle name="20% - Accent1 2 5 2 3 3 2 2" xfId="23255" xr:uid="{AA0301B5-D2E7-42DE-A853-CD11FC812F24}"/>
    <cellStyle name="20% - Accent1 2 5 2 3 3 3" xfId="23256" xr:uid="{1C4D640C-0CF2-4D8F-9E51-C9EB2E71F727}"/>
    <cellStyle name="20% - Accent1 2 5 2 3 4" xfId="5167" xr:uid="{00000000-0005-0000-0000-000098000000}"/>
    <cellStyle name="20% - Accent1 2 5 2 3 4 2" xfId="23254" xr:uid="{DC2A0129-ED76-4CE2-A8D3-AB03A8D476CF}"/>
    <cellStyle name="20% - Accent1 2 5 2 3 5" xfId="23260" xr:uid="{65DE0839-A0CA-4347-A0D2-729CE18C238D}"/>
    <cellStyle name="20% - Accent1 2 5 2 4" xfId="5166" xr:uid="{00000000-0005-0000-0000-000099000000}"/>
    <cellStyle name="20% - Accent1 2 5 2 4 2" xfId="5165" xr:uid="{00000000-0005-0000-0000-00009A000000}"/>
    <cellStyle name="20% - Accent1 2 5 2 4 2 2" xfId="23252" xr:uid="{C278DA7D-B932-4EFD-8A40-B1A1FE69829E}"/>
    <cellStyle name="20% - Accent1 2 5 2 4 3" xfId="5164" xr:uid="{00000000-0005-0000-0000-00009B000000}"/>
    <cellStyle name="20% - Accent1 2 5 2 4 3 2" xfId="23251" xr:uid="{12F83CBC-DDC2-46E6-8618-FA0C895F0440}"/>
    <cellStyle name="20% - Accent1 2 5 2 4 4" xfId="23253" xr:uid="{04F50419-2990-4F83-82A7-C969A4222580}"/>
    <cellStyle name="20% - Accent1 2 5 2 5" xfId="5163" xr:uid="{00000000-0005-0000-0000-00009C000000}"/>
    <cellStyle name="20% - Accent1 2 5 2 5 2" xfId="23250" xr:uid="{D8FB50E5-49CE-49D4-96A6-DD09B5A18AE4}"/>
    <cellStyle name="20% - Accent1 2 5 2 6" xfId="5162" xr:uid="{00000000-0005-0000-0000-00009D000000}"/>
    <cellStyle name="20% - Accent1 2 5 2 6 2" xfId="5161" xr:uid="{00000000-0005-0000-0000-00009E000000}"/>
    <cellStyle name="20% - Accent1 2 5 2 6 2 2" xfId="23248" xr:uid="{718FF9E7-F42D-46F9-BAB1-A8D3AFBB176F}"/>
    <cellStyle name="20% - Accent1 2 5 2 6 3" xfId="23249" xr:uid="{5B0D60EF-907D-41A7-9074-19C2BAB9EFCA}"/>
    <cellStyle name="20% - Accent1 2 5 2 7" xfId="5160" xr:uid="{00000000-0005-0000-0000-00009F000000}"/>
    <cellStyle name="20% - Accent1 2 5 2 7 2" xfId="23247" xr:uid="{FAF037E3-B2B9-433F-967D-714BCC853223}"/>
    <cellStyle name="20% - Accent1 2 5 2 8" xfId="23268" xr:uid="{3816FAA7-E791-4E6D-A741-7E8BD4B91345}"/>
    <cellStyle name="20% - Accent1 2 5 3" xfId="5159" xr:uid="{00000000-0005-0000-0000-0000A0000000}"/>
    <cellStyle name="20% - Accent1 2 5 3 2" xfId="5158" xr:uid="{00000000-0005-0000-0000-0000A1000000}"/>
    <cellStyle name="20% - Accent1 2 5 3 2 2" xfId="5157" xr:uid="{00000000-0005-0000-0000-0000A2000000}"/>
    <cellStyle name="20% - Accent1 2 5 3 2 2 2" xfId="23244" xr:uid="{67BDFE62-1F13-4FA6-9D23-2881E9B6B498}"/>
    <cellStyle name="20% - Accent1 2 5 3 2 3" xfId="5156" xr:uid="{00000000-0005-0000-0000-0000A3000000}"/>
    <cellStyle name="20% - Accent1 2 5 3 2 3 2" xfId="23243" xr:uid="{1167F19E-6401-4C39-8737-105B403E8719}"/>
    <cellStyle name="20% - Accent1 2 5 3 2 4" xfId="23245" xr:uid="{B74C154C-51D0-4E3B-95BE-3CF9CB942200}"/>
    <cellStyle name="20% - Accent1 2 5 3 3" xfId="5155" xr:uid="{00000000-0005-0000-0000-0000A4000000}"/>
    <cellStyle name="20% - Accent1 2 5 3 3 2" xfId="5154" xr:uid="{00000000-0005-0000-0000-0000A5000000}"/>
    <cellStyle name="20% - Accent1 2 5 3 3 2 2" xfId="23241" xr:uid="{E5C1D236-EC76-432F-99A1-19B4AC2A9059}"/>
    <cellStyle name="20% - Accent1 2 5 3 3 3" xfId="23242" xr:uid="{D76B4B80-A22C-47B8-A78D-67221294DAB0}"/>
    <cellStyle name="20% - Accent1 2 5 3 4" xfId="5153" xr:uid="{00000000-0005-0000-0000-0000A6000000}"/>
    <cellStyle name="20% - Accent1 2 5 3 4 2" xfId="23240" xr:uid="{A2639992-68ED-4EE8-A2E0-B6AF72F3BC25}"/>
    <cellStyle name="20% - Accent1 2 5 3 5" xfId="23246" xr:uid="{33296D4A-6562-487D-8896-47BDB510B15B}"/>
    <cellStyle name="20% - Accent1 2 5 4" xfId="5152" xr:uid="{00000000-0005-0000-0000-0000A7000000}"/>
    <cellStyle name="20% - Accent1 2 5 4 2" xfId="5151" xr:uid="{00000000-0005-0000-0000-0000A8000000}"/>
    <cellStyle name="20% - Accent1 2 5 4 2 2" xfId="5150" xr:uid="{00000000-0005-0000-0000-0000A9000000}"/>
    <cellStyle name="20% - Accent1 2 5 4 2 2 2" xfId="23237" xr:uid="{3F559632-91B3-4D2B-B71D-F588916B841A}"/>
    <cellStyle name="20% - Accent1 2 5 4 2 3" xfId="5149" xr:uid="{00000000-0005-0000-0000-0000AA000000}"/>
    <cellStyle name="20% - Accent1 2 5 4 2 3 2" xfId="23236" xr:uid="{EEC60205-2F5A-47A9-AB81-65FD8845B79E}"/>
    <cellStyle name="20% - Accent1 2 5 4 2 4" xfId="23238" xr:uid="{5BD5A157-F50D-44DF-94F6-9633F708E440}"/>
    <cellStyle name="20% - Accent1 2 5 4 3" xfId="5148" xr:uid="{00000000-0005-0000-0000-0000AB000000}"/>
    <cellStyle name="20% - Accent1 2 5 4 3 2" xfId="5147" xr:uid="{00000000-0005-0000-0000-0000AC000000}"/>
    <cellStyle name="20% - Accent1 2 5 4 3 2 2" xfId="23234" xr:uid="{C36A1670-117A-4C21-ACC6-0CA3457254C7}"/>
    <cellStyle name="20% - Accent1 2 5 4 3 3" xfId="23235" xr:uid="{154CD76A-8AEA-42BE-A22E-87C37EB24AB7}"/>
    <cellStyle name="20% - Accent1 2 5 4 4" xfId="5146" xr:uid="{00000000-0005-0000-0000-0000AD000000}"/>
    <cellStyle name="20% - Accent1 2 5 4 4 2" xfId="23233" xr:uid="{1FA33031-B4AF-441D-85A2-966BE2A22BE5}"/>
    <cellStyle name="20% - Accent1 2 5 4 5" xfId="23239" xr:uid="{9D1EC949-8A05-4D57-9006-F58CD96F21E3}"/>
    <cellStyle name="20% - Accent1 2 5 5" xfId="5145" xr:uid="{00000000-0005-0000-0000-0000AE000000}"/>
    <cellStyle name="20% - Accent1 2 5 5 2" xfId="5144" xr:uid="{00000000-0005-0000-0000-0000AF000000}"/>
    <cellStyle name="20% - Accent1 2 5 5 2 2" xfId="23231" xr:uid="{AC32A0B4-8A89-4944-8DE7-357652DD4E7D}"/>
    <cellStyle name="20% - Accent1 2 5 5 3" xfId="5143" xr:uid="{00000000-0005-0000-0000-0000B0000000}"/>
    <cellStyle name="20% - Accent1 2 5 5 3 2" xfId="23230" xr:uid="{838B54F3-DB02-4474-A02A-712068A4C0B1}"/>
    <cellStyle name="20% - Accent1 2 5 5 4" xfId="23232" xr:uid="{7A14D8BD-E338-4794-8D3C-D0377EDCAF60}"/>
    <cellStyle name="20% - Accent1 2 5 6" xfId="5142" xr:uid="{00000000-0005-0000-0000-0000B1000000}"/>
    <cellStyle name="20% - Accent1 2 5 6 2" xfId="23229" xr:uid="{B0E9CD76-EDE7-4DA6-B236-B8C0C1645196}"/>
    <cellStyle name="20% - Accent1 2 5 7" xfId="5141" xr:uid="{00000000-0005-0000-0000-0000B2000000}"/>
    <cellStyle name="20% - Accent1 2 5 7 2" xfId="5140" xr:uid="{00000000-0005-0000-0000-0000B3000000}"/>
    <cellStyle name="20% - Accent1 2 5 7 2 2" xfId="23227" xr:uid="{84A54CFA-8401-4E6B-9632-5E426325C860}"/>
    <cellStyle name="20% - Accent1 2 5 7 3" xfId="23228" xr:uid="{6C8EF368-85F5-4960-8347-CCE6C261B5F9}"/>
    <cellStyle name="20% - Accent1 2 5 8" xfId="5139" xr:uid="{00000000-0005-0000-0000-0000B4000000}"/>
    <cellStyle name="20% - Accent1 2 5 8 2" xfId="23226" xr:uid="{5465F5AA-475D-44DE-BC20-57D0FA93E544}"/>
    <cellStyle name="20% - Accent1 2 5 9" xfId="23269" xr:uid="{46CBF43E-76A4-4040-BAF8-8D613686C726}"/>
    <cellStyle name="20% - Accent1 2 6" xfId="5138" xr:uid="{00000000-0005-0000-0000-0000B5000000}"/>
    <cellStyle name="20% - Accent1 2 6 2" xfId="5137" xr:uid="{00000000-0005-0000-0000-0000B6000000}"/>
    <cellStyle name="20% - Accent1 2 6 2 2" xfId="5136" xr:uid="{00000000-0005-0000-0000-0000B7000000}"/>
    <cellStyle name="20% - Accent1 2 6 2 2 2" xfId="5135" xr:uid="{00000000-0005-0000-0000-0000B8000000}"/>
    <cellStyle name="20% - Accent1 2 6 2 2 2 2" xfId="5134" xr:uid="{00000000-0005-0000-0000-0000B9000000}"/>
    <cellStyle name="20% - Accent1 2 6 2 2 2 2 2" xfId="23221" xr:uid="{48946E37-2B03-4057-B2C5-7DF321B4010E}"/>
    <cellStyle name="20% - Accent1 2 6 2 2 2 3" xfId="5133" xr:uid="{00000000-0005-0000-0000-0000BA000000}"/>
    <cellStyle name="20% - Accent1 2 6 2 2 2 3 2" xfId="23220" xr:uid="{866EF9D2-A558-46D8-A148-BEE76224D1CA}"/>
    <cellStyle name="20% - Accent1 2 6 2 2 2 4" xfId="23222" xr:uid="{BE660272-CA42-49FF-82A5-68A1A46EAEC5}"/>
    <cellStyle name="20% - Accent1 2 6 2 2 3" xfId="5132" xr:uid="{00000000-0005-0000-0000-0000BB000000}"/>
    <cellStyle name="20% - Accent1 2 6 2 2 3 2" xfId="5131" xr:uid="{00000000-0005-0000-0000-0000BC000000}"/>
    <cellStyle name="20% - Accent1 2 6 2 2 3 2 2" xfId="23218" xr:uid="{F1B827A6-04E6-45D0-94B8-C0D5AB5355D6}"/>
    <cellStyle name="20% - Accent1 2 6 2 2 3 3" xfId="23219" xr:uid="{BA716DF9-09D2-439D-9BCA-6C83F2DB75D3}"/>
    <cellStyle name="20% - Accent1 2 6 2 2 4" xfId="5130" xr:uid="{00000000-0005-0000-0000-0000BD000000}"/>
    <cellStyle name="20% - Accent1 2 6 2 2 4 2" xfId="23217" xr:uid="{A3843F88-A2FC-4EB0-AD07-86D55597C0B3}"/>
    <cellStyle name="20% - Accent1 2 6 2 2 5" xfId="23223" xr:uid="{2986F0FD-C95E-48F3-8C4B-9F0FB9A93D2B}"/>
    <cellStyle name="20% - Accent1 2 6 2 3" xfId="5129" xr:uid="{00000000-0005-0000-0000-0000BE000000}"/>
    <cellStyle name="20% - Accent1 2 6 2 3 2" xfId="5128" xr:uid="{00000000-0005-0000-0000-0000BF000000}"/>
    <cellStyle name="20% - Accent1 2 6 2 3 2 2" xfId="5127" xr:uid="{00000000-0005-0000-0000-0000C0000000}"/>
    <cellStyle name="20% - Accent1 2 6 2 3 2 2 2" xfId="23214" xr:uid="{CB9B2843-1387-483C-99A6-34AAC995139B}"/>
    <cellStyle name="20% - Accent1 2 6 2 3 2 3" xfId="5126" xr:uid="{00000000-0005-0000-0000-0000C1000000}"/>
    <cellStyle name="20% - Accent1 2 6 2 3 2 3 2" xfId="23213" xr:uid="{31FAFABE-F406-4950-A4E0-89B66C00E99A}"/>
    <cellStyle name="20% - Accent1 2 6 2 3 2 4" xfId="23215" xr:uid="{F197C347-C797-47F5-B7F2-B4BC24CD83ED}"/>
    <cellStyle name="20% - Accent1 2 6 2 3 3" xfId="5125" xr:uid="{00000000-0005-0000-0000-0000C2000000}"/>
    <cellStyle name="20% - Accent1 2 6 2 3 3 2" xfId="5124" xr:uid="{00000000-0005-0000-0000-0000C3000000}"/>
    <cellStyle name="20% - Accent1 2 6 2 3 3 2 2" xfId="23211" xr:uid="{5121B6A4-1E71-4479-9F78-036369EF7C4E}"/>
    <cellStyle name="20% - Accent1 2 6 2 3 3 3" xfId="23212" xr:uid="{E7C1AB5C-9D04-4F3B-8857-E7C6DBC356A3}"/>
    <cellStyle name="20% - Accent1 2 6 2 3 4" xfId="5123" xr:uid="{00000000-0005-0000-0000-0000C4000000}"/>
    <cellStyle name="20% - Accent1 2 6 2 3 4 2" xfId="23210" xr:uid="{04C959BC-2926-4A7A-866D-49AF891DCBE7}"/>
    <cellStyle name="20% - Accent1 2 6 2 3 5" xfId="23216" xr:uid="{A5E57FCB-E3D7-4F5D-A129-9E33104D039F}"/>
    <cellStyle name="20% - Accent1 2 6 2 4" xfId="5122" xr:uid="{00000000-0005-0000-0000-0000C5000000}"/>
    <cellStyle name="20% - Accent1 2 6 2 4 2" xfId="5121" xr:uid="{00000000-0005-0000-0000-0000C6000000}"/>
    <cellStyle name="20% - Accent1 2 6 2 4 2 2" xfId="23208" xr:uid="{696F942B-D4F9-4FC5-905F-2F085EC41CEB}"/>
    <cellStyle name="20% - Accent1 2 6 2 4 3" xfId="5120" xr:uid="{00000000-0005-0000-0000-0000C7000000}"/>
    <cellStyle name="20% - Accent1 2 6 2 4 3 2" xfId="23207" xr:uid="{C12A8477-DFFF-475F-AF4C-C6F22DFFD488}"/>
    <cellStyle name="20% - Accent1 2 6 2 4 4" xfId="23209" xr:uid="{29A76AF3-1D76-4610-9E3D-C56482E99915}"/>
    <cellStyle name="20% - Accent1 2 6 2 5" xfId="5119" xr:uid="{00000000-0005-0000-0000-0000C8000000}"/>
    <cellStyle name="20% - Accent1 2 6 2 5 2" xfId="23206" xr:uid="{54946CB7-E11A-4134-927B-3D8DC3C5B333}"/>
    <cellStyle name="20% - Accent1 2 6 2 6" xfId="5118" xr:uid="{00000000-0005-0000-0000-0000C9000000}"/>
    <cellStyle name="20% - Accent1 2 6 2 6 2" xfId="5117" xr:uid="{00000000-0005-0000-0000-0000CA000000}"/>
    <cellStyle name="20% - Accent1 2 6 2 6 2 2" xfId="23204" xr:uid="{FDB686F1-1912-498F-95B2-599FCE995097}"/>
    <cellStyle name="20% - Accent1 2 6 2 6 3" xfId="23205" xr:uid="{40461D0E-21F1-4064-950F-EB7EC04AE125}"/>
    <cellStyle name="20% - Accent1 2 6 2 7" xfId="5116" xr:uid="{00000000-0005-0000-0000-0000CB000000}"/>
    <cellStyle name="20% - Accent1 2 6 2 7 2" xfId="23203" xr:uid="{3F030F8F-2233-4A1C-8C58-D0342DA4BEF3}"/>
    <cellStyle name="20% - Accent1 2 6 2 8" xfId="23224" xr:uid="{37C63B35-324C-495E-BBAC-8E8A94DE24B9}"/>
    <cellStyle name="20% - Accent1 2 6 3" xfId="5115" xr:uid="{00000000-0005-0000-0000-0000CC000000}"/>
    <cellStyle name="20% - Accent1 2 6 3 2" xfId="5114" xr:uid="{00000000-0005-0000-0000-0000CD000000}"/>
    <cellStyle name="20% - Accent1 2 6 3 2 2" xfId="5113" xr:uid="{00000000-0005-0000-0000-0000CE000000}"/>
    <cellStyle name="20% - Accent1 2 6 3 2 2 2" xfId="23200" xr:uid="{5E990046-9C53-44B9-BE6F-6BEDF5A257B7}"/>
    <cellStyle name="20% - Accent1 2 6 3 2 3" xfId="5112" xr:uid="{00000000-0005-0000-0000-0000CF000000}"/>
    <cellStyle name="20% - Accent1 2 6 3 2 3 2" xfId="23199" xr:uid="{C4823EBB-ED2C-473C-AA3F-A45AE256994F}"/>
    <cellStyle name="20% - Accent1 2 6 3 2 4" xfId="23201" xr:uid="{6FB951C3-7A3D-4C72-AC2A-BC1299414ACD}"/>
    <cellStyle name="20% - Accent1 2 6 3 3" xfId="5111" xr:uid="{00000000-0005-0000-0000-0000D0000000}"/>
    <cellStyle name="20% - Accent1 2 6 3 3 2" xfId="5110" xr:uid="{00000000-0005-0000-0000-0000D1000000}"/>
    <cellStyle name="20% - Accent1 2 6 3 3 2 2" xfId="23197" xr:uid="{D3A1854A-8923-4765-8574-16436C29068E}"/>
    <cellStyle name="20% - Accent1 2 6 3 3 3" xfId="23198" xr:uid="{1E25E34D-E920-47C1-AE33-DDDD9D62B23D}"/>
    <cellStyle name="20% - Accent1 2 6 3 4" xfId="5109" xr:uid="{00000000-0005-0000-0000-0000D2000000}"/>
    <cellStyle name="20% - Accent1 2 6 3 4 2" xfId="23196" xr:uid="{858C6AA8-AC65-4543-80AA-78CF17ADB0CF}"/>
    <cellStyle name="20% - Accent1 2 6 3 5" xfId="23202" xr:uid="{3A13BBC4-D0B4-46C7-98DC-91EFCA7BF933}"/>
    <cellStyle name="20% - Accent1 2 6 4" xfId="5108" xr:uid="{00000000-0005-0000-0000-0000D3000000}"/>
    <cellStyle name="20% - Accent1 2 6 4 2" xfId="5107" xr:uid="{00000000-0005-0000-0000-0000D4000000}"/>
    <cellStyle name="20% - Accent1 2 6 4 2 2" xfId="5106" xr:uid="{00000000-0005-0000-0000-0000D5000000}"/>
    <cellStyle name="20% - Accent1 2 6 4 2 2 2" xfId="23193" xr:uid="{2603E607-9F22-4F05-BC2D-688EEAD81947}"/>
    <cellStyle name="20% - Accent1 2 6 4 2 3" xfId="5105" xr:uid="{00000000-0005-0000-0000-0000D6000000}"/>
    <cellStyle name="20% - Accent1 2 6 4 2 3 2" xfId="23192" xr:uid="{0B4BE69E-BF00-4BBC-B91A-D9D5319B2720}"/>
    <cellStyle name="20% - Accent1 2 6 4 2 4" xfId="23194" xr:uid="{6B17B44D-1D8D-4667-92E0-18201F189686}"/>
    <cellStyle name="20% - Accent1 2 6 4 3" xfId="5104" xr:uid="{00000000-0005-0000-0000-0000D7000000}"/>
    <cellStyle name="20% - Accent1 2 6 4 3 2" xfId="5103" xr:uid="{00000000-0005-0000-0000-0000D8000000}"/>
    <cellStyle name="20% - Accent1 2 6 4 3 2 2" xfId="23190" xr:uid="{047F9970-9C41-4B0B-BADB-DA930CF6BC97}"/>
    <cellStyle name="20% - Accent1 2 6 4 3 3" xfId="23191" xr:uid="{4470D2BC-EB48-4DE6-AE2A-680BC78E8A0E}"/>
    <cellStyle name="20% - Accent1 2 6 4 4" xfId="5102" xr:uid="{00000000-0005-0000-0000-0000D9000000}"/>
    <cellStyle name="20% - Accent1 2 6 4 4 2" xfId="23189" xr:uid="{3DEF42F0-EA2B-4937-8959-079E2AC6A0CE}"/>
    <cellStyle name="20% - Accent1 2 6 4 5" xfId="23195" xr:uid="{EB0DACEC-969E-4D00-9548-C258C98AEADF}"/>
    <cellStyle name="20% - Accent1 2 6 5" xfId="5101" xr:uid="{00000000-0005-0000-0000-0000DA000000}"/>
    <cellStyle name="20% - Accent1 2 6 5 2" xfId="5100" xr:uid="{00000000-0005-0000-0000-0000DB000000}"/>
    <cellStyle name="20% - Accent1 2 6 5 2 2" xfId="23187" xr:uid="{4ECBBC74-C824-449D-AA7E-574EC59C3CCE}"/>
    <cellStyle name="20% - Accent1 2 6 5 3" xfId="5099" xr:uid="{00000000-0005-0000-0000-0000DC000000}"/>
    <cellStyle name="20% - Accent1 2 6 5 3 2" xfId="23186" xr:uid="{EF0AA1B9-007D-4C3F-9562-5AC895CBFDBD}"/>
    <cellStyle name="20% - Accent1 2 6 5 4" xfId="23188" xr:uid="{B1009A9D-733B-4F7F-85A9-4F6090A2A511}"/>
    <cellStyle name="20% - Accent1 2 6 6" xfId="5098" xr:uid="{00000000-0005-0000-0000-0000DD000000}"/>
    <cellStyle name="20% - Accent1 2 6 6 2" xfId="23185" xr:uid="{4465F2B7-D630-4DEF-9C7F-3B2B11B50749}"/>
    <cellStyle name="20% - Accent1 2 6 7" xfId="5097" xr:uid="{00000000-0005-0000-0000-0000DE000000}"/>
    <cellStyle name="20% - Accent1 2 6 7 2" xfId="5096" xr:uid="{00000000-0005-0000-0000-0000DF000000}"/>
    <cellStyle name="20% - Accent1 2 6 7 2 2" xfId="23183" xr:uid="{0297CBE0-8144-49D5-AE64-55CB97B784F3}"/>
    <cellStyle name="20% - Accent1 2 6 7 3" xfId="23184" xr:uid="{710E66EE-7AF4-42A0-8388-FFAE727A89AD}"/>
    <cellStyle name="20% - Accent1 2 6 8" xfId="5095" xr:uid="{00000000-0005-0000-0000-0000E0000000}"/>
    <cellStyle name="20% - Accent1 2 6 8 2" xfId="23182" xr:uid="{2A676DEA-2247-4C0B-AED0-BBEFC47F28EE}"/>
    <cellStyle name="20% - Accent1 2 6 9" xfId="23225" xr:uid="{6C1E53D2-DFD0-499A-BCA6-7FA75D4D5503}"/>
    <cellStyle name="20% - Accent1 2 7" xfId="5094" xr:uid="{00000000-0005-0000-0000-0000E1000000}"/>
    <cellStyle name="20% - Accent1 2 7 2" xfId="5093" xr:uid="{00000000-0005-0000-0000-0000E2000000}"/>
    <cellStyle name="20% - Accent1 2 7 2 2" xfId="5092" xr:uid="{00000000-0005-0000-0000-0000E3000000}"/>
    <cellStyle name="20% - Accent1 2 7 2 2 2" xfId="23179" xr:uid="{BD2064D7-CFB1-4229-8D25-E5A0897837BF}"/>
    <cellStyle name="20% - Accent1 2 7 2 3" xfId="5091" xr:uid="{00000000-0005-0000-0000-0000E4000000}"/>
    <cellStyle name="20% - Accent1 2 7 2 3 2" xfId="23178" xr:uid="{358E096D-DA93-4973-BC62-25DE8328B7BF}"/>
    <cellStyle name="20% - Accent1 2 7 2 4" xfId="23180" xr:uid="{4AED267B-DE0B-48DA-90ED-7F0CB2F81D4D}"/>
    <cellStyle name="20% - Accent1 2 7 3" xfId="5090" xr:uid="{00000000-0005-0000-0000-0000E5000000}"/>
    <cellStyle name="20% - Accent1 2 7 3 2" xfId="5089" xr:uid="{00000000-0005-0000-0000-0000E6000000}"/>
    <cellStyle name="20% - Accent1 2 7 3 2 2" xfId="23176" xr:uid="{638D3B2D-81F0-4841-AB81-D0FE35173E4A}"/>
    <cellStyle name="20% - Accent1 2 7 3 3" xfId="23177" xr:uid="{0695EB64-293C-43B0-BB10-236B8097A145}"/>
    <cellStyle name="20% - Accent1 2 7 4" xfId="5088" xr:uid="{00000000-0005-0000-0000-0000E7000000}"/>
    <cellStyle name="20% - Accent1 2 7 4 2" xfId="23175" xr:uid="{DD7699C9-57A3-48C0-BDE2-ACDEF6EDD2E8}"/>
    <cellStyle name="20% - Accent1 2 7 5" xfId="23181" xr:uid="{C61767D5-E29E-4834-A21D-22D5C9675A10}"/>
    <cellStyle name="20% - Accent1 3" xfId="169" xr:uid="{00000000-0005-0000-0000-000018000000}"/>
    <cellStyle name="20% - Accent1 3 10" xfId="5087" xr:uid="{00000000-0005-0000-0000-0000E8000000}"/>
    <cellStyle name="20% - Accent1 3 10 2" xfId="23174" xr:uid="{00BBB54F-59F9-4389-99DD-D2AD23457311}"/>
    <cellStyle name="20% - Accent1 3 2" xfId="5086" xr:uid="{00000000-0005-0000-0000-0000E9000000}"/>
    <cellStyle name="20% - Accent1 3 2 2" xfId="5085" xr:uid="{00000000-0005-0000-0000-0000EA000000}"/>
    <cellStyle name="20% - Accent1 3 2 2 2" xfId="5084" xr:uid="{00000000-0005-0000-0000-0000EB000000}"/>
    <cellStyle name="20% - Accent1 3 2 2 2 2" xfId="5083" xr:uid="{00000000-0005-0000-0000-0000EC000000}"/>
    <cellStyle name="20% - Accent1 3 2 2 2 2 2" xfId="5082" xr:uid="{00000000-0005-0000-0000-0000ED000000}"/>
    <cellStyle name="20% - Accent1 3 2 2 2 2 2 2" xfId="23170" xr:uid="{2D590BF6-DB10-4118-9A75-54548BCC0BCE}"/>
    <cellStyle name="20% - Accent1 3 2 2 2 2 3" xfId="5081" xr:uid="{00000000-0005-0000-0000-0000EE000000}"/>
    <cellStyle name="20% - Accent1 3 2 2 2 2 3 2" xfId="23169" xr:uid="{2FC596DE-A394-4C86-AE5F-54921D86F86B}"/>
    <cellStyle name="20% - Accent1 3 2 2 2 2 4" xfId="23171" xr:uid="{21265606-B63A-4E28-83DE-6BACF5F3B8C0}"/>
    <cellStyle name="20% - Accent1 3 2 2 2 3" xfId="5080" xr:uid="{00000000-0005-0000-0000-0000EF000000}"/>
    <cellStyle name="20% - Accent1 3 2 2 2 3 2" xfId="5079" xr:uid="{00000000-0005-0000-0000-0000F0000000}"/>
    <cellStyle name="20% - Accent1 3 2 2 2 3 2 2" xfId="23167" xr:uid="{995F682B-7070-44FA-81B1-E280428DC7F4}"/>
    <cellStyle name="20% - Accent1 3 2 2 2 3 3" xfId="23168" xr:uid="{BEEDA9D5-9FB6-4139-A79D-FA1509EB8C0B}"/>
    <cellStyle name="20% - Accent1 3 2 2 2 4" xfId="5078" xr:uid="{00000000-0005-0000-0000-0000F1000000}"/>
    <cellStyle name="20% - Accent1 3 2 2 2 4 2" xfId="23166" xr:uid="{384033A8-39CE-4D5D-9EBF-AF2613EC496C}"/>
    <cellStyle name="20% - Accent1 3 2 2 2 5" xfId="23172" xr:uid="{5A7DA7E8-D223-406F-A57B-4E57E1F27365}"/>
    <cellStyle name="20% - Accent1 3 2 2 3" xfId="5077" xr:uid="{00000000-0005-0000-0000-0000F2000000}"/>
    <cellStyle name="20% - Accent1 3 2 2 3 2" xfId="5076" xr:uid="{00000000-0005-0000-0000-0000F3000000}"/>
    <cellStyle name="20% - Accent1 3 2 2 3 2 2" xfId="23164" xr:uid="{D40911F4-CDFD-4EC0-BB06-AFE1628C078C}"/>
    <cellStyle name="20% - Accent1 3 2 2 3 3" xfId="5075" xr:uid="{00000000-0005-0000-0000-0000F4000000}"/>
    <cellStyle name="20% - Accent1 3 2 2 3 3 2" xfId="23163" xr:uid="{77E769FA-4813-41B4-A186-6F4B1C8C41F8}"/>
    <cellStyle name="20% - Accent1 3 2 2 3 4" xfId="23165" xr:uid="{B2854D8B-5DB0-4C9E-80A5-8BACF46D20A1}"/>
    <cellStyle name="20% - Accent1 3 2 2 4" xfId="5074" xr:uid="{00000000-0005-0000-0000-0000F5000000}"/>
    <cellStyle name="20% - Accent1 3 2 2 4 2" xfId="23162" xr:uid="{B3A6D678-4975-4B74-A2CA-5B6C7BCC1F12}"/>
    <cellStyle name="20% - Accent1 3 2 2 5" xfId="5073" xr:uid="{00000000-0005-0000-0000-0000F6000000}"/>
    <cellStyle name="20% - Accent1 3 2 2 5 2" xfId="5072" xr:uid="{00000000-0005-0000-0000-0000F7000000}"/>
    <cellStyle name="20% - Accent1 3 2 2 5 2 2" xfId="23160" xr:uid="{BE578C56-AB1F-421D-9CC6-3E34D8CAD817}"/>
    <cellStyle name="20% - Accent1 3 2 2 5 3" xfId="23161" xr:uid="{2431CB74-43E3-4C8D-8BAC-EA74A809B7C1}"/>
    <cellStyle name="20% - Accent1 3 2 2 6" xfId="5071" xr:uid="{00000000-0005-0000-0000-0000F8000000}"/>
    <cellStyle name="20% - Accent1 3 2 2 6 2" xfId="23159" xr:uid="{E8AC660F-58C9-494A-B197-36FD426234EC}"/>
    <cellStyle name="20% - Accent1 3 2 2 7" xfId="23173" xr:uid="{DD70F567-CE4D-4240-B436-EAA36DC23422}"/>
    <cellStyle name="20% - Accent1 3 2 3" xfId="5070" xr:uid="{00000000-0005-0000-0000-0000F9000000}"/>
    <cellStyle name="20% - Accent1 3 2 3 2" xfId="5069" xr:uid="{00000000-0005-0000-0000-0000FA000000}"/>
    <cellStyle name="20% - Accent1 3 2 3 2 2" xfId="5068" xr:uid="{00000000-0005-0000-0000-0000FB000000}"/>
    <cellStyle name="20% - Accent1 3 2 3 2 2 2" xfId="23156" xr:uid="{CDDDE677-ED9D-4929-93D8-98C74BBF6493}"/>
    <cellStyle name="20% - Accent1 3 2 3 2 3" xfId="5067" xr:uid="{00000000-0005-0000-0000-0000FC000000}"/>
    <cellStyle name="20% - Accent1 3 2 3 2 3 2" xfId="23155" xr:uid="{B437F604-186F-4470-8844-AA1B672D25A9}"/>
    <cellStyle name="20% - Accent1 3 2 3 2 4" xfId="23157" xr:uid="{25D07A59-03E7-480C-8F3B-0980CC298B21}"/>
    <cellStyle name="20% - Accent1 3 2 3 3" xfId="5066" xr:uid="{00000000-0005-0000-0000-0000FD000000}"/>
    <cellStyle name="20% - Accent1 3 2 3 3 2" xfId="5065" xr:uid="{00000000-0005-0000-0000-0000FE000000}"/>
    <cellStyle name="20% - Accent1 3 2 3 3 2 2" xfId="23153" xr:uid="{71E18E9C-EBF9-4704-92DE-E02DBE19EB5E}"/>
    <cellStyle name="20% - Accent1 3 2 3 3 3" xfId="23154" xr:uid="{0A203206-860B-48E1-BE18-D622148A25F0}"/>
    <cellStyle name="20% - Accent1 3 2 3 4" xfId="5064" xr:uid="{00000000-0005-0000-0000-0000FF000000}"/>
    <cellStyle name="20% - Accent1 3 2 3 4 2" xfId="23152" xr:uid="{2683389C-D901-4482-B452-01B668EF0813}"/>
    <cellStyle name="20% - Accent1 3 2 3 5" xfId="23158" xr:uid="{B7DBCD66-DCC6-40F2-9C81-EB69FA62EA01}"/>
    <cellStyle name="20% - Accent1 3 2 4" xfId="5063" xr:uid="{00000000-0005-0000-0000-000000010000}"/>
    <cellStyle name="20% - Accent1 3 2 5" xfId="5062" xr:uid="{00000000-0005-0000-0000-000001010000}"/>
    <cellStyle name="20% - Accent1 3 2 5 2" xfId="23151" xr:uid="{FA2AF887-52E0-409B-B123-499FC7AD5D73}"/>
    <cellStyle name="20% - Accent1 3 3" xfId="5061" xr:uid="{00000000-0005-0000-0000-000002010000}"/>
    <cellStyle name="20% - Accent1 3 3 2" xfId="5060" xr:uid="{00000000-0005-0000-0000-000003010000}"/>
    <cellStyle name="20% - Accent1 3 3 2 2" xfId="5059" xr:uid="{00000000-0005-0000-0000-000004010000}"/>
    <cellStyle name="20% - Accent1 3 3 2 2 2" xfId="23148" xr:uid="{55405765-EE3F-4993-BD3E-A9FFB54F6CEA}"/>
    <cellStyle name="20% - Accent1 3 3 2 3" xfId="5058" xr:uid="{00000000-0005-0000-0000-000005010000}"/>
    <cellStyle name="20% - Accent1 3 3 2 3 2" xfId="5057" xr:uid="{00000000-0005-0000-0000-000006010000}"/>
    <cellStyle name="20% - Accent1 3 3 2 3 2 2" xfId="23146" xr:uid="{4407D994-A3A4-4597-9853-60C0D455C550}"/>
    <cellStyle name="20% - Accent1 3 3 2 3 3" xfId="23147" xr:uid="{977392D5-3FCE-420E-923C-64FA5276C073}"/>
    <cellStyle name="20% - Accent1 3 3 2 4" xfId="23149" xr:uid="{44C1366A-B152-4885-B5E5-594CEE0CE094}"/>
    <cellStyle name="20% - Accent1 3 3 3" xfId="5056" xr:uid="{00000000-0005-0000-0000-000007010000}"/>
    <cellStyle name="20% - Accent1 3 3 3 2" xfId="23145" xr:uid="{F6EA80A0-3FD8-4792-962C-447404AB27D5}"/>
    <cellStyle name="20% - Accent1 3 3 4" xfId="5055" xr:uid="{00000000-0005-0000-0000-000008010000}"/>
    <cellStyle name="20% - Accent1 3 3 4 2" xfId="5054" xr:uid="{00000000-0005-0000-0000-000009010000}"/>
    <cellStyle name="20% - Accent1 3 3 4 2 2" xfId="23143" xr:uid="{065179DD-1394-4924-B799-69B69F51A2EB}"/>
    <cellStyle name="20% - Accent1 3 3 4 3" xfId="23144" xr:uid="{12434D45-CE36-4479-B325-7F947C098784}"/>
    <cellStyle name="20% - Accent1 3 3 5" xfId="5053" xr:uid="{00000000-0005-0000-0000-00000A010000}"/>
    <cellStyle name="20% - Accent1 3 3 5 2" xfId="23142" xr:uid="{C8551E4B-9CEB-4F6B-8790-19CC47642568}"/>
    <cellStyle name="20% - Accent1 3 3 6" xfId="23150" xr:uid="{1E55436A-8FDB-444E-B0B8-9A34A1EBAAE0}"/>
    <cellStyle name="20% - Accent1 3 4" xfId="5052" xr:uid="{00000000-0005-0000-0000-00000B010000}"/>
    <cellStyle name="20% - Accent1 3 4 2" xfId="5051" xr:uid="{00000000-0005-0000-0000-00000C010000}"/>
    <cellStyle name="20% - Accent1 3 4 2 2" xfId="5050" xr:uid="{00000000-0005-0000-0000-00000D010000}"/>
    <cellStyle name="20% - Accent1 3 4 2 2 2" xfId="23139" xr:uid="{77569EB2-5C06-4DD5-86D0-9DD2B76E9178}"/>
    <cellStyle name="20% - Accent1 3 4 2 3" xfId="5049" xr:uid="{00000000-0005-0000-0000-00000E010000}"/>
    <cellStyle name="20% - Accent1 3 4 2 3 2" xfId="23138" xr:uid="{980ABC93-1833-47BD-AA92-BBD10EB8F134}"/>
    <cellStyle name="20% - Accent1 3 4 2 4" xfId="23140" xr:uid="{0F206DE5-2C2D-417F-B2B1-FBFEE3C522EA}"/>
    <cellStyle name="20% - Accent1 3 4 3" xfId="5048" xr:uid="{00000000-0005-0000-0000-00000F010000}"/>
    <cellStyle name="20% - Accent1 3 4 3 2" xfId="23137" xr:uid="{C2B51CCF-CA4F-48A7-B667-8FCC1DF089C3}"/>
    <cellStyle name="20% - Accent1 3 4 4" xfId="5047" xr:uid="{00000000-0005-0000-0000-000010010000}"/>
    <cellStyle name="20% - Accent1 3 4 4 2" xfId="5046" xr:uid="{00000000-0005-0000-0000-000011010000}"/>
    <cellStyle name="20% - Accent1 3 4 4 2 2" xfId="23135" xr:uid="{E7D46ED8-D4F3-495A-B9BB-7D2EB8BB414D}"/>
    <cellStyle name="20% - Accent1 3 4 4 3" xfId="23136" xr:uid="{A1DA1F0E-ABAA-42C2-A1BF-12B9375DE5A0}"/>
    <cellStyle name="20% - Accent1 3 4 5" xfId="5045" xr:uid="{00000000-0005-0000-0000-000012010000}"/>
    <cellStyle name="20% - Accent1 3 4 5 2" xfId="23134" xr:uid="{8A81915E-D249-4676-B0F1-997B604DDC6E}"/>
    <cellStyle name="20% - Accent1 3 4 6" xfId="23141" xr:uid="{6B30B178-2CEA-4773-8A5E-1F92BB71FE21}"/>
    <cellStyle name="20% - Accent1 3 5" xfId="5044" xr:uid="{00000000-0005-0000-0000-000013010000}"/>
    <cellStyle name="20% - Accent1 3 5 2" xfId="5043" xr:uid="{00000000-0005-0000-0000-000014010000}"/>
    <cellStyle name="20% - Accent1 3 5 2 2" xfId="5042" xr:uid="{00000000-0005-0000-0000-000015010000}"/>
    <cellStyle name="20% - Accent1 3 5 2 2 2" xfId="23131" xr:uid="{FDA13660-CEF2-4387-ACEE-C9F756FB61EC}"/>
    <cellStyle name="20% - Accent1 3 5 2 3" xfId="5041" xr:uid="{00000000-0005-0000-0000-000016010000}"/>
    <cellStyle name="20% - Accent1 3 5 2 3 2" xfId="23130" xr:uid="{A5FF1DD5-C643-4955-BF5E-846903F3CEAD}"/>
    <cellStyle name="20% - Accent1 3 5 2 4" xfId="23132" xr:uid="{D3D8F34C-8272-4B63-B818-D48A6614D96A}"/>
    <cellStyle name="20% - Accent1 3 5 3" xfId="5040" xr:uid="{00000000-0005-0000-0000-000017010000}"/>
    <cellStyle name="20% - Accent1 3 5 3 2" xfId="5039" xr:uid="{00000000-0005-0000-0000-000018010000}"/>
    <cellStyle name="20% - Accent1 3 5 3 2 2" xfId="23128" xr:uid="{7D70D03D-1C36-42D6-8F36-518332A8EC04}"/>
    <cellStyle name="20% - Accent1 3 5 3 3" xfId="23129" xr:uid="{6FB70283-DAE8-4507-B9B8-D18157EC63D4}"/>
    <cellStyle name="20% - Accent1 3 5 4" xfId="5038" xr:uid="{00000000-0005-0000-0000-000019010000}"/>
    <cellStyle name="20% - Accent1 3 5 4 2" xfId="23127" xr:uid="{872EEE56-114D-49C5-86D1-33E3C7A215BC}"/>
    <cellStyle name="20% - Accent1 3 5 5" xfId="23133" xr:uid="{5776E2D7-7F50-48D6-97F1-32AB9F9FF380}"/>
    <cellStyle name="20% - Accent1 3 6" xfId="5037" xr:uid="{00000000-0005-0000-0000-00001A010000}"/>
    <cellStyle name="20% - Accent1 3 6 2" xfId="5036" xr:uid="{00000000-0005-0000-0000-00001B010000}"/>
    <cellStyle name="20% - Accent1 3 6 2 2" xfId="23125" xr:uid="{A3B06128-5C01-49B1-B31D-90A7E5EF103D}"/>
    <cellStyle name="20% - Accent1 3 6 3" xfId="5035" xr:uid="{00000000-0005-0000-0000-00001C010000}"/>
    <cellStyle name="20% - Accent1 3 6 3 2" xfId="23124" xr:uid="{22C2AB44-BC73-440F-9AD8-FCFC822D9B94}"/>
    <cellStyle name="20% - Accent1 3 6 4" xfId="23126" xr:uid="{25D9A869-7CB7-4485-8275-83B138639908}"/>
    <cellStyle name="20% - Accent1 3 7" xfId="5034" xr:uid="{00000000-0005-0000-0000-00001D010000}"/>
    <cellStyle name="20% - Accent1 3 7 2" xfId="23123" xr:uid="{0E0202FD-2B75-4D7B-9085-058680C2434E}"/>
    <cellStyle name="20% - Accent1 3 8" xfId="5033" xr:uid="{00000000-0005-0000-0000-00001E010000}"/>
    <cellStyle name="20% - Accent1 3 8 2" xfId="5032" xr:uid="{00000000-0005-0000-0000-00001F010000}"/>
    <cellStyle name="20% - Accent1 3 8 2 2" xfId="23121" xr:uid="{0E51688C-F88C-4F93-B693-715D1EA3F9A9}"/>
    <cellStyle name="20% - Accent1 3 8 3" xfId="23122" xr:uid="{787664DF-8449-4331-8838-9419F739B3FA}"/>
    <cellStyle name="20% - Accent1 3 9" xfId="5031" xr:uid="{00000000-0005-0000-0000-000020010000}"/>
    <cellStyle name="20% - Accent1 3 9 2" xfId="23120" xr:uid="{9850A964-465E-417D-93D4-A30B3719CC03}"/>
    <cellStyle name="20% - Accent1 4" xfId="194" xr:uid="{00000000-0005-0000-0000-000019000000}"/>
    <cellStyle name="20% - Accent1 4 10" xfId="5030" xr:uid="{00000000-0005-0000-0000-000021010000}"/>
    <cellStyle name="20% - Accent1 4 10 2" xfId="23119" xr:uid="{3E8AF4EA-EE2D-4D47-BD64-7552FF15D1FF}"/>
    <cellStyle name="20% - Accent1 4 2" xfId="5029" xr:uid="{00000000-0005-0000-0000-000022010000}"/>
    <cellStyle name="20% - Accent1 4 2 2" xfId="5028" xr:uid="{00000000-0005-0000-0000-000023010000}"/>
    <cellStyle name="20% - Accent1 4 2 2 2" xfId="5027" xr:uid="{00000000-0005-0000-0000-000024010000}"/>
    <cellStyle name="20% - Accent1 4 2 2 2 2" xfId="5026" xr:uid="{00000000-0005-0000-0000-000025010000}"/>
    <cellStyle name="20% - Accent1 4 2 2 2 2 2" xfId="5025" xr:uid="{00000000-0005-0000-0000-000026010000}"/>
    <cellStyle name="20% - Accent1 4 2 2 2 2 2 2" xfId="23115" xr:uid="{5947E70D-E174-4C6C-B9D2-1120A1E2F725}"/>
    <cellStyle name="20% - Accent1 4 2 2 2 2 3" xfId="5024" xr:uid="{00000000-0005-0000-0000-000027010000}"/>
    <cellStyle name="20% - Accent1 4 2 2 2 2 3 2" xfId="23114" xr:uid="{F01D07EB-557F-44C0-8A3D-3F87F9688545}"/>
    <cellStyle name="20% - Accent1 4 2 2 2 2 4" xfId="23116" xr:uid="{C8B5EBC7-6409-46F9-8069-C6A404D34D49}"/>
    <cellStyle name="20% - Accent1 4 2 2 2 3" xfId="5023" xr:uid="{00000000-0005-0000-0000-000028010000}"/>
    <cellStyle name="20% - Accent1 4 2 2 2 3 2" xfId="5022" xr:uid="{00000000-0005-0000-0000-000029010000}"/>
    <cellStyle name="20% - Accent1 4 2 2 2 3 2 2" xfId="23112" xr:uid="{EE222962-77B4-4A06-BDA6-762A304B379E}"/>
    <cellStyle name="20% - Accent1 4 2 2 2 3 3" xfId="23113" xr:uid="{BC210954-EC41-495C-BCAA-BDC2AFCEAA8F}"/>
    <cellStyle name="20% - Accent1 4 2 2 2 4" xfId="5021" xr:uid="{00000000-0005-0000-0000-00002A010000}"/>
    <cellStyle name="20% - Accent1 4 2 2 2 4 2" xfId="23111" xr:uid="{4DE95ED6-0E0B-449A-9231-8D7F345973DB}"/>
    <cellStyle name="20% - Accent1 4 2 2 2 5" xfId="23117" xr:uid="{22C5A650-15C1-4658-9470-84F7170DB4F6}"/>
    <cellStyle name="20% - Accent1 4 2 2 3" xfId="5020" xr:uid="{00000000-0005-0000-0000-00002B010000}"/>
    <cellStyle name="20% - Accent1 4 2 2 3 2" xfId="5019" xr:uid="{00000000-0005-0000-0000-00002C010000}"/>
    <cellStyle name="20% - Accent1 4 2 2 3 2 2" xfId="23109" xr:uid="{08B6E4A0-BDB7-40B1-811F-7FB5B402A393}"/>
    <cellStyle name="20% - Accent1 4 2 2 3 3" xfId="5018" xr:uid="{00000000-0005-0000-0000-00002D010000}"/>
    <cellStyle name="20% - Accent1 4 2 2 3 3 2" xfId="23108" xr:uid="{4C1B409C-5C0A-4BE9-9E72-07526622C295}"/>
    <cellStyle name="20% - Accent1 4 2 2 3 4" xfId="23110" xr:uid="{502CE348-23F3-4F03-8CCB-44966F18CF0A}"/>
    <cellStyle name="20% - Accent1 4 2 2 4" xfId="5017" xr:uid="{00000000-0005-0000-0000-00002E010000}"/>
    <cellStyle name="20% - Accent1 4 2 2 4 2" xfId="23107" xr:uid="{9DC90F60-92B9-482D-A7DC-4760B9043343}"/>
    <cellStyle name="20% - Accent1 4 2 2 5" xfId="5016" xr:uid="{00000000-0005-0000-0000-00002F010000}"/>
    <cellStyle name="20% - Accent1 4 2 2 5 2" xfId="5015" xr:uid="{00000000-0005-0000-0000-000030010000}"/>
    <cellStyle name="20% - Accent1 4 2 2 5 2 2" xfId="23105" xr:uid="{3BAF22BD-C909-4FE4-8A40-F62A223DB496}"/>
    <cellStyle name="20% - Accent1 4 2 2 5 3" xfId="23106" xr:uid="{8C173BA6-1100-40A9-8E5F-0502754B586C}"/>
    <cellStyle name="20% - Accent1 4 2 2 6" xfId="5014" xr:uid="{00000000-0005-0000-0000-000031010000}"/>
    <cellStyle name="20% - Accent1 4 2 2 6 2" xfId="23104" xr:uid="{F6F6B2F0-8563-4402-AE62-E5B6F32D24F3}"/>
    <cellStyle name="20% - Accent1 4 2 2 7" xfId="23118" xr:uid="{311028CC-115A-4E82-B104-20AA037EE080}"/>
    <cellStyle name="20% - Accent1 4 2 3" xfId="5013" xr:uid="{00000000-0005-0000-0000-000032010000}"/>
    <cellStyle name="20% - Accent1 4 2 3 2" xfId="5012" xr:uid="{00000000-0005-0000-0000-000033010000}"/>
    <cellStyle name="20% - Accent1 4 2 3 2 2" xfId="5011" xr:uid="{00000000-0005-0000-0000-000034010000}"/>
    <cellStyle name="20% - Accent1 4 2 3 2 2 2" xfId="23101" xr:uid="{5EECC241-BBDC-4B5F-81CF-290DD05EB4BD}"/>
    <cellStyle name="20% - Accent1 4 2 3 2 3" xfId="5010" xr:uid="{00000000-0005-0000-0000-000035010000}"/>
    <cellStyle name="20% - Accent1 4 2 3 2 3 2" xfId="23100" xr:uid="{BB2BBC7C-ABF6-4981-911F-4468389E5C46}"/>
    <cellStyle name="20% - Accent1 4 2 3 2 4" xfId="23102" xr:uid="{04E33989-C98A-49B4-8CD2-E5F5C14BBB05}"/>
    <cellStyle name="20% - Accent1 4 2 3 3" xfId="5009" xr:uid="{00000000-0005-0000-0000-000036010000}"/>
    <cellStyle name="20% - Accent1 4 2 3 3 2" xfId="5008" xr:uid="{00000000-0005-0000-0000-000037010000}"/>
    <cellStyle name="20% - Accent1 4 2 3 3 2 2" xfId="23098" xr:uid="{6254A039-043E-4086-8ABB-899DEBE6E03B}"/>
    <cellStyle name="20% - Accent1 4 2 3 3 3" xfId="23099" xr:uid="{A08728F7-B645-4248-BFA3-481BDA39A924}"/>
    <cellStyle name="20% - Accent1 4 2 3 4" xfId="5007" xr:uid="{00000000-0005-0000-0000-000038010000}"/>
    <cellStyle name="20% - Accent1 4 2 3 4 2" xfId="23097" xr:uid="{E288CCC7-56FB-425B-AB76-F1596C4BCC02}"/>
    <cellStyle name="20% - Accent1 4 2 3 5" xfId="23103" xr:uid="{88C7A2DD-D025-4F19-B4FC-E9E3A0D80442}"/>
    <cellStyle name="20% - Accent1 4 2 4" xfId="5006" xr:uid="{00000000-0005-0000-0000-000039010000}"/>
    <cellStyle name="20% - Accent1 4 2 5" xfId="5005" xr:uid="{00000000-0005-0000-0000-00003A010000}"/>
    <cellStyle name="20% - Accent1 4 2 5 2" xfId="23096" xr:uid="{145DC6B9-2164-457C-B8C2-0E480CB80995}"/>
    <cellStyle name="20% - Accent1 4 3" xfId="5004" xr:uid="{00000000-0005-0000-0000-00003B010000}"/>
    <cellStyle name="20% - Accent1 4 3 2" xfId="5003" xr:uid="{00000000-0005-0000-0000-00003C010000}"/>
    <cellStyle name="20% - Accent1 4 3 2 2" xfId="5002" xr:uid="{00000000-0005-0000-0000-00003D010000}"/>
    <cellStyle name="20% - Accent1 4 3 2 2 2" xfId="23093" xr:uid="{5C93D55D-D964-428E-93F4-E98F14FAB41A}"/>
    <cellStyle name="20% - Accent1 4 3 2 3" xfId="5001" xr:uid="{00000000-0005-0000-0000-00003E010000}"/>
    <cellStyle name="20% - Accent1 4 3 2 3 2" xfId="23092" xr:uid="{6E1FD146-70DF-4F50-AAE1-6A35ED1609E3}"/>
    <cellStyle name="20% - Accent1 4 3 2 4" xfId="23094" xr:uid="{F3997BDC-7BF2-4F0A-A0B4-CAE53E6C4DA3}"/>
    <cellStyle name="20% - Accent1 4 3 3" xfId="5000" xr:uid="{00000000-0005-0000-0000-00003F010000}"/>
    <cellStyle name="20% - Accent1 4 3 3 2" xfId="23091" xr:uid="{045CD43E-C31E-4AAD-A922-689A94FEB159}"/>
    <cellStyle name="20% - Accent1 4 3 4" xfId="4999" xr:uid="{00000000-0005-0000-0000-000040010000}"/>
    <cellStyle name="20% - Accent1 4 3 4 2" xfId="4998" xr:uid="{00000000-0005-0000-0000-000041010000}"/>
    <cellStyle name="20% - Accent1 4 3 4 2 2" xfId="23089" xr:uid="{8E96A2D9-1A98-4D42-B237-F261A5562616}"/>
    <cellStyle name="20% - Accent1 4 3 4 3" xfId="23090" xr:uid="{F515C389-D284-43CB-BEB6-534AD91DC517}"/>
    <cellStyle name="20% - Accent1 4 3 5" xfId="4997" xr:uid="{00000000-0005-0000-0000-000042010000}"/>
    <cellStyle name="20% - Accent1 4 3 5 2" xfId="23088" xr:uid="{AB958F8D-720F-4B1D-8CDB-C1D9B07EA676}"/>
    <cellStyle name="20% - Accent1 4 3 6" xfId="23095" xr:uid="{8321C0BE-056C-42E3-8137-235135D8FD4E}"/>
    <cellStyle name="20% - Accent1 4 4" xfId="4996" xr:uid="{00000000-0005-0000-0000-000043010000}"/>
    <cellStyle name="20% - Accent1 4 4 2" xfId="4995" xr:uid="{00000000-0005-0000-0000-000044010000}"/>
    <cellStyle name="20% - Accent1 4 4 2 2" xfId="4994" xr:uid="{00000000-0005-0000-0000-000045010000}"/>
    <cellStyle name="20% - Accent1 4 4 2 2 2" xfId="23085" xr:uid="{5C7AA0B0-7763-4CC2-A95A-2F6BCC6A9ED3}"/>
    <cellStyle name="20% - Accent1 4 4 2 3" xfId="4993" xr:uid="{00000000-0005-0000-0000-000046010000}"/>
    <cellStyle name="20% - Accent1 4 4 2 3 2" xfId="23084" xr:uid="{9FCBB5CD-B641-4565-A167-E77884A4DEBC}"/>
    <cellStyle name="20% - Accent1 4 4 2 4" xfId="23086" xr:uid="{8079BBCD-1A2D-4C32-A414-D0F855882822}"/>
    <cellStyle name="20% - Accent1 4 4 3" xfId="5579" xr:uid="{00000000-0005-0000-0000-000047010000}"/>
    <cellStyle name="20% - Accent1 4 4 3 2" xfId="5533" xr:uid="{00000000-0005-0000-0000-000048010000}"/>
    <cellStyle name="20% - Accent1 4 4 3 2 2" xfId="23405" xr:uid="{275F8895-A362-476A-AA84-BF1953B57AB1}"/>
    <cellStyle name="20% - Accent1 4 4 3 3" xfId="23432" xr:uid="{3ABA117A-E7F3-4A4C-9776-F1E720C49CCC}"/>
    <cellStyle name="20% - Accent1 4 4 4" xfId="4992" xr:uid="{00000000-0005-0000-0000-000049010000}"/>
    <cellStyle name="20% - Accent1 4 4 4 2" xfId="23083" xr:uid="{D5192E47-8DEC-4267-8103-C87A5C0DA634}"/>
    <cellStyle name="20% - Accent1 4 4 5" xfId="23087" xr:uid="{F1AA02EA-639C-4059-AB7C-8A48E192753B}"/>
    <cellStyle name="20% - Accent1 4 5" xfId="4991" xr:uid="{00000000-0005-0000-0000-00004A010000}"/>
    <cellStyle name="20% - Accent1 4 5 2" xfId="4990" xr:uid="{00000000-0005-0000-0000-00004B010000}"/>
    <cellStyle name="20% - Accent1 4 5 2 2" xfId="4989" xr:uid="{00000000-0005-0000-0000-00004C010000}"/>
    <cellStyle name="20% - Accent1 4 5 2 2 2" xfId="23080" xr:uid="{2262E4AD-E3A9-4BB0-BDEF-C6AA6ED672AE}"/>
    <cellStyle name="20% - Accent1 4 5 2 3" xfId="4988" xr:uid="{00000000-0005-0000-0000-00004D010000}"/>
    <cellStyle name="20% - Accent1 4 5 2 3 2" xfId="23079" xr:uid="{FD43F6BA-35F2-4325-91F2-85F0C18AD527}"/>
    <cellStyle name="20% - Accent1 4 5 2 4" xfId="23081" xr:uid="{A654064D-8A80-4AF4-9614-AA2CBFBC9805}"/>
    <cellStyle name="20% - Accent1 4 5 3" xfId="4987" xr:uid="{00000000-0005-0000-0000-00004E010000}"/>
    <cellStyle name="20% - Accent1 4 5 3 2" xfId="4986" xr:uid="{00000000-0005-0000-0000-00004F010000}"/>
    <cellStyle name="20% - Accent1 4 5 3 2 2" xfId="23077" xr:uid="{A960A408-E52A-43F9-B735-24FD7A627DA0}"/>
    <cellStyle name="20% - Accent1 4 5 3 3" xfId="23078" xr:uid="{964BAFCF-5302-49FC-A58F-D15C9DFA4F2C}"/>
    <cellStyle name="20% - Accent1 4 5 4" xfId="4985" xr:uid="{00000000-0005-0000-0000-000050010000}"/>
    <cellStyle name="20% - Accent1 4 5 4 2" xfId="23076" xr:uid="{24933F99-8673-4333-973D-E66FD34CE3ED}"/>
    <cellStyle name="20% - Accent1 4 5 5" xfId="23082" xr:uid="{4A230DD0-2EFF-4D12-A0E2-002BDF2C8AA6}"/>
    <cellStyle name="20% - Accent1 4 6" xfId="4984" xr:uid="{00000000-0005-0000-0000-000051010000}"/>
    <cellStyle name="20% - Accent1 4 6 2" xfId="4983" xr:uid="{00000000-0005-0000-0000-000052010000}"/>
    <cellStyle name="20% - Accent1 4 6 2 2" xfId="23074" xr:uid="{43AE0977-E46C-4A5A-BA45-BBE9B4FEE264}"/>
    <cellStyle name="20% - Accent1 4 6 3" xfId="4982" xr:uid="{00000000-0005-0000-0000-000053010000}"/>
    <cellStyle name="20% - Accent1 4 6 3 2" xfId="23073" xr:uid="{E6D24340-5465-4256-95C4-AD85AC0C242B}"/>
    <cellStyle name="20% - Accent1 4 6 4" xfId="23075" xr:uid="{7AF5E73B-CCCF-46C6-822C-2A1E400C1B78}"/>
    <cellStyle name="20% - Accent1 4 7" xfId="4981" xr:uid="{00000000-0005-0000-0000-000054010000}"/>
    <cellStyle name="20% - Accent1 4 7 2" xfId="23072" xr:uid="{D37A9E3A-25FF-4413-A54C-88FD2884B8A7}"/>
    <cellStyle name="20% - Accent1 4 8" xfId="4980" xr:uid="{00000000-0005-0000-0000-000055010000}"/>
    <cellStyle name="20% - Accent1 4 8 2" xfId="4979" xr:uid="{00000000-0005-0000-0000-000056010000}"/>
    <cellStyle name="20% - Accent1 4 8 2 2" xfId="23070" xr:uid="{347A82F7-61B5-4EEA-A9A1-92B79989153D}"/>
    <cellStyle name="20% - Accent1 4 8 3" xfId="23071" xr:uid="{97119137-E471-472F-8D7F-6787F26B34E8}"/>
    <cellStyle name="20% - Accent1 4 9" xfId="4978" xr:uid="{00000000-0005-0000-0000-000057010000}"/>
    <cellStyle name="20% - Accent1 4 9 2" xfId="23069" xr:uid="{411FF57C-CA0A-4D9D-9FA2-2E3589DE028E}"/>
    <cellStyle name="20% - Accent1 5" xfId="199" xr:uid="{00000000-0005-0000-0000-00001A000000}"/>
    <cellStyle name="20% - Accent1 5 2" xfId="4976" xr:uid="{00000000-0005-0000-0000-000059010000}"/>
    <cellStyle name="20% - Accent1 5 2 2" xfId="4975" xr:uid="{00000000-0005-0000-0000-00005A010000}"/>
    <cellStyle name="20% - Accent1 5 2 2 2" xfId="4974" xr:uid="{00000000-0005-0000-0000-00005B010000}"/>
    <cellStyle name="20% - Accent1 5 2 2 2 2" xfId="4973" xr:uid="{00000000-0005-0000-0000-00005C010000}"/>
    <cellStyle name="20% - Accent1 5 2 2 2 2 2" xfId="4972" xr:uid="{00000000-0005-0000-0000-00005D010000}"/>
    <cellStyle name="20% - Accent1 5 2 2 2 2 2 2" xfId="23064" xr:uid="{7051BE24-C4DB-4F83-8C02-9F7F68F83C28}"/>
    <cellStyle name="20% - Accent1 5 2 2 2 2 3" xfId="4971" xr:uid="{00000000-0005-0000-0000-00005E010000}"/>
    <cellStyle name="20% - Accent1 5 2 2 2 2 3 2" xfId="23063" xr:uid="{72B0F19F-BF84-44D9-AA1D-65E1C29A1114}"/>
    <cellStyle name="20% - Accent1 5 2 2 2 2 4" xfId="23065" xr:uid="{1174D2E4-8253-48F0-8A09-5C8FAF92D72E}"/>
    <cellStyle name="20% - Accent1 5 2 2 2 3" xfId="4970" xr:uid="{00000000-0005-0000-0000-00005F010000}"/>
    <cellStyle name="20% - Accent1 5 2 2 2 3 2" xfId="4969" xr:uid="{00000000-0005-0000-0000-000060010000}"/>
    <cellStyle name="20% - Accent1 5 2 2 2 3 2 2" xfId="23061" xr:uid="{B43EE477-5A18-42DD-94C5-AD994F081A1A}"/>
    <cellStyle name="20% - Accent1 5 2 2 2 3 3" xfId="23062" xr:uid="{742C4938-1EF0-46BD-8F23-3CA23B8E6191}"/>
    <cellStyle name="20% - Accent1 5 2 2 2 4" xfId="4968" xr:uid="{00000000-0005-0000-0000-000061010000}"/>
    <cellStyle name="20% - Accent1 5 2 2 2 4 2" xfId="23060" xr:uid="{3B7FF60E-4BC4-4308-8BA5-80D2DDBDFC28}"/>
    <cellStyle name="20% - Accent1 5 2 2 2 5" xfId="23066" xr:uid="{269EB161-BD9C-4B3E-8714-9168F0CE6112}"/>
    <cellStyle name="20% - Accent1 5 2 2 3" xfId="4967" xr:uid="{00000000-0005-0000-0000-000062010000}"/>
    <cellStyle name="20% - Accent1 5 2 2 3 2" xfId="4966" xr:uid="{00000000-0005-0000-0000-000063010000}"/>
    <cellStyle name="20% - Accent1 5 2 2 3 2 2" xfId="23058" xr:uid="{9C1CD47A-C100-4DD3-A55D-6D85FD055D7C}"/>
    <cellStyle name="20% - Accent1 5 2 2 3 3" xfId="4965" xr:uid="{00000000-0005-0000-0000-000064010000}"/>
    <cellStyle name="20% - Accent1 5 2 2 3 3 2" xfId="23057" xr:uid="{9C33BAA3-288B-498B-9883-A8E9A8D14DAB}"/>
    <cellStyle name="20% - Accent1 5 2 2 3 4" xfId="23059" xr:uid="{5020E0BC-1577-49B8-BA37-7714585DFDE3}"/>
    <cellStyle name="20% - Accent1 5 2 2 4" xfId="4964" xr:uid="{00000000-0005-0000-0000-000065010000}"/>
    <cellStyle name="20% - Accent1 5 2 2 4 2" xfId="23056" xr:uid="{8328E585-1F5B-4302-A30C-906A4D4D76DC}"/>
    <cellStyle name="20% - Accent1 5 2 2 5" xfId="4963" xr:uid="{00000000-0005-0000-0000-000066010000}"/>
    <cellStyle name="20% - Accent1 5 2 2 5 2" xfId="4962" xr:uid="{00000000-0005-0000-0000-000067010000}"/>
    <cellStyle name="20% - Accent1 5 2 2 5 2 2" xfId="23054" xr:uid="{99BE1C6D-94D5-4261-B7CA-B54E614005BA}"/>
    <cellStyle name="20% - Accent1 5 2 2 5 3" xfId="23055" xr:uid="{C4155E6E-EC94-4F1A-9F88-C57CCC827B8A}"/>
    <cellStyle name="20% - Accent1 5 2 2 6" xfId="4961" xr:uid="{00000000-0005-0000-0000-000068010000}"/>
    <cellStyle name="20% - Accent1 5 2 2 6 2" xfId="23053" xr:uid="{99954F34-8354-416B-B2B7-7DC67EA0730B}"/>
    <cellStyle name="20% - Accent1 5 2 2 7" xfId="23067" xr:uid="{DAB74B53-49FB-4B25-81F6-1725A0B16B4F}"/>
    <cellStyle name="20% - Accent1 5 2 3" xfId="4960" xr:uid="{00000000-0005-0000-0000-000069010000}"/>
    <cellStyle name="20% - Accent1 5 2 3 2" xfId="4959" xr:uid="{00000000-0005-0000-0000-00006A010000}"/>
    <cellStyle name="20% - Accent1 5 2 3 2 2" xfId="4958" xr:uid="{00000000-0005-0000-0000-00006B010000}"/>
    <cellStyle name="20% - Accent1 5 2 3 2 2 2" xfId="23050" xr:uid="{EDB6343A-8F13-404B-ABF6-05E0BE73997A}"/>
    <cellStyle name="20% - Accent1 5 2 3 2 3" xfId="4957" xr:uid="{00000000-0005-0000-0000-00006C010000}"/>
    <cellStyle name="20% - Accent1 5 2 3 2 3 2" xfId="23049" xr:uid="{49F94643-68A5-4F81-A551-35F832BE43AB}"/>
    <cellStyle name="20% - Accent1 5 2 3 2 4" xfId="23051" xr:uid="{FEA7F4A5-FBFF-49BF-BC0D-A826DBF8DB43}"/>
    <cellStyle name="20% - Accent1 5 2 3 3" xfId="4956" xr:uid="{00000000-0005-0000-0000-00006D010000}"/>
    <cellStyle name="20% - Accent1 5 2 3 3 2" xfId="4955" xr:uid="{00000000-0005-0000-0000-00006E010000}"/>
    <cellStyle name="20% - Accent1 5 2 3 3 2 2" xfId="23047" xr:uid="{09BE7D47-0A58-4433-80E0-BEE1FB140678}"/>
    <cellStyle name="20% - Accent1 5 2 3 3 3" xfId="23048" xr:uid="{E807CE45-4D08-4430-9279-7470BD2C3DAC}"/>
    <cellStyle name="20% - Accent1 5 2 3 4" xfId="4954" xr:uid="{00000000-0005-0000-0000-00006F010000}"/>
    <cellStyle name="20% - Accent1 5 2 3 4 2" xfId="23046" xr:uid="{49047775-9D47-4550-B688-0ACA73C32CFA}"/>
    <cellStyle name="20% - Accent1 5 2 3 5" xfId="23052" xr:uid="{4D036863-0342-4F44-8EAD-6FA4D77919B5}"/>
    <cellStyle name="20% - Accent1 5 2 4" xfId="4953" xr:uid="{00000000-0005-0000-0000-000070010000}"/>
    <cellStyle name="20% - Accent1 5 2 5" xfId="4952" xr:uid="{00000000-0005-0000-0000-000071010000}"/>
    <cellStyle name="20% - Accent1 5 2 5 2" xfId="23045" xr:uid="{9094A15D-7451-4A57-8FB6-6ED55CA8ED59}"/>
    <cellStyle name="20% - Accent1 5 3" xfId="4951" xr:uid="{00000000-0005-0000-0000-000072010000}"/>
    <cellStyle name="20% - Accent1 5 3 2" xfId="4950" xr:uid="{00000000-0005-0000-0000-000073010000}"/>
    <cellStyle name="20% - Accent1 5 3 2 2" xfId="4949" xr:uid="{00000000-0005-0000-0000-000074010000}"/>
    <cellStyle name="20% - Accent1 5 3 2 2 2" xfId="23042" xr:uid="{F65B77ED-F752-4CC3-AEE4-61AA5236CACE}"/>
    <cellStyle name="20% - Accent1 5 3 2 3" xfId="4948" xr:uid="{00000000-0005-0000-0000-000075010000}"/>
    <cellStyle name="20% - Accent1 5 3 2 3 2" xfId="23041" xr:uid="{231B14B2-2F14-42CE-BF4B-7EFBBB3D795D}"/>
    <cellStyle name="20% - Accent1 5 3 2 4" xfId="23043" xr:uid="{8AA65792-43AA-45C2-92E6-7A77422AD248}"/>
    <cellStyle name="20% - Accent1 5 3 3" xfId="4947" xr:uid="{00000000-0005-0000-0000-000076010000}"/>
    <cellStyle name="20% - Accent1 5 3 3 2" xfId="23040" xr:uid="{AC56E864-9F1E-46B9-B145-CF767B9573B3}"/>
    <cellStyle name="20% - Accent1 5 3 4" xfId="4946" xr:uid="{00000000-0005-0000-0000-000077010000}"/>
    <cellStyle name="20% - Accent1 5 3 4 2" xfId="4945" xr:uid="{00000000-0005-0000-0000-000078010000}"/>
    <cellStyle name="20% - Accent1 5 3 4 2 2" xfId="23038" xr:uid="{C86669EC-6487-48B3-9A97-028097632ACA}"/>
    <cellStyle name="20% - Accent1 5 3 4 3" xfId="23039" xr:uid="{5C17C083-15AB-4DD6-83CB-DC67D59A748E}"/>
    <cellStyle name="20% - Accent1 5 3 5" xfId="4944" xr:uid="{00000000-0005-0000-0000-000079010000}"/>
    <cellStyle name="20% - Accent1 5 3 5 2" xfId="23037" xr:uid="{88D98E73-F404-4810-83A6-028F0A0B0837}"/>
    <cellStyle name="20% - Accent1 5 3 6" xfId="23044" xr:uid="{F3A135DD-2A1E-4810-BFCA-7CE5C4122651}"/>
    <cellStyle name="20% - Accent1 5 4" xfId="4943" xr:uid="{00000000-0005-0000-0000-00007A010000}"/>
    <cellStyle name="20% - Accent1 5 4 2" xfId="4942" xr:uid="{00000000-0005-0000-0000-00007B010000}"/>
    <cellStyle name="20% - Accent1 5 4 2 2" xfId="4941" xr:uid="{00000000-0005-0000-0000-00007C010000}"/>
    <cellStyle name="20% - Accent1 5 4 2 2 2" xfId="23034" xr:uid="{F0E0643E-D224-425F-9CCE-0BA32B438558}"/>
    <cellStyle name="20% - Accent1 5 4 2 3" xfId="4940" xr:uid="{00000000-0005-0000-0000-00007D010000}"/>
    <cellStyle name="20% - Accent1 5 4 2 3 2" xfId="23033" xr:uid="{16F97480-03CC-4AC2-B635-90A8BF890E6F}"/>
    <cellStyle name="20% - Accent1 5 4 2 4" xfId="23035" xr:uid="{433ADEE8-3EBC-48F1-A28E-F2CFC6D9943A}"/>
    <cellStyle name="20% - Accent1 5 4 3" xfId="4939" xr:uid="{00000000-0005-0000-0000-00007E010000}"/>
    <cellStyle name="20% - Accent1 5 4 3 2" xfId="4938" xr:uid="{00000000-0005-0000-0000-00007F010000}"/>
    <cellStyle name="20% - Accent1 5 4 3 2 2" xfId="23031" xr:uid="{316BD931-628B-4C0F-82E6-7E05F27C009C}"/>
    <cellStyle name="20% - Accent1 5 4 3 3" xfId="23032" xr:uid="{6DF3E4D5-3621-443E-A44B-D323A36D98B2}"/>
    <cellStyle name="20% - Accent1 5 4 4" xfId="4937" xr:uid="{00000000-0005-0000-0000-000080010000}"/>
    <cellStyle name="20% - Accent1 5 4 4 2" xfId="23030" xr:uid="{4BE1A8EF-A76D-495D-966B-76652A1EAE59}"/>
    <cellStyle name="20% - Accent1 5 4 5" xfId="23036" xr:uid="{7993A489-0F7E-4D53-8BDD-A4E7F144CE9D}"/>
    <cellStyle name="20% - Accent1 5 5" xfId="4936" xr:uid="{00000000-0005-0000-0000-000081010000}"/>
    <cellStyle name="20% - Accent1 5 5 2" xfId="4935" xr:uid="{00000000-0005-0000-0000-000082010000}"/>
    <cellStyle name="20% - Accent1 5 5 2 2" xfId="23028" xr:uid="{EC9CEE78-D75A-439D-AE10-49D2DEA8797A}"/>
    <cellStyle name="20% - Accent1 5 5 3" xfId="4934" xr:uid="{00000000-0005-0000-0000-000083010000}"/>
    <cellStyle name="20% - Accent1 5 5 3 2" xfId="23027" xr:uid="{4812B213-02F7-4223-9EE6-4716DAB17FCD}"/>
    <cellStyle name="20% - Accent1 5 5 4" xfId="23029" xr:uid="{A0745F33-A23A-4A6D-80DB-0F790B429F0C}"/>
    <cellStyle name="20% - Accent1 5 6" xfId="4933" xr:uid="{00000000-0005-0000-0000-000084010000}"/>
    <cellStyle name="20% - Accent1 5 6 2" xfId="23026" xr:uid="{F340F4CE-18E9-4FF1-B5CD-99D88CEABA4B}"/>
    <cellStyle name="20% - Accent1 5 7" xfId="4932" xr:uid="{00000000-0005-0000-0000-000085010000}"/>
    <cellStyle name="20% - Accent1 5 7 2" xfId="4931" xr:uid="{00000000-0005-0000-0000-000086010000}"/>
    <cellStyle name="20% - Accent1 5 7 2 2" xfId="23024" xr:uid="{3AC5EF60-62D8-46BC-AE3D-CFA651563E81}"/>
    <cellStyle name="20% - Accent1 5 7 3" xfId="23025" xr:uid="{B38DF1AB-40AB-4E4E-BC1A-F19F0ECA5C03}"/>
    <cellStyle name="20% - Accent1 5 8" xfId="4930" xr:uid="{00000000-0005-0000-0000-000087010000}"/>
    <cellStyle name="20% - Accent1 5 8 2" xfId="23023" xr:uid="{E5184879-ADB4-4A36-A39E-A5523646B059}"/>
    <cellStyle name="20% - Accent1 5 9" xfId="4977" xr:uid="{00000000-0005-0000-0000-000058010000}"/>
    <cellStyle name="20% - Accent1 5 9 2" xfId="23068" xr:uid="{82728EF0-1162-4B30-91E4-9D78A4B7ABA8}"/>
    <cellStyle name="20% - Accent1 6" xfId="201" xr:uid="{00000000-0005-0000-0000-00001B000000}"/>
    <cellStyle name="20% - Accent1 6 2" xfId="4929" xr:uid="{00000000-0005-0000-0000-000089010000}"/>
    <cellStyle name="20% - Accent1 6 2 2" xfId="4928" xr:uid="{00000000-0005-0000-0000-00008A010000}"/>
    <cellStyle name="20% - Accent1 6 2 2 2" xfId="4927" xr:uid="{00000000-0005-0000-0000-00008B010000}"/>
    <cellStyle name="20% - Accent1 6 2 2 2 2" xfId="4926" xr:uid="{00000000-0005-0000-0000-00008C010000}"/>
    <cellStyle name="20% - Accent1 6 2 2 2 2 2" xfId="23019" xr:uid="{5BBA2560-FFFC-45D9-9169-9CB883407622}"/>
    <cellStyle name="20% - Accent1 6 2 2 2 3" xfId="4925" xr:uid="{00000000-0005-0000-0000-00008D010000}"/>
    <cellStyle name="20% - Accent1 6 2 2 2 3 2" xfId="23018" xr:uid="{C77DACB2-1548-4A7D-A268-43AD42A1610F}"/>
    <cellStyle name="20% - Accent1 6 2 2 2 4" xfId="23020" xr:uid="{8A70A314-FE58-4124-9E9F-916B44DF489F}"/>
    <cellStyle name="20% - Accent1 6 2 2 3" xfId="4924" xr:uid="{00000000-0005-0000-0000-00008E010000}"/>
    <cellStyle name="20% - Accent1 6 2 2 3 2" xfId="4923" xr:uid="{00000000-0005-0000-0000-00008F010000}"/>
    <cellStyle name="20% - Accent1 6 2 2 3 2 2" xfId="23016" xr:uid="{7F624A43-888B-4301-B285-C8B10B788663}"/>
    <cellStyle name="20% - Accent1 6 2 2 3 3" xfId="23017" xr:uid="{2B45101C-F5E7-4A70-9C18-4C6AF5E5281D}"/>
    <cellStyle name="20% - Accent1 6 2 2 4" xfId="4922" xr:uid="{00000000-0005-0000-0000-000090010000}"/>
    <cellStyle name="20% - Accent1 6 2 2 4 2" xfId="23015" xr:uid="{B8399957-C6EC-48D3-9E3A-EFAF67EAA883}"/>
    <cellStyle name="20% - Accent1 6 2 2 5" xfId="23021" xr:uid="{2F23AF49-E485-4850-84B5-008CBC8512F6}"/>
    <cellStyle name="20% - Accent1 6 2 3" xfId="4921" xr:uid="{00000000-0005-0000-0000-000091010000}"/>
    <cellStyle name="20% - Accent1 6 2 3 2" xfId="4920" xr:uid="{00000000-0005-0000-0000-000092010000}"/>
    <cellStyle name="20% - Accent1 6 2 3 2 2" xfId="23013" xr:uid="{CDEBD871-0B74-4A79-9B1D-780D265618C3}"/>
    <cellStyle name="20% - Accent1 6 2 3 3" xfId="4919" xr:uid="{00000000-0005-0000-0000-000093010000}"/>
    <cellStyle name="20% - Accent1 6 2 3 3 2" xfId="23012" xr:uid="{5AA41A31-E966-49FA-9AF2-527A3B1D7173}"/>
    <cellStyle name="20% - Accent1 6 2 3 4" xfId="23014" xr:uid="{F43D0C97-2FA1-404F-85A8-519C64FEA903}"/>
    <cellStyle name="20% - Accent1 6 2 4" xfId="4918" xr:uid="{00000000-0005-0000-0000-000094010000}"/>
    <cellStyle name="20% - Accent1 6 2 4 2" xfId="23011" xr:uid="{2B189A1A-236E-4C5D-880B-0C380208E649}"/>
    <cellStyle name="20% - Accent1 6 2 5" xfId="4917" xr:uid="{00000000-0005-0000-0000-000095010000}"/>
    <cellStyle name="20% - Accent1 6 2 5 2" xfId="4916" xr:uid="{00000000-0005-0000-0000-000096010000}"/>
    <cellStyle name="20% - Accent1 6 2 5 2 2" xfId="23009" xr:uid="{902632C5-AF47-4BBB-880D-27823CC0746B}"/>
    <cellStyle name="20% - Accent1 6 2 5 3" xfId="23010" xr:uid="{10A3A066-C5B2-4CB8-9B06-4F0A0D803D00}"/>
    <cellStyle name="20% - Accent1 6 2 6" xfId="4915" xr:uid="{00000000-0005-0000-0000-000097010000}"/>
    <cellStyle name="20% - Accent1 6 2 6 2" xfId="23008" xr:uid="{D129B349-DFE8-41DA-BA40-EA0BE973BB70}"/>
    <cellStyle name="20% - Accent1 6 2 7" xfId="23022" xr:uid="{0DDA5680-E0A3-447F-963C-5676A3A1F88D}"/>
    <cellStyle name="20% - Accent1 6 3" xfId="4914" xr:uid="{00000000-0005-0000-0000-000098010000}"/>
    <cellStyle name="20% - Accent1 6 3 2" xfId="4913" xr:uid="{00000000-0005-0000-0000-000099010000}"/>
    <cellStyle name="20% - Accent1 6 3 2 2" xfId="4912" xr:uid="{00000000-0005-0000-0000-00009A010000}"/>
    <cellStyle name="20% - Accent1 6 3 2 2 2" xfId="23005" xr:uid="{F046FD44-235F-4521-832B-62C157C6B0F8}"/>
    <cellStyle name="20% - Accent1 6 3 2 3" xfId="4911" xr:uid="{00000000-0005-0000-0000-00009B010000}"/>
    <cellStyle name="20% - Accent1 6 3 2 3 2" xfId="23004" xr:uid="{AAE8CAFD-2F7D-4D5B-8855-579C9106AAE9}"/>
    <cellStyle name="20% - Accent1 6 3 2 4" xfId="23006" xr:uid="{D3ED2FF4-D81A-49B5-9A58-4C932248C76D}"/>
    <cellStyle name="20% - Accent1 6 3 3" xfId="4910" xr:uid="{00000000-0005-0000-0000-00009C010000}"/>
    <cellStyle name="20% - Accent1 6 3 3 2" xfId="4909" xr:uid="{00000000-0005-0000-0000-00009D010000}"/>
    <cellStyle name="20% - Accent1 6 3 3 2 2" xfId="23002" xr:uid="{48EB408F-4F0F-4449-B0EE-34D2B51FB3E0}"/>
    <cellStyle name="20% - Accent1 6 3 3 3" xfId="23003" xr:uid="{9FCC20B0-F5F2-4AAD-AC53-39F9EC32DAC0}"/>
    <cellStyle name="20% - Accent1 6 3 4" xfId="4908" xr:uid="{00000000-0005-0000-0000-00009E010000}"/>
    <cellStyle name="20% - Accent1 6 3 4 2" xfId="23001" xr:uid="{71BD3749-0D6D-4AF4-90CE-D3BEEE769BB3}"/>
    <cellStyle name="20% - Accent1 6 3 5" xfId="23007" xr:uid="{29605D09-C34E-4694-AA59-E8E8C90E431A}"/>
    <cellStyle name="20% - Accent1 6 4" xfId="4907" xr:uid="{00000000-0005-0000-0000-00009F010000}"/>
    <cellStyle name="20% - Accent1 6 5" xfId="4906" xr:uid="{00000000-0005-0000-0000-0000A0010000}"/>
    <cellStyle name="20% - Accent1 6 5 2" xfId="23000" xr:uid="{85532F5B-E77F-4FFE-AEEE-CB716EF12BDB}"/>
    <cellStyle name="20% - Accent1 7" xfId="110" xr:uid="{00000000-0005-0000-0000-00001C000000}"/>
    <cellStyle name="20% - Accent1 7 2" xfId="4905" xr:uid="{00000000-0005-0000-0000-0000A2010000}"/>
    <cellStyle name="20% - Accent1 7 2 2" xfId="22999" xr:uid="{1CD7D557-68B9-4C2E-8E03-15FB2E2B0971}"/>
    <cellStyle name="20% - Accent1 7 3" xfId="4904" xr:uid="{00000000-0005-0000-0000-0000A3010000}"/>
    <cellStyle name="20% - Accent1 7 4" xfId="4903" xr:uid="{00000000-0005-0000-0000-0000A4010000}"/>
    <cellStyle name="20% - Accent1 7 4 2" xfId="22998" xr:uid="{8B831162-0BEF-43A9-A59D-DF441448A140}"/>
    <cellStyle name="20% - Accent1 8" xfId="4902" xr:uid="{00000000-0005-0000-0000-0000A5010000}"/>
    <cellStyle name="20% - Accent1 8 2" xfId="4901" xr:uid="{00000000-0005-0000-0000-0000A6010000}"/>
    <cellStyle name="20% - Accent1 8 2 2" xfId="4900" xr:uid="{00000000-0005-0000-0000-0000A7010000}"/>
    <cellStyle name="20% - Accent1 8 2 2 2" xfId="22995" xr:uid="{30431CB9-0B5E-411A-A8A2-A1E02B9C3817}"/>
    <cellStyle name="20% - Accent1 8 2 3" xfId="4899" xr:uid="{00000000-0005-0000-0000-0000A8010000}"/>
    <cellStyle name="20% - Accent1 8 2 3 2" xfId="4898" xr:uid="{00000000-0005-0000-0000-0000A9010000}"/>
    <cellStyle name="20% - Accent1 8 2 3 2 2" xfId="22993" xr:uid="{6083D16B-8F7B-4CBE-AAB1-FA01E2B22D7F}"/>
    <cellStyle name="20% - Accent1 8 2 3 3" xfId="22994" xr:uid="{D37E9628-14A9-4852-9A02-58D06D0ECE58}"/>
    <cellStyle name="20% - Accent1 8 2 4" xfId="22996" xr:uid="{34C009CC-EF94-4771-801F-AD2E75731080}"/>
    <cellStyle name="20% - Accent1 8 3" xfId="4897" xr:uid="{00000000-0005-0000-0000-0000AA010000}"/>
    <cellStyle name="20% - Accent1 8 3 2" xfId="22992" xr:uid="{38C8C0B1-9C72-4D7B-BADF-34852F40B3A9}"/>
    <cellStyle name="20% - Accent1 8 4" xfId="4896" xr:uid="{00000000-0005-0000-0000-0000AB010000}"/>
    <cellStyle name="20% - Accent1 8 4 2" xfId="4895" xr:uid="{00000000-0005-0000-0000-0000AC010000}"/>
    <cellStyle name="20% - Accent1 8 4 2 2" xfId="22990" xr:uid="{8DE22BDB-33D8-402E-9015-6E51298B6484}"/>
    <cellStyle name="20% - Accent1 8 4 3" xfId="22991" xr:uid="{D5F017E5-D477-463A-A42E-60FD0989CA1D}"/>
    <cellStyle name="20% - Accent1 8 5" xfId="4894" xr:uid="{00000000-0005-0000-0000-0000AD010000}"/>
    <cellStyle name="20% - Accent1 8 5 2" xfId="22989" xr:uid="{F33C3EA5-00E1-4A14-8FC1-4E251492CE76}"/>
    <cellStyle name="20% - Accent1 8 6" xfId="22997" xr:uid="{34D44812-9A51-430E-BA3A-3036507CB05B}"/>
    <cellStyle name="20% - Accent1 9" xfId="4893" xr:uid="{00000000-0005-0000-0000-0000AE010000}"/>
    <cellStyle name="20% - Accent1 9 2" xfId="4892" xr:uid="{00000000-0005-0000-0000-0000AF010000}"/>
    <cellStyle name="20% - Accent1 9 2 2" xfId="4891" xr:uid="{00000000-0005-0000-0000-0000B0010000}"/>
    <cellStyle name="20% - Accent1 9 2 2 2" xfId="22986" xr:uid="{62ADA1DA-7CFE-47F4-8441-1D872867DC7C}"/>
    <cellStyle name="20% - Accent1 9 2 3" xfId="4890" xr:uid="{00000000-0005-0000-0000-0000B1010000}"/>
    <cellStyle name="20% - Accent1 9 2 3 2" xfId="22985" xr:uid="{1C4E131E-633B-4141-93F8-B04EF210A43F}"/>
    <cellStyle name="20% - Accent1 9 2 4" xfId="22987" xr:uid="{0487BA99-83F5-40CC-8A91-61EAA72A2C05}"/>
    <cellStyle name="20% - Accent1 9 3" xfId="4889" xr:uid="{00000000-0005-0000-0000-0000B2010000}"/>
    <cellStyle name="20% - Accent1 9 3 2" xfId="22984" xr:uid="{707EAEFD-CAA2-4D72-B512-18E1F6343F86}"/>
    <cellStyle name="20% - Accent1 9 4" xfId="4888" xr:uid="{00000000-0005-0000-0000-0000B3010000}"/>
    <cellStyle name="20% - Accent1 9 4 2" xfId="4887" xr:uid="{00000000-0005-0000-0000-0000B4010000}"/>
    <cellStyle name="20% - Accent1 9 4 2 2" xfId="22982" xr:uid="{F8C585E7-AFD6-459D-9300-41D384F618F7}"/>
    <cellStyle name="20% - Accent1 9 4 3" xfId="22983" xr:uid="{59492ADA-220C-4C34-B273-18ECE7D5F205}"/>
    <cellStyle name="20% - Accent1 9 5" xfId="4886" xr:uid="{00000000-0005-0000-0000-0000B5010000}"/>
    <cellStyle name="20% - Accent1 9 5 2" xfId="22981" xr:uid="{C542F399-8692-4EBA-B105-8F40129A95DA}"/>
    <cellStyle name="20% - Accent1 9 6" xfId="22988" xr:uid="{4E26166E-6B28-4C27-8BFA-385BCD53C022}"/>
    <cellStyle name="20% - Accent2" xfId="86" builtinId="34" customBuiltin="1"/>
    <cellStyle name="20% - Accent2 10" xfId="4885" xr:uid="{00000000-0005-0000-0000-0000B6010000}"/>
    <cellStyle name="20% - Accent2 10 2" xfId="4884" xr:uid="{00000000-0005-0000-0000-0000B7010000}"/>
    <cellStyle name="20% - Accent2 10 2 2" xfId="4883" xr:uid="{00000000-0005-0000-0000-0000B8010000}"/>
    <cellStyle name="20% - Accent2 10 2 2 2" xfId="22978" xr:uid="{18C2D9EA-3265-47B8-9992-60CEBC9AFB77}"/>
    <cellStyle name="20% - Accent2 10 2 3" xfId="4882" xr:uid="{00000000-0005-0000-0000-0000B9010000}"/>
    <cellStyle name="20% - Accent2 10 2 3 2" xfId="22977" xr:uid="{07DDFCB7-4F1D-4891-95FC-C0AB7F0D1312}"/>
    <cellStyle name="20% - Accent2 10 2 4" xfId="22979" xr:uid="{753DCF9E-12DB-4361-A23D-B0050D6BA57D}"/>
    <cellStyle name="20% - Accent2 10 3" xfId="4881" xr:uid="{00000000-0005-0000-0000-0000BA010000}"/>
    <cellStyle name="20% - Accent2 10 3 2" xfId="22976" xr:uid="{6E173DE0-D47C-4EFF-B6BC-CFCC6E48345F}"/>
    <cellStyle name="20% - Accent2 10 4" xfId="4880" xr:uid="{00000000-0005-0000-0000-0000BB010000}"/>
    <cellStyle name="20% - Accent2 10 4 2" xfId="4879" xr:uid="{00000000-0005-0000-0000-0000BC010000}"/>
    <cellStyle name="20% - Accent2 10 4 2 2" xfId="22974" xr:uid="{1B077115-BC3F-4E32-B77B-1B2F3E0C3741}"/>
    <cellStyle name="20% - Accent2 10 4 3" xfId="22975" xr:uid="{34F77FE3-C54E-4AD5-AF7D-B316ED23064A}"/>
    <cellStyle name="20% - Accent2 10 5" xfId="4878" xr:uid="{00000000-0005-0000-0000-0000BD010000}"/>
    <cellStyle name="20% - Accent2 10 5 2" xfId="22973" xr:uid="{806A9460-41C2-48AE-8FC0-6E410B8DFF02}"/>
    <cellStyle name="20% - Accent2 10 6" xfId="22980" xr:uid="{76377965-A93C-4E3A-8EBC-743DEB47B947}"/>
    <cellStyle name="20% - Accent2 11" xfId="4877" xr:uid="{00000000-0005-0000-0000-0000BE010000}"/>
    <cellStyle name="20% - Accent2 11 2" xfId="4876" xr:uid="{00000000-0005-0000-0000-0000BF010000}"/>
    <cellStyle name="20% - Accent2 11 2 2" xfId="22971" xr:uid="{B3ECC7E6-DCED-4FC4-8729-FA45F81D6C6F}"/>
    <cellStyle name="20% - Accent2 11 3" xfId="4875" xr:uid="{00000000-0005-0000-0000-0000C0010000}"/>
    <cellStyle name="20% - Accent2 11 3 2" xfId="4874" xr:uid="{00000000-0005-0000-0000-0000C1010000}"/>
    <cellStyle name="20% - Accent2 11 3 2 2" xfId="22969" xr:uid="{474AD564-CA27-44BF-B674-11B98A8DCB05}"/>
    <cellStyle name="20% - Accent2 11 3 3" xfId="22970" xr:uid="{A16F5F25-8641-41D0-B7C3-3156F7DBB7A4}"/>
    <cellStyle name="20% - Accent2 11 4" xfId="22972" xr:uid="{6908E264-58B3-49B4-BB0E-79AB987A51FC}"/>
    <cellStyle name="20% - Accent2 12" xfId="4873" xr:uid="{00000000-0005-0000-0000-0000C2010000}"/>
    <cellStyle name="20% - Accent2 12 2" xfId="4872" xr:uid="{00000000-0005-0000-0000-0000C3010000}"/>
    <cellStyle name="20% - Accent2 12 2 2" xfId="22967" xr:uid="{1BAF6560-D06A-43B8-88C4-DEFA17A9C9B4}"/>
    <cellStyle name="20% - Accent2 12 3" xfId="4871" xr:uid="{00000000-0005-0000-0000-0000C4010000}"/>
    <cellStyle name="20% - Accent2 12 3 2" xfId="22966" xr:uid="{7D9D8C7D-957C-46E0-852E-C4748D2F453C}"/>
    <cellStyle name="20% - Accent2 12 4" xfId="22968" xr:uid="{6F5ABE47-B91D-4CD6-BE29-6B694BFD7191}"/>
    <cellStyle name="20% - Accent2 13" xfId="4870" xr:uid="{00000000-0005-0000-0000-0000C5010000}"/>
    <cellStyle name="20% - Accent2 13 2" xfId="4869" xr:uid="{00000000-0005-0000-0000-0000C6010000}"/>
    <cellStyle name="20% - Accent2 13 2 2" xfId="22964" xr:uid="{4096A6E9-9337-4968-9EE2-44DE1EA242B7}"/>
    <cellStyle name="20% - Accent2 13 3" xfId="4868" xr:uid="{00000000-0005-0000-0000-0000C7010000}"/>
    <cellStyle name="20% - Accent2 13 3 2" xfId="22963" xr:uid="{E9457196-2F10-444B-8DC7-A2FF429827CC}"/>
    <cellStyle name="20% - Accent2 13 4" xfId="22965" xr:uid="{31A698B7-2747-43D2-B8EA-41880263EAD8}"/>
    <cellStyle name="20% - Accent2 14" xfId="4867" xr:uid="{00000000-0005-0000-0000-0000C8010000}"/>
    <cellStyle name="20% - Accent2 14 2" xfId="4866" xr:uid="{00000000-0005-0000-0000-0000C9010000}"/>
    <cellStyle name="20% - Accent2 14 2 2" xfId="22962" xr:uid="{D034EA09-B979-4BCA-9C30-7677D90C1AA5}"/>
    <cellStyle name="20% - Accent2 15" xfId="4865" xr:uid="{00000000-0005-0000-0000-0000CA010000}"/>
    <cellStyle name="20% - Accent2 15 2" xfId="22961" xr:uid="{15BAB8AD-6AA0-4CB2-A97D-040D699B5406}"/>
    <cellStyle name="20% - Accent2 16" xfId="4864" xr:uid="{00000000-0005-0000-0000-0000CB010000}"/>
    <cellStyle name="20% - Accent2 17" xfId="20657" xr:uid="{9F852D0E-5D4F-4774-8A59-B9EDD84DB80B}"/>
    <cellStyle name="20% - Accent2 2" xfId="196" xr:uid="{00000000-0005-0000-0000-00001D000000}"/>
    <cellStyle name="20% - Accent2 2 2" xfId="4863" xr:uid="{00000000-0005-0000-0000-0000CD010000}"/>
    <cellStyle name="20% - Accent2 2 3" xfId="4862" xr:uid="{00000000-0005-0000-0000-0000CE010000}"/>
    <cellStyle name="20% - Accent2 2 3 2" xfId="4861" xr:uid="{00000000-0005-0000-0000-0000CF010000}"/>
    <cellStyle name="20% - Accent2 2 3 2 2" xfId="4860" xr:uid="{00000000-0005-0000-0000-0000D0010000}"/>
    <cellStyle name="20% - Accent2 2 3 2 2 2" xfId="4859" xr:uid="{00000000-0005-0000-0000-0000D1010000}"/>
    <cellStyle name="20% - Accent2 2 3 2 2 2 2" xfId="4858" xr:uid="{00000000-0005-0000-0000-0000D2010000}"/>
    <cellStyle name="20% - Accent2 2 3 2 2 2 2 2" xfId="22956" xr:uid="{AD8E8D28-9399-4B06-8442-0ED94F300BCE}"/>
    <cellStyle name="20% - Accent2 2 3 2 2 2 3" xfId="4857" xr:uid="{00000000-0005-0000-0000-0000D3010000}"/>
    <cellStyle name="20% - Accent2 2 3 2 2 2 3 2" xfId="22955" xr:uid="{B1B89BEA-2801-4597-88D4-358326E69777}"/>
    <cellStyle name="20% - Accent2 2 3 2 2 2 4" xfId="22957" xr:uid="{F21EDE95-EE2F-41C3-B2FC-7F4DADB56EC8}"/>
    <cellStyle name="20% - Accent2 2 3 2 2 3" xfId="4856" xr:uid="{00000000-0005-0000-0000-0000D4010000}"/>
    <cellStyle name="20% - Accent2 2 3 2 2 3 2" xfId="4855" xr:uid="{00000000-0005-0000-0000-0000D5010000}"/>
    <cellStyle name="20% - Accent2 2 3 2 2 3 2 2" xfId="22953" xr:uid="{894363C7-2FB7-4345-9AB1-DCED7D8A17BA}"/>
    <cellStyle name="20% - Accent2 2 3 2 2 3 3" xfId="22954" xr:uid="{3FCC6634-016E-4E3A-89BC-F7DFE1F65711}"/>
    <cellStyle name="20% - Accent2 2 3 2 2 4" xfId="4854" xr:uid="{00000000-0005-0000-0000-0000D6010000}"/>
    <cellStyle name="20% - Accent2 2 3 2 2 4 2" xfId="22952" xr:uid="{72C40FE1-B7E9-4E4E-A953-CD92C65D9419}"/>
    <cellStyle name="20% - Accent2 2 3 2 2 5" xfId="22958" xr:uid="{5CB6D119-1879-40DD-80DA-3940DAFB3E35}"/>
    <cellStyle name="20% - Accent2 2 3 2 3" xfId="4853" xr:uid="{00000000-0005-0000-0000-0000D7010000}"/>
    <cellStyle name="20% - Accent2 2 3 2 3 2" xfId="4852" xr:uid="{00000000-0005-0000-0000-0000D8010000}"/>
    <cellStyle name="20% - Accent2 2 3 2 3 2 2" xfId="4851" xr:uid="{00000000-0005-0000-0000-0000D9010000}"/>
    <cellStyle name="20% - Accent2 2 3 2 3 2 2 2" xfId="22949" xr:uid="{3ABFCA71-6F09-4429-BFBC-A5E53DF4CC85}"/>
    <cellStyle name="20% - Accent2 2 3 2 3 2 3" xfId="4850" xr:uid="{00000000-0005-0000-0000-0000DA010000}"/>
    <cellStyle name="20% - Accent2 2 3 2 3 2 3 2" xfId="22948" xr:uid="{F62248B6-C4FC-44F0-AF2D-1FBFBFD8BDC5}"/>
    <cellStyle name="20% - Accent2 2 3 2 3 2 4" xfId="22950" xr:uid="{69057DF5-463E-4867-AF81-F2095A912F1F}"/>
    <cellStyle name="20% - Accent2 2 3 2 3 3" xfId="4849" xr:uid="{00000000-0005-0000-0000-0000DB010000}"/>
    <cellStyle name="20% - Accent2 2 3 2 3 3 2" xfId="4848" xr:uid="{00000000-0005-0000-0000-0000DC010000}"/>
    <cellStyle name="20% - Accent2 2 3 2 3 3 2 2" xfId="22946" xr:uid="{BCAB9C83-ABE9-41F1-906A-C1A846D4B5C8}"/>
    <cellStyle name="20% - Accent2 2 3 2 3 3 3" xfId="22947" xr:uid="{5AEBD0CF-A96C-4630-840F-EA5F3B0DB4C0}"/>
    <cellStyle name="20% - Accent2 2 3 2 3 4" xfId="4847" xr:uid="{00000000-0005-0000-0000-0000DD010000}"/>
    <cellStyle name="20% - Accent2 2 3 2 3 4 2" xfId="22945" xr:uid="{33CBBE2F-2322-4F46-B16A-42223109E8D4}"/>
    <cellStyle name="20% - Accent2 2 3 2 3 5" xfId="22951" xr:uid="{CEFB11E6-D644-4A57-947A-0DE8DAB9CA02}"/>
    <cellStyle name="20% - Accent2 2 3 2 4" xfId="4846" xr:uid="{00000000-0005-0000-0000-0000DE010000}"/>
    <cellStyle name="20% - Accent2 2 3 2 4 2" xfId="4845" xr:uid="{00000000-0005-0000-0000-0000DF010000}"/>
    <cellStyle name="20% - Accent2 2 3 2 4 2 2" xfId="22943" xr:uid="{843B4DFB-EE60-43FD-8A75-B7CCD7ABD0E7}"/>
    <cellStyle name="20% - Accent2 2 3 2 4 3" xfId="4844" xr:uid="{00000000-0005-0000-0000-0000E0010000}"/>
    <cellStyle name="20% - Accent2 2 3 2 4 3 2" xfId="22942" xr:uid="{2E176CB2-221C-4690-84D2-E57EB2FCA66F}"/>
    <cellStyle name="20% - Accent2 2 3 2 4 4" xfId="22944" xr:uid="{6F9D1DAB-6BAE-4DEA-A70F-FE6D6DB97BDC}"/>
    <cellStyle name="20% - Accent2 2 3 2 5" xfId="4843" xr:uid="{00000000-0005-0000-0000-0000E1010000}"/>
    <cellStyle name="20% - Accent2 2 3 2 5 2" xfId="22941" xr:uid="{5CA59854-33AA-4E92-B9F5-C1A452E94503}"/>
    <cellStyle name="20% - Accent2 2 3 2 6" xfId="4842" xr:uid="{00000000-0005-0000-0000-0000E2010000}"/>
    <cellStyle name="20% - Accent2 2 3 2 6 2" xfId="4841" xr:uid="{00000000-0005-0000-0000-0000E3010000}"/>
    <cellStyle name="20% - Accent2 2 3 2 6 2 2" xfId="22939" xr:uid="{1726699E-6B2E-4DE2-903B-E4453C8152A5}"/>
    <cellStyle name="20% - Accent2 2 3 2 6 3" xfId="22940" xr:uid="{039C32BA-62BF-4E41-974A-490F56C2EDF1}"/>
    <cellStyle name="20% - Accent2 2 3 2 7" xfId="4840" xr:uid="{00000000-0005-0000-0000-0000E4010000}"/>
    <cellStyle name="20% - Accent2 2 3 2 7 2" xfId="22938" xr:uid="{353D1B75-2142-404C-B835-E4B52EF628D2}"/>
    <cellStyle name="20% - Accent2 2 3 2 8" xfId="22959" xr:uid="{7707E660-0260-459D-8880-3D034E2F180E}"/>
    <cellStyle name="20% - Accent2 2 3 3" xfId="4839" xr:uid="{00000000-0005-0000-0000-0000E5010000}"/>
    <cellStyle name="20% - Accent2 2 3 3 2" xfId="4838" xr:uid="{00000000-0005-0000-0000-0000E6010000}"/>
    <cellStyle name="20% - Accent2 2 3 3 2 2" xfId="4837" xr:uid="{00000000-0005-0000-0000-0000E7010000}"/>
    <cellStyle name="20% - Accent2 2 3 3 2 2 2" xfId="22935" xr:uid="{14AA3F48-99F8-4562-9702-1CCA6F11396E}"/>
    <cellStyle name="20% - Accent2 2 3 3 2 3" xfId="4836" xr:uid="{00000000-0005-0000-0000-0000E8010000}"/>
    <cellStyle name="20% - Accent2 2 3 3 2 3 2" xfId="22934" xr:uid="{70538A8F-BD50-4BB6-A9F7-D7A1B2F6FF4C}"/>
    <cellStyle name="20% - Accent2 2 3 3 2 4" xfId="22936" xr:uid="{F5A2AACF-1E1B-4198-A553-846986797957}"/>
    <cellStyle name="20% - Accent2 2 3 3 3" xfId="4835" xr:uid="{00000000-0005-0000-0000-0000E9010000}"/>
    <cellStyle name="20% - Accent2 2 3 3 3 2" xfId="4834" xr:uid="{00000000-0005-0000-0000-0000EA010000}"/>
    <cellStyle name="20% - Accent2 2 3 3 3 2 2" xfId="22932" xr:uid="{96832EDC-68CD-4C39-9CBC-577079493B4C}"/>
    <cellStyle name="20% - Accent2 2 3 3 3 3" xfId="22933" xr:uid="{25F6238F-A7E8-46ED-98FB-E65A5D6871A9}"/>
    <cellStyle name="20% - Accent2 2 3 3 4" xfId="4833" xr:uid="{00000000-0005-0000-0000-0000EB010000}"/>
    <cellStyle name="20% - Accent2 2 3 3 4 2" xfId="22931" xr:uid="{B4955967-84DD-471A-9224-A4957265024F}"/>
    <cellStyle name="20% - Accent2 2 3 3 5" xfId="22937" xr:uid="{97BB0004-E0B8-48C3-A04F-A4C3418C49C5}"/>
    <cellStyle name="20% - Accent2 2 3 4" xfId="4832" xr:uid="{00000000-0005-0000-0000-0000EC010000}"/>
    <cellStyle name="20% - Accent2 2 3 4 2" xfId="4831" xr:uid="{00000000-0005-0000-0000-0000ED010000}"/>
    <cellStyle name="20% - Accent2 2 3 4 2 2" xfId="4830" xr:uid="{00000000-0005-0000-0000-0000EE010000}"/>
    <cellStyle name="20% - Accent2 2 3 4 2 2 2" xfId="22928" xr:uid="{8441FFD8-7C64-4FB0-8850-F7E202850639}"/>
    <cellStyle name="20% - Accent2 2 3 4 2 3" xfId="4829" xr:uid="{00000000-0005-0000-0000-0000EF010000}"/>
    <cellStyle name="20% - Accent2 2 3 4 2 3 2" xfId="22927" xr:uid="{5007A381-5E09-488A-A7B1-0B161261FD4A}"/>
    <cellStyle name="20% - Accent2 2 3 4 2 4" xfId="22929" xr:uid="{4908973F-2F5D-4892-ACF3-61F317C8E7E3}"/>
    <cellStyle name="20% - Accent2 2 3 4 3" xfId="4828" xr:uid="{00000000-0005-0000-0000-0000F0010000}"/>
    <cellStyle name="20% - Accent2 2 3 4 3 2" xfId="4827" xr:uid="{00000000-0005-0000-0000-0000F1010000}"/>
    <cellStyle name="20% - Accent2 2 3 4 3 2 2" xfId="22925" xr:uid="{2CF4F45D-EEC9-4BC2-B9D7-38DD77D68A98}"/>
    <cellStyle name="20% - Accent2 2 3 4 3 3" xfId="22926" xr:uid="{0DAFFE9E-8215-499D-8ED0-200A15E14AF6}"/>
    <cellStyle name="20% - Accent2 2 3 4 4" xfId="4826" xr:uid="{00000000-0005-0000-0000-0000F2010000}"/>
    <cellStyle name="20% - Accent2 2 3 4 4 2" xfId="22924" xr:uid="{4D80857D-2F8F-4BF5-8912-709509303229}"/>
    <cellStyle name="20% - Accent2 2 3 4 5" xfId="22930" xr:uid="{7901F154-C19A-40FC-9295-F3A4B7248736}"/>
    <cellStyle name="20% - Accent2 2 3 5" xfId="4825" xr:uid="{00000000-0005-0000-0000-0000F3010000}"/>
    <cellStyle name="20% - Accent2 2 3 5 2" xfId="4824" xr:uid="{00000000-0005-0000-0000-0000F4010000}"/>
    <cellStyle name="20% - Accent2 2 3 5 2 2" xfId="22922" xr:uid="{AAF1C04C-73B4-4748-AF1A-094FD064C108}"/>
    <cellStyle name="20% - Accent2 2 3 5 3" xfId="4823" xr:uid="{00000000-0005-0000-0000-0000F5010000}"/>
    <cellStyle name="20% - Accent2 2 3 5 3 2" xfId="22921" xr:uid="{6ECF802B-88AA-47D3-945E-3B51E18B7C8B}"/>
    <cellStyle name="20% - Accent2 2 3 5 4" xfId="22923" xr:uid="{8E6352C1-E0E0-4948-A956-76DA9A64F3DA}"/>
    <cellStyle name="20% - Accent2 2 3 6" xfId="4822" xr:uid="{00000000-0005-0000-0000-0000F6010000}"/>
    <cellStyle name="20% - Accent2 2 3 6 2" xfId="22920" xr:uid="{34BC2989-3BAA-4F9D-9DF3-958D09F64B96}"/>
    <cellStyle name="20% - Accent2 2 3 7" xfId="4821" xr:uid="{00000000-0005-0000-0000-0000F7010000}"/>
    <cellStyle name="20% - Accent2 2 3 7 2" xfId="4820" xr:uid="{00000000-0005-0000-0000-0000F8010000}"/>
    <cellStyle name="20% - Accent2 2 3 7 2 2" xfId="22918" xr:uid="{521ED202-10F0-44F5-8C01-97179FDD5E8D}"/>
    <cellStyle name="20% - Accent2 2 3 7 3" xfId="22919" xr:uid="{1DF7C5C8-0856-4A39-B470-062681C3B1CE}"/>
    <cellStyle name="20% - Accent2 2 3 8" xfId="4819" xr:uid="{00000000-0005-0000-0000-0000F9010000}"/>
    <cellStyle name="20% - Accent2 2 3 8 2" xfId="22917" xr:uid="{6FDDB5B7-8966-4F83-A740-7B54098D2204}"/>
    <cellStyle name="20% - Accent2 2 3 9" xfId="22960" xr:uid="{7FF50F47-0E3F-41DF-B292-36AAF299E8A9}"/>
    <cellStyle name="20% - Accent2 2 4" xfId="4818" xr:uid="{00000000-0005-0000-0000-0000FA010000}"/>
    <cellStyle name="20% - Accent2 2 4 2" xfId="4817" xr:uid="{00000000-0005-0000-0000-0000FB010000}"/>
    <cellStyle name="20% - Accent2 2 4 2 2" xfId="4816" xr:uid="{00000000-0005-0000-0000-0000FC010000}"/>
    <cellStyle name="20% - Accent2 2 4 2 2 2" xfId="4815" xr:uid="{00000000-0005-0000-0000-0000FD010000}"/>
    <cellStyle name="20% - Accent2 2 4 2 2 2 2" xfId="4814" xr:uid="{00000000-0005-0000-0000-0000FE010000}"/>
    <cellStyle name="20% - Accent2 2 4 2 2 2 2 2" xfId="22912" xr:uid="{C1C527B5-880E-4AD2-B84F-5933A47DC07D}"/>
    <cellStyle name="20% - Accent2 2 4 2 2 2 3" xfId="4813" xr:uid="{00000000-0005-0000-0000-0000FF010000}"/>
    <cellStyle name="20% - Accent2 2 4 2 2 2 3 2" xfId="22911" xr:uid="{D87BF952-313A-43F3-BA68-32180EABFF20}"/>
    <cellStyle name="20% - Accent2 2 4 2 2 2 4" xfId="22913" xr:uid="{9F20C9F4-B1D8-4BA4-909D-A251B287164A}"/>
    <cellStyle name="20% - Accent2 2 4 2 2 3" xfId="4812" xr:uid="{00000000-0005-0000-0000-000000020000}"/>
    <cellStyle name="20% - Accent2 2 4 2 2 3 2" xfId="4811" xr:uid="{00000000-0005-0000-0000-000001020000}"/>
    <cellStyle name="20% - Accent2 2 4 2 2 3 2 2" xfId="22909" xr:uid="{04B94F40-7186-4B01-AA87-451B33CF2676}"/>
    <cellStyle name="20% - Accent2 2 4 2 2 3 3" xfId="22910" xr:uid="{96C1CC5A-4BF2-4058-AF1A-BF03FA2B6E87}"/>
    <cellStyle name="20% - Accent2 2 4 2 2 4" xfId="4810" xr:uid="{00000000-0005-0000-0000-000002020000}"/>
    <cellStyle name="20% - Accent2 2 4 2 2 4 2" xfId="22908" xr:uid="{34D07C5F-986B-4368-AF89-0053CCC3B668}"/>
    <cellStyle name="20% - Accent2 2 4 2 2 5" xfId="22914" xr:uid="{51ABC0E7-EA6C-4ADE-A627-A100B34C28C6}"/>
    <cellStyle name="20% - Accent2 2 4 2 3" xfId="4809" xr:uid="{00000000-0005-0000-0000-000003020000}"/>
    <cellStyle name="20% - Accent2 2 4 2 3 2" xfId="4808" xr:uid="{00000000-0005-0000-0000-000004020000}"/>
    <cellStyle name="20% - Accent2 2 4 2 3 2 2" xfId="4807" xr:uid="{00000000-0005-0000-0000-000005020000}"/>
    <cellStyle name="20% - Accent2 2 4 2 3 2 2 2" xfId="22905" xr:uid="{5CFACA6A-D16B-43F2-83AA-03A369D701F4}"/>
    <cellStyle name="20% - Accent2 2 4 2 3 2 3" xfId="4806" xr:uid="{00000000-0005-0000-0000-000006020000}"/>
    <cellStyle name="20% - Accent2 2 4 2 3 2 3 2" xfId="22904" xr:uid="{85DCE236-EAFC-4574-B1AC-0A6CC6C358BF}"/>
    <cellStyle name="20% - Accent2 2 4 2 3 2 4" xfId="22906" xr:uid="{CE3FC385-DA48-438E-9C3E-F82C92E9095A}"/>
    <cellStyle name="20% - Accent2 2 4 2 3 3" xfId="4805" xr:uid="{00000000-0005-0000-0000-000007020000}"/>
    <cellStyle name="20% - Accent2 2 4 2 3 3 2" xfId="4804" xr:uid="{00000000-0005-0000-0000-000008020000}"/>
    <cellStyle name="20% - Accent2 2 4 2 3 3 2 2" xfId="22902" xr:uid="{40D9E3AB-8E76-4CA4-9FFA-DC8B990BAD2E}"/>
    <cellStyle name="20% - Accent2 2 4 2 3 3 3" xfId="22903" xr:uid="{0A761E58-1754-4875-9551-EA95AB68628D}"/>
    <cellStyle name="20% - Accent2 2 4 2 3 4" xfId="4803" xr:uid="{00000000-0005-0000-0000-000009020000}"/>
    <cellStyle name="20% - Accent2 2 4 2 3 4 2" xfId="22901" xr:uid="{0EAEE05F-356E-4A6F-9FAF-3D0913D4D67C}"/>
    <cellStyle name="20% - Accent2 2 4 2 3 5" xfId="22907" xr:uid="{298E49B6-B8BF-4730-A615-BD8A0FB85536}"/>
    <cellStyle name="20% - Accent2 2 4 2 4" xfId="4802" xr:uid="{00000000-0005-0000-0000-00000A020000}"/>
    <cellStyle name="20% - Accent2 2 4 2 4 2" xfId="4801" xr:uid="{00000000-0005-0000-0000-00000B020000}"/>
    <cellStyle name="20% - Accent2 2 4 2 4 2 2" xfId="22899" xr:uid="{6E656DC2-8010-4A4C-952E-0CA5440D2D79}"/>
    <cellStyle name="20% - Accent2 2 4 2 4 3" xfId="4800" xr:uid="{00000000-0005-0000-0000-00000C020000}"/>
    <cellStyle name="20% - Accent2 2 4 2 4 3 2" xfId="22898" xr:uid="{C550EDDC-CC06-4621-8402-69C2F30133FB}"/>
    <cellStyle name="20% - Accent2 2 4 2 4 4" xfId="22900" xr:uid="{9CE00168-1187-4551-8E28-77E373F82B74}"/>
    <cellStyle name="20% - Accent2 2 4 2 5" xfId="4799" xr:uid="{00000000-0005-0000-0000-00000D020000}"/>
    <cellStyle name="20% - Accent2 2 4 2 5 2" xfId="22897" xr:uid="{1BDDC3EF-47D8-4180-96EB-CD4C8EE15DD5}"/>
    <cellStyle name="20% - Accent2 2 4 2 6" xfId="4798" xr:uid="{00000000-0005-0000-0000-00000E020000}"/>
    <cellStyle name="20% - Accent2 2 4 2 6 2" xfId="4797" xr:uid="{00000000-0005-0000-0000-00000F020000}"/>
    <cellStyle name="20% - Accent2 2 4 2 6 2 2" xfId="22895" xr:uid="{EE7D7067-63A4-4DD7-B32C-302180BA80D6}"/>
    <cellStyle name="20% - Accent2 2 4 2 6 3" xfId="22896" xr:uid="{AEC55F22-289E-4427-A1CF-23A1010B72A8}"/>
    <cellStyle name="20% - Accent2 2 4 2 7" xfId="4796" xr:uid="{00000000-0005-0000-0000-000010020000}"/>
    <cellStyle name="20% - Accent2 2 4 2 7 2" xfId="22894" xr:uid="{EB74799B-D8EE-465D-8300-E5EADF6865A0}"/>
    <cellStyle name="20% - Accent2 2 4 2 8" xfId="22915" xr:uid="{EE4ABC5E-7FDB-4561-88D0-4CBEE4612154}"/>
    <cellStyle name="20% - Accent2 2 4 3" xfId="4795" xr:uid="{00000000-0005-0000-0000-000011020000}"/>
    <cellStyle name="20% - Accent2 2 4 3 2" xfId="4794" xr:uid="{00000000-0005-0000-0000-000012020000}"/>
    <cellStyle name="20% - Accent2 2 4 3 2 2" xfId="4793" xr:uid="{00000000-0005-0000-0000-000013020000}"/>
    <cellStyle name="20% - Accent2 2 4 3 2 2 2" xfId="22891" xr:uid="{B98D7AD4-B137-4316-BA07-51594AEB6E35}"/>
    <cellStyle name="20% - Accent2 2 4 3 2 3" xfId="4792" xr:uid="{00000000-0005-0000-0000-000014020000}"/>
    <cellStyle name="20% - Accent2 2 4 3 2 3 2" xfId="22890" xr:uid="{31FEEF06-7E3E-4468-9173-D56B2E4F7865}"/>
    <cellStyle name="20% - Accent2 2 4 3 2 4" xfId="22892" xr:uid="{7894D66B-115E-47FB-A22C-4E1F5B7050E4}"/>
    <cellStyle name="20% - Accent2 2 4 3 3" xfId="4791" xr:uid="{00000000-0005-0000-0000-000015020000}"/>
    <cellStyle name="20% - Accent2 2 4 3 3 2" xfId="4790" xr:uid="{00000000-0005-0000-0000-000016020000}"/>
    <cellStyle name="20% - Accent2 2 4 3 3 2 2" xfId="22888" xr:uid="{C4D4241A-8069-498F-B2DD-358734816A03}"/>
    <cellStyle name="20% - Accent2 2 4 3 3 3" xfId="22889" xr:uid="{5515D438-A99E-4841-9AA4-0652B5416209}"/>
    <cellStyle name="20% - Accent2 2 4 3 4" xfId="4789" xr:uid="{00000000-0005-0000-0000-000017020000}"/>
    <cellStyle name="20% - Accent2 2 4 3 4 2" xfId="22887" xr:uid="{4ED24898-69CD-4FB9-8269-7BA907294510}"/>
    <cellStyle name="20% - Accent2 2 4 3 5" xfId="22893" xr:uid="{5F7A4847-9E3D-4261-89E5-397B84E3F801}"/>
    <cellStyle name="20% - Accent2 2 4 4" xfId="4788" xr:uid="{00000000-0005-0000-0000-000018020000}"/>
    <cellStyle name="20% - Accent2 2 4 4 2" xfId="4787" xr:uid="{00000000-0005-0000-0000-000019020000}"/>
    <cellStyle name="20% - Accent2 2 4 4 2 2" xfId="4786" xr:uid="{00000000-0005-0000-0000-00001A020000}"/>
    <cellStyle name="20% - Accent2 2 4 4 2 2 2" xfId="22884" xr:uid="{694EE4B3-3F8E-43CB-9E78-B95E246A3E6E}"/>
    <cellStyle name="20% - Accent2 2 4 4 2 3" xfId="4785" xr:uid="{00000000-0005-0000-0000-00001B020000}"/>
    <cellStyle name="20% - Accent2 2 4 4 2 3 2" xfId="22883" xr:uid="{50D5DE00-8217-49D4-9400-E690F5D542A0}"/>
    <cellStyle name="20% - Accent2 2 4 4 2 4" xfId="22885" xr:uid="{ED825CA0-1C1B-4CC8-B87B-2AACD34063E4}"/>
    <cellStyle name="20% - Accent2 2 4 4 3" xfId="4784" xr:uid="{00000000-0005-0000-0000-00001C020000}"/>
    <cellStyle name="20% - Accent2 2 4 4 3 2" xfId="4783" xr:uid="{00000000-0005-0000-0000-00001D020000}"/>
    <cellStyle name="20% - Accent2 2 4 4 3 2 2" xfId="22881" xr:uid="{EC032A0C-2D03-4C55-91D8-EF654EF78444}"/>
    <cellStyle name="20% - Accent2 2 4 4 3 3" xfId="22882" xr:uid="{AFC2C863-F851-43AA-8A8A-56087B44C44C}"/>
    <cellStyle name="20% - Accent2 2 4 4 4" xfId="4782" xr:uid="{00000000-0005-0000-0000-00001E020000}"/>
    <cellStyle name="20% - Accent2 2 4 4 4 2" xfId="22880" xr:uid="{E696F24F-7021-40E9-9C2C-81E1C0F455D6}"/>
    <cellStyle name="20% - Accent2 2 4 4 5" xfId="22886" xr:uid="{628A90C3-9B9B-40FB-9126-D19621683155}"/>
    <cellStyle name="20% - Accent2 2 4 5" xfId="4781" xr:uid="{00000000-0005-0000-0000-00001F020000}"/>
    <cellStyle name="20% - Accent2 2 4 5 2" xfId="4780" xr:uid="{00000000-0005-0000-0000-000020020000}"/>
    <cellStyle name="20% - Accent2 2 4 5 2 2" xfId="22878" xr:uid="{176556AC-4926-49A9-B449-16A83099A77A}"/>
    <cellStyle name="20% - Accent2 2 4 5 3" xfId="4779" xr:uid="{00000000-0005-0000-0000-000021020000}"/>
    <cellStyle name="20% - Accent2 2 4 5 3 2" xfId="22877" xr:uid="{9F0913F5-4865-4BA3-A91D-6AA1516B9AAF}"/>
    <cellStyle name="20% - Accent2 2 4 5 4" xfId="22879" xr:uid="{E76799FB-7C87-420E-829E-08E33C9928B0}"/>
    <cellStyle name="20% - Accent2 2 4 6" xfId="4778" xr:uid="{00000000-0005-0000-0000-000022020000}"/>
    <cellStyle name="20% - Accent2 2 4 6 2" xfId="22876" xr:uid="{0765A2DB-5471-49CA-9ED9-7DDE30E86265}"/>
    <cellStyle name="20% - Accent2 2 4 7" xfId="4777" xr:uid="{00000000-0005-0000-0000-000023020000}"/>
    <cellStyle name="20% - Accent2 2 4 7 2" xfId="4776" xr:uid="{00000000-0005-0000-0000-000024020000}"/>
    <cellStyle name="20% - Accent2 2 4 7 2 2" xfId="22874" xr:uid="{1C540CE9-FC80-4386-BAEF-F31841F1B7F3}"/>
    <cellStyle name="20% - Accent2 2 4 7 3" xfId="22875" xr:uid="{019BC892-97B8-4A77-A16D-52EC9F6F5ACC}"/>
    <cellStyle name="20% - Accent2 2 4 8" xfId="4775" xr:uid="{00000000-0005-0000-0000-000025020000}"/>
    <cellStyle name="20% - Accent2 2 4 8 2" xfId="22873" xr:uid="{98A620BF-3A91-4F7B-9036-0E68D660429D}"/>
    <cellStyle name="20% - Accent2 2 4 9" xfId="22916" xr:uid="{DE73A345-3EC4-4185-AF2C-9049033624EF}"/>
    <cellStyle name="20% - Accent2 2 5" xfId="4774" xr:uid="{00000000-0005-0000-0000-000026020000}"/>
    <cellStyle name="20% - Accent2 2 5 2" xfId="4773" xr:uid="{00000000-0005-0000-0000-000027020000}"/>
    <cellStyle name="20% - Accent2 2 5 2 2" xfId="4772" xr:uid="{00000000-0005-0000-0000-000028020000}"/>
    <cellStyle name="20% - Accent2 2 5 2 2 2" xfId="4771" xr:uid="{00000000-0005-0000-0000-000029020000}"/>
    <cellStyle name="20% - Accent2 2 5 2 2 2 2" xfId="4770" xr:uid="{00000000-0005-0000-0000-00002A020000}"/>
    <cellStyle name="20% - Accent2 2 5 2 2 2 2 2" xfId="22868" xr:uid="{81D34B4D-654F-4C19-A568-A8B035F5402D}"/>
    <cellStyle name="20% - Accent2 2 5 2 2 2 3" xfId="4769" xr:uid="{00000000-0005-0000-0000-00002B020000}"/>
    <cellStyle name="20% - Accent2 2 5 2 2 2 3 2" xfId="22867" xr:uid="{656955C5-95CF-4C2F-AF8A-E20E5BAD8E34}"/>
    <cellStyle name="20% - Accent2 2 5 2 2 2 4" xfId="22869" xr:uid="{3073B94F-0A18-4BCF-BE0C-27476DB3A855}"/>
    <cellStyle name="20% - Accent2 2 5 2 2 3" xfId="4768" xr:uid="{00000000-0005-0000-0000-00002C020000}"/>
    <cellStyle name="20% - Accent2 2 5 2 2 3 2" xfId="4767" xr:uid="{00000000-0005-0000-0000-00002D020000}"/>
    <cellStyle name="20% - Accent2 2 5 2 2 3 2 2" xfId="22865" xr:uid="{CF5B3F04-EC34-4D0F-A8DD-7058EABD9368}"/>
    <cellStyle name="20% - Accent2 2 5 2 2 3 3" xfId="22866" xr:uid="{C106BC40-EAF5-4811-B0F4-FF8DE180FB62}"/>
    <cellStyle name="20% - Accent2 2 5 2 2 4" xfId="4766" xr:uid="{00000000-0005-0000-0000-00002E020000}"/>
    <cellStyle name="20% - Accent2 2 5 2 2 4 2" xfId="22864" xr:uid="{AB77988A-21BD-44A3-8FC5-F267FE9FB8D3}"/>
    <cellStyle name="20% - Accent2 2 5 2 2 5" xfId="22870" xr:uid="{5B4F02DF-29D5-4364-9554-3EE6DB80B5FB}"/>
    <cellStyle name="20% - Accent2 2 5 2 3" xfId="4765" xr:uid="{00000000-0005-0000-0000-00002F020000}"/>
    <cellStyle name="20% - Accent2 2 5 2 3 2" xfId="4764" xr:uid="{00000000-0005-0000-0000-000030020000}"/>
    <cellStyle name="20% - Accent2 2 5 2 3 2 2" xfId="4763" xr:uid="{00000000-0005-0000-0000-000031020000}"/>
    <cellStyle name="20% - Accent2 2 5 2 3 2 2 2" xfId="22861" xr:uid="{FC802C9E-5CDA-44C9-8CC5-3DEFDA828E3C}"/>
    <cellStyle name="20% - Accent2 2 5 2 3 2 3" xfId="4762" xr:uid="{00000000-0005-0000-0000-000032020000}"/>
    <cellStyle name="20% - Accent2 2 5 2 3 2 3 2" xfId="22860" xr:uid="{88338424-4D8D-45A3-9ADD-4C7BF733760A}"/>
    <cellStyle name="20% - Accent2 2 5 2 3 2 4" xfId="22862" xr:uid="{91E4092C-CFA4-42B0-9624-314427D5AC04}"/>
    <cellStyle name="20% - Accent2 2 5 2 3 3" xfId="4761" xr:uid="{00000000-0005-0000-0000-000033020000}"/>
    <cellStyle name="20% - Accent2 2 5 2 3 3 2" xfId="4760" xr:uid="{00000000-0005-0000-0000-000034020000}"/>
    <cellStyle name="20% - Accent2 2 5 2 3 3 2 2" xfId="22858" xr:uid="{8CBE8B1C-6868-4D8F-9513-69804B9D98F8}"/>
    <cellStyle name="20% - Accent2 2 5 2 3 3 3" xfId="22859" xr:uid="{B5BD91C5-CEA9-46BF-8CA1-A6B189EF1288}"/>
    <cellStyle name="20% - Accent2 2 5 2 3 4" xfId="4759" xr:uid="{00000000-0005-0000-0000-000035020000}"/>
    <cellStyle name="20% - Accent2 2 5 2 3 4 2" xfId="22857" xr:uid="{B20A81A1-2512-439C-A4EF-39240B1A118A}"/>
    <cellStyle name="20% - Accent2 2 5 2 3 5" xfId="22863" xr:uid="{486C5039-2FA0-4CC6-BA11-FA9403D87098}"/>
    <cellStyle name="20% - Accent2 2 5 2 4" xfId="4758" xr:uid="{00000000-0005-0000-0000-000036020000}"/>
    <cellStyle name="20% - Accent2 2 5 2 4 2" xfId="4757" xr:uid="{00000000-0005-0000-0000-000037020000}"/>
    <cellStyle name="20% - Accent2 2 5 2 4 2 2" xfId="22855" xr:uid="{705F477A-2BE0-4490-BDCE-C0D4F8DB932A}"/>
    <cellStyle name="20% - Accent2 2 5 2 4 3" xfId="4756" xr:uid="{00000000-0005-0000-0000-000038020000}"/>
    <cellStyle name="20% - Accent2 2 5 2 4 3 2" xfId="22854" xr:uid="{905D8431-069E-45D4-AF45-E1B8CE54F8FA}"/>
    <cellStyle name="20% - Accent2 2 5 2 4 4" xfId="22856" xr:uid="{1AFE64AA-268B-4134-9379-4B0D86344F34}"/>
    <cellStyle name="20% - Accent2 2 5 2 5" xfId="4755" xr:uid="{00000000-0005-0000-0000-000039020000}"/>
    <cellStyle name="20% - Accent2 2 5 2 5 2" xfId="22853" xr:uid="{94828FB5-CA34-4CC7-93A1-E6BC81CE16FE}"/>
    <cellStyle name="20% - Accent2 2 5 2 6" xfId="4754" xr:uid="{00000000-0005-0000-0000-00003A020000}"/>
    <cellStyle name="20% - Accent2 2 5 2 6 2" xfId="4753" xr:uid="{00000000-0005-0000-0000-00003B020000}"/>
    <cellStyle name="20% - Accent2 2 5 2 6 2 2" xfId="22851" xr:uid="{9591DE8B-1493-4538-B7E6-8BD2E7934ECD}"/>
    <cellStyle name="20% - Accent2 2 5 2 6 3" xfId="22852" xr:uid="{2D3238FD-0B6B-4D44-8D76-369D526D3B23}"/>
    <cellStyle name="20% - Accent2 2 5 2 7" xfId="4752" xr:uid="{00000000-0005-0000-0000-00003C020000}"/>
    <cellStyle name="20% - Accent2 2 5 2 7 2" xfId="22850" xr:uid="{BB29693B-1159-49C6-94CF-8F1ECFC055AC}"/>
    <cellStyle name="20% - Accent2 2 5 2 8" xfId="22871" xr:uid="{20DD0B2C-E996-4E99-B30B-E2C990CA8A1F}"/>
    <cellStyle name="20% - Accent2 2 5 3" xfId="4751" xr:uid="{00000000-0005-0000-0000-00003D020000}"/>
    <cellStyle name="20% - Accent2 2 5 3 2" xfId="4750" xr:uid="{00000000-0005-0000-0000-00003E020000}"/>
    <cellStyle name="20% - Accent2 2 5 3 2 2" xfId="4749" xr:uid="{00000000-0005-0000-0000-00003F020000}"/>
    <cellStyle name="20% - Accent2 2 5 3 2 2 2" xfId="22847" xr:uid="{5DFFD21D-0F53-4F64-8A7D-0DDBAC957A09}"/>
    <cellStyle name="20% - Accent2 2 5 3 2 3" xfId="4748" xr:uid="{00000000-0005-0000-0000-000040020000}"/>
    <cellStyle name="20% - Accent2 2 5 3 2 3 2" xfId="22846" xr:uid="{B8777A1C-6400-4876-B56C-92AFAD13B205}"/>
    <cellStyle name="20% - Accent2 2 5 3 2 4" xfId="22848" xr:uid="{B704B8ED-9E98-4DCA-99E0-12BE50B279FD}"/>
    <cellStyle name="20% - Accent2 2 5 3 3" xfId="4747" xr:uid="{00000000-0005-0000-0000-000041020000}"/>
    <cellStyle name="20% - Accent2 2 5 3 3 2" xfId="4746" xr:uid="{00000000-0005-0000-0000-000042020000}"/>
    <cellStyle name="20% - Accent2 2 5 3 3 2 2" xfId="22844" xr:uid="{D01EC642-52BA-49C4-B429-20987AEEF9C3}"/>
    <cellStyle name="20% - Accent2 2 5 3 3 3" xfId="22845" xr:uid="{8E56861A-E2B8-4E08-BA5F-FCAA7BB542E5}"/>
    <cellStyle name="20% - Accent2 2 5 3 4" xfId="4745" xr:uid="{00000000-0005-0000-0000-000043020000}"/>
    <cellStyle name="20% - Accent2 2 5 3 4 2" xfId="22843" xr:uid="{0C0ED2C9-FB40-4EF8-90BC-155CF27A1955}"/>
    <cellStyle name="20% - Accent2 2 5 3 5" xfId="22849" xr:uid="{1AC4FB6F-A599-42D1-8CB4-15F2CA24986A}"/>
    <cellStyle name="20% - Accent2 2 5 4" xfId="4744" xr:uid="{00000000-0005-0000-0000-000044020000}"/>
    <cellStyle name="20% - Accent2 2 5 4 2" xfId="4743" xr:uid="{00000000-0005-0000-0000-000045020000}"/>
    <cellStyle name="20% - Accent2 2 5 4 2 2" xfId="4742" xr:uid="{00000000-0005-0000-0000-000046020000}"/>
    <cellStyle name="20% - Accent2 2 5 4 2 2 2" xfId="22840" xr:uid="{B1B29C3D-0BD6-47CC-9277-28996EE44AF8}"/>
    <cellStyle name="20% - Accent2 2 5 4 2 3" xfId="4741" xr:uid="{00000000-0005-0000-0000-000047020000}"/>
    <cellStyle name="20% - Accent2 2 5 4 2 3 2" xfId="22839" xr:uid="{6E71CBA5-D871-4CC2-B0A4-0C2A02A8132B}"/>
    <cellStyle name="20% - Accent2 2 5 4 2 4" xfId="22841" xr:uid="{C641AFD8-4AA9-4E18-8543-9C83F5DB9D42}"/>
    <cellStyle name="20% - Accent2 2 5 4 3" xfId="4740" xr:uid="{00000000-0005-0000-0000-000048020000}"/>
    <cellStyle name="20% - Accent2 2 5 4 3 2" xfId="4739" xr:uid="{00000000-0005-0000-0000-000049020000}"/>
    <cellStyle name="20% - Accent2 2 5 4 3 2 2" xfId="22837" xr:uid="{FDF61B2B-1527-4275-901B-125D75F08AAF}"/>
    <cellStyle name="20% - Accent2 2 5 4 3 3" xfId="22838" xr:uid="{4A2B337C-43FC-4D02-BDC8-E384989B35BC}"/>
    <cellStyle name="20% - Accent2 2 5 4 4" xfId="4738" xr:uid="{00000000-0005-0000-0000-00004A020000}"/>
    <cellStyle name="20% - Accent2 2 5 4 4 2" xfId="22836" xr:uid="{901BB73F-3545-4212-BA62-B168602F4126}"/>
    <cellStyle name="20% - Accent2 2 5 4 5" xfId="22842" xr:uid="{8D0AE0AB-1A41-4CE8-98D9-5509BA02C016}"/>
    <cellStyle name="20% - Accent2 2 5 5" xfId="4737" xr:uid="{00000000-0005-0000-0000-00004B020000}"/>
    <cellStyle name="20% - Accent2 2 5 5 2" xfId="4736" xr:uid="{00000000-0005-0000-0000-00004C020000}"/>
    <cellStyle name="20% - Accent2 2 5 5 2 2" xfId="22834" xr:uid="{97AD8306-490D-44CB-8F88-C47DF9980AA4}"/>
    <cellStyle name="20% - Accent2 2 5 5 3" xfId="4735" xr:uid="{00000000-0005-0000-0000-00004D020000}"/>
    <cellStyle name="20% - Accent2 2 5 5 3 2" xfId="22833" xr:uid="{9AA91D62-72FB-4C58-A110-5EB7862B77C1}"/>
    <cellStyle name="20% - Accent2 2 5 5 4" xfId="22835" xr:uid="{925FC6B6-96ED-47F3-A450-94FD40E072CA}"/>
    <cellStyle name="20% - Accent2 2 5 6" xfId="4734" xr:uid="{00000000-0005-0000-0000-00004E020000}"/>
    <cellStyle name="20% - Accent2 2 5 6 2" xfId="22832" xr:uid="{EADEF5BF-B849-4E79-A20B-1B9364497AD6}"/>
    <cellStyle name="20% - Accent2 2 5 7" xfId="4733" xr:uid="{00000000-0005-0000-0000-00004F020000}"/>
    <cellStyle name="20% - Accent2 2 5 7 2" xfId="4732" xr:uid="{00000000-0005-0000-0000-000050020000}"/>
    <cellStyle name="20% - Accent2 2 5 7 2 2" xfId="22830" xr:uid="{BD458147-FDB1-4798-8CDE-261E044DEF70}"/>
    <cellStyle name="20% - Accent2 2 5 7 3" xfId="22831" xr:uid="{4213D339-FEBD-4035-AF5A-37F9D9D99FB0}"/>
    <cellStyle name="20% - Accent2 2 5 8" xfId="4731" xr:uid="{00000000-0005-0000-0000-000051020000}"/>
    <cellStyle name="20% - Accent2 2 5 8 2" xfId="22829" xr:uid="{14C97179-34EE-4E56-9323-E558AD7E0384}"/>
    <cellStyle name="20% - Accent2 2 5 9" xfId="22872" xr:uid="{8DC1B7E0-4D68-44C1-9D3C-2264250D7D71}"/>
    <cellStyle name="20% - Accent2 2 6" xfId="4730" xr:uid="{00000000-0005-0000-0000-000052020000}"/>
    <cellStyle name="20% - Accent2 2 6 2" xfId="4729" xr:uid="{00000000-0005-0000-0000-000053020000}"/>
    <cellStyle name="20% - Accent2 2 6 2 2" xfId="4728" xr:uid="{00000000-0005-0000-0000-000054020000}"/>
    <cellStyle name="20% - Accent2 2 6 2 2 2" xfId="4727" xr:uid="{00000000-0005-0000-0000-000055020000}"/>
    <cellStyle name="20% - Accent2 2 6 2 2 2 2" xfId="4726" xr:uid="{00000000-0005-0000-0000-000056020000}"/>
    <cellStyle name="20% - Accent2 2 6 2 2 2 2 2" xfId="22824" xr:uid="{99D485A7-FFBA-422F-AF21-77835DE4BE87}"/>
    <cellStyle name="20% - Accent2 2 6 2 2 2 3" xfId="4725" xr:uid="{00000000-0005-0000-0000-000057020000}"/>
    <cellStyle name="20% - Accent2 2 6 2 2 2 3 2" xfId="22823" xr:uid="{AE8A9FF6-537C-4B51-AF6F-3612F7F13316}"/>
    <cellStyle name="20% - Accent2 2 6 2 2 2 4" xfId="22825" xr:uid="{582A35BD-62DA-438A-8497-A252967961F8}"/>
    <cellStyle name="20% - Accent2 2 6 2 2 3" xfId="4724" xr:uid="{00000000-0005-0000-0000-000058020000}"/>
    <cellStyle name="20% - Accent2 2 6 2 2 3 2" xfId="4723" xr:uid="{00000000-0005-0000-0000-000059020000}"/>
    <cellStyle name="20% - Accent2 2 6 2 2 3 2 2" xfId="22821" xr:uid="{DC63980C-E7FA-47BE-A3B0-78EB499DE253}"/>
    <cellStyle name="20% - Accent2 2 6 2 2 3 3" xfId="22822" xr:uid="{BF2BEEDE-852B-46BD-97F9-C76C44F62726}"/>
    <cellStyle name="20% - Accent2 2 6 2 2 4" xfId="4722" xr:uid="{00000000-0005-0000-0000-00005A020000}"/>
    <cellStyle name="20% - Accent2 2 6 2 2 4 2" xfId="22820" xr:uid="{3DD4C8D7-1226-4B9E-A4AD-4D3D4086A909}"/>
    <cellStyle name="20% - Accent2 2 6 2 2 5" xfId="22826" xr:uid="{295655A8-639C-4BB5-84D4-C9223789ED5B}"/>
    <cellStyle name="20% - Accent2 2 6 2 3" xfId="4721" xr:uid="{00000000-0005-0000-0000-00005B020000}"/>
    <cellStyle name="20% - Accent2 2 6 2 3 2" xfId="4720" xr:uid="{00000000-0005-0000-0000-00005C020000}"/>
    <cellStyle name="20% - Accent2 2 6 2 3 2 2" xfId="4719" xr:uid="{00000000-0005-0000-0000-00005D020000}"/>
    <cellStyle name="20% - Accent2 2 6 2 3 2 2 2" xfId="22817" xr:uid="{F9C3769D-8EB0-4C39-A182-30271A8A6AD9}"/>
    <cellStyle name="20% - Accent2 2 6 2 3 2 3" xfId="4718" xr:uid="{00000000-0005-0000-0000-00005E020000}"/>
    <cellStyle name="20% - Accent2 2 6 2 3 2 3 2" xfId="22816" xr:uid="{379B1D17-B205-41C6-BF2E-304A24E1EC48}"/>
    <cellStyle name="20% - Accent2 2 6 2 3 2 4" xfId="22818" xr:uid="{1E23D986-EDE3-4608-8837-DE2C28B9B60F}"/>
    <cellStyle name="20% - Accent2 2 6 2 3 3" xfId="4717" xr:uid="{00000000-0005-0000-0000-00005F020000}"/>
    <cellStyle name="20% - Accent2 2 6 2 3 3 2" xfId="4716" xr:uid="{00000000-0005-0000-0000-000060020000}"/>
    <cellStyle name="20% - Accent2 2 6 2 3 3 2 2" xfId="22814" xr:uid="{5196C058-AD35-4176-BC6C-0CD343F2007B}"/>
    <cellStyle name="20% - Accent2 2 6 2 3 3 3" xfId="22815" xr:uid="{394B001F-214B-488C-B927-20CD1A4D636D}"/>
    <cellStyle name="20% - Accent2 2 6 2 3 4" xfId="4715" xr:uid="{00000000-0005-0000-0000-000061020000}"/>
    <cellStyle name="20% - Accent2 2 6 2 3 4 2" xfId="22813" xr:uid="{44A1928C-0430-4760-B550-A825795ADD5B}"/>
    <cellStyle name="20% - Accent2 2 6 2 3 5" xfId="22819" xr:uid="{B2C8F280-4852-4AE5-B6F1-666071EB13C5}"/>
    <cellStyle name="20% - Accent2 2 6 2 4" xfId="4714" xr:uid="{00000000-0005-0000-0000-000062020000}"/>
    <cellStyle name="20% - Accent2 2 6 2 4 2" xfId="4713" xr:uid="{00000000-0005-0000-0000-000063020000}"/>
    <cellStyle name="20% - Accent2 2 6 2 4 2 2" xfId="22811" xr:uid="{1E86AF5F-F5E6-40D7-BD15-63FC8B68ACFA}"/>
    <cellStyle name="20% - Accent2 2 6 2 4 3" xfId="4712" xr:uid="{00000000-0005-0000-0000-000064020000}"/>
    <cellStyle name="20% - Accent2 2 6 2 4 3 2" xfId="22810" xr:uid="{B3383143-018A-4CE9-8C2A-AE4A0FDABF6D}"/>
    <cellStyle name="20% - Accent2 2 6 2 4 4" xfId="22812" xr:uid="{215F0C02-638B-4BE7-8A67-689906C7B71B}"/>
    <cellStyle name="20% - Accent2 2 6 2 5" xfId="4711" xr:uid="{00000000-0005-0000-0000-000065020000}"/>
    <cellStyle name="20% - Accent2 2 6 2 5 2" xfId="22809" xr:uid="{13BC71FF-4747-42AF-AE89-8A1487F572E3}"/>
    <cellStyle name="20% - Accent2 2 6 2 6" xfId="4710" xr:uid="{00000000-0005-0000-0000-000066020000}"/>
    <cellStyle name="20% - Accent2 2 6 2 6 2" xfId="4709" xr:uid="{00000000-0005-0000-0000-000067020000}"/>
    <cellStyle name="20% - Accent2 2 6 2 6 2 2" xfId="22807" xr:uid="{AD2BE16A-2143-4C83-9C23-8C7679CC59BC}"/>
    <cellStyle name="20% - Accent2 2 6 2 6 3" xfId="22808" xr:uid="{F6D4052F-891C-4189-9327-5FB729432009}"/>
    <cellStyle name="20% - Accent2 2 6 2 7" xfId="4708" xr:uid="{00000000-0005-0000-0000-000068020000}"/>
    <cellStyle name="20% - Accent2 2 6 2 7 2" xfId="22806" xr:uid="{505EE211-3D66-4E6C-9549-18E163CFAE53}"/>
    <cellStyle name="20% - Accent2 2 6 2 8" xfId="22827" xr:uid="{574FE7C1-9F08-4675-8734-ACE8C3577ADE}"/>
    <cellStyle name="20% - Accent2 2 6 3" xfId="4707" xr:uid="{00000000-0005-0000-0000-000069020000}"/>
    <cellStyle name="20% - Accent2 2 6 3 2" xfId="4706" xr:uid="{00000000-0005-0000-0000-00006A020000}"/>
    <cellStyle name="20% - Accent2 2 6 3 2 2" xfId="4705" xr:uid="{00000000-0005-0000-0000-00006B020000}"/>
    <cellStyle name="20% - Accent2 2 6 3 2 2 2" xfId="22803" xr:uid="{83C45303-EB80-4E7E-8108-2540BE785FE1}"/>
    <cellStyle name="20% - Accent2 2 6 3 2 3" xfId="4704" xr:uid="{00000000-0005-0000-0000-00006C020000}"/>
    <cellStyle name="20% - Accent2 2 6 3 2 3 2" xfId="22802" xr:uid="{DB7C6ABF-D375-4A2B-A139-4F21905BA0B0}"/>
    <cellStyle name="20% - Accent2 2 6 3 2 4" xfId="22804" xr:uid="{60BFCD8D-E179-4E58-A41C-A36E6B819097}"/>
    <cellStyle name="20% - Accent2 2 6 3 3" xfId="4703" xr:uid="{00000000-0005-0000-0000-00006D020000}"/>
    <cellStyle name="20% - Accent2 2 6 3 3 2" xfId="4702" xr:uid="{00000000-0005-0000-0000-00006E020000}"/>
    <cellStyle name="20% - Accent2 2 6 3 3 2 2" xfId="22800" xr:uid="{071E2BEF-704B-4141-92FC-18121717E331}"/>
    <cellStyle name="20% - Accent2 2 6 3 3 3" xfId="22801" xr:uid="{E619F19A-10BE-49AC-B70F-4E61687934BA}"/>
    <cellStyle name="20% - Accent2 2 6 3 4" xfId="4701" xr:uid="{00000000-0005-0000-0000-00006F020000}"/>
    <cellStyle name="20% - Accent2 2 6 3 4 2" xfId="22799" xr:uid="{81FDCDF4-D93F-43D4-8633-C41155FC5404}"/>
    <cellStyle name="20% - Accent2 2 6 3 5" xfId="22805" xr:uid="{66AC7A9A-D896-4705-ABB5-81E184B7DF9E}"/>
    <cellStyle name="20% - Accent2 2 6 4" xfId="4700" xr:uid="{00000000-0005-0000-0000-000070020000}"/>
    <cellStyle name="20% - Accent2 2 6 4 2" xfId="4699" xr:uid="{00000000-0005-0000-0000-000071020000}"/>
    <cellStyle name="20% - Accent2 2 6 4 2 2" xfId="4698" xr:uid="{00000000-0005-0000-0000-000072020000}"/>
    <cellStyle name="20% - Accent2 2 6 4 2 2 2" xfId="22796" xr:uid="{DA80D6B6-42E4-4A57-98CD-DC265FF6AE29}"/>
    <cellStyle name="20% - Accent2 2 6 4 2 3" xfId="4697" xr:uid="{00000000-0005-0000-0000-000073020000}"/>
    <cellStyle name="20% - Accent2 2 6 4 2 3 2" xfId="22795" xr:uid="{B9E76B72-F0C8-42C5-B7B6-F149DEDA6020}"/>
    <cellStyle name="20% - Accent2 2 6 4 2 4" xfId="22797" xr:uid="{CE4192BA-7B2F-48B2-8871-35AFC4BDF210}"/>
    <cellStyle name="20% - Accent2 2 6 4 3" xfId="4696" xr:uid="{00000000-0005-0000-0000-000074020000}"/>
    <cellStyle name="20% - Accent2 2 6 4 3 2" xfId="4695" xr:uid="{00000000-0005-0000-0000-000075020000}"/>
    <cellStyle name="20% - Accent2 2 6 4 3 2 2" xfId="22793" xr:uid="{DE8292AD-BBEB-4439-A616-0220B8EAC8F8}"/>
    <cellStyle name="20% - Accent2 2 6 4 3 3" xfId="22794" xr:uid="{0D6B72D3-8AF8-4A29-9A89-24F0325C1380}"/>
    <cellStyle name="20% - Accent2 2 6 4 4" xfId="4694" xr:uid="{00000000-0005-0000-0000-000076020000}"/>
    <cellStyle name="20% - Accent2 2 6 4 4 2" xfId="22792" xr:uid="{5F5B265E-78C6-41C3-BE23-6A2CCED4E398}"/>
    <cellStyle name="20% - Accent2 2 6 4 5" xfId="22798" xr:uid="{59B76F44-1079-4327-9E6D-E45D98EB597C}"/>
    <cellStyle name="20% - Accent2 2 6 5" xfId="4693" xr:uid="{00000000-0005-0000-0000-000077020000}"/>
    <cellStyle name="20% - Accent2 2 6 5 2" xfId="4692" xr:uid="{00000000-0005-0000-0000-000078020000}"/>
    <cellStyle name="20% - Accent2 2 6 5 2 2" xfId="22790" xr:uid="{83AB6DBB-D55F-4ACF-92C8-E471FAF57C75}"/>
    <cellStyle name="20% - Accent2 2 6 5 3" xfId="4691" xr:uid="{00000000-0005-0000-0000-000079020000}"/>
    <cellStyle name="20% - Accent2 2 6 5 3 2" xfId="22789" xr:uid="{D0667B92-B1C0-45FF-BC2D-729635DD6DFC}"/>
    <cellStyle name="20% - Accent2 2 6 5 4" xfId="22791" xr:uid="{A4203094-9473-4ED5-9AC6-4F352CA05EEB}"/>
    <cellStyle name="20% - Accent2 2 6 6" xfId="4690" xr:uid="{00000000-0005-0000-0000-00007A020000}"/>
    <cellStyle name="20% - Accent2 2 6 6 2" xfId="22788" xr:uid="{49E48C18-62DB-489D-86D6-49FC335C5EDC}"/>
    <cellStyle name="20% - Accent2 2 6 7" xfId="4689" xr:uid="{00000000-0005-0000-0000-00007B020000}"/>
    <cellStyle name="20% - Accent2 2 6 7 2" xfId="4688" xr:uid="{00000000-0005-0000-0000-00007C020000}"/>
    <cellStyle name="20% - Accent2 2 6 7 2 2" xfId="22786" xr:uid="{59F432DB-C4EF-47B6-83EA-B884EFF04B04}"/>
    <cellStyle name="20% - Accent2 2 6 7 3" xfId="22787" xr:uid="{0BA816A9-FDAA-47D4-9507-C63076CAE726}"/>
    <cellStyle name="20% - Accent2 2 6 8" xfId="4687" xr:uid="{00000000-0005-0000-0000-00007D020000}"/>
    <cellStyle name="20% - Accent2 2 6 8 2" xfId="22785" xr:uid="{ED7780B1-A033-4FEF-8C8E-E21F1C27EB8A}"/>
    <cellStyle name="20% - Accent2 2 6 9" xfId="22828" xr:uid="{02D05DD0-F7C5-4F1F-96B6-935B52D61770}"/>
    <cellStyle name="20% - Accent2 2 7" xfId="4686" xr:uid="{00000000-0005-0000-0000-00007E020000}"/>
    <cellStyle name="20% - Accent2 2 7 2" xfId="4685" xr:uid="{00000000-0005-0000-0000-00007F020000}"/>
    <cellStyle name="20% - Accent2 2 7 2 2" xfId="4684" xr:uid="{00000000-0005-0000-0000-000080020000}"/>
    <cellStyle name="20% - Accent2 2 7 2 2 2" xfId="22782" xr:uid="{E6CFE70B-31C6-4E43-86D1-D314B5BE5786}"/>
    <cellStyle name="20% - Accent2 2 7 2 3" xfId="4683" xr:uid="{00000000-0005-0000-0000-000081020000}"/>
    <cellStyle name="20% - Accent2 2 7 2 3 2" xfId="22781" xr:uid="{B1B697A7-5451-4A38-BE52-9D5B9BF81298}"/>
    <cellStyle name="20% - Accent2 2 7 2 4" xfId="22783" xr:uid="{640FAAF3-DB77-4742-BE41-CE34A8331507}"/>
    <cellStyle name="20% - Accent2 2 7 3" xfId="4682" xr:uid="{00000000-0005-0000-0000-000082020000}"/>
    <cellStyle name="20% - Accent2 2 7 3 2" xfId="4681" xr:uid="{00000000-0005-0000-0000-000083020000}"/>
    <cellStyle name="20% - Accent2 2 7 3 2 2" xfId="22779" xr:uid="{7F673AC4-1C11-4F9A-B043-9B3EAC519898}"/>
    <cellStyle name="20% - Accent2 2 7 3 3" xfId="22780" xr:uid="{24321268-162A-46AD-9D09-FB916A4F8B67}"/>
    <cellStyle name="20% - Accent2 2 7 4" xfId="4680" xr:uid="{00000000-0005-0000-0000-000084020000}"/>
    <cellStyle name="20% - Accent2 2 7 4 2" xfId="22778" xr:uid="{16C692C9-B808-4AAE-942F-5F5571D0F951}"/>
    <cellStyle name="20% - Accent2 2 7 5" xfId="22784" xr:uid="{6A42FCC1-3D21-488C-8283-EC26AEDEB4DD}"/>
    <cellStyle name="20% - Accent2 3" xfId="185" xr:uid="{00000000-0005-0000-0000-00001E000000}"/>
    <cellStyle name="20% - Accent2 3 10" xfId="4679" xr:uid="{00000000-0005-0000-0000-000085020000}"/>
    <cellStyle name="20% - Accent2 3 10 2" xfId="22777" xr:uid="{AC5D2851-7F5C-47DF-AE8A-91880CED4BD2}"/>
    <cellStyle name="20% - Accent2 3 2" xfId="4678" xr:uid="{00000000-0005-0000-0000-000086020000}"/>
    <cellStyle name="20% - Accent2 3 2 2" xfId="4677" xr:uid="{00000000-0005-0000-0000-000087020000}"/>
    <cellStyle name="20% - Accent2 3 2 2 2" xfId="4676" xr:uid="{00000000-0005-0000-0000-000088020000}"/>
    <cellStyle name="20% - Accent2 3 2 2 2 2" xfId="4675" xr:uid="{00000000-0005-0000-0000-000089020000}"/>
    <cellStyle name="20% - Accent2 3 2 2 2 2 2" xfId="4674" xr:uid="{00000000-0005-0000-0000-00008A020000}"/>
    <cellStyle name="20% - Accent2 3 2 2 2 2 2 2" xfId="22773" xr:uid="{A0568B13-1ED3-4B7B-8764-D5207D047045}"/>
    <cellStyle name="20% - Accent2 3 2 2 2 2 3" xfId="4673" xr:uid="{00000000-0005-0000-0000-00008B020000}"/>
    <cellStyle name="20% - Accent2 3 2 2 2 2 3 2" xfId="22772" xr:uid="{66B54B40-79AD-4CFB-85E5-2A91D5C09B60}"/>
    <cellStyle name="20% - Accent2 3 2 2 2 2 4" xfId="22774" xr:uid="{95DBA79C-6F42-4CBB-91E7-37965DD7076D}"/>
    <cellStyle name="20% - Accent2 3 2 2 2 3" xfId="4672" xr:uid="{00000000-0005-0000-0000-00008C020000}"/>
    <cellStyle name="20% - Accent2 3 2 2 2 3 2" xfId="4671" xr:uid="{00000000-0005-0000-0000-00008D020000}"/>
    <cellStyle name="20% - Accent2 3 2 2 2 3 2 2" xfId="22770" xr:uid="{DF76E8D2-4592-47C1-9EF2-8B2C6BA52AED}"/>
    <cellStyle name="20% - Accent2 3 2 2 2 3 3" xfId="22771" xr:uid="{C23F199B-CB3F-42F8-8FF8-A790B03DB5FF}"/>
    <cellStyle name="20% - Accent2 3 2 2 2 4" xfId="4670" xr:uid="{00000000-0005-0000-0000-00008E020000}"/>
    <cellStyle name="20% - Accent2 3 2 2 2 4 2" xfId="22769" xr:uid="{2CA2DCEA-8F2B-4AAC-92D2-0C9CB7B818DF}"/>
    <cellStyle name="20% - Accent2 3 2 2 2 5" xfId="22775" xr:uid="{4B205B2C-FF22-4204-AFE0-5DF5C1618C15}"/>
    <cellStyle name="20% - Accent2 3 2 2 3" xfId="4669" xr:uid="{00000000-0005-0000-0000-00008F020000}"/>
    <cellStyle name="20% - Accent2 3 2 2 3 2" xfId="4668" xr:uid="{00000000-0005-0000-0000-000090020000}"/>
    <cellStyle name="20% - Accent2 3 2 2 3 2 2" xfId="22767" xr:uid="{212F7235-307A-4D82-ADEC-98D7DDC669AC}"/>
    <cellStyle name="20% - Accent2 3 2 2 3 3" xfId="4667" xr:uid="{00000000-0005-0000-0000-000091020000}"/>
    <cellStyle name="20% - Accent2 3 2 2 3 3 2" xfId="22766" xr:uid="{8663C1FB-6925-4B5E-B777-4FED4B17CF65}"/>
    <cellStyle name="20% - Accent2 3 2 2 3 4" xfId="22768" xr:uid="{CE99536F-D381-46AA-8B53-B35371489DE3}"/>
    <cellStyle name="20% - Accent2 3 2 2 4" xfId="4666" xr:uid="{00000000-0005-0000-0000-000092020000}"/>
    <cellStyle name="20% - Accent2 3 2 2 4 2" xfId="22765" xr:uid="{D99D1ADC-5169-40FD-B439-D0CF91AF72AD}"/>
    <cellStyle name="20% - Accent2 3 2 2 5" xfId="4665" xr:uid="{00000000-0005-0000-0000-000093020000}"/>
    <cellStyle name="20% - Accent2 3 2 2 5 2" xfId="4664" xr:uid="{00000000-0005-0000-0000-000094020000}"/>
    <cellStyle name="20% - Accent2 3 2 2 5 2 2" xfId="22763" xr:uid="{60EB798B-B638-46BB-8741-0FB75D191D39}"/>
    <cellStyle name="20% - Accent2 3 2 2 5 3" xfId="22764" xr:uid="{DCEC08DA-1064-4C5F-B4A5-C2E4F5DD0CDF}"/>
    <cellStyle name="20% - Accent2 3 2 2 6" xfId="4663" xr:uid="{00000000-0005-0000-0000-000095020000}"/>
    <cellStyle name="20% - Accent2 3 2 2 6 2" xfId="22762" xr:uid="{031349EC-56EA-49BB-A309-B0F84F79DDB5}"/>
    <cellStyle name="20% - Accent2 3 2 2 7" xfId="22776" xr:uid="{B9EAB779-C90D-4B19-BCF3-B6F02AB5FA3A}"/>
    <cellStyle name="20% - Accent2 3 2 3" xfId="4662" xr:uid="{00000000-0005-0000-0000-000096020000}"/>
    <cellStyle name="20% - Accent2 3 2 3 2" xfId="4661" xr:uid="{00000000-0005-0000-0000-000097020000}"/>
    <cellStyle name="20% - Accent2 3 2 3 2 2" xfId="4660" xr:uid="{00000000-0005-0000-0000-000098020000}"/>
    <cellStyle name="20% - Accent2 3 2 3 2 2 2" xfId="22759" xr:uid="{3A8FD50E-6976-4056-8D28-077325418DE1}"/>
    <cellStyle name="20% - Accent2 3 2 3 2 3" xfId="4659" xr:uid="{00000000-0005-0000-0000-000099020000}"/>
    <cellStyle name="20% - Accent2 3 2 3 2 3 2" xfId="22758" xr:uid="{9E7929BA-D785-45E7-BEF0-9F14E16E297D}"/>
    <cellStyle name="20% - Accent2 3 2 3 2 4" xfId="22760" xr:uid="{C5CDE262-BF9C-4BA7-AB21-8A2F56651291}"/>
    <cellStyle name="20% - Accent2 3 2 3 3" xfId="4658" xr:uid="{00000000-0005-0000-0000-00009A020000}"/>
    <cellStyle name="20% - Accent2 3 2 3 3 2" xfId="4657" xr:uid="{00000000-0005-0000-0000-00009B020000}"/>
    <cellStyle name="20% - Accent2 3 2 3 3 2 2" xfId="22756" xr:uid="{E3F993D5-CD94-4316-85D5-2DC5BCA4D11C}"/>
    <cellStyle name="20% - Accent2 3 2 3 3 3" xfId="22757" xr:uid="{E91A3AD1-358C-4499-B83A-02DC8CC3F07B}"/>
    <cellStyle name="20% - Accent2 3 2 3 4" xfId="4656" xr:uid="{00000000-0005-0000-0000-00009C020000}"/>
    <cellStyle name="20% - Accent2 3 2 3 4 2" xfId="22755" xr:uid="{8F6616E4-2842-40A2-B206-B532ABE260F1}"/>
    <cellStyle name="20% - Accent2 3 2 3 5" xfId="22761" xr:uid="{FC9CB6D5-2C46-4122-92A1-B9848F67F436}"/>
    <cellStyle name="20% - Accent2 3 2 4" xfId="4655" xr:uid="{00000000-0005-0000-0000-00009D020000}"/>
    <cellStyle name="20% - Accent2 3 2 5" xfId="4654" xr:uid="{00000000-0005-0000-0000-00009E020000}"/>
    <cellStyle name="20% - Accent2 3 2 5 2" xfId="22754" xr:uid="{E4D72B21-C20E-45A5-914B-B90735EE0680}"/>
    <cellStyle name="20% - Accent2 3 3" xfId="4653" xr:uid="{00000000-0005-0000-0000-00009F020000}"/>
    <cellStyle name="20% - Accent2 3 3 2" xfId="4652" xr:uid="{00000000-0005-0000-0000-0000A0020000}"/>
    <cellStyle name="20% - Accent2 3 3 2 2" xfId="4651" xr:uid="{00000000-0005-0000-0000-0000A1020000}"/>
    <cellStyle name="20% - Accent2 3 3 2 2 2" xfId="22751" xr:uid="{6711050E-9C08-4BF3-943C-B74CC01EF8CF}"/>
    <cellStyle name="20% - Accent2 3 3 2 3" xfId="4650" xr:uid="{00000000-0005-0000-0000-0000A2020000}"/>
    <cellStyle name="20% - Accent2 3 3 2 3 2" xfId="4649" xr:uid="{00000000-0005-0000-0000-0000A3020000}"/>
    <cellStyle name="20% - Accent2 3 3 2 3 2 2" xfId="22749" xr:uid="{110E427C-CE3F-4ED4-A1C7-EA91B3DF8387}"/>
    <cellStyle name="20% - Accent2 3 3 2 3 3" xfId="22750" xr:uid="{ADBCB50B-7CFE-4337-AB49-210E1BDC0449}"/>
    <cellStyle name="20% - Accent2 3 3 2 4" xfId="22752" xr:uid="{F8E0B82F-553A-4E2A-9511-6EA179B185FD}"/>
    <cellStyle name="20% - Accent2 3 3 3" xfId="4648" xr:uid="{00000000-0005-0000-0000-0000A4020000}"/>
    <cellStyle name="20% - Accent2 3 3 3 2" xfId="22748" xr:uid="{2515A2A0-85FB-4F0D-B9BF-82656648A008}"/>
    <cellStyle name="20% - Accent2 3 3 4" xfId="4647" xr:uid="{00000000-0005-0000-0000-0000A5020000}"/>
    <cellStyle name="20% - Accent2 3 3 4 2" xfId="4646" xr:uid="{00000000-0005-0000-0000-0000A6020000}"/>
    <cellStyle name="20% - Accent2 3 3 4 2 2" xfId="22746" xr:uid="{E4795F17-A48E-49C0-96D9-FE8963DB95E4}"/>
    <cellStyle name="20% - Accent2 3 3 4 3" xfId="22747" xr:uid="{48636728-F15E-4C73-A4FC-94130E678826}"/>
    <cellStyle name="20% - Accent2 3 3 5" xfId="4645" xr:uid="{00000000-0005-0000-0000-0000A7020000}"/>
    <cellStyle name="20% - Accent2 3 3 5 2" xfId="22745" xr:uid="{1A7747F4-D006-4FBB-ADA0-75AAD4251E18}"/>
    <cellStyle name="20% - Accent2 3 3 6" xfId="22753" xr:uid="{1CD8D30F-7450-45F0-93A6-1E139928F586}"/>
    <cellStyle name="20% - Accent2 3 4" xfId="4644" xr:uid="{00000000-0005-0000-0000-0000A8020000}"/>
    <cellStyle name="20% - Accent2 3 4 2" xfId="4643" xr:uid="{00000000-0005-0000-0000-0000A9020000}"/>
    <cellStyle name="20% - Accent2 3 4 2 2" xfId="4642" xr:uid="{00000000-0005-0000-0000-0000AA020000}"/>
    <cellStyle name="20% - Accent2 3 4 2 2 2" xfId="22742" xr:uid="{2086A6E9-417D-4D5F-A13D-4FB90ADBDE87}"/>
    <cellStyle name="20% - Accent2 3 4 2 3" xfId="4641" xr:uid="{00000000-0005-0000-0000-0000AB020000}"/>
    <cellStyle name="20% - Accent2 3 4 2 3 2" xfId="22741" xr:uid="{4442448A-DBEC-48C5-ADE1-ACE3DF0BC994}"/>
    <cellStyle name="20% - Accent2 3 4 2 4" xfId="22743" xr:uid="{A88EFDC0-4819-49EC-900D-6C382C931833}"/>
    <cellStyle name="20% - Accent2 3 4 3" xfId="4640" xr:uid="{00000000-0005-0000-0000-0000AC020000}"/>
    <cellStyle name="20% - Accent2 3 4 3 2" xfId="22740" xr:uid="{4E38FAF4-BD0A-4534-9E82-9F08A170E9C9}"/>
    <cellStyle name="20% - Accent2 3 4 4" xfId="4639" xr:uid="{00000000-0005-0000-0000-0000AD020000}"/>
    <cellStyle name="20% - Accent2 3 4 4 2" xfId="4638" xr:uid="{00000000-0005-0000-0000-0000AE020000}"/>
    <cellStyle name="20% - Accent2 3 4 4 2 2" xfId="22738" xr:uid="{9B24280D-83E0-48C9-80C6-88891D24F31A}"/>
    <cellStyle name="20% - Accent2 3 4 4 3" xfId="22739" xr:uid="{1755D58B-B211-4812-BE38-5A1C90E2C6DC}"/>
    <cellStyle name="20% - Accent2 3 4 5" xfId="4637" xr:uid="{00000000-0005-0000-0000-0000AF020000}"/>
    <cellStyle name="20% - Accent2 3 4 5 2" xfId="22737" xr:uid="{B8565001-E60D-4D23-AD2B-EF57371E87DA}"/>
    <cellStyle name="20% - Accent2 3 4 6" xfId="22744" xr:uid="{96528A26-83E7-4B42-87C6-368AB1014F1D}"/>
    <cellStyle name="20% - Accent2 3 5" xfId="4636" xr:uid="{00000000-0005-0000-0000-0000B0020000}"/>
    <cellStyle name="20% - Accent2 3 5 2" xfId="4635" xr:uid="{00000000-0005-0000-0000-0000B1020000}"/>
    <cellStyle name="20% - Accent2 3 5 2 2" xfId="4634" xr:uid="{00000000-0005-0000-0000-0000B2020000}"/>
    <cellStyle name="20% - Accent2 3 5 2 2 2" xfId="22734" xr:uid="{F839A22B-73C4-4791-80AF-8D7AD81C4029}"/>
    <cellStyle name="20% - Accent2 3 5 2 3" xfId="4633" xr:uid="{00000000-0005-0000-0000-0000B3020000}"/>
    <cellStyle name="20% - Accent2 3 5 2 3 2" xfId="22733" xr:uid="{17126BB8-0B33-465C-884D-7CF34E384D21}"/>
    <cellStyle name="20% - Accent2 3 5 2 4" xfId="22735" xr:uid="{DFA74425-C0E6-4A86-A2F2-A18B55285F9E}"/>
    <cellStyle name="20% - Accent2 3 5 3" xfId="4632" xr:uid="{00000000-0005-0000-0000-0000B4020000}"/>
    <cellStyle name="20% - Accent2 3 5 3 2" xfId="4631" xr:uid="{00000000-0005-0000-0000-0000B5020000}"/>
    <cellStyle name="20% - Accent2 3 5 3 2 2" xfId="22731" xr:uid="{4163CEFA-980B-4F22-9173-D477B610240B}"/>
    <cellStyle name="20% - Accent2 3 5 3 3" xfId="22732" xr:uid="{ED68B5C2-2A72-4F70-975A-BBCE0F62E6CD}"/>
    <cellStyle name="20% - Accent2 3 5 4" xfId="4630" xr:uid="{00000000-0005-0000-0000-0000B6020000}"/>
    <cellStyle name="20% - Accent2 3 5 4 2" xfId="22730" xr:uid="{5C74B5B1-CFEA-49C3-BF3C-92698A64F9AE}"/>
    <cellStyle name="20% - Accent2 3 5 5" xfId="22736" xr:uid="{68674D8F-2B0D-45EC-9B66-3AEE3A15F3E3}"/>
    <cellStyle name="20% - Accent2 3 6" xfId="4629" xr:uid="{00000000-0005-0000-0000-0000B7020000}"/>
    <cellStyle name="20% - Accent2 3 6 2" xfId="4628" xr:uid="{00000000-0005-0000-0000-0000B8020000}"/>
    <cellStyle name="20% - Accent2 3 6 2 2" xfId="22728" xr:uid="{D2FE1574-156C-497D-905F-EFCEE45097E7}"/>
    <cellStyle name="20% - Accent2 3 6 3" xfId="4627" xr:uid="{00000000-0005-0000-0000-0000B9020000}"/>
    <cellStyle name="20% - Accent2 3 6 3 2" xfId="22727" xr:uid="{1D093103-C937-4580-AA5E-C6CA302F42E3}"/>
    <cellStyle name="20% - Accent2 3 6 4" xfId="22729" xr:uid="{85A3C984-7184-41FE-85C2-61DDDFB72544}"/>
    <cellStyle name="20% - Accent2 3 7" xfId="4626" xr:uid="{00000000-0005-0000-0000-0000BA020000}"/>
    <cellStyle name="20% - Accent2 3 7 2" xfId="22726" xr:uid="{7D88E4B2-215A-4FCC-8FAB-A955E9EA3D8D}"/>
    <cellStyle name="20% - Accent2 3 8" xfId="4625" xr:uid="{00000000-0005-0000-0000-0000BB020000}"/>
    <cellStyle name="20% - Accent2 3 8 2" xfId="4624" xr:uid="{00000000-0005-0000-0000-0000BC020000}"/>
    <cellStyle name="20% - Accent2 3 8 2 2" xfId="22724" xr:uid="{EF271161-D270-49C5-AFA6-47C13FF9E8AE}"/>
    <cellStyle name="20% - Accent2 3 8 3" xfId="22725" xr:uid="{017C831D-2F2B-4F71-BCCC-84829F19FDF9}"/>
    <cellStyle name="20% - Accent2 3 9" xfId="4623" xr:uid="{00000000-0005-0000-0000-0000BD020000}"/>
    <cellStyle name="20% - Accent2 3 9 2" xfId="22723" xr:uid="{A8E7AF38-081F-4AA6-A951-E22423F61C5A}"/>
    <cellStyle name="20% - Accent2 4" xfId="186" xr:uid="{00000000-0005-0000-0000-00001F000000}"/>
    <cellStyle name="20% - Accent2 4 10" xfId="4622" xr:uid="{00000000-0005-0000-0000-0000BE020000}"/>
    <cellStyle name="20% - Accent2 4 10 2" xfId="22722" xr:uid="{B4B505DC-7E0F-4756-8C51-3B2810B281DC}"/>
    <cellStyle name="20% - Accent2 4 2" xfId="4621" xr:uid="{00000000-0005-0000-0000-0000BF020000}"/>
    <cellStyle name="20% - Accent2 4 2 2" xfId="4620" xr:uid="{00000000-0005-0000-0000-0000C0020000}"/>
    <cellStyle name="20% - Accent2 4 2 2 2" xfId="4619" xr:uid="{00000000-0005-0000-0000-0000C1020000}"/>
    <cellStyle name="20% - Accent2 4 2 2 2 2" xfId="4618" xr:uid="{00000000-0005-0000-0000-0000C2020000}"/>
    <cellStyle name="20% - Accent2 4 2 2 2 2 2" xfId="4617" xr:uid="{00000000-0005-0000-0000-0000C3020000}"/>
    <cellStyle name="20% - Accent2 4 2 2 2 2 2 2" xfId="22718" xr:uid="{7C30C6BC-5814-4DF4-A921-EC814DE3CA00}"/>
    <cellStyle name="20% - Accent2 4 2 2 2 2 3" xfId="4616" xr:uid="{00000000-0005-0000-0000-0000C4020000}"/>
    <cellStyle name="20% - Accent2 4 2 2 2 2 3 2" xfId="22717" xr:uid="{D3844D10-B016-492A-A066-BF164207D32B}"/>
    <cellStyle name="20% - Accent2 4 2 2 2 2 4" xfId="22719" xr:uid="{55014585-9C73-4051-A883-BACB45972AFE}"/>
    <cellStyle name="20% - Accent2 4 2 2 2 3" xfId="4615" xr:uid="{00000000-0005-0000-0000-0000C5020000}"/>
    <cellStyle name="20% - Accent2 4 2 2 2 3 2" xfId="4614" xr:uid="{00000000-0005-0000-0000-0000C6020000}"/>
    <cellStyle name="20% - Accent2 4 2 2 2 3 2 2" xfId="22715" xr:uid="{FD558494-65C9-4BEC-B40F-0E457E362ECE}"/>
    <cellStyle name="20% - Accent2 4 2 2 2 3 3" xfId="22716" xr:uid="{8A854264-8105-4A5F-A648-1CB4A26005D3}"/>
    <cellStyle name="20% - Accent2 4 2 2 2 4" xfId="4613" xr:uid="{00000000-0005-0000-0000-0000C7020000}"/>
    <cellStyle name="20% - Accent2 4 2 2 2 4 2" xfId="22714" xr:uid="{46E5C3E3-8867-4E75-856E-6FE00E856BA1}"/>
    <cellStyle name="20% - Accent2 4 2 2 2 5" xfId="22720" xr:uid="{3084BA34-C2A7-477F-9164-77CFA2BDD8B2}"/>
    <cellStyle name="20% - Accent2 4 2 2 3" xfId="4612" xr:uid="{00000000-0005-0000-0000-0000C8020000}"/>
    <cellStyle name="20% - Accent2 4 2 2 3 2" xfId="4611" xr:uid="{00000000-0005-0000-0000-0000C9020000}"/>
    <cellStyle name="20% - Accent2 4 2 2 3 2 2" xfId="22712" xr:uid="{865BE343-6B8C-4167-A3C5-578792E45476}"/>
    <cellStyle name="20% - Accent2 4 2 2 3 3" xfId="4610" xr:uid="{00000000-0005-0000-0000-0000CA020000}"/>
    <cellStyle name="20% - Accent2 4 2 2 3 3 2" xfId="22711" xr:uid="{CA954715-32B9-4875-9A55-492B0998A1DD}"/>
    <cellStyle name="20% - Accent2 4 2 2 3 4" xfId="22713" xr:uid="{4CCAD2EB-44FE-4486-BE82-A00FA74006B0}"/>
    <cellStyle name="20% - Accent2 4 2 2 4" xfId="4609" xr:uid="{00000000-0005-0000-0000-0000CB020000}"/>
    <cellStyle name="20% - Accent2 4 2 2 4 2" xfId="22710" xr:uid="{EC8BFDD1-9486-40CA-B43A-BC18769F2C4A}"/>
    <cellStyle name="20% - Accent2 4 2 2 5" xfId="4608" xr:uid="{00000000-0005-0000-0000-0000CC020000}"/>
    <cellStyle name="20% - Accent2 4 2 2 5 2" xfId="4607" xr:uid="{00000000-0005-0000-0000-0000CD020000}"/>
    <cellStyle name="20% - Accent2 4 2 2 5 2 2" xfId="22708" xr:uid="{257C0943-A16B-4478-BD49-54FFD1A4FD53}"/>
    <cellStyle name="20% - Accent2 4 2 2 5 3" xfId="22709" xr:uid="{B861E411-11F2-43D5-831E-CD87C23B8924}"/>
    <cellStyle name="20% - Accent2 4 2 2 6" xfId="4606" xr:uid="{00000000-0005-0000-0000-0000CE020000}"/>
    <cellStyle name="20% - Accent2 4 2 2 6 2" xfId="22707" xr:uid="{F3549A2E-F515-4D65-891C-C4FA0C622DAD}"/>
    <cellStyle name="20% - Accent2 4 2 2 7" xfId="22721" xr:uid="{5843166D-B09A-456B-946F-B4A07A6D4319}"/>
    <cellStyle name="20% - Accent2 4 2 3" xfId="4605" xr:uid="{00000000-0005-0000-0000-0000CF020000}"/>
    <cellStyle name="20% - Accent2 4 2 3 2" xfId="4604" xr:uid="{00000000-0005-0000-0000-0000D0020000}"/>
    <cellStyle name="20% - Accent2 4 2 3 2 2" xfId="4603" xr:uid="{00000000-0005-0000-0000-0000D1020000}"/>
    <cellStyle name="20% - Accent2 4 2 3 2 2 2" xfId="22704" xr:uid="{73848CAD-133F-45D9-8330-037A4AB85671}"/>
    <cellStyle name="20% - Accent2 4 2 3 2 3" xfId="4602" xr:uid="{00000000-0005-0000-0000-0000D2020000}"/>
    <cellStyle name="20% - Accent2 4 2 3 2 3 2" xfId="22703" xr:uid="{E64EB57C-7789-47C9-9170-893D3C356DBB}"/>
    <cellStyle name="20% - Accent2 4 2 3 2 4" xfId="22705" xr:uid="{A408074D-8A15-40D2-836F-24C453ADD8C8}"/>
    <cellStyle name="20% - Accent2 4 2 3 3" xfId="4601" xr:uid="{00000000-0005-0000-0000-0000D3020000}"/>
    <cellStyle name="20% - Accent2 4 2 3 3 2" xfId="4600" xr:uid="{00000000-0005-0000-0000-0000D4020000}"/>
    <cellStyle name="20% - Accent2 4 2 3 3 2 2" xfId="22701" xr:uid="{8A883999-E5D3-4B65-B304-17002E03309F}"/>
    <cellStyle name="20% - Accent2 4 2 3 3 3" xfId="22702" xr:uid="{DA3257B1-2B2D-49B8-8952-336194A8CF52}"/>
    <cellStyle name="20% - Accent2 4 2 3 4" xfId="4599" xr:uid="{00000000-0005-0000-0000-0000D5020000}"/>
    <cellStyle name="20% - Accent2 4 2 3 4 2" xfId="22700" xr:uid="{D4E91172-CBD5-42FB-BDB6-08101B4FD1EE}"/>
    <cellStyle name="20% - Accent2 4 2 3 5" xfId="22706" xr:uid="{43B08E81-AD72-4FA2-A5F6-FEDB11D23FE1}"/>
    <cellStyle name="20% - Accent2 4 2 4" xfId="4598" xr:uid="{00000000-0005-0000-0000-0000D6020000}"/>
    <cellStyle name="20% - Accent2 4 2 5" xfId="4597" xr:uid="{00000000-0005-0000-0000-0000D7020000}"/>
    <cellStyle name="20% - Accent2 4 2 5 2" xfId="22699" xr:uid="{81B5986F-1EF1-4565-BD16-169C8FB299A4}"/>
    <cellStyle name="20% - Accent2 4 3" xfId="4596" xr:uid="{00000000-0005-0000-0000-0000D8020000}"/>
    <cellStyle name="20% - Accent2 4 3 2" xfId="4595" xr:uid="{00000000-0005-0000-0000-0000D9020000}"/>
    <cellStyle name="20% - Accent2 4 3 2 2" xfId="4594" xr:uid="{00000000-0005-0000-0000-0000DA020000}"/>
    <cellStyle name="20% - Accent2 4 3 2 2 2" xfId="22696" xr:uid="{96CFD945-9B56-4BCF-9948-01FCC53E19FE}"/>
    <cellStyle name="20% - Accent2 4 3 2 3" xfId="4593" xr:uid="{00000000-0005-0000-0000-0000DB020000}"/>
    <cellStyle name="20% - Accent2 4 3 2 3 2" xfId="22695" xr:uid="{FEB0EFE6-0E0F-4FD9-879D-29AB78F894F6}"/>
    <cellStyle name="20% - Accent2 4 3 2 4" xfId="22697" xr:uid="{7D36A8F0-96CA-4699-A3A3-FBE306273CD9}"/>
    <cellStyle name="20% - Accent2 4 3 3" xfId="4592" xr:uid="{00000000-0005-0000-0000-0000DC020000}"/>
    <cellStyle name="20% - Accent2 4 3 3 2" xfId="22694" xr:uid="{D9DDE6FF-3F2E-48F4-AB8A-4AD32CAFB34B}"/>
    <cellStyle name="20% - Accent2 4 3 4" xfId="4591" xr:uid="{00000000-0005-0000-0000-0000DD020000}"/>
    <cellStyle name="20% - Accent2 4 3 4 2" xfId="4590" xr:uid="{00000000-0005-0000-0000-0000DE020000}"/>
    <cellStyle name="20% - Accent2 4 3 4 2 2" xfId="22692" xr:uid="{C436B2D7-1D82-4E00-9808-C547088646D6}"/>
    <cellStyle name="20% - Accent2 4 3 4 3" xfId="22693" xr:uid="{1D9E52E8-E13B-4833-A579-FABC3A185C09}"/>
    <cellStyle name="20% - Accent2 4 3 5" xfId="4589" xr:uid="{00000000-0005-0000-0000-0000DF020000}"/>
    <cellStyle name="20% - Accent2 4 3 5 2" xfId="22691" xr:uid="{B151D47F-8C56-4AA8-981E-B426E6391A09}"/>
    <cellStyle name="20% - Accent2 4 3 6" xfId="22698" xr:uid="{4C9BF9B8-80F7-4CED-B076-FBC769CEE3FB}"/>
    <cellStyle name="20% - Accent2 4 4" xfId="4588" xr:uid="{00000000-0005-0000-0000-0000E0020000}"/>
    <cellStyle name="20% - Accent2 4 4 2" xfId="4587" xr:uid="{00000000-0005-0000-0000-0000E1020000}"/>
    <cellStyle name="20% - Accent2 4 4 2 2" xfId="4586" xr:uid="{00000000-0005-0000-0000-0000E2020000}"/>
    <cellStyle name="20% - Accent2 4 4 2 2 2" xfId="22688" xr:uid="{7C6A37EE-79C5-44CF-A08A-8687C3297AEB}"/>
    <cellStyle name="20% - Accent2 4 4 2 3" xfId="4585" xr:uid="{00000000-0005-0000-0000-0000E3020000}"/>
    <cellStyle name="20% - Accent2 4 4 2 3 2" xfId="22687" xr:uid="{A841B85A-9D50-47CB-978C-7ECEE246F32B}"/>
    <cellStyle name="20% - Accent2 4 4 2 4" xfId="22689" xr:uid="{555520C6-E98F-4E55-B968-9A8BDA802388}"/>
    <cellStyle name="20% - Accent2 4 4 3" xfId="4584" xr:uid="{00000000-0005-0000-0000-0000E4020000}"/>
    <cellStyle name="20% - Accent2 4 4 3 2" xfId="4583" xr:uid="{00000000-0005-0000-0000-0000E5020000}"/>
    <cellStyle name="20% - Accent2 4 4 3 2 2" xfId="22685" xr:uid="{2BB3CCB7-2CE6-4374-8777-3419A81ED4F5}"/>
    <cellStyle name="20% - Accent2 4 4 3 3" xfId="22686" xr:uid="{4CAEC479-6F25-483B-8CED-BD3484EDEAC2}"/>
    <cellStyle name="20% - Accent2 4 4 4" xfId="4582" xr:uid="{00000000-0005-0000-0000-0000E6020000}"/>
    <cellStyle name="20% - Accent2 4 4 4 2" xfId="22684" xr:uid="{97E215C9-14B6-44FF-86DF-CC461027C006}"/>
    <cellStyle name="20% - Accent2 4 4 5" xfId="22690" xr:uid="{B0839354-EA3B-479E-89D0-68FB22B8BA9C}"/>
    <cellStyle name="20% - Accent2 4 5" xfId="4581" xr:uid="{00000000-0005-0000-0000-0000E7020000}"/>
    <cellStyle name="20% - Accent2 4 5 2" xfId="4580" xr:uid="{00000000-0005-0000-0000-0000E8020000}"/>
    <cellStyle name="20% - Accent2 4 5 2 2" xfId="4579" xr:uid="{00000000-0005-0000-0000-0000E9020000}"/>
    <cellStyle name="20% - Accent2 4 5 2 2 2" xfId="22681" xr:uid="{EE7DAD26-00A5-4103-AE59-E0F1F7B7ED3D}"/>
    <cellStyle name="20% - Accent2 4 5 2 3" xfId="4578" xr:uid="{00000000-0005-0000-0000-0000EA020000}"/>
    <cellStyle name="20% - Accent2 4 5 2 3 2" xfId="22680" xr:uid="{ED243F0B-9299-424D-AEB4-A39EFA299051}"/>
    <cellStyle name="20% - Accent2 4 5 2 4" xfId="22682" xr:uid="{0E8BCDBB-0AF1-40E6-A942-566E07913437}"/>
    <cellStyle name="20% - Accent2 4 5 3" xfId="4577" xr:uid="{00000000-0005-0000-0000-0000EB020000}"/>
    <cellStyle name="20% - Accent2 4 5 3 2" xfId="4576" xr:uid="{00000000-0005-0000-0000-0000EC020000}"/>
    <cellStyle name="20% - Accent2 4 5 3 2 2" xfId="22678" xr:uid="{A26548CD-4CB0-4ACB-9FFE-96CE129E0847}"/>
    <cellStyle name="20% - Accent2 4 5 3 3" xfId="22679" xr:uid="{3C9F13A1-D337-410D-BCB1-D048EDF3B0D9}"/>
    <cellStyle name="20% - Accent2 4 5 4" xfId="4575" xr:uid="{00000000-0005-0000-0000-0000ED020000}"/>
    <cellStyle name="20% - Accent2 4 5 4 2" xfId="22677" xr:uid="{B79CE198-506C-485B-AE63-458B1716B1EB}"/>
    <cellStyle name="20% - Accent2 4 5 5" xfId="22683" xr:uid="{56D95E97-9AF4-47D7-B2B6-B2A6FE17EF59}"/>
    <cellStyle name="20% - Accent2 4 6" xfId="4574" xr:uid="{00000000-0005-0000-0000-0000EE020000}"/>
    <cellStyle name="20% - Accent2 4 6 2" xfId="4573" xr:uid="{00000000-0005-0000-0000-0000EF020000}"/>
    <cellStyle name="20% - Accent2 4 6 2 2" xfId="22675" xr:uid="{CB521E02-B112-4A81-B8E9-CF2CE9B3A718}"/>
    <cellStyle name="20% - Accent2 4 6 3" xfId="4572" xr:uid="{00000000-0005-0000-0000-0000F0020000}"/>
    <cellStyle name="20% - Accent2 4 6 3 2" xfId="22674" xr:uid="{F691AF59-38A1-423B-B3CE-9DE91468E810}"/>
    <cellStyle name="20% - Accent2 4 6 4" xfId="22676" xr:uid="{27FCDBF3-D1C1-4E06-92D2-5556E78270EC}"/>
    <cellStyle name="20% - Accent2 4 7" xfId="4571" xr:uid="{00000000-0005-0000-0000-0000F1020000}"/>
    <cellStyle name="20% - Accent2 4 7 2" xfId="22673" xr:uid="{8AD5A626-A65D-44B8-8208-EEBCC103EB5B}"/>
    <cellStyle name="20% - Accent2 4 8" xfId="4570" xr:uid="{00000000-0005-0000-0000-0000F2020000}"/>
    <cellStyle name="20% - Accent2 4 8 2" xfId="4569" xr:uid="{00000000-0005-0000-0000-0000F3020000}"/>
    <cellStyle name="20% - Accent2 4 8 2 2" xfId="22671" xr:uid="{FFD7660E-8BAB-434B-A761-409195580812}"/>
    <cellStyle name="20% - Accent2 4 8 3" xfId="22672" xr:uid="{81958279-E42F-4973-82CC-9C611ACBAE5E}"/>
    <cellStyle name="20% - Accent2 4 9" xfId="4568" xr:uid="{00000000-0005-0000-0000-0000F4020000}"/>
    <cellStyle name="20% - Accent2 4 9 2" xfId="22670" xr:uid="{55965B40-E192-46CB-A8BC-F14E1DC81E2C}"/>
    <cellStyle name="20% - Accent2 5" xfId="105" xr:uid="{00000000-0005-0000-0000-000020000000}"/>
    <cellStyle name="20% - Accent2 5 2" xfId="4566" xr:uid="{00000000-0005-0000-0000-0000F6020000}"/>
    <cellStyle name="20% - Accent2 5 2 2" xfId="4565" xr:uid="{00000000-0005-0000-0000-0000F7020000}"/>
    <cellStyle name="20% - Accent2 5 2 2 2" xfId="4564" xr:uid="{00000000-0005-0000-0000-0000F8020000}"/>
    <cellStyle name="20% - Accent2 5 2 2 2 2" xfId="4563" xr:uid="{00000000-0005-0000-0000-0000F9020000}"/>
    <cellStyle name="20% - Accent2 5 2 2 2 2 2" xfId="4562" xr:uid="{00000000-0005-0000-0000-0000FA020000}"/>
    <cellStyle name="20% - Accent2 5 2 2 2 2 2 2" xfId="22665" xr:uid="{17C74282-BC8B-4217-99D9-AE3E7A92E788}"/>
    <cellStyle name="20% - Accent2 5 2 2 2 2 3" xfId="4561" xr:uid="{00000000-0005-0000-0000-0000FB020000}"/>
    <cellStyle name="20% - Accent2 5 2 2 2 2 3 2" xfId="22664" xr:uid="{836E3B26-B849-4444-B1BF-2D09D1C52424}"/>
    <cellStyle name="20% - Accent2 5 2 2 2 2 4" xfId="22666" xr:uid="{1D9D2493-2A47-4902-BA37-9C01B1FDE77A}"/>
    <cellStyle name="20% - Accent2 5 2 2 2 3" xfId="4560" xr:uid="{00000000-0005-0000-0000-0000FC020000}"/>
    <cellStyle name="20% - Accent2 5 2 2 2 3 2" xfId="4559" xr:uid="{00000000-0005-0000-0000-0000FD020000}"/>
    <cellStyle name="20% - Accent2 5 2 2 2 3 2 2" xfId="22662" xr:uid="{6DC58351-863C-4049-AA0B-CEBCA70009AA}"/>
    <cellStyle name="20% - Accent2 5 2 2 2 3 3" xfId="22663" xr:uid="{18787BE5-DAA7-4B21-A194-DDE0D6CDA499}"/>
    <cellStyle name="20% - Accent2 5 2 2 2 4" xfId="4558" xr:uid="{00000000-0005-0000-0000-0000FE020000}"/>
    <cellStyle name="20% - Accent2 5 2 2 2 4 2" xfId="22661" xr:uid="{7A2A526E-D9B7-47E7-8180-A9533A021C89}"/>
    <cellStyle name="20% - Accent2 5 2 2 2 5" xfId="22667" xr:uid="{A352F550-2650-4479-BBE4-6B50E02349FF}"/>
    <cellStyle name="20% - Accent2 5 2 2 3" xfId="4557" xr:uid="{00000000-0005-0000-0000-0000FF020000}"/>
    <cellStyle name="20% - Accent2 5 2 2 3 2" xfId="4556" xr:uid="{00000000-0005-0000-0000-000000030000}"/>
    <cellStyle name="20% - Accent2 5 2 2 3 2 2" xfId="22659" xr:uid="{6EF572BD-A01A-44EC-9173-21222D68C6AF}"/>
    <cellStyle name="20% - Accent2 5 2 2 3 3" xfId="4555" xr:uid="{00000000-0005-0000-0000-000001030000}"/>
    <cellStyle name="20% - Accent2 5 2 2 3 3 2" xfId="22658" xr:uid="{70D9081D-58A2-4A3E-9A3F-C144A3992E90}"/>
    <cellStyle name="20% - Accent2 5 2 2 3 4" xfId="22660" xr:uid="{0271D456-BD35-4DED-9E3F-3CEA39B1EE46}"/>
    <cellStyle name="20% - Accent2 5 2 2 4" xfId="4554" xr:uid="{00000000-0005-0000-0000-000002030000}"/>
    <cellStyle name="20% - Accent2 5 2 2 4 2" xfId="22657" xr:uid="{A4ECD045-0884-476E-BAA9-9E23D26A1AA5}"/>
    <cellStyle name="20% - Accent2 5 2 2 5" xfId="4553" xr:uid="{00000000-0005-0000-0000-000003030000}"/>
    <cellStyle name="20% - Accent2 5 2 2 5 2" xfId="4552" xr:uid="{00000000-0005-0000-0000-000004030000}"/>
    <cellStyle name="20% - Accent2 5 2 2 5 2 2" xfId="22655" xr:uid="{E5A36B1E-EA19-4538-B772-9DB5ABEDCC86}"/>
    <cellStyle name="20% - Accent2 5 2 2 5 3" xfId="22656" xr:uid="{8ACE6DC7-8A8B-49B2-BC45-21E1B9DE8858}"/>
    <cellStyle name="20% - Accent2 5 2 2 6" xfId="4551" xr:uid="{00000000-0005-0000-0000-000005030000}"/>
    <cellStyle name="20% - Accent2 5 2 2 6 2" xfId="22654" xr:uid="{4FA731FA-8B4A-4F5E-9990-1BB272E5FF0F}"/>
    <cellStyle name="20% - Accent2 5 2 2 7" xfId="22668" xr:uid="{2E738081-2285-432D-9752-171FAEB2B564}"/>
    <cellStyle name="20% - Accent2 5 2 3" xfId="4550" xr:uid="{00000000-0005-0000-0000-000006030000}"/>
    <cellStyle name="20% - Accent2 5 2 3 2" xfId="4549" xr:uid="{00000000-0005-0000-0000-000007030000}"/>
    <cellStyle name="20% - Accent2 5 2 3 2 2" xfId="4548" xr:uid="{00000000-0005-0000-0000-000008030000}"/>
    <cellStyle name="20% - Accent2 5 2 3 2 2 2" xfId="22651" xr:uid="{FA7BA3AC-5CC4-4853-B07D-515B1B4A8207}"/>
    <cellStyle name="20% - Accent2 5 2 3 2 3" xfId="4547" xr:uid="{00000000-0005-0000-0000-000009030000}"/>
    <cellStyle name="20% - Accent2 5 2 3 2 3 2" xfId="22650" xr:uid="{6C4109D5-7DFD-4ABA-A55F-F447B49812A7}"/>
    <cellStyle name="20% - Accent2 5 2 3 2 4" xfId="22652" xr:uid="{10299786-80A5-459A-ADB5-DBD37A9D2A21}"/>
    <cellStyle name="20% - Accent2 5 2 3 3" xfId="4546" xr:uid="{00000000-0005-0000-0000-00000A030000}"/>
    <cellStyle name="20% - Accent2 5 2 3 3 2" xfId="4545" xr:uid="{00000000-0005-0000-0000-00000B030000}"/>
    <cellStyle name="20% - Accent2 5 2 3 3 2 2" xfId="22648" xr:uid="{CEA0BE5F-0C75-4978-A955-E95CCBBADD09}"/>
    <cellStyle name="20% - Accent2 5 2 3 3 3" xfId="22649" xr:uid="{6A22FE88-1FED-4DEC-82BA-1E343ED124E2}"/>
    <cellStyle name="20% - Accent2 5 2 3 4" xfId="4544" xr:uid="{00000000-0005-0000-0000-00000C030000}"/>
    <cellStyle name="20% - Accent2 5 2 3 4 2" xfId="22647" xr:uid="{DA859960-C62F-48A6-BDB8-A7EBF01595AB}"/>
    <cellStyle name="20% - Accent2 5 2 3 5" xfId="22653" xr:uid="{C800C343-3789-44E1-8646-6E1F29CC8344}"/>
    <cellStyle name="20% - Accent2 5 2 4" xfId="4543" xr:uid="{00000000-0005-0000-0000-00000D030000}"/>
    <cellStyle name="20% - Accent2 5 2 5" xfId="4542" xr:uid="{00000000-0005-0000-0000-00000E030000}"/>
    <cellStyle name="20% - Accent2 5 2 5 2" xfId="22646" xr:uid="{3944EBF9-2562-450A-AA07-ED013052FDF4}"/>
    <cellStyle name="20% - Accent2 5 3" xfId="4541" xr:uid="{00000000-0005-0000-0000-00000F030000}"/>
    <cellStyle name="20% - Accent2 5 3 2" xfId="4540" xr:uid="{00000000-0005-0000-0000-000010030000}"/>
    <cellStyle name="20% - Accent2 5 3 2 2" xfId="4539" xr:uid="{00000000-0005-0000-0000-000011030000}"/>
    <cellStyle name="20% - Accent2 5 3 2 2 2" xfId="22643" xr:uid="{88EA541B-B82A-48EE-8965-ACAAB5CAD5DC}"/>
    <cellStyle name="20% - Accent2 5 3 2 3" xfId="4538" xr:uid="{00000000-0005-0000-0000-000012030000}"/>
    <cellStyle name="20% - Accent2 5 3 2 3 2" xfId="22642" xr:uid="{1C483455-06DA-49E0-9575-8AAC6E36A0F4}"/>
    <cellStyle name="20% - Accent2 5 3 2 4" xfId="22644" xr:uid="{AC02EEDA-6EFC-432B-AE96-2A5494448205}"/>
    <cellStyle name="20% - Accent2 5 3 3" xfId="4537" xr:uid="{00000000-0005-0000-0000-000013030000}"/>
    <cellStyle name="20% - Accent2 5 3 3 2" xfId="22641" xr:uid="{4D7FFC26-02AC-4F13-93A9-3F8990F4C491}"/>
    <cellStyle name="20% - Accent2 5 3 4" xfId="4536" xr:uid="{00000000-0005-0000-0000-000014030000}"/>
    <cellStyle name="20% - Accent2 5 3 4 2" xfId="4535" xr:uid="{00000000-0005-0000-0000-000015030000}"/>
    <cellStyle name="20% - Accent2 5 3 4 2 2" xfId="22639" xr:uid="{96E1AE2B-40CA-474B-AB0A-51C812407795}"/>
    <cellStyle name="20% - Accent2 5 3 4 3" xfId="22640" xr:uid="{539A03EE-2129-45A4-8255-FBB1959CEB88}"/>
    <cellStyle name="20% - Accent2 5 3 5" xfId="4534" xr:uid="{00000000-0005-0000-0000-000016030000}"/>
    <cellStyle name="20% - Accent2 5 3 5 2" xfId="22638" xr:uid="{4995F40C-227E-47B9-A2CC-E065AFDAC056}"/>
    <cellStyle name="20% - Accent2 5 3 6" xfId="22645" xr:uid="{72445275-19FB-4602-A48C-E7E27B1C71F3}"/>
    <cellStyle name="20% - Accent2 5 4" xfId="4533" xr:uid="{00000000-0005-0000-0000-000017030000}"/>
    <cellStyle name="20% - Accent2 5 4 2" xfId="4532" xr:uid="{00000000-0005-0000-0000-000018030000}"/>
    <cellStyle name="20% - Accent2 5 4 2 2" xfId="4531" xr:uid="{00000000-0005-0000-0000-000019030000}"/>
    <cellStyle name="20% - Accent2 5 4 2 2 2" xfId="22635" xr:uid="{65963A9D-5AED-44F6-ABE0-E6F7705C86FD}"/>
    <cellStyle name="20% - Accent2 5 4 2 3" xfId="4530" xr:uid="{00000000-0005-0000-0000-00001A030000}"/>
    <cellStyle name="20% - Accent2 5 4 2 3 2" xfId="22634" xr:uid="{6AD34DF6-EE9B-453D-84A6-71B3002435C4}"/>
    <cellStyle name="20% - Accent2 5 4 2 4" xfId="22636" xr:uid="{3AAB5E6E-02BF-4BB6-81F0-514C6362A3E1}"/>
    <cellStyle name="20% - Accent2 5 4 3" xfId="4529" xr:uid="{00000000-0005-0000-0000-00001B030000}"/>
    <cellStyle name="20% - Accent2 5 4 3 2" xfId="4528" xr:uid="{00000000-0005-0000-0000-00001C030000}"/>
    <cellStyle name="20% - Accent2 5 4 3 2 2" xfId="22632" xr:uid="{B6F0ED3E-B282-4321-BF9F-ABDDA29F56E9}"/>
    <cellStyle name="20% - Accent2 5 4 3 3" xfId="22633" xr:uid="{096A4CD5-6F72-4F1C-8212-143718699E54}"/>
    <cellStyle name="20% - Accent2 5 4 4" xfId="4527" xr:uid="{00000000-0005-0000-0000-00001D030000}"/>
    <cellStyle name="20% - Accent2 5 4 4 2" xfId="22631" xr:uid="{F682FA5C-A440-4ADB-93BA-C7FCAD83D76C}"/>
    <cellStyle name="20% - Accent2 5 4 5" xfId="22637" xr:uid="{73D8EBD7-C008-4F0D-9909-61F688F5F0F9}"/>
    <cellStyle name="20% - Accent2 5 5" xfId="4526" xr:uid="{00000000-0005-0000-0000-00001E030000}"/>
    <cellStyle name="20% - Accent2 5 5 2" xfId="4525" xr:uid="{00000000-0005-0000-0000-00001F030000}"/>
    <cellStyle name="20% - Accent2 5 5 2 2" xfId="22629" xr:uid="{7EBC4240-7D39-4698-812E-C1306669150A}"/>
    <cellStyle name="20% - Accent2 5 5 3" xfId="4524" xr:uid="{00000000-0005-0000-0000-000020030000}"/>
    <cellStyle name="20% - Accent2 5 5 3 2" xfId="22628" xr:uid="{C46937C1-0563-4903-9A9B-B12351987FE3}"/>
    <cellStyle name="20% - Accent2 5 5 4" xfId="22630" xr:uid="{CA074707-E42D-45FD-B44C-BCA0D831E1C1}"/>
    <cellStyle name="20% - Accent2 5 6" xfId="4523" xr:uid="{00000000-0005-0000-0000-000021030000}"/>
    <cellStyle name="20% - Accent2 5 6 2" xfId="22627" xr:uid="{1E1A8836-9A13-430A-8BB5-03CFA4AC6FCC}"/>
    <cellStyle name="20% - Accent2 5 7" xfId="4522" xr:uid="{00000000-0005-0000-0000-000022030000}"/>
    <cellStyle name="20% - Accent2 5 7 2" xfId="4521" xr:uid="{00000000-0005-0000-0000-000023030000}"/>
    <cellStyle name="20% - Accent2 5 7 2 2" xfId="22625" xr:uid="{3A3BE959-2A79-4C2B-B6F9-0A42B3DC7B95}"/>
    <cellStyle name="20% - Accent2 5 7 3" xfId="22626" xr:uid="{F75DE6F6-D246-4C95-BF7D-37C138F69291}"/>
    <cellStyle name="20% - Accent2 5 8" xfId="4520" xr:uid="{00000000-0005-0000-0000-000024030000}"/>
    <cellStyle name="20% - Accent2 5 8 2" xfId="22624" xr:uid="{D820E212-6F42-4440-BE1C-F81F6C3437BE}"/>
    <cellStyle name="20% - Accent2 5 9" xfId="4567" xr:uid="{00000000-0005-0000-0000-0000F5020000}"/>
    <cellStyle name="20% - Accent2 5 9 2" xfId="22669" xr:uid="{16AD22D3-2F51-47E3-973A-1B1FB14588A8}"/>
    <cellStyle name="20% - Accent2 6" xfId="203" xr:uid="{00000000-0005-0000-0000-000021000000}"/>
    <cellStyle name="20% - Accent2 6 2" xfId="4519" xr:uid="{00000000-0005-0000-0000-000026030000}"/>
    <cellStyle name="20% - Accent2 6 2 2" xfId="4518" xr:uid="{00000000-0005-0000-0000-000027030000}"/>
    <cellStyle name="20% - Accent2 6 2 2 2" xfId="4517" xr:uid="{00000000-0005-0000-0000-000028030000}"/>
    <cellStyle name="20% - Accent2 6 2 2 2 2" xfId="4516" xr:uid="{00000000-0005-0000-0000-000029030000}"/>
    <cellStyle name="20% - Accent2 6 2 2 2 2 2" xfId="22620" xr:uid="{D963B803-0CD8-4FE2-AC49-F4A9D2DD5935}"/>
    <cellStyle name="20% - Accent2 6 2 2 2 3" xfId="4515" xr:uid="{00000000-0005-0000-0000-00002A030000}"/>
    <cellStyle name="20% - Accent2 6 2 2 2 3 2" xfId="22619" xr:uid="{11CD465C-C724-41ED-BC0E-C599DB63BDD3}"/>
    <cellStyle name="20% - Accent2 6 2 2 2 4" xfId="22621" xr:uid="{040A870B-2460-4D88-80C2-B310BB0E2542}"/>
    <cellStyle name="20% - Accent2 6 2 2 3" xfId="4514" xr:uid="{00000000-0005-0000-0000-00002B030000}"/>
    <cellStyle name="20% - Accent2 6 2 2 3 2" xfId="4513" xr:uid="{00000000-0005-0000-0000-00002C030000}"/>
    <cellStyle name="20% - Accent2 6 2 2 3 2 2" xfId="22617" xr:uid="{7FB2AD6F-E1D2-4779-843D-73F13E7E51DD}"/>
    <cellStyle name="20% - Accent2 6 2 2 3 3" xfId="22618" xr:uid="{FA354407-A872-4A40-B451-7DDF40E22CA0}"/>
    <cellStyle name="20% - Accent2 6 2 2 4" xfId="4512" xr:uid="{00000000-0005-0000-0000-00002D030000}"/>
    <cellStyle name="20% - Accent2 6 2 2 4 2" xfId="22616" xr:uid="{417823FE-7ACE-409A-A557-E6240A79043B}"/>
    <cellStyle name="20% - Accent2 6 2 2 5" xfId="22622" xr:uid="{0E521550-577F-4F14-9D2A-87BA26EE02B7}"/>
    <cellStyle name="20% - Accent2 6 2 3" xfId="4511" xr:uid="{00000000-0005-0000-0000-00002E030000}"/>
    <cellStyle name="20% - Accent2 6 2 3 2" xfId="4510" xr:uid="{00000000-0005-0000-0000-00002F030000}"/>
    <cellStyle name="20% - Accent2 6 2 3 2 2" xfId="22614" xr:uid="{4DCFA681-3739-4150-A407-AA213199262C}"/>
    <cellStyle name="20% - Accent2 6 2 3 3" xfId="4509" xr:uid="{00000000-0005-0000-0000-000030030000}"/>
    <cellStyle name="20% - Accent2 6 2 3 3 2" xfId="22613" xr:uid="{98130D00-C8B5-4C49-BC78-3FF1415FCB3B}"/>
    <cellStyle name="20% - Accent2 6 2 3 4" xfId="22615" xr:uid="{592B67F1-F1EA-4F87-9D58-F5A260526DB0}"/>
    <cellStyle name="20% - Accent2 6 2 4" xfId="4508" xr:uid="{00000000-0005-0000-0000-000031030000}"/>
    <cellStyle name="20% - Accent2 6 2 4 2" xfId="22612" xr:uid="{14B98F28-AB48-4163-9497-4ACB05AB7BC8}"/>
    <cellStyle name="20% - Accent2 6 2 5" xfId="4507" xr:uid="{00000000-0005-0000-0000-000032030000}"/>
    <cellStyle name="20% - Accent2 6 2 5 2" xfId="4506" xr:uid="{00000000-0005-0000-0000-000033030000}"/>
    <cellStyle name="20% - Accent2 6 2 5 2 2" xfId="22610" xr:uid="{63631455-FC41-4E78-BA1B-6C4BBFB30CBB}"/>
    <cellStyle name="20% - Accent2 6 2 5 3" xfId="22611" xr:uid="{ACCC842C-4051-4B6F-8096-51581DEF005B}"/>
    <cellStyle name="20% - Accent2 6 2 6" xfId="4505" xr:uid="{00000000-0005-0000-0000-000034030000}"/>
    <cellStyle name="20% - Accent2 6 2 6 2" xfId="22609" xr:uid="{2EDA8F42-E901-4FD4-BAF0-A3F4DD666271}"/>
    <cellStyle name="20% - Accent2 6 2 7" xfId="22623" xr:uid="{88B2DFB3-C672-4E31-AE81-94E6B9306CFD}"/>
    <cellStyle name="20% - Accent2 6 3" xfId="4504" xr:uid="{00000000-0005-0000-0000-000035030000}"/>
    <cellStyle name="20% - Accent2 6 3 2" xfId="4503" xr:uid="{00000000-0005-0000-0000-000036030000}"/>
    <cellStyle name="20% - Accent2 6 3 2 2" xfId="4502" xr:uid="{00000000-0005-0000-0000-000037030000}"/>
    <cellStyle name="20% - Accent2 6 3 2 2 2" xfId="22606" xr:uid="{D013C5EE-A9D1-4C52-9331-CD98F6E98CBD}"/>
    <cellStyle name="20% - Accent2 6 3 2 3" xfId="4501" xr:uid="{00000000-0005-0000-0000-000038030000}"/>
    <cellStyle name="20% - Accent2 6 3 2 3 2" xfId="22605" xr:uid="{77B92480-3FA4-46DA-B4B0-4BA1FFE2F6AB}"/>
    <cellStyle name="20% - Accent2 6 3 2 4" xfId="22607" xr:uid="{D8A05DB7-A3FC-4729-BA0D-D40ABBDC69F9}"/>
    <cellStyle name="20% - Accent2 6 3 3" xfId="4500" xr:uid="{00000000-0005-0000-0000-000039030000}"/>
    <cellStyle name="20% - Accent2 6 3 3 2" xfId="4499" xr:uid="{00000000-0005-0000-0000-00003A030000}"/>
    <cellStyle name="20% - Accent2 6 3 3 2 2" xfId="22603" xr:uid="{3A9A1446-2684-4EF2-A549-E8D8AC672046}"/>
    <cellStyle name="20% - Accent2 6 3 3 3" xfId="22604" xr:uid="{D83B6A5F-AC5B-4314-A738-BCEEAFC9795E}"/>
    <cellStyle name="20% - Accent2 6 3 4" xfId="4498" xr:uid="{00000000-0005-0000-0000-00003B030000}"/>
    <cellStyle name="20% - Accent2 6 3 4 2" xfId="22602" xr:uid="{42401A28-504A-46D3-A83E-44305B328692}"/>
    <cellStyle name="20% - Accent2 6 3 5" xfId="22608" xr:uid="{A4351A7E-F8AF-4348-A009-701D6C1AA73C}"/>
    <cellStyle name="20% - Accent2 6 4" xfId="4497" xr:uid="{00000000-0005-0000-0000-00003C030000}"/>
    <cellStyle name="20% - Accent2 6 5" xfId="4496" xr:uid="{00000000-0005-0000-0000-00003D030000}"/>
    <cellStyle name="20% - Accent2 6 5 2" xfId="22601" xr:uid="{0EA0AB5E-701B-46FD-B93F-87E0B81064A2}"/>
    <cellStyle name="20% - Accent2 7" xfId="192" xr:uid="{00000000-0005-0000-0000-000022000000}"/>
    <cellStyle name="20% - Accent2 7 2" xfId="4495" xr:uid="{00000000-0005-0000-0000-00003F030000}"/>
    <cellStyle name="20% - Accent2 7 2 2" xfId="22600" xr:uid="{61205558-9481-4E37-B2AD-F6545A665656}"/>
    <cellStyle name="20% - Accent2 7 3" xfId="4494" xr:uid="{00000000-0005-0000-0000-000040030000}"/>
    <cellStyle name="20% - Accent2 7 4" xfId="4493" xr:uid="{00000000-0005-0000-0000-000041030000}"/>
    <cellStyle name="20% - Accent2 7 4 2" xfId="22599" xr:uid="{0B941727-693B-4634-9B23-1FB6EBD4D650}"/>
    <cellStyle name="20% - Accent2 8" xfId="4492" xr:uid="{00000000-0005-0000-0000-000042030000}"/>
    <cellStyle name="20% - Accent2 8 2" xfId="4491" xr:uid="{00000000-0005-0000-0000-000043030000}"/>
    <cellStyle name="20% - Accent2 8 2 2" xfId="4490" xr:uid="{00000000-0005-0000-0000-000044030000}"/>
    <cellStyle name="20% - Accent2 8 2 2 2" xfId="22596" xr:uid="{000B2F50-3EAB-4121-9F6B-077079B0825E}"/>
    <cellStyle name="20% - Accent2 8 2 3" xfId="4489" xr:uid="{00000000-0005-0000-0000-000045030000}"/>
    <cellStyle name="20% - Accent2 8 2 3 2" xfId="4488" xr:uid="{00000000-0005-0000-0000-000046030000}"/>
    <cellStyle name="20% - Accent2 8 2 3 2 2" xfId="22594" xr:uid="{AB249863-70E5-442C-B868-63E8DBCB9618}"/>
    <cellStyle name="20% - Accent2 8 2 3 3" xfId="22595" xr:uid="{E45E44E6-646E-46E7-AD30-8BF8944DE71B}"/>
    <cellStyle name="20% - Accent2 8 2 4" xfId="22597" xr:uid="{F7EED446-3DFB-434E-813B-DE99525F78DF}"/>
    <cellStyle name="20% - Accent2 8 3" xfId="4487" xr:uid="{00000000-0005-0000-0000-000047030000}"/>
    <cellStyle name="20% - Accent2 8 3 2" xfId="22593" xr:uid="{522D4E2F-2463-4EBC-A7D3-27D05D70724B}"/>
    <cellStyle name="20% - Accent2 8 4" xfId="4486" xr:uid="{00000000-0005-0000-0000-000048030000}"/>
    <cellStyle name="20% - Accent2 8 4 2" xfId="4485" xr:uid="{00000000-0005-0000-0000-000049030000}"/>
    <cellStyle name="20% - Accent2 8 4 2 2" xfId="22591" xr:uid="{A8C2F4C2-4A49-4240-B87F-6D90EF8AD488}"/>
    <cellStyle name="20% - Accent2 8 4 3" xfId="22592" xr:uid="{FE22E8CD-87A2-4831-B673-9A0973E71FA2}"/>
    <cellStyle name="20% - Accent2 8 5" xfId="4484" xr:uid="{00000000-0005-0000-0000-00004A030000}"/>
    <cellStyle name="20% - Accent2 8 5 2" xfId="22590" xr:uid="{264DD8CA-BFCB-495E-ADF9-A786B2874149}"/>
    <cellStyle name="20% - Accent2 8 6" xfId="22598" xr:uid="{5406C636-944D-4A57-94F1-3ACCF24D4DC4}"/>
    <cellStyle name="20% - Accent2 9" xfId="4483" xr:uid="{00000000-0005-0000-0000-00004B030000}"/>
    <cellStyle name="20% - Accent2 9 2" xfId="4482" xr:uid="{00000000-0005-0000-0000-00004C030000}"/>
    <cellStyle name="20% - Accent2 9 2 2" xfId="4481" xr:uid="{00000000-0005-0000-0000-00004D030000}"/>
    <cellStyle name="20% - Accent2 9 2 2 2" xfId="22587" xr:uid="{B67B446D-F1BF-4578-9CF1-BA3B7C6A47C7}"/>
    <cellStyle name="20% - Accent2 9 2 3" xfId="4480" xr:uid="{00000000-0005-0000-0000-00004E030000}"/>
    <cellStyle name="20% - Accent2 9 2 3 2" xfId="22586" xr:uid="{4756E239-ADDE-4B4A-BFAB-E9A0A2A13348}"/>
    <cellStyle name="20% - Accent2 9 2 4" xfId="22588" xr:uid="{E6760CF1-B552-46A2-88A6-F27CABC4657D}"/>
    <cellStyle name="20% - Accent2 9 3" xfId="4479" xr:uid="{00000000-0005-0000-0000-00004F030000}"/>
    <cellStyle name="20% - Accent2 9 3 2" xfId="22585" xr:uid="{0853B5FE-F0B2-42B5-B5BD-4DA238320D31}"/>
    <cellStyle name="20% - Accent2 9 4" xfId="4478" xr:uid="{00000000-0005-0000-0000-000050030000}"/>
    <cellStyle name="20% - Accent2 9 4 2" xfId="4477" xr:uid="{00000000-0005-0000-0000-000051030000}"/>
    <cellStyle name="20% - Accent2 9 4 2 2" xfId="22583" xr:uid="{B78B8AA9-B0B7-4EC0-95BC-7E102DEE6A82}"/>
    <cellStyle name="20% - Accent2 9 4 3" xfId="22584" xr:uid="{64F9B25F-48F0-4917-A3D0-2CFFE30B6A3B}"/>
    <cellStyle name="20% - Accent2 9 5" xfId="4476" xr:uid="{00000000-0005-0000-0000-000052030000}"/>
    <cellStyle name="20% - Accent2 9 5 2" xfId="22582" xr:uid="{48A1DC0C-8925-417B-B92C-4746F137C7FA}"/>
    <cellStyle name="20% - Accent2 9 6" xfId="22589" xr:uid="{D35B8EB1-9612-40BF-8037-9999879C5F3C}"/>
    <cellStyle name="20% - Accent3" xfId="90" builtinId="38" customBuiltin="1"/>
    <cellStyle name="20% - Accent3 10" xfId="4475" xr:uid="{00000000-0005-0000-0000-000053030000}"/>
    <cellStyle name="20% - Accent3 10 2" xfId="4474" xr:uid="{00000000-0005-0000-0000-000054030000}"/>
    <cellStyle name="20% - Accent3 10 2 2" xfId="4473" xr:uid="{00000000-0005-0000-0000-000055030000}"/>
    <cellStyle name="20% - Accent3 10 2 2 2" xfId="22579" xr:uid="{9A43102A-C6DC-4924-B525-03384B1EF4B8}"/>
    <cellStyle name="20% - Accent3 10 2 3" xfId="4472" xr:uid="{00000000-0005-0000-0000-000056030000}"/>
    <cellStyle name="20% - Accent3 10 2 3 2" xfId="22578" xr:uid="{67A71915-99C0-431D-92DD-75B817190C0C}"/>
    <cellStyle name="20% - Accent3 10 2 4" xfId="22580" xr:uid="{7B16A766-FD81-4316-B153-F3F09C6F63A5}"/>
    <cellStyle name="20% - Accent3 10 3" xfId="4471" xr:uid="{00000000-0005-0000-0000-000057030000}"/>
    <cellStyle name="20% - Accent3 10 3 2" xfId="22577" xr:uid="{F88FA499-3859-48DA-9636-E49EB1042168}"/>
    <cellStyle name="20% - Accent3 10 4" xfId="4470" xr:uid="{00000000-0005-0000-0000-000058030000}"/>
    <cellStyle name="20% - Accent3 10 4 2" xfId="4469" xr:uid="{00000000-0005-0000-0000-000059030000}"/>
    <cellStyle name="20% - Accent3 10 4 2 2" xfId="22575" xr:uid="{DB596CEF-67D5-4AF6-95B6-0AAD15140EAA}"/>
    <cellStyle name="20% - Accent3 10 4 3" xfId="22576" xr:uid="{32C36884-414A-4796-A022-BEB031D0C80C}"/>
    <cellStyle name="20% - Accent3 10 5" xfId="4468" xr:uid="{00000000-0005-0000-0000-00005A030000}"/>
    <cellStyle name="20% - Accent3 10 5 2" xfId="22574" xr:uid="{D4A0CEEB-23AA-4E32-8506-1438FDB9F170}"/>
    <cellStyle name="20% - Accent3 10 6" xfId="22581" xr:uid="{147F344B-26EC-455C-9665-9CCA98BB32C1}"/>
    <cellStyle name="20% - Accent3 11" xfId="4467" xr:uid="{00000000-0005-0000-0000-00005B030000}"/>
    <cellStyle name="20% - Accent3 11 2" xfId="4466" xr:uid="{00000000-0005-0000-0000-00005C030000}"/>
    <cellStyle name="20% - Accent3 11 2 2" xfId="22572" xr:uid="{8C25DEBC-07B9-4082-BCE5-4911C4B33D3B}"/>
    <cellStyle name="20% - Accent3 11 3" xfId="4465" xr:uid="{00000000-0005-0000-0000-00005D030000}"/>
    <cellStyle name="20% - Accent3 11 3 2" xfId="4464" xr:uid="{00000000-0005-0000-0000-00005E030000}"/>
    <cellStyle name="20% - Accent3 11 3 2 2" xfId="22570" xr:uid="{9AD9217B-654A-4434-943A-BC92AC79CDEC}"/>
    <cellStyle name="20% - Accent3 11 3 3" xfId="22571" xr:uid="{A3F15CB9-7572-4890-9D53-6EFDCBFD752F}"/>
    <cellStyle name="20% - Accent3 11 4" xfId="22573" xr:uid="{F8304168-EB0B-4696-A2C3-84DA5EC5A7D5}"/>
    <cellStyle name="20% - Accent3 12" xfId="4463" xr:uid="{00000000-0005-0000-0000-00005F030000}"/>
    <cellStyle name="20% - Accent3 12 2" xfId="4462" xr:uid="{00000000-0005-0000-0000-000060030000}"/>
    <cellStyle name="20% - Accent3 12 2 2" xfId="22568" xr:uid="{6FFB9947-A5CB-4904-8340-5BE8BE9FBC14}"/>
    <cellStyle name="20% - Accent3 12 3" xfId="4461" xr:uid="{00000000-0005-0000-0000-000061030000}"/>
    <cellStyle name="20% - Accent3 12 3 2" xfId="22567" xr:uid="{F1692C62-1794-40E2-9FE2-88AAAB4E6E82}"/>
    <cellStyle name="20% - Accent3 12 4" xfId="22569" xr:uid="{3793D723-09DA-420E-825C-1C1F2F2F1F0A}"/>
    <cellStyle name="20% - Accent3 13" xfId="4460" xr:uid="{00000000-0005-0000-0000-000062030000}"/>
    <cellStyle name="20% - Accent3 13 2" xfId="4459" xr:uid="{00000000-0005-0000-0000-000063030000}"/>
    <cellStyle name="20% - Accent3 13 2 2" xfId="22565" xr:uid="{FD5FB0F8-E348-47EC-BD5A-E67B0B346104}"/>
    <cellStyle name="20% - Accent3 13 3" xfId="4458" xr:uid="{00000000-0005-0000-0000-000064030000}"/>
    <cellStyle name="20% - Accent3 13 3 2" xfId="22564" xr:uid="{118BE59F-EF12-49B7-9D0F-A481E38445C8}"/>
    <cellStyle name="20% - Accent3 13 4" xfId="22566" xr:uid="{B73D3B7C-26AF-4041-9917-2DAF778CB27B}"/>
    <cellStyle name="20% - Accent3 14" xfId="4457" xr:uid="{00000000-0005-0000-0000-000065030000}"/>
    <cellStyle name="20% - Accent3 14 2" xfId="4456" xr:uid="{00000000-0005-0000-0000-000066030000}"/>
    <cellStyle name="20% - Accent3 14 2 2" xfId="22563" xr:uid="{11423EFB-FE54-4F7B-9A94-EB03D2E85E7A}"/>
    <cellStyle name="20% - Accent3 15" xfId="4455" xr:uid="{00000000-0005-0000-0000-000067030000}"/>
    <cellStyle name="20% - Accent3 15 2" xfId="22562" xr:uid="{7C3601F2-284E-444D-AE51-BD9FA930FEBD}"/>
    <cellStyle name="20% - Accent3 16" xfId="4454" xr:uid="{00000000-0005-0000-0000-000068030000}"/>
    <cellStyle name="20% - Accent3 17" xfId="20660" xr:uid="{81C4ADB7-FE2C-4FFF-A5C8-8CE0FF33EA93}"/>
    <cellStyle name="20% - Accent3 2" xfId="195" xr:uid="{00000000-0005-0000-0000-000023000000}"/>
    <cellStyle name="20% - Accent3 2 2" xfId="4453" xr:uid="{00000000-0005-0000-0000-00006A030000}"/>
    <cellStyle name="20% - Accent3 2 3" xfId="4452" xr:uid="{00000000-0005-0000-0000-00006B030000}"/>
    <cellStyle name="20% - Accent3 2 3 2" xfId="4451" xr:uid="{00000000-0005-0000-0000-00006C030000}"/>
    <cellStyle name="20% - Accent3 2 3 2 2" xfId="4450" xr:uid="{00000000-0005-0000-0000-00006D030000}"/>
    <cellStyle name="20% - Accent3 2 3 2 2 2" xfId="4449" xr:uid="{00000000-0005-0000-0000-00006E030000}"/>
    <cellStyle name="20% - Accent3 2 3 2 2 2 2" xfId="4448" xr:uid="{00000000-0005-0000-0000-00006F030000}"/>
    <cellStyle name="20% - Accent3 2 3 2 2 2 2 2" xfId="22557" xr:uid="{0F875CAE-E1C5-48B0-A8E2-F37FFE8F8E1E}"/>
    <cellStyle name="20% - Accent3 2 3 2 2 2 3" xfId="4447" xr:uid="{00000000-0005-0000-0000-000070030000}"/>
    <cellStyle name="20% - Accent3 2 3 2 2 2 3 2" xfId="22556" xr:uid="{087101C7-81B1-47F6-B580-9625B5959733}"/>
    <cellStyle name="20% - Accent3 2 3 2 2 2 4" xfId="22558" xr:uid="{76C791C6-1932-4DB2-B953-07E6FF0C020B}"/>
    <cellStyle name="20% - Accent3 2 3 2 2 3" xfId="4446" xr:uid="{00000000-0005-0000-0000-000071030000}"/>
    <cellStyle name="20% - Accent3 2 3 2 2 3 2" xfId="4445" xr:uid="{00000000-0005-0000-0000-000072030000}"/>
    <cellStyle name="20% - Accent3 2 3 2 2 3 2 2" xfId="22554" xr:uid="{E8B6AA99-CB22-41D4-90EB-7605EAE6A443}"/>
    <cellStyle name="20% - Accent3 2 3 2 2 3 3" xfId="22555" xr:uid="{48C5068B-6CA7-4101-8178-C72219549D62}"/>
    <cellStyle name="20% - Accent3 2 3 2 2 4" xfId="4444" xr:uid="{00000000-0005-0000-0000-000073030000}"/>
    <cellStyle name="20% - Accent3 2 3 2 2 4 2" xfId="22553" xr:uid="{267A713D-40EF-4255-B8F1-3366648EB7A8}"/>
    <cellStyle name="20% - Accent3 2 3 2 2 5" xfId="22559" xr:uid="{C7EF6E69-665E-4DED-81F4-5B4C39923D10}"/>
    <cellStyle name="20% - Accent3 2 3 2 3" xfId="4443" xr:uid="{00000000-0005-0000-0000-000074030000}"/>
    <cellStyle name="20% - Accent3 2 3 2 3 2" xfId="4442" xr:uid="{00000000-0005-0000-0000-000075030000}"/>
    <cellStyle name="20% - Accent3 2 3 2 3 2 2" xfId="4441" xr:uid="{00000000-0005-0000-0000-000076030000}"/>
    <cellStyle name="20% - Accent3 2 3 2 3 2 2 2" xfId="22550" xr:uid="{0DED6332-DD82-47B3-8360-4B01F0C87F7E}"/>
    <cellStyle name="20% - Accent3 2 3 2 3 2 3" xfId="4440" xr:uid="{00000000-0005-0000-0000-000077030000}"/>
    <cellStyle name="20% - Accent3 2 3 2 3 2 3 2" xfId="22549" xr:uid="{1BB2139F-0A5E-4681-8F4B-7B0610C7DCED}"/>
    <cellStyle name="20% - Accent3 2 3 2 3 2 4" xfId="22551" xr:uid="{A75D3FF5-6513-4D93-ADAD-B8144EEC3A82}"/>
    <cellStyle name="20% - Accent3 2 3 2 3 3" xfId="4439" xr:uid="{00000000-0005-0000-0000-000078030000}"/>
    <cellStyle name="20% - Accent3 2 3 2 3 3 2" xfId="4438" xr:uid="{00000000-0005-0000-0000-000079030000}"/>
    <cellStyle name="20% - Accent3 2 3 2 3 3 2 2" xfId="22547" xr:uid="{0A9303DB-262E-4C4F-BE0D-151F4D31D0E6}"/>
    <cellStyle name="20% - Accent3 2 3 2 3 3 3" xfId="22548" xr:uid="{E75A5D68-C41C-4FE7-942C-5ACFAB107917}"/>
    <cellStyle name="20% - Accent3 2 3 2 3 4" xfId="4437" xr:uid="{00000000-0005-0000-0000-00007A030000}"/>
    <cellStyle name="20% - Accent3 2 3 2 3 4 2" xfId="22546" xr:uid="{B2A1FACE-47B4-4D3D-A1C6-E5D68C568892}"/>
    <cellStyle name="20% - Accent3 2 3 2 3 5" xfId="22552" xr:uid="{D0474E50-A9C3-4750-927A-81807267CF21}"/>
    <cellStyle name="20% - Accent3 2 3 2 4" xfId="4436" xr:uid="{00000000-0005-0000-0000-00007B030000}"/>
    <cellStyle name="20% - Accent3 2 3 2 4 2" xfId="4435" xr:uid="{00000000-0005-0000-0000-00007C030000}"/>
    <cellStyle name="20% - Accent3 2 3 2 4 2 2" xfId="22544" xr:uid="{D9DFB025-E0A6-497F-8DBD-6CE422DD3E23}"/>
    <cellStyle name="20% - Accent3 2 3 2 4 3" xfId="4434" xr:uid="{00000000-0005-0000-0000-00007D030000}"/>
    <cellStyle name="20% - Accent3 2 3 2 4 3 2" xfId="22543" xr:uid="{F2EB47B4-D50F-4BE4-B492-DFDA82445A07}"/>
    <cellStyle name="20% - Accent3 2 3 2 4 4" xfId="22545" xr:uid="{91985EFA-EAAD-48A6-BDFC-A01EB7DE6AF6}"/>
    <cellStyle name="20% - Accent3 2 3 2 5" xfId="5563" xr:uid="{00000000-0005-0000-0000-00007E030000}"/>
    <cellStyle name="20% - Accent3 2 3 2 5 2" xfId="23417" xr:uid="{AE9CAB0A-F7D2-4CA6-82C7-8603CFA5A266}"/>
    <cellStyle name="20% - Accent3 2 3 2 6" xfId="5578" xr:uid="{00000000-0005-0000-0000-00007F030000}"/>
    <cellStyle name="20% - Accent3 2 3 2 6 2" xfId="5532" xr:uid="{00000000-0005-0000-0000-000080030000}"/>
    <cellStyle name="20% - Accent3 2 3 2 6 2 2" xfId="23404" xr:uid="{5D998BBD-ED1F-4366-BF47-410C58091B6A}"/>
    <cellStyle name="20% - Accent3 2 3 2 6 3" xfId="23431" xr:uid="{6D95BC0D-2CDD-46F4-A8F8-9DF7054DDDC9}"/>
    <cellStyle name="20% - Accent3 2 3 2 7" xfId="4433" xr:uid="{00000000-0005-0000-0000-000081030000}"/>
    <cellStyle name="20% - Accent3 2 3 2 7 2" xfId="22542" xr:uid="{C95D0047-1E4B-4BA2-BBB3-F89C8ABE228A}"/>
    <cellStyle name="20% - Accent3 2 3 2 8" xfId="22560" xr:uid="{CFAB550E-9660-4A8C-B33E-F1A6D69E5D47}"/>
    <cellStyle name="20% - Accent3 2 3 3" xfId="4432" xr:uid="{00000000-0005-0000-0000-000082030000}"/>
    <cellStyle name="20% - Accent3 2 3 3 2" xfId="5577" xr:uid="{00000000-0005-0000-0000-000083030000}"/>
    <cellStyle name="20% - Accent3 2 3 3 2 2" xfId="5531" xr:uid="{00000000-0005-0000-0000-000084030000}"/>
    <cellStyle name="20% - Accent3 2 3 3 2 2 2" xfId="23403" xr:uid="{8E1EC4F3-23E9-4E05-BAE6-453D6F719E68}"/>
    <cellStyle name="20% - Accent3 2 3 3 2 3" xfId="4431" xr:uid="{00000000-0005-0000-0000-000085030000}"/>
    <cellStyle name="20% - Accent3 2 3 3 2 3 2" xfId="22540" xr:uid="{BC3E0DDF-C668-457D-ADC5-BFA005B8EC63}"/>
    <cellStyle name="20% - Accent3 2 3 3 2 4" xfId="23430" xr:uid="{D5CAB6D3-BE67-4567-863A-1233C7BEFC4D}"/>
    <cellStyle name="20% - Accent3 2 3 3 3" xfId="5576" xr:uid="{00000000-0005-0000-0000-000086030000}"/>
    <cellStyle name="20% - Accent3 2 3 3 3 2" xfId="5530" xr:uid="{00000000-0005-0000-0000-000087030000}"/>
    <cellStyle name="20% - Accent3 2 3 3 3 2 2" xfId="23402" xr:uid="{BCFD11F1-7236-4C52-81B2-4CEF50307135}"/>
    <cellStyle name="20% - Accent3 2 3 3 3 3" xfId="23429" xr:uid="{75ADB830-760D-4954-A425-03F463D42D50}"/>
    <cellStyle name="20% - Accent3 2 3 3 4" xfId="4430" xr:uid="{00000000-0005-0000-0000-000088030000}"/>
    <cellStyle name="20% - Accent3 2 3 3 4 2" xfId="22539" xr:uid="{D1CD302C-0CEC-4F72-A756-D6CAD0DD1A72}"/>
    <cellStyle name="20% - Accent3 2 3 3 5" xfId="22541" xr:uid="{DB419021-16F4-45ED-98B8-0B08729F63D3}"/>
    <cellStyle name="20% - Accent3 2 3 4" xfId="5575" xr:uid="{00000000-0005-0000-0000-000089030000}"/>
    <cellStyle name="20% - Accent3 2 3 4 2" xfId="5529" xr:uid="{00000000-0005-0000-0000-00008A030000}"/>
    <cellStyle name="20% - Accent3 2 3 4 2 2" xfId="4429" xr:uid="{00000000-0005-0000-0000-00008B030000}"/>
    <cellStyle name="20% - Accent3 2 3 4 2 2 2" xfId="22538" xr:uid="{8A29A609-549F-48BE-B5F1-8E9DBAF2F012}"/>
    <cellStyle name="20% - Accent3 2 3 4 2 3" xfId="4428" xr:uid="{00000000-0005-0000-0000-00008C030000}"/>
    <cellStyle name="20% - Accent3 2 3 4 2 3 2" xfId="22537" xr:uid="{69E55A12-29E7-432E-BC15-39A5D1FFC128}"/>
    <cellStyle name="20% - Accent3 2 3 4 2 4" xfId="23401" xr:uid="{E647A1F9-8CF2-4A36-A95C-2481304EBD70}"/>
    <cellStyle name="20% - Accent3 2 3 4 3" xfId="4427" xr:uid="{00000000-0005-0000-0000-00008D030000}"/>
    <cellStyle name="20% - Accent3 2 3 4 3 2" xfId="5574" xr:uid="{00000000-0005-0000-0000-00008E030000}"/>
    <cellStyle name="20% - Accent3 2 3 4 3 2 2" xfId="23427" xr:uid="{5384FDA7-3200-401A-8074-F4AA22E0BDF4}"/>
    <cellStyle name="20% - Accent3 2 3 4 3 3" xfId="22536" xr:uid="{48ADA0F4-AE38-4906-9F91-234BA70191C7}"/>
    <cellStyle name="20% - Accent3 2 3 4 4" xfId="5528" xr:uid="{00000000-0005-0000-0000-00008F030000}"/>
    <cellStyle name="20% - Accent3 2 3 4 4 2" xfId="23400" xr:uid="{7C31E314-17B7-4C40-AFC5-6242B0EBAB90}"/>
    <cellStyle name="20% - Accent3 2 3 4 5" xfId="23428" xr:uid="{7269233A-A34B-4A15-B802-831779CD056E}"/>
    <cellStyle name="20% - Accent3 2 3 5" xfId="4426" xr:uid="{00000000-0005-0000-0000-000090030000}"/>
    <cellStyle name="20% - Accent3 2 3 5 2" xfId="4425" xr:uid="{00000000-0005-0000-0000-000091030000}"/>
    <cellStyle name="20% - Accent3 2 3 5 2 2" xfId="22534" xr:uid="{3CFB0CA9-4C09-4827-8AF3-F76B95EA320D}"/>
    <cellStyle name="20% - Accent3 2 3 5 3" xfId="4424" xr:uid="{00000000-0005-0000-0000-000092030000}"/>
    <cellStyle name="20% - Accent3 2 3 5 3 2" xfId="22533" xr:uid="{5903BC77-2002-4EAE-B907-0140960A9257}"/>
    <cellStyle name="20% - Accent3 2 3 5 4" xfId="22535" xr:uid="{10E92125-0654-41CA-B750-A8605917C16C}"/>
    <cellStyle name="20% - Accent3 2 3 6" xfId="5573" xr:uid="{00000000-0005-0000-0000-000093030000}"/>
    <cellStyle name="20% - Accent3 2 3 6 2" xfId="23426" xr:uid="{636089EB-48A5-403C-9A15-E34296494D28}"/>
    <cellStyle name="20% - Accent3 2 3 7" xfId="5527" xr:uid="{00000000-0005-0000-0000-000094030000}"/>
    <cellStyle name="20% - Accent3 2 3 7 2" xfId="4423" xr:uid="{00000000-0005-0000-0000-000095030000}"/>
    <cellStyle name="20% - Accent3 2 3 7 2 2" xfId="22532" xr:uid="{E67435AF-25C5-4F38-AAD3-67C6B1105CC5}"/>
    <cellStyle name="20% - Accent3 2 3 7 3" xfId="23399" xr:uid="{58499441-1750-4904-8D09-D135BB44F515}"/>
    <cellStyle name="20% - Accent3 2 3 8" xfId="4422" xr:uid="{00000000-0005-0000-0000-000096030000}"/>
    <cellStyle name="20% - Accent3 2 3 8 2" xfId="22531" xr:uid="{1EAF9691-1355-407E-BC63-22B330AE6B2C}"/>
    <cellStyle name="20% - Accent3 2 3 9" xfId="22561" xr:uid="{F0F23404-3369-453E-96D8-2358825DCDCB}"/>
    <cellStyle name="20% - Accent3 2 4" xfId="4421" xr:uid="{00000000-0005-0000-0000-000097030000}"/>
    <cellStyle name="20% - Accent3 2 4 2" xfId="4420" xr:uid="{00000000-0005-0000-0000-000098030000}"/>
    <cellStyle name="20% - Accent3 2 4 2 2" xfId="5572" xr:uid="{00000000-0005-0000-0000-000099030000}"/>
    <cellStyle name="20% - Accent3 2 4 2 2 2" xfId="5526" xr:uid="{00000000-0005-0000-0000-00009A030000}"/>
    <cellStyle name="20% - Accent3 2 4 2 2 2 2" xfId="4419" xr:uid="{00000000-0005-0000-0000-00009B030000}"/>
    <cellStyle name="20% - Accent3 2 4 2 2 2 2 2" xfId="22528" xr:uid="{EEC818FF-48DB-46FD-826C-797C7F73C92F}"/>
    <cellStyle name="20% - Accent3 2 4 2 2 2 3" xfId="4418" xr:uid="{00000000-0005-0000-0000-00009C030000}"/>
    <cellStyle name="20% - Accent3 2 4 2 2 2 3 2" xfId="22527" xr:uid="{0DFE92E4-07ED-4EA5-B938-7D835D4E5A56}"/>
    <cellStyle name="20% - Accent3 2 4 2 2 2 4" xfId="23398" xr:uid="{86DADE13-86FB-4430-AA80-596FA29EE57E}"/>
    <cellStyle name="20% - Accent3 2 4 2 2 3" xfId="4417" xr:uid="{00000000-0005-0000-0000-00009D030000}"/>
    <cellStyle name="20% - Accent3 2 4 2 2 3 2" xfId="5567" xr:uid="{00000000-0005-0000-0000-00009E030000}"/>
    <cellStyle name="20% - Accent3 2 4 2 2 3 2 2" xfId="23421" xr:uid="{7BD3FC3F-BA7F-4BE8-94BC-98140B132121}"/>
    <cellStyle name="20% - Accent3 2 4 2 2 3 3" xfId="22526" xr:uid="{8F078DA6-1AFD-49BE-906F-A9861E13FC89}"/>
    <cellStyle name="20% - Accent3 2 4 2 2 4" xfId="5517" xr:uid="{00000000-0005-0000-0000-00009F030000}"/>
    <cellStyle name="20% - Accent3 2 4 2 2 4 2" xfId="23390" xr:uid="{7C727D1E-7DBB-40BE-9333-78E0EF56B0B1}"/>
    <cellStyle name="20% - Accent3 2 4 2 2 5" xfId="23425" xr:uid="{9192BF67-7A21-4B47-AE31-CE9C776A88A1}"/>
    <cellStyle name="20% - Accent3 2 4 2 3" xfId="5571" xr:uid="{00000000-0005-0000-0000-0000A0030000}"/>
    <cellStyle name="20% - Accent3 2 4 2 3 2" xfId="5525" xr:uid="{00000000-0005-0000-0000-0000A1030000}"/>
    <cellStyle name="20% - Accent3 2 4 2 3 2 2" xfId="4416" xr:uid="{00000000-0005-0000-0000-0000A2030000}"/>
    <cellStyle name="20% - Accent3 2 4 2 3 2 2 2" xfId="22525" xr:uid="{F648F50C-92EB-4BD4-A2F3-40279EC3C509}"/>
    <cellStyle name="20% - Accent3 2 4 2 3 2 3" xfId="5570" xr:uid="{00000000-0005-0000-0000-0000A3030000}"/>
    <cellStyle name="20% - Accent3 2 4 2 3 2 3 2" xfId="23423" xr:uid="{4FF869AE-9E4B-4C94-9B2D-7048737F52AD}"/>
    <cellStyle name="20% - Accent3 2 4 2 3 2 4" xfId="23397" xr:uid="{BD41B96E-54A5-447A-AF9D-D36A5F21C44A}"/>
    <cellStyle name="20% - Accent3 2 4 2 3 3" xfId="5524" xr:uid="{00000000-0005-0000-0000-0000A4030000}"/>
    <cellStyle name="20% - Accent3 2 4 2 3 3 2" xfId="4415" xr:uid="{00000000-0005-0000-0000-0000A5030000}"/>
    <cellStyle name="20% - Accent3 2 4 2 3 3 2 2" xfId="22524" xr:uid="{0158986A-6670-430D-8ED0-194A6B838502}"/>
    <cellStyle name="20% - Accent3 2 4 2 3 3 3" xfId="23396" xr:uid="{F07D5FE6-E0EA-4E8D-BC3E-4BFD46E5A624}"/>
    <cellStyle name="20% - Accent3 2 4 2 3 4" xfId="4414" xr:uid="{00000000-0005-0000-0000-0000A6030000}"/>
    <cellStyle name="20% - Accent3 2 4 2 3 4 2" xfId="22523" xr:uid="{A55E8A97-E2F8-4CD2-8B99-75E322947323}"/>
    <cellStyle name="20% - Accent3 2 4 2 3 5" xfId="23424" xr:uid="{A93BF0C7-DC74-405F-9503-64035BDF43A6}"/>
    <cellStyle name="20% - Accent3 2 4 2 4" xfId="4413" xr:uid="{00000000-0005-0000-0000-0000A7030000}"/>
    <cellStyle name="20% - Accent3 2 4 2 4 2" xfId="4412" xr:uid="{00000000-0005-0000-0000-0000A8030000}"/>
    <cellStyle name="20% - Accent3 2 4 2 4 2 2" xfId="22521" xr:uid="{135FCEC1-0643-40AD-A95E-F62AC28844D2}"/>
    <cellStyle name="20% - Accent3 2 4 2 4 3" xfId="4411" xr:uid="{00000000-0005-0000-0000-0000A9030000}"/>
    <cellStyle name="20% - Accent3 2 4 2 4 3 2" xfId="22520" xr:uid="{356692EC-4F1F-436B-9412-161042C083EF}"/>
    <cellStyle name="20% - Accent3 2 4 2 4 4" xfId="22522" xr:uid="{763C3280-0108-4238-9DFB-155FA32AB09F}"/>
    <cellStyle name="20% - Accent3 2 4 2 5" xfId="4410" xr:uid="{00000000-0005-0000-0000-0000AA030000}"/>
    <cellStyle name="20% - Accent3 2 4 2 5 2" xfId="22519" xr:uid="{626D845F-FA82-49F8-8EED-06105F98E647}"/>
    <cellStyle name="20% - Accent3 2 4 2 6" xfId="4409" xr:uid="{00000000-0005-0000-0000-0000AB030000}"/>
    <cellStyle name="20% - Accent3 2 4 2 6 2" xfId="4408" xr:uid="{00000000-0005-0000-0000-0000AC030000}"/>
    <cellStyle name="20% - Accent3 2 4 2 6 2 2" xfId="22517" xr:uid="{43C1B7B9-0EE9-44ED-A62E-68972E14A428}"/>
    <cellStyle name="20% - Accent3 2 4 2 6 3" xfId="22518" xr:uid="{9FD393E2-2479-4A99-B84B-D8FFA756C554}"/>
    <cellStyle name="20% - Accent3 2 4 2 7" xfId="4407" xr:uid="{00000000-0005-0000-0000-0000AD030000}"/>
    <cellStyle name="20% - Accent3 2 4 2 7 2" xfId="22516" xr:uid="{C3154B80-1D71-43DC-8132-0B4D7288884C}"/>
    <cellStyle name="20% - Accent3 2 4 2 8" xfId="22529" xr:uid="{D8EE5585-9F34-4DD8-BF29-1DBB600E0E06}"/>
    <cellStyle name="20% - Accent3 2 4 3" xfId="4406" xr:uid="{00000000-0005-0000-0000-0000AE030000}"/>
    <cellStyle name="20% - Accent3 2 4 3 2" xfId="4405" xr:uid="{00000000-0005-0000-0000-0000AF030000}"/>
    <cellStyle name="20% - Accent3 2 4 3 2 2" xfId="4404" xr:uid="{00000000-0005-0000-0000-0000B0030000}"/>
    <cellStyle name="20% - Accent3 2 4 3 2 2 2" xfId="22513" xr:uid="{65641637-605D-4E2C-9FF6-12D094130533}"/>
    <cellStyle name="20% - Accent3 2 4 3 2 3" xfId="4403" xr:uid="{00000000-0005-0000-0000-0000B1030000}"/>
    <cellStyle name="20% - Accent3 2 4 3 2 3 2" xfId="22512" xr:uid="{3ED85262-5865-4618-ABF4-A1AD5E5CED10}"/>
    <cellStyle name="20% - Accent3 2 4 3 2 4" xfId="22514" xr:uid="{8E409014-C755-4DC1-A712-D97985D6CF40}"/>
    <cellStyle name="20% - Accent3 2 4 3 3" xfId="4402" xr:uid="{00000000-0005-0000-0000-0000B2030000}"/>
    <cellStyle name="20% - Accent3 2 4 3 3 2" xfId="4401" xr:uid="{00000000-0005-0000-0000-0000B3030000}"/>
    <cellStyle name="20% - Accent3 2 4 3 3 2 2" xfId="22510" xr:uid="{A9949A3C-DB4F-46C8-8AF6-CA7C8B3FF4D9}"/>
    <cellStyle name="20% - Accent3 2 4 3 3 3" xfId="22511" xr:uid="{13812413-6820-45C4-8643-42875846F574}"/>
    <cellStyle name="20% - Accent3 2 4 3 4" xfId="4400" xr:uid="{00000000-0005-0000-0000-0000B4030000}"/>
    <cellStyle name="20% - Accent3 2 4 3 4 2" xfId="22509" xr:uid="{5F0C4D24-92FA-4D6C-B9C0-E9A3FD8265BC}"/>
    <cellStyle name="20% - Accent3 2 4 3 5" xfId="22515" xr:uid="{508D7B74-1872-4ACD-999E-9EBF608B5510}"/>
    <cellStyle name="20% - Accent3 2 4 4" xfId="4399" xr:uid="{00000000-0005-0000-0000-0000B5030000}"/>
    <cellStyle name="20% - Accent3 2 4 4 2" xfId="4398" xr:uid="{00000000-0005-0000-0000-0000B6030000}"/>
    <cellStyle name="20% - Accent3 2 4 4 2 2" xfId="4397" xr:uid="{00000000-0005-0000-0000-0000B7030000}"/>
    <cellStyle name="20% - Accent3 2 4 4 2 2 2" xfId="22506" xr:uid="{B327D267-7558-49AB-9E7D-5D4F0684242B}"/>
    <cellStyle name="20% - Accent3 2 4 4 2 3" xfId="4396" xr:uid="{00000000-0005-0000-0000-0000B8030000}"/>
    <cellStyle name="20% - Accent3 2 4 4 2 3 2" xfId="22505" xr:uid="{28DAAA2C-E4C9-41FF-A33A-47F5854FAD9D}"/>
    <cellStyle name="20% - Accent3 2 4 4 2 4" xfId="22507" xr:uid="{FA57D41E-444A-4536-BF93-0B99B793C98C}"/>
    <cellStyle name="20% - Accent3 2 4 4 3" xfId="4395" xr:uid="{00000000-0005-0000-0000-0000B9030000}"/>
    <cellStyle name="20% - Accent3 2 4 4 3 2" xfId="4394" xr:uid="{00000000-0005-0000-0000-0000BA030000}"/>
    <cellStyle name="20% - Accent3 2 4 4 3 2 2" xfId="22503" xr:uid="{FB6FA9AB-0BE6-4502-9B07-CB7010C6FACC}"/>
    <cellStyle name="20% - Accent3 2 4 4 3 3" xfId="22504" xr:uid="{AD8C275C-6DD8-43FB-B3B2-3A48A25C56A9}"/>
    <cellStyle name="20% - Accent3 2 4 4 4" xfId="4393" xr:uid="{00000000-0005-0000-0000-0000BB030000}"/>
    <cellStyle name="20% - Accent3 2 4 4 4 2" xfId="22502" xr:uid="{CC55BD17-DA6F-4E35-8045-D051CAA82E25}"/>
    <cellStyle name="20% - Accent3 2 4 4 5" xfId="22508" xr:uid="{86A065DE-642C-4859-9AD5-06DDA6FD202C}"/>
    <cellStyle name="20% - Accent3 2 4 5" xfId="4392" xr:uid="{00000000-0005-0000-0000-0000BC030000}"/>
    <cellStyle name="20% - Accent3 2 4 5 2" xfId="4391" xr:uid="{00000000-0005-0000-0000-0000BD030000}"/>
    <cellStyle name="20% - Accent3 2 4 5 2 2" xfId="22500" xr:uid="{D609D7D9-9D26-44CB-9EAD-8A9B1DDE3CCE}"/>
    <cellStyle name="20% - Accent3 2 4 5 3" xfId="4390" xr:uid="{00000000-0005-0000-0000-0000BE030000}"/>
    <cellStyle name="20% - Accent3 2 4 5 3 2" xfId="22499" xr:uid="{0FF26CF8-2211-4CB4-A27F-66294C486A46}"/>
    <cellStyle name="20% - Accent3 2 4 5 4" xfId="22501" xr:uid="{80D012D1-2E63-4829-BF5A-809C6FA48E66}"/>
    <cellStyle name="20% - Accent3 2 4 6" xfId="4389" xr:uid="{00000000-0005-0000-0000-0000BF030000}"/>
    <cellStyle name="20% - Accent3 2 4 6 2" xfId="22498" xr:uid="{59C91D77-0AF2-40F2-9088-40CCB9D61547}"/>
    <cellStyle name="20% - Accent3 2 4 7" xfId="4388" xr:uid="{00000000-0005-0000-0000-0000C0030000}"/>
    <cellStyle name="20% - Accent3 2 4 7 2" xfId="4387" xr:uid="{00000000-0005-0000-0000-0000C1030000}"/>
    <cellStyle name="20% - Accent3 2 4 7 2 2" xfId="22496" xr:uid="{5EB25142-D562-40D3-BC2F-352989074E20}"/>
    <cellStyle name="20% - Accent3 2 4 7 3" xfId="22497" xr:uid="{E1C41079-1B25-4A42-B665-A62C4A44AAB2}"/>
    <cellStyle name="20% - Accent3 2 4 8" xfId="4386" xr:uid="{00000000-0005-0000-0000-0000C2030000}"/>
    <cellStyle name="20% - Accent3 2 4 8 2" xfId="22495" xr:uid="{BDC2812D-CA91-4833-A2B1-597C7E4CBCCA}"/>
    <cellStyle name="20% - Accent3 2 4 9" xfId="22530" xr:uid="{DF0E8781-114A-4A64-A9D5-E0955B13FE1A}"/>
    <cellStyle name="20% - Accent3 2 5" xfId="4385" xr:uid="{00000000-0005-0000-0000-0000C3030000}"/>
    <cellStyle name="20% - Accent3 2 5 2" xfId="4384" xr:uid="{00000000-0005-0000-0000-0000C4030000}"/>
    <cellStyle name="20% - Accent3 2 5 2 2" xfId="4383" xr:uid="{00000000-0005-0000-0000-0000C5030000}"/>
    <cellStyle name="20% - Accent3 2 5 2 2 2" xfId="4382" xr:uid="{00000000-0005-0000-0000-0000C6030000}"/>
    <cellStyle name="20% - Accent3 2 5 2 2 2 2" xfId="4381" xr:uid="{00000000-0005-0000-0000-0000C7030000}"/>
    <cellStyle name="20% - Accent3 2 5 2 2 2 2 2" xfId="22490" xr:uid="{EFDA2E9F-D896-4DE0-B809-D375B33AFA5D}"/>
    <cellStyle name="20% - Accent3 2 5 2 2 2 3" xfId="4380" xr:uid="{00000000-0005-0000-0000-0000C8030000}"/>
    <cellStyle name="20% - Accent3 2 5 2 2 2 3 2" xfId="22489" xr:uid="{11414B95-FFFB-45F9-8577-368C5E95FA51}"/>
    <cellStyle name="20% - Accent3 2 5 2 2 2 4" xfId="22491" xr:uid="{A86C7490-4D6B-49B0-9752-E0E4BB14E182}"/>
    <cellStyle name="20% - Accent3 2 5 2 2 3" xfId="4379" xr:uid="{00000000-0005-0000-0000-0000C9030000}"/>
    <cellStyle name="20% - Accent3 2 5 2 2 3 2" xfId="4378" xr:uid="{00000000-0005-0000-0000-0000CA030000}"/>
    <cellStyle name="20% - Accent3 2 5 2 2 3 2 2" xfId="22487" xr:uid="{71F9FF50-B3B0-4ED6-A238-68AB59E8F05D}"/>
    <cellStyle name="20% - Accent3 2 5 2 2 3 3" xfId="22488" xr:uid="{A3A19EDE-C39D-44C9-9AF6-990F1A44BB43}"/>
    <cellStyle name="20% - Accent3 2 5 2 2 4" xfId="4377" xr:uid="{00000000-0005-0000-0000-0000CB030000}"/>
    <cellStyle name="20% - Accent3 2 5 2 2 4 2" xfId="22486" xr:uid="{107D41B6-8038-4034-89B4-2C6A3B5F8431}"/>
    <cellStyle name="20% - Accent3 2 5 2 2 5" xfId="22492" xr:uid="{5CA2D29F-E47E-4151-B8A9-3389738C5249}"/>
    <cellStyle name="20% - Accent3 2 5 2 3" xfId="4376" xr:uid="{00000000-0005-0000-0000-0000CC030000}"/>
    <cellStyle name="20% - Accent3 2 5 2 3 2" xfId="4375" xr:uid="{00000000-0005-0000-0000-0000CD030000}"/>
    <cellStyle name="20% - Accent3 2 5 2 3 2 2" xfId="4374" xr:uid="{00000000-0005-0000-0000-0000CE030000}"/>
    <cellStyle name="20% - Accent3 2 5 2 3 2 2 2" xfId="22483" xr:uid="{F5654605-9744-41FA-B80A-F8745EB47FDD}"/>
    <cellStyle name="20% - Accent3 2 5 2 3 2 3" xfId="4373" xr:uid="{00000000-0005-0000-0000-0000CF030000}"/>
    <cellStyle name="20% - Accent3 2 5 2 3 2 3 2" xfId="22482" xr:uid="{ECAD8D72-1C03-4F2A-B8D5-0793C69C5B80}"/>
    <cellStyle name="20% - Accent3 2 5 2 3 2 4" xfId="22484" xr:uid="{DFD5AFAC-53E9-4DFD-8371-240998B02793}"/>
    <cellStyle name="20% - Accent3 2 5 2 3 3" xfId="4372" xr:uid="{00000000-0005-0000-0000-0000D0030000}"/>
    <cellStyle name="20% - Accent3 2 5 2 3 3 2" xfId="4371" xr:uid="{00000000-0005-0000-0000-0000D1030000}"/>
    <cellStyle name="20% - Accent3 2 5 2 3 3 2 2" xfId="22480" xr:uid="{8A08583C-2DF6-4885-B524-E23C597BF818}"/>
    <cellStyle name="20% - Accent3 2 5 2 3 3 3" xfId="22481" xr:uid="{BBBA27C8-5765-49D6-ABF8-D7A313BC17B0}"/>
    <cellStyle name="20% - Accent3 2 5 2 3 4" xfId="4370" xr:uid="{00000000-0005-0000-0000-0000D2030000}"/>
    <cellStyle name="20% - Accent3 2 5 2 3 4 2" xfId="22479" xr:uid="{7574136A-746F-4DBD-A676-4374F0966B8E}"/>
    <cellStyle name="20% - Accent3 2 5 2 3 5" xfId="22485" xr:uid="{E4A18662-7850-427E-A7DE-F2CC9A4B439F}"/>
    <cellStyle name="20% - Accent3 2 5 2 4" xfId="4369" xr:uid="{00000000-0005-0000-0000-0000D3030000}"/>
    <cellStyle name="20% - Accent3 2 5 2 4 2" xfId="4368" xr:uid="{00000000-0005-0000-0000-0000D4030000}"/>
    <cellStyle name="20% - Accent3 2 5 2 4 2 2" xfId="22477" xr:uid="{3FD8EAEE-23EF-425A-A877-3CAF61B7E3FE}"/>
    <cellStyle name="20% - Accent3 2 5 2 4 3" xfId="4367" xr:uid="{00000000-0005-0000-0000-0000D5030000}"/>
    <cellStyle name="20% - Accent3 2 5 2 4 3 2" xfId="22476" xr:uid="{D248E3FF-CD1D-49EE-BFC0-886F10E0EA0F}"/>
    <cellStyle name="20% - Accent3 2 5 2 4 4" xfId="22478" xr:uid="{A4927D28-5BE9-4689-B37E-83EE22152ED9}"/>
    <cellStyle name="20% - Accent3 2 5 2 5" xfId="4366" xr:uid="{00000000-0005-0000-0000-0000D6030000}"/>
    <cellStyle name="20% - Accent3 2 5 2 5 2" xfId="22475" xr:uid="{632A864D-9D88-4E1A-B504-D8E37937EC22}"/>
    <cellStyle name="20% - Accent3 2 5 2 6" xfId="4365" xr:uid="{00000000-0005-0000-0000-0000D7030000}"/>
    <cellStyle name="20% - Accent3 2 5 2 6 2" xfId="4364" xr:uid="{00000000-0005-0000-0000-0000D8030000}"/>
    <cellStyle name="20% - Accent3 2 5 2 6 2 2" xfId="22473" xr:uid="{8FECD47B-F663-4816-AEDA-07B5ED6938E2}"/>
    <cellStyle name="20% - Accent3 2 5 2 6 3" xfId="22474" xr:uid="{32E7BCBF-42E9-4DFA-99B0-D259D0C3564E}"/>
    <cellStyle name="20% - Accent3 2 5 2 7" xfId="4363" xr:uid="{00000000-0005-0000-0000-0000D9030000}"/>
    <cellStyle name="20% - Accent3 2 5 2 7 2" xfId="22472" xr:uid="{8B189399-AA35-444E-9FD9-6753194555D1}"/>
    <cellStyle name="20% - Accent3 2 5 2 8" xfId="22493" xr:uid="{49F9D953-473F-45E6-BC21-0D0D8C4DD359}"/>
    <cellStyle name="20% - Accent3 2 5 3" xfId="4362" xr:uid="{00000000-0005-0000-0000-0000DA030000}"/>
    <cellStyle name="20% - Accent3 2 5 3 2" xfId="4361" xr:uid="{00000000-0005-0000-0000-0000DB030000}"/>
    <cellStyle name="20% - Accent3 2 5 3 2 2" xfId="4360" xr:uid="{00000000-0005-0000-0000-0000DC030000}"/>
    <cellStyle name="20% - Accent3 2 5 3 2 2 2" xfId="22469" xr:uid="{93EF4204-8A13-49CE-A9A3-7E43E0099904}"/>
    <cellStyle name="20% - Accent3 2 5 3 2 3" xfId="4359" xr:uid="{00000000-0005-0000-0000-0000DD030000}"/>
    <cellStyle name="20% - Accent3 2 5 3 2 3 2" xfId="22468" xr:uid="{A5B731C4-CCF0-4FFC-B454-3A093F03F87C}"/>
    <cellStyle name="20% - Accent3 2 5 3 2 4" xfId="22470" xr:uid="{BFA65FD7-F12D-4654-8A22-F791B69FAF6C}"/>
    <cellStyle name="20% - Accent3 2 5 3 3" xfId="4358" xr:uid="{00000000-0005-0000-0000-0000DE030000}"/>
    <cellStyle name="20% - Accent3 2 5 3 3 2" xfId="4357" xr:uid="{00000000-0005-0000-0000-0000DF030000}"/>
    <cellStyle name="20% - Accent3 2 5 3 3 2 2" xfId="22466" xr:uid="{85AE585B-6204-47C6-A4DC-A4DA02908138}"/>
    <cellStyle name="20% - Accent3 2 5 3 3 3" xfId="22467" xr:uid="{6928BE92-98D7-4609-89BA-43B4669466AF}"/>
    <cellStyle name="20% - Accent3 2 5 3 4" xfId="4356" xr:uid="{00000000-0005-0000-0000-0000E0030000}"/>
    <cellStyle name="20% - Accent3 2 5 3 4 2" xfId="22465" xr:uid="{814866AE-16C5-4350-87F2-AD7A3FF31C22}"/>
    <cellStyle name="20% - Accent3 2 5 3 5" xfId="22471" xr:uid="{432D2896-D3B2-4506-A93B-9DB8CCC4020E}"/>
    <cellStyle name="20% - Accent3 2 5 4" xfId="4355" xr:uid="{00000000-0005-0000-0000-0000E1030000}"/>
    <cellStyle name="20% - Accent3 2 5 4 2" xfId="4354" xr:uid="{00000000-0005-0000-0000-0000E2030000}"/>
    <cellStyle name="20% - Accent3 2 5 4 2 2" xfId="4353" xr:uid="{00000000-0005-0000-0000-0000E3030000}"/>
    <cellStyle name="20% - Accent3 2 5 4 2 2 2" xfId="22462" xr:uid="{029547C1-440D-42B9-931A-ED449BF29041}"/>
    <cellStyle name="20% - Accent3 2 5 4 2 3" xfId="4352" xr:uid="{00000000-0005-0000-0000-0000E4030000}"/>
    <cellStyle name="20% - Accent3 2 5 4 2 3 2" xfId="22461" xr:uid="{8B7FE081-762D-47BB-9729-5932D6330B52}"/>
    <cellStyle name="20% - Accent3 2 5 4 2 4" xfId="22463" xr:uid="{788F0792-9AB0-4BC6-A8F4-465631ACB3E3}"/>
    <cellStyle name="20% - Accent3 2 5 4 3" xfId="4351" xr:uid="{00000000-0005-0000-0000-0000E5030000}"/>
    <cellStyle name="20% - Accent3 2 5 4 3 2" xfId="4350" xr:uid="{00000000-0005-0000-0000-0000E6030000}"/>
    <cellStyle name="20% - Accent3 2 5 4 3 2 2" xfId="22459" xr:uid="{34CA9CD1-8571-4991-8803-13148E798E07}"/>
    <cellStyle name="20% - Accent3 2 5 4 3 3" xfId="22460" xr:uid="{22351595-6F09-46E9-BE8E-CA4E1A5698E9}"/>
    <cellStyle name="20% - Accent3 2 5 4 4" xfId="4349" xr:uid="{00000000-0005-0000-0000-0000E7030000}"/>
    <cellStyle name="20% - Accent3 2 5 4 4 2" xfId="22458" xr:uid="{8F38231A-192D-474A-A9EB-E9387C350207}"/>
    <cellStyle name="20% - Accent3 2 5 4 5" xfId="22464" xr:uid="{791F6B7E-B7B7-4999-9A70-9D9FB6766AB4}"/>
    <cellStyle name="20% - Accent3 2 5 5" xfId="4348" xr:uid="{00000000-0005-0000-0000-0000E8030000}"/>
    <cellStyle name="20% - Accent3 2 5 5 2" xfId="4347" xr:uid="{00000000-0005-0000-0000-0000E9030000}"/>
    <cellStyle name="20% - Accent3 2 5 5 2 2" xfId="22456" xr:uid="{FBF5C954-95A7-480F-B50C-974B9B0236B8}"/>
    <cellStyle name="20% - Accent3 2 5 5 3" xfId="4346" xr:uid="{00000000-0005-0000-0000-0000EA030000}"/>
    <cellStyle name="20% - Accent3 2 5 5 3 2" xfId="22455" xr:uid="{9B6EA322-6D20-4EC4-BAC4-B50AA96522DC}"/>
    <cellStyle name="20% - Accent3 2 5 5 4" xfId="22457" xr:uid="{83F9086F-6899-4442-873F-AE77949FA03E}"/>
    <cellStyle name="20% - Accent3 2 5 6" xfId="4345" xr:uid="{00000000-0005-0000-0000-0000EB030000}"/>
    <cellStyle name="20% - Accent3 2 5 6 2" xfId="22454" xr:uid="{6519507A-7F60-4BA7-8461-5C976AA2F658}"/>
    <cellStyle name="20% - Accent3 2 5 7" xfId="4344" xr:uid="{00000000-0005-0000-0000-0000EC030000}"/>
    <cellStyle name="20% - Accent3 2 5 7 2" xfId="4343" xr:uid="{00000000-0005-0000-0000-0000ED030000}"/>
    <cellStyle name="20% - Accent3 2 5 7 2 2" xfId="22452" xr:uid="{16322234-26FD-4AED-B562-56566A5AA03C}"/>
    <cellStyle name="20% - Accent3 2 5 7 3" xfId="22453" xr:uid="{9004C4C5-24DB-4AC0-8A5C-DEE06BCD6A76}"/>
    <cellStyle name="20% - Accent3 2 5 8" xfId="4342" xr:uid="{00000000-0005-0000-0000-0000EE030000}"/>
    <cellStyle name="20% - Accent3 2 5 8 2" xfId="22451" xr:uid="{9CBE5BB5-B298-4715-A977-7F9EFC52029D}"/>
    <cellStyle name="20% - Accent3 2 5 9" xfId="22494" xr:uid="{5D03848E-D530-4919-AEF5-E71E2CD55753}"/>
    <cellStyle name="20% - Accent3 2 6" xfId="4341" xr:uid="{00000000-0005-0000-0000-0000EF030000}"/>
    <cellStyle name="20% - Accent3 2 6 2" xfId="4340" xr:uid="{00000000-0005-0000-0000-0000F0030000}"/>
    <cellStyle name="20% - Accent3 2 6 2 2" xfId="4339" xr:uid="{00000000-0005-0000-0000-0000F1030000}"/>
    <cellStyle name="20% - Accent3 2 6 2 2 2" xfId="4338" xr:uid="{00000000-0005-0000-0000-0000F2030000}"/>
    <cellStyle name="20% - Accent3 2 6 2 2 2 2" xfId="4337" xr:uid="{00000000-0005-0000-0000-0000F3030000}"/>
    <cellStyle name="20% - Accent3 2 6 2 2 2 2 2" xfId="22446" xr:uid="{AFDFEC16-592F-4B50-B662-7A29D5804011}"/>
    <cellStyle name="20% - Accent3 2 6 2 2 2 3" xfId="4336" xr:uid="{00000000-0005-0000-0000-0000F4030000}"/>
    <cellStyle name="20% - Accent3 2 6 2 2 2 3 2" xfId="22445" xr:uid="{C5EC31D8-D640-43EC-8B85-46EE182BD9A2}"/>
    <cellStyle name="20% - Accent3 2 6 2 2 2 4" xfId="22447" xr:uid="{3F8281AA-F414-4B14-A7BE-4C1F3BFF0818}"/>
    <cellStyle name="20% - Accent3 2 6 2 2 3" xfId="4335" xr:uid="{00000000-0005-0000-0000-0000F5030000}"/>
    <cellStyle name="20% - Accent3 2 6 2 2 3 2" xfId="4334" xr:uid="{00000000-0005-0000-0000-0000F6030000}"/>
    <cellStyle name="20% - Accent3 2 6 2 2 3 2 2" xfId="22443" xr:uid="{B03258DC-C67D-45E4-A98E-99E75AF9AEC6}"/>
    <cellStyle name="20% - Accent3 2 6 2 2 3 3" xfId="22444" xr:uid="{80CE14AB-98FB-47C8-9C84-2B01AC993F28}"/>
    <cellStyle name="20% - Accent3 2 6 2 2 4" xfId="4333" xr:uid="{00000000-0005-0000-0000-0000F7030000}"/>
    <cellStyle name="20% - Accent3 2 6 2 2 4 2" xfId="22442" xr:uid="{365AC205-34FE-4B3C-B4E8-7E0B3CA6CE6F}"/>
    <cellStyle name="20% - Accent3 2 6 2 2 5" xfId="22448" xr:uid="{B92DD15D-0C04-4AD7-91A8-2D2DA593302B}"/>
    <cellStyle name="20% - Accent3 2 6 2 3" xfId="4332" xr:uid="{00000000-0005-0000-0000-0000F8030000}"/>
    <cellStyle name="20% - Accent3 2 6 2 3 2" xfId="4331" xr:uid="{00000000-0005-0000-0000-0000F9030000}"/>
    <cellStyle name="20% - Accent3 2 6 2 3 2 2" xfId="4330" xr:uid="{00000000-0005-0000-0000-0000FA030000}"/>
    <cellStyle name="20% - Accent3 2 6 2 3 2 2 2" xfId="22439" xr:uid="{947131BA-37E0-4411-82F0-1E7ADFBDA3E3}"/>
    <cellStyle name="20% - Accent3 2 6 2 3 2 3" xfId="4329" xr:uid="{00000000-0005-0000-0000-0000FB030000}"/>
    <cellStyle name="20% - Accent3 2 6 2 3 2 3 2" xfId="22438" xr:uid="{9303070D-9A1C-47E5-A4F1-7313C743C475}"/>
    <cellStyle name="20% - Accent3 2 6 2 3 2 4" xfId="22440" xr:uid="{76FCED53-620D-46BB-9EFD-1175CA060D2E}"/>
    <cellStyle name="20% - Accent3 2 6 2 3 3" xfId="4328" xr:uid="{00000000-0005-0000-0000-0000FC030000}"/>
    <cellStyle name="20% - Accent3 2 6 2 3 3 2" xfId="4327" xr:uid="{00000000-0005-0000-0000-0000FD030000}"/>
    <cellStyle name="20% - Accent3 2 6 2 3 3 2 2" xfId="22436" xr:uid="{9E024D91-1BDA-48C1-8564-3D50ABC2D771}"/>
    <cellStyle name="20% - Accent3 2 6 2 3 3 3" xfId="22437" xr:uid="{0EE19FEC-F7F8-4129-988D-F8A39F1D6386}"/>
    <cellStyle name="20% - Accent3 2 6 2 3 4" xfId="4326" xr:uid="{00000000-0005-0000-0000-0000FE030000}"/>
    <cellStyle name="20% - Accent3 2 6 2 3 4 2" xfId="22435" xr:uid="{F8C990B0-500E-4069-83E9-2E14D08D6F75}"/>
    <cellStyle name="20% - Accent3 2 6 2 3 5" xfId="22441" xr:uid="{A200E7D8-439F-4F28-8E2A-8E5AC62D224D}"/>
    <cellStyle name="20% - Accent3 2 6 2 4" xfId="4325" xr:uid="{00000000-0005-0000-0000-0000FF030000}"/>
    <cellStyle name="20% - Accent3 2 6 2 4 2" xfId="4324" xr:uid="{00000000-0005-0000-0000-000000040000}"/>
    <cellStyle name="20% - Accent3 2 6 2 4 2 2" xfId="22433" xr:uid="{4B07DE55-6107-4650-AA25-785D81681B89}"/>
    <cellStyle name="20% - Accent3 2 6 2 4 3" xfId="4323" xr:uid="{00000000-0005-0000-0000-000001040000}"/>
    <cellStyle name="20% - Accent3 2 6 2 4 3 2" xfId="22432" xr:uid="{4801C503-1540-49FF-8975-7DD0FDD5F2DE}"/>
    <cellStyle name="20% - Accent3 2 6 2 4 4" xfId="22434" xr:uid="{D62992FE-3F1E-4420-B156-43B8905F52EC}"/>
    <cellStyle name="20% - Accent3 2 6 2 5" xfId="4322" xr:uid="{00000000-0005-0000-0000-000002040000}"/>
    <cellStyle name="20% - Accent3 2 6 2 5 2" xfId="22431" xr:uid="{B41A81EE-1836-49B1-984A-355BDED01CD2}"/>
    <cellStyle name="20% - Accent3 2 6 2 6" xfId="4321" xr:uid="{00000000-0005-0000-0000-000003040000}"/>
    <cellStyle name="20% - Accent3 2 6 2 6 2" xfId="4320" xr:uid="{00000000-0005-0000-0000-000004040000}"/>
    <cellStyle name="20% - Accent3 2 6 2 6 2 2" xfId="22429" xr:uid="{25655823-D957-4DCE-8E9C-3DD8DDC156FD}"/>
    <cellStyle name="20% - Accent3 2 6 2 6 3" xfId="22430" xr:uid="{8537139E-A3C4-4FA6-9AC4-5214554248E7}"/>
    <cellStyle name="20% - Accent3 2 6 2 7" xfId="4319" xr:uid="{00000000-0005-0000-0000-000005040000}"/>
    <cellStyle name="20% - Accent3 2 6 2 7 2" xfId="22428" xr:uid="{B5F70B7C-8788-4EF6-859D-796539C7E0EE}"/>
    <cellStyle name="20% - Accent3 2 6 2 8" xfId="22449" xr:uid="{A9C7BC2D-A130-4F4A-AD8F-91F8404CA623}"/>
    <cellStyle name="20% - Accent3 2 6 3" xfId="4318" xr:uid="{00000000-0005-0000-0000-000006040000}"/>
    <cellStyle name="20% - Accent3 2 6 3 2" xfId="4317" xr:uid="{00000000-0005-0000-0000-000007040000}"/>
    <cellStyle name="20% - Accent3 2 6 3 2 2" xfId="4316" xr:uid="{00000000-0005-0000-0000-000008040000}"/>
    <cellStyle name="20% - Accent3 2 6 3 2 2 2" xfId="22425" xr:uid="{0572DE98-6879-449D-AE70-B70331DD2AEA}"/>
    <cellStyle name="20% - Accent3 2 6 3 2 3" xfId="4315" xr:uid="{00000000-0005-0000-0000-000009040000}"/>
    <cellStyle name="20% - Accent3 2 6 3 2 3 2" xfId="22424" xr:uid="{FBFECB55-3933-4EEF-AB36-DCD546971B7F}"/>
    <cellStyle name="20% - Accent3 2 6 3 2 4" xfId="22426" xr:uid="{C853DF1E-4C11-4B0C-8C3F-BBDFEE8A99C8}"/>
    <cellStyle name="20% - Accent3 2 6 3 3" xfId="4314" xr:uid="{00000000-0005-0000-0000-00000A040000}"/>
    <cellStyle name="20% - Accent3 2 6 3 3 2" xfId="4313" xr:uid="{00000000-0005-0000-0000-00000B040000}"/>
    <cellStyle name="20% - Accent3 2 6 3 3 2 2" xfId="22422" xr:uid="{325E9115-5B46-448C-AB8A-52BCCD569DBB}"/>
    <cellStyle name="20% - Accent3 2 6 3 3 3" xfId="22423" xr:uid="{3B78A369-F830-480D-82EA-B5DEB44478A0}"/>
    <cellStyle name="20% - Accent3 2 6 3 4" xfId="4312" xr:uid="{00000000-0005-0000-0000-00000C040000}"/>
    <cellStyle name="20% - Accent3 2 6 3 4 2" xfId="22421" xr:uid="{270F37F3-D246-49DA-BCD0-960590116A1B}"/>
    <cellStyle name="20% - Accent3 2 6 3 5" xfId="22427" xr:uid="{0C2D6D79-17C2-49C6-8203-95A5963CD594}"/>
    <cellStyle name="20% - Accent3 2 6 4" xfId="4311" xr:uid="{00000000-0005-0000-0000-00000D040000}"/>
    <cellStyle name="20% - Accent3 2 6 4 2" xfId="4310" xr:uid="{00000000-0005-0000-0000-00000E040000}"/>
    <cellStyle name="20% - Accent3 2 6 4 2 2" xfId="4309" xr:uid="{00000000-0005-0000-0000-00000F040000}"/>
    <cellStyle name="20% - Accent3 2 6 4 2 2 2" xfId="22418" xr:uid="{9DE1880A-F9E1-43BD-A82F-77F94F9C9B58}"/>
    <cellStyle name="20% - Accent3 2 6 4 2 3" xfId="4308" xr:uid="{00000000-0005-0000-0000-000010040000}"/>
    <cellStyle name="20% - Accent3 2 6 4 2 3 2" xfId="22417" xr:uid="{C467BAA7-3981-497E-9AD3-ADBC23727255}"/>
    <cellStyle name="20% - Accent3 2 6 4 2 4" xfId="22419" xr:uid="{1F2737EC-0C23-48BE-A27C-4199DF52F89F}"/>
    <cellStyle name="20% - Accent3 2 6 4 3" xfId="4307" xr:uid="{00000000-0005-0000-0000-000011040000}"/>
    <cellStyle name="20% - Accent3 2 6 4 3 2" xfId="4306" xr:uid="{00000000-0005-0000-0000-000012040000}"/>
    <cellStyle name="20% - Accent3 2 6 4 3 2 2" xfId="22415" xr:uid="{9BF9CA13-A350-42CD-89A1-10E262ABA193}"/>
    <cellStyle name="20% - Accent3 2 6 4 3 3" xfId="22416" xr:uid="{5D3A99A6-751A-45BE-9B19-7240DD862AC9}"/>
    <cellStyle name="20% - Accent3 2 6 4 4" xfId="4305" xr:uid="{00000000-0005-0000-0000-000013040000}"/>
    <cellStyle name="20% - Accent3 2 6 4 4 2" xfId="22414" xr:uid="{BC42E5C6-B94B-42A2-B587-A525802B82B4}"/>
    <cellStyle name="20% - Accent3 2 6 4 5" xfId="22420" xr:uid="{BE19A1AD-0D53-4525-8E3D-880A2C7E6330}"/>
    <cellStyle name="20% - Accent3 2 6 5" xfId="4304" xr:uid="{00000000-0005-0000-0000-000014040000}"/>
    <cellStyle name="20% - Accent3 2 6 5 2" xfId="4303" xr:uid="{00000000-0005-0000-0000-000015040000}"/>
    <cellStyle name="20% - Accent3 2 6 5 2 2" xfId="22412" xr:uid="{EECF18D1-96B4-499B-BF12-CF4B76B39828}"/>
    <cellStyle name="20% - Accent3 2 6 5 3" xfId="4302" xr:uid="{00000000-0005-0000-0000-000016040000}"/>
    <cellStyle name="20% - Accent3 2 6 5 3 2" xfId="22411" xr:uid="{8277C966-2A37-4E4D-A506-119E3FD26D99}"/>
    <cellStyle name="20% - Accent3 2 6 5 4" xfId="22413" xr:uid="{DF972971-E2C2-4F90-9426-20C35EDF0262}"/>
    <cellStyle name="20% - Accent3 2 6 6" xfId="4301" xr:uid="{00000000-0005-0000-0000-000017040000}"/>
    <cellStyle name="20% - Accent3 2 6 6 2" xfId="22410" xr:uid="{5E0A6218-AC32-4C15-B721-0D88E817DBCE}"/>
    <cellStyle name="20% - Accent3 2 6 7" xfId="4300" xr:uid="{00000000-0005-0000-0000-000018040000}"/>
    <cellStyle name="20% - Accent3 2 6 7 2" xfId="4299" xr:uid="{00000000-0005-0000-0000-000019040000}"/>
    <cellStyle name="20% - Accent3 2 6 7 2 2" xfId="22408" xr:uid="{E809CBF3-DC21-4150-B37B-5D81BF5D1F7F}"/>
    <cellStyle name="20% - Accent3 2 6 7 3" xfId="22409" xr:uid="{7F6A5DA6-A364-4CBE-B774-B5CB02C22683}"/>
    <cellStyle name="20% - Accent3 2 6 8" xfId="4298" xr:uid="{00000000-0005-0000-0000-00001A040000}"/>
    <cellStyle name="20% - Accent3 2 6 8 2" xfId="22407" xr:uid="{39D7F26D-D730-4380-A52D-6C46E1C49515}"/>
    <cellStyle name="20% - Accent3 2 6 9" xfId="22450" xr:uid="{62E958E8-3267-49D5-B0C7-EB470519382D}"/>
    <cellStyle name="20% - Accent3 2 7" xfId="4297" xr:uid="{00000000-0005-0000-0000-00001B040000}"/>
    <cellStyle name="20% - Accent3 2 7 2" xfId="4296" xr:uid="{00000000-0005-0000-0000-00001C040000}"/>
    <cellStyle name="20% - Accent3 2 7 2 2" xfId="4295" xr:uid="{00000000-0005-0000-0000-00001D040000}"/>
    <cellStyle name="20% - Accent3 2 7 2 2 2" xfId="22404" xr:uid="{AFD09572-C528-42FD-BF78-88E19CDDC194}"/>
    <cellStyle name="20% - Accent3 2 7 2 3" xfId="4294" xr:uid="{00000000-0005-0000-0000-00001E040000}"/>
    <cellStyle name="20% - Accent3 2 7 2 3 2" xfId="22403" xr:uid="{C04F2D59-5DA0-4495-BC33-3947A5A9F54C}"/>
    <cellStyle name="20% - Accent3 2 7 2 4" xfId="22405" xr:uid="{04475C1A-B398-4AEB-A897-E455E336CBA9}"/>
    <cellStyle name="20% - Accent3 2 7 3" xfId="4293" xr:uid="{00000000-0005-0000-0000-00001F040000}"/>
    <cellStyle name="20% - Accent3 2 7 3 2" xfId="4292" xr:uid="{00000000-0005-0000-0000-000020040000}"/>
    <cellStyle name="20% - Accent3 2 7 3 2 2" xfId="22401" xr:uid="{2174B26C-A342-41E5-A35C-8C9E057C77A2}"/>
    <cellStyle name="20% - Accent3 2 7 3 3" xfId="22402" xr:uid="{372624DD-83C1-474D-9D4C-FA1492F4614B}"/>
    <cellStyle name="20% - Accent3 2 7 4" xfId="4291" xr:uid="{00000000-0005-0000-0000-000021040000}"/>
    <cellStyle name="20% - Accent3 2 7 4 2" xfId="22400" xr:uid="{177961A3-8520-40D9-AE6F-A088ABDF18E7}"/>
    <cellStyle name="20% - Accent3 2 7 5" xfId="22406" xr:uid="{12F1D9E7-ED49-47BE-A156-7B3A1332ABCA}"/>
    <cellStyle name="20% - Accent3 3" xfId="187" xr:uid="{00000000-0005-0000-0000-000024000000}"/>
    <cellStyle name="20% - Accent3 3 10" xfId="4290" xr:uid="{00000000-0005-0000-0000-000022040000}"/>
    <cellStyle name="20% - Accent3 3 10 2" xfId="22399" xr:uid="{729500AC-3561-4B15-908A-E10179A9A843}"/>
    <cellStyle name="20% - Accent3 3 2" xfId="4289" xr:uid="{00000000-0005-0000-0000-000023040000}"/>
    <cellStyle name="20% - Accent3 3 2 2" xfId="4288" xr:uid="{00000000-0005-0000-0000-000024040000}"/>
    <cellStyle name="20% - Accent3 3 2 2 2" xfId="4287" xr:uid="{00000000-0005-0000-0000-000025040000}"/>
    <cellStyle name="20% - Accent3 3 2 2 2 2" xfId="4286" xr:uid="{00000000-0005-0000-0000-000026040000}"/>
    <cellStyle name="20% - Accent3 3 2 2 2 2 2" xfId="4285" xr:uid="{00000000-0005-0000-0000-000027040000}"/>
    <cellStyle name="20% - Accent3 3 2 2 2 2 2 2" xfId="22395" xr:uid="{36BCC11B-926A-4D52-AA77-FE270172CA4E}"/>
    <cellStyle name="20% - Accent3 3 2 2 2 2 3" xfId="4284" xr:uid="{00000000-0005-0000-0000-000028040000}"/>
    <cellStyle name="20% - Accent3 3 2 2 2 2 3 2" xfId="22394" xr:uid="{C9F64746-F4FE-4BA0-8F95-A58825C0D870}"/>
    <cellStyle name="20% - Accent3 3 2 2 2 2 4" xfId="22396" xr:uid="{EB78E057-E991-4C15-9400-18EA00A4D0CE}"/>
    <cellStyle name="20% - Accent3 3 2 2 2 3" xfId="4283" xr:uid="{00000000-0005-0000-0000-000029040000}"/>
    <cellStyle name="20% - Accent3 3 2 2 2 3 2" xfId="4282" xr:uid="{00000000-0005-0000-0000-00002A040000}"/>
    <cellStyle name="20% - Accent3 3 2 2 2 3 2 2" xfId="22392" xr:uid="{E36AF8A7-8914-4C82-81C4-B11FAF6C5751}"/>
    <cellStyle name="20% - Accent3 3 2 2 2 3 3" xfId="22393" xr:uid="{E0CCAB4E-C7A6-4416-A2E4-869992FAF6D8}"/>
    <cellStyle name="20% - Accent3 3 2 2 2 4" xfId="4281" xr:uid="{00000000-0005-0000-0000-00002B040000}"/>
    <cellStyle name="20% - Accent3 3 2 2 2 4 2" xfId="22391" xr:uid="{6283A7CF-5127-4CAB-863A-CFE819968F55}"/>
    <cellStyle name="20% - Accent3 3 2 2 2 5" xfId="22397" xr:uid="{8E757FB5-718D-41E7-8EA2-22A07F55EDED}"/>
    <cellStyle name="20% - Accent3 3 2 2 3" xfId="4280" xr:uid="{00000000-0005-0000-0000-00002C040000}"/>
    <cellStyle name="20% - Accent3 3 2 2 3 2" xfId="4279" xr:uid="{00000000-0005-0000-0000-00002D040000}"/>
    <cellStyle name="20% - Accent3 3 2 2 3 2 2" xfId="22389" xr:uid="{E02082DE-A28C-4D87-A443-6674C96B907C}"/>
    <cellStyle name="20% - Accent3 3 2 2 3 3" xfId="4278" xr:uid="{00000000-0005-0000-0000-00002E040000}"/>
    <cellStyle name="20% - Accent3 3 2 2 3 3 2" xfId="22388" xr:uid="{B06399BF-4A04-4CA2-A155-E27AA18460C2}"/>
    <cellStyle name="20% - Accent3 3 2 2 3 4" xfId="22390" xr:uid="{FEA90180-9689-4B20-B8AB-5C8339CA9F10}"/>
    <cellStyle name="20% - Accent3 3 2 2 4" xfId="4277" xr:uid="{00000000-0005-0000-0000-00002F040000}"/>
    <cellStyle name="20% - Accent3 3 2 2 4 2" xfId="22387" xr:uid="{A2F9BBCB-BFB9-47AF-BA6B-EABD589D01E7}"/>
    <cellStyle name="20% - Accent3 3 2 2 5" xfId="4276" xr:uid="{00000000-0005-0000-0000-000030040000}"/>
    <cellStyle name="20% - Accent3 3 2 2 5 2" xfId="4275" xr:uid="{00000000-0005-0000-0000-000031040000}"/>
    <cellStyle name="20% - Accent3 3 2 2 5 2 2" xfId="22385" xr:uid="{A59FB513-2A03-4CF4-AE2C-06C7375FDCA5}"/>
    <cellStyle name="20% - Accent3 3 2 2 5 3" xfId="22386" xr:uid="{8F546413-3CC2-48E5-816B-3C96D441FA34}"/>
    <cellStyle name="20% - Accent3 3 2 2 6" xfId="4274" xr:uid="{00000000-0005-0000-0000-000032040000}"/>
    <cellStyle name="20% - Accent3 3 2 2 6 2" xfId="22384" xr:uid="{5C617492-525E-4C6B-B740-B2B7BC972C29}"/>
    <cellStyle name="20% - Accent3 3 2 2 7" xfId="22398" xr:uid="{9EB23D48-F184-4985-AD32-ACEF588C5EB1}"/>
    <cellStyle name="20% - Accent3 3 2 3" xfId="4273" xr:uid="{00000000-0005-0000-0000-000033040000}"/>
    <cellStyle name="20% - Accent3 3 2 3 2" xfId="4272" xr:uid="{00000000-0005-0000-0000-000034040000}"/>
    <cellStyle name="20% - Accent3 3 2 3 2 2" xfId="4271" xr:uid="{00000000-0005-0000-0000-000035040000}"/>
    <cellStyle name="20% - Accent3 3 2 3 2 2 2" xfId="22381" xr:uid="{2BA27A98-A2A2-4F23-93D9-DFF20842641B}"/>
    <cellStyle name="20% - Accent3 3 2 3 2 3" xfId="4270" xr:uid="{00000000-0005-0000-0000-000036040000}"/>
    <cellStyle name="20% - Accent3 3 2 3 2 3 2" xfId="22380" xr:uid="{FF5AEC17-BC46-43F7-9347-BD5E152B4678}"/>
    <cellStyle name="20% - Accent3 3 2 3 2 4" xfId="22382" xr:uid="{D3DDCAD6-5D53-47F5-B955-7C6A4CB8FD18}"/>
    <cellStyle name="20% - Accent3 3 2 3 3" xfId="4269" xr:uid="{00000000-0005-0000-0000-000037040000}"/>
    <cellStyle name="20% - Accent3 3 2 3 3 2" xfId="4268" xr:uid="{00000000-0005-0000-0000-000038040000}"/>
    <cellStyle name="20% - Accent3 3 2 3 3 2 2" xfId="22378" xr:uid="{4023D386-0F66-4213-B3EE-94A290CEA5F6}"/>
    <cellStyle name="20% - Accent3 3 2 3 3 3" xfId="22379" xr:uid="{D50648EF-7D63-49D1-A3E3-23461935321C}"/>
    <cellStyle name="20% - Accent3 3 2 3 4" xfId="4267" xr:uid="{00000000-0005-0000-0000-000039040000}"/>
    <cellStyle name="20% - Accent3 3 2 3 4 2" xfId="22377" xr:uid="{DA374E99-34D1-422C-A32C-AD5C4BD25B96}"/>
    <cellStyle name="20% - Accent3 3 2 3 5" xfId="22383" xr:uid="{E56F17EF-62F9-4CAD-B99F-CE9A43684456}"/>
    <cellStyle name="20% - Accent3 3 2 4" xfId="4266" xr:uid="{00000000-0005-0000-0000-00003A040000}"/>
    <cellStyle name="20% - Accent3 3 2 5" xfId="4265" xr:uid="{00000000-0005-0000-0000-00003B040000}"/>
    <cellStyle name="20% - Accent3 3 2 5 2" xfId="22376" xr:uid="{D67E49BE-ED3E-4A7C-B295-187C56B93966}"/>
    <cellStyle name="20% - Accent3 3 3" xfId="4264" xr:uid="{00000000-0005-0000-0000-00003C040000}"/>
    <cellStyle name="20% - Accent3 3 3 2" xfId="4263" xr:uid="{00000000-0005-0000-0000-00003D040000}"/>
    <cellStyle name="20% - Accent3 3 3 2 2" xfId="4262" xr:uid="{00000000-0005-0000-0000-00003E040000}"/>
    <cellStyle name="20% - Accent3 3 3 2 2 2" xfId="22373" xr:uid="{54EDA750-EC79-47EB-B76C-3D551AFD2B62}"/>
    <cellStyle name="20% - Accent3 3 3 2 3" xfId="4261" xr:uid="{00000000-0005-0000-0000-00003F040000}"/>
    <cellStyle name="20% - Accent3 3 3 2 3 2" xfId="4260" xr:uid="{00000000-0005-0000-0000-000040040000}"/>
    <cellStyle name="20% - Accent3 3 3 2 3 2 2" xfId="22371" xr:uid="{B89561A3-A7F7-46C0-928C-DF11C8AF3EFD}"/>
    <cellStyle name="20% - Accent3 3 3 2 3 3" xfId="22372" xr:uid="{04F35D0A-1745-470A-9FA4-1996B06CDD50}"/>
    <cellStyle name="20% - Accent3 3 3 2 4" xfId="22374" xr:uid="{1F952E99-14A2-4344-B166-2595DBFD660F}"/>
    <cellStyle name="20% - Accent3 3 3 3" xfId="4259" xr:uid="{00000000-0005-0000-0000-000041040000}"/>
    <cellStyle name="20% - Accent3 3 3 3 2" xfId="22370" xr:uid="{730BC161-4CE8-467B-A398-246753E89B27}"/>
    <cellStyle name="20% - Accent3 3 3 4" xfId="4258" xr:uid="{00000000-0005-0000-0000-000042040000}"/>
    <cellStyle name="20% - Accent3 3 3 4 2" xfId="4257" xr:uid="{00000000-0005-0000-0000-000043040000}"/>
    <cellStyle name="20% - Accent3 3 3 4 2 2" xfId="22368" xr:uid="{D09A7A80-513D-4499-B2A9-69D61BAB987E}"/>
    <cellStyle name="20% - Accent3 3 3 4 3" xfId="22369" xr:uid="{CEDA9B64-FCA8-4F0A-A485-B17DB4662EAC}"/>
    <cellStyle name="20% - Accent3 3 3 5" xfId="4256" xr:uid="{00000000-0005-0000-0000-000044040000}"/>
    <cellStyle name="20% - Accent3 3 3 5 2" xfId="22367" xr:uid="{152391BE-1DA4-4678-9AAE-9D76C853BE0C}"/>
    <cellStyle name="20% - Accent3 3 3 6" xfId="22375" xr:uid="{1DEB13ED-418E-4291-B5AC-FEA2DBFB5B9B}"/>
    <cellStyle name="20% - Accent3 3 4" xfId="4255" xr:uid="{00000000-0005-0000-0000-000045040000}"/>
    <cellStyle name="20% - Accent3 3 4 2" xfId="4254" xr:uid="{00000000-0005-0000-0000-000046040000}"/>
    <cellStyle name="20% - Accent3 3 4 2 2" xfId="4253" xr:uid="{00000000-0005-0000-0000-000047040000}"/>
    <cellStyle name="20% - Accent3 3 4 2 2 2" xfId="22364" xr:uid="{1733A9E3-7DDC-41BA-B5B9-429AB71AF9E5}"/>
    <cellStyle name="20% - Accent3 3 4 2 3" xfId="4252" xr:uid="{00000000-0005-0000-0000-000048040000}"/>
    <cellStyle name="20% - Accent3 3 4 2 3 2" xfId="22363" xr:uid="{35CF5618-5769-44B2-B392-950D3BC26BB1}"/>
    <cellStyle name="20% - Accent3 3 4 2 4" xfId="22365" xr:uid="{1B7AA7A2-997E-432F-9370-88189A13413A}"/>
    <cellStyle name="20% - Accent3 3 4 3" xfId="4251" xr:uid="{00000000-0005-0000-0000-000049040000}"/>
    <cellStyle name="20% - Accent3 3 4 3 2" xfId="22362" xr:uid="{2B7B719D-75E2-4DF7-8005-FB1398BA0F56}"/>
    <cellStyle name="20% - Accent3 3 4 4" xfId="4250" xr:uid="{00000000-0005-0000-0000-00004A040000}"/>
    <cellStyle name="20% - Accent3 3 4 4 2" xfId="4249" xr:uid="{00000000-0005-0000-0000-00004B040000}"/>
    <cellStyle name="20% - Accent3 3 4 4 2 2" xfId="22360" xr:uid="{6EF5F297-F74B-450C-8DB9-AC3CBD2A4728}"/>
    <cellStyle name="20% - Accent3 3 4 4 3" xfId="22361" xr:uid="{EEB60CC0-CE7C-4030-899D-8D0E63568B95}"/>
    <cellStyle name="20% - Accent3 3 4 5" xfId="4248" xr:uid="{00000000-0005-0000-0000-00004C040000}"/>
    <cellStyle name="20% - Accent3 3 4 5 2" xfId="22359" xr:uid="{A0CD7F33-8E8E-41C3-9C2A-934DE5FF9F42}"/>
    <cellStyle name="20% - Accent3 3 4 6" xfId="22366" xr:uid="{B766822A-E28A-48D8-8861-E1C60BF43583}"/>
    <cellStyle name="20% - Accent3 3 5" xfId="4247" xr:uid="{00000000-0005-0000-0000-00004D040000}"/>
    <cellStyle name="20% - Accent3 3 5 2" xfId="4246" xr:uid="{00000000-0005-0000-0000-00004E040000}"/>
    <cellStyle name="20% - Accent3 3 5 2 2" xfId="4245" xr:uid="{00000000-0005-0000-0000-00004F040000}"/>
    <cellStyle name="20% - Accent3 3 5 2 2 2" xfId="22356" xr:uid="{342F3154-91A4-4A15-83A4-C8745631A21F}"/>
    <cellStyle name="20% - Accent3 3 5 2 3" xfId="4244" xr:uid="{00000000-0005-0000-0000-000050040000}"/>
    <cellStyle name="20% - Accent3 3 5 2 3 2" xfId="22355" xr:uid="{D45EBD95-4F4F-46EA-BAE1-9640C56F5A9A}"/>
    <cellStyle name="20% - Accent3 3 5 2 4" xfId="22357" xr:uid="{0FE9141F-D6D4-4EE7-9C5A-B615F4291710}"/>
    <cellStyle name="20% - Accent3 3 5 3" xfId="4243" xr:uid="{00000000-0005-0000-0000-000051040000}"/>
    <cellStyle name="20% - Accent3 3 5 3 2" xfId="4242" xr:uid="{00000000-0005-0000-0000-000052040000}"/>
    <cellStyle name="20% - Accent3 3 5 3 2 2" xfId="22353" xr:uid="{217E1875-C450-4734-B1F9-F68674B9E11B}"/>
    <cellStyle name="20% - Accent3 3 5 3 3" xfId="22354" xr:uid="{7279382A-5FEE-4379-BE3D-DA76A6E9CD97}"/>
    <cellStyle name="20% - Accent3 3 5 4" xfId="4241" xr:uid="{00000000-0005-0000-0000-000053040000}"/>
    <cellStyle name="20% - Accent3 3 5 4 2" xfId="22352" xr:uid="{12832277-2624-49BB-8EE6-5BD8ACC0C46F}"/>
    <cellStyle name="20% - Accent3 3 5 5" xfId="22358" xr:uid="{E9CF2248-7AB1-48FC-8CBA-9C5F662EBB9D}"/>
    <cellStyle name="20% - Accent3 3 6" xfId="4240" xr:uid="{00000000-0005-0000-0000-000054040000}"/>
    <cellStyle name="20% - Accent3 3 6 2" xfId="4239" xr:uid="{00000000-0005-0000-0000-000055040000}"/>
    <cellStyle name="20% - Accent3 3 6 2 2" xfId="22350" xr:uid="{36EC0A8B-D032-497C-A79F-58447F426A41}"/>
    <cellStyle name="20% - Accent3 3 6 3" xfId="4238" xr:uid="{00000000-0005-0000-0000-000056040000}"/>
    <cellStyle name="20% - Accent3 3 6 3 2" xfId="22349" xr:uid="{1E792E04-C053-4580-9E8A-BD434489EEFA}"/>
    <cellStyle name="20% - Accent3 3 6 4" xfId="22351" xr:uid="{01A660A9-E61B-4763-A7D8-A6CB31FCBD23}"/>
    <cellStyle name="20% - Accent3 3 7" xfId="4237" xr:uid="{00000000-0005-0000-0000-000057040000}"/>
    <cellStyle name="20% - Accent3 3 7 2" xfId="22348" xr:uid="{DCA2B711-2BC7-45AD-AFAD-7014B4AFCC06}"/>
    <cellStyle name="20% - Accent3 3 8" xfId="4236" xr:uid="{00000000-0005-0000-0000-000058040000}"/>
    <cellStyle name="20% - Accent3 3 8 2" xfId="4235" xr:uid="{00000000-0005-0000-0000-000059040000}"/>
    <cellStyle name="20% - Accent3 3 8 2 2" xfId="22346" xr:uid="{918932C2-2C56-42DF-AD5F-D631EF02D73D}"/>
    <cellStyle name="20% - Accent3 3 8 3" xfId="22347" xr:uid="{84AD01FC-7CD4-44CD-B31B-E23F53FA531C}"/>
    <cellStyle name="20% - Accent3 3 9" xfId="4234" xr:uid="{00000000-0005-0000-0000-00005A040000}"/>
    <cellStyle name="20% - Accent3 3 9 2" xfId="22345" xr:uid="{38B0C26E-240D-4E2B-8A63-8A88EF3D991E}"/>
    <cellStyle name="20% - Accent3 4" xfId="170" xr:uid="{00000000-0005-0000-0000-000025000000}"/>
    <cellStyle name="20% - Accent3 4 10" xfId="4233" xr:uid="{00000000-0005-0000-0000-00005B040000}"/>
    <cellStyle name="20% - Accent3 4 10 2" xfId="22344" xr:uid="{72BA8642-0FFE-466D-9F46-33473520AA39}"/>
    <cellStyle name="20% - Accent3 4 2" xfId="4232" xr:uid="{00000000-0005-0000-0000-00005C040000}"/>
    <cellStyle name="20% - Accent3 4 2 2" xfId="4231" xr:uid="{00000000-0005-0000-0000-00005D040000}"/>
    <cellStyle name="20% - Accent3 4 2 2 2" xfId="4230" xr:uid="{00000000-0005-0000-0000-00005E040000}"/>
    <cellStyle name="20% - Accent3 4 2 2 2 2" xfId="4229" xr:uid="{00000000-0005-0000-0000-00005F040000}"/>
    <cellStyle name="20% - Accent3 4 2 2 2 2 2" xfId="4228" xr:uid="{00000000-0005-0000-0000-000060040000}"/>
    <cellStyle name="20% - Accent3 4 2 2 2 2 2 2" xfId="22340" xr:uid="{389E5A6C-5FD5-4377-8409-3E7AA913B21B}"/>
    <cellStyle name="20% - Accent3 4 2 2 2 2 3" xfId="4227" xr:uid="{00000000-0005-0000-0000-000061040000}"/>
    <cellStyle name="20% - Accent3 4 2 2 2 2 3 2" xfId="22339" xr:uid="{AC2A2095-412B-4ECD-AE65-710C00DBAA7D}"/>
    <cellStyle name="20% - Accent3 4 2 2 2 2 4" xfId="22341" xr:uid="{AD294FA7-EFC7-4821-AA36-0EB2CA739EE8}"/>
    <cellStyle name="20% - Accent3 4 2 2 2 3" xfId="4226" xr:uid="{00000000-0005-0000-0000-000062040000}"/>
    <cellStyle name="20% - Accent3 4 2 2 2 3 2" xfId="4225" xr:uid="{00000000-0005-0000-0000-000063040000}"/>
    <cellStyle name="20% - Accent3 4 2 2 2 3 2 2" xfId="22337" xr:uid="{243B3B30-701E-4EF5-BD37-35D3C4A4338F}"/>
    <cellStyle name="20% - Accent3 4 2 2 2 3 3" xfId="22338" xr:uid="{20777633-33D6-4813-BA9B-B2EDF4E545FD}"/>
    <cellStyle name="20% - Accent3 4 2 2 2 4" xfId="4224" xr:uid="{00000000-0005-0000-0000-000064040000}"/>
    <cellStyle name="20% - Accent3 4 2 2 2 4 2" xfId="22336" xr:uid="{838A0789-FEAE-4EFE-88F5-6166BB0FFA38}"/>
    <cellStyle name="20% - Accent3 4 2 2 2 5" xfId="22342" xr:uid="{B9EDD457-CD4A-4E16-A5C3-1B522709A9A5}"/>
    <cellStyle name="20% - Accent3 4 2 2 3" xfId="4223" xr:uid="{00000000-0005-0000-0000-000065040000}"/>
    <cellStyle name="20% - Accent3 4 2 2 3 2" xfId="4222" xr:uid="{00000000-0005-0000-0000-000066040000}"/>
    <cellStyle name="20% - Accent3 4 2 2 3 2 2" xfId="22334" xr:uid="{46D9D05D-3CD4-4310-9879-B287008824EB}"/>
    <cellStyle name="20% - Accent3 4 2 2 3 3" xfId="4221" xr:uid="{00000000-0005-0000-0000-000067040000}"/>
    <cellStyle name="20% - Accent3 4 2 2 3 3 2" xfId="22333" xr:uid="{E9A4E10E-655C-43DA-A363-7F9BAD50F722}"/>
    <cellStyle name="20% - Accent3 4 2 2 3 4" xfId="22335" xr:uid="{4628A5C2-F327-4737-B5BE-01CB0050456F}"/>
    <cellStyle name="20% - Accent3 4 2 2 4" xfId="4220" xr:uid="{00000000-0005-0000-0000-000068040000}"/>
    <cellStyle name="20% - Accent3 4 2 2 4 2" xfId="22332" xr:uid="{3915BC56-138A-4091-B1C9-1561E9490AF6}"/>
    <cellStyle name="20% - Accent3 4 2 2 5" xfId="4219" xr:uid="{00000000-0005-0000-0000-000069040000}"/>
    <cellStyle name="20% - Accent3 4 2 2 5 2" xfId="4218" xr:uid="{00000000-0005-0000-0000-00006A040000}"/>
    <cellStyle name="20% - Accent3 4 2 2 5 2 2" xfId="22330" xr:uid="{C9D0415C-E688-4A86-AB40-6141FFD2E562}"/>
    <cellStyle name="20% - Accent3 4 2 2 5 3" xfId="22331" xr:uid="{519D6F82-F343-4D3F-B4D0-E6740BE0184E}"/>
    <cellStyle name="20% - Accent3 4 2 2 6" xfId="4217" xr:uid="{00000000-0005-0000-0000-00006B040000}"/>
    <cellStyle name="20% - Accent3 4 2 2 6 2" xfId="22329" xr:uid="{1D904972-710F-451F-8F79-4E0EE7A7E4D5}"/>
    <cellStyle name="20% - Accent3 4 2 2 7" xfId="22343" xr:uid="{B8970368-B80C-4622-9C2C-C93E0FE5ECCF}"/>
    <cellStyle name="20% - Accent3 4 2 3" xfId="4216" xr:uid="{00000000-0005-0000-0000-00006C040000}"/>
    <cellStyle name="20% - Accent3 4 2 3 2" xfId="4215" xr:uid="{00000000-0005-0000-0000-00006D040000}"/>
    <cellStyle name="20% - Accent3 4 2 3 2 2" xfId="4214" xr:uid="{00000000-0005-0000-0000-00006E040000}"/>
    <cellStyle name="20% - Accent3 4 2 3 2 2 2" xfId="22326" xr:uid="{FB9B3F59-A19F-4288-B7FF-868484921BD3}"/>
    <cellStyle name="20% - Accent3 4 2 3 2 3" xfId="4213" xr:uid="{00000000-0005-0000-0000-00006F040000}"/>
    <cellStyle name="20% - Accent3 4 2 3 2 3 2" xfId="22325" xr:uid="{4606000C-7111-478D-93DF-610A01797BE4}"/>
    <cellStyle name="20% - Accent3 4 2 3 2 4" xfId="22327" xr:uid="{4B7ECE3C-3CE2-4A6B-A9D3-F3F900E6B02A}"/>
    <cellStyle name="20% - Accent3 4 2 3 3" xfId="4212" xr:uid="{00000000-0005-0000-0000-000070040000}"/>
    <cellStyle name="20% - Accent3 4 2 3 3 2" xfId="4211" xr:uid="{00000000-0005-0000-0000-000071040000}"/>
    <cellStyle name="20% - Accent3 4 2 3 3 2 2" xfId="22323" xr:uid="{E59DA6BF-36C5-40AA-92C1-006918C4D69D}"/>
    <cellStyle name="20% - Accent3 4 2 3 3 3" xfId="22324" xr:uid="{2F62DBBC-DA30-4C49-99BA-6726A1634229}"/>
    <cellStyle name="20% - Accent3 4 2 3 4" xfId="4210" xr:uid="{00000000-0005-0000-0000-000072040000}"/>
    <cellStyle name="20% - Accent3 4 2 3 4 2" xfId="22322" xr:uid="{D4C2199C-2628-44FF-993B-C4F4ACBE5C24}"/>
    <cellStyle name="20% - Accent3 4 2 3 5" xfId="22328" xr:uid="{4D482144-E829-4323-A361-26548A00A9A4}"/>
    <cellStyle name="20% - Accent3 4 2 4" xfId="4209" xr:uid="{00000000-0005-0000-0000-000073040000}"/>
    <cellStyle name="20% - Accent3 4 2 5" xfId="4208" xr:uid="{00000000-0005-0000-0000-000074040000}"/>
    <cellStyle name="20% - Accent3 4 2 5 2" xfId="22321" xr:uid="{A02BF4E5-B6E0-4A20-97CE-AFB1F5789867}"/>
    <cellStyle name="20% - Accent3 4 3" xfId="4207" xr:uid="{00000000-0005-0000-0000-000075040000}"/>
    <cellStyle name="20% - Accent3 4 3 2" xfId="4206" xr:uid="{00000000-0005-0000-0000-000076040000}"/>
    <cellStyle name="20% - Accent3 4 3 2 2" xfId="4205" xr:uid="{00000000-0005-0000-0000-000077040000}"/>
    <cellStyle name="20% - Accent3 4 3 2 2 2" xfId="22318" xr:uid="{8BF6361B-87F2-49D0-BD0A-43B46B631CE2}"/>
    <cellStyle name="20% - Accent3 4 3 2 3" xfId="4204" xr:uid="{00000000-0005-0000-0000-000078040000}"/>
    <cellStyle name="20% - Accent3 4 3 2 3 2" xfId="22317" xr:uid="{21022723-FEEB-4EAF-A911-BE912FEB8BC7}"/>
    <cellStyle name="20% - Accent3 4 3 2 4" xfId="22319" xr:uid="{7A0418C0-7DE9-40CA-BA12-09A8B41D6F49}"/>
    <cellStyle name="20% - Accent3 4 3 3" xfId="4203" xr:uid="{00000000-0005-0000-0000-000079040000}"/>
    <cellStyle name="20% - Accent3 4 3 3 2" xfId="22316" xr:uid="{FF488FB2-5C5A-4B75-A686-57EA8D011F10}"/>
    <cellStyle name="20% - Accent3 4 3 4" xfId="4202" xr:uid="{00000000-0005-0000-0000-00007A040000}"/>
    <cellStyle name="20% - Accent3 4 3 4 2" xfId="4201" xr:uid="{00000000-0005-0000-0000-00007B040000}"/>
    <cellStyle name="20% - Accent3 4 3 4 2 2" xfId="22314" xr:uid="{EBFF38F0-E3D3-4A9B-98D5-7AD33CE5CC96}"/>
    <cellStyle name="20% - Accent3 4 3 4 3" xfId="22315" xr:uid="{31804F3B-EFB2-456F-96A0-4304558A6B6C}"/>
    <cellStyle name="20% - Accent3 4 3 5" xfId="4200" xr:uid="{00000000-0005-0000-0000-00007C040000}"/>
    <cellStyle name="20% - Accent3 4 3 5 2" xfId="22313" xr:uid="{87C77171-4BFA-4720-9650-9BA4023CC67E}"/>
    <cellStyle name="20% - Accent3 4 3 6" xfId="22320" xr:uid="{7A544636-8272-4BAF-A961-5C858A8D6069}"/>
    <cellStyle name="20% - Accent3 4 4" xfId="4199" xr:uid="{00000000-0005-0000-0000-00007D040000}"/>
    <cellStyle name="20% - Accent3 4 4 2" xfId="4198" xr:uid="{00000000-0005-0000-0000-00007E040000}"/>
    <cellStyle name="20% - Accent3 4 4 2 2" xfId="4197" xr:uid="{00000000-0005-0000-0000-00007F040000}"/>
    <cellStyle name="20% - Accent3 4 4 2 2 2" xfId="22310" xr:uid="{0BE442DD-C5D3-465A-AF48-3F812B15729B}"/>
    <cellStyle name="20% - Accent3 4 4 2 3" xfId="4196" xr:uid="{00000000-0005-0000-0000-000080040000}"/>
    <cellStyle name="20% - Accent3 4 4 2 3 2" xfId="22309" xr:uid="{7CCC36BC-91D8-4045-8FFE-2921E9A0ED76}"/>
    <cellStyle name="20% - Accent3 4 4 2 4" xfId="22311" xr:uid="{153E4BD0-8C3A-4551-A21C-801AD86D99EB}"/>
    <cellStyle name="20% - Accent3 4 4 3" xfId="4195" xr:uid="{00000000-0005-0000-0000-000081040000}"/>
    <cellStyle name="20% - Accent3 4 4 3 2" xfId="4194" xr:uid="{00000000-0005-0000-0000-000082040000}"/>
    <cellStyle name="20% - Accent3 4 4 3 2 2" xfId="22307" xr:uid="{D1CE03D0-E799-4D45-A6A9-5D8D7F3CD1D5}"/>
    <cellStyle name="20% - Accent3 4 4 3 3" xfId="22308" xr:uid="{233F9C94-C571-4F0A-9610-56D6A464C756}"/>
    <cellStyle name="20% - Accent3 4 4 4" xfId="4193" xr:uid="{00000000-0005-0000-0000-000083040000}"/>
    <cellStyle name="20% - Accent3 4 4 4 2" xfId="22306" xr:uid="{90CF34B7-A05B-4973-ABE3-EF87FA39C699}"/>
    <cellStyle name="20% - Accent3 4 4 5" xfId="22312" xr:uid="{D21995A1-C79B-4E9E-A989-8551F2B4415E}"/>
    <cellStyle name="20% - Accent3 4 5" xfId="4192" xr:uid="{00000000-0005-0000-0000-000084040000}"/>
    <cellStyle name="20% - Accent3 4 5 2" xfId="4191" xr:uid="{00000000-0005-0000-0000-000085040000}"/>
    <cellStyle name="20% - Accent3 4 5 2 2" xfId="4190" xr:uid="{00000000-0005-0000-0000-000086040000}"/>
    <cellStyle name="20% - Accent3 4 5 2 2 2" xfId="22303" xr:uid="{9155CBE5-FAD0-48B7-9142-7055770C852D}"/>
    <cellStyle name="20% - Accent3 4 5 2 3" xfId="4189" xr:uid="{00000000-0005-0000-0000-000087040000}"/>
    <cellStyle name="20% - Accent3 4 5 2 3 2" xfId="22302" xr:uid="{A212D7E0-D7C6-49B0-94DA-F22B25AB9CC9}"/>
    <cellStyle name="20% - Accent3 4 5 2 4" xfId="22304" xr:uid="{986D2C5A-7ED4-4DF4-AAB7-D6194C463671}"/>
    <cellStyle name="20% - Accent3 4 5 3" xfId="4188" xr:uid="{00000000-0005-0000-0000-000088040000}"/>
    <cellStyle name="20% - Accent3 4 5 3 2" xfId="4187" xr:uid="{00000000-0005-0000-0000-000089040000}"/>
    <cellStyle name="20% - Accent3 4 5 3 2 2" xfId="22300" xr:uid="{5D8E1153-30AC-4E01-A2F2-6ABAF936E6EC}"/>
    <cellStyle name="20% - Accent3 4 5 3 3" xfId="22301" xr:uid="{4E2C1043-7A93-432C-ACA2-68BAC91597CE}"/>
    <cellStyle name="20% - Accent3 4 5 4" xfId="4186" xr:uid="{00000000-0005-0000-0000-00008A040000}"/>
    <cellStyle name="20% - Accent3 4 5 4 2" xfId="22299" xr:uid="{22D3C5A7-E37E-4C06-AD08-9B7C9A86F2BF}"/>
    <cellStyle name="20% - Accent3 4 5 5" xfId="22305" xr:uid="{6F4C72E9-CA42-4E79-84E8-46EF1D453EDF}"/>
    <cellStyle name="20% - Accent3 4 6" xfId="4185" xr:uid="{00000000-0005-0000-0000-00008B040000}"/>
    <cellStyle name="20% - Accent3 4 6 2" xfId="4184" xr:uid="{00000000-0005-0000-0000-00008C040000}"/>
    <cellStyle name="20% - Accent3 4 6 2 2" xfId="22297" xr:uid="{BA6EF70A-E344-4108-9F1D-9DF4CB0CBCBE}"/>
    <cellStyle name="20% - Accent3 4 6 3" xfId="4183" xr:uid="{00000000-0005-0000-0000-00008D040000}"/>
    <cellStyle name="20% - Accent3 4 6 3 2" xfId="22296" xr:uid="{15521644-1971-499E-8238-5A62A55695F4}"/>
    <cellStyle name="20% - Accent3 4 6 4" xfId="22298" xr:uid="{747CA78A-CDF2-4DDF-8A0C-175CBF1FF21E}"/>
    <cellStyle name="20% - Accent3 4 7" xfId="4182" xr:uid="{00000000-0005-0000-0000-00008E040000}"/>
    <cellStyle name="20% - Accent3 4 7 2" xfId="22295" xr:uid="{FD6F21D6-8262-4705-A8AE-4E6AE8747D66}"/>
    <cellStyle name="20% - Accent3 4 8" xfId="4181" xr:uid="{00000000-0005-0000-0000-00008F040000}"/>
    <cellStyle name="20% - Accent3 4 8 2" xfId="4180" xr:uid="{00000000-0005-0000-0000-000090040000}"/>
    <cellStyle name="20% - Accent3 4 8 2 2" xfId="22293" xr:uid="{1111C07A-20C4-4062-B590-3857E7588E3B}"/>
    <cellStyle name="20% - Accent3 4 8 3" xfId="22294" xr:uid="{79A7701F-9D86-41B0-ABB2-4EFBA17BCB99}"/>
    <cellStyle name="20% - Accent3 4 9" xfId="4179" xr:uid="{00000000-0005-0000-0000-000091040000}"/>
    <cellStyle name="20% - Accent3 4 9 2" xfId="22292" xr:uid="{3F7CC50E-CAEB-4FCD-A8E4-C4E2D4764DB4}"/>
    <cellStyle name="20% - Accent3 5" xfId="188" xr:uid="{00000000-0005-0000-0000-000026000000}"/>
    <cellStyle name="20% - Accent3 5 2" xfId="4177" xr:uid="{00000000-0005-0000-0000-000093040000}"/>
    <cellStyle name="20% - Accent3 5 2 2" xfId="4176" xr:uid="{00000000-0005-0000-0000-000094040000}"/>
    <cellStyle name="20% - Accent3 5 2 2 2" xfId="4175" xr:uid="{00000000-0005-0000-0000-000095040000}"/>
    <cellStyle name="20% - Accent3 5 2 2 2 2" xfId="4174" xr:uid="{00000000-0005-0000-0000-000096040000}"/>
    <cellStyle name="20% - Accent3 5 2 2 2 2 2" xfId="4173" xr:uid="{00000000-0005-0000-0000-000097040000}"/>
    <cellStyle name="20% - Accent3 5 2 2 2 2 2 2" xfId="22287" xr:uid="{2DE7A914-104E-46F4-A041-6ECCDD86AC71}"/>
    <cellStyle name="20% - Accent3 5 2 2 2 2 3" xfId="4172" xr:uid="{00000000-0005-0000-0000-000098040000}"/>
    <cellStyle name="20% - Accent3 5 2 2 2 2 3 2" xfId="22286" xr:uid="{A822D19C-8E77-4BCE-BB0B-D23078B573AA}"/>
    <cellStyle name="20% - Accent3 5 2 2 2 2 4" xfId="22288" xr:uid="{8F2F6D3B-99EA-4AA8-88EC-FDA35D5B6EE3}"/>
    <cellStyle name="20% - Accent3 5 2 2 2 3" xfId="4171" xr:uid="{00000000-0005-0000-0000-000099040000}"/>
    <cellStyle name="20% - Accent3 5 2 2 2 3 2" xfId="4170" xr:uid="{00000000-0005-0000-0000-00009A040000}"/>
    <cellStyle name="20% - Accent3 5 2 2 2 3 2 2" xfId="22284" xr:uid="{946FBB50-A613-43A0-85D8-AC24E5DCB936}"/>
    <cellStyle name="20% - Accent3 5 2 2 2 3 3" xfId="22285" xr:uid="{CF4D3B04-C96D-47DD-AF60-97D91DA0AEA4}"/>
    <cellStyle name="20% - Accent3 5 2 2 2 4" xfId="4169" xr:uid="{00000000-0005-0000-0000-00009B040000}"/>
    <cellStyle name="20% - Accent3 5 2 2 2 4 2" xfId="22283" xr:uid="{C8D422B1-CFD0-4448-82F1-496ECF9A0C89}"/>
    <cellStyle name="20% - Accent3 5 2 2 2 5" xfId="22289" xr:uid="{4226672F-D22D-4BBA-9C7A-CC7F6ABF1241}"/>
    <cellStyle name="20% - Accent3 5 2 2 3" xfId="4168" xr:uid="{00000000-0005-0000-0000-00009C040000}"/>
    <cellStyle name="20% - Accent3 5 2 2 3 2" xfId="4167" xr:uid="{00000000-0005-0000-0000-00009D040000}"/>
    <cellStyle name="20% - Accent3 5 2 2 3 2 2" xfId="22281" xr:uid="{CB4369F0-3119-4FFE-8E0D-5E393679774C}"/>
    <cellStyle name="20% - Accent3 5 2 2 3 3" xfId="4166" xr:uid="{00000000-0005-0000-0000-00009E040000}"/>
    <cellStyle name="20% - Accent3 5 2 2 3 3 2" xfId="22280" xr:uid="{9476438D-A1EF-4DEA-9A58-0156F5E6ABBA}"/>
    <cellStyle name="20% - Accent3 5 2 2 3 4" xfId="22282" xr:uid="{74CB8F78-AB59-4E28-9960-6505BF7D0D6C}"/>
    <cellStyle name="20% - Accent3 5 2 2 4" xfId="4165" xr:uid="{00000000-0005-0000-0000-00009F040000}"/>
    <cellStyle name="20% - Accent3 5 2 2 4 2" xfId="22279" xr:uid="{8AEFC3AD-1479-426C-9509-F2CFA021E668}"/>
    <cellStyle name="20% - Accent3 5 2 2 5" xfId="4164" xr:uid="{00000000-0005-0000-0000-0000A0040000}"/>
    <cellStyle name="20% - Accent3 5 2 2 5 2" xfId="4163" xr:uid="{00000000-0005-0000-0000-0000A1040000}"/>
    <cellStyle name="20% - Accent3 5 2 2 5 2 2" xfId="22277" xr:uid="{011DDC32-0001-4592-ADF4-ACE0F7404162}"/>
    <cellStyle name="20% - Accent3 5 2 2 5 3" xfId="22278" xr:uid="{4A9E7B6E-51B6-453D-AC33-D86744F1DAA6}"/>
    <cellStyle name="20% - Accent3 5 2 2 6" xfId="4162" xr:uid="{00000000-0005-0000-0000-0000A2040000}"/>
    <cellStyle name="20% - Accent3 5 2 2 6 2" xfId="22276" xr:uid="{C36A54BD-7987-43A1-9892-5B1F73E5C217}"/>
    <cellStyle name="20% - Accent3 5 2 2 7" xfId="22290" xr:uid="{08E62B6F-E5E0-4A79-B966-8254BD866C66}"/>
    <cellStyle name="20% - Accent3 5 2 3" xfId="4161" xr:uid="{00000000-0005-0000-0000-0000A3040000}"/>
    <cellStyle name="20% - Accent3 5 2 3 2" xfId="4160" xr:uid="{00000000-0005-0000-0000-0000A4040000}"/>
    <cellStyle name="20% - Accent3 5 2 3 2 2" xfId="4159" xr:uid="{00000000-0005-0000-0000-0000A5040000}"/>
    <cellStyle name="20% - Accent3 5 2 3 2 2 2" xfId="22273" xr:uid="{37D63FD5-2E24-4B7C-A186-2D3AD6F48747}"/>
    <cellStyle name="20% - Accent3 5 2 3 2 3" xfId="4158" xr:uid="{00000000-0005-0000-0000-0000A6040000}"/>
    <cellStyle name="20% - Accent3 5 2 3 2 3 2" xfId="22272" xr:uid="{0210EAC8-6576-4BAD-8EA5-784ED37C92E6}"/>
    <cellStyle name="20% - Accent3 5 2 3 2 4" xfId="22274" xr:uid="{658DF43E-E779-475E-9694-0A9577EED237}"/>
    <cellStyle name="20% - Accent3 5 2 3 3" xfId="4157" xr:uid="{00000000-0005-0000-0000-0000A7040000}"/>
    <cellStyle name="20% - Accent3 5 2 3 3 2" xfId="4156" xr:uid="{00000000-0005-0000-0000-0000A8040000}"/>
    <cellStyle name="20% - Accent3 5 2 3 3 2 2" xfId="22270" xr:uid="{D2E04419-A7D6-43A5-929B-3E7B3BB4CA1A}"/>
    <cellStyle name="20% - Accent3 5 2 3 3 3" xfId="22271" xr:uid="{01E7C77F-76D4-4DF8-9AE7-C93618A47B3D}"/>
    <cellStyle name="20% - Accent3 5 2 3 4" xfId="4155" xr:uid="{00000000-0005-0000-0000-0000A9040000}"/>
    <cellStyle name="20% - Accent3 5 2 3 4 2" xfId="22269" xr:uid="{1BEDFF66-78B9-42AB-8623-D4989E4D146B}"/>
    <cellStyle name="20% - Accent3 5 2 3 5" xfId="22275" xr:uid="{3049D364-A508-424D-B7E4-252E3B6656B1}"/>
    <cellStyle name="20% - Accent3 5 2 4" xfId="4154" xr:uid="{00000000-0005-0000-0000-0000AA040000}"/>
    <cellStyle name="20% - Accent3 5 2 5" xfId="4153" xr:uid="{00000000-0005-0000-0000-0000AB040000}"/>
    <cellStyle name="20% - Accent3 5 2 5 2" xfId="22268" xr:uid="{EA4AB03C-4018-48A8-9C4C-32B90F396CC9}"/>
    <cellStyle name="20% - Accent3 5 3" xfId="4152" xr:uid="{00000000-0005-0000-0000-0000AC040000}"/>
    <cellStyle name="20% - Accent3 5 3 2" xfId="4151" xr:uid="{00000000-0005-0000-0000-0000AD040000}"/>
    <cellStyle name="20% - Accent3 5 3 2 2" xfId="4150" xr:uid="{00000000-0005-0000-0000-0000AE040000}"/>
    <cellStyle name="20% - Accent3 5 3 2 2 2" xfId="22265" xr:uid="{140F1E20-9CAA-4119-8923-4D30304F247A}"/>
    <cellStyle name="20% - Accent3 5 3 2 3" xfId="4149" xr:uid="{00000000-0005-0000-0000-0000AF040000}"/>
    <cellStyle name="20% - Accent3 5 3 2 3 2" xfId="22264" xr:uid="{B6457B49-BC36-4873-B7E2-C1939A2B813E}"/>
    <cellStyle name="20% - Accent3 5 3 2 4" xfId="22266" xr:uid="{BDCE1D08-AC20-4232-82EF-DBA4B023AC48}"/>
    <cellStyle name="20% - Accent3 5 3 3" xfId="4148" xr:uid="{00000000-0005-0000-0000-0000B0040000}"/>
    <cellStyle name="20% - Accent3 5 3 3 2" xfId="22263" xr:uid="{76474E88-9332-4315-B5D6-73C394A87434}"/>
    <cellStyle name="20% - Accent3 5 3 4" xfId="4147" xr:uid="{00000000-0005-0000-0000-0000B1040000}"/>
    <cellStyle name="20% - Accent3 5 3 4 2" xfId="4146" xr:uid="{00000000-0005-0000-0000-0000B2040000}"/>
    <cellStyle name="20% - Accent3 5 3 4 2 2" xfId="22261" xr:uid="{03EDAD8C-5F74-4D23-B2FD-634EDE438BB7}"/>
    <cellStyle name="20% - Accent3 5 3 4 3" xfId="22262" xr:uid="{98F9D3DE-F18C-4BA0-93A8-9033D6EDE7CA}"/>
    <cellStyle name="20% - Accent3 5 3 5" xfId="4145" xr:uid="{00000000-0005-0000-0000-0000B3040000}"/>
    <cellStyle name="20% - Accent3 5 3 5 2" xfId="22260" xr:uid="{5DEA98B7-3513-43CA-BB49-C2D8F54795EB}"/>
    <cellStyle name="20% - Accent3 5 3 6" xfId="22267" xr:uid="{41F5AB5D-B026-48DC-9381-4671D027F75D}"/>
    <cellStyle name="20% - Accent3 5 4" xfId="4144" xr:uid="{00000000-0005-0000-0000-0000B4040000}"/>
    <cellStyle name="20% - Accent3 5 4 2" xfId="4143" xr:uid="{00000000-0005-0000-0000-0000B5040000}"/>
    <cellStyle name="20% - Accent3 5 4 2 2" xfId="4142" xr:uid="{00000000-0005-0000-0000-0000B6040000}"/>
    <cellStyle name="20% - Accent3 5 4 2 2 2" xfId="22257" xr:uid="{1F68E549-FF51-4557-BE3F-E5E2D4755CD5}"/>
    <cellStyle name="20% - Accent3 5 4 2 3" xfId="4141" xr:uid="{00000000-0005-0000-0000-0000B7040000}"/>
    <cellStyle name="20% - Accent3 5 4 2 3 2" xfId="22256" xr:uid="{C3CBB7AC-A56D-4F90-9C63-6C70FAF0C365}"/>
    <cellStyle name="20% - Accent3 5 4 2 4" xfId="22258" xr:uid="{1A130906-719A-4DEB-AD39-911832AE3A65}"/>
    <cellStyle name="20% - Accent3 5 4 3" xfId="4140" xr:uid="{00000000-0005-0000-0000-0000B8040000}"/>
    <cellStyle name="20% - Accent3 5 4 3 2" xfId="4139" xr:uid="{00000000-0005-0000-0000-0000B9040000}"/>
    <cellStyle name="20% - Accent3 5 4 3 2 2" xfId="22254" xr:uid="{5FBE5EBC-1CBC-43A4-BF51-75A2CFAC7B4A}"/>
    <cellStyle name="20% - Accent3 5 4 3 3" xfId="22255" xr:uid="{2C99ADE0-56C4-49F1-90E8-4041B433319D}"/>
    <cellStyle name="20% - Accent3 5 4 4" xfId="4138" xr:uid="{00000000-0005-0000-0000-0000BA040000}"/>
    <cellStyle name="20% - Accent3 5 4 4 2" xfId="22253" xr:uid="{2C57D3A5-55E3-4C45-9FAE-BAAAAC8EB847}"/>
    <cellStyle name="20% - Accent3 5 4 5" xfId="22259" xr:uid="{7F080847-C007-4DD4-A38C-77D88448C5DB}"/>
    <cellStyle name="20% - Accent3 5 5" xfId="4137" xr:uid="{00000000-0005-0000-0000-0000BB040000}"/>
    <cellStyle name="20% - Accent3 5 5 2" xfId="4136" xr:uid="{00000000-0005-0000-0000-0000BC040000}"/>
    <cellStyle name="20% - Accent3 5 5 2 2" xfId="22251" xr:uid="{BFB9205B-2E89-4813-B8C2-5D0CCE09FA7E}"/>
    <cellStyle name="20% - Accent3 5 5 3" xfId="4135" xr:uid="{00000000-0005-0000-0000-0000BD040000}"/>
    <cellStyle name="20% - Accent3 5 5 3 2" xfId="22250" xr:uid="{F1B23F7C-6068-4B53-B452-31A81339266F}"/>
    <cellStyle name="20% - Accent3 5 5 4" xfId="22252" xr:uid="{E9F39C58-13CB-4C3B-BD30-66AFC55F4954}"/>
    <cellStyle name="20% - Accent3 5 6" xfId="4134" xr:uid="{00000000-0005-0000-0000-0000BE040000}"/>
    <cellStyle name="20% - Accent3 5 6 2" xfId="22249" xr:uid="{F1F60DB3-3EF7-463C-8DCC-BFB7422CEB89}"/>
    <cellStyle name="20% - Accent3 5 7" xfId="4133" xr:uid="{00000000-0005-0000-0000-0000BF040000}"/>
    <cellStyle name="20% - Accent3 5 7 2" xfId="4132" xr:uid="{00000000-0005-0000-0000-0000C0040000}"/>
    <cellStyle name="20% - Accent3 5 7 2 2" xfId="22247" xr:uid="{F0A63C40-1437-415B-92E5-194CC4F9DFDD}"/>
    <cellStyle name="20% - Accent3 5 7 3" xfId="22248" xr:uid="{21B8C944-3090-46B6-BC51-EBAEE5199D96}"/>
    <cellStyle name="20% - Accent3 5 8" xfId="4131" xr:uid="{00000000-0005-0000-0000-0000C1040000}"/>
    <cellStyle name="20% - Accent3 5 8 2" xfId="22246" xr:uid="{51C65247-A4C2-4F69-8BF9-E161649F32F0}"/>
    <cellStyle name="20% - Accent3 5 9" xfId="4178" xr:uid="{00000000-0005-0000-0000-000092040000}"/>
    <cellStyle name="20% - Accent3 5 9 2" xfId="22291" xr:uid="{308844D5-4598-4517-BB54-163FC0E2785C}"/>
    <cellStyle name="20% - Accent3 6" xfId="166" xr:uid="{00000000-0005-0000-0000-000027000000}"/>
    <cellStyle name="20% - Accent3 6 2" xfId="4130" xr:uid="{00000000-0005-0000-0000-0000C3040000}"/>
    <cellStyle name="20% - Accent3 6 2 2" xfId="4129" xr:uid="{00000000-0005-0000-0000-0000C4040000}"/>
    <cellStyle name="20% - Accent3 6 2 2 2" xfId="4128" xr:uid="{00000000-0005-0000-0000-0000C5040000}"/>
    <cellStyle name="20% - Accent3 6 2 2 2 2" xfId="4127" xr:uid="{00000000-0005-0000-0000-0000C6040000}"/>
    <cellStyle name="20% - Accent3 6 2 2 2 2 2" xfId="22242" xr:uid="{A11F0B54-25C2-4BE2-80B1-46B0CECE2064}"/>
    <cellStyle name="20% - Accent3 6 2 2 2 3" xfId="4126" xr:uid="{00000000-0005-0000-0000-0000C7040000}"/>
    <cellStyle name="20% - Accent3 6 2 2 2 3 2" xfId="22241" xr:uid="{8E97D255-9D42-4907-9115-44E985BB53BD}"/>
    <cellStyle name="20% - Accent3 6 2 2 2 4" xfId="22243" xr:uid="{8FCDAE0A-2EE1-488C-8C77-BC8FF2FCD5C8}"/>
    <cellStyle name="20% - Accent3 6 2 2 3" xfId="4125" xr:uid="{00000000-0005-0000-0000-0000C8040000}"/>
    <cellStyle name="20% - Accent3 6 2 2 3 2" xfId="4124" xr:uid="{00000000-0005-0000-0000-0000C9040000}"/>
    <cellStyle name="20% - Accent3 6 2 2 3 2 2" xfId="22239" xr:uid="{1DCB0A21-F2E4-4AC9-A4DE-E1D9F34C7EDA}"/>
    <cellStyle name="20% - Accent3 6 2 2 3 3" xfId="22240" xr:uid="{E715F639-C665-4245-A174-C13B10FF23D7}"/>
    <cellStyle name="20% - Accent3 6 2 2 4" xfId="4123" xr:uid="{00000000-0005-0000-0000-0000CA040000}"/>
    <cellStyle name="20% - Accent3 6 2 2 4 2" xfId="22238" xr:uid="{D443DCDC-E212-4CCA-AE7D-CA1974344C89}"/>
    <cellStyle name="20% - Accent3 6 2 2 5" xfId="22244" xr:uid="{101F39E0-D6AB-4206-9224-700BBA603E92}"/>
    <cellStyle name="20% - Accent3 6 2 3" xfId="4122" xr:uid="{00000000-0005-0000-0000-0000CB040000}"/>
    <cellStyle name="20% - Accent3 6 2 3 2" xfId="4121" xr:uid="{00000000-0005-0000-0000-0000CC040000}"/>
    <cellStyle name="20% - Accent3 6 2 3 2 2" xfId="22236" xr:uid="{478CEA17-E269-4264-A573-01DD980F515B}"/>
    <cellStyle name="20% - Accent3 6 2 3 3" xfId="4120" xr:uid="{00000000-0005-0000-0000-0000CD040000}"/>
    <cellStyle name="20% - Accent3 6 2 3 3 2" xfId="22235" xr:uid="{7D47FC71-F94E-4F27-95A1-7A7A3EBD33F0}"/>
    <cellStyle name="20% - Accent3 6 2 3 4" xfId="22237" xr:uid="{99A77D68-D2CF-4865-90B2-8AE7B010F1C2}"/>
    <cellStyle name="20% - Accent3 6 2 4" xfId="4119" xr:uid="{00000000-0005-0000-0000-0000CE040000}"/>
    <cellStyle name="20% - Accent3 6 2 4 2" xfId="22234" xr:uid="{D2D22EF6-36B1-403E-86D7-F8E8F9F2E345}"/>
    <cellStyle name="20% - Accent3 6 2 5" xfId="4118" xr:uid="{00000000-0005-0000-0000-0000CF040000}"/>
    <cellStyle name="20% - Accent3 6 2 5 2" xfId="4117" xr:uid="{00000000-0005-0000-0000-0000D0040000}"/>
    <cellStyle name="20% - Accent3 6 2 5 2 2" xfId="22232" xr:uid="{66E99216-3F51-4C1A-9883-5B3EA783A30B}"/>
    <cellStyle name="20% - Accent3 6 2 5 3" xfId="22233" xr:uid="{FD892347-AB11-43B4-83C0-0217702C70E9}"/>
    <cellStyle name="20% - Accent3 6 2 6" xfId="4116" xr:uid="{00000000-0005-0000-0000-0000D1040000}"/>
    <cellStyle name="20% - Accent3 6 2 6 2" xfId="22231" xr:uid="{21136848-1DC2-4BC9-8BD2-5578188185B5}"/>
    <cellStyle name="20% - Accent3 6 2 7" xfId="22245" xr:uid="{DFA9EFEB-88F9-43A9-80D5-432FC00409C9}"/>
    <cellStyle name="20% - Accent3 6 3" xfId="4115" xr:uid="{00000000-0005-0000-0000-0000D2040000}"/>
    <cellStyle name="20% - Accent3 6 3 2" xfId="4114" xr:uid="{00000000-0005-0000-0000-0000D3040000}"/>
    <cellStyle name="20% - Accent3 6 3 2 2" xfId="4113" xr:uid="{00000000-0005-0000-0000-0000D4040000}"/>
    <cellStyle name="20% - Accent3 6 3 2 2 2" xfId="22228" xr:uid="{F15F0649-E582-41B3-B3F6-8663F32F6128}"/>
    <cellStyle name="20% - Accent3 6 3 2 3" xfId="4112" xr:uid="{00000000-0005-0000-0000-0000D5040000}"/>
    <cellStyle name="20% - Accent3 6 3 2 3 2" xfId="22227" xr:uid="{0395E309-1D15-4C02-B4B7-D814EE407C46}"/>
    <cellStyle name="20% - Accent3 6 3 2 4" xfId="22229" xr:uid="{69BE7ED7-1B48-4C09-BC3B-67A8505EC934}"/>
    <cellStyle name="20% - Accent3 6 3 3" xfId="4111" xr:uid="{00000000-0005-0000-0000-0000D6040000}"/>
    <cellStyle name="20% - Accent3 6 3 3 2" xfId="4110" xr:uid="{00000000-0005-0000-0000-0000D7040000}"/>
    <cellStyle name="20% - Accent3 6 3 3 2 2" xfId="22225" xr:uid="{46EBFB9D-9F6D-4C3A-92DA-9B690F201B36}"/>
    <cellStyle name="20% - Accent3 6 3 3 3" xfId="22226" xr:uid="{AC44A589-4B63-4430-A1B7-A0E268CA8B0B}"/>
    <cellStyle name="20% - Accent3 6 3 4" xfId="4109" xr:uid="{00000000-0005-0000-0000-0000D8040000}"/>
    <cellStyle name="20% - Accent3 6 3 4 2" xfId="22224" xr:uid="{BEABC136-4FF8-4009-BACD-0AEC87C84210}"/>
    <cellStyle name="20% - Accent3 6 3 5" xfId="22230" xr:uid="{82E2A091-5191-4F42-9F8F-2571D562FF7A}"/>
    <cellStyle name="20% - Accent3 6 4" xfId="4108" xr:uid="{00000000-0005-0000-0000-0000D9040000}"/>
    <cellStyle name="20% - Accent3 6 5" xfId="4107" xr:uid="{00000000-0005-0000-0000-0000DA040000}"/>
    <cellStyle name="20% - Accent3 6 5 2" xfId="22223" xr:uid="{3E5431FC-27D9-45D4-AFE6-59DB0A17BAFD}"/>
    <cellStyle name="20% - Accent3 7" xfId="178" xr:uid="{00000000-0005-0000-0000-000028000000}"/>
    <cellStyle name="20% - Accent3 7 2" xfId="4106" xr:uid="{00000000-0005-0000-0000-0000DC040000}"/>
    <cellStyle name="20% - Accent3 7 2 2" xfId="22222" xr:uid="{27079EF6-15B0-47B6-90BE-040021495802}"/>
    <cellStyle name="20% - Accent3 7 3" xfId="4105" xr:uid="{00000000-0005-0000-0000-0000DD040000}"/>
    <cellStyle name="20% - Accent3 7 4" xfId="4104" xr:uid="{00000000-0005-0000-0000-0000DE040000}"/>
    <cellStyle name="20% - Accent3 7 4 2" xfId="22221" xr:uid="{594173FA-68BF-4EB4-87D4-91E4EACAD9C0}"/>
    <cellStyle name="20% - Accent3 8" xfId="4103" xr:uid="{00000000-0005-0000-0000-0000DF040000}"/>
    <cellStyle name="20% - Accent3 8 2" xfId="4102" xr:uid="{00000000-0005-0000-0000-0000E0040000}"/>
    <cellStyle name="20% - Accent3 8 2 2" xfId="4101" xr:uid="{00000000-0005-0000-0000-0000E1040000}"/>
    <cellStyle name="20% - Accent3 8 2 2 2" xfId="22218" xr:uid="{C12B7EBD-6823-410E-9F1A-E49DB6E01189}"/>
    <cellStyle name="20% - Accent3 8 2 3" xfId="4100" xr:uid="{00000000-0005-0000-0000-0000E2040000}"/>
    <cellStyle name="20% - Accent3 8 2 3 2" xfId="4099" xr:uid="{00000000-0005-0000-0000-0000E3040000}"/>
    <cellStyle name="20% - Accent3 8 2 3 2 2" xfId="22216" xr:uid="{275FD909-FCD7-4516-8836-A56AA0C20730}"/>
    <cellStyle name="20% - Accent3 8 2 3 3" xfId="22217" xr:uid="{F0BDF0D6-6E9D-462C-9378-C30DC25FCFFD}"/>
    <cellStyle name="20% - Accent3 8 2 4" xfId="22219" xr:uid="{1EFA5C81-48CD-4D1C-B755-D7DDF3068BA9}"/>
    <cellStyle name="20% - Accent3 8 3" xfId="4098" xr:uid="{00000000-0005-0000-0000-0000E4040000}"/>
    <cellStyle name="20% - Accent3 8 3 2" xfId="22215" xr:uid="{AAD45EE3-6B64-4D8F-81AC-086BC8254574}"/>
    <cellStyle name="20% - Accent3 8 4" xfId="4097" xr:uid="{00000000-0005-0000-0000-0000E5040000}"/>
    <cellStyle name="20% - Accent3 8 4 2" xfId="4096" xr:uid="{00000000-0005-0000-0000-0000E6040000}"/>
    <cellStyle name="20% - Accent3 8 4 2 2" xfId="22213" xr:uid="{3F72F9F2-41F4-45A6-849C-98EC5B8130ED}"/>
    <cellStyle name="20% - Accent3 8 4 3" xfId="22214" xr:uid="{EE6CEA1B-AD98-4C6E-B771-4F0D0303D849}"/>
    <cellStyle name="20% - Accent3 8 5" xfId="4095" xr:uid="{00000000-0005-0000-0000-0000E7040000}"/>
    <cellStyle name="20% - Accent3 8 5 2" xfId="22212" xr:uid="{5DFA0B10-29A4-4AC7-95C9-5BCADF5EBD5B}"/>
    <cellStyle name="20% - Accent3 8 6" xfId="22220" xr:uid="{427AE92D-563D-47F4-9E6F-0FEFE39E695F}"/>
    <cellStyle name="20% - Accent3 9" xfId="4094" xr:uid="{00000000-0005-0000-0000-0000E8040000}"/>
    <cellStyle name="20% - Accent3 9 2" xfId="4093" xr:uid="{00000000-0005-0000-0000-0000E9040000}"/>
    <cellStyle name="20% - Accent3 9 2 2" xfId="4092" xr:uid="{00000000-0005-0000-0000-0000EA040000}"/>
    <cellStyle name="20% - Accent3 9 2 2 2" xfId="22209" xr:uid="{DF482B77-0023-4842-BB31-E28D730EF73B}"/>
    <cellStyle name="20% - Accent3 9 2 3" xfId="4091" xr:uid="{00000000-0005-0000-0000-0000EB040000}"/>
    <cellStyle name="20% - Accent3 9 2 3 2" xfId="22208" xr:uid="{90666E08-1740-4FEF-B540-2204727E4C23}"/>
    <cellStyle name="20% - Accent3 9 2 4" xfId="22210" xr:uid="{0A08E666-BADF-403B-A590-685076F39DA7}"/>
    <cellStyle name="20% - Accent3 9 3" xfId="4090" xr:uid="{00000000-0005-0000-0000-0000EC040000}"/>
    <cellStyle name="20% - Accent3 9 3 2" xfId="22207" xr:uid="{7FA95326-2130-430D-8134-FF41B810811D}"/>
    <cellStyle name="20% - Accent3 9 4" xfId="4089" xr:uid="{00000000-0005-0000-0000-0000ED040000}"/>
    <cellStyle name="20% - Accent3 9 4 2" xfId="4088" xr:uid="{00000000-0005-0000-0000-0000EE040000}"/>
    <cellStyle name="20% - Accent3 9 4 2 2" xfId="22205" xr:uid="{D4691B63-C506-44D7-B726-08F7EFBCF783}"/>
    <cellStyle name="20% - Accent3 9 4 3" xfId="22206" xr:uid="{9629335A-AD40-4308-83BC-D6F21B23B86E}"/>
    <cellStyle name="20% - Accent3 9 5" xfId="4087" xr:uid="{00000000-0005-0000-0000-0000EF040000}"/>
    <cellStyle name="20% - Accent3 9 5 2" xfId="22204" xr:uid="{72F757A7-9318-4695-9A8D-17C437EB377E}"/>
    <cellStyle name="20% - Accent3 9 6" xfId="22211" xr:uid="{4B08DC1A-0CEF-40BA-A83B-B50916C06882}"/>
    <cellStyle name="20% - Accent4" xfId="94" builtinId="42" customBuiltin="1"/>
    <cellStyle name="20% - Accent4 10" xfId="4086" xr:uid="{00000000-0005-0000-0000-0000F0040000}"/>
    <cellStyle name="20% - Accent4 10 2" xfId="4085" xr:uid="{00000000-0005-0000-0000-0000F1040000}"/>
    <cellStyle name="20% - Accent4 10 2 2" xfId="4084" xr:uid="{00000000-0005-0000-0000-0000F2040000}"/>
    <cellStyle name="20% - Accent4 10 2 2 2" xfId="22201" xr:uid="{48EF5196-B6C3-4073-8307-B0B28F6D2CA0}"/>
    <cellStyle name="20% - Accent4 10 2 3" xfId="4083" xr:uid="{00000000-0005-0000-0000-0000F3040000}"/>
    <cellStyle name="20% - Accent4 10 2 3 2" xfId="22200" xr:uid="{154492C2-DEF7-4E29-9EB5-9D28AAE79D4B}"/>
    <cellStyle name="20% - Accent4 10 2 4" xfId="22202" xr:uid="{8933BA73-F69B-4C0D-89F5-247FE0CC18AB}"/>
    <cellStyle name="20% - Accent4 10 3" xfId="4082" xr:uid="{00000000-0005-0000-0000-0000F4040000}"/>
    <cellStyle name="20% - Accent4 10 3 2" xfId="22199" xr:uid="{5FE1EDC3-64B2-4C60-B2FA-7143F2A8B211}"/>
    <cellStyle name="20% - Accent4 10 4" xfId="4081" xr:uid="{00000000-0005-0000-0000-0000F5040000}"/>
    <cellStyle name="20% - Accent4 10 4 2" xfId="4080" xr:uid="{00000000-0005-0000-0000-0000F6040000}"/>
    <cellStyle name="20% - Accent4 10 4 2 2" xfId="22197" xr:uid="{887B922B-AD7B-43D7-AFE0-B8A374013A38}"/>
    <cellStyle name="20% - Accent4 10 4 3" xfId="22198" xr:uid="{C7E06DFD-DE6F-4F9C-8E34-5193FEE14D20}"/>
    <cellStyle name="20% - Accent4 10 5" xfId="4079" xr:uid="{00000000-0005-0000-0000-0000F7040000}"/>
    <cellStyle name="20% - Accent4 10 5 2" xfId="22196" xr:uid="{49DF634D-6DDA-4BB5-AC1A-9CA75915E6E7}"/>
    <cellStyle name="20% - Accent4 10 6" xfId="22203" xr:uid="{701DF3FC-6EA5-4D53-AD2B-6457CA1CCED2}"/>
    <cellStyle name="20% - Accent4 11" xfId="4078" xr:uid="{00000000-0005-0000-0000-0000F8040000}"/>
    <cellStyle name="20% - Accent4 11 2" xfId="4077" xr:uid="{00000000-0005-0000-0000-0000F9040000}"/>
    <cellStyle name="20% - Accent4 11 2 2" xfId="22194" xr:uid="{95033A60-596E-4586-9170-5E9F6E743EE6}"/>
    <cellStyle name="20% - Accent4 11 3" xfId="4076" xr:uid="{00000000-0005-0000-0000-0000FA040000}"/>
    <cellStyle name="20% - Accent4 11 3 2" xfId="4075" xr:uid="{00000000-0005-0000-0000-0000FB040000}"/>
    <cellStyle name="20% - Accent4 11 3 2 2" xfId="22192" xr:uid="{7D68DA90-8F6F-4360-B480-7590CFADA302}"/>
    <cellStyle name="20% - Accent4 11 3 3" xfId="22193" xr:uid="{158432D2-91EF-4DE6-AF84-1AE4CB9E69B4}"/>
    <cellStyle name="20% - Accent4 11 4" xfId="22195" xr:uid="{CFE80C55-574C-48C7-A5C2-94CE8404BDDC}"/>
    <cellStyle name="20% - Accent4 12" xfId="4074" xr:uid="{00000000-0005-0000-0000-0000FC040000}"/>
    <cellStyle name="20% - Accent4 12 2" xfId="4073" xr:uid="{00000000-0005-0000-0000-0000FD040000}"/>
    <cellStyle name="20% - Accent4 12 2 2" xfId="22190" xr:uid="{32D58A3B-2CED-485A-8909-A426BB968B03}"/>
    <cellStyle name="20% - Accent4 12 3" xfId="4072" xr:uid="{00000000-0005-0000-0000-0000FE040000}"/>
    <cellStyle name="20% - Accent4 12 3 2" xfId="22189" xr:uid="{68617481-69EA-40C2-9847-8C535B0B6E7D}"/>
    <cellStyle name="20% - Accent4 12 4" xfId="22191" xr:uid="{DA8AA424-734D-40E2-9318-521A5288A42D}"/>
    <cellStyle name="20% - Accent4 13" xfId="4071" xr:uid="{00000000-0005-0000-0000-0000FF040000}"/>
    <cellStyle name="20% - Accent4 13 2" xfId="4070" xr:uid="{00000000-0005-0000-0000-000000050000}"/>
    <cellStyle name="20% - Accent4 13 2 2" xfId="22187" xr:uid="{BEA496DC-8E61-48DC-85CE-3B51D165BC44}"/>
    <cellStyle name="20% - Accent4 13 3" xfId="4069" xr:uid="{00000000-0005-0000-0000-000001050000}"/>
    <cellStyle name="20% - Accent4 13 3 2" xfId="22186" xr:uid="{B5D7620E-DDDE-4AA7-9AA1-AF3E2CCAE267}"/>
    <cellStyle name="20% - Accent4 13 4" xfId="22188" xr:uid="{9812B46C-E464-494A-9FAF-CA26E523F495}"/>
    <cellStyle name="20% - Accent4 14" xfId="4068" xr:uid="{00000000-0005-0000-0000-000002050000}"/>
    <cellStyle name="20% - Accent4 14 2" xfId="4067" xr:uid="{00000000-0005-0000-0000-000003050000}"/>
    <cellStyle name="20% - Accent4 14 2 2" xfId="22185" xr:uid="{580851B4-3A97-4CEE-9426-F06E422760BF}"/>
    <cellStyle name="20% - Accent4 15" xfId="4066" xr:uid="{00000000-0005-0000-0000-000004050000}"/>
    <cellStyle name="20% - Accent4 15 2" xfId="22184" xr:uid="{ABCBF1F9-114C-48FF-BBD7-7E2511BCD154}"/>
    <cellStyle name="20% - Accent4 16" xfId="4065" xr:uid="{00000000-0005-0000-0000-000005050000}"/>
    <cellStyle name="20% - Accent4 17" xfId="20663" xr:uid="{572AB1AE-8C51-4CFA-A7A0-8314818429AD}"/>
    <cellStyle name="20% - Accent4 2" xfId="113" xr:uid="{00000000-0005-0000-0000-000029000000}"/>
    <cellStyle name="20% - Accent4 2 2" xfId="4064" xr:uid="{00000000-0005-0000-0000-000007050000}"/>
    <cellStyle name="20% - Accent4 2 3" xfId="4063" xr:uid="{00000000-0005-0000-0000-000008050000}"/>
    <cellStyle name="20% - Accent4 2 3 2" xfId="4062" xr:uid="{00000000-0005-0000-0000-000009050000}"/>
    <cellStyle name="20% - Accent4 2 3 2 2" xfId="4061" xr:uid="{00000000-0005-0000-0000-00000A050000}"/>
    <cellStyle name="20% - Accent4 2 3 2 2 2" xfId="4060" xr:uid="{00000000-0005-0000-0000-00000B050000}"/>
    <cellStyle name="20% - Accent4 2 3 2 2 2 2" xfId="4059" xr:uid="{00000000-0005-0000-0000-00000C050000}"/>
    <cellStyle name="20% - Accent4 2 3 2 2 2 2 2" xfId="22179" xr:uid="{B457E7EB-1260-47C2-A2F3-CE072CA06091}"/>
    <cellStyle name="20% - Accent4 2 3 2 2 2 3" xfId="4058" xr:uid="{00000000-0005-0000-0000-00000D050000}"/>
    <cellStyle name="20% - Accent4 2 3 2 2 2 3 2" xfId="22178" xr:uid="{556EF68F-A531-4EDC-9C4E-8796828ECCAC}"/>
    <cellStyle name="20% - Accent4 2 3 2 2 2 4" xfId="22180" xr:uid="{B636EF87-3EFD-424D-91B0-F62E71CBFC10}"/>
    <cellStyle name="20% - Accent4 2 3 2 2 3" xfId="4057" xr:uid="{00000000-0005-0000-0000-00000E050000}"/>
    <cellStyle name="20% - Accent4 2 3 2 2 3 2" xfId="4056" xr:uid="{00000000-0005-0000-0000-00000F050000}"/>
    <cellStyle name="20% - Accent4 2 3 2 2 3 2 2" xfId="22176" xr:uid="{95BB0C1E-A992-45C3-BF4F-173D1B4E922B}"/>
    <cellStyle name="20% - Accent4 2 3 2 2 3 3" xfId="22177" xr:uid="{974DCB39-4638-4A39-A3DE-B45621E10E89}"/>
    <cellStyle name="20% - Accent4 2 3 2 2 4" xfId="4055" xr:uid="{00000000-0005-0000-0000-000010050000}"/>
    <cellStyle name="20% - Accent4 2 3 2 2 4 2" xfId="22175" xr:uid="{DC345DA9-BDC7-4101-8166-8FC7671D65D8}"/>
    <cellStyle name="20% - Accent4 2 3 2 2 5" xfId="22181" xr:uid="{242B3BC8-5759-41CE-A82D-66092721C2AF}"/>
    <cellStyle name="20% - Accent4 2 3 2 3" xfId="4054" xr:uid="{00000000-0005-0000-0000-000011050000}"/>
    <cellStyle name="20% - Accent4 2 3 2 3 2" xfId="4053" xr:uid="{00000000-0005-0000-0000-000012050000}"/>
    <cellStyle name="20% - Accent4 2 3 2 3 2 2" xfId="4052" xr:uid="{00000000-0005-0000-0000-000013050000}"/>
    <cellStyle name="20% - Accent4 2 3 2 3 2 2 2" xfId="22172" xr:uid="{437CEABF-9E42-4A7C-BA05-C36795F33AF0}"/>
    <cellStyle name="20% - Accent4 2 3 2 3 2 3" xfId="4051" xr:uid="{00000000-0005-0000-0000-000014050000}"/>
    <cellStyle name="20% - Accent4 2 3 2 3 2 3 2" xfId="22171" xr:uid="{7A3C228E-36D3-4406-9739-7DD55DF02552}"/>
    <cellStyle name="20% - Accent4 2 3 2 3 2 4" xfId="22173" xr:uid="{05038CF2-D892-4D67-A427-28385365C226}"/>
    <cellStyle name="20% - Accent4 2 3 2 3 3" xfId="4050" xr:uid="{00000000-0005-0000-0000-000015050000}"/>
    <cellStyle name="20% - Accent4 2 3 2 3 3 2" xfId="4049" xr:uid="{00000000-0005-0000-0000-000016050000}"/>
    <cellStyle name="20% - Accent4 2 3 2 3 3 2 2" xfId="22169" xr:uid="{EBF72331-79EB-44E1-8B6F-AC35E5AD53AD}"/>
    <cellStyle name="20% - Accent4 2 3 2 3 3 3" xfId="22170" xr:uid="{A7B79C8F-524C-4CE2-B859-039DAA29581E}"/>
    <cellStyle name="20% - Accent4 2 3 2 3 4" xfId="4048" xr:uid="{00000000-0005-0000-0000-000017050000}"/>
    <cellStyle name="20% - Accent4 2 3 2 3 4 2" xfId="22168" xr:uid="{9998250E-227E-4B4B-BE46-532705904501}"/>
    <cellStyle name="20% - Accent4 2 3 2 3 5" xfId="22174" xr:uid="{6C6066CB-73F4-4CF7-AD04-CA95EB268F2C}"/>
    <cellStyle name="20% - Accent4 2 3 2 4" xfId="4047" xr:uid="{00000000-0005-0000-0000-000018050000}"/>
    <cellStyle name="20% - Accent4 2 3 2 4 2" xfId="4046" xr:uid="{00000000-0005-0000-0000-000019050000}"/>
    <cellStyle name="20% - Accent4 2 3 2 4 2 2" xfId="22166" xr:uid="{568F2071-67BE-4810-9F99-A02D9304EB04}"/>
    <cellStyle name="20% - Accent4 2 3 2 4 3" xfId="4045" xr:uid="{00000000-0005-0000-0000-00001A050000}"/>
    <cellStyle name="20% - Accent4 2 3 2 4 3 2" xfId="22165" xr:uid="{CB459039-B1F2-4691-B473-EAF9707AD7C0}"/>
    <cellStyle name="20% - Accent4 2 3 2 4 4" xfId="22167" xr:uid="{ABC116EF-752E-40E6-854F-11E538305696}"/>
    <cellStyle name="20% - Accent4 2 3 2 5" xfId="4044" xr:uid="{00000000-0005-0000-0000-00001B050000}"/>
    <cellStyle name="20% - Accent4 2 3 2 5 2" xfId="22164" xr:uid="{88A91234-54EF-4A16-9D33-9D13DF92C078}"/>
    <cellStyle name="20% - Accent4 2 3 2 6" xfId="4043" xr:uid="{00000000-0005-0000-0000-00001C050000}"/>
    <cellStyle name="20% - Accent4 2 3 2 6 2" xfId="4042" xr:uid="{00000000-0005-0000-0000-00001D050000}"/>
    <cellStyle name="20% - Accent4 2 3 2 6 2 2" xfId="22162" xr:uid="{26984988-28D4-48FF-A5DC-2E10F02A81C9}"/>
    <cellStyle name="20% - Accent4 2 3 2 6 3" xfId="22163" xr:uid="{18EC7045-3574-42A0-8892-D3984B3FE637}"/>
    <cellStyle name="20% - Accent4 2 3 2 7" xfId="4041" xr:uid="{00000000-0005-0000-0000-00001E050000}"/>
    <cellStyle name="20% - Accent4 2 3 2 7 2" xfId="22161" xr:uid="{C5D680FF-3766-4AC2-BDD1-06B2809A4181}"/>
    <cellStyle name="20% - Accent4 2 3 2 8" xfId="22182" xr:uid="{2995C665-C1AA-4039-9D39-A419AE2F2A42}"/>
    <cellStyle name="20% - Accent4 2 3 3" xfId="4040" xr:uid="{00000000-0005-0000-0000-00001F050000}"/>
    <cellStyle name="20% - Accent4 2 3 3 2" xfId="4039" xr:uid="{00000000-0005-0000-0000-000020050000}"/>
    <cellStyle name="20% - Accent4 2 3 3 2 2" xfId="4038" xr:uid="{00000000-0005-0000-0000-000021050000}"/>
    <cellStyle name="20% - Accent4 2 3 3 2 2 2" xfId="22158" xr:uid="{BF70663D-9CA0-46A1-8684-878A007E5107}"/>
    <cellStyle name="20% - Accent4 2 3 3 2 3" xfId="4037" xr:uid="{00000000-0005-0000-0000-000022050000}"/>
    <cellStyle name="20% - Accent4 2 3 3 2 3 2" xfId="22157" xr:uid="{A1D15E5D-31CA-47F7-954F-E7A604891CCC}"/>
    <cellStyle name="20% - Accent4 2 3 3 2 4" xfId="22159" xr:uid="{86A18CEE-82B1-4750-A6E1-264832233765}"/>
    <cellStyle name="20% - Accent4 2 3 3 3" xfId="4036" xr:uid="{00000000-0005-0000-0000-000023050000}"/>
    <cellStyle name="20% - Accent4 2 3 3 3 2" xfId="4035" xr:uid="{00000000-0005-0000-0000-000024050000}"/>
    <cellStyle name="20% - Accent4 2 3 3 3 2 2" xfId="22155" xr:uid="{4693466F-8C5C-4BCA-B6F6-9A1A918B9B02}"/>
    <cellStyle name="20% - Accent4 2 3 3 3 3" xfId="22156" xr:uid="{EFD617AD-82E3-4562-8996-AF2532ADF7E8}"/>
    <cellStyle name="20% - Accent4 2 3 3 4" xfId="4034" xr:uid="{00000000-0005-0000-0000-000025050000}"/>
    <cellStyle name="20% - Accent4 2 3 3 4 2" xfId="22154" xr:uid="{F75EFA96-089A-4079-884D-BF1371421AA5}"/>
    <cellStyle name="20% - Accent4 2 3 3 5" xfId="22160" xr:uid="{34A69BCC-EDBB-466D-870D-F84DAD36BB9F}"/>
    <cellStyle name="20% - Accent4 2 3 4" xfId="4033" xr:uid="{00000000-0005-0000-0000-000026050000}"/>
    <cellStyle name="20% - Accent4 2 3 4 2" xfId="4032" xr:uid="{00000000-0005-0000-0000-000027050000}"/>
    <cellStyle name="20% - Accent4 2 3 4 2 2" xfId="4031" xr:uid="{00000000-0005-0000-0000-000028050000}"/>
    <cellStyle name="20% - Accent4 2 3 4 2 2 2" xfId="22151" xr:uid="{65596D8E-C2FB-4D3A-8967-ED90DAF1625D}"/>
    <cellStyle name="20% - Accent4 2 3 4 2 3" xfId="4030" xr:uid="{00000000-0005-0000-0000-000029050000}"/>
    <cellStyle name="20% - Accent4 2 3 4 2 3 2" xfId="22150" xr:uid="{7F2481BF-6D82-4AB9-B0EA-5A0EE944BEB1}"/>
    <cellStyle name="20% - Accent4 2 3 4 2 4" xfId="22152" xr:uid="{4F0B51EC-ACA0-4C7A-A95C-A69EBF77D90A}"/>
    <cellStyle name="20% - Accent4 2 3 4 3" xfId="4029" xr:uid="{00000000-0005-0000-0000-00002A050000}"/>
    <cellStyle name="20% - Accent4 2 3 4 3 2" xfId="4028" xr:uid="{00000000-0005-0000-0000-00002B050000}"/>
    <cellStyle name="20% - Accent4 2 3 4 3 2 2" xfId="22148" xr:uid="{4D563114-6960-4788-BC6C-1DB892F0DE7F}"/>
    <cellStyle name="20% - Accent4 2 3 4 3 3" xfId="22149" xr:uid="{CFE1095D-41A7-40F0-9A67-DD9B5832074E}"/>
    <cellStyle name="20% - Accent4 2 3 4 4" xfId="4027" xr:uid="{00000000-0005-0000-0000-00002C050000}"/>
    <cellStyle name="20% - Accent4 2 3 4 4 2" xfId="22147" xr:uid="{20080499-91DA-412D-8996-AB25AFAD6E71}"/>
    <cellStyle name="20% - Accent4 2 3 4 5" xfId="22153" xr:uid="{23A1A82D-2779-4D2B-B370-F5F41B2CC970}"/>
    <cellStyle name="20% - Accent4 2 3 5" xfId="4026" xr:uid="{00000000-0005-0000-0000-00002D050000}"/>
    <cellStyle name="20% - Accent4 2 3 5 2" xfId="4025" xr:uid="{00000000-0005-0000-0000-00002E050000}"/>
    <cellStyle name="20% - Accent4 2 3 5 2 2" xfId="22145" xr:uid="{367F1133-5D6C-4875-A1F3-A8EA1CFD83C0}"/>
    <cellStyle name="20% - Accent4 2 3 5 3" xfId="4024" xr:uid="{00000000-0005-0000-0000-00002F050000}"/>
    <cellStyle name="20% - Accent4 2 3 5 3 2" xfId="22144" xr:uid="{EFCD52F4-4EE9-46CF-B19E-B5D17D7832A1}"/>
    <cellStyle name="20% - Accent4 2 3 5 4" xfId="22146" xr:uid="{BE091C96-F0E8-46B1-938B-76F65C9F9183}"/>
    <cellStyle name="20% - Accent4 2 3 6" xfId="4023" xr:uid="{00000000-0005-0000-0000-000030050000}"/>
    <cellStyle name="20% - Accent4 2 3 6 2" xfId="22143" xr:uid="{F15CC61B-8BDE-40B1-ACEA-4E56D8F7908A}"/>
    <cellStyle name="20% - Accent4 2 3 7" xfId="4022" xr:uid="{00000000-0005-0000-0000-000031050000}"/>
    <cellStyle name="20% - Accent4 2 3 7 2" xfId="4021" xr:uid="{00000000-0005-0000-0000-000032050000}"/>
    <cellStyle name="20% - Accent4 2 3 7 2 2" xfId="22141" xr:uid="{BCF3C8D5-5756-491A-B884-BDF32AE86752}"/>
    <cellStyle name="20% - Accent4 2 3 7 3" xfId="22142" xr:uid="{F8A0065B-FABC-44DE-84D2-918CF8F1947B}"/>
    <cellStyle name="20% - Accent4 2 3 8" xfId="4020" xr:uid="{00000000-0005-0000-0000-000033050000}"/>
    <cellStyle name="20% - Accent4 2 3 8 2" xfId="22140" xr:uid="{04C94487-7A5D-4EB2-B9C6-E6D6A3F82E70}"/>
    <cellStyle name="20% - Accent4 2 3 9" xfId="22183" xr:uid="{B665F9D7-C3E2-4B4F-8657-81B500C7C2E2}"/>
    <cellStyle name="20% - Accent4 2 4" xfId="4019" xr:uid="{00000000-0005-0000-0000-000034050000}"/>
    <cellStyle name="20% - Accent4 2 4 2" xfId="4018" xr:uid="{00000000-0005-0000-0000-000035050000}"/>
    <cellStyle name="20% - Accent4 2 4 2 2" xfId="4017" xr:uid="{00000000-0005-0000-0000-000036050000}"/>
    <cellStyle name="20% - Accent4 2 4 2 2 2" xfId="4016" xr:uid="{00000000-0005-0000-0000-000037050000}"/>
    <cellStyle name="20% - Accent4 2 4 2 2 2 2" xfId="4015" xr:uid="{00000000-0005-0000-0000-000038050000}"/>
    <cellStyle name="20% - Accent4 2 4 2 2 2 2 2" xfId="22135" xr:uid="{7C97B3FA-0BFC-4BCC-BD24-B29B90D39847}"/>
    <cellStyle name="20% - Accent4 2 4 2 2 2 3" xfId="4014" xr:uid="{00000000-0005-0000-0000-000039050000}"/>
    <cellStyle name="20% - Accent4 2 4 2 2 2 3 2" xfId="22134" xr:uid="{ED4A52F1-E30F-4EDD-80E6-4BD45F357D60}"/>
    <cellStyle name="20% - Accent4 2 4 2 2 2 4" xfId="22136" xr:uid="{A82A775D-9EC0-4AD6-ABA8-D7A643E0A823}"/>
    <cellStyle name="20% - Accent4 2 4 2 2 3" xfId="4013" xr:uid="{00000000-0005-0000-0000-00003A050000}"/>
    <cellStyle name="20% - Accent4 2 4 2 2 3 2" xfId="4012" xr:uid="{00000000-0005-0000-0000-00003B050000}"/>
    <cellStyle name="20% - Accent4 2 4 2 2 3 2 2" xfId="22132" xr:uid="{CE8057AF-C964-4143-A699-C80451BF2712}"/>
    <cellStyle name="20% - Accent4 2 4 2 2 3 3" xfId="22133" xr:uid="{0041687C-FCB5-4484-B087-498A46561790}"/>
    <cellStyle name="20% - Accent4 2 4 2 2 4" xfId="4011" xr:uid="{00000000-0005-0000-0000-00003C050000}"/>
    <cellStyle name="20% - Accent4 2 4 2 2 4 2" xfId="22131" xr:uid="{A5C8772B-0B84-4EC0-A358-434F81EC3BC9}"/>
    <cellStyle name="20% - Accent4 2 4 2 2 5" xfId="22137" xr:uid="{D47D32E5-1608-47BA-8223-428B9246A123}"/>
    <cellStyle name="20% - Accent4 2 4 2 3" xfId="4010" xr:uid="{00000000-0005-0000-0000-00003D050000}"/>
    <cellStyle name="20% - Accent4 2 4 2 3 2" xfId="4009" xr:uid="{00000000-0005-0000-0000-00003E050000}"/>
    <cellStyle name="20% - Accent4 2 4 2 3 2 2" xfId="4008" xr:uid="{00000000-0005-0000-0000-00003F050000}"/>
    <cellStyle name="20% - Accent4 2 4 2 3 2 2 2" xfId="22128" xr:uid="{FDB99EBB-1933-4B29-AADD-6D0C28555F30}"/>
    <cellStyle name="20% - Accent4 2 4 2 3 2 3" xfId="4007" xr:uid="{00000000-0005-0000-0000-000040050000}"/>
    <cellStyle name="20% - Accent4 2 4 2 3 2 3 2" xfId="22127" xr:uid="{7C02D75F-CCD4-4546-83DB-5F2131CC2B0F}"/>
    <cellStyle name="20% - Accent4 2 4 2 3 2 4" xfId="22129" xr:uid="{00F75E23-2A30-4197-933B-0725B89BFC2E}"/>
    <cellStyle name="20% - Accent4 2 4 2 3 3" xfId="4006" xr:uid="{00000000-0005-0000-0000-000041050000}"/>
    <cellStyle name="20% - Accent4 2 4 2 3 3 2" xfId="4005" xr:uid="{00000000-0005-0000-0000-000042050000}"/>
    <cellStyle name="20% - Accent4 2 4 2 3 3 2 2" xfId="22125" xr:uid="{E768FC4E-9898-479E-BC1D-978A1A7E209B}"/>
    <cellStyle name="20% - Accent4 2 4 2 3 3 3" xfId="22126" xr:uid="{B344F83C-D271-402B-B796-5CEF8729A726}"/>
    <cellStyle name="20% - Accent4 2 4 2 3 4" xfId="4004" xr:uid="{00000000-0005-0000-0000-000043050000}"/>
    <cellStyle name="20% - Accent4 2 4 2 3 4 2" xfId="22124" xr:uid="{1A54BC00-E9A7-4EFC-9BB2-2F71770D268E}"/>
    <cellStyle name="20% - Accent4 2 4 2 3 5" xfId="22130" xr:uid="{17E8F2C5-BBA5-45FF-9B50-07148F109939}"/>
    <cellStyle name="20% - Accent4 2 4 2 4" xfId="4003" xr:uid="{00000000-0005-0000-0000-000044050000}"/>
    <cellStyle name="20% - Accent4 2 4 2 4 2" xfId="4002" xr:uid="{00000000-0005-0000-0000-000045050000}"/>
    <cellStyle name="20% - Accent4 2 4 2 4 2 2" xfId="22122" xr:uid="{FC11D6FA-9701-4821-B420-902C19B53AB1}"/>
    <cellStyle name="20% - Accent4 2 4 2 4 3" xfId="4001" xr:uid="{00000000-0005-0000-0000-000046050000}"/>
    <cellStyle name="20% - Accent4 2 4 2 4 3 2" xfId="22121" xr:uid="{CC528D8A-AE5D-4282-A60C-DC945F0D91C3}"/>
    <cellStyle name="20% - Accent4 2 4 2 4 4" xfId="22123" xr:uid="{11915BD1-2C24-4BF0-A9C8-A9BAD3E8E881}"/>
    <cellStyle name="20% - Accent4 2 4 2 5" xfId="4000" xr:uid="{00000000-0005-0000-0000-000047050000}"/>
    <cellStyle name="20% - Accent4 2 4 2 5 2" xfId="22120" xr:uid="{0FD03700-FEA6-4B23-9212-B564576C916C}"/>
    <cellStyle name="20% - Accent4 2 4 2 6" xfId="3999" xr:uid="{00000000-0005-0000-0000-000048050000}"/>
    <cellStyle name="20% - Accent4 2 4 2 6 2" xfId="3998" xr:uid="{00000000-0005-0000-0000-000049050000}"/>
    <cellStyle name="20% - Accent4 2 4 2 6 2 2" xfId="22118" xr:uid="{9EE6964C-3EF4-467F-B16F-18C3655B6EEB}"/>
    <cellStyle name="20% - Accent4 2 4 2 6 3" xfId="22119" xr:uid="{465D70FC-7DD9-4BEB-ACC8-44EE7A4B2359}"/>
    <cellStyle name="20% - Accent4 2 4 2 7" xfId="3997" xr:uid="{00000000-0005-0000-0000-00004A050000}"/>
    <cellStyle name="20% - Accent4 2 4 2 7 2" xfId="22117" xr:uid="{C73331B2-5AEB-4B28-A14B-2BA42ED3FA99}"/>
    <cellStyle name="20% - Accent4 2 4 2 8" xfId="22138" xr:uid="{6BF9767E-B56C-4FD3-B215-52E53B6AD9AC}"/>
    <cellStyle name="20% - Accent4 2 4 3" xfId="3996" xr:uid="{00000000-0005-0000-0000-00004B050000}"/>
    <cellStyle name="20% - Accent4 2 4 3 2" xfId="3995" xr:uid="{00000000-0005-0000-0000-00004C050000}"/>
    <cellStyle name="20% - Accent4 2 4 3 2 2" xfId="3994" xr:uid="{00000000-0005-0000-0000-00004D050000}"/>
    <cellStyle name="20% - Accent4 2 4 3 2 2 2" xfId="22114" xr:uid="{F21FCBF3-A830-4832-8011-E6D2AFC8C9A2}"/>
    <cellStyle name="20% - Accent4 2 4 3 2 3" xfId="3993" xr:uid="{00000000-0005-0000-0000-00004E050000}"/>
    <cellStyle name="20% - Accent4 2 4 3 2 3 2" xfId="22113" xr:uid="{AA4C20F8-95C3-4714-8DB1-723671ED16F9}"/>
    <cellStyle name="20% - Accent4 2 4 3 2 4" xfId="22115" xr:uid="{2049FDF2-EC1E-4BA0-8BE3-08AC850B5905}"/>
    <cellStyle name="20% - Accent4 2 4 3 3" xfId="3992" xr:uid="{00000000-0005-0000-0000-00004F050000}"/>
    <cellStyle name="20% - Accent4 2 4 3 3 2" xfId="3991" xr:uid="{00000000-0005-0000-0000-000050050000}"/>
    <cellStyle name="20% - Accent4 2 4 3 3 2 2" xfId="22111" xr:uid="{A06C7D8C-5FC3-44FF-B979-DCB68A2C7F58}"/>
    <cellStyle name="20% - Accent4 2 4 3 3 3" xfId="22112" xr:uid="{94308D40-98B9-47D0-97AB-A838393302F3}"/>
    <cellStyle name="20% - Accent4 2 4 3 4" xfId="3990" xr:uid="{00000000-0005-0000-0000-000051050000}"/>
    <cellStyle name="20% - Accent4 2 4 3 4 2" xfId="22110" xr:uid="{8730A0F8-9264-4D0E-BC6C-2700E5FF4049}"/>
    <cellStyle name="20% - Accent4 2 4 3 5" xfId="22116" xr:uid="{05487D8A-B099-4244-A685-80CF7B4BBBF0}"/>
    <cellStyle name="20% - Accent4 2 4 4" xfId="3989" xr:uid="{00000000-0005-0000-0000-000052050000}"/>
    <cellStyle name="20% - Accent4 2 4 4 2" xfId="3988" xr:uid="{00000000-0005-0000-0000-000053050000}"/>
    <cellStyle name="20% - Accent4 2 4 4 2 2" xfId="3987" xr:uid="{00000000-0005-0000-0000-000054050000}"/>
    <cellStyle name="20% - Accent4 2 4 4 2 2 2" xfId="22107" xr:uid="{848513BD-4903-454D-B619-47BB14A24F8F}"/>
    <cellStyle name="20% - Accent4 2 4 4 2 3" xfId="3986" xr:uid="{00000000-0005-0000-0000-000055050000}"/>
    <cellStyle name="20% - Accent4 2 4 4 2 3 2" xfId="22106" xr:uid="{F552BAC4-E1CA-42DE-8B48-4C63204C0C2C}"/>
    <cellStyle name="20% - Accent4 2 4 4 2 4" xfId="22108" xr:uid="{2F42692D-EA93-436F-B42E-F247653F839B}"/>
    <cellStyle name="20% - Accent4 2 4 4 3" xfId="3985" xr:uid="{00000000-0005-0000-0000-000056050000}"/>
    <cellStyle name="20% - Accent4 2 4 4 3 2" xfId="3984" xr:uid="{00000000-0005-0000-0000-000057050000}"/>
    <cellStyle name="20% - Accent4 2 4 4 3 2 2" xfId="22104" xr:uid="{3CF0D1AC-538E-4BFB-A8D1-2ABE261FA12A}"/>
    <cellStyle name="20% - Accent4 2 4 4 3 3" xfId="22105" xr:uid="{6E11A585-5CE2-4447-92E6-5629DD98110B}"/>
    <cellStyle name="20% - Accent4 2 4 4 4" xfId="3983" xr:uid="{00000000-0005-0000-0000-000058050000}"/>
    <cellStyle name="20% - Accent4 2 4 4 4 2" xfId="22103" xr:uid="{87D50AA8-510D-4BFE-A494-2BC636E61E61}"/>
    <cellStyle name="20% - Accent4 2 4 4 5" xfId="22109" xr:uid="{FDF40546-C0A6-4741-8237-10E952AD6FCA}"/>
    <cellStyle name="20% - Accent4 2 4 5" xfId="3982" xr:uid="{00000000-0005-0000-0000-000059050000}"/>
    <cellStyle name="20% - Accent4 2 4 5 2" xfId="3981" xr:uid="{00000000-0005-0000-0000-00005A050000}"/>
    <cellStyle name="20% - Accent4 2 4 5 2 2" xfId="22101" xr:uid="{B749ABB3-8738-43C2-99CE-ADD480A46A4C}"/>
    <cellStyle name="20% - Accent4 2 4 5 3" xfId="3980" xr:uid="{00000000-0005-0000-0000-00005B050000}"/>
    <cellStyle name="20% - Accent4 2 4 5 3 2" xfId="22100" xr:uid="{30BB2124-EB5C-4846-BD5B-2EDD47EDECCB}"/>
    <cellStyle name="20% - Accent4 2 4 5 4" xfId="22102" xr:uid="{B391A56A-87C9-4475-83B6-A1602EDAA6CF}"/>
    <cellStyle name="20% - Accent4 2 4 6" xfId="3979" xr:uid="{00000000-0005-0000-0000-00005C050000}"/>
    <cellStyle name="20% - Accent4 2 4 6 2" xfId="22099" xr:uid="{BA866119-7700-4D3C-B352-F40849566113}"/>
    <cellStyle name="20% - Accent4 2 4 7" xfId="3978" xr:uid="{00000000-0005-0000-0000-00005D050000}"/>
    <cellStyle name="20% - Accent4 2 4 7 2" xfId="3977" xr:uid="{00000000-0005-0000-0000-00005E050000}"/>
    <cellStyle name="20% - Accent4 2 4 7 2 2" xfId="22097" xr:uid="{F9F561C8-5D08-4497-B0DB-9A29D8E63FA2}"/>
    <cellStyle name="20% - Accent4 2 4 7 3" xfId="22098" xr:uid="{6D9C313B-627A-44ED-AA04-5E3C0FFB881F}"/>
    <cellStyle name="20% - Accent4 2 4 8" xfId="3976" xr:uid="{00000000-0005-0000-0000-00005F050000}"/>
    <cellStyle name="20% - Accent4 2 4 8 2" xfId="22096" xr:uid="{832C6529-0B0D-4CAC-98FD-D7FB82E2343B}"/>
    <cellStyle name="20% - Accent4 2 4 9" xfId="22139" xr:uid="{9D36A102-B9FF-4786-81C5-CC2CC04FF71E}"/>
    <cellStyle name="20% - Accent4 2 5" xfId="3975" xr:uid="{00000000-0005-0000-0000-000060050000}"/>
    <cellStyle name="20% - Accent4 2 5 2" xfId="3974" xr:uid="{00000000-0005-0000-0000-000061050000}"/>
    <cellStyle name="20% - Accent4 2 5 2 2" xfId="3973" xr:uid="{00000000-0005-0000-0000-000062050000}"/>
    <cellStyle name="20% - Accent4 2 5 2 2 2" xfId="3972" xr:uid="{00000000-0005-0000-0000-000063050000}"/>
    <cellStyle name="20% - Accent4 2 5 2 2 2 2" xfId="3971" xr:uid="{00000000-0005-0000-0000-000064050000}"/>
    <cellStyle name="20% - Accent4 2 5 2 2 2 2 2" xfId="22091" xr:uid="{32050F34-5BE1-4969-98AE-927DB2A60D11}"/>
    <cellStyle name="20% - Accent4 2 5 2 2 2 3" xfId="3970" xr:uid="{00000000-0005-0000-0000-000065050000}"/>
    <cellStyle name="20% - Accent4 2 5 2 2 2 3 2" xfId="22090" xr:uid="{3B76D8D8-40F9-4B07-8E03-3BA32DC2CF6E}"/>
    <cellStyle name="20% - Accent4 2 5 2 2 2 4" xfId="22092" xr:uid="{B2BDD03B-AC9E-445D-9136-83C5E108FC8A}"/>
    <cellStyle name="20% - Accent4 2 5 2 2 3" xfId="3969" xr:uid="{00000000-0005-0000-0000-000066050000}"/>
    <cellStyle name="20% - Accent4 2 5 2 2 3 2" xfId="3968" xr:uid="{00000000-0005-0000-0000-000067050000}"/>
    <cellStyle name="20% - Accent4 2 5 2 2 3 2 2" xfId="22088" xr:uid="{6A69AF37-D92D-4668-BA6A-EF946E13D63C}"/>
    <cellStyle name="20% - Accent4 2 5 2 2 3 3" xfId="22089" xr:uid="{4B252746-C161-4931-B9FD-B9FC318A013E}"/>
    <cellStyle name="20% - Accent4 2 5 2 2 4" xfId="3967" xr:uid="{00000000-0005-0000-0000-000068050000}"/>
    <cellStyle name="20% - Accent4 2 5 2 2 4 2" xfId="22087" xr:uid="{DBCFCC22-9D79-48D3-9584-1272D7B56B2D}"/>
    <cellStyle name="20% - Accent4 2 5 2 2 5" xfId="22093" xr:uid="{A5C37B4E-7278-4800-A9BC-6B4AD23157A4}"/>
    <cellStyle name="20% - Accent4 2 5 2 3" xfId="3966" xr:uid="{00000000-0005-0000-0000-000069050000}"/>
    <cellStyle name="20% - Accent4 2 5 2 3 2" xfId="3965" xr:uid="{00000000-0005-0000-0000-00006A050000}"/>
    <cellStyle name="20% - Accent4 2 5 2 3 2 2" xfId="3964" xr:uid="{00000000-0005-0000-0000-00006B050000}"/>
    <cellStyle name="20% - Accent4 2 5 2 3 2 2 2" xfId="22084" xr:uid="{D1D2A8F7-18FD-4B9A-B5CD-8BB4859338C1}"/>
    <cellStyle name="20% - Accent4 2 5 2 3 2 3" xfId="3963" xr:uid="{00000000-0005-0000-0000-00006C050000}"/>
    <cellStyle name="20% - Accent4 2 5 2 3 2 3 2" xfId="22083" xr:uid="{2E549685-0E10-485E-BED1-FD6DD454CD53}"/>
    <cellStyle name="20% - Accent4 2 5 2 3 2 4" xfId="22085" xr:uid="{CE31DA0A-8CD5-460A-B678-585C2342DCC8}"/>
    <cellStyle name="20% - Accent4 2 5 2 3 3" xfId="3962" xr:uid="{00000000-0005-0000-0000-00006D050000}"/>
    <cellStyle name="20% - Accent4 2 5 2 3 3 2" xfId="3961" xr:uid="{00000000-0005-0000-0000-00006E050000}"/>
    <cellStyle name="20% - Accent4 2 5 2 3 3 2 2" xfId="22081" xr:uid="{364178F5-8C57-43BA-AB91-3242E5A4663B}"/>
    <cellStyle name="20% - Accent4 2 5 2 3 3 3" xfId="22082" xr:uid="{78BF2572-D1E0-4400-929B-C5BCEF7E58E6}"/>
    <cellStyle name="20% - Accent4 2 5 2 3 4" xfId="3960" xr:uid="{00000000-0005-0000-0000-00006F050000}"/>
    <cellStyle name="20% - Accent4 2 5 2 3 4 2" xfId="22080" xr:uid="{9C0F2774-7EB0-4C99-AED8-C7C0892ABE44}"/>
    <cellStyle name="20% - Accent4 2 5 2 3 5" xfId="22086" xr:uid="{169BC707-8846-4400-AC3D-E79C15593861}"/>
    <cellStyle name="20% - Accent4 2 5 2 4" xfId="3959" xr:uid="{00000000-0005-0000-0000-000070050000}"/>
    <cellStyle name="20% - Accent4 2 5 2 4 2" xfId="3958" xr:uid="{00000000-0005-0000-0000-000071050000}"/>
    <cellStyle name="20% - Accent4 2 5 2 4 2 2" xfId="22078" xr:uid="{4E33A161-423D-44CE-8F56-29963DC649C9}"/>
    <cellStyle name="20% - Accent4 2 5 2 4 3" xfId="3957" xr:uid="{00000000-0005-0000-0000-000072050000}"/>
    <cellStyle name="20% - Accent4 2 5 2 4 3 2" xfId="22077" xr:uid="{64E86523-F5B3-4FB9-8518-7D6B3A2B30AE}"/>
    <cellStyle name="20% - Accent4 2 5 2 4 4" xfId="22079" xr:uid="{42D3C3DE-06AF-4E3E-9F0B-86711F0D3EF9}"/>
    <cellStyle name="20% - Accent4 2 5 2 5" xfId="3956" xr:uid="{00000000-0005-0000-0000-000073050000}"/>
    <cellStyle name="20% - Accent4 2 5 2 5 2" xfId="22076" xr:uid="{71FD28D9-CF7C-490A-946F-68D02BD952BC}"/>
    <cellStyle name="20% - Accent4 2 5 2 6" xfId="3955" xr:uid="{00000000-0005-0000-0000-000074050000}"/>
    <cellStyle name="20% - Accent4 2 5 2 6 2" xfId="3954" xr:uid="{00000000-0005-0000-0000-000075050000}"/>
    <cellStyle name="20% - Accent4 2 5 2 6 2 2" xfId="22074" xr:uid="{A2D4E8D0-160F-450F-A41D-71E1A9433875}"/>
    <cellStyle name="20% - Accent4 2 5 2 6 3" xfId="22075" xr:uid="{37470916-6EBE-4DBC-BAB0-974D25A8E17C}"/>
    <cellStyle name="20% - Accent4 2 5 2 7" xfId="3953" xr:uid="{00000000-0005-0000-0000-000076050000}"/>
    <cellStyle name="20% - Accent4 2 5 2 7 2" xfId="22073" xr:uid="{E85C78C1-7BB4-401C-ADFA-59F43488AE07}"/>
    <cellStyle name="20% - Accent4 2 5 2 8" xfId="22094" xr:uid="{34BA01B3-F315-45FE-B800-8972D4BBA7ED}"/>
    <cellStyle name="20% - Accent4 2 5 3" xfId="3952" xr:uid="{00000000-0005-0000-0000-000077050000}"/>
    <cellStyle name="20% - Accent4 2 5 3 2" xfId="3951" xr:uid="{00000000-0005-0000-0000-000078050000}"/>
    <cellStyle name="20% - Accent4 2 5 3 2 2" xfId="3950" xr:uid="{00000000-0005-0000-0000-000079050000}"/>
    <cellStyle name="20% - Accent4 2 5 3 2 2 2" xfId="22070" xr:uid="{DE814A2A-F94C-4E50-9493-BC17AB7BE41F}"/>
    <cellStyle name="20% - Accent4 2 5 3 2 3" xfId="3949" xr:uid="{00000000-0005-0000-0000-00007A050000}"/>
    <cellStyle name="20% - Accent4 2 5 3 2 3 2" xfId="22069" xr:uid="{1DAA9A1B-B037-4370-B59F-4A090E7B5B01}"/>
    <cellStyle name="20% - Accent4 2 5 3 2 4" xfId="22071" xr:uid="{EBDF3D77-C8B5-46D5-8FD8-394F17387D19}"/>
    <cellStyle name="20% - Accent4 2 5 3 3" xfId="3948" xr:uid="{00000000-0005-0000-0000-00007B050000}"/>
    <cellStyle name="20% - Accent4 2 5 3 3 2" xfId="3947" xr:uid="{00000000-0005-0000-0000-00007C050000}"/>
    <cellStyle name="20% - Accent4 2 5 3 3 2 2" xfId="22067" xr:uid="{FB5F8BB1-EC1B-4414-8419-083AC46852C8}"/>
    <cellStyle name="20% - Accent4 2 5 3 3 3" xfId="22068" xr:uid="{98E357CB-870E-4FAD-8DB6-282CDD6F7EF3}"/>
    <cellStyle name="20% - Accent4 2 5 3 4" xfId="3946" xr:uid="{00000000-0005-0000-0000-00007D050000}"/>
    <cellStyle name="20% - Accent4 2 5 3 4 2" xfId="22066" xr:uid="{87E63E1F-5EB4-494B-8795-048C98B5AECA}"/>
    <cellStyle name="20% - Accent4 2 5 3 5" xfId="22072" xr:uid="{707A558B-414B-48A1-99EB-81423A9FB321}"/>
    <cellStyle name="20% - Accent4 2 5 4" xfId="3945" xr:uid="{00000000-0005-0000-0000-00007E050000}"/>
    <cellStyle name="20% - Accent4 2 5 4 2" xfId="3944" xr:uid="{00000000-0005-0000-0000-00007F050000}"/>
    <cellStyle name="20% - Accent4 2 5 4 2 2" xfId="3943" xr:uid="{00000000-0005-0000-0000-000080050000}"/>
    <cellStyle name="20% - Accent4 2 5 4 2 2 2" xfId="22063" xr:uid="{C475E662-74B0-4358-9DFB-BCD38DDD5E33}"/>
    <cellStyle name="20% - Accent4 2 5 4 2 3" xfId="3942" xr:uid="{00000000-0005-0000-0000-000081050000}"/>
    <cellStyle name="20% - Accent4 2 5 4 2 3 2" xfId="22062" xr:uid="{F2F96AAB-552F-4F07-9AAB-58742A5CBDEC}"/>
    <cellStyle name="20% - Accent4 2 5 4 2 4" xfId="22064" xr:uid="{F279DAD1-092E-431C-9DD6-1D022E85C892}"/>
    <cellStyle name="20% - Accent4 2 5 4 3" xfId="3941" xr:uid="{00000000-0005-0000-0000-000082050000}"/>
    <cellStyle name="20% - Accent4 2 5 4 3 2" xfId="3940" xr:uid="{00000000-0005-0000-0000-000083050000}"/>
    <cellStyle name="20% - Accent4 2 5 4 3 2 2" xfId="22060" xr:uid="{035DA9FC-F6AD-4B6A-8477-D4AE539F1795}"/>
    <cellStyle name="20% - Accent4 2 5 4 3 3" xfId="22061" xr:uid="{631EDABC-3DE1-4A79-8705-854F23668A6D}"/>
    <cellStyle name="20% - Accent4 2 5 4 4" xfId="3939" xr:uid="{00000000-0005-0000-0000-000084050000}"/>
    <cellStyle name="20% - Accent4 2 5 4 4 2" xfId="22059" xr:uid="{7CE508E6-244C-41A3-9949-6389D371020E}"/>
    <cellStyle name="20% - Accent4 2 5 4 5" xfId="22065" xr:uid="{B2CCA0A5-112C-4231-B8AC-740BBB3E8DBE}"/>
    <cellStyle name="20% - Accent4 2 5 5" xfId="3938" xr:uid="{00000000-0005-0000-0000-000085050000}"/>
    <cellStyle name="20% - Accent4 2 5 5 2" xfId="3937" xr:uid="{00000000-0005-0000-0000-000086050000}"/>
    <cellStyle name="20% - Accent4 2 5 5 2 2" xfId="22057" xr:uid="{3EDE06FF-30C3-4FF7-9B57-D91DCA83E0FD}"/>
    <cellStyle name="20% - Accent4 2 5 5 3" xfId="3936" xr:uid="{00000000-0005-0000-0000-000087050000}"/>
    <cellStyle name="20% - Accent4 2 5 5 3 2" xfId="22056" xr:uid="{AE2EED4D-9693-4418-A56F-DE229250BAE4}"/>
    <cellStyle name="20% - Accent4 2 5 5 4" xfId="22058" xr:uid="{1C845D74-0B4E-4AA0-8746-B075F6E20E91}"/>
    <cellStyle name="20% - Accent4 2 5 6" xfId="3935" xr:uid="{00000000-0005-0000-0000-000088050000}"/>
    <cellStyle name="20% - Accent4 2 5 6 2" xfId="22055" xr:uid="{FB14B4C8-5238-455A-A628-4CF2C2C2BAB2}"/>
    <cellStyle name="20% - Accent4 2 5 7" xfId="3934" xr:uid="{00000000-0005-0000-0000-000089050000}"/>
    <cellStyle name="20% - Accent4 2 5 7 2" xfId="3933" xr:uid="{00000000-0005-0000-0000-00008A050000}"/>
    <cellStyle name="20% - Accent4 2 5 7 2 2" xfId="22053" xr:uid="{DC53BB11-B23A-4650-903E-6CECBF993DF8}"/>
    <cellStyle name="20% - Accent4 2 5 7 3" xfId="22054" xr:uid="{29F4C15F-6A73-47FB-B70E-2EE4835E23F5}"/>
    <cellStyle name="20% - Accent4 2 5 8" xfId="3932" xr:uid="{00000000-0005-0000-0000-00008B050000}"/>
    <cellStyle name="20% - Accent4 2 5 8 2" xfId="22052" xr:uid="{4988001D-E3A0-483A-8587-DE0A03D0815E}"/>
    <cellStyle name="20% - Accent4 2 5 9" xfId="22095" xr:uid="{878F3163-F35A-4E36-9CF2-B99F9C4C9D34}"/>
    <cellStyle name="20% - Accent4 2 6" xfId="3931" xr:uid="{00000000-0005-0000-0000-00008C050000}"/>
    <cellStyle name="20% - Accent4 2 6 2" xfId="3930" xr:uid="{00000000-0005-0000-0000-00008D050000}"/>
    <cellStyle name="20% - Accent4 2 6 2 2" xfId="3929" xr:uid="{00000000-0005-0000-0000-00008E050000}"/>
    <cellStyle name="20% - Accent4 2 6 2 2 2" xfId="3928" xr:uid="{00000000-0005-0000-0000-00008F050000}"/>
    <cellStyle name="20% - Accent4 2 6 2 2 2 2" xfId="3927" xr:uid="{00000000-0005-0000-0000-000090050000}"/>
    <cellStyle name="20% - Accent4 2 6 2 2 2 2 2" xfId="22047" xr:uid="{E9B3B150-0193-402C-B166-70F31AA23278}"/>
    <cellStyle name="20% - Accent4 2 6 2 2 2 3" xfId="3926" xr:uid="{00000000-0005-0000-0000-000091050000}"/>
    <cellStyle name="20% - Accent4 2 6 2 2 2 3 2" xfId="22046" xr:uid="{47AFCD17-552E-4738-AA6E-8FF77B0D1730}"/>
    <cellStyle name="20% - Accent4 2 6 2 2 2 4" xfId="22048" xr:uid="{A36F2515-C58E-4240-9FFE-436D8DC0A2B9}"/>
    <cellStyle name="20% - Accent4 2 6 2 2 3" xfId="3925" xr:uid="{00000000-0005-0000-0000-000092050000}"/>
    <cellStyle name="20% - Accent4 2 6 2 2 3 2" xfId="3924" xr:uid="{00000000-0005-0000-0000-000093050000}"/>
    <cellStyle name="20% - Accent4 2 6 2 2 3 2 2" xfId="22044" xr:uid="{A7C8F02D-E3B4-4AE0-BCF0-8CFB9E601E42}"/>
    <cellStyle name="20% - Accent4 2 6 2 2 3 3" xfId="22045" xr:uid="{4E46DA1D-34DF-4581-ADD9-963E97BABFCF}"/>
    <cellStyle name="20% - Accent4 2 6 2 2 4" xfId="3923" xr:uid="{00000000-0005-0000-0000-000094050000}"/>
    <cellStyle name="20% - Accent4 2 6 2 2 4 2" xfId="22043" xr:uid="{50700609-A2BF-4599-82D9-D09D84D02A8D}"/>
    <cellStyle name="20% - Accent4 2 6 2 2 5" xfId="22049" xr:uid="{886A678D-7CB8-4625-B5C5-13915D4D6E7C}"/>
    <cellStyle name="20% - Accent4 2 6 2 3" xfId="3922" xr:uid="{00000000-0005-0000-0000-000095050000}"/>
    <cellStyle name="20% - Accent4 2 6 2 3 2" xfId="3921" xr:uid="{00000000-0005-0000-0000-000096050000}"/>
    <cellStyle name="20% - Accent4 2 6 2 3 2 2" xfId="3920" xr:uid="{00000000-0005-0000-0000-000097050000}"/>
    <cellStyle name="20% - Accent4 2 6 2 3 2 2 2" xfId="22040" xr:uid="{34C2C762-5215-42CE-B5DD-3E8D894F00DB}"/>
    <cellStyle name="20% - Accent4 2 6 2 3 2 3" xfId="3919" xr:uid="{00000000-0005-0000-0000-000098050000}"/>
    <cellStyle name="20% - Accent4 2 6 2 3 2 3 2" xfId="22039" xr:uid="{AEACF11C-2235-490A-81DB-A5A9C6719040}"/>
    <cellStyle name="20% - Accent4 2 6 2 3 2 4" xfId="22041" xr:uid="{9839339B-7BAA-4E49-B98C-B9118D5E4DE1}"/>
    <cellStyle name="20% - Accent4 2 6 2 3 3" xfId="3918" xr:uid="{00000000-0005-0000-0000-000099050000}"/>
    <cellStyle name="20% - Accent4 2 6 2 3 3 2" xfId="3917" xr:uid="{00000000-0005-0000-0000-00009A050000}"/>
    <cellStyle name="20% - Accent4 2 6 2 3 3 2 2" xfId="22037" xr:uid="{514F95E7-C64E-4A9B-BE20-9D86A792B7AD}"/>
    <cellStyle name="20% - Accent4 2 6 2 3 3 3" xfId="22038" xr:uid="{7DC40097-5F60-40FC-95C0-2C4096413A71}"/>
    <cellStyle name="20% - Accent4 2 6 2 3 4" xfId="3916" xr:uid="{00000000-0005-0000-0000-00009B050000}"/>
    <cellStyle name="20% - Accent4 2 6 2 3 4 2" xfId="22036" xr:uid="{B4D2B86D-D58C-4094-8B08-39CBFD484D7B}"/>
    <cellStyle name="20% - Accent4 2 6 2 3 5" xfId="22042" xr:uid="{C7D9D15F-DE29-493E-9EA3-28F41E521486}"/>
    <cellStyle name="20% - Accent4 2 6 2 4" xfId="3915" xr:uid="{00000000-0005-0000-0000-00009C050000}"/>
    <cellStyle name="20% - Accent4 2 6 2 4 2" xfId="3914" xr:uid="{00000000-0005-0000-0000-00009D050000}"/>
    <cellStyle name="20% - Accent4 2 6 2 4 2 2" xfId="22034" xr:uid="{02F2145F-C8FB-4AB3-88AF-5085E1AD2572}"/>
    <cellStyle name="20% - Accent4 2 6 2 4 3" xfId="3913" xr:uid="{00000000-0005-0000-0000-00009E050000}"/>
    <cellStyle name="20% - Accent4 2 6 2 4 3 2" xfId="22033" xr:uid="{1399A4CB-2434-4BAB-A50C-2B8C1B5C0ECE}"/>
    <cellStyle name="20% - Accent4 2 6 2 4 4" xfId="22035" xr:uid="{13619D5F-31C7-4413-A511-A5A4A596764C}"/>
    <cellStyle name="20% - Accent4 2 6 2 5" xfId="3912" xr:uid="{00000000-0005-0000-0000-00009F050000}"/>
    <cellStyle name="20% - Accent4 2 6 2 5 2" xfId="22032" xr:uid="{EA2E452D-0270-42D3-8117-6BA724F81423}"/>
    <cellStyle name="20% - Accent4 2 6 2 6" xfId="3911" xr:uid="{00000000-0005-0000-0000-0000A0050000}"/>
    <cellStyle name="20% - Accent4 2 6 2 6 2" xfId="3910" xr:uid="{00000000-0005-0000-0000-0000A1050000}"/>
    <cellStyle name="20% - Accent4 2 6 2 6 2 2" xfId="22030" xr:uid="{FF80251B-207A-450E-AB76-73C0DD6E5C08}"/>
    <cellStyle name="20% - Accent4 2 6 2 6 3" xfId="22031" xr:uid="{8B218947-3204-4F6F-AF43-3F318E6E6AE3}"/>
    <cellStyle name="20% - Accent4 2 6 2 7" xfId="3909" xr:uid="{00000000-0005-0000-0000-0000A2050000}"/>
    <cellStyle name="20% - Accent4 2 6 2 7 2" xfId="22029" xr:uid="{26D8F507-D702-4826-B1AE-C9C290BC2A7E}"/>
    <cellStyle name="20% - Accent4 2 6 2 8" xfId="22050" xr:uid="{F5DBBF6D-91D3-484C-877E-14E7CDB4F6A8}"/>
    <cellStyle name="20% - Accent4 2 6 3" xfId="3908" xr:uid="{00000000-0005-0000-0000-0000A3050000}"/>
    <cellStyle name="20% - Accent4 2 6 3 2" xfId="3907" xr:uid="{00000000-0005-0000-0000-0000A4050000}"/>
    <cellStyle name="20% - Accent4 2 6 3 2 2" xfId="3906" xr:uid="{00000000-0005-0000-0000-0000A5050000}"/>
    <cellStyle name="20% - Accent4 2 6 3 2 2 2" xfId="22026" xr:uid="{A7E05815-0E78-4B5B-8A86-BFA0579D9F6C}"/>
    <cellStyle name="20% - Accent4 2 6 3 2 3" xfId="3905" xr:uid="{00000000-0005-0000-0000-0000A6050000}"/>
    <cellStyle name="20% - Accent4 2 6 3 2 3 2" xfId="22025" xr:uid="{416F6764-FB0D-4D64-A906-E61F5976FBAF}"/>
    <cellStyle name="20% - Accent4 2 6 3 2 4" xfId="22027" xr:uid="{B6BDBAE9-E9F1-4992-90B5-CBA2E39D42A9}"/>
    <cellStyle name="20% - Accent4 2 6 3 3" xfId="3904" xr:uid="{00000000-0005-0000-0000-0000A7050000}"/>
    <cellStyle name="20% - Accent4 2 6 3 3 2" xfId="3903" xr:uid="{00000000-0005-0000-0000-0000A8050000}"/>
    <cellStyle name="20% - Accent4 2 6 3 3 2 2" xfId="22023" xr:uid="{80FE7ECF-E262-4BBC-9A16-D01E5CF7183A}"/>
    <cellStyle name="20% - Accent4 2 6 3 3 3" xfId="22024" xr:uid="{5ACFCBAD-BD28-45A1-8FE0-3A03DAA04478}"/>
    <cellStyle name="20% - Accent4 2 6 3 4" xfId="3902" xr:uid="{00000000-0005-0000-0000-0000A9050000}"/>
    <cellStyle name="20% - Accent4 2 6 3 4 2" xfId="22022" xr:uid="{ECD80315-CE7A-4D50-B02C-E0E97A39338B}"/>
    <cellStyle name="20% - Accent4 2 6 3 5" xfId="22028" xr:uid="{238C449D-9A02-4740-A791-2059133CD36C}"/>
    <cellStyle name="20% - Accent4 2 6 4" xfId="3901" xr:uid="{00000000-0005-0000-0000-0000AA050000}"/>
    <cellStyle name="20% - Accent4 2 6 4 2" xfId="3900" xr:uid="{00000000-0005-0000-0000-0000AB050000}"/>
    <cellStyle name="20% - Accent4 2 6 4 2 2" xfId="3899" xr:uid="{00000000-0005-0000-0000-0000AC050000}"/>
    <cellStyle name="20% - Accent4 2 6 4 2 2 2" xfId="22019" xr:uid="{2C11758E-CBA9-43C3-8E18-D1B4C443E5EF}"/>
    <cellStyle name="20% - Accent4 2 6 4 2 3" xfId="3898" xr:uid="{00000000-0005-0000-0000-0000AD050000}"/>
    <cellStyle name="20% - Accent4 2 6 4 2 3 2" xfId="22018" xr:uid="{0EA4582E-5D97-416C-A5C3-8D79FE857373}"/>
    <cellStyle name="20% - Accent4 2 6 4 2 4" xfId="22020" xr:uid="{AED7D862-E1E8-427A-BEA0-15FE85327861}"/>
    <cellStyle name="20% - Accent4 2 6 4 3" xfId="3897" xr:uid="{00000000-0005-0000-0000-0000AE050000}"/>
    <cellStyle name="20% - Accent4 2 6 4 3 2" xfId="3896" xr:uid="{00000000-0005-0000-0000-0000AF050000}"/>
    <cellStyle name="20% - Accent4 2 6 4 3 2 2" xfId="22016" xr:uid="{E4172868-2E0B-4D41-B98E-1BE3394B2B3E}"/>
    <cellStyle name="20% - Accent4 2 6 4 3 3" xfId="22017" xr:uid="{B5E7288E-B946-4695-9215-7493E5370570}"/>
    <cellStyle name="20% - Accent4 2 6 4 4" xfId="3895" xr:uid="{00000000-0005-0000-0000-0000B0050000}"/>
    <cellStyle name="20% - Accent4 2 6 4 4 2" xfId="22015" xr:uid="{F824BFA2-0450-4861-87BC-E47BB356605F}"/>
    <cellStyle name="20% - Accent4 2 6 4 5" xfId="22021" xr:uid="{694308F8-E917-4062-A40F-4CA9DE5814E4}"/>
    <cellStyle name="20% - Accent4 2 6 5" xfId="3894" xr:uid="{00000000-0005-0000-0000-0000B1050000}"/>
    <cellStyle name="20% - Accent4 2 6 5 2" xfId="3893" xr:uid="{00000000-0005-0000-0000-0000B2050000}"/>
    <cellStyle name="20% - Accent4 2 6 5 2 2" xfId="22013" xr:uid="{B7C60409-09F7-4EC1-9BC4-C71D6A0EB734}"/>
    <cellStyle name="20% - Accent4 2 6 5 3" xfId="3892" xr:uid="{00000000-0005-0000-0000-0000B3050000}"/>
    <cellStyle name="20% - Accent4 2 6 5 3 2" xfId="22012" xr:uid="{C92D64D5-DF3E-46F3-8841-C4A3D58919F6}"/>
    <cellStyle name="20% - Accent4 2 6 5 4" xfId="22014" xr:uid="{1747D8B0-7981-418E-873B-29375E38687A}"/>
    <cellStyle name="20% - Accent4 2 6 6" xfId="3891" xr:uid="{00000000-0005-0000-0000-0000B4050000}"/>
    <cellStyle name="20% - Accent4 2 6 6 2" xfId="22011" xr:uid="{45D49479-EA26-4F94-8170-321BD91AE98A}"/>
    <cellStyle name="20% - Accent4 2 6 7" xfId="3890" xr:uid="{00000000-0005-0000-0000-0000B5050000}"/>
    <cellStyle name="20% - Accent4 2 6 7 2" xfId="3889" xr:uid="{00000000-0005-0000-0000-0000B6050000}"/>
    <cellStyle name="20% - Accent4 2 6 7 2 2" xfId="22009" xr:uid="{AB9139D6-CD5A-472F-A161-0999A860FB5D}"/>
    <cellStyle name="20% - Accent4 2 6 7 3" xfId="22010" xr:uid="{BA2C69A6-ACE1-41C6-842E-8D66173B555F}"/>
    <cellStyle name="20% - Accent4 2 6 8" xfId="3888" xr:uid="{00000000-0005-0000-0000-0000B7050000}"/>
    <cellStyle name="20% - Accent4 2 6 8 2" xfId="22008" xr:uid="{A1AE8343-7859-4199-AFD0-552250FF49F4}"/>
    <cellStyle name="20% - Accent4 2 6 9" xfId="22051" xr:uid="{C529EB04-A884-48D7-BC15-8A2DC96A542E}"/>
    <cellStyle name="20% - Accent4 2 7" xfId="3887" xr:uid="{00000000-0005-0000-0000-0000B8050000}"/>
    <cellStyle name="20% - Accent4 2 7 2" xfId="3886" xr:uid="{00000000-0005-0000-0000-0000B9050000}"/>
    <cellStyle name="20% - Accent4 2 7 2 2" xfId="3885" xr:uid="{00000000-0005-0000-0000-0000BA050000}"/>
    <cellStyle name="20% - Accent4 2 7 2 2 2" xfId="22005" xr:uid="{3E45D06E-6002-472F-87B4-0ECA70CA8E76}"/>
    <cellStyle name="20% - Accent4 2 7 2 3" xfId="3884" xr:uid="{00000000-0005-0000-0000-0000BB050000}"/>
    <cellStyle name="20% - Accent4 2 7 2 3 2" xfId="22004" xr:uid="{19D45AEF-74A3-4E33-B2B5-F97162BDAE1E}"/>
    <cellStyle name="20% - Accent4 2 7 2 4" xfId="22006" xr:uid="{BE851947-A5C6-4A89-A316-69CD65953606}"/>
    <cellStyle name="20% - Accent4 2 7 3" xfId="3883" xr:uid="{00000000-0005-0000-0000-0000BC050000}"/>
    <cellStyle name="20% - Accent4 2 7 3 2" xfId="3882" xr:uid="{00000000-0005-0000-0000-0000BD050000}"/>
    <cellStyle name="20% - Accent4 2 7 3 2 2" xfId="22002" xr:uid="{0C436473-7C5A-4F67-B8D3-FA83C146877A}"/>
    <cellStyle name="20% - Accent4 2 7 3 3" xfId="22003" xr:uid="{6A2E2B3F-4406-4E65-A823-ECEFB36C8D1A}"/>
    <cellStyle name="20% - Accent4 2 7 4" xfId="3881" xr:uid="{00000000-0005-0000-0000-0000BE050000}"/>
    <cellStyle name="20% - Accent4 2 7 4 2" xfId="22001" xr:uid="{D42CD7AB-1A57-477D-A4DC-94E656B468D9}"/>
    <cellStyle name="20% - Accent4 2 7 5" xfId="22007" xr:uid="{F9409159-696A-462B-B72E-06C08430DE3F}"/>
    <cellStyle name="20% - Accent4 3" xfId="107" xr:uid="{00000000-0005-0000-0000-00002A000000}"/>
    <cellStyle name="20% - Accent4 3 10" xfId="3880" xr:uid="{00000000-0005-0000-0000-0000BF050000}"/>
    <cellStyle name="20% - Accent4 3 10 2" xfId="22000" xr:uid="{49911D96-3245-41C3-A567-60C97AE33D26}"/>
    <cellStyle name="20% - Accent4 3 2" xfId="3879" xr:uid="{00000000-0005-0000-0000-0000C0050000}"/>
    <cellStyle name="20% - Accent4 3 2 2" xfId="3878" xr:uid="{00000000-0005-0000-0000-0000C1050000}"/>
    <cellStyle name="20% - Accent4 3 2 2 2" xfId="3877" xr:uid="{00000000-0005-0000-0000-0000C2050000}"/>
    <cellStyle name="20% - Accent4 3 2 2 2 2" xfId="3876" xr:uid="{00000000-0005-0000-0000-0000C3050000}"/>
    <cellStyle name="20% - Accent4 3 2 2 2 2 2" xfId="3875" xr:uid="{00000000-0005-0000-0000-0000C4050000}"/>
    <cellStyle name="20% - Accent4 3 2 2 2 2 2 2" xfId="21996" xr:uid="{66297DD2-5AE1-4224-91F3-F4A2F9AE33C9}"/>
    <cellStyle name="20% - Accent4 3 2 2 2 2 3" xfId="3874" xr:uid="{00000000-0005-0000-0000-0000C5050000}"/>
    <cellStyle name="20% - Accent4 3 2 2 2 2 3 2" xfId="21995" xr:uid="{C2314763-C7C1-4FB6-87D8-7615DD868A32}"/>
    <cellStyle name="20% - Accent4 3 2 2 2 2 4" xfId="21997" xr:uid="{C073202E-13F4-4777-A287-7D2E2D10A332}"/>
    <cellStyle name="20% - Accent4 3 2 2 2 3" xfId="3873" xr:uid="{00000000-0005-0000-0000-0000C6050000}"/>
    <cellStyle name="20% - Accent4 3 2 2 2 3 2" xfId="3872" xr:uid="{00000000-0005-0000-0000-0000C7050000}"/>
    <cellStyle name="20% - Accent4 3 2 2 2 3 2 2" xfId="21993" xr:uid="{89949544-5071-4AA2-B723-E735298BC525}"/>
    <cellStyle name="20% - Accent4 3 2 2 2 3 3" xfId="21994" xr:uid="{596748CF-E903-46E6-AEE3-57AEEB4D1AB0}"/>
    <cellStyle name="20% - Accent4 3 2 2 2 4" xfId="3871" xr:uid="{00000000-0005-0000-0000-0000C8050000}"/>
    <cellStyle name="20% - Accent4 3 2 2 2 4 2" xfId="21992" xr:uid="{C20C209A-7942-4FED-8B24-51B04B8A6A25}"/>
    <cellStyle name="20% - Accent4 3 2 2 2 5" xfId="21998" xr:uid="{9AC4814D-BF92-4B72-9584-971C72CF7C1D}"/>
    <cellStyle name="20% - Accent4 3 2 2 3" xfId="3870" xr:uid="{00000000-0005-0000-0000-0000C9050000}"/>
    <cellStyle name="20% - Accent4 3 2 2 3 2" xfId="3869" xr:uid="{00000000-0005-0000-0000-0000CA050000}"/>
    <cellStyle name="20% - Accent4 3 2 2 3 2 2" xfId="21990" xr:uid="{221E4A5A-78CF-42D8-A6E1-C5D0EF5435F5}"/>
    <cellStyle name="20% - Accent4 3 2 2 3 3" xfId="3868" xr:uid="{00000000-0005-0000-0000-0000CB050000}"/>
    <cellStyle name="20% - Accent4 3 2 2 3 3 2" xfId="21989" xr:uid="{3F0C1F05-3C24-497A-9392-EDC3805503A8}"/>
    <cellStyle name="20% - Accent4 3 2 2 3 4" xfId="21991" xr:uid="{68263629-E360-43D1-9553-4217912E5949}"/>
    <cellStyle name="20% - Accent4 3 2 2 4" xfId="3867" xr:uid="{00000000-0005-0000-0000-0000CC050000}"/>
    <cellStyle name="20% - Accent4 3 2 2 4 2" xfId="21988" xr:uid="{01DA0EB4-BFAC-4BD0-9A23-34846A38D3C6}"/>
    <cellStyle name="20% - Accent4 3 2 2 5" xfId="3866" xr:uid="{00000000-0005-0000-0000-0000CD050000}"/>
    <cellStyle name="20% - Accent4 3 2 2 5 2" xfId="3865" xr:uid="{00000000-0005-0000-0000-0000CE050000}"/>
    <cellStyle name="20% - Accent4 3 2 2 5 2 2" xfId="21986" xr:uid="{7B8C1171-408F-4EEA-B45D-60317C98AC89}"/>
    <cellStyle name="20% - Accent4 3 2 2 5 3" xfId="21987" xr:uid="{998392A8-A03E-4433-AE51-8CBE34CFF7AB}"/>
    <cellStyle name="20% - Accent4 3 2 2 6" xfId="3864" xr:uid="{00000000-0005-0000-0000-0000CF050000}"/>
    <cellStyle name="20% - Accent4 3 2 2 6 2" xfId="21985" xr:uid="{FBC40448-25B2-47C9-BAB4-1DC2F5C1C890}"/>
    <cellStyle name="20% - Accent4 3 2 2 7" xfId="21999" xr:uid="{2B89D0FA-5F83-4C4A-B750-03AF3C063F56}"/>
    <cellStyle name="20% - Accent4 3 2 3" xfId="3863" xr:uid="{00000000-0005-0000-0000-0000D0050000}"/>
    <cellStyle name="20% - Accent4 3 2 3 2" xfId="3862" xr:uid="{00000000-0005-0000-0000-0000D1050000}"/>
    <cellStyle name="20% - Accent4 3 2 3 2 2" xfId="3861" xr:uid="{00000000-0005-0000-0000-0000D2050000}"/>
    <cellStyle name="20% - Accent4 3 2 3 2 2 2" xfId="21982" xr:uid="{9C287922-6B8F-464D-826D-6B6FE916EFF7}"/>
    <cellStyle name="20% - Accent4 3 2 3 2 3" xfId="3860" xr:uid="{00000000-0005-0000-0000-0000D3050000}"/>
    <cellStyle name="20% - Accent4 3 2 3 2 3 2" xfId="21981" xr:uid="{D320D204-7B9C-4D43-971D-92FEB468A6CA}"/>
    <cellStyle name="20% - Accent4 3 2 3 2 4" xfId="21983" xr:uid="{ADF35E15-341B-48F5-8A5A-943139936FD6}"/>
    <cellStyle name="20% - Accent4 3 2 3 3" xfId="3859" xr:uid="{00000000-0005-0000-0000-0000D4050000}"/>
    <cellStyle name="20% - Accent4 3 2 3 3 2" xfId="3858" xr:uid="{00000000-0005-0000-0000-0000D5050000}"/>
    <cellStyle name="20% - Accent4 3 2 3 3 2 2" xfId="21979" xr:uid="{A2C42EDC-C373-4AF9-956B-0BF822EED3A1}"/>
    <cellStyle name="20% - Accent4 3 2 3 3 3" xfId="21980" xr:uid="{5FF294B9-4A70-4C09-9E53-44695D25486B}"/>
    <cellStyle name="20% - Accent4 3 2 3 4" xfId="3857" xr:uid="{00000000-0005-0000-0000-0000D6050000}"/>
    <cellStyle name="20% - Accent4 3 2 3 4 2" xfId="21978" xr:uid="{B15FEE4F-1F22-41AF-8B0C-3ADA62B532CE}"/>
    <cellStyle name="20% - Accent4 3 2 3 5" xfId="21984" xr:uid="{804E4947-D7E6-478D-8EAC-830C18B63FFC}"/>
    <cellStyle name="20% - Accent4 3 2 4" xfId="3856" xr:uid="{00000000-0005-0000-0000-0000D7050000}"/>
    <cellStyle name="20% - Accent4 3 2 5" xfId="3855" xr:uid="{00000000-0005-0000-0000-0000D8050000}"/>
    <cellStyle name="20% - Accent4 3 2 5 2" xfId="21977" xr:uid="{AEAA34B3-A26D-4927-BC36-570D56EB0DFE}"/>
    <cellStyle name="20% - Accent4 3 3" xfId="3854" xr:uid="{00000000-0005-0000-0000-0000D9050000}"/>
    <cellStyle name="20% - Accent4 3 3 2" xfId="3853" xr:uid="{00000000-0005-0000-0000-0000DA050000}"/>
    <cellStyle name="20% - Accent4 3 3 2 2" xfId="3852" xr:uid="{00000000-0005-0000-0000-0000DB050000}"/>
    <cellStyle name="20% - Accent4 3 3 2 2 2" xfId="21974" xr:uid="{C87AC7FC-2D06-48B4-A777-BA8550887A8A}"/>
    <cellStyle name="20% - Accent4 3 3 2 3" xfId="3851" xr:uid="{00000000-0005-0000-0000-0000DC050000}"/>
    <cellStyle name="20% - Accent4 3 3 2 3 2" xfId="3850" xr:uid="{00000000-0005-0000-0000-0000DD050000}"/>
    <cellStyle name="20% - Accent4 3 3 2 3 2 2" xfId="21972" xr:uid="{0CF3F882-E2FD-4C3D-9859-C09B9B8F107E}"/>
    <cellStyle name="20% - Accent4 3 3 2 3 3" xfId="21973" xr:uid="{5B207AA0-5F94-486C-8FCB-FF50FF13E535}"/>
    <cellStyle name="20% - Accent4 3 3 2 4" xfId="21975" xr:uid="{A3E49E47-78A2-4226-BDB1-A84AB5CFE4C7}"/>
    <cellStyle name="20% - Accent4 3 3 3" xfId="3849" xr:uid="{00000000-0005-0000-0000-0000DE050000}"/>
    <cellStyle name="20% - Accent4 3 3 3 2" xfId="21971" xr:uid="{71769E72-52D3-411D-885A-B1BF6E9C83B4}"/>
    <cellStyle name="20% - Accent4 3 3 4" xfId="3848" xr:uid="{00000000-0005-0000-0000-0000DF050000}"/>
    <cellStyle name="20% - Accent4 3 3 4 2" xfId="3847" xr:uid="{00000000-0005-0000-0000-0000E0050000}"/>
    <cellStyle name="20% - Accent4 3 3 4 2 2" xfId="21969" xr:uid="{C58765E6-33EA-427B-B6B0-439BACAD0441}"/>
    <cellStyle name="20% - Accent4 3 3 4 3" xfId="21970" xr:uid="{AE081298-BB71-41EB-B8CF-AFAF73B4863D}"/>
    <cellStyle name="20% - Accent4 3 3 5" xfId="3846" xr:uid="{00000000-0005-0000-0000-0000E1050000}"/>
    <cellStyle name="20% - Accent4 3 3 5 2" xfId="21968" xr:uid="{890DDC0D-EEFD-426F-A335-0781F39723AD}"/>
    <cellStyle name="20% - Accent4 3 3 6" xfId="21976" xr:uid="{EE9995B2-8C4D-409F-9CA4-8A3385F0D42D}"/>
    <cellStyle name="20% - Accent4 3 4" xfId="3845" xr:uid="{00000000-0005-0000-0000-0000E2050000}"/>
    <cellStyle name="20% - Accent4 3 4 2" xfId="3844" xr:uid="{00000000-0005-0000-0000-0000E3050000}"/>
    <cellStyle name="20% - Accent4 3 4 2 2" xfId="3843" xr:uid="{00000000-0005-0000-0000-0000E4050000}"/>
    <cellStyle name="20% - Accent4 3 4 2 2 2" xfId="21965" xr:uid="{1E73162C-0100-4535-AEE6-028AD4E4E595}"/>
    <cellStyle name="20% - Accent4 3 4 2 3" xfId="3842" xr:uid="{00000000-0005-0000-0000-0000E5050000}"/>
    <cellStyle name="20% - Accent4 3 4 2 3 2" xfId="21964" xr:uid="{1453D262-BB93-4E01-A5D2-41DABD515442}"/>
    <cellStyle name="20% - Accent4 3 4 2 4" xfId="21966" xr:uid="{FF9C5823-6976-4286-8124-E2B1DAAE9686}"/>
    <cellStyle name="20% - Accent4 3 4 3" xfId="3841" xr:uid="{00000000-0005-0000-0000-0000E6050000}"/>
    <cellStyle name="20% - Accent4 3 4 3 2" xfId="21963" xr:uid="{E362A730-01E7-48DE-B9BB-99F9431B0759}"/>
    <cellStyle name="20% - Accent4 3 4 4" xfId="3840" xr:uid="{00000000-0005-0000-0000-0000E7050000}"/>
    <cellStyle name="20% - Accent4 3 4 4 2" xfId="3839" xr:uid="{00000000-0005-0000-0000-0000E8050000}"/>
    <cellStyle name="20% - Accent4 3 4 4 2 2" xfId="21961" xr:uid="{A316AC8D-F099-4A00-9EE2-6E0E7864969E}"/>
    <cellStyle name="20% - Accent4 3 4 4 3" xfId="21962" xr:uid="{3A2474FC-6AD0-43A0-A4B1-3CCE403C23AE}"/>
    <cellStyle name="20% - Accent4 3 4 5" xfId="3838" xr:uid="{00000000-0005-0000-0000-0000E9050000}"/>
    <cellStyle name="20% - Accent4 3 4 5 2" xfId="21960" xr:uid="{30194296-F342-40D6-818D-2527D58B8361}"/>
    <cellStyle name="20% - Accent4 3 4 6" xfId="21967" xr:uid="{7402BF3B-63FF-44FB-B650-C510417B7024}"/>
    <cellStyle name="20% - Accent4 3 5" xfId="3837" xr:uid="{00000000-0005-0000-0000-0000EA050000}"/>
    <cellStyle name="20% - Accent4 3 5 2" xfId="3836" xr:uid="{00000000-0005-0000-0000-0000EB050000}"/>
    <cellStyle name="20% - Accent4 3 5 2 2" xfId="3835" xr:uid="{00000000-0005-0000-0000-0000EC050000}"/>
    <cellStyle name="20% - Accent4 3 5 2 2 2" xfId="21957" xr:uid="{F4721F6E-0A08-4FB7-A1E7-9532BE41B456}"/>
    <cellStyle name="20% - Accent4 3 5 2 3" xfId="3834" xr:uid="{00000000-0005-0000-0000-0000ED050000}"/>
    <cellStyle name="20% - Accent4 3 5 2 3 2" xfId="21956" xr:uid="{925D7B35-0C7C-478E-97E9-D4D378C2271A}"/>
    <cellStyle name="20% - Accent4 3 5 2 4" xfId="21958" xr:uid="{00581401-CF63-49AF-9D91-7DAE56AF8E10}"/>
    <cellStyle name="20% - Accent4 3 5 3" xfId="3833" xr:uid="{00000000-0005-0000-0000-0000EE050000}"/>
    <cellStyle name="20% - Accent4 3 5 3 2" xfId="3832" xr:uid="{00000000-0005-0000-0000-0000EF050000}"/>
    <cellStyle name="20% - Accent4 3 5 3 2 2" xfId="21954" xr:uid="{77758225-D090-4F04-A82B-1979E549913A}"/>
    <cellStyle name="20% - Accent4 3 5 3 3" xfId="21955" xr:uid="{D60E5FE4-A526-4FCB-A0DB-F29D74245C74}"/>
    <cellStyle name="20% - Accent4 3 5 4" xfId="3831" xr:uid="{00000000-0005-0000-0000-0000F0050000}"/>
    <cellStyle name="20% - Accent4 3 5 4 2" xfId="21953" xr:uid="{BC3D16A7-82FA-495F-A892-53FE55964529}"/>
    <cellStyle name="20% - Accent4 3 5 5" xfId="21959" xr:uid="{04F02291-1EED-46B7-B7AF-C528C2D5E0E3}"/>
    <cellStyle name="20% - Accent4 3 6" xfId="3830" xr:uid="{00000000-0005-0000-0000-0000F1050000}"/>
    <cellStyle name="20% - Accent4 3 6 2" xfId="3829" xr:uid="{00000000-0005-0000-0000-0000F2050000}"/>
    <cellStyle name="20% - Accent4 3 6 2 2" xfId="21951" xr:uid="{5EC210A8-ED44-4268-82E8-17CE6D436B78}"/>
    <cellStyle name="20% - Accent4 3 6 3" xfId="3828" xr:uid="{00000000-0005-0000-0000-0000F3050000}"/>
    <cellStyle name="20% - Accent4 3 6 3 2" xfId="21950" xr:uid="{FEEB6705-FF55-443F-9902-17F046A6AC36}"/>
    <cellStyle name="20% - Accent4 3 6 4" xfId="21952" xr:uid="{BA88778C-0CA0-4915-8ADC-ABC145BBD892}"/>
    <cellStyle name="20% - Accent4 3 7" xfId="3827" xr:uid="{00000000-0005-0000-0000-0000F4050000}"/>
    <cellStyle name="20% - Accent4 3 7 2" xfId="21949" xr:uid="{BE04036C-E69F-491E-A3AA-FA20F60F9EDA}"/>
    <cellStyle name="20% - Accent4 3 8" xfId="3826" xr:uid="{00000000-0005-0000-0000-0000F5050000}"/>
    <cellStyle name="20% - Accent4 3 8 2" xfId="3825" xr:uid="{00000000-0005-0000-0000-0000F6050000}"/>
    <cellStyle name="20% - Accent4 3 8 2 2" xfId="21947" xr:uid="{3E89A049-20CD-492D-81F3-3595551DC1CC}"/>
    <cellStyle name="20% - Accent4 3 8 3" xfId="21948" xr:uid="{333882BD-0679-4126-8C6B-162ACFC190E3}"/>
    <cellStyle name="20% - Accent4 3 9" xfId="3824" xr:uid="{00000000-0005-0000-0000-0000F7050000}"/>
    <cellStyle name="20% - Accent4 3 9 2" xfId="21946" xr:uid="{F33FE914-A971-4231-A469-543302B4BB15}"/>
    <cellStyle name="20% - Accent4 4" xfId="189" xr:uid="{00000000-0005-0000-0000-00002B000000}"/>
    <cellStyle name="20% - Accent4 4 10" xfId="3823" xr:uid="{00000000-0005-0000-0000-0000F8050000}"/>
    <cellStyle name="20% - Accent4 4 10 2" xfId="21945" xr:uid="{FBD948A3-87E6-4B3A-B72B-FC1231159007}"/>
    <cellStyle name="20% - Accent4 4 2" xfId="3822" xr:uid="{00000000-0005-0000-0000-0000F9050000}"/>
    <cellStyle name="20% - Accent4 4 2 2" xfId="3821" xr:uid="{00000000-0005-0000-0000-0000FA050000}"/>
    <cellStyle name="20% - Accent4 4 2 2 2" xfId="3820" xr:uid="{00000000-0005-0000-0000-0000FB050000}"/>
    <cellStyle name="20% - Accent4 4 2 2 2 2" xfId="3819" xr:uid="{00000000-0005-0000-0000-0000FC050000}"/>
    <cellStyle name="20% - Accent4 4 2 2 2 2 2" xfId="3818" xr:uid="{00000000-0005-0000-0000-0000FD050000}"/>
    <cellStyle name="20% - Accent4 4 2 2 2 2 2 2" xfId="21941" xr:uid="{C734362D-908C-416C-9C7D-8C7151307B75}"/>
    <cellStyle name="20% - Accent4 4 2 2 2 2 3" xfId="3817" xr:uid="{00000000-0005-0000-0000-0000FE050000}"/>
    <cellStyle name="20% - Accent4 4 2 2 2 2 3 2" xfId="21940" xr:uid="{647CAE5B-8575-4974-BA2D-DB7D9442DD8C}"/>
    <cellStyle name="20% - Accent4 4 2 2 2 2 4" xfId="21942" xr:uid="{02D222B7-A44B-4AC2-93DE-F17C4DE34F56}"/>
    <cellStyle name="20% - Accent4 4 2 2 2 3" xfId="3816" xr:uid="{00000000-0005-0000-0000-0000FF050000}"/>
    <cellStyle name="20% - Accent4 4 2 2 2 3 2" xfId="3815" xr:uid="{00000000-0005-0000-0000-000000060000}"/>
    <cellStyle name="20% - Accent4 4 2 2 2 3 2 2" xfId="21938" xr:uid="{6ECCCA70-DFAF-42A5-A756-F75347C696BF}"/>
    <cellStyle name="20% - Accent4 4 2 2 2 3 3" xfId="21939" xr:uid="{79B38CF8-C741-4A93-8BD1-A5E499EAEA87}"/>
    <cellStyle name="20% - Accent4 4 2 2 2 4" xfId="3814" xr:uid="{00000000-0005-0000-0000-000001060000}"/>
    <cellStyle name="20% - Accent4 4 2 2 2 4 2" xfId="21937" xr:uid="{27B35DEF-9FBA-4BDE-8763-929485E61702}"/>
    <cellStyle name="20% - Accent4 4 2 2 2 5" xfId="21943" xr:uid="{E365D2D7-75CC-48A1-B8B2-D559F4D5B42F}"/>
    <cellStyle name="20% - Accent4 4 2 2 3" xfId="3813" xr:uid="{00000000-0005-0000-0000-000002060000}"/>
    <cellStyle name="20% - Accent4 4 2 2 3 2" xfId="3812" xr:uid="{00000000-0005-0000-0000-000003060000}"/>
    <cellStyle name="20% - Accent4 4 2 2 3 2 2" xfId="21935" xr:uid="{887D50A0-5FE6-42B2-9DDB-32D6F0FDE60F}"/>
    <cellStyle name="20% - Accent4 4 2 2 3 3" xfId="3811" xr:uid="{00000000-0005-0000-0000-000004060000}"/>
    <cellStyle name="20% - Accent4 4 2 2 3 3 2" xfId="21934" xr:uid="{1DC8FE3D-0305-437D-89D0-531275B78385}"/>
    <cellStyle name="20% - Accent4 4 2 2 3 4" xfId="21936" xr:uid="{400039B0-04CF-4708-9F70-2D49461B90CA}"/>
    <cellStyle name="20% - Accent4 4 2 2 4" xfId="3810" xr:uid="{00000000-0005-0000-0000-000005060000}"/>
    <cellStyle name="20% - Accent4 4 2 2 4 2" xfId="21933" xr:uid="{E204AAAF-33B9-4B54-B053-AF0F25729A6A}"/>
    <cellStyle name="20% - Accent4 4 2 2 5" xfId="3809" xr:uid="{00000000-0005-0000-0000-000006060000}"/>
    <cellStyle name="20% - Accent4 4 2 2 5 2" xfId="3808" xr:uid="{00000000-0005-0000-0000-000007060000}"/>
    <cellStyle name="20% - Accent4 4 2 2 5 2 2" xfId="21931" xr:uid="{CC5BEE14-19F7-457E-AA1A-E6E57C40082E}"/>
    <cellStyle name="20% - Accent4 4 2 2 5 3" xfId="21932" xr:uid="{6B6F8A8E-7D60-4FB6-8944-2EC3BD0E995A}"/>
    <cellStyle name="20% - Accent4 4 2 2 6" xfId="3807" xr:uid="{00000000-0005-0000-0000-000008060000}"/>
    <cellStyle name="20% - Accent4 4 2 2 6 2" xfId="21930" xr:uid="{2DD57C20-F0D0-4E8C-A420-A76D9827DF30}"/>
    <cellStyle name="20% - Accent4 4 2 2 7" xfId="21944" xr:uid="{FC136BA9-A05E-47BE-B9AC-5B8A5C905044}"/>
    <cellStyle name="20% - Accent4 4 2 3" xfId="3806" xr:uid="{00000000-0005-0000-0000-000009060000}"/>
    <cellStyle name="20% - Accent4 4 2 3 2" xfId="3805" xr:uid="{00000000-0005-0000-0000-00000A060000}"/>
    <cellStyle name="20% - Accent4 4 2 3 2 2" xfId="3804" xr:uid="{00000000-0005-0000-0000-00000B060000}"/>
    <cellStyle name="20% - Accent4 4 2 3 2 2 2" xfId="21927" xr:uid="{BA0C886C-263B-4907-8C06-A7BD429E0D08}"/>
    <cellStyle name="20% - Accent4 4 2 3 2 3" xfId="3803" xr:uid="{00000000-0005-0000-0000-00000C060000}"/>
    <cellStyle name="20% - Accent4 4 2 3 2 3 2" xfId="21926" xr:uid="{3ECCEB96-753D-48E9-98C7-D1CC986E08D7}"/>
    <cellStyle name="20% - Accent4 4 2 3 2 4" xfId="21928" xr:uid="{66FB1824-A096-4245-8D5B-082A11344BC3}"/>
    <cellStyle name="20% - Accent4 4 2 3 3" xfId="3802" xr:uid="{00000000-0005-0000-0000-00000D060000}"/>
    <cellStyle name="20% - Accent4 4 2 3 3 2" xfId="3801" xr:uid="{00000000-0005-0000-0000-00000E060000}"/>
    <cellStyle name="20% - Accent4 4 2 3 3 2 2" xfId="21924" xr:uid="{6512D618-8AD1-4724-85E1-D3B61C94B1CA}"/>
    <cellStyle name="20% - Accent4 4 2 3 3 3" xfId="21925" xr:uid="{DAA7BB32-3AB5-4D5E-98E9-EC25E05A9EF6}"/>
    <cellStyle name="20% - Accent4 4 2 3 4" xfId="3800" xr:uid="{00000000-0005-0000-0000-00000F060000}"/>
    <cellStyle name="20% - Accent4 4 2 3 4 2" xfId="21923" xr:uid="{E414C54D-987D-4948-8A71-E8D1FA5DE8E6}"/>
    <cellStyle name="20% - Accent4 4 2 3 5" xfId="21929" xr:uid="{33DF6F9C-39D2-4355-9544-8D979E31ADCF}"/>
    <cellStyle name="20% - Accent4 4 2 4" xfId="3799" xr:uid="{00000000-0005-0000-0000-000010060000}"/>
    <cellStyle name="20% - Accent4 4 2 5" xfId="3798" xr:uid="{00000000-0005-0000-0000-000011060000}"/>
    <cellStyle name="20% - Accent4 4 2 5 2" xfId="21922" xr:uid="{2FD3D65F-79E4-4C36-A549-A91FCE6439DB}"/>
    <cellStyle name="20% - Accent4 4 3" xfId="3797" xr:uid="{00000000-0005-0000-0000-000012060000}"/>
    <cellStyle name="20% - Accent4 4 3 2" xfId="3796" xr:uid="{00000000-0005-0000-0000-000013060000}"/>
    <cellStyle name="20% - Accent4 4 3 2 2" xfId="3795" xr:uid="{00000000-0005-0000-0000-000014060000}"/>
    <cellStyle name="20% - Accent4 4 3 2 2 2" xfId="21919" xr:uid="{7039863D-40FC-4262-AA92-AD68DECD30DD}"/>
    <cellStyle name="20% - Accent4 4 3 2 3" xfId="3794" xr:uid="{00000000-0005-0000-0000-000015060000}"/>
    <cellStyle name="20% - Accent4 4 3 2 3 2" xfId="21918" xr:uid="{B1F5B4A6-F571-4771-8538-F8D6D7D542B4}"/>
    <cellStyle name="20% - Accent4 4 3 2 4" xfId="21920" xr:uid="{E05737BD-E6C6-4D1E-ADEE-A8D0D23E5345}"/>
    <cellStyle name="20% - Accent4 4 3 3" xfId="3793" xr:uid="{00000000-0005-0000-0000-000016060000}"/>
    <cellStyle name="20% - Accent4 4 3 3 2" xfId="21917" xr:uid="{272C3AE8-0215-4DCA-822C-AD7A75DCCB50}"/>
    <cellStyle name="20% - Accent4 4 3 4" xfId="3792" xr:uid="{00000000-0005-0000-0000-000017060000}"/>
    <cellStyle name="20% - Accent4 4 3 4 2" xfId="3791" xr:uid="{00000000-0005-0000-0000-000018060000}"/>
    <cellStyle name="20% - Accent4 4 3 4 2 2" xfId="21915" xr:uid="{961B6DB8-E9DD-41E0-B030-1F3F0706EF73}"/>
    <cellStyle name="20% - Accent4 4 3 4 3" xfId="21916" xr:uid="{EE39CB36-36D1-4CBD-81A4-BBEF6D0D73FE}"/>
    <cellStyle name="20% - Accent4 4 3 5" xfId="3790" xr:uid="{00000000-0005-0000-0000-000019060000}"/>
    <cellStyle name="20% - Accent4 4 3 5 2" xfId="21914" xr:uid="{1A9A1FB1-3663-4E56-A407-CA4A978E9DB6}"/>
    <cellStyle name="20% - Accent4 4 3 6" xfId="21921" xr:uid="{5DEB064A-187B-4D02-AD49-9FB9B3A182B8}"/>
    <cellStyle name="20% - Accent4 4 4" xfId="3789" xr:uid="{00000000-0005-0000-0000-00001A060000}"/>
    <cellStyle name="20% - Accent4 4 4 2" xfId="3788" xr:uid="{00000000-0005-0000-0000-00001B060000}"/>
    <cellStyle name="20% - Accent4 4 4 2 2" xfId="3787" xr:uid="{00000000-0005-0000-0000-00001C060000}"/>
    <cellStyle name="20% - Accent4 4 4 2 2 2" xfId="21911" xr:uid="{040F7743-5EFC-413C-B06B-0E50E0322775}"/>
    <cellStyle name="20% - Accent4 4 4 2 3" xfId="3786" xr:uid="{00000000-0005-0000-0000-00001D060000}"/>
    <cellStyle name="20% - Accent4 4 4 2 3 2" xfId="21910" xr:uid="{C8EBA497-8FCD-4EAF-A40E-E3DB39E23809}"/>
    <cellStyle name="20% - Accent4 4 4 2 4" xfId="21912" xr:uid="{BA0D22A8-140B-4AE7-BD8A-87B7BCBE46EF}"/>
    <cellStyle name="20% - Accent4 4 4 3" xfId="3785" xr:uid="{00000000-0005-0000-0000-00001E060000}"/>
    <cellStyle name="20% - Accent4 4 4 3 2" xfId="3784" xr:uid="{00000000-0005-0000-0000-00001F060000}"/>
    <cellStyle name="20% - Accent4 4 4 3 2 2" xfId="21908" xr:uid="{51742A73-2E3D-4CFF-9DA0-535CE80727FF}"/>
    <cellStyle name="20% - Accent4 4 4 3 3" xfId="21909" xr:uid="{D84C69C0-A4AA-4F27-A9F9-ACB4FCD0EF93}"/>
    <cellStyle name="20% - Accent4 4 4 4" xfId="3783" xr:uid="{00000000-0005-0000-0000-000020060000}"/>
    <cellStyle name="20% - Accent4 4 4 4 2" xfId="21907" xr:uid="{1BD43BAE-F961-459E-9F08-BFB899E50312}"/>
    <cellStyle name="20% - Accent4 4 4 5" xfId="21913" xr:uid="{E7552D41-2A4B-4740-A6D1-2783247E5E9B}"/>
    <cellStyle name="20% - Accent4 4 5" xfId="3782" xr:uid="{00000000-0005-0000-0000-000021060000}"/>
    <cellStyle name="20% - Accent4 4 5 2" xfId="3781" xr:uid="{00000000-0005-0000-0000-000022060000}"/>
    <cellStyle name="20% - Accent4 4 5 2 2" xfId="3780" xr:uid="{00000000-0005-0000-0000-000023060000}"/>
    <cellStyle name="20% - Accent4 4 5 2 2 2" xfId="21904" xr:uid="{1C6042A0-C5F1-4BB6-BC85-503C05EE4C01}"/>
    <cellStyle name="20% - Accent4 4 5 2 3" xfId="3779" xr:uid="{00000000-0005-0000-0000-000024060000}"/>
    <cellStyle name="20% - Accent4 4 5 2 3 2" xfId="21903" xr:uid="{CE063E48-E021-4777-B41B-ECF9D7053409}"/>
    <cellStyle name="20% - Accent4 4 5 2 4" xfId="21905" xr:uid="{85E207A0-4E5C-463D-8801-71CAA575CBAB}"/>
    <cellStyle name="20% - Accent4 4 5 3" xfId="3778" xr:uid="{00000000-0005-0000-0000-000025060000}"/>
    <cellStyle name="20% - Accent4 4 5 3 2" xfId="3777" xr:uid="{00000000-0005-0000-0000-000026060000}"/>
    <cellStyle name="20% - Accent4 4 5 3 2 2" xfId="21901" xr:uid="{2EE2E337-DB7B-4647-9C93-F34CDD68A1BC}"/>
    <cellStyle name="20% - Accent4 4 5 3 3" xfId="21902" xr:uid="{E4B181BE-EE85-4132-9CC5-536BFBF794AC}"/>
    <cellStyle name="20% - Accent4 4 5 4" xfId="3776" xr:uid="{00000000-0005-0000-0000-000027060000}"/>
    <cellStyle name="20% - Accent4 4 5 4 2" xfId="21900" xr:uid="{3B182C32-136B-4A9C-B09E-1493A33CEA12}"/>
    <cellStyle name="20% - Accent4 4 5 5" xfId="21906" xr:uid="{7BADF3C7-3E6E-4004-BB06-A6CE1867F720}"/>
    <cellStyle name="20% - Accent4 4 6" xfId="3775" xr:uid="{00000000-0005-0000-0000-000028060000}"/>
    <cellStyle name="20% - Accent4 4 6 2" xfId="3774" xr:uid="{00000000-0005-0000-0000-000029060000}"/>
    <cellStyle name="20% - Accent4 4 6 2 2" xfId="21898" xr:uid="{549EC403-DCA9-436B-94EC-FEA6A33A26A4}"/>
    <cellStyle name="20% - Accent4 4 6 3" xfId="3773" xr:uid="{00000000-0005-0000-0000-00002A060000}"/>
    <cellStyle name="20% - Accent4 4 6 3 2" xfId="21897" xr:uid="{13C97FB6-6CA1-484F-A584-658FD37FD699}"/>
    <cellStyle name="20% - Accent4 4 6 4" xfId="21899" xr:uid="{1D9CA2BB-1C17-4F07-9CDE-77AB1FC15E95}"/>
    <cellStyle name="20% - Accent4 4 7" xfId="3772" xr:uid="{00000000-0005-0000-0000-00002B060000}"/>
    <cellStyle name="20% - Accent4 4 7 2" xfId="21896" xr:uid="{1DF8A057-A2A8-49C1-A67C-DFDEF484B4D0}"/>
    <cellStyle name="20% - Accent4 4 8" xfId="3771" xr:uid="{00000000-0005-0000-0000-00002C060000}"/>
    <cellStyle name="20% - Accent4 4 8 2" xfId="3770" xr:uid="{00000000-0005-0000-0000-00002D060000}"/>
    <cellStyle name="20% - Accent4 4 8 2 2" xfId="21894" xr:uid="{D8248775-504A-4FEF-BA8A-32B2CA1DEC70}"/>
    <cellStyle name="20% - Accent4 4 8 3" xfId="21895" xr:uid="{838F5F51-7FEF-47C5-A521-5CE87EC878B0}"/>
    <cellStyle name="20% - Accent4 4 9" xfId="3769" xr:uid="{00000000-0005-0000-0000-00002E060000}"/>
    <cellStyle name="20% - Accent4 4 9 2" xfId="21893" xr:uid="{244C169F-1D91-4C84-B701-6FB5388B4631}"/>
    <cellStyle name="20% - Accent4 5" xfId="205" xr:uid="{00000000-0005-0000-0000-00002C000000}"/>
    <cellStyle name="20% - Accent4 5 2" xfId="3767" xr:uid="{00000000-0005-0000-0000-000030060000}"/>
    <cellStyle name="20% - Accent4 5 2 2" xfId="3766" xr:uid="{00000000-0005-0000-0000-000031060000}"/>
    <cellStyle name="20% - Accent4 5 2 2 2" xfId="3765" xr:uid="{00000000-0005-0000-0000-000032060000}"/>
    <cellStyle name="20% - Accent4 5 2 2 2 2" xfId="3764" xr:uid="{00000000-0005-0000-0000-000033060000}"/>
    <cellStyle name="20% - Accent4 5 2 2 2 2 2" xfId="3763" xr:uid="{00000000-0005-0000-0000-000034060000}"/>
    <cellStyle name="20% - Accent4 5 2 2 2 2 2 2" xfId="21888" xr:uid="{780371B4-A0E4-44F8-8527-EB2C70941191}"/>
    <cellStyle name="20% - Accent4 5 2 2 2 2 3" xfId="3762" xr:uid="{00000000-0005-0000-0000-000035060000}"/>
    <cellStyle name="20% - Accent4 5 2 2 2 2 3 2" xfId="21887" xr:uid="{1DBCFF51-C3B1-4CAF-AC78-DFA4815845F6}"/>
    <cellStyle name="20% - Accent4 5 2 2 2 2 4" xfId="21889" xr:uid="{0CE8FBB5-D9A1-49F7-9239-26E4D96D86F0}"/>
    <cellStyle name="20% - Accent4 5 2 2 2 3" xfId="3761" xr:uid="{00000000-0005-0000-0000-000036060000}"/>
    <cellStyle name="20% - Accent4 5 2 2 2 3 2" xfId="3760" xr:uid="{00000000-0005-0000-0000-000037060000}"/>
    <cellStyle name="20% - Accent4 5 2 2 2 3 2 2" xfId="21885" xr:uid="{4363E59E-4298-4965-91CC-15970B8F0512}"/>
    <cellStyle name="20% - Accent4 5 2 2 2 3 3" xfId="21886" xr:uid="{B7831089-C0F1-4066-810C-0F2DE6748E5C}"/>
    <cellStyle name="20% - Accent4 5 2 2 2 4" xfId="3759" xr:uid="{00000000-0005-0000-0000-000038060000}"/>
    <cellStyle name="20% - Accent4 5 2 2 2 4 2" xfId="21884" xr:uid="{9D265768-F678-4D9B-978F-77FCB5B6D936}"/>
    <cellStyle name="20% - Accent4 5 2 2 2 5" xfId="21890" xr:uid="{B1B9B989-767F-4A7F-93A4-D63F68447DC2}"/>
    <cellStyle name="20% - Accent4 5 2 2 3" xfId="3758" xr:uid="{00000000-0005-0000-0000-000039060000}"/>
    <cellStyle name="20% - Accent4 5 2 2 3 2" xfId="3757" xr:uid="{00000000-0005-0000-0000-00003A060000}"/>
    <cellStyle name="20% - Accent4 5 2 2 3 2 2" xfId="21882" xr:uid="{AD2A9111-08C6-4231-B59C-0493C84306EC}"/>
    <cellStyle name="20% - Accent4 5 2 2 3 3" xfId="3756" xr:uid="{00000000-0005-0000-0000-00003B060000}"/>
    <cellStyle name="20% - Accent4 5 2 2 3 3 2" xfId="21881" xr:uid="{B52324E2-5819-4A23-B666-97E531063D34}"/>
    <cellStyle name="20% - Accent4 5 2 2 3 4" xfId="21883" xr:uid="{D9E930FF-DE6A-4150-A1DA-1A0DF03FE421}"/>
    <cellStyle name="20% - Accent4 5 2 2 4" xfId="3755" xr:uid="{00000000-0005-0000-0000-00003C060000}"/>
    <cellStyle name="20% - Accent4 5 2 2 4 2" xfId="21880" xr:uid="{245A47E7-D4CC-47E4-A78D-A9BF4F3491EF}"/>
    <cellStyle name="20% - Accent4 5 2 2 5" xfId="3754" xr:uid="{00000000-0005-0000-0000-00003D060000}"/>
    <cellStyle name="20% - Accent4 5 2 2 5 2" xfId="3753" xr:uid="{00000000-0005-0000-0000-00003E060000}"/>
    <cellStyle name="20% - Accent4 5 2 2 5 2 2" xfId="21878" xr:uid="{7316F775-A869-4034-8181-9DC9D8C3727E}"/>
    <cellStyle name="20% - Accent4 5 2 2 5 3" xfId="21879" xr:uid="{B4429EB0-8094-4C14-9E97-2DF83179096C}"/>
    <cellStyle name="20% - Accent4 5 2 2 6" xfId="3752" xr:uid="{00000000-0005-0000-0000-00003F060000}"/>
    <cellStyle name="20% - Accent4 5 2 2 6 2" xfId="21877" xr:uid="{59F8D8CA-3DCC-4E43-9A5F-01632263C1F2}"/>
    <cellStyle name="20% - Accent4 5 2 2 7" xfId="21891" xr:uid="{19D351E6-C1A9-4381-85B4-A04E3D699251}"/>
    <cellStyle name="20% - Accent4 5 2 3" xfId="3751" xr:uid="{00000000-0005-0000-0000-000040060000}"/>
    <cellStyle name="20% - Accent4 5 2 3 2" xfId="3750" xr:uid="{00000000-0005-0000-0000-000041060000}"/>
    <cellStyle name="20% - Accent4 5 2 3 2 2" xfId="3749" xr:uid="{00000000-0005-0000-0000-000042060000}"/>
    <cellStyle name="20% - Accent4 5 2 3 2 2 2" xfId="21874" xr:uid="{B550D18D-6A7D-4C29-8301-9EC0165B8650}"/>
    <cellStyle name="20% - Accent4 5 2 3 2 3" xfId="3748" xr:uid="{00000000-0005-0000-0000-000043060000}"/>
    <cellStyle name="20% - Accent4 5 2 3 2 3 2" xfId="21873" xr:uid="{A94B3BBC-6255-418F-B7D5-C2DBF3405C44}"/>
    <cellStyle name="20% - Accent4 5 2 3 2 4" xfId="21875" xr:uid="{2CA55073-FC26-4DC7-9F2B-B7D1EFF9FBDB}"/>
    <cellStyle name="20% - Accent4 5 2 3 3" xfId="3747" xr:uid="{00000000-0005-0000-0000-000044060000}"/>
    <cellStyle name="20% - Accent4 5 2 3 3 2" xfId="3746" xr:uid="{00000000-0005-0000-0000-000045060000}"/>
    <cellStyle name="20% - Accent4 5 2 3 3 2 2" xfId="21871" xr:uid="{ECCC9DBF-FD42-4C0F-AFF9-C5080D22167F}"/>
    <cellStyle name="20% - Accent4 5 2 3 3 3" xfId="21872" xr:uid="{541E09DA-1C77-498B-B881-5F86955A642D}"/>
    <cellStyle name="20% - Accent4 5 2 3 4" xfId="3745" xr:uid="{00000000-0005-0000-0000-000046060000}"/>
    <cellStyle name="20% - Accent4 5 2 3 4 2" xfId="21870" xr:uid="{5214A08A-2307-4305-BE0A-2B133C31C588}"/>
    <cellStyle name="20% - Accent4 5 2 3 5" xfId="21876" xr:uid="{7A4BDC59-EA90-448B-8C40-616C7779B9F9}"/>
    <cellStyle name="20% - Accent4 5 2 4" xfId="3744" xr:uid="{00000000-0005-0000-0000-000047060000}"/>
    <cellStyle name="20% - Accent4 5 2 5" xfId="3743" xr:uid="{00000000-0005-0000-0000-000048060000}"/>
    <cellStyle name="20% - Accent4 5 2 5 2" xfId="21869" xr:uid="{C0D84146-854A-4E44-8562-A8AE6CD50FC5}"/>
    <cellStyle name="20% - Accent4 5 3" xfId="3742" xr:uid="{00000000-0005-0000-0000-000049060000}"/>
    <cellStyle name="20% - Accent4 5 3 2" xfId="3741" xr:uid="{00000000-0005-0000-0000-00004A060000}"/>
    <cellStyle name="20% - Accent4 5 3 2 2" xfId="3740" xr:uid="{00000000-0005-0000-0000-00004B060000}"/>
    <cellStyle name="20% - Accent4 5 3 2 2 2" xfId="21866" xr:uid="{EE9D1692-9134-486F-A8E9-9C662AA49627}"/>
    <cellStyle name="20% - Accent4 5 3 2 3" xfId="3739" xr:uid="{00000000-0005-0000-0000-00004C060000}"/>
    <cellStyle name="20% - Accent4 5 3 2 3 2" xfId="21865" xr:uid="{196BFE72-A06D-4AEC-8B47-E9C17EF64068}"/>
    <cellStyle name="20% - Accent4 5 3 2 4" xfId="21867" xr:uid="{BC7C461D-6ADD-49FB-939F-BB63B3D76861}"/>
    <cellStyle name="20% - Accent4 5 3 3" xfId="3738" xr:uid="{00000000-0005-0000-0000-00004D060000}"/>
    <cellStyle name="20% - Accent4 5 3 3 2" xfId="21864" xr:uid="{62322946-D7D0-4535-9A45-308B5B4CF45B}"/>
    <cellStyle name="20% - Accent4 5 3 4" xfId="3737" xr:uid="{00000000-0005-0000-0000-00004E060000}"/>
    <cellStyle name="20% - Accent4 5 3 4 2" xfId="3736" xr:uid="{00000000-0005-0000-0000-00004F060000}"/>
    <cellStyle name="20% - Accent4 5 3 4 2 2" xfId="21862" xr:uid="{6C36B6FD-C8AF-4511-872E-3BDE096CDAEE}"/>
    <cellStyle name="20% - Accent4 5 3 4 3" xfId="21863" xr:uid="{4A3175DF-F136-4BBD-91BD-99B2F7835D9A}"/>
    <cellStyle name="20% - Accent4 5 3 5" xfId="3735" xr:uid="{00000000-0005-0000-0000-000050060000}"/>
    <cellStyle name="20% - Accent4 5 3 5 2" xfId="21861" xr:uid="{F1597E6A-748D-4BE6-A823-2B89420E05D5}"/>
    <cellStyle name="20% - Accent4 5 3 6" xfId="21868" xr:uid="{8CB50CC7-B761-4C94-A3CD-6697C3F7E688}"/>
    <cellStyle name="20% - Accent4 5 4" xfId="3734" xr:uid="{00000000-0005-0000-0000-000051060000}"/>
    <cellStyle name="20% - Accent4 5 4 2" xfId="3733" xr:uid="{00000000-0005-0000-0000-000052060000}"/>
    <cellStyle name="20% - Accent4 5 4 2 2" xfId="3732" xr:uid="{00000000-0005-0000-0000-000053060000}"/>
    <cellStyle name="20% - Accent4 5 4 2 2 2" xfId="21858" xr:uid="{C49F4045-2245-48A0-81CA-958E089E0BBA}"/>
    <cellStyle name="20% - Accent4 5 4 2 3" xfId="3731" xr:uid="{00000000-0005-0000-0000-000054060000}"/>
    <cellStyle name="20% - Accent4 5 4 2 3 2" xfId="21857" xr:uid="{4827E298-DE15-46B3-A79A-2A4EF5C12307}"/>
    <cellStyle name="20% - Accent4 5 4 2 4" xfId="21859" xr:uid="{0EF7BF18-8513-4D20-94A7-2F81AA9C09ED}"/>
    <cellStyle name="20% - Accent4 5 4 3" xfId="3730" xr:uid="{00000000-0005-0000-0000-000055060000}"/>
    <cellStyle name="20% - Accent4 5 4 3 2" xfId="3729" xr:uid="{00000000-0005-0000-0000-000056060000}"/>
    <cellStyle name="20% - Accent4 5 4 3 2 2" xfId="21855" xr:uid="{6A8B5498-49F4-474C-9591-CA317FE48076}"/>
    <cellStyle name="20% - Accent4 5 4 3 3" xfId="21856" xr:uid="{9F535C4E-40BB-49B9-A71B-FFEEE258B660}"/>
    <cellStyle name="20% - Accent4 5 4 4" xfId="3728" xr:uid="{00000000-0005-0000-0000-000057060000}"/>
    <cellStyle name="20% - Accent4 5 4 4 2" xfId="21854" xr:uid="{CA8C937B-ACC8-424A-9B93-004F6F305250}"/>
    <cellStyle name="20% - Accent4 5 4 5" xfId="21860" xr:uid="{42C57A0A-DB49-4A76-B335-761BD860649D}"/>
    <cellStyle name="20% - Accent4 5 5" xfId="3727" xr:uid="{00000000-0005-0000-0000-000058060000}"/>
    <cellStyle name="20% - Accent4 5 5 2" xfId="3726" xr:uid="{00000000-0005-0000-0000-000059060000}"/>
    <cellStyle name="20% - Accent4 5 5 2 2" xfId="21852" xr:uid="{68FCD6F0-103F-4420-997C-DB4F525C80AC}"/>
    <cellStyle name="20% - Accent4 5 5 3" xfId="3725" xr:uid="{00000000-0005-0000-0000-00005A060000}"/>
    <cellStyle name="20% - Accent4 5 5 3 2" xfId="21851" xr:uid="{C574EE19-34FC-4206-A145-31CF34B22715}"/>
    <cellStyle name="20% - Accent4 5 5 4" xfId="21853" xr:uid="{8AE4EFB6-34BB-4B5E-AA20-DE442114F39B}"/>
    <cellStyle name="20% - Accent4 5 6" xfId="3724" xr:uid="{00000000-0005-0000-0000-00005B060000}"/>
    <cellStyle name="20% - Accent4 5 6 2" xfId="21850" xr:uid="{A9EDE1B3-6FE4-4BE4-8AFE-8800F27EDE6D}"/>
    <cellStyle name="20% - Accent4 5 7" xfId="3723" xr:uid="{00000000-0005-0000-0000-00005C060000}"/>
    <cellStyle name="20% - Accent4 5 7 2" xfId="3722" xr:uid="{00000000-0005-0000-0000-00005D060000}"/>
    <cellStyle name="20% - Accent4 5 7 2 2" xfId="21848" xr:uid="{25D1A5CE-1FED-4C15-B94C-9E093ECD9025}"/>
    <cellStyle name="20% - Accent4 5 7 3" xfId="21849" xr:uid="{DE86020C-9F59-4B0D-97AE-0329145624A2}"/>
    <cellStyle name="20% - Accent4 5 8" xfId="3721" xr:uid="{00000000-0005-0000-0000-00005E060000}"/>
    <cellStyle name="20% - Accent4 5 8 2" xfId="21847" xr:uid="{304561E1-66D8-448B-8DD2-4B8894795286}"/>
    <cellStyle name="20% - Accent4 5 9" xfId="3768" xr:uid="{00000000-0005-0000-0000-00002F060000}"/>
    <cellStyle name="20% - Accent4 5 9 2" xfId="21892" xr:uid="{C1A00027-EAF2-471F-9066-1D4199D2B729}"/>
    <cellStyle name="20% - Accent4 6" xfId="206" xr:uid="{00000000-0005-0000-0000-00002D000000}"/>
    <cellStyle name="20% - Accent4 6 2" xfId="3720" xr:uid="{00000000-0005-0000-0000-000060060000}"/>
    <cellStyle name="20% - Accent4 6 2 2" xfId="3719" xr:uid="{00000000-0005-0000-0000-000061060000}"/>
    <cellStyle name="20% - Accent4 6 2 2 2" xfId="3718" xr:uid="{00000000-0005-0000-0000-000062060000}"/>
    <cellStyle name="20% - Accent4 6 2 2 2 2" xfId="3717" xr:uid="{00000000-0005-0000-0000-000063060000}"/>
    <cellStyle name="20% - Accent4 6 2 2 2 2 2" xfId="21843" xr:uid="{022B8934-188E-4290-A3EB-1F86FCF54062}"/>
    <cellStyle name="20% - Accent4 6 2 2 2 3" xfId="3716" xr:uid="{00000000-0005-0000-0000-000064060000}"/>
    <cellStyle name="20% - Accent4 6 2 2 2 3 2" xfId="21842" xr:uid="{A6F02299-075D-4591-8976-01FF73238F3D}"/>
    <cellStyle name="20% - Accent4 6 2 2 2 4" xfId="21844" xr:uid="{B31FC689-D217-4EF1-BB35-F10CADA484E6}"/>
    <cellStyle name="20% - Accent4 6 2 2 3" xfId="3715" xr:uid="{00000000-0005-0000-0000-000065060000}"/>
    <cellStyle name="20% - Accent4 6 2 2 3 2" xfId="3714" xr:uid="{00000000-0005-0000-0000-000066060000}"/>
    <cellStyle name="20% - Accent4 6 2 2 3 2 2" xfId="21840" xr:uid="{2CF448FB-97FA-4E81-A5F5-959E7180E1CC}"/>
    <cellStyle name="20% - Accent4 6 2 2 3 3" xfId="21841" xr:uid="{BCB34452-BE8B-4A1D-9B52-188FE7CB74D4}"/>
    <cellStyle name="20% - Accent4 6 2 2 4" xfId="3713" xr:uid="{00000000-0005-0000-0000-000067060000}"/>
    <cellStyle name="20% - Accent4 6 2 2 4 2" xfId="21839" xr:uid="{76763835-F27E-43D5-B071-734EA2E567D3}"/>
    <cellStyle name="20% - Accent4 6 2 2 5" xfId="21845" xr:uid="{806429A7-0AAB-4610-992F-AD9B97904DD7}"/>
    <cellStyle name="20% - Accent4 6 2 3" xfId="3712" xr:uid="{00000000-0005-0000-0000-000068060000}"/>
    <cellStyle name="20% - Accent4 6 2 3 2" xfId="3711" xr:uid="{00000000-0005-0000-0000-000069060000}"/>
    <cellStyle name="20% - Accent4 6 2 3 2 2" xfId="21837" xr:uid="{6040C8C6-CBB8-406E-981B-ACE75A0564F0}"/>
    <cellStyle name="20% - Accent4 6 2 3 3" xfId="3710" xr:uid="{00000000-0005-0000-0000-00006A060000}"/>
    <cellStyle name="20% - Accent4 6 2 3 3 2" xfId="21836" xr:uid="{1ACC90CF-234B-43DB-B744-C5CE96F37349}"/>
    <cellStyle name="20% - Accent4 6 2 3 4" xfId="21838" xr:uid="{B20DE4B1-6495-471B-80FE-995877D53910}"/>
    <cellStyle name="20% - Accent4 6 2 4" xfId="3709" xr:uid="{00000000-0005-0000-0000-00006B060000}"/>
    <cellStyle name="20% - Accent4 6 2 4 2" xfId="21835" xr:uid="{CAA11821-17F8-4990-88F5-F75889F0672B}"/>
    <cellStyle name="20% - Accent4 6 2 5" xfId="3708" xr:uid="{00000000-0005-0000-0000-00006C060000}"/>
    <cellStyle name="20% - Accent4 6 2 5 2" xfId="3707" xr:uid="{00000000-0005-0000-0000-00006D060000}"/>
    <cellStyle name="20% - Accent4 6 2 5 2 2" xfId="21833" xr:uid="{CDD214B9-E1C9-4D64-81CF-9AB227C2903C}"/>
    <cellStyle name="20% - Accent4 6 2 5 3" xfId="21834" xr:uid="{6F5B218B-90D2-48EF-9606-DDC877D176FE}"/>
    <cellStyle name="20% - Accent4 6 2 6" xfId="3706" xr:uid="{00000000-0005-0000-0000-00006E060000}"/>
    <cellStyle name="20% - Accent4 6 2 6 2" xfId="21832" xr:uid="{BB1D824C-C0AE-4682-8B63-5F66CD921BE9}"/>
    <cellStyle name="20% - Accent4 6 2 7" xfId="21846" xr:uid="{8E479E4B-F0EA-4F1D-B865-EEB7856B386A}"/>
    <cellStyle name="20% - Accent4 6 3" xfId="3705" xr:uid="{00000000-0005-0000-0000-00006F060000}"/>
    <cellStyle name="20% - Accent4 6 3 2" xfId="3704" xr:uid="{00000000-0005-0000-0000-000070060000}"/>
    <cellStyle name="20% - Accent4 6 3 2 2" xfId="3703" xr:uid="{00000000-0005-0000-0000-000071060000}"/>
    <cellStyle name="20% - Accent4 6 3 2 2 2" xfId="21829" xr:uid="{94D40105-17C7-4659-A4F9-E6B9B19AE61F}"/>
    <cellStyle name="20% - Accent4 6 3 2 3" xfId="3702" xr:uid="{00000000-0005-0000-0000-000072060000}"/>
    <cellStyle name="20% - Accent4 6 3 2 3 2" xfId="21828" xr:uid="{FD988709-612B-4819-A437-9B3F3FA9F2AB}"/>
    <cellStyle name="20% - Accent4 6 3 2 4" xfId="21830" xr:uid="{325447C3-67DB-48A5-B510-5C7F616FA938}"/>
    <cellStyle name="20% - Accent4 6 3 3" xfId="3701" xr:uid="{00000000-0005-0000-0000-000073060000}"/>
    <cellStyle name="20% - Accent4 6 3 3 2" xfId="3700" xr:uid="{00000000-0005-0000-0000-000074060000}"/>
    <cellStyle name="20% - Accent4 6 3 3 2 2" xfId="21826" xr:uid="{B61A562A-E07B-4E91-912E-C6510EFF7954}"/>
    <cellStyle name="20% - Accent4 6 3 3 3" xfId="21827" xr:uid="{C9D54924-8984-4031-8859-C97FC1F6AF56}"/>
    <cellStyle name="20% - Accent4 6 3 4" xfId="3699" xr:uid="{00000000-0005-0000-0000-000075060000}"/>
    <cellStyle name="20% - Accent4 6 3 4 2" xfId="21825" xr:uid="{B9958E2C-ACB6-41A1-BB77-77EE8C1CBECB}"/>
    <cellStyle name="20% - Accent4 6 3 5" xfId="21831" xr:uid="{ED95FB4B-05B9-4322-9A41-76BDE01744E7}"/>
    <cellStyle name="20% - Accent4 6 4" xfId="3698" xr:uid="{00000000-0005-0000-0000-000076060000}"/>
    <cellStyle name="20% - Accent4 6 5" xfId="3697" xr:uid="{00000000-0005-0000-0000-000077060000}"/>
    <cellStyle name="20% - Accent4 6 5 2" xfId="21824" xr:uid="{0C2D6DC8-CB3A-41E6-8638-60F8B75477EA}"/>
    <cellStyle name="20% - Accent4 7" xfId="207" xr:uid="{00000000-0005-0000-0000-00002E000000}"/>
    <cellStyle name="20% - Accent4 7 2" xfId="3696" xr:uid="{00000000-0005-0000-0000-000079060000}"/>
    <cellStyle name="20% - Accent4 7 2 2" xfId="21823" xr:uid="{9DB80C63-27F1-47C5-A3FE-C7F2C497EF31}"/>
    <cellStyle name="20% - Accent4 7 3" xfId="3695" xr:uid="{00000000-0005-0000-0000-00007A060000}"/>
    <cellStyle name="20% - Accent4 7 4" xfId="3694" xr:uid="{00000000-0005-0000-0000-00007B060000}"/>
    <cellStyle name="20% - Accent4 7 4 2" xfId="21822" xr:uid="{D083AE10-C4F0-4147-B244-D7F5FDD00E6D}"/>
    <cellStyle name="20% - Accent4 8" xfId="3693" xr:uid="{00000000-0005-0000-0000-00007C060000}"/>
    <cellStyle name="20% - Accent4 8 2" xfId="3692" xr:uid="{00000000-0005-0000-0000-00007D060000}"/>
    <cellStyle name="20% - Accent4 8 2 2" xfId="3691" xr:uid="{00000000-0005-0000-0000-00007E060000}"/>
    <cellStyle name="20% - Accent4 8 2 2 2" xfId="21819" xr:uid="{43F85C5F-F29E-413D-960F-BFAD66305CA5}"/>
    <cellStyle name="20% - Accent4 8 2 3" xfId="3690" xr:uid="{00000000-0005-0000-0000-00007F060000}"/>
    <cellStyle name="20% - Accent4 8 2 3 2" xfId="3689" xr:uid="{00000000-0005-0000-0000-000080060000}"/>
    <cellStyle name="20% - Accent4 8 2 3 2 2" xfId="21817" xr:uid="{67EB6BF0-3133-4409-A53B-49972707ACC1}"/>
    <cellStyle name="20% - Accent4 8 2 3 3" xfId="21818" xr:uid="{B1589CF2-3371-480B-A81A-44E3CABE45FA}"/>
    <cellStyle name="20% - Accent4 8 2 4" xfId="21820" xr:uid="{0B75B5C2-6D99-422B-BE04-05AB97E697E9}"/>
    <cellStyle name="20% - Accent4 8 3" xfId="3688" xr:uid="{00000000-0005-0000-0000-000081060000}"/>
    <cellStyle name="20% - Accent4 8 3 2" xfId="21816" xr:uid="{D960C8B1-0861-435A-A1DB-98DC91AF4410}"/>
    <cellStyle name="20% - Accent4 8 4" xfId="3687" xr:uid="{00000000-0005-0000-0000-000082060000}"/>
    <cellStyle name="20% - Accent4 8 4 2" xfId="3686" xr:uid="{00000000-0005-0000-0000-000083060000}"/>
    <cellStyle name="20% - Accent4 8 4 2 2" xfId="21814" xr:uid="{31EBEC1E-55E1-459B-B34B-1F55AEC9BEE8}"/>
    <cellStyle name="20% - Accent4 8 4 3" xfId="21815" xr:uid="{6775EE8D-87C0-4AC9-9426-71285EA68FC6}"/>
    <cellStyle name="20% - Accent4 8 5" xfId="3685" xr:uid="{00000000-0005-0000-0000-000084060000}"/>
    <cellStyle name="20% - Accent4 8 5 2" xfId="21813" xr:uid="{C8E5FDAE-FCDF-462A-A174-E89C524BC412}"/>
    <cellStyle name="20% - Accent4 8 6" xfId="21821" xr:uid="{FC8888E7-10FE-43B9-AA42-7D2653F98D0D}"/>
    <cellStyle name="20% - Accent4 9" xfId="3684" xr:uid="{00000000-0005-0000-0000-000085060000}"/>
    <cellStyle name="20% - Accent4 9 2" xfId="3683" xr:uid="{00000000-0005-0000-0000-000086060000}"/>
    <cellStyle name="20% - Accent4 9 2 2" xfId="3682" xr:uid="{00000000-0005-0000-0000-000087060000}"/>
    <cellStyle name="20% - Accent4 9 2 2 2" xfId="21810" xr:uid="{699C9595-C83B-448B-96F1-E53E4DA992CE}"/>
    <cellStyle name="20% - Accent4 9 2 3" xfId="3681" xr:uid="{00000000-0005-0000-0000-000088060000}"/>
    <cellStyle name="20% - Accent4 9 2 3 2" xfId="21809" xr:uid="{A1E8A695-DE42-456E-A04B-115D6C09C4CB}"/>
    <cellStyle name="20% - Accent4 9 2 4" xfId="21811" xr:uid="{3FB0C1EF-66B7-4CBD-B211-8A848F256156}"/>
    <cellStyle name="20% - Accent4 9 3" xfId="3680" xr:uid="{00000000-0005-0000-0000-000089060000}"/>
    <cellStyle name="20% - Accent4 9 3 2" xfId="21808" xr:uid="{5EDB2436-5425-4C9C-B210-6A302A717EB6}"/>
    <cellStyle name="20% - Accent4 9 4" xfId="3679" xr:uid="{00000000-0005-0000-0000-00008A060000}"/>
    <cellStyle name="20% - Accent4 9 4 2" xfId="3678" xr:uid="{00000000-0005-0000-0000-00008B060000}"/>
    <cellStyle name="20% - Accent4 9 4 2 2" xfId="21806" xr:uid="{B1F1BA95-82D4-4D17-B715-C4FAB709E19F}"/>
    <cellStyle name="20% - Accent4 9 4 3" xfId="21807" xr:uid="{53E0859D-5D6B-4766-8A3A-1933917C32DA}"/>
    <cellStyle name="20% - Accent4 9 5" xfId="3677" xr:uid="{00000000-0005-0000-0000-00008C060000}"/>
    <cellStyle name="20% - Accent4 9 5 2" xfId="21805" xr:uid="{792904D2-1411-4EAF-A1A6-DF40F34BBDF9}"/>
    <cellStyle name="20% - Accent4 9 6" xfId="21812" xr:uid="{F915EF44-F74D-4764-9229-824363AABE5C}"/>
    <cellStyle name="20% - Accent5" xfId="98" builtinId="46" customBuiltin="1"/>
    <cellStyle name="20% - Accent5 10" xfId="3676" xr:uid="{00000000-0005-0000-0000-00008D060000}"/>
    <cellStyle name="20% - Accent5 10 2" xfId="3675" xr:uid="{00000000-0005-0000-0000-00008E060000}"/>
    <cellStyle name="20% - Accent5 10 2 2" xfId="3674" xr:uid="{00000000-0005-0000-0000-00008F060000}"/>
    <cellStyle name="20% - Accent5 10 2 2 2" xfId="21802" xr:uid="{962D4996-9751-4457-B4A3-FB4D5100774E}"/>
    <cellStyle name="20% - Accent5 10 2 3" xfId="3673" xr:uid="{00000000-0005-0000-0000-000090060000}"/>
    <cellStyle name="20% - Accent5 10 2 3 2" xfId="21801" xr:uid="{6470D478-409C-4A82-B085-0AA162C08354}"/>
    <cellStyle name="20% - Accent5 10 2 4" xfId="21803" xr:uid="{06EA9B74-8BF9-494D-9C51-4396812E7590}"/>
    <cellStyle name="20% - Accent5 10 3" xfId="3672" xr:uid="{00000000-0005-0000-0000-000091060000}"/>
    <cellStyle name="20% - Accent5 10 3 2" xfId="21800" xr:uid="{5E22C5A5-49B0-43A2-9E99-DF21A41AB2A8}"/>
    <cellStyle name="20% - Accent5 10 4" xfId="3671" xr:uid="{00000000-0005-0000-0000-000092060000}"/>
    <cellStyle name="20% - Accent5 10 4 2" xfId="21799" xr:uid="{45DC1909-08EB-42C9-B187-5F7FF4A12EFF}"/>
    <cellStyle name="20% - Accent5 10 5" xfId="21804" xr:uid="{FBDB0A55-6A3B-4513-A653-1D4B9F6AB4F3}"/>
    <cellStyle name="20% - Accent5 11" xfId="3670" xr:uid="{00000000-0005-0000-0000-000093060000}"/>
    <cellStyle name="20% - Accent5 11 2" xfId="3669" xr:uid="{00000000-0005-0000-0000-000094060000}"/>
    <cellStyle name="20% - Accent5 11 2 2" xfId="21797" xr:uid="{BBC78C32-888B-46B6-AC4E-8C5DB9703656}"/>
    <cellStyle name="20% - Accent5 11 3" xfId="3668" xr:uid="{00000000-0005-0000-0000-000095060000}"/>
    <cellStyle name="20% - Accent5 11 3 2" xfId="21796" xr:uid="{000AEC6A-B840-4FBE-B4B1-77C99DCDBFBC}"/>
    <cellStyle name="20% - Accent5 11 4" xfId="21798" xr:uid="{1F272522-FE62-48ED-AB0C-C0DB00DBA9AF}"/>
    <cellStyle name="20% - Accent5 12" xfId="3667" xr:uid="{00000000-0005-0000-0000-000096060000}"/>
    <cellStyle name="20% - Accent5 12 2" xfId="3666" xr:uid="{00000000-0005-0000-0000-000097060000}"/>
    <cellStyle name="20% - Accent5 12 2 2" xfId="21794" xr:uid="{2F337867-289E-4284-88B1-2F1E931D05F3}"/>
    <cellStyle name="20% - Accent5 12 3" xfId="3665" xr:uid="{00000000-0005-0000-0000-000098060000}"/>
    <cellStyle name="20% - Accent5 12 3 2" xfId="21793" xr:uid="{48735C1C-A80C-433F-AC39-88760287CF18}"/>
    <cellStyle name="20% - Accent5 12 4" xfId="21795" xr:uid="{980D8AE4-05CB-4C60-BE26-B23283A69BAB}"/>
    <cellStyle name="20% - Accent5 13" xfId="3664" xr:uid="{00000000-0005-0000-0000-000099060000}"/>
    <cellStyle name="20% - Accent5 13 2" xfId="3663" xr:uid="{00000000-0005-0000-0000-00009A060000}"/>
    <cellStyle name="20% - Accent5 13 2 2" xfId="21791" xr:uid="{4D9E1181-51A8-47CD-AB5F-FC0EC85192BE}"/>
    <cellStyle name="20% - Accent5 13 3" xfId="3662" xr:uid="{00000000-0005-0000-0000-00009B060000}"/>
    <cellStyle name="20% - Accent5 13 3 2" xfId="21790" xr:uid="{2D8E33FF-5F12-4C4C-96CC-61AF0E827471}"/>
    <cellStyle name="20% - Accent5 13 4" xfId="21792" xr:uid="{336ABEDB-A483-44DE-9C84-0C8C53945BA0}"/>
    <cellStyle name="20% - Accent5 14" xfId="3661" xr:uid="{00000000-0005-0000-0000-00009C060000}"/>
    <cellStyle name="20% - Accent5 14 2" xfId="3660" xr:uid="{00000000-0005-0000-0000-00009D060000}"/>
    <cellStyle name="20% - Accent5 14 2 2" xfId="21789" xr:uid="{59A72952-15C9-466F-8A10-5C4D731F2894}"/>
    <cellStyle name="20% - Accent5 15" xfId="3659" xr:uid="{00000000-0005-0000-0000-00009E060000}"/>
    <cellStyle name="20% - Accent5 15 2" xfId="21788" xr:uid="{447371B3-BD37-4CEE-B53F-2A4E9B00EF76}"/>
    <cellStyle name="20% - Accent5 16" xfId="3658" xr:uid="{00000000-0005-0000-0000-00009F060000}"/>
    <cellStyle name="20% - Accent5 17" xfId="20666" xr:uid="{6DCE262A-E3D8-43CD-99F3-E0CA3A85A453}"/>
    <cellStyle name="20% - Accent5 2" xfId="208" xr:uid="{00000000-0005-0000-0000-00002F000000}"/>
    <cellStyle name="20% - Accent5 2 2" xfId="3657" xr:uid="{00000000-0005-0000-0000-0000A1060000}"/>
    <cellStyle name="20% - Accent5 2 3" xfId="3656" xr:uid="{00000000-0005-0000-0000-0000A2060000}"/>
    <cellStyle name="20% - Accent5 2 3 2" xfId="3655" xr:uid="{00000000-0005-0000-0000-0000A3060000}"/>
    <cellStyle name="20% - Accent5 2 3 2 2" xfId="3654" xr:uid="{00000000-0005-0000-0000-0000A4060000}"/>
    <cellStyle name="20% - Accent5 2 3 2 2 2" xfId="3653" xr:uid="{00000000-0005-0000-0000-0000A5060000}"/>
    <cellStyle name="20% - Accent5 2 3 2 2 2 2" xfId="3652" xr:uid="{00000000-0005-0000-0000-0000A6060000}"/>
    <cellStyle name="20% - Accent5 2 3 2 2 2 2 2" xfId="21783" xr:uid="{B54F39A3-260A-4796-97C3-7D870E6C7B10}"/>
    <cellStyle name="20% - Accent5 2 3 2 2 2 3" xfId="3651" xr:uid="{00000000-0005-0000-0000-0000A7060000}"/>
    <cellStyle name="20% - Accent5 2 3 2 2 2 3 2" xfId="21782" xr:uid="{06008E83-264F-481B-8ED6-820C2C564221}"/>
    <cellStyle name="20% - Accent5 2 3 2 2 2 4" xfId="21784" xr:uid="{1D93F242-9843-41C6-9E0E-D7A37B9C0EA8}"/>
    <cellStyle name="20% - Accent5 2 3 2 2 3" xfId="3650" xr:uid="{00000000-0005-0000-0000-0000A8060000}"/>
    <cellStyle name="20% - Accent5 2 3 2 2 3 2" xfId="21781" xr:uid="{5ADD7AE9-8FD0-440E-95D8-F1A8FDB75D24}"/>
    <cellStyle name="20% - Accent5 2 3 2 2 4" xfId="3649" xr:uid="{00000000-0005-0000-0000-0000A9060000}"/>
    <cellStyle name="20% - Accent5 2 3 2 2 4 2" xfId="21780" xr:uid="{0F3AE130-018C-4E86-9B2E-1AE73304FBCF}"/>
    <cellStyle name="20% - Accent5 2 3 2 2 5" xfId="21785" xr:uid="{0D1DDC99-DAF3-4398-B219-EE0838BAF1F0}"/>
    <cellStyle name="20% - Accent5 2 3 2 3" xfId="3648" xr:uid="{00000000-0005-0000-0000-0000AA060000}"/>
    <cellStyle name="20% - Accent5 2 3 2 3 2" xfId="3647" xr:uid="{00000000-0005-0000-0000-0000AB060000}"/>
    <cellStyle name="20% - Accent5 2 3 2 3 2 2" xfId="3646" xr:uid="{00000000-0005-0000-0000-0000AC060000}"/>
    <cellStyle name="20% - Accent5 2 3 2 3 2 2 2" xfId="21777" xr:uid="{A9352098-561F-42CD-9B0E-36B3439B3B86}"/>
    <cellStyle name="20% - Accent5 2 3 2 3 2 3" xfId="3645" xr:uid="{00000000-0005-0000-0000-0000AD060000}"/>
    <cellStyle name="20% - Accent5 2 3 2 3 2 3 2" xfId="21776" xr:uid="{E3EC68C9-8952-452A-ABF5-B3E0FAB9ED32}"/>
    <cellStyle name="20% - Accent5 2 3 2 3 2 4" xfId="21778" xr:uid="{3B5FB40B-E509-4D65-995C-8C26AA345A1B}"/>
    <cellStyle name="20% - Accent5 2 3 2 3 3" xfId="3644" xr:uid="{00000000-0005-0000-0000-0000AE060000}"/>
    <cellStyle name="20% - Accent5 2 3 2 3 3 2" xfId="21775" xr:uid="{1888C548-7938-4200-BC17-160FB1292EB3}"/>
    <cellStyle name="20% - Accent5 2 3 2 3 4" xfId="3643" xr:uid="{00000000-0005-0000-0000-0000AF060000}"/>
    <cellStyle name="20% - Accent5 2 3 2 3 4 2" xfId="21774" xr:uid="{D3277A2D-F38C-4007-9B94-EE576CB40A99}"/>
    <cellStyle name="20% - Accent5 2 3 2 3 5" xfId="21779" xr:uid="{9FB7C868-09DD-48A3-B06E-DAABD2664DD1}"/>
    <cellStyle name="20% - Accent5 2 3 2 4" xfId="3642" xr:uid="{00000000-0005-0000-0000-0000B0060000}"/>
    <cellStyle name="20% - Accent5 2 3 2 4 2" xfId="3641" xr:uid="{00000000-0005-0000-0000-0000B1060000}"/>
    <cellStyle name="20% - Accent5 2 3 2 4 2 2" xfId="21772" xr:uid="{87E2CA13-FCA8-4464-BA22-ED9E500BFF30}"/>
    <cellStyle name="20% - Accent5 2 3 2 4 3" xfId="3640" xr:uid="{00000000-0005-0000-0000-0000B2060000}"/>
    <cellStyle name="20% - Accent5 2 3 2 4 3 2" xfId="21771" xr:uid="{CE296E85-B637-45C4-8FB8-5BA53DABD2FD}"/>
    <cellStyle name="20% - Accent5 2 3 2 4 4" xfId="21773" xr:uid="{8407E3B1-A82C-4E4C-B5A5-791C98593729}"/>
    <cellStyle name="20% - Accent5 2 3 2 5" xfId="3639" xr:uid="{00000000-0005-0000-0000-0000B3060000}"/>
    <cellStyle name="20% - Accent5 2 3 2 5 2" xfId="21770" xr:uid="{0B3CEF00-B62E-4D40-8FC7-C631A011E98E}"/>
    <cellStyle name="20% - Accent5 2 3 2 6" xfId="3638" xr:uid="{00000000-0005-0000-0000-0000B4060000}"/>
    <cellStyle name="20% - Accent5 2 3 2 6 2" xfId="21769" xr:uid="{8B5A69DD-0F38-49AC-B548-A36239628443}"/>
    <cellStyle name="20% - Accent5 2 3 2 7" xfId="21786" xr:uid="{39CFDCF6-22CE-4C30-85D8-777068C4C7F9}"/>
    <cellStyle name="20% - Accent5 2 3 3" xfId="3637" xr:uid="{00000000-0005-0000-0000-0000B5060000}"/>
    <cellStyle name="20% - Accent5 2 3 3 2" xfId="3636" xr:uid="{00000000-0005-0000-0000-0000B6060000}"/>
    <cellStyle name="20% - Accent5 2 3 3 2 2" xfId="3635" xr:uid="{00000000-0005-0000-0000-0000B7060000}"/>
    <cellStyle name="20% - Accent5 2 3 3 2 2 2" xfId="21766" xr:uid="{862179D7-6CB2-437E-B400-D57DA266DE96}"/>
    <cellStyle name="20% - Accent5 2 3 3 2 3" xfId="3634" xr:uid="{00000000-0005-0000-0000-0000B8060000}"/>
    <cellStyle name="20% - Accent5 2 3 3 2 3 2" xfId="21765" xr:uid="{6707F2DA-27B5-43EB-9C02-0BD2FF809C52}"/>
    <cellStyle name="20% - Accent5 2 3 3 2 4" xfId="21767" xr:uid="{9D688761-A5FC-4DDA-A6CF-48DB806243B6}"/>
    <cellStyle name="20% - Accent5 2 3 3 3" xfId="3633" xr:uid="{00000000-0005-0000-0000-0000B9060000}"/>
    <cellStyle name="20% - Accent5 2 3 3 3 2" xfId="21764" xr:uid="{0BDAF0D4-AAA9-49AE-906D-FC1853D7B644}"/>
    <cellStyle name="20% - Accent5 2 3 3 4" xfId="3632" xr:uid="{00000000-0005-0000-0000-0000BA060000}"/>
    <cellStyle name="20% - Accent5 2 3 3 4 2" xfId="21763" xr:uid="{B1867E3C-8942-4DEB-B2AE-77E057F46919}"/>
    <cellStyle name="20% - Accent5 2 3 3 5" xfId="21768" xr:uid="{E31D84A3-A00A-419A-A1F5-C71E5CC55B08}"/>
    <cellStyle name="20% - Accent5 2 3 4" xfId="3631" xr:uid="{00000000-0005-0000-0000-0000BB060000}"/>
    <cellStyle name="20% - Accent5 2 3 4 2" xfId="3630" xr:uid="{00000000-0005-0000-0000-0000BC060000}"/>
    <cellStyle name="20% - Accent5 2 3 4 2 2" xfId="3629" xr:uid="{00000000-0005-0000-0000-0000BD060000}"/>
    <cellStyle name="20% - Accent5 2 3 4 2 2 2" xfId="21760" xr:uid="{8F5DE3D3-65E4-47B8-9B30-D30BD85BA372}"/>
    <cellStyle name="20% - Accent5 2 3 4 2 3" xfId="3628" xr:uid="{00000000-0005-0000-0000-0000BE060000}"/>
    <cellStyle name="20% - Accent5 2 3 4 2 3 2" xfId="21759" xr:uid="{A97027F9-3D34-4ECE-91A3-BE8BC5761988}"/>
    <cellStyle name="20% - Accent5 2 3 4 2 4" xfId="21761" xr:uid="{7AA66AAB-A258-4138-B252-0E9BC312D462}"/>
    <cellStyle name="20% - Accent5 2 3 4 3" xfId="3627" xr:uid="{00000000-0005-0000-0000-0000BF060000}"/>
    <cellStyle name="20% - Accent5 2 3 4 3 2" xfId="21758" xr:uid="{8424CB65-B10E-4996-A22E-174675AE2291}"/>
    <cellStyle name="20% - Accent5 2 3 4 4" xfId="3626" xr:uid="{00000000-0005-0000-0000-0000C0060000}"/>
    <cellStyle name="20% - Accent5 2 3 4 4 2" xfId="21757" xr:uid="{6BEABD93-1418-4FDA-9171-FDB7C873BC78}"/>
    <cellStyle name="20% - Accent5 2 3 4 5" xfId="21762" xr:uid="{54794FCE-6C89-4EF6-8963-DC0B70C8916F}"/>
    <cellStyle name="20% - Accent5 2 3 5" xfId="3625" xr:uid="{00000000-0005-0000-0000-0000C1060000}"/>
    <cellStyle name="20% - Accent5 2 3 5 2" xfId="3624" xr:uid="{00000000-0005-0000-0000-0000C2060000}"/>
    <cellStyle name="20% - Accent5 2 3 5 2 2" xfId="21755" xr:uid="{F7862ACF-3FF0-4EBE-8C71-AF7177E8D673}"/>
    <cellStyle name="20% - Accent5 2 3 5 3" xfId="3623" xr:uid="{00000000-0005-0000-0000-0000C3060000}"/>
    <cellStyle name="20% - Accent5 2 3 5 3 2" xfId="21754" xr:uid="{C05B6418-0AA9-4696-97F6-6C75DF9886C4}"/>
    <cellStyle name="20% - Accent5 2 3 5 4" xfId="21756" xr:uid="{99D0D96C-88C7-44BF-BFCA-83FECDAD1BBA}"/>
    <cellStyle name="20% - Accent5 2 3 6" xfId="3622" xr:uid="{00000000-0005-0000-0000-0000C4060000}"/>
    <cellStyle name="20% - Accent5 2 3 6 2" xfId="21753" xr:uid="{4E793394-4DEF-4ED1-A83D-EC10F113F80F}"/>
    <cellStyle name="20% - Accent5 2 3 7" xfId="3621" xr:uid="{00000000-0005-0000-0000-0000C5060000}"/>
    <cellStyle name="20% - Accent5 2 3 7 2" xfId="21752" xr:uid="{346D5B48-F774-4E41-B269-15AA67720E96}"/>
    <cellStyle name="20% - Accent5 2 3 8" xfId="21787" xr:uid="{C98DA058-7C45-4DA9-AB02-1B0DAE0FE7EE}"/>
    <cellStyle name="20% - Accent5 2 4" xfId="3620" xr:uid="{00000000-0005-0000-0000-0000C6060000}"/>
    <cellStyle name="20% - Accent5 2 4 2" xfId="3619" xr:uid="{00000000-0005-0000-0000-0000C7060000}"/>
    <cellStyle name="20% - Accent5 2 4 2 2" xfId="3618" xr:uid="{00000000-0005-0000-0000-0000C8060000}"/>
    <cellStyle name="20% - Accent5 2 4 2 2 2" xfId="3617" xr:uid="{00000000-0005-0000-0000-0000C9060000}"/>
    <cellStyle name="20% - Accent5 2 4 2 2 2 2" xfId="3616" xr:uid="{00000000-0005-0000-0000-0000CA060000}"/>
    <cellStyle name="20% - Accent5 2 4 2 2 2 2 2" xfId="21747" xr:uid="{0DB1F3FB-4A97-41B1-853A-4C60087C10C4}"/>
    <cellStyle name="20% - Accent5 2 4 2 2 2 3" xfId="3615" xr:uid="{00000000-0005-0000-0000-0000CB060000}"/>
    <cellStyle name="20% - Accent5 2 4 2 2 2 3 2" xfId="21746" xr:uid="{31BB624C-93F2-4E3A-A4F1-257052A3C092}"/>
    <cellStyle name="20% - Accent5 2 4 2 2 2 4" xfId="21748" xr:uid="{F662B185-8327-496C-A4FC-AB55EE75DF3B}"/>
    <cellStyle name="20% - Accent5 2 4 2 2 3" xfId="3614" xr:uid="{00000000-0005-0000-0000-0000CC060000}"/>
    <cellStyle name="20% - Accent5 2 4 2 2 3 2" xfId="21745" xr:uid="{50F7005D-69F2-4B61-8667-C3750CA9DC05}"/>
    <cellStyle name="20% - Accent5 2 4 2 2 4" xfId="3613" xr:uid="{00000000-0005-0000-0000-0000CD060000}"/>
    <cellStyle name="20% - Accent5 2 4 2 2 4 2" xfId="21744" xr:uid="{B7379CCC-AA1B-4C15-9290-AFC4AD7C495B}"/>
    <cellStyle name="20% - Accent5 2 4 2 2 5" xfId="21749" xr:uid="{AD5D165A-6FC9-4F7A-BB57-CEEB6F9FE03F}"/>
    <cellStyle name="20% - Accent5 2 4 2 3" xfId="3612" xr:uid="{00000000-0005-0000-0000-0000CE060000}"/>
    <cellStyle name="20% - Accent5 2 4 2 3 2" xfId="3611" xr:uid="{00000000-0005-0000-0000-0000CF060000}"/>
    <cellStyle name="20% - Accent5 2 4 2 3 2 2" xfId="3610" xr:uid="{00000000-0005-0000-0000-0000D0060000}"/>
    <cellStyle name="20% - Accent5 2 4 2 3 2 2 2" xfId="21741" xr:uid="{F861C221-3AC2-4D86-9508-7D8DFDC686B2}"/>
    <cellStyle name="20% - Accent5 2 4 2 3 2 3" xfId="3609" xr:uid="{00000000-0005-0000-0000-0000D1060000}"/>
    <cellStyle name="20% - Accent5 2 4 2 3 2 3 2" xfId="21740" xr:uid="{10AD8575-DDBE-42C9-93BD-A97D4DD90C13}"/>
    <cellStyle name="20% - Accent5 2 4 2 3 2 4" xfId="21742" xr:uid="{173669B1-9903-478F-8AB9-C3A23A03DB32}"/>
    <cellStyle name="20% - Accent5 2 4 2 3 3" xfId="3608" xr:uid="{00000000-0005-0000-0000-0000D2060000}"/>
    <cellStyle name="20% - Accent5 2 4 2 3 3 2" xfId="21739" xr:uid="{0735C8E3-868E-43AB-9F20-762B90BFD46F}"/>
    <cellStyle name="20% - Accent5 2 4 2 3 4" xfId="3607" xr:uid="{00000000-0005-0000-0000-0000D3060000}"/>
    <cellStyle name="20% - Accent5 2 4 2 3 4 2" xfId="21738" xr:uid="{9B065DBB-786D-4D31-9FE2-1C0586DF2E36}"/>
    <cellStyle name="20% - Accent5 2 4 2 3 5" xfId="21743" xr:uid="{837A8A8B-2497-4615-95BC-283E6E32FC5A}"/>
    <cellStyle name="20% - Accent5 2 4 2 4" xfId="3606" xr:uid="{00000000-0005-0000-0000-0000D4060000}"/>
    <cellStyle name="20% - Accent5 2 4 2 4 2" xfId="3605" xr:uid="{00000000-0005-0000-0000-0000D5060000}"/>
    <cellStyle name="20% - Accent5 2 4 2 4 2 2" xfId="21736" xr:uid="{386F72C7-15CF-4543-8809-C7118381F3BE}"/>
    <cellStyle name="20% - Accent5 2 4 2 4 3" xfId="3604" xr:uid="{00000000-0005-0000-0000-0000D6060000}"/>
    <cellStyle name="20% - Accent5 2 4 2 4 3 2" xfId="21735" xr:uid="{74EDFED7-F6DF-4DF6-A282-772A4AB32C68}"/>
    <cellStyle name="20% - Accent5 2 4 2 4 4" xfId="21737" xr:uid="{8516C8CB-CA25-476C-AABA-C05124718AC1}"/>
    <cellStyle name="20% - Accent5 2 4 2 5" xfId="3603" xr:uid="{00000000-0005-0000-0000-0000D7060000}"/>
    <cellStyle name="20% - Accent5 2 4 2 5 2" xfId="21734" xr:uid="{3E118981-2D92-4C38-ADB1-C789020EBCC7}"/>
    <cellStyle name="20% - Accent5 2 4 2 6" xfId="3602" xr:uid="{00000000-0005-0000-0000-0000D8060000}"/>
    <cellStyle name="20% - Accent5 2 4 2 6 2" xfId="21733" xr:uid="{E260BFF8-45F6-4747-A673-227873B917D8}"/>
    <cellStyle name="20% - Accent5 2 4 2 7" xfId="21750" xr:uid="{B31765C3-92C8-4C5C-A6D9-A6EB5A0C16A0}"/>
    <cellStyle name="20% - Accent5 2 4 3" xfId="3601" xr:uid="{00000000-0005-0000-0000-0000D9060000}"/>
    <cellStyle name="20% - Accent5 2 4 3 2" xfId="3600" xr:uid="{00000000-0005-0000-0000-0000DA060000}"/>
    <cellStyle name="20% - Accent5 2 4 3 2 2" xfId="3599" xr:uid="{00000000-0005-0000-0000-0000DB060000}"/>
    <cellStyle name="20% - Accent5 2 4 3 2 2 2" xfId="21730" xr:uid="{980EE589-4DEA-453C-97F8-59FAF7B2CB19}"/>
    <cellStyle name="20% - Accent5 2 4 3 2 3" xfId="3598" xr:uid="{00000000-0005-0000-0000-0000DC060000}"/>
    <cellStyle name="20% - Accent5 2 4 3 2 3 2" xfId="21729" xr:uid="{50AF095A-D36D-4EB2-BCE0-84CB68514CEF}"/>
    <cellStyle name="20% - Accent5 2 4 3 2 4" xfId="21731" xr:uid="{73E1E0F8-D7F6-4EAE-B39B-A233E1AEE5E5}"/>
    <cellStyle name="20% - Accent5 2 4 3 3" xfId="3597" xr:uid="{00000000-0005-0000-0000-0000DD060000}"/>
    <cellStyle name="20% - Accent5 2 4 3 3 2" xfId="21728" xr:uid="{7F63DECC-9D99-4687-8C4C-24BBD3263498}"/>
    <cellStyle name="20% - Accent5 2 4 3 4" xfId="3596" xr:uid="{00000000-0005-0000-0000-0000DE060000}"/>
    <cellStyle name="20% - Accent5 2 4 3 4 2" xfId="21727" xr:uid="{1DAD79D2-F305-47BF-830F-449E89E1D557}"/>
    <cellStyle name="20% - Accent5 2 4 3 5" xfId="21732" xr:uid="{B8B8886E-7C53-4EFD-BE50-E44485B45619}"/>
    <cellStyle name="20% - Accent5 2 4 4" xfId="3595" xr:uid="{00000000-0005-0000-0000-0000DF060000}"/>
    <cellStyle name="20% - Accent5 2 4 4 2" xfId="3594" xr:uid="{00000000-0005-0000-0000-0000E0060000}"/>
    <cellStyle name="20% - Accent5 2 4 4 2 2" xfId="3593" xr:uid="{00000000-0005-0000-0000-0000E1060000}"/>
    <cellStyle name="20% - Accent5 2 4 4 2 2 2" xfId="21724" xr:uid="{E270210B-3B08-4F40-8F2F-C3A00A03F1CB}"/>
    <cellStyle name="20% - Accent5 2 4 4 2 3" xfId="3592" xr:uid="{00000000-0005-0000-0000-0000E2060000}"/>
    <cellStyle name="20% - Accent5 2 4 4 2 3 2" xfId="21723" xr:uid="{B6680D4D-7910-433B-B493-6F19E484DCE7}"/>
    <cellStyle name="20% - Accent5 2 4 4 2 4" xfId="21725" xr:uid="{0C8D1C9E-9436-47F8-A95E-F286DD9FBE52}"/>
    <cellStyle name="20% - Accent5 2 4 4 3" xfId="3591" xr:uid="{00000000-0005-0000-0000-0000E3060000}"/>
    <cellStyle name="20% - Accent5 2 4 4 3 2" xfId="21722" xr:uid="{64F5CFCE-886A-4927-84FD-5EF9CC9FF18B}"/>
    <cellStyle name="20% - Accent5 2 4 4 4" xfId="3590" xr:uid="{00000000-0005-0000-0000-0000E4060000}"/>
    <cellStyle name="20% - Accent5 2 4 4 4 2" xfId="21721" xr:uid="{413F698A-8F33-4B2A-A24E-45C0AE05E7AE}"/>
    <cellStyle name="20% - Accent5 2 4 4 5" xfId="21726" xr:uid="{73A15F31-03CB-41C9-97C6-BEC6457E54C9}"/>
    <cellStyle name="20% - Accent5 2 4 5" xfId="3589" xr:uid="{00000000-0005-0000-0000-0000E5060000}"/>
    <cellStyle name="20% - Accent5 2 4 5 2" xfId="3588" xr:uid="{00000000-0005-0000-0000-0000E6060000}"/>
    <cellStyle name="20% - Accent5 2 4 5 2 2" xfId="21719" xr:uid="{15652AA4-4F38-482B-9B8A-A9A9C417BB80}"/>
    <cellStyle name="20% - Accent5 2 4 5 3" xfId="3587" xr:uid="{00000000-0005-0000-0000-0000E7060000}"/>
    <cellStyle name="20% - Accent5 2 4 5 3 2" xfId="21718" xr:uid="{A4B4B78F-E828-47F7-9CAF-ECF34DFDF084}"/>
    <cellStyle name="20% - Accent5 2 4 5 4" xfId="21720" xr:uid="{73AC529D-535E-4EB0-8627-2792E496EA49}"/>
    <cellStyle name="20% - Accent5 2 4 6" xfId="3586" xr:uid="{00000000-0005-0000-0000-0000E8060000}"/>
    <cellStyle name="20% - Accent5 2 4 6 2" xfId="21717" xr:uid="{78E8EB25-B13B-4C5E-BB3A-05E1B8CAC6CA}"/>
    <cellStyle name="20% - Accent5 2 4 7" xfId="3585" xr:uid="{00000000-0005-0000-0000-0000E9060000}"/>
    <cellStyle name="20% - Accent5 2 4 7 2" xfId="21716" xr:uid="{4D19386D-2194-40D5-B1D5-35ACAD540AA6}"/>
    <cellStyle name="20% - Accent5 2 4 8" xfId="21751" xr:uid="{2822A2E3-8834-4C0B-B7D1-A91756E83F5A}"/>
    <cellStyle name="20% - Accent5 2 5" xfId="3584" xr:uid="{00000000-0005-0000-0000-0000EA060000}"/>
    <cellStyle name="20% - Accent5 2 5 2" xfId="3583" xr:uid="{00000000-0005-0000-0000-0000EB060000}"/>
    <cellStyle name="20% - Accent5 2 5 2 2" xfId="3582" xr:uid="{00000000-0005-0000-0000-0000EC060000}"/>
    <cellStyle name="20% - Accent5 2 5 2 2 2" xfId="3581" xr:uid="{00000000-0005-0000-0000-0000ED060000}"/>
    <cellStyle name="20% - Accent5 2 5 2 2 2 2" xfId="3580" xr:uid="{00000000-0005-0000-0000-0000EE060000}"/>
    <cellStyle name="20% - Accent5 2 5 2 2 2 2 2" xfId="21711" xr:uid="{8957DCEE-151B-4F73-AE77-E125D2DA46CF}"/>
    <cellStyle name="20% - Accent5 2 5 2 2 2 3" xfId="3579" xr:uid="{00000000-0005-0000-0000-0000EF060000}"/>
    <cellStyle name="20% - Accent5 2 5 2 2 2 3 2" xfId="21710" xr:uid="{65C109A0-609E-4006-B8C3-E0C9CB877F7C}"/>
    <cellStyle name="20% - Accent5 2 5 2 2 2 4" xfId="21712" xr:uid="{90CE8BF2-C8C6-4298-A573-166877106D6C}"/>
    <cellStyle name="20% - Accent5 2 5 2 2 3" xfId="3578" xr:uid="{00000000-0005-0000-0000-0000F0060000}"/>
    <cellStyle name="20% - Accent5 2 5 2 2 3 2" xfId="21709" xr:uid="{98D3EAAB-3297-437C-8E5B-314D2BBAEF38}"/>
    <cellStyle name="20% - Accent5 2 5 2 2 4" xfId="3577" xr:uid="{00000000-0005-0000-0000-0000F1060000}"/>
    <cellStyle name="20% - Accent5 2 5 2 2 4 2" xfId="21708" xr:uid="{7E6B2F06-D417-49D3-809B-10C183D48E68}"/>
    <cellStyle name="20% - Accent5 2 5 2 2 5" xfId="21713" xr:uid="{7BE0896F-D778-4249-9CD1-7CA179214EFC}"/>
    <cellStyle name="20% - Accent5 2 5 2 3" xfId="3576" xr:uid="{00000000-0005-0000-0000-0000F2060000}"/>
    <cellStyle name="20% - Accent5 2 5 2 3 2" xfId="3575" xr:uid="{00000000-0005-0000-0000-0000F3060000}"/>
    <cellStyle name="20% - Accent5 2 5 2 3 2 2" xfId="3574" xr:uid="{00000000-0005-0000-0000-0000F4060000}"/>
    <cellStyle name="20% - Accent5 2 5 2 3 2 2 2" xfId="21705" xr:uid="{FF919365-7819-4F52-9D7C-B1619293E079}"/>
    <cellStyle name="20% - Accent5 2 5 2 3 2 3" xfId="3573" xr:uid="{00000000-0005-0000-0000-0000F5060000}"/>
    <cellStyle name="20% - Accent5 2 5 2 3 2 3 2" xfId="21704" xr:uid="{4318F469-1F80-4C37-A099-55733DCFB8E3}"/>
    <cellStyle name="20% - Accent5 2 5 2 3 2 4" xfId="21706" xr:uid="{CD74205D-44F0-461F-B226-86D3D7EFB520}"/>
    <cellStyle name="20% - Accent5 2 5 2 3 3" xfId="3572" xr:uid="{00000000-0005-0000-0000-0000F6060000}"/>
    <cellStyle name="20% - Accent5 2 5 2 3 3 2" xfId="21703" xr:uid="{E0F13180-3852-4F93-B602-4F2CF34F0C94}"/>
    <cellStyle name="20% - Accent5 2 5 2 3 4" xfId="3571" xr:uid="{00000000-0005-0000-0000-0000F7060000}"/>
    <cellStyle name="20% - Accent5 2 5 2 3 4 2" xfId="21702" xr:uid="{CE980CED-5774-4743-9987-5FEDB9C41898}"/>
    <cellStyle name="20% - Accent5 2 5 2 3 5" xfId="21707" xr:uid="{39707770-F8FA-41F0-A307-BF658140DD55}"/>
    <cellStyle name="20% - Accent5 2 5 2 4" xfId="3570" xr:uid="{00000000-0005-0000-0000-0000F8060000}"/>
    <cellStyle name="20% - Accent5 2 5 2 4 2" xfId="3569" xr:uid="{00000000-0005-0000-0000-0000F9060000}"/>
    <cellStyle name="20% - Accent5 2 5 2 4 2 2" xfId="21700" xr:uid="{ECD56075-DF4A-4B40-AB2A-820DEF79B050}"/>
    <cellStyle name="20% - Accent5 2 5 2 4 3" xfId="3568" xr:uid="{00000000-0005-0000-0000-0000FA060000}"/>
    <cellStyle name="20% - Accent5 2 5 2 4 3 2" xfId="21699" xr:uid="{26DE754C-F461-41B7-8E7A-C3248CC2F9DC}"/>
    <cellStyle name="20% - Accent5 2 5 2 4 4" xfId="21701" xr:uid="{CE9A03CB-C584-4BEA-B378-22BE880F1C5A}"/>
    <cellStyle name="20% - Accent5 2 5 2 5" xfId="3567" xr:uid="{00000000-0005-0000-0000-0000FB060000}"/>
    <cellStyle name="20% - Accent5 2 5 2 5 2" xfId="21698" xr:uid="{9BA47B13-AEF1-436C-A5C8-B6700E0E1844}"/>
    <cellStyle name="20% - Accent5 2 5 2 6" xfId="3566" xr:uid="{00000000-0005-0000-0000-0000FC060000}"/>
    <cellStyle name="20% - Accent5 2 5 2 6 2" xfId="21697" xr:uid="{BB595340-56B7-416E-88D3-69A418EB8338}"/>
    <cellStyle name="20% - Accent5 2 5 2 7" xfId="21714" xr:uid="{0B108B76-7667-4CF5-8E7F-8AEA0756E441}"/>
    <cellStyle name="20% - Accent5 2 5 3" xfId="3565" xr:uid="{00000000-0005-0000-0000-0000FD060000}"/>
    <cellStyle name="20% - Accent5 2 5 3 2" xfId="3564" xr:uid="{00000000-0005-0000-0000-0000FE060000}"/>
    <cellStyle name="20% - Accent5 2 5 3 2 2" xfId="3563" xr:uid="{00000000-0005-0000-0000-0000FF060000}"/>
    <cellStyle name="20% - Accent5 2 5 3 2 2 2" xfId="21694" xr:uid="{8AE0D212-C776-41A0-8655-5408B7526977}"/>
    <cellStyle name="20% - Accent5 2 5 3 2 3" xfId="3562" xr:uid="{00000000-0005-0000-0000-000000070000}"/>
    <cellStyle name="20% - Accent5 2 5 3 2 3 2" xfId="21693" xr:uid="{54055CFB-8B3E-427D-83BD-E20E170A93D3}"/>
    <cellStyle name="20% - Accent5 2 5 3 2 4" xfId="21695" xr:uid="{CD35F476-EA2F-4825-B78A-F008432B29E7}"/>
    <cellStyle name="20% - Accent5 2 5 3 3" xfId="3561" xr:uid="{00000000-0005-0000-0000-000001070000}"/>
    <cellStyle name="20% - Accent5 2 5 3 3 2" xfId="21692" xr:uid="{E3D63934-0CB9-46CE-AC0A-4CF7834AB62E}"/>
    <cellStyle name="20% - Accent5 2 5 3 4" xfId="3560" xr:uid="{00000000-0005-0000-0000-000002070000}"/>
    <cellStyle name="20% - Accent5 2 5 3 4 2" xfId="21691" xr:uid="{443D3A1D-487C-48DB-B092-2D1A72347FDD}"/>
    <cellStyle name="20% - Accent5 2 5 3 5" xfId="21696" xr:uid="{53C5C9FF-B776-45F4-B652-D8EA4CD10334}"/>
    <cellStyle name="20% - Accent5 2 5 4" xfId="3559" xr:uid="{00000000-0005-0000-0000-000003070000}"/>
    <cellStyle name="20% - Accent5 2 5 4 2" xfId="3558" xr:uid="{00000000-0005-0000-0000-000004070000}"/>
    <cellStyle name="20% - Accent5 2 5 4 2 2" xfId="3557" xr:uid="{00000000-0005-0000-0000-000005070000}"/>
    <cellStyle name="20% - Accent5 2 5 4 2 2 2" xfId="21688" xr:uid="{4242D97E-C755-4589-999A-ADFEF27A34A7}"/>
    <cellStyle name="20% - Accent5 2 5 4 2 3" xfId="3556" xr:uid="{00000000-0005-0000-0000-000006070000}"/>
    <cellStyle name="20% - Accent5 2 5 4 2 3 2" xfId="21687" xr:uid="{CDFA2E16-ADB2-47D0-8490-6C883CABEB02}"/>
    <cellStyle name="20% - Accent5 2 5 4 2 4" xfId="21689" xr:uid="{A1A67C4F-1D6C-431A-ACEC-07E7C7D838AE}"/>
    <cellStyle name="20% - Accent5 2 5 4 3" xfId="3555" xr:uid="{00000000-0005-0000-0000-000007070000}"/>
    <cellStyle name="20% - Accent5 2 5 4 3 2" xfId="21686" xr:uid="{901022F7-FFAD-4831-BA83-3CCEC356810E}"/>
    <cellStyle name="20% - Accent5 2 5 4 4" xfId="3554" xr:uid="{00000000-0005-0000-0000-000008070000}"/>
    <cellStyle name="20% - Accent5 2 5 4 4 2" xfId="21685" xr:uid="{BE52F975-A1DC-45F1-85D5-398D27D17E2D}"/>
    <cellStyle name="20% - Accent5 2 5 4 5" xfId="21690" xr:uid="{1791FEF7-F6C2-46C6-B68D-150960300B0F}"/>
    <cellStyle name="20% - Accent5 2 5 5" xfId="3553" xr:uid="{00000000-0005-0000-0000-000009070000}"/>
    <cellStyle name="20% - Accent5 2 5 5 2" xfId="3552" xr:uid="{00000000-0005-0000-0000-00000A070000}"/>
    <cellStyle name="20% - Accent5 2 5 5 2 2" xfId="21683" xr:uid="{42C7E484-D700-4272-81AC-1B22EFB99E25}"/>
    <cellStyle name="20% - Accent5 2 5 5 3" xfId="3551" xr:uid="{00000000-0005-0000-0000-00000B070000}"/>
    <cellStyle name="20% - Accent5 2 5 5 3 2" xfId="21682" xr:uid="{6EF22F19-B20A-469D-A69A-D63228CF68C2}"/>
    <cellStyle name="20% - Accent5 2 5 5 4" xfId="21684" xr:uid="{823AD571-0619-4D27-8FF9-D855A26B5F44}"/>
    <cellStyle name="20% - Accent5 2 5 6" xfId="3550" xr:uid="{00000000-0005-0000-0000-00000C070000}"/>
    <cellStyle name="20% - Accent5 2 5 6 2" xfId="21681" xr:uid="{E9BB4806-C708-4EBB-A57D-FB54D21AE1D5}"/>
    <cellStyle name="20% - Accent5 2 5 7" xfId="3549" xr:uid="{00000000-0005-0000-0000-00000D070000}"/>
    <cellStyle name="20% - Accent5 2 5 7 2" xfId="21680" xr:uid="{E6867A60-5756-489B-BA4A-F0174E5E27BA}"/>
    <cellStyle name="20% - Accent5 2 5 8" xfId="21715" xr:uid="{C2F452A2-AF67-4089-8FFA-134261C08185}"/>
    <cellStyle name="20% - Accent5 2 6" xfId="3548" xr:uid="{00000000-0005-0000-0000-00000E070000}"/>
    <cellStyle name="20% - Accent5 2 6 2" xfId="3547" xr:uid="{00000000-0005-0000-0000-00000F070000}"/>
    <cellStyle name="20% - Accent5 2 6 2 2" xfId="3546" xr:uid="{00000000-0005-0000-0000-000010070000}"/>
    <cellStyle name="20% - Accent5 2 6 2 2 2" xfId="3545" xr:uid="{00000000-0005-0000-0000-000011070000}"/>
    <cellStyle name="20% - Accent5 2 6 2 2 2 2" xfId="3544" xr:uid="{00000000-0005-0000-0000-000012070000}"/>
    <cellStyle name="20% - Accent5 2 6 2 2 2 2 2" xfId="21675" xr:uid="{73DD82DB-974A-46ED-9790-912448A211F4}"/>
    <cellStyle name="20% - Accent5 2 6 2 2 2 3" xfId="3543" xr:uid="{00000000-0005-0000-0000-000013070000}"/>
    <cellStyle name="20% - Accent5 2 6 2 2 2 3 2" xfId="21674" xr:uid="{C4EC8CC4-2BD0-4ADF-B672-7EA9780C584A}"/>
    <cellStyle name="20% - Accent5 2 6 2 2 2 4" xfId="21676" xr:uid="{1B6765A5-8AF2-47CE-AE65-F78FED4CD11E}"/>
    <cellStyle name="20% - Accent5 2 6 2 2 3" xfId="3542" xr:uid="{00000000-0005-0000-0000-000014070000}"/>
    <cellStyle name="20% - Accent5 2 6 2 2 3 2" xfId="21673" xr:uid="{8EE07E2E-C65B-4E3C-AB29-C62B396BF609}"/>
    <cellStyle name="20% - Accent5 2 6 2 2 4" xfId="3541" xr:uid="{00000000-0005-0000-0000-000015070000}"/>
    <cellStyle name="20% - Accent5 2 6 2 2 4 2" xfId="21672" xr:uid="{0DC961B2-B863-42FE-AF52-D23859F26FCA}"/>
    <cellStyle name="20% - Accent5 2 6 2 2 5" xfId="21677" xr:uid="{0F17E14C-8D7E-4E39-A0B3-EE9A3F1A6EF7}"/>
    <cellStyle name="20% - Accent5 2 6 2 3" xfId="3540" xr:uid="{00000000-0005-0000-0000-000016070000}"/>
    <cellStyle name="20% - Accent5 2 6 2 3 2" xfId="3539" xr:uid="{00000000-0005-0000-0000-000017070000}"/>
    <cellStyle name="20% - Accent5 2 6 2 3 2 2" xfId="3538" xr:uid="{00000000-0005-0000-0000-000018070000}"/>
    <cellStyle name="20% - Accent5 2 6 2 3 2 2 2" xfId="21669" xr:uid="{EB705CC7-9821-4332-A0FD-EDF0E095B0D3}"/>
    <cellStyle name="20% - Accent5 2 6 2 3 2 3" xfId="3537" xr:uid="{00000000-0005-0000-0000-000019070000}"/>
    <cellStyle name="20% - Accent5 2 6 2 3 2 3 2" xfId="21668" xr:uid="{B66FAD4A-6D6F-4CE4-B007-FDAEB3C8B212}"/>
    <cellStyle name="20% - Accent5 2 6 2 3 2 4" xfId="21670" xr:uid="{6B78E4BA-362F-4C57-8039-B8771440780A}"/>
    <cellStyle name="20% - Accent5 2 6 2 3 3" xfId="3536" xr:uid="{00000000-0005-0000-0000-00001A070000}"/>
    <cellStyle name="20% - Accent5 2 6 2 3 3 2" xfId="21667" xr:uid="{92F0C5B0-EA8B-4F7D-9F56-CC7852A507DF}"/>
    <cellStyle name="20% - Accent5 2 6 2 3 4" xfId="3535" xr:uid="{00000000-0005-0000-0000-00001B070000}"/>
    <cellStyle name="20% - Accent5 2 6 2 3 4 2" xfId="21666" xr:uid="{03585ED3-0EC2-4910-A077-B8693C5F1490}"/>
    <cellStyle name="20% - Accent5 2 6 2 3 5" xfId="21671" xr:uid="{10F865FA-C167-497B-B4FC-52BB341FC25A}"/>
    <cellStyle name="20% - Accent5 2 6 2 4" xfId="3534" xr:uid="{00000000-0005-0000-0000-00001C070000}"/>
    <cellStyle name="20% - Accent5 2 6 2 4 2" xfId="3533" xr:uid="{00000000-0005-0000-0000-00001D070000}"/>
    <cellStyle name="20% - Accent5 2 6 2 4 2 2" xfId="21664" xr:uid="{85D561FE-3A6E-487A-A2D3-4D749B1025A2}"/>
    <cellStyle name="20% - Accent5 2 6 2 4 3" xfId="3532" xr:uid="{00000000-0005-0000-0000-00001E070000}"/>
    <cellStyle name="20% - Accent5 2 6 2 4 3 2" xfId="21663" xr:uid="{8738BA31-9D03-49FA-9C69-0A34AD86399D}"/>
    <cellStyle name="20% - Accent5 2 6 2 4 4" xfId="21665" xr:uid="{3D7411F9-90A1-4989-AEAC-AA88768F0723}"/>
    <cellStyle name="20% - Accent5 2 6 2 5" xfId="3531" xr:uid="{00000000-0005-0000-0000-00001F070000}"/>
    <cellStyle name="20% - Accent5 2 6 2 5 2" xfId="21662" xr:uid="{B6EEAB04-BC81-47FE-AC9D-BB79A06A61E4}"/>
    <cellStyle name="20% - Accent5 2 6 2 6" xfId="3530" xr:uid="{00000000-0005-0000-0000-000020070000}"/>
    <cellStyle name="20% - Accent5 2 6 2 6 2" xfId="21661" xr:uid="{1B3EA8FC-166C-4A1F-9694-22806563AF34}"/>
    <cellStyle name="20% - Accent5 2 6 2 7" xfId="21678" xr:uid="{08672E14-22C4-4B0A-8666-D98275661170}"/>
    <cellStyle name="20% - Accent5 2 6 3" xfId="3529" xr:uid="{00000000-0005-0000-0000-000021070000}"/>
    <cellStyle name="20% - Accent5 2 6 3 2" xfId="3528" xr:uid="{00000000-0005-0000-0000-000022070000}"/>
    <cellStyle name="20% - Accent5 2 6 3 2 2" xfId="3527" xr:uid="{00000000-0005-0000-0000-000023070000}"/>
    <cellStyle name="20% - Accent5 2 6 3 2 2 2" xfId="21658" xr:uid="{517D2CDF-57B4-4BFB-B549-AAB6069D2862}"/>
    <cellStyle name="20% - Accent5 2 6 3 2 3" xfId="3526" xr:uid="{00000000-0005-0000-0000-000024070000}"/>
    <cellStyle name="20% - Accent5 2 6 3 2 3 2" xfId="21657" xr:uid="{C1410A68-AD26-457A-80F7-D9CBD8AAF0FF}"/>
    <cellStyle name="20% - Accent5 2 6 3 2 4" xfId="21659" xr:uid="{78970797-817F-443A-93F2-FEFADB208942}"/>
    <cellStyle name="20% - Accent5 2 6 3 3" xfId="3525" xr:uid="{00000000-0005-0000-0000-000025070000}"/>
    <cellStyle name="20% - Accent5 2 6 3 3 2" xfId="21656" xr:uid="{44D471A6-F9DF-4B71-8722-3591845451E1}"/>
    <cellStyle name="20% - Accent5 2 6 3 4" xfId="3524" xr:uid="{00000000-0005-0000-0000-000026070000}"/>
    <cellStyle name="20% - Accent5 2 6 3 4 2" xfId="21655" xr:uid="{D78E7C62-6EFC-4C69-BB65-9076FD799DDB}"/>
    <cellStyle name="20% - Accent5 2 6 3 5" xfId="21660" xr:uid="{931F7C61-7D53-4E4E-AFF3-EC243CAD6A24}"/>
    <cellStyle name="20% - Accent5 2 6 4" xfId="3523" xr:uid="{00000000-0005-0000-0000-000027070000}"/>
    <cellStyle name="20% - Accent5 2 6 4 2" xfId="3522" xr:uid="{00000000-0005-0000-0000-000028070000}"/>
    <cellStyle name="20% - Accent5 2 6 4 2 2" xfId="3521" xr:uid="{00000000-0005-0000-0000-000029070000}"/>
    <cellStyle name="20% - Accent5 2 6 4 2 2 2" xfId="21652" xr:uid="{AE45A3C5-EA8C-403A-A19C-3AC606409E07}"/>
    <cellStyle name="20% - Accent5 2 6 4 2 3" xfId="3520" xr:uid="{00000000-0005-0000-0000-00002A070000}"/>
    <cellStyle name="20% - Accent5 2 6 4 2 3 2" xfId="21651" xr:uid="{A15620F4-62B9-4945-B4A5-E99F75EBD654}"/>
    <cellStyle name="20% - Accent5 2 6 4 2 4" xfId="21653" xr:uid="{1E66D1B4-63BD-4079-96EB-CB5796739EA7}"/>
    <cellStyle name="20% - Accent5 2 6 4 3" xfId="3519" xr:uid="{00000000-0005-0000-0000-00002B070000}"/>
    <cellStyle name="20% - Accent5 2 6 4 3 2" xfId="21650" xr:uid="{EFD638A6-CAC9-45E2-A15E-EF1553CFAE00}"/>
    <cellStyle name="20% - Accent5 2 6 4 4" xfId="3518" xr:uid="{00000000-0005-0000-0000-00002C070000}"/>
    <cellStyle name="20% - Accent5 2 6 4 4 2" xfId="21649" xr:uid="{4340AEA2-58C5-4314-95A6-54D5B95FB71A}"/>
    <cellStyle name="20% - Accent5 2 6 4 5" xfId="21654" xr:uid="{9AEB85E6-0DCE-4051-A3CE-40D49FB75F29}"/>
    <cellStyle name="20% - Accent5 2 6 5" xfId="3517" xr:uid="{00000000-0005-0000-0000-00002D070000}"/>
    <cellStyle name="20% - Accent5 2 6 5 2" xfId="3516" xr:uid="{00000000-0005-0000-0000-00002E070000}"/>
    <cellStyle name="20% - Accent5 2 6 5 2 2" xfId="21647" xr:uid="{FA0A30D9-EAA8-4E59-AA16-3D1724E24EC7}"/>
    <cellStyle name="20% - Accent5 2 6 5 3" xfId="3515" xr:uid="{00000000-0005-0000-0000-00002F070000}"/>
    <cellStyle name="20% - Accent5 2 6 5 3 2" xfId="21646" xr:uid="{350D4D22-74CB-42A6-B266-FC99D2D27E16}"/>
    <cellStyle name="20% - Accent5 2 6 5 4" xfId="21648" xr:uid="{DF8E1EFC-485E-4B28-977C-5F0BFA2A9D19}"/>
    <cellStyle name="20% - Accent5 2 6 6" xfId="3514" xr:uid="{00000000-0005-0000-0000-000030070000}"/>
    <cellStyle name="20% - Accent5 2 6 6 2" xfId="21645" xr:uid="{D22D6A69-368D-4FB0-97AC-5EF122E2BEA9}"/>
    <cellStyle name="20% - Accent5 2 6 7" xfId="3513" xr:uid="{00000000-0005-0000-0000-000031070000}"/>
    <cellStyle name="20% - Accent5 2 6 7 2" xfId="21644" xr:uid="{5BE982D8-1CC1-4552-9055-14739F89E1F8}"/>
    <cellStyle name="20% - Accent5 2 6 8" xfId="21679" xr:uid="{E3FF5602-1852-4BB0-AC4F-F85F615B86C2}"/>
    <cellStyle name="20% - Accent5 2 7" xfId="3512" xr:uid="{00000000-0005-0000-0000-000032070000}"/>
    <cellStyle name="20% - Accent5 2 7 2" xfId="3511" xr:uid="{00000000-0005-0000-0000-000033070000}"/>
    <cellStyle name="20% - Accent5 2 7 2 2" xfId="3510" xr:uid="{00000000-0005-0000-0000-000034070000}"/>
    <cellStyle name="20% - Accent5 2 7 2 2 2" xfId="21641" xr:uid="{54E8CA2F-A3CF-4E84-971A-CD3010B7A390}"/>
    <cellStyle name="20% - Accent5 2 7 2 3" xfId="3509" xr:uid="{00000000-0005-0000-0000-000035070000}"/>
    <cellStyle name="20% - Accent5 2 7 2 3 2" xfId="21640" xr:uid="{FD714571-251F-4B7C-8CA9-68F1D546BA4E}"/>
    <cellStyle name="20% - Accent5 2 7 2 4" xfId="21642" xr:uid="{4E0778BE-1FE5-4AC3-921A-2486F1D5293A}"/>
    <cellStyle name="20% - Accent5 2 7 3" xfId="3508" xr:uid="{00000000-0005-0000-0000-000036070000}"/>
    <cellStyle name="20% - Accent5 2 7 3 2" xfId="21639" xr:uid="{90BB9035-5903-4BAA-9514-7759B0827AC0}"/>
    <cellStyle name="20% - Accent5 2 7 4" xfId="3507" xr:uid="{00000000-0005-0000-0000-000037070000}"/>
    <cellStyle name="20% - Accent5 2 7 4 2" xfId="21638" xr:uid="{A3F84548-0C26-40D2-8AB0-D20B5E7F405C}"/>
    <cellStyle name="20% - Accent5 2 7 5" xfId="21643" xr:uid="{419D61F1-E774-48BD-AD9C-B5A7EDE14D78}"/>
    <cellStyle name="20% - Accent5 3" xfId="209" xr:uid="{00000000-0005-0000-0000-000030000000}"/>
    <cellStyle name="20% - Accent5 3 2" xfId="3505" xr:uid="{00000000-0005-0000-0000-000039070000}"/>
    <cellStyle name="20% - Accent5 3 2 2" xfId="3504" xr:uid="{00000000-0005-0000-0000-00003A070000}"/>
    <cellStyle name="20% - Accent5 3 2 2 2" xfId="3503" xr:uid="{00000000-0005-0000-0000-00003B070000}"/>
    <cellStyle name="20% - Accent5 3 2 2 2 2" xfId="3502" xr:uid="{00000000-0005-0000-0000-00003C070000}"/>
    <cellStyle name="20% - Accent5 3 2 2 2 2 2" xfId="3501" xr:uid="{00000000-0005-0000-0000-00003D070000}"/>
    <cellStyle name="20% - Accent5 3 2 2 2 2 2 2" xfId="21633" xr:uid="{E2182AF7-7EBD-41D2-BB74-E359849E1DA8}"/>
    <cellStyle name="20% - Accent5 3 2 2 2 2 3" xfId="3500" xr:uid="{00000000-0005-0000-0000-00003E070000}"/>
    <cellStyle name="20% - Accent5 3 2 2 2 2 3 2" xfId="21632" xr:uid="{EDE36006-17BE-4840-A021-FAD3986A9CED}"/>
    <cellStyle name="20% - Accent5 3 2 2 2 2 4" xfId="21634" xr:uid="{CD97973C-773A-44FF-9FCF-86223272BD0E}"/>
    <cellStyle name="20% - Accent5 3 2 2 2 3" xfId="3499" xr:uid="{00000000-0005-0000-0000-00003F070000}"/>
    <cellStyle name="20% - Accent5 3 2 2 2 3 2" xfId="21631" xr:uid="{62F0072A-F6E4-4599-843D-D402D943BD79}"/>
    <cellStyle name="20% - Accent5 3 2 2 2 4" xfId="3498" xr:uid="{00000000-0005-0000-0000-000040070000}"/>
    <cellStyle name="20% - Accent5 3 2 2 2 4 2" xfId="21630" xr:uid="{99E8106D-9BA9-4DE8-BF83-F99C6AF1E76F}"/>
    <cellStyle name="20% - Accent5 3 2 2 2 5" xfId="21635" xr:uid="{29A0065B-BD7F-471B-BDB6-8AB41AD9C5DA}"/>
    <cellStyle name="20% - Accent5 3 2 2 3" xfId="3497" xr:uid="{00000000-0005-0000-0000-000041070000}"/>
    <cellStyle name="20% - Accent5 3 2 2 3 2" xfId="3496" xr:uid="{00000000-0005-0000-0000-000042070000}"/>
    <cellStyle name="20% - Accent5 3 2 2 3 2 2" xfId="21628" xr:uid="{1C56CC59-C972-4147-9EF5-1B7C2EA8CA51}"/>
    <cellStyle name="20% - Accent5 3 2 2 3 3" xfId="3495" xr:uid="{00000000-0005-0000-0000-000043070000}"/>
    <cellStyle name="20% - Accent5 3 2 2 3 3 2" xfId="21627" xr:uid="{B52CDACD-102B-4C5A-9A31-69BF5E053CF0}"/>
    <cellStyle name="20% - Accent5 3 2 2 3 4" xfId="21629" xr:uid="{225FBAB4-B9E5-4695-8C52-713FFEC73FB5}"/>
    <cellStyle name="20% - Accent5 3 2 2 4" xfId="3494" xr:uid="{00000000-0005-0000-0000-000044070000}"/>
    <cellStyle name="20% - Accent5 3 2 2 4 2" xfId="21626" xr:uid="{76F03E25-4A06-4739-8118-7B44BB480128}"/>
    <cellStyle name="20% - Accent5 3 2 2 5" xfId="3493" xr:uid="{00000000-0005-0000-0000-000045070000}"/>
    <cellStyle name="20% - Accent5 3 2 2 5 2" xfId="21625" xr:uid="{D9771EBB-D019-4372-A77F-5E5BC7775E7C}"/>
    <cellStyle name="20% - Accent5 3 2 2 6" xfId="21636" xr:uid="{38ACB979-7A95-4014-A362-7B43237B79D3}"/>
    <cellStyle name="20% - Accent5 3 2 3" xfId="3492" xr:uid="{00000000-0005-0000-0000-000046070000}"/>
    <cellStyle name="20% - Accent5 3 2 3 2" xfId="3491" xr:uid="{00000000-0005-0000-0000-000047070000}"/>
    <cellStyle name="20% - Accent5 3 2 3 2 2" xfId="3490" xr:uid="{00000000-0005-0000-0000-000048070000}"/>
    <cellStyle name="20% - Accent5 3 2 3 2 2 2" xfId="21622" xr:uid="{F48E7C17-CACA-4F49-8BEF-DB6AFCC95509}"/>
    <cellStyle name="20% - Accent5 3 2 3 2 3" xfId="3489" xr:uid="{00000000-0005-0000-0000-000049070000}"/>
    <cellStyle name="20% - Accent5 3 2 3 2 3 2" xfId="21621" xr:uid="{85533014-FB5C-40A2-A914-0722A38B85DD}"/>
    <cellStyle name="20% - Accent5 3 2 3 2 4" xfId="21623" xr:uid="{E4562F4B-3AA6-4EE8-92F7-6FC475B04004}"/>
    <cellStyle name="20% - Accent5 3 2 3 3" xfId="3488" xr:uid="{00000000-0005-0000-0000-00004A070000}"/>
    <cellStyle name="20% - Accent5 3 2 3 3 2" xfId="21620" xr:uid="{7BCA4FF1-5D4F-4C05-B4D5-C8ADCFABC87D}"/>
    <cellStyle name="20% - Accent5 3 2 3 4" xfId="3487" xr:uid="{00000000-0005-0000-0000-00004B070000}"/>
    <cellStyle name="20% - Accent5 3 2 3 4 2" xfId="21619" xr:uid="{145F3CFD-5E71-4F11-B204-FF07014BC700}"/>
    <cellStyle name="20% - Accent5 3 2 3 5" xfId="21624" xr:uid="{A1DCCD58-A2EE-4FE5-8FA8-E71C6CF0DC25}"/>
    <cellStyle name="20% - Accent5 3 2 4" xfId="3486" xr:uid="{00000000-0005-0000-0000-00004C070000}"/>
    <cellStyle name="20% - Accent5 3 3" xfId="3485" xr:uid="{00000000-0005-0000-0000-00004D070000}"/>
    <cellStyle name="20% - Accent5 3 3 2" xfId="3484" xr:uid="{00000000-0005-0000-0000-00004E070000}"/>
    <cellStyle name="20% - Accent5 3 3 2 2" xfId="3483" xr:uid="{00000000-0005-0000-0000-00004F070000}"/>
    <cellStyle name="20% - Accent5 3 3 2 2 2" xfId="21616" xr:uid="{21C9B05F-5D2D-41AA-BE84-A6E374F20927}"/>
    <cellStyle name="20% - Accent5 3 3 2 3" xfId="3482" xr:uid="{00000000-0005-0000-0000-000050070000}"/>
    <cellStyle name="20% - Accent5 3 3 2 3 2" xfId="21615" xr:uid="{BA4D5C5E-2083-44B4-9336-52FC7169C3C0}"/>
    <cellStyle name="20% - Accent5 3 3 2 4" xfId="21617" xr:uid="{1CF3066D-1284-4D4D-AA58-84469BB04500}"/>
    <cellStyle name="20% - Accent5 3 3 3" xfId="3481" xr:uid="{00000000-0005-0000-0000-000051070000}"/>
    <cellStyle name="20% - Accent5 3 3 3 2" xfId="21614" xr:uid="{079F471E-6AD4-4E33-A484-8B99BA0D4749}"/>
    <cellStyle name="20% - Accent5 3 3 4" xfId="3480" xr:uid="{00000000-0005-0000-0000-000052070000}"/>
    <cellStyle name="20% - Accent5 3 3 4 2" xfId="21613" xr:uid="{5B66E214-C4CD-4F7C-B701-10C621851F61}"/>
    <cellStyle name="20% - Accent5 3 3 5" xfId="21618" xr:uid="{A92C9713-0DB0-4855-A6B4-D40BEA8C7F58}"/>
    <cellStyle name="20% - Accent5 3 4" xfId="3479" xr:uid="{00000000-0005-0000-0000-000053070000}"/>
    <cellStyle name="20% - Accent5 3 4 2" xfId="3478" xr:uid="{00000000-0005-0000-0000-000054070000}"/>
    <cellStyle name="20% - Accent5 3 4 2 2" xfId="3477" xr:uid="{00000000-0005-0000-0000-000055070000}"/>
    <cellStyle name="20% - Accent5 3 4 2 2 2" xfId="21610" xr:uid="{27157FF0-092A-4767-BA38-545BF8F40D20}"/>
    <cellStyle name="20% - Accent5 3 4 2 3" xfId="3476" xr:uid="{00000000-0005-0000-0000-000056070000}"/>
    <cellStyle name="20% - Accent5 3 4 2 3 2" xfId="21609" xr:uid="{6239151F-A834-4BED-A6B8-93360C27A9EF}"/>
    <cellStyle name="20% - Accent5 3 4 2 4" xfId="21611" xr:uid="{0B2D26B8-CAEE-4A83-A426-A72E9C8EFCB7}"/>
    <cellStyle name="20% - Accent5 3 4 3" xfId="3475" xr:uid="{00000000-0005-0000-0000-000057070000}"/>
    <cellStyle name="20% - Accent5 3 4 3 2" xfId="21608" xr:uid="{8060FEA8-CE9C-4E0E-A80F-6A9F5C19E38E}"/>
    <cellStyle name="20% - Accent5 3 4 4" xfId="3474" xr:uid="{00000000-0005-0000-0000-000058070000}"/>
    <cellStyle name="20% - Accent5 3 4 4 2" xfId="21607" xr:uid="{C4F8AE2A-5B3D-478A-BD1A-6028D23CD132}"/>
    <cellStyle name="20% - Accent5 3 4 5" xfId="21612" xr:uid="{F792459A-6188-48FF-9EF1-7AA3935B76E9}"/>
    <cellStyle name="20% - Accent5 3 5" xfId="3473" xr:uid="{00000000-0005-0000-0000-000059070000}"/>
    <cellStyle name="20% - Accent5 3 5 2" xfId="3472" xr:uid="{00000000-0005-0000-0000-00005A070000}"/>
    <cellStyle name="20% - Accent5 3 5 2 2" xfId="3471" xr:uid="{00000000-0005-0000-0000-00005B070000}"/>
    <cellStyle name="20% - Accent5 3 5 2 2 2" xfId="21604" xr:uid="{6244E94E-92C3-474E-89DE-12EA35869B23}"/>
    <cellStyle name="20% - Accent5 3 5 2 3" xfId="3470" xr:uid="{00000000-0005-0000-0000-00005C070000}"/>
    <cellStyle name="20% - Accent5 3 5 2 3 2" xfId="21603" xr:uid="{CA890545-AD0A-405C-8465-4865993DDFBB}"/>
    <cellStyle name="20% - Accent5 3 5 2 4" xfId="21605" xr:uid="{0038C456-4061-42DF-94AE-CE6594573759}"/>
    <cellStyle name="20% - Accent5 3 5 3" xfId="3469" xr:uid="{00000000-0005-0000-0000-00005D070000}"/>
    <cellStyle name="20% - Accent5 3 5 3 2" xfId="21602" xr:uid="{0019AA96-F7DA-47CD-8B36-0266098870CD}"/>
    <cellStyle name="20% - Accent5 3 5 4" xfId="3468" xr:uid="{00000000-0005-0000-0000-00005E070000}"/>
    <cellStyle name="20% - Accent5 3 5 4 2" xfId="21601" xr:uid="{8E9529AF-6EAA-4B05-A6B6-3329B8B95A78}"/>
    <cellStyle name="20% - Accent5 3 5 5" xfId="21606" xr:uid="{2C998699-38CC-4F12-A0DD-057B9ED63AC6}"/>
    <cellStyle name="20% - Accent5 3 6" xfId="3467" xr:uid="{00000000-0005-0000-0000-00005F070000}"/>
    <cellStyle name="20% - Accent5 3 6 2" xfId="3466" xr:uid="{00000000-0005-0000-0000-000060070000}"/>
    <cellStyle name="20% - Accent5 3 6 2 2" xfId="21599" xr:uid="{7A91B338-C033-4270-8906-F15804FCDD09}"/>
    <cellStyle name="20% - Accent5 3 6 3" xfId="3465" xr:uid="{00000000-0005-0000-0000-000061070000}"/>
    <cellStyle name="20% - Accent5 3 6 3 2" xfId="21598" xr:uid="{C4548B08-9E77-4F96-B3E8-4C92CEC09FB4}"/>
    <cellStyle name="20% - Accent5 3 6 4" xfId="21600" xr:uid="{2D2F346E-7830-4D95-AA54-6FBD8D29C9C9}"/>
    <cellStyle name="20% - Accent5 3 7" xfId="3464" xr:uid="{00000000-0005-0000-0000-000062070000}"/>
    <cellStyle name="20% - Accent5 3 7 2" xfId="21597" xr:uid="{29F4E34F-326C-4853-8013-71046BB0F1A6}"/>
    <cellStyle name="20% - Accent5 3 8" xfId="3463" xr:uid="{00000000-0005-0000-0000-000063070000}"/>
    <cellStyle name="20% - Accent5 3 8 2" xfId="21596" xr:uid="{5D84C73A-B59C-4E22-A313-4F0552ADC284}"/>
    <cellStyle name="20% - Accent5 3 9" xfId="3506" xr:uid="{00000000-0005-0000-0000-000038070000}"/>
    <cellStyle name="20% - Accent5 3 9 2" xfId="21637" xr:uid="{8A1D6FB4-809F-4655-A974-17A6E982B05B}"/>
    <cellStyle name="20% - Accent5 4" xfId="210" xr:uid="{00000000-0005-0000-0000-000031000000}"/>
    <cellStyle name="20% - Accent5 4 2" xfId="3461" xr:uid="{00000000-0005-0000-0000-000065070000}"/>
    <cellStyle name="20% - Accent5 4 2 2" xfId="3460" xr:uid="{00000000-0005-0000-0000-000066070000}"/>
    <cellStyle name="20% - Accent5 4 2 2 2" xfId="3459" xr:uid="{00000000-0005-0000-0000-000067070000}"/>
    <cellStyle name="20% - Accent5 4 2 2 2 2" xfId="3458" xr:uid="{00000000-0005-0000-0000-000068070000}"/>
    <cellStyle name="20% - Accent5 4 2 2 2 2 2" xfId="3457" xr:uid="{00000000-0005-0000-0000-000069070000}"/>
    <cellStyle name="20% - Accent5 4 2 2 2 2 2 2" xfId="21591" xr:uid="{62725626-9B78-474B-953F-0DB1F540170A}"/>
    <cellStyle name="20% - Accent5 4 2 2 2 2 3" xfId="3456" xr:uid="{00000000-0005-0000-0000-00006A070000}"/>
    <cellStyle name="20% - Accent5 4 2 2 2 2 3 2" xfId="21590" xr:uid="{CCF43CBE-37F2-466B-87D6-1C21B9FCB781}"/>
    <cellStyle name="20% - Accent5 4 2 2 2 2 4" xfId="21592" xr:uid="{E97DCBF2-082A-4B7F-8AA0-FBD9E4A48317}"/>
    <cellStyle name="20% - Accent5 4 2 2 2 3" xfId="3455" xr:uid="{00000000-0005-0000-0000-00006B070000}"/>
    <cellStyle name="20% - Accent5 4 2 2 2 3 2" xfId="21589" xr:uid="{F99D4372-1DF4-43EB-B397-639360BB7A5C}"/>
    <cellStyle name="20% - Accent5 4 2 2 2 4" xfId="3454" xr:uid="{00000000-0005-0000-0000-00006C070000}"/>
    <cellStyle name="20% - Accent5 4 2 2 2 4 2" xfId="21588" xr:uid="{FE4A5892-E98E-4C35-A155-1FE7FD745A79}"/>
    <cellStyle name="20% - Accent5 4 2 2 2 5" xfId="21593" xr:uid="{3EBD718E-3F5F-42AA-BA49-8BDBBF73E56D}"/>
    <cellStyle name="20% - Accent5 4 2 2 3" xfId="3453" xr:uid="{00000000-0005-0000-0000-00006D070000}"/>
    <cellStyle name="20% - Accent5 4 2 2 3 2" xfId="3452" xr:uid="{00000000-0005-0000-0000-00006E070000}"/>
    <cellStyle name="20% - Accent5 4 2 2 3 2 2" xfId="21586" xr:uid="{58B7E82C-95CB-44E6-B158-1385CA3896EC}"/>
    <cellStyle name="20% - Accent5 4 2 2 3 3" xfId="3451" xr:uid="{00000000-0005-0000-0000-00006F070000}"/>
    <cellStyle name="20% - Accent5 4 2 2 3 3 2" xfId="21585" xr:uid="{99DB6CE2-348F-47CF-A2C5-7A536255E463}"/>
    <cellStyle name="20% - Accent5 4 2 2 3 4" xfId="21587" xr:uid="{8557D508-915E-42C4-A2C9-84B28E4E5FF1}"/>
    <cellStyle name="20% - Accent5 4 2 2 4" xfId="3450" xr:uid="{00000000-0005-0000-0000-000070070000}"/>
    <cellStyle name="20% - Accent5 4 2 2 4 2" xfId="21584" xr:uid="{137FF516-0FAA-4D6A-9B60-F43B80015D47}"/>
    <cellStyle name="20% - Accent5 4 2 2 5" xfId="3449" xr:uid="{00000000-0005-0000-0000-000071070000}"/>
    <cellStyle name="20% - Accent5 4 2 2 5 2" xfId="21583" xr:uid="{D7A4081A-77DB-4074-ACA6-668D9133BBE1}"/>
    <cellStyle name="20% - Accent5 4 2 2 6" xfId="21594" xr:uid="{29314E82-65DC-4EBE-B28E-D0231F11E6BB}"/>
    <cellStyle name="20% - Accent5 4 2 3" xfId="3448" xr:uid="{00000000-0005-0000-0000-000072070000}"/>
    <cellStyle name="20% - Accent5 4 2 3 2" xfId="3447" xr:uid="{00000000-0005-0000-0000-000073070000}"/>
    <cellStyle name="20% - Accent5 4 2 3 2 2" xfId="3446" xr:uid="{00000000-0005-0000-0000-000074070000}"/>
    <cellStyle name="20% - Accent5 4 2 3 2 2 2" xfId="21580" xr:uid="{B1648F78-3941-4EAC-AB02-4041F051C52A}"/>
    <cellStyle name="20% - Accent5 4 2 3 2 3" xfId="3445" xr:uid="{00000000-0005-0000-0000-000075070000}"/>
    <cellStyle name="20% - Accent5 4 2 3 2 3 2" xfId="21579" xr:uid="{BECA48CF-1170-46DA-BF2D-BEE59B140F2A}"/>
    <cellStyle name="20% - Accent5 4 2 3 2 4" xfId="21581" xr:uid="{319D4E75-43D4-46CF-A80E-775487F08676}"/>
    <cellStyle name="20% - Accent5 4 2 3 3" xfId="3444" xr:uid="{00000000-0005-0000-0000-000076070000}"/>
    <cellStyle name="20% - Accent5 4 2 3 3 2" xfId="21578" xr:uid="{93B0957C-C203-4D30-B3E7-A28AF7FF31D1}"/>
    <cellStyle name="20% - Accent5 4 2 3 4" xfId="3443" xr:uid="{00000000-0005-0000-0000-000077070000}"/>
    <cellStyle name="20% - Accent5 4 2 3 4 2" xfId="21577" xr:uid="{A35787C7-429C-45D0-9B1E-B5B3471F9BD1}"/>
    <cellStyle name="20% - Accent5 4 2 3 5" xfId="21582" xr:uid="{C025F775-795A-4C74-A43D-61764C34AB87}"/>
    <cellStyle name="20% - Accent5 4 2 4" xfId="3442" xr:uid="{00000000-0005-0000-0000-000078070000}"/>
    <cellStyle name="20% - Accent5 4 3" xfId="3441" xr:uid="{00000000-0005-0000-0000-000079070000}"/>
    <cellStyle name="20% - Accent5 4 3 2" xfId="3440" xr:uid="{00000000-0005-0000-0000-00007A070000}"/>
    <cellStyle name="20% - Accent5 4 3 2 2" xfId="3439" xr:uid="{00000000-0005-0000-0000-00007B070000}"/>
    <cellStyle name="20% - Accent5 4 3 2 2 2" xfId="21574" xr:uid="{4140292B-C3DA-4E09-9B5B-0BC6BC1A4D06}"/>
    <cellStyle name="20% - Accent5 4 3 2 3" xfId="3438" xr:uid="{00000000-0005-0000-0000-00007C070000}"/>
    <cellStyle name="20% - Accent5 4 3 2 3 2" xfId="21573" xr:uid="{D4C94EF7-CE0B-43C1-BC8C-FFECD09A8C60}"/>
    <cellStyle name="20% - Accent5 4 3 2 4" xfId="21575" xr:uid="{1D15D1CC-78AB-438E-828C-7D5874DC8F5F}"/>
    <cellStyle name="20% - Accent5 4 3 3" xfId="3437" xr:uid="{00000000-0005-0000-0000-00007D070000}"/>
    <cellStyle name="20% - Accent5 4 3 3 2" xfId="21572" xr:uid="{1BF11A3F-B084-4F1A-95CB-9999BC8E6F32}"/>
    <cellStyle name="20% - Accent5 4 3 4" xfId="3436" xr:uid="{00000000-0005-0000-0000-00007E070000}"/>
    <cellStyle name="20% - Accent5 4 3 4 2" xfId="21571" xr:uid="{EE854109-87E2-4600-A212-6346428DCC95}"/>
    <cellStyle name="20% - Accent5 4 3 5" xfId="21576" xr:uid="{D98A05B1-AE17-42DF-94EA-713CAC02F0FA}"/>
    <cellStyle name="20% - Accent5 4 4" xfId="3435" xr:uid="{00000000-0005-0000-0000-00007F070000}"/>
    <cellStyle name="20% - Accent5 4 4 2" xfId="3434" xr:uid="{00000000-0005-0000-0000-000080070000}"/>
    <cellStyle name="20% - Accent5 4 4 2 2" xfId="3433" xr:uid="{00000000-0005-0000-0000-000081070000}"/>
    <cellStyle name="20% - Accent5 4 4 2 2 2" xfId="21568" xr:uid="{F3805A25-B48F-4127-AC68-769DE4CE25B8}"/>
    <cellStyle name="20% - Accent5 4 4 2 3" xfId="3432" xr:uid="{00000000-0005-0000-0000-000082070000}"/>
    <cellStyle name="20% - Accent5 4 4 2 3 2" xfId="21567" xr:uid="{BA7A39A1-8E9B-4B3A-9B0D-147CB4140977}"/>
    <cellStyle name="20% - Accent5 4 4 2 4" xfId="21569" xr:uid="{786124F5-A104-43D8-9180-753316E261F9}"/>
    <cellStyle name="20% - Accent5 4 4 3" xfId="3431" xr:uid="{00000000-0005-0000-0000-000083070000}"/>
    <cellStyle name="20% - Accent5 4 4 3 2" xfId="21566" xr:uid="{9361202B-5030-46DB-B94A-D953B84170E4}"/>
    <cellStyle name="20% - Accent5 4 4 4" xfId="3430" xr:uid="{00000000-0005-0000-0000-000084070000}"/>
    <cellStyle name="20% - Accent5 4 4 4 2" xfId="21565" xr:uid="{A62C5C88-5958-4F3D-B14F-D1D1FB92CE3B}"/>
    <cellStyle name="20% - Accent5 4 4 5" xfId="21570" xr:uid="{BDD44161-8BED-41DE-AD56-E39EA28208F4}"/>
    <cellStyle name="20% - Accent5 4 5" xfId="3429" xr:uid="{00000000-0005-0000-0000-000085070000}"/>
    <cellStyle name="20% - Accent5 4 5 2" xfId="3428" xr:uid="{00000000-0005-0000-0000-000086070000}"/>
    <cellStyle name="20% - Accent5 4 5 2 2" xfId="5515" xr:uid="{00000000-0005-0000-0000-000087070000}"/>
    <cellStyle name="20% - Accent5 4 5 2 2 2" xfId="23388" xr:uid="{A35FA1A4-BA89-4E5B-9DA0-61EBEB57A15C}"/>
    <cellStyle name="20% - Accent5 4 5 2 3" xfId="3427" xr:uid="{00000000-0005-0000-0000-000088070000}"/>
    <cellStyle name="20% - Accent5 4 5 2 3 2" xfId="21562" xr:uid="{EE4EB1A8-D015-4609-B64D-F8F4D8AF899C}"/>
    <cellStyle name="20% - Accent5 4 5 2 4" xfId="21563" xr:uid="{EA24F079-10A1-421E-844D-CDFA0E07BBE2}"/>
    <cellStyle name="20% - Accent5 4 5 3" xfId="3426" xr:uid="{00000000-0005-0000-0000-000089070000}"/>
    <cellStyle name="20% - Accent5 4 5 3 2" xfId="21561" xr:uid="{EE2CE1AB-246E-4BE3-AFA4-CE22565F9B88}"/>
    <cellStyle name="20% - Accent5 4 5 4" xfId="3425" xr:uid="{00000000-0005-0000-0000-00008A070000}"/>
    <cellStyle name="20% - Accent5 4 5 4 2" xfId="21560" xr:uid="{9C820194-D034-401E-950D-1D9F0A569FEF}"/>
    <cellStyle name="20% - Accent5 4 5 5" xfId="21564" xr:uid="{58E82CD7-FFC9-419F-8855-851F649D7316}"/>
    <cellStyle name="20% - Accent5 4 6" xfId="3424" xr:uid="{00000000-0005-0000-0000-00008B070000}"/>
    <cellStyle name="20% - Accent5 4 6 2" xfId="3423" xr:uid="{00000000-0005-0000-0000-00008C070000}"/>
    <cellStyle name="20% - Accent5 4 6 2 2" xfId="21558" xr:uid="{6A7A86E1-958A-46DF-8ADA-64BA6C69FE8B}"/>
    <cellStyle name="20% - Accent5 4 6 3" xfId="3422" xr:uid="{00000000-0005-0000-0000-00008D070000}"/>
    <cellStyle name="20% - Accent5 4 6 3 2" xfId="21557" xr:uid="{3EFFE75D-9F8E-47AF-98B2-2533DDE74EC3}"/>
    <cellStyle name="20% - Accent5 4 6 4" xfId="21559" xr:uid="{DB5BE208-B3FF-4F80-8407-BAA2B138E353}"/>
    <cellStyle name="20% - Accent5 4 7" xfId="3421" xr:uid="{00000000-0005-0000-0000-00008E070000}"/>
    <cellStyle name="20% - Accent5 4 7 2" xfId="21556" xr:uid="{172DE536-8DC6-40F7-889B-F8057A27860D}"/>
    <cellStyle name="20% - Accent5 4 8" xfId="3420" xr:uid="{00000000-0005-0000-0000-00008F070000}"/>
    <cellStyle name="20% - Accent5 4 8 2" xfId="21555" xr:uid="{2A5989FD-6198-4DA8-80F3-0EE324D0D5AE}"/>
    <cellStyle name="20% - Accent5 4 9" xfId="3462" xr:uid="{00000000-0005-0000-0000-000064070000}"/>
    <cellStyle name="20% - Accent5 4 9 2" xfId="21595" xr:uid="{10C52D9F-C320-4636-8892-6DA28C52210D}"/>
    <cellStyle name="20% - Accent5 5" xfId="211" xr:uid="{00000000-0005-0000-0000-000032000000}"/>
    <cellStyle name="20% - Accent5 5 2" xfId="3418" xr:uid="{00000000-0005-0000-0000-000091070000}"/>
    <cellStyle name="20% - Accent5 5 2 2" xfId="3417" xr:uid="{00000000-0005-0000-0000-000092070000}"/>
    <cellStyle name="20% - Accent5 5 2 2 2" xfId="3416" xr:uid="{00000000-0005-0000-0000-000093070000}"/>
    <cellStyle name="20% - Accent5 5 2 2 2 2" xfId="3415" xr:uid="{00000000-0005-0000-0000-000094070000}"/>
    <cellStyle name="20% - Accent5 5 2 2 2 2 2" xfId="3414" xr:uid="{00000000-0005-0000-0000-000095070000}"/>
    <cellStyle name="20% - Accent5 5 2 2 2 2 2 2" xfId="21550" xr:uid="{10490F72-EC97-4D76-A370-6A48DA0FCC37}"/>
    <cellStyle name="20% - Accent5 5 2 2 2 2 3" xfId="3413" xr:uid="{00000000-0005-0000-0000-000096070000}"/>
    <cellStyle name="20% - Accent5 5 2 2 2 2 3 2" xfId="21549" xr:uid="{00732407-1F6F-4DCF-A1B0-68C3F93B438C}"/>
    <cellStyle name="20% - Accent5 5 2 2 2 2 4" xfId="21551" xr:uid="{365B1F7E-880D-4A8E-BF60-2887A4E84B12}"/>
    <cellStyle name="20% - Accent5 5 2 2 2 3" xfId="3412" xr:uid="{00000000-0005-0000-0000-000097070000}"/>
    <cellStyle name="20% - Accent5 5 2 2 2 3 2" xfId="21548" xr:uid="{E8FFE678-05EA-4A41-A499-2CE70F27FFB5}"/>
    <cellStyle name="20% - Accent5 5 2 2 2 4" xfId="3411" xr:uid="{00000000-0005-0000-0000-000098070000}"/>
    <cellStyle name="20% - Accent5 5 2 2 2 4 2" xfId="21547" xr:uid="{78CF7B2C-4B54-43A9-BD4F-8A54EC366BA0}"/>
    <cellStyle name="20% - Accent5 5 2 2 2 5" xfId="21552" xr:uid="{BA74C0D8-58EF-4878-9014-5004152E18FC}"/>
    <cellStyle name="20% - Accent5 5 2 2 3" xfId="3410" xr:uid="{00000000-0005-0000-0000-000099070000}"/>
    <cellStyle name="20% - Accent5 5 2 2 3 2" xfId="3409" xr:uid="{00000000-0005-0000-0000-00009A070000}"/>
    <cellStyle name="20% - Accent5 5 2 2 3 2 2" xfId="21545" xr:uid="{1071244B-CFB7-4490-A9EE-34B5C84B01E4}"/>
    <cellStyle name="20% - Accent5 5 2 2 3 3" xfId="3408" xr:uid="{00000000-0005-0000-0000-00009B070000}"/>
    <cellStyle name="20% - Accent5 5 2 2 3 3 2" xfId="21544" xr:uid="{4392D84C-AE9B-414D-BBB3-64B28F3DDA3F}"/>
    <cellStyle name="20% - Accent5 5 2 2 3 4" xfId="21546" xr:uid="{32014799-F435-404D-9766-516A9278C3B1}"/>
    <cellStyle name="20% - Accent5 5 2 2 4" xfId="3407" xr:uid="{00000000-0005-0000-0000-00009C070000}"/>
    <cellStyle name="20% - Accent5 5 2 2 4 2" xfId="21543" xr:uid="{09A59FCE-9325-4978-BA0E-3B7649B51957}"/>
    <cellStyle name="20% - Accent5 5 2 2 5" xfId="3406" xr:uid="{00000000-0005-0000-0000-00009D070000}"/>
    <cellStyle name="20% - Accent5 5 2 2 5 2" xfId="21542" xr:uid="{86FCC4D9-8A05-4663-A5B8-A9198C9FF880}"/>
    <cellStyle name="20% - Accent5 5 2 2 6" xfId="21553" xr:uid="{A2BC17A6-F660-4333-A939-7C8966890269}"/>
    <cellStyle name="20% - Accent5 5 2 3" xfId="3405" xr:uid="{00000000-0005-0000-0000-00009E070000}"/>
    <cellStyle name="20% - Accent5 5 2 3 2" xfId="3404" xr:uid="{00000000-0005-0000-0000-00009F070000}"/>
    <cellStyle name="20% - Accent5 5 2 3 2 2" xfId="3403" xr:uid="{00000000-0005-0000-0000-0000A0070000}"/>
    <cellStyle name="20% - Accent5 5 2 3 2 2 2" xfId="21539" xr:uid="{DB74F867-F851-4321-BC74-3F89320C317C}"/>
    <cellStyle name="20% - Accent5 5 2 3 2 3" xfId="3402" xr:uid="{00000000-0005-0000-0000-0000A1070000}"/>
    <cellStyle name="20% - Accent5 5 2 3 2 3 2" xfId="21538" xr:uid="{4BA2491B-645E-4493-81E1-C3C2ABAEAAA2}"/>
    <cellStyle name="20% - Accent5 5 2 3 2 4" xfId="21540" xr:uid="{6E251500-693E-4F66-927C-2F49B08B14FF}"/>
    <cellStyle name="20% - Accent5 5 2 3 3" xfId="3401" xr:uid="{00000000-0005-0000-0000-0000A2070000}"/>
    <cellStyle name="20% - Accent5 5 2 3 3 2" xfId="21537" xr:uid="{E7ADA3AA-52A1-4D9A-BB7A-6EB831531D5B}"/>
    <cellStyle name="20% - Accent5 5 2 3 4" xfId="3400" xr:uid="{00000000-0005-0000-0000-0000A3070000}"/>
    <cellStyle name="20% - Accent5 5 2 3 4 2" xfId="21536" xr:uid="{5F2850B6-DA9F-4640-ACB8-3F3DA6271F6F}"/>
    <cellStyle name="20% - Accent5 5 2 3 5" xfId="21541" xr:uid="{C1E51086-A49D-4D61-ADA4-AA85EBDF48B9}"/>
    <cellStyle name="20% - Accent5 5 2 4" xfId="3399" xr:uid="{00000000-0005-0000-0000-0000A4070000}"/>
    <cellStyle name="20% - Accent5 5 3" xfId="3398" xr:uid="{00000000-0005-0000-0000-0000A5070000}"/>
    <cellStyle name="20% - Accent5 5 3 2" xfId="3397" xr:uid="{00000000-0005-0000-0000-0000A6070000}"/>
    <cellStyle name="20% - Accent5 5 3 2 2" xfId="3396" xr:uid="{00000000-0005-0000-0000-0000A7070000}"/>
    <cellStyle name="20% - Accent5 5 3 2 2 2" xfId="21533" xr:uid="{CE7205BF-9FF4-4830-B1CA-37F83FA29125}"/>
    <cellStyle name="20% - Accent5 5 3 2 3" xfId="2867" xr:uid="{00000000-0005-0000-0000-0000A8070000}"/>
    <cellStyle name="20% - Accent5 5 3 2 3 2" xfId="21018" xr:uid="{7A90F306-F3A1-429F-AA4F-017686BF453D}"/>
    <cellStyle name="20% - Accent5 5 3 2 4" xfId="21534" xr:uid="{3C103885-8BE6-491D-B1AD-195C6645ACA8}"/>
    <cellStyle name="20% - Accent5 5 3 3" xfId="3395" xr:uid="{00000000-0005-0000-0000-0000A9070000}"/>
    <cellStyle name="20% - Accent5 5 3 3 2" xfId="21532" xr:uid="{5239591F-A135-4E30-8A05-039BA55DF00A}"/>
    <cellStyle name="20% - Accent5 5 3 4" xfId="3394" xr:uid="{00000000-0005-0000-0000-0000AA070000}"/>
    <cellStyle name="20% - Accent5 5 3 4 2" xfId="21531" xr:uid="{99E31CDA-CA25-4113-94FE-832274ACD9DD}"/>
    <cellStyle name="20% - Accent5 5 3 5" xfId="21535" xr:uid="{3804C1F8-491A-44F0-AB10-0F054689BAE1}"/>
    <cellStyle name="20% - Accent5 5 4" xfId="3393" xr:uid="{00000000-0005-0000-0000-0000AB070000}"/>
    <cellStyle name="20% - Accent5 5 4 2" xfId="3392" xr:uid="{00000000-0005-0000-0000-0000AC070000}"/>
    <cellStyle name="20% - Accent5 5 4 2 2" xfId="3391" xr:uid="{00000000-0005-0000-0000-0000AD070000}"/>
    <cellStyle name="20% - Accent5 5 4 2 2 2" xfId="21528" xr:uid="{C61F7957-AB92-4749-B001-7B3C13966C78}"/>
    <cellStyle name="20% - Accent5 5 4 2 3" xfId="3390" xr:uid="{00000000-0005-0000-0000-0000AE070000}"/>
    <cellStyle name="20% - Accent5 5 4 2 3 2" xfId="21527" xr:uid="{3DA52B49-54F3-4881-9ADC-A32E318EF0FE}"/>
    <cellStyle name="20% - Accent5 5 4 2 4" xfId="21529" xr:uid="{3118B0FB-B438-400E-A748-DF86C5180867}"/>
    <cellStyle name="20% - Accent5 5 4 3" xfId="3389" xr:uid="{00000000-0005-0000-0000-0000AF070000}"/>
    <cellStyle name="20% - Accent5 5 4 3 2" xfId="21526" xr:uid="{BBD5AEF2-B173-4C78-B2C4-83DD6DFB833E}"/>
    <cellStyle name="20% - Accent5 5 4 4" xfId="3388" xr:uid="{00000000-0005-0000-0000-0000B0070000}"/>
    <cellStyle name="20% - Accent5 5 4 4 2" xfId="21525" xr:uid="{9937C52D-40B8-452B-86C8-3BADC49DAC25}"/>
    <cellStyle name="20% - Accent5 5 4 5" xfId="21530" xr:uid="{32A77E9B-68E2-43B3-9A20-976195349705}"/>
    <cellStyle name="20% - Accent5 5 5" xfId="3387" xr:uid="{00000000-0005-0000-0000-0000B1070000}"/>
    <cellStyle name="20% - Accent5 5 5 2" xfId="3386" xr:uid="{00000000-0005-0000-0000-0000B2070000}"/>
    <cellStyle name="20% - Accent5 5 5 2 2" xfId="21523" xr:uid="{9C8F702F-D9D3-4B21-9FDD-87CB7DA997FA}"/>
    <cellStyle name="20% - Accent5 5 5 3" xfId="3385" xr:uid="{00000000-0005-0000-0000-0000B3070000}"/>
    <cellStyle name="20% - Accent5 5 5 3 2" xfId="21522" xr:uid="{07A9CAF8-7FE4-40D7-BA6A-BFC7F3770DB7}"/>
    <cellStyle name="20% - Accent5 5 5 4" xfId="21524" xr:uid="{D47EF4BE-D1C9-48F6-98F9-FD5732B3B2E0}"/>
    <cellStyle name="20% - Accent5 5 6" xfId="3384" xr:uid="{00000000-0005-0000-0000-0000B4070000}"/>
    <cellStyle name="20% - Accent5 5 6 2" xfId="21521" xr:uid="{D962D620-2FA2-4CA0-9755-0FC1C545AA5E}"/>
    <cellStyle name="20% - Accent5 5 7" xfId="3383" xr:uid="{00000000-0005-0000-0000-0000B5070000}"/>
    <cellStyle name="20% - Accent5 5 7 2" xfId="21520" xr:uid="{4E4ED501-221E-4C64-AD6C-EDF94B931534}"/>
    <cellStyle name="20% - Accent5 5 8" xfId="3419" xr:uid="{00000000-0005-0000-0000-000090070000}"/>
    <cellStyle name="20% - Accent5 5 8 2" xfId="21554" xr:uid="{870C1FC9-A01F-48A2-954F-F766DFEA9369}"/>
    <cellStyle name="20% - Accent5 6" xfId="212" xr:uid="{00000000-0005-0000-0000-000033000000}"/>
    <cellStyle name="20% - Accent5 6 2" xfId="3382" xr:uid="{00000000-0005-0000-0000-0000B7070000}"/>
    <cellStyle name="20% - Accent5 6 2 2" xfId="3381" xr:uid="{00000000-0005-0000-0000-0000B8070000}"/>
    <cellStyle name="20% - Accent5 6 2 2 2" xfId="3380" xr:uid="{00000000-0005-0000-0000-0000B9070000}"/>
    <cellStyle name="20% - Accent5 6 2 2 2 2" xfId="3379" xr:uid="{00000000-0005-0000-0000-0000BA070000}"/>
    <cellStyle name="20% - Accent5 6 2 2 2 2 2" xfId="21516" xr:uid="{4944F78F-E53B-4D28-A211-9076E6F06179}"/>
    <cellStyle name="20% - Accent5 6 2 2 2 3" xfId="3378" xr:uid="{00000000-0005-0000-0000-0000BB070000}"/>
    <cellStyle name="20% - Accent5 6 2 2 2 3 2" xfId="21515" xr:uid="{8A403AFD-557C-45AF-A11F-53901DC1A088}"/>
    <cellStyle name="20% - Accent5 6 2 2 2 4" xfId="21517" xr:uid="{03780107-2CE9-4808-8951-D6EA7D6CF806}"/>
    <cellStyle name="20% - Accent5 6 2 2 3" xfId="3377" xr:uid="{00000000-0005-0000-0000-0000BC070000}"/>
    <cellStyle name="20% - Accent5 6 2 2 3 2" xfId="21514" xr:uid="{DE310227-D619-44F5-BB17-BD184D262AD2}"/>
    <cellStyle name="20% - Accent5 6 2 2 4" xfId="3375" xr:uid="{00000000-0005-0000-0000-0000BD070000}"/>
    <cellStyle name="20% - Accent5 6 2 2 4 2" xfId="21512" xr:uid="{AAA9846D-F3CC-4E28-B8F5-B0EC9B3F3BF5}"/>
    <cellStyle name="20% - Accent5 6 2 2 5" xfId="21518" xr:uid="{E23D8FEA-2F81-4743-BF45-18FA212BB627}"/>
    <cellStyle name="20% - Accent5 6 2 3" xfId="3376" xr:uid="{00000000-0005-0000-0000-0000BE070000}"/>
    <cellStyle name="20% - Accent5 6 2 3 2" xfId="3374" xr:uid="{00000000-0005-0000-0000-0000BF070000}"/>
    <cellStyle name="20% - Accent5 6 2 3 2 2" xfId="21511" xr:uid="{98398581-12EB-4C15-A2ED-0FE68F331B03}"/>
    <cellStyle name="20% - Accent5 6 2 3 3" xfId="3373" xr:uid="{00000000-0005-0000-0000-0000C0070000}"/>
    <cellStyle name="20% - Accent5 6 2 3 3 2" xfId="21510" xr:uid="{925C0C41-9344-4948-BB2F-58E1800C517F}"/>
    <cellStyle name="20% - Accent5 6 2 3 4" xfId="21513" xr:uid="{50CC5746-23C6-44F9-8784-A789093272C6}"/>
    <cellStyle name="20% - Accent5 6 2 4" xfId="3372" xr:uid="{00000000-0005-0000-0000-0000C1070000}"/>
    <cellStyle name="20% - Accent5 6 2 4 2" xfId="21509" xr:uid="{0273D0DF-CD1E-461F-9EF4-94F5721E298C}"/>
    <cellStyle name="20% - Accent5 6 2 5" xfId="3371" xr:uid="{00000000-0005-0000-0000-0000C2070000}"/>
    <cellStyle name="20% - Accent5 6 2 5 2" xfId="21508" xr:uid="{42DB778F-6D1F-4015-B7CB-23DE677F630B}"/>
    <cellStyle name="20% - Accent5 6 2 6" xfId="21519" xr:uid="{DBF1821B-7371-4C3D-983E-D3432126BA97}"/>
    <cellStyle name="20% - Accent5 6 3" xfId="3370" xr:uid="{00000000-0005-0000-0000-0000C3070000}"/>
    <cellStyle name="20% - Accent5 6 3 2" xfId="3369" xr:uid="{00000000-0005-0000-0000-0000C4070000}"/>
    <cellStyle name="20% - Accent5 6 3 2 2" xfId="3368" xr:uid="{00000000-0005-0000-0000-0000C5070000}"/>
    <cellStyle name="20% - Accent5 6 3 2 2 2" xfId="21505" xr:uid="{36A0C1DD-5981-448F-BB91-6BDC83972C83}"/>
    <cellStyle name="20% - Accent5 6 3 2 3" xfId="3367" xr:uid="{00000000-0005-0000-0000-0000C6070000}"/>
    <cellStyle name="20% - Accent5 6 3 2 3 2" xfId="21504" xr:uid="{1E9BD77F-EE69-4DE9-8661-90369821D13D}"/>
    <cellStyle name="20% - Accent5 6 3 2 4" xfId="21506" xr:uid="{FE40721C-0A96-4188-8C6A-FB2E735A6054}"/>
    <cellStyle name="20% - Accent5 6 3 3" xfId="3366" xr:uid="{00000000-0005-0000-0000-0000C7070000}"/>
    <cellStyle name="20% - Accent5 6 3 3 2" xfId="21503" xr:uid="{7A9BF06A-8BEA-4FA3-8951-29799CE605B5}"/>
    <cellStyle name="20% - Accent5 6 3 4" xfId="3365" xr:uid="{00000000-0005-0000-0000-0000C8070000}"/>
    <cellStyle name="20% - Accent5 6 3 4 2" xfId="21502" xr:uid="{855A1214-8ED9-4507-85E0-E7C315EB3A5C}"/>
    <cellStyle name="20% - Accent5 6 3 5" xfId="21507" xr:uid="{3CE6CB10-570A-482C-98BB-1EC433A92799}"/>
    <cellStyle name="20% - Accent5 6 4" xfId="3364" xr:uid="{00000000-0005-0000-0000-0000C9070000}"/>
    <cellStyle name="20% - Accent5 7" xfId="213" xr:uid="{00000000-0005-0000-0000-000034000000}"/>
    <cellStyle name="20% - Accent5 7 2" xfId="3363" xr:uid="{00000000-0005-0000-0000-0000CB070000}"/>
    <cellStyle name="20% - Accent5 7 2 2" xfId="21501" xr:uid="{74C93BB9-2D65-42AC-B741-749FF11E4057}"/>
    <cellStyle name="20% - Accent5 7 3" xfId="3362" xr:uid="{00000000-0005-0000-0000-0000CC070000}"/>
    <cellStyle name="20% - Accent5 7 4" xfId="5520" xr:uid="{00000000-0005-0000-0000-0000CD070000}"/>
    <cellStyle name="20% - Accent5 7 4 2" xfId="23392" xr:uid="{2DB6B903-E8EC-4E15-81E8-97AED3F4B237}"/>
    <cellStyle name="20% - Accent5 8" xfId="5523" xr:uid="{00000000-0005-0000-0000-0000CE070000}"/>
    <cellStyle name="20% - Accent5 8 2" xfId="3361" xr:uid="{00000000-0005-0000-0000-0000CF070000}"/>
    <cellStyle name="20% - Accent5 8 2 2" xfId="5521" xr:uid="{00000000-0005-0000-0000-0000D0070000}"/>
    <cellStyle name="20% - Accent5 8 2 2 2" xfId="23393" xr:uid="{61FBB587-C336-45B0-AFA4-16E0D757BC62}"/>
    <cellStyle name="20% - Accent5 8 2 3" xfId="5522" xr:uid="{00000000-0005-0000-0000-0000D1070000}"/>
    <cellStyle name="20% - Accent5 8 2 3 2" xfId="23394" xr:uid="{32BA1493-A6B3-4ECB-BB79-342ECFF7730A}"/>
    <cellStyle name="20% - Accent5 8 2 4" xfId="21500" xr:uid="{E89915F7-E350-4291-8D64-24CD6BEFE02F}"/>
    <cellStyle name="20% - Accent5 8 3" xfId="3360" xr:uid="{00000000-0005-0000-0000-0000D2070000}"/>
    <cellStyle name="20% - Accent5 8 3 2" xfId="21499" xr:uid="{8DAC31A5-3496-425E-93E6-9B1B1C8A6B12}"/>
    <cellStyle name="20% - Accent5 8 4" xfId="3359" xr:uid="{00000000-0005-0000-0000-0000D3070000}"/>
    <cellStyle name="20% - Accent5 8 4 2" xfId="21498" xr:uid="{C92C55A5-86EB-4733-99CC-76CFFF929976}"/>
    <cellStyle name="20% - Accent5 8 5" xfId="23395" xr:uid="{FA99C4B2-5058-471C-9FC3-C00D2CE8578E}"/>
    <cellStyle name="20% - Accent5 9" xfId="3358" xr:uid="{00000000-0005-0000-0000-0000D4070000}"/>
    <cellStyle name="20% - Accent5 9 2" xfId="3357" xr:uid="{00000000-0005-0000-0000-0000D5070000}"/>
    <cellStyle name="20% - Accent5 9 2 2" xfId="3356" xr:uid="{00000000-0005-0000-0000-0000D6070000}"/>
    <cellStyle name="20% - Accent5 9 2 2 2" xfId="21495" xr:uid="{7EF85C38-A518-4254-8267-01D181C31A1D}"/>
    <cellStyle name="20% - Accent5 9 2 3" xfId="3355" xr:uid="{00000000-0005-0000-0000-0000D7070000}"/>
    <cellStyle name="20% - Accent5 9 2 3 2" xfId="21494" xr:uid="{2577FA99-4962-4199-886A-92BF29133E0C}"/>
    <cellStyle name="20% - Accent5 9 2 4" xfId="21496" xr:uid="{3CF9A879-C48D-4FC8-8664-8D4F8EEC2581}"/>
    <cellStyle name="20% - Accent5 9 3" xfId="3354" xr:uid="{00000000-0005-0000-0000-0000D8070000}"/>
    <cellStyle name="20% - Accent5 9 3 2" xfId="21493" xr:uid="{8A7BC049-3968-4C08-9416-96BEC64EF69A}"/>
    <cellStyle name="20% - Accent5 9 4" xfId="3353" xr:uid="{00000000-0005-0000-0000-0000D9070000}"/>
    <cellStyle name="20% - Accent5 9 4 2" xfId="21492" xr:uid="{7DDE072C-213D-4EFC-9E0B-3F44CF06BD0B}"/>
    <cellStyle name="20% - Accent5 9 5" xfId="21497" xr:uid="{9E57AD91-8D2B-4B7B-B2C8-6FF8CE7F78B0}"/>
    <cellStyle name="20% - Accent6" xfId="102" builtinId="50" customBuiltin="1"/>
    <cellStyle name="20% - Accent6 10" xfId="3352" xr:uid="{00000000-0005-0000-0000-0000DA070000}"/>
    <cellStyle name="20% - Accent6 10 2" xfId="3351" xr:uid="{00000000-0005-0000-0000-0000DB070000}"/>
    <cellStyle name="20% - Accent6 10 2 2" xfId="3350" xr:uid="{00000000-0005-0000-0000-0000DC070000}"/>
    <cellStyle name="20% - Accent6 10 2 2 2" xfId="21489" xr:uid="{BDAA1EEB-3630-4D77-90AA-FC392EBE2147}"/>
    <cellStyle name="20% - Accent6 10 2 3" xfId="3349" xr:uid="{00000000-0005-0000-0000-0000DD070000}"/>
    <cellStyle name="20% - Accent6 10 2 3 2" xfId="21488" xr:uid="{DE2C24CB-CF1D-4532-AC40-C18AFA453A3A}"/>
    <cellStyle name="20% - Accent6 10 2 4" xfId="21490" xr:uid="{B3A17E4D-4528-4C83-BA2A-8F841B42AD07}"/>
    <cellStyle name="20% - Accent6 10 3" xfId="3348" xr:uid="{00000000-0005-0000-0000-0000DE070000}"/>
    <cellStyle name="20% - Accent6 10 3 2" xfId="21487" xr:uid="{C61AC542-2633-4DAF-AE74-6121615EF3DA}"/>
    <cellStyle name="20% - Accent6 10 4" xfId="3347" xr:uid="{00000000-0005-0000-0000-0000DF070000}"/>
    <cellStyle name="20% - Accent6 10 4 2" xfId="3346" xr:uid="{00000000-0005-0000-0000-0000E0070000}"/>
    <cellStyle name="20% - Accent6 10 4 2 2" xfId="21485" xr:uid="{2E003507-9BBA-4E11-A498-A9D1FDA43E6B}"/>
    <cellStyle name="20% - Accent6 10 4 3" xfId="21486" xr:uid="{A57DAD04-78DF-458A-84EB-EC1F684D243F}"/>
    <cellStyle name="20% - Accent6 10 5" xfId="3345" xr:uid="{00000000-0005-0000-0000-0000E1070000}"/>
    <cellStyle name="20% - Accent6 10 5 2" xfId="21484" xr:uid="{3CFB52BF-92A4-44AA-878B-0497B096C04E}"/>
    <cellStyle name="20% - Accent6 10 6" xfId="21491" xr:uid="{284BBBF4-1531-4ACC-AAC8-A70E15B6340B}"/>
    <cellStyle name="20% - Accent6 11" xfId="3344" xr:uid="{00000000-0005-0000-0000-0000E2070000}"/>
    <cellStyle name="20% - Accent6 11 2" xfId="3343" xr:uid="{00000000-0005-0000-0000-0000E3070000}"/>
    <cellStyle name="20% - Accent6 11 2 2" xfId="21482" xr:uid="{E88D7637-0D1E-4C43-AC95-9847184E4149}"/>
    <cellStyle name="20% - Accent6 11 3" xfId="3342" xr:uid="{00000000-0005-0000-0000-0000E4070000}"/>
    <cellStyle name="20% - Accent6 11 3 2" xfId="3341" xr:uid="{00000000-0005-0000-0000-0000E5070000}"/>
    <cellStyle name="20% - Accent6 11 3 2 2" xfId="21480" xr:uid="{12736CBF-5A58-4760-B171-0CB34173C7C6}"/>
    <cellStyle name="20% - Accent6 11 3 3" xfId="21481" xr:uid="{DEABD3ED-F00B-41E7-9EC4-03888E21F52F}"/>
    <cellStyle name="20% - Accent6 11 4" xfId="21483" xr:uid="{2EE07844-0EBF-4DE2-B3CB-BA9DB5895266}"/>
    <cellStyle name="20% - Accent6 12" xfId="3340" xr:uid="{00000000-0005-0000-0000-0000E6070000}"/>
    <cellStyle name="20% - Accent6 12 2" xfId="3339" xr:uid="{00000000-0005-0000-0000-0000E7070000}"/>
    <cellStyle name="20% - Accent6 12 2 2" xfId="21478" xr:uid="{CEEF5570-F829-4D02-B0AC-AD624FD6C963}"/>
    <cellStyle name="20% - Accent6 12 3" xfId="3338" xr:uid="{00000000-0005-0000-0000-0000E8070000}"/>
    <cellStyle name="20% - Accent6 12 3 2" xfId="21477" xr:uid="{857A21B2-23D8-4288-BBB7-9E770BA6ED25}"/>
    <cellStyle name="20% - Accent6 12 4" xfId="21479" xr:uid="{5FA4B788-A6DF-419C-9692-53584FE4FB8C}"/>
    <cellStyle name="20% - Accent6 13" xfId="3337" xr:uid="{00000000-0005-0000-0000-0000E9070000}"/>
    <cellStyle name="20% - Accent6 13 2" xfId="3336" xr:uid="{00000000-0005-0000-0000-0000EA070000}"/>
    <cellStyle name="20% - Accent6 13 2 2" xfId="21475" xr:uid="{B6F11C45-8BF6-4B15-9C17-5C45C387DDCF}"/>
    <cellStyle name="20% - Accent6 13 3" xfId="3335" xr:uid="{00000000-0005-0000-0000-0000EB070000}"/>
    <cellStyle name="20% - Accent6 13 3 2" xfId="21474" xr:uid="{023BDA8E-7079-4FDC-A2D8-59C147056352}"/>
    <cellStyle name="20% - Accent6 13 4" xfId="21476" xr:uid="{A0B70FB0-9760-44FD-82A8-62A104296429}"/>
    <cellStyle name="20% - Accent6 14" xfId="3334" xr:uid="{00000000-0005-0000-0000-0000EC070000}"/>
    <cellStyle name="20% - Accent6 14 2" xfId="3333" xr:uid="{00000000-0005-0000-0000-0000ED070000}"/>
    <cellStyle name="20% - Accent6 14 2 2" xfId="21473" xr:uid="{20EA5530-90E7-4B38-881F-E818AC6ED0C7}"/>
    <cellStyle name="20% - Accent6 15" xfId="3332" xr:uid="{00000000-0005-0000-0000-0000EE070000}"/>
    <cellStyle name="20% - Accent6 15 2" xfId="21472" xr:uid="{0FBC5DAC-1C28-47DD-98AB-63ECFAD6D69C}"/>
    <cellStyle name="20% - Accent6 16" xfId="3331" xr:uid="{00000000-0005-0000-0000-0000EF070000}"/>
    <cellStyle name="20% - Accent6 17" xfId="20669" xr:uid="{720F860F-F626-4184-A325-BCF374933889}"/>
    <cellStyle name="20% - Accent6 2" xfId="214" xr:uid="{00000000-0005-0000-0000-000035000000}"/>
    <cellStyle name="20% - Accent6 2 2" xfId="3330" xr:uid="{00000000-0005-0000-0000-0000F1070000}"/>
    <cellStyle name="20% - Accent6 2 3" xfId="3329" xr:uid="{00000000-0005-0000-0000-0000F2070000}"/>
    <cellStyle name="20% - Accent6 2 3 2" xfId="3328" xr:uid="{00000000-0005-0000-0000-0000F3070000}"/>
    <cellStyle name="20% - Accent6 2 3 2 2" xfId="3327" xr:uid="{00000000-0005-0000-0000-0000F4070000}"/>
    <cellStyle name="20% - Accent6 2 3 2 2 2" xfId="3326" xr:uid="{00000000-0005-0000-0000-0000F5070000}"/>
    <cellStyle name="20% - Accent6 2 3 2 2 2 2" xfId="3325" xr:uid="{00000000-0005-0000-0000-0000F6070000}"/>
    <cellStyle name="20% - Accent6 2 3 2 2 2 2 2" xfId="21467" xr:uid="{49213528-DC01-4C68-A923-9FC67BF09595}"/>
    <cellStyle name="20% - Accent6 2 3 2 2 2 3" xfId="3324" xr:uid="{00000000-0005-0000-0000-0000F7070000}"/>
    <cellStyle name="20% - Accent6 2 3 2 2 2 3 2" xfId="21466" xr:uid="{03B5BDE8-DCB4-4E2E-A739-AADCC6ED40A0}"/>
    <cellStyle name="20% - Accent6 2 3 2 2 2 4" xfId="21468" xr:uid="{8E6C4C2C-AF23-41AD-A3CC-61F0D0D1E355}"/>
    <cellStyle name="20% - Accent6 2 3 2 2 3" xfId="3323" xr:uid="{00000000-0005-0000-0000-0000F8070000}"/>
    <cellStyle name="20% - Accent6 2 3 2 2 3 2" xfId="3322" xr:uid="{00000000-0005-0000-0000-0000F9070000}"/>
    <cellStyle name="20% - Accent6 2 3 2 2 3 2 2" xfId="21464" xr:uid="{FC5816D5-0F56-4250-BE05-FBB1834A0007}"/>
    <cellStyle name="20% - Accent6 2 3 2 2 3 3" xfId="21465" xr:uid="{63DA5383-39BD-4157-9747-947D8388DBFB}"/>
    <cellStyle name="20% - Accent6 2 3 2 2 4" xfId="3321" xr:uid="{00000000-0005-0000-0000-0000FA070000}"/>
    <cellStyle name="20% - Accent6 2 3 2 2 4 2" xfId="21463" xr:uid="{11195EEF-7A9B-4FD4-9535-829D81B06F3E}"/>
    <cellStyle name="20% - Accent6 2 3 2 2 5" xfId="21469" xr:uid="{6FBB79CE-FF3D-4D60-8119-50A554BE8420}"/>
    <cellStyle name="20% - Accent6 2 3 2 3" xfId="3320" xr:uid="{00000000-0005-0000-0000-0000FB070000}"/>
    <cellStyle name="20% - Accent6 2 3 2 3 2" xfId="3319" xr:uid="{00000000-0005-0000-0000-0000FC070000}"/>
    <cellStyle name="20% - Accent6 2 3 2 3 2 2" xfId="3318" xr:uid="{00000000-0005-0000-0000-0000FD070000}"/>
    <cellStyle name="20% - Accent6 2 3 2 3 2 2 2" xfId="21460" xr:uid="{A1585598-7578-48DF-8D38-3359A0A9231C}"/>
    <cellStyle name="20% - Accent6 2 3 2 3 2 3" xfId="3317" xr:uid="{00000000-0005-0000-0000-0000FE070000}"/>
    <cellStyle name="20% - Accent6 2 3 2 3 2 3 2" xfId="21459" xr:uid="{B191010B-18E3-428E-BEA3-DF9D7C162F8F}"/>
    <cellStyle name="20% - Accent6 2 3 2 3 2 4" xfId="21461" xr:uid="{035D9454-16FB-4EF6-98B5-FD7C847532E8}"/>
    <cellStyle name="20% - Accent6 2 3 2 3 3" xfId="3316" xr:uid="{00000000-0005-0000-0000-0000FF070000}"/>
    <cellStyle name="20% - Accent6 2 3 2 3 3 2" xfId="3315" xr:uid="{00000000-0005-0000-0000-000000080000}"/>
    <cellStyle name="20% - Accent6 2 3 2 3 3 2 2" xfId="21457" xr:uid="{89209AC7-392B-4713-9250-679DB084E425}"/>
    <cellStyle name="20% - Accent6 2 3 2 3 3 3" xfId="21458" xr:uid="{F5C52B1E-36BE-4DCD-BA3F-F6615020C0CF}"/>
    <cellStyle name="20% - Accent6 2 3 2 3 4" xfId="3314" xr:uid="{00000000-0005-0000-0000-000001080000}"/>
    <cellStyle name="20% - Accent6 2 3 2 3 4 2" xfId="21456" xr:uid="{8BAB268F-1A7D-4511-990C-D783BFC1B1A4}"/>
    <cellStyle name="20% - Accent6 2 3 2 3 5" xfId="21462" xr:uid="{D0D25F53-789D-48BE-AD19-09D3AD0B9D2B}"/>
    <cellStyle name="20% - Accent6 2 3 2 4" xfId="3313" xr:uid="{00000000-0005-0000-0000-000002080000}"/>
    <cellStyle name="20% - Accent6 2 3 2 4 2" xfId="3312" xr:uid="{00000000-0005-0000-0000-000003080000}"/>
    <cellStyle name="20% - Accent6 2 3 2 4 2 2" xfId="21454" xr:uid="{C557BC48-6A2E-4BF0-A95A-1043B8318DA9}"/>
    <cellStyle name="20% - Accent6 2 3 2 4 3" xfId="3311" xr:uid="{00000000-0005-0000-0000-000004080000}"/>
    <cellStyle name="20% - Accent6 2 3 2 4 3 2" xfId="21453" xr:uid="{A92B8405-60BC-4412-87D7-B5E0322200BE}"/>
    <cellStyle name="20% - Accent6 2 3 2 4 4" xfId="21455" xr:uid="{F662E3E6-B4F6-4232-A2AF-2610DB22D7AB}"/>
    <cellStyle name="20% - Accent6 2 3 2 5" xfId="3310" xr:uid="{00000000-0005-0000-0000-000005080000}"/>
    <cellStyle name="20% - Accent6 2 3 2 5 2" xfId="21452" xr:uid="{11FA7B66-64B5-4184-9C36-7D0AAAD0FB09}"/>
    <cellStyle name="20% - Accent6 2 3 2 6" xfId="3309" xr:uid="{00000000-0005-0000-0000-000006080000}"/>
    <cellStyle name="20% - Accent6 2 3 2 6 2" xfId="3308" xr:uid="{00000000-0005-0000-0000-000007080000}"/>
    <cellStyle name="20% - Accent6 2 3 2 6 2 2" xfId="21450" xr:uid="{BA7B8C67-640E-4096-A4D6-8EC610A4FE54}"/>
    <cellStyle name="20% - Accent6 2 3 2 6 3" xfId="21451" xr:uid="{BA46B232-ED44-4BBE-B46B-2DFD16A7A8F3}"/>
    <cellStyle name="20% - Accent6 2 3 2 7" xfId="3307" xr:uid="{00000000-0005-0000-0000-000008080000}"/>
    <cellStyle name="20% - Accent6 2 3 2 7 2" xfId="21449" xr:uid="{CE2CBB52-DDB7-4F75-BF1F-B0DEF8F56B19}"/>
    <cellStyle name="20% - Accent6 2 3 2 8" xfId="21470" xr:uid="{46CECA23-B24C-4923-A03F-706C2475EF93}"/>
    <cellStyle name="20% - Accent6 2 3 3" xfId="3306" xr:uid="{00000000-0005-0000-0000-000009080000}"/>
    <cellStyle name="20% - Accent6 2 3 3 2" xfId="3305" xr:uid="{00000000-0005-0000-0000-00000A080000}"/>
    <cellStyle name="20% - Accent6 2 3 3 2 2" xfId="3304" xr:uid="{00000000-0005-0000-0000-00000B080000}"/>
    <cellStyle name="20% - Accent6 2 3 3 2 2 2" xfId="21446" xr:uid="{4317B903-C65E-4FD7-A250-ACFC3E1617A0}"/>
    <cellStyle name="20% - Accent6 2 3 3 2 3" xfId="3303" xr:uid="{00000000-0005-0000-0000-00000C080000}"/>
    <cellStyle name="20% - Accent6 2 3 3 2 3 2" xfId="21445" xr:uid="{9D5949C7-A9E9-4E57-AC04-FC67777ECF48}"/>
    <cellStyle name="20% - Accent6 2 3 3 2 4" xfId="21447" xr:uid="{901BA124-5998-49B8-984C-2B68E5C519E2}"/>
    <cellStyle name="20% - Accent6 2 3 3 3" xfId="3302" xr:uid="{00000000-0005-0000-0000-00000D080000}"/>
    <cellStyle name="20% - Accent6 2 3 3 3 2" xfId="3301" xr:uid="{00000000-0005-0000-0000-00000E080000}"/>
    <cellStyle name="20% - Accent6 2 3 3 3 2 2" xfId="21443" xr:uid="{B6EC4F18-88F1-49F1-8158-F1C734BD3EE5}"/>
    <cellStyle name="20% - Accent6 2 3 3 3 3" xfId="21444" xr:uid="{F46A5A94-5D9F-46C3-8F1D-EB47031F5E59}"/>
    <cellStyle name="20% - Accent6 2 3 3 4" xfId="3300" xr:uid="{00000000-0005-0000-0000-00000F080000}"/>
    <cellStyle name="20% - Accent6 2 3 3 4 2" xfId="21442" xr:uid="{D230F153-F754-4993-97EC-E1441B3419FB}"/>
    <cellStyle name="20% - Accent6 2 3 3 5" xfId="21448" xr:uid="{F0C4A729-C793-40E3-9CF6-AC869F0D91F5}"/>
    <cellStyle name="20% - Accent6 2 3 4" xfId="3299" xr:uid="{00000000-0005-0000-0000-000010080000}"/>
    <cellStyle name="20% - Accent6 2 3 4 2" xfId="3298" xr:uid="{00000000-0005-0000-0000-000011080000}"/>
    <cellStyle name="20% - Accent6 2 3 4 2 2" xfId="3297" xr:uid="{00000000-0005-0000-0000-000012080000}"/>
    <cellStyle name="20% - Accent6 2 3 4 2 2 2" xfId="21439" xr:uid="{DC0C8616-EA64-4954-A796-10546EC7C7C2}"/>
    <cellStyle name="20% - Accent6 2 3 4 2 3" xfId="3296" xr:uid="{00000000-0005-0000-0000-000013080000}"/>
    <cellStyle name="20% - Accent6 2 3 4 2 3 2" xfId="21438" xr:uid="{EF5A1675-B99D-43B6-AB34-7FEC74B83EEB}"/>
    <cellStyle name="20% - Accent6 2 3 4 2 4" xfId="21440" xr:uid="{5F93EF22-58D3-4D7D-93B5-DA54F2C0A5E1}"/>
    <cellStyle name="20% - Accent6 2 3 4 3" xfId="3295" xr:uid="{00000000-0005-0000-0000-000014080000}"/>
    <cellStyle name="20% - Accent6 2 3 4 3 2" xfId="3294" xr:uid="{00000000-0005-0000-0000-000015080000}"/>
    <cellStyle name="20% - Accent6 2 3 4 3 2 2" xfId="21436" xr:uid="{AE5C0C04-8C4A-49DC-B04D-9308CB8251AC}"/>
    <cellStyle name="20% - Accent6 2 3 4 3 3" xfId="21437" xr:uid="{F8DA48B2-819C-47DC-AFE6-AB8E99A797AA}"/>
    <cellStyle name="20% - Accent6 2 3 4 4" xfId="3293" xr:uid="{00000000-0005-0000-0000-000016080000}"/>
    <cellStyle name="20% - Accent6 2 3 4 4 2" xfId="21435" xr:uid="{B7D309B7-5324-4111-86FD-234859200EBD}"/>
    <cellStyle name="20% - Accent6 2 3 4 5" xfId="21441" xr:uid="{33B79D4E-2244-48AF-8A71-2B56E2DDDF1A}"/>
    <cellStyle name="20% - Accent6 2 3 5" xfId="3292" xr:uid="{00000000-0005-0000-0000-000017080000}"/>
    <cellStyle name="20% - Accent6 2 3 5 2" xfId="3291" xr:uid="{00000000-0005-0000-0000-000018080000}"/>
    <cellStyle name="20% - Accent6 2 3 5 2 2" xfId="21433" xr:uid="{0F244E0A-33FD-4122-811D-16CC844A4041}"/>
    <cellStyle name="20% - Accent6 2 3 5 3" xfId="3290" xr:uid="{00000000-0005-0000-0000-000019080000}"/>
    <cellStyle name="20% - Accent6 2 3 5 3 2" xfId="21432" xr:uid="{D39B8B50-1D0B-4765-9503-7CDE9009F639}"/>
    <cellStyle name="20% - Accent6 2 3 5 4" xfId="21434" xr:uid="{FEA81AED-49B0-42BA-A037-FA5F32B37891}"/>
    <cellStyle name="20% - Accent6 2 3 6" xfId="3289" xr:uid="{00000000-0005-0000-0000-00001A080000}"/>
    <cellStyle name="20% - Accent6 2 3 6 2" xfId="21431" xr:uid="{66C73EA0-E479-4267-B033-6BFBD8141414}"/>
    <cellStyle name="20% - Accent6 2 3 7" xfId="3288" xr:uid="{00000000-0005-0000-0000-00001B080000}"/>
    <cellStyle name="20% - Accent6 2 3 7 2" xfId="3287" xr:uid="{00000000-0005-0000-0000-00001C080000}"/>
    <cellStyle name="20% - Accent6 2 3 7 2 2" xfId="21429" xr:uid="{3E863C9C-318F-4800-AA54-F822B3CA535C}"/>
    <cellStyle name="20% - Accent6 2 3 7 3" xfId="21430" xr:uid="{5AEB1B73-88DD-4C40-A033-E71916FBF244}"/>
    <cellStyle name="20% - Accent6 2 3 8" xfId="3286" xr:uid="{00000000-0005-0000-0000-00001D080000}"/>
    <cellStyle name="20% - Accent6 2 3 8 2" xfId="21428" xr:uid="{11F22A72-9970-4927-96BF-B6730238A14D}"/>
    <cellStyle name="20% - Accent6 2 3 9" xfId="21471" xr:uid="{92C5E9ED-D665-43A7-9FBB-4E2C831F0025}"/>
    <cellStyle name="20% - Accent6 2 4" xfId="3285" xr:uid="{00000000-0005-0000-0000-00001E080000}"/>
    <cellStyle name="20% - Accent6 2 4 2" xfId="3284" xr:uid="{00000000-0005-0000-0000-00001F080000}"/>
    <cellStyle name="20% - Accent6 2 4 2 2" xfId="3283" xr:uid="{00000000-0005-0000-0000-000020080000}"/>
    <cellStyle name="20% - Accent6 2 4 2 2 2" xfId="3282" xr:uid="{00000000-0005-0000-0000-000021080000}"/>
    <cellStyle name="20% - Accent6 2 4 2 2 2 2" xfId="3281" xr:uid="{00000000-0005-0000-0000-000022080000}"/>
    <cellStyle name="20% - Accent6 2 4 2 2 2 2 2" xfId="21423" xr:uid="{7A04804F-6012-4174-9B64-30147D9C9ABA}"/>
    <cellStyle name="20% - Accent6 2 4 2 2 2 3" xfId="3280" xr:uid="{00000000-0005-0000-0000-000023080000}"/>
    <cellStyle name="20% - Accent6 2 4 2 2 2 3 2" xfId="21422" xr:uid="{EB65CD06-2872-4C43-8306-7AAF2CC48C78}"/>
    <cellStyle name="20% - Accent6 2 4 2 2 2 4" xfId="21424" xr:uid="{A6C48580-F625-4ACF-8A67-A20D56D05258}"/>
    <cellStyle name="20% - Accent6 2 4 2 2 3" xfId="3279" xr:uid="{00000000-0005-0000-0000-000024080000}"/>
    <cellStyle name="20% - Accent6 2 4 2 2 3 2" xfId="3278" xr:uid="{00000000-0005-0000-0000-000025080000}"/>
    <cellStyle name="20% - Accent6 2 4 2 2 3 2 2" xfId="21420" xr:uid="{9EAB51CD-1999-4793-9956-C36017F33DDD}"/>
    <cellStyle name="20% - Accent6 2 4 2 2 3 3" xfId="21421" xr:uid="{A7CEA1AF-DA88-4C70-8750-4BC053F569E9}"/>
    <cellStyle name="20% - Accent6 2 4 2 2 4" xfId="3277" xr:uid="{00000000-0005-0000-0000-000026080000}"/>
    <cellStyle name="20% - Accent6 2 4 2 2 4 2" xfId="21419" xr:uid="{00B3D9A5-56FD-497E-A422-0BD3C520AF36}"/>
    <cellStyle name="20% - Accent6 2 4 2 2 5" xfId="21425" xr:uid="{72361D7A-B641-4296-9ADB-87AE70B0EC2E}"/>
    <cellStyle name="20% - Accent6 2 4 2 3" xfId="3276" xr:uid="{00000000-0005-0000-0000-000027080000}"/>
    <cellStyle name="20% - Accent6 2 4 2 3 2" xfId="3275" xr:uid="{00000000-0005-0000-0000-000028080000}"/>
    <cellStyle name="20% - Accent6 2 4 2 3 2 2" xfId="3274" xr:uid="{00000000-0005-0000-0000-000029080000}"/>
    <cellStyle name="20% - Accent6 2 4 2 3 2 2 2" xfId="21416" xr:uid="{BB8D4168-CC73-4AD4-994D-9923B14CC8AF}"/>
    <cellStyle name="20% - Accent6 2 4 2 3 2 3" xfId="3273" xr:uid="{00000000-0005-0000-0000-00002A080000}"/>
    <cellStyle name="20% - Accent6 2 4 2 3 2 3 2" xfId="21415" xr:uid="{E7C2FE87-A227-4A26-AA90-7E790A3F583A}"/>
    <cellStyle name="20% - Accent6 2 4 2 3 2 4" xfId="21417" xr:uid="{F68B2D9C-040E-4D7B-93C8-4EFCCEE45E3B}"/>
    <cellStyle name="20% - Accent6 2 4 2 3 3" xfId="3272" xr:uid="{00000000-0005-0000-0000-00002B080000}"/>
    <cellStyle name="20% - Accent6 2 4 2 3 3 2" xfId="3271" xr:uid="{00000000-0005-0000-0000-00002C080000}"/>
    <cellStyle name="20% - Accent6 2 4 2 3 3 2 2" xfId="21413" xr:uid="{8C184539-6B58-41F7-BC62-439A3E921A1A}"/>
    <cellStyle name="20% - Accent6 2 4 2 3 3 3" xfId="21414" xr:uid="{C9ACB127-043D-4212-8262-711674278C21}"/>
    <cellStyle name="20% - Accent6 2 4 2 3 4" xfId="3270" xr:uid="{00000000-0005-0000-0000-00002D080000}"/>
    <cellStyle name="20% - Accent6 2 4 2 3 4 2" xfId="21412" xr:uid="{BD069833-8C73-44E2-811A-EED07A1471DC}"/>
    <cellStyle name="20% - Accent6 2 4 2 3 5" xfId="21418" xr:uid="{58319C3F-51B2-454E-9051-8A195BDDA2A0}"/>
    <cellStyle name="20% - Accent6 2 4 2 4" xfId="3269" xr:uid="{00000000-0005-0000-0000-00002E080000}"/>
    <cellStyle name="20% - Accent6 2 4 2 4 2" xfId="3268" xr:uid="{00000000-0005-0000-0000-00002F080000}"/>
    <cellStyle name="20% - Accent6 2 4 2 4 2 2" xfId="21410" xr:uid="{B38088AC-077F-434E-A425-99A7A52944A3}"/>
    <cellStyle name="20% - Accent6 2 4 2 4 3" xfId="3267" xr:uid="{00000000-0005-0000-0000-000030080000}"/>
    <cellStyle name="20% - Accent6 2 4 2 4 3 2" xfId="21409" xr:uid="{13EC0927-E590-40D2-A125-9EB9BAA3CF1F}"/>
    <cellStyle name="20% - Accent6 2 4 2 4 4" xfId="21411" xr:uid="{DE2F7D23-E434-4555-AAE5-3496B6B2281D}"/>
    <cellStyle name="20% - Accent6 2 4 2 5" xfId="3266" xr:uid="{00000000-0005-0000-0000-000031080000}"/>
    <cellStyle name="20% - Accent6 2 4 2 5 2" xfId="21408" xr:uid="{F4D82270-3BB3-4A49-8E87-9539C4015106}"/>
    <cellStyle name="20% - Accent6 2 4 2 6" xfId="3265" xr:uid="{00000000-0005-0000-0000-000032080000}"/>
    <cellStyle name="20% - Accent6 2 4 2 6 2" xfId="3264" xr:uid="{00000000-0005-0000-0000-000033080000}"/>
    <cellStyle name="20% - Accent6 2 4 2 6 2 2" xfId="21406" xr:uid="{E173D77A-D973-4678-9DD8-2C1589E6E1A4}"/>
    <cellStyle name="20% - Accent6 2 4 2 6 3" xfId="21407" xr:uid="{FEBEB3F7-5925-45B5-ACD6-AD999D6C5F75}"/>
    <cellStyle name="20% - Accent6 2 4 2 7" xfId="3263" xr:uid="{00000000-0005-0000-0000-000034080000}"/>
    <cellStyle name="20% - Accent6 2 4 2 7 2" xfId="21405" xr:uid="{9763DDAC-AE40-426C-8026-F5C6EFB18931}"/>
    <cellStyle name="20% - Accent6 2 4 2 8" xfId="21426" xr:uid="{6C44B0F1-1B8A-48D8-99AC-8CAC67793773}"/>
    <cellStyle name="20% - Accent6 2 4 3" xfId="3262" xr:uid="{00000000-0005-0000-0000-000035080000}"/>
    <cellStyle name="20% - Accent6 2 4 3 2" xfId="3261" xr:uid="{00000000-0005-0000-0000-000036080000}"/>
    <cellStyle name="20% - Accent6 2 4 3 2 2" xfId="3260" xr:uid="{00000000-0005-0000-0000-000037080000}"/>
    <cellStyle name="20% - Accent6 2 4 3 2 2 2" xfId="21402" xr:uid="{86A6937D-4F93-4F37-8A45-0892929D9B40}"/>
    <cellStyle name="20% - Accent6 2 4 3 2 3" xfId="3259" xr:uid="{00000000-0005-0000-0000-000038080000}"/>
    <cellStyle name="20% - Accent6 2 4 3 2 3 2" xfId="21401" xr:uid="{7B7C3002-3B0E-4DD2-97E0-5109349FEAC7}"/>
    <cellStyle name="20% - Accent6 2 4 3 2 4" xfId="21403" xr:uid="{CA1207D9-F991-47C9-87D8-9B13D58A30E9}"/>
    <cellStyle name="20% - Accent6 2 4 3 3" xfId="5580" xr:uid="{00000000-0005-0000-0000-000039080000}"/>
    <cellStyle name="20% - Accent6 2 4 3 3 2" xfId="5582" xr:uid="{00000000-0005-0000-0000-00003A080000}"/>
    <cellStyle name="20% - Accent6 2 4 3 3 2 2" xfId="23435" xr:uid="{3580F50B-C3F4-4995-A9E9-5584F16FD76D}"/>
    <cellStyle name="20% - Accent6 2 4 3 3 3" xfId="23433" xr:uid="{B4811118-D2B0-4DA4-BFAB-EBBBD6B460E7}"/>
    <cellStyle name="20% - Accent6 2 4 3 4" xfId="5587" xr:uid="{00000000-0005-0000-0000-00003B080000}"/>
    <cellStyle name="20% - Accent6 2 4 3 4 2" xfId="23440" xr:uid="{77E20794-049D-4B96-BEF8-9B6188719D25}"/>
    <cellStyle name="20% - Accent6 2 4 3 5" xfId="21404" xr:uid="{92FD676B-1C9A-4979-9B95-7AD387F9A461}"/>
    <cellStyle name="20% - Accent6 2 4 4" xfId="5590" xr:uid="{00000000-0005-0000-0000-00003C080000}"/>
    <cellStyle name="20% - Accent6 2 4 4 2" xfId="3258" xr:uid="{00000000-0005-0000-0000-00003D080000}"/>
    <cellStyle name="20% - Accent6 2 4 4 2 2" xfId="3257" xr:uid="{00000000-0005-0000-0000-00003E080000}"/>
    <cellStyle name="20% - Accent6 2 4 4 2 2 2" xfId="21399" xr:uid="{FDB7601C-2DE8-4519-96D1-67D322ED485B}"/>
    <cellStyle name="20% - Accent6 2 4 4 2 3" xfId="3256" xr:uid="{00000000-0005-0000-0000-00003F080000}"/>
    <cellStyle name="20% - Accent6 2 4 4 2 3 2" xfId="21398" xr:uid="{F0B83CF7-168F-4A67-B2DA-E75A2F510136}"/>
    <cellStyle name="20% - Accent6 2 4 4 2 4" xfId="21400" xr:uid="{215F6D30-D5FD-4BE4-91B5-8EFACCC41ED5}"/>
    <cellStyle name="20% - Accent6 2 4 4 3" xfId="3255" xr:uid="{00000000-0005-0000-0000-000040080000}"/>
    <cellStyle name="20% - Accent6 2 4 4 3 2" xfId="3254" xr:uid="{00000000-0005-0000-0000-000041080000}"/>
    <cellStyle name="20% - Accent6 2 4 4 3 2 2" xfId="21396" xr:uid="{165B2C03-836A-455E-8C1D-634E3FB05060}"/>
    <cellStyle name="20% - Accent6 2 4 4 3 3" xfId="21397" xr:uid="{647A9D12-F007-41C4-99A9-8F7F130694F2}"/>
    <cellStyle name="20% - Accent6 2 4 4 4" xfId="5593" xr:uid="{00000000-0005-0000-0000-000042080000}"/>
    <cellStyle name="20% - Accent6 2 4 4 4 2" xfId="23446" xr:uid="{C8003783-DA3F-40F8-A573-F1300EF3E767}"/>
    <cellStyle name="20% - Accent6 2 4 4 5" xfId="23443" xr:uid="{DC564C3C-1AF0-4F92-BC5C-925CF73FAEFA}"/>
    <cellStyle name="20% - Accent6 2 4 5" xfId="5596" xr:uid="{00000000-0005-0000-0000-000043080000}"/>
    <cellStyle name="20% - Accent6 2 4 5 2" xfId="5599" xr:uid="{00000000-0005-0000-0000-000044080000}"/>
    <cellStyle name="20% - Accent6 2 4 5 2 2" xfId="23452" xr:uid="{E384D40F-E289-49CE-B288-E600DF22E428}"/>
    <cellStyle name="20% - Accent6 2 4 5 3" xfId="5602" xr:uid="{00000000-0005-0000-0000-000045080000}"/>
    <cellStyle name="20% - Accent6 2 4 5 3 2" xfId="23455" xr:uid="{E7AD8332-7792-4B1C-97E0-AAD2D8440A75}"/>
    <cellStyle name="20% - Accent6 2 4 5 4" xfId="23449" xr:uid="{14F4A0DA-4845-48B1-BBE6-4083CC046BEA}"/>
    <cellStyle name="20% - Accent6 2 4 6" xfId="5608" xr:uid="{00000000-0005-0000-0000-000046080000}"/>
    <cellStyle name="20% - Accent6 2 4 6 2" xfId="23459" xr:uid="{9722FFB4-4047-48E0-86EC-46C6985D7902}"/>
    <cellStyle name="20% - Accent6 2 4 7" xfId="5610" xr:uid="{00000000-0005-0000-0000-000047080000}"/>
    <cellStyle name="20% - Accent6 2 4 7 2" xfId="5613" xr:uid="{00000000-0005-0000-0000-000048080000}"/>
    <cellStyle name="20% - Accent6 2 4 7 2 2" xfId="23463" xr:uid="{73D683C0-880B-4C47-B2D9-90C73AD12ADF}"/>
    <cellStyle name="20% - Accent6 2 4 7 3" xfId="23461" xr:uid="{0F30104E-474A-4FE5-B6C2-E27FF666694A}"/>
    <cellStyle name="20% - Accent6 2 4 8" xfId="5615" xr:uid="{00000000-0005-0000-0000-000049080000}"/>
    <cellStyle name="20% - Accent6 2 4 8 2" xfId="23465" xr:uid="{1093A83C-859B-4CC6-80D2-DA4C51CCC0ED}"/>
    <cellStyle name="20% - Accent6 2 4 9" xfId="21427" xr:uid="{45261827-E6D7-4C24-9A95-B4C41AC3E9E1}"/>
    <cellStyle name="20% - Accent6 2 5" xfId="5618" xr:uid="{00000000-0005-0000-0000-00004A080000}"/>
    <cellStyle name="20% - Accent6 2 5 2" xfId="5621" xr:uid="{00000000-0005-0000-0000-00004B080000}"/>
    <cellStyle name="20% - Accent6 2 5 2 2" xfId="3253" xr:uid="{00000000-0005-0000-0000-00004C080000}"/>
    <cellStyle name="20% - Accent6 2 5 2 2 2" xfId="3252" xr:uid="{00000000-0005-0000-0000-00004D080000}"/>
    <cellStyle name="20% - Accent6 2 5 2 2 2 2" xfId="3251" xr:uid="{00000000-0005-0000-0000-00004E080000}"/>
    <cellStyle name="20% - Accent6 2 5 2 2 2 2 2" xfId="21393" xr:uid="{422B574F-780E-4856-8373-6A4382908943}"/>
    <cellStyle name="20% - Accent6 2 5 2 2 2 3" xfId="3250" xr:uid="{00000000-0005-0000-0000-00004F080000}"/>
    <cellStyle name="20% - Accent6 2 5 2 2 2 3 2" xfId="21392" xr:uid="{15B074EE-127F-4E56-878E-DACD0833A918}"/>
    <cellStyle name="20% - Accent6 2 5 2 2 2 4" xfId="21394" xr:uid="{6161496F-07DF-4220-9FE7-25167BA252EC}"/>
    <cellStyle name="20% - Accent6 2 5 2 2 3" xfId="5624" xr:uid="{00000000-0005-0000-0000-000050080000}"/>
    <cellStyle name="20% - Accent6 2 5 2 2 3 2" xfId="5628" xr:uid="{00000000-0005-0000-0000-000051080000}"/>
    <cellStyle name="20% - Accent6 2 5 2 2 3 2 2" xfId="23477" xr:uid="{9411E1F3-8EC6-4A8A-88F6-7064E8A59FA3}"/>
    <cellStyle name="20% - Accent6 2 5 2 2 3 3" xfId="23473" xr:uid="{03400F85-55C7-428A-9993-65DF2DBEF0A2}"/>
    <cellStyle name="20% - Accent6 2 5 2 2 4" xfId="5554" xr:uid="{00000000-0005-0000-0000-000052080000}"/>
    <cellStyle name="20% - Accent6 2 5 2 2 4 2" xfId="23409" xr:uid="{2F41DCB9-D55D-4A08-A786-95222FA99578}"/>
    <cellStyle name="20% - Accent6 2 5 2 2 5" xfId="21395" xr:uid="{B125604A-A500-4DD1-A34B-CF35C2317F78}"/>
    <cellStyle name="20% - Accent6 2 5 2 3" xfId="5556" xr:uid="{00000000-0005-0000-0000-000053080000}"/>
    <cellStyle name="20% - Accent6 2 5 2 3 2" xfId="5561" xr:uid="{00000000-0005-0000-0000-000054080000}"/>
    <cellStyle name="20% - Accent6 2 5 2 3 2 2" xfId="5631" xr:uid="{00000000-0005-0000-0000-000055080000}"/>
    <cellStyle name="20% - Accent6 2 5 2 3 2 2 2" xfId="23480" xr:uid="{9AFF4768-C5BE-4D88-93D5-F4A6D816E5BF}"/>
    <cellStyle name="20% - Accent6 2 5 2 3 2 3" xfId="5564" xr:uid="{00000000-0005-0000-0000-000056080000}"/>
    <cellStyle name="20% - Accent6 2 5 2 3 2 3 2" xfId="23418" xr:uid="{5324DF17-562F-4463-93F3-EC5432E4B4D8}"/>
    <cellStyle name="20% - Accent6 2 5 2 3 2 4" xfId="23415" xr:uid="{742009B4-00B6-4EE8-83E9-C8859CE6C1A1}"/>
    <cellStyle name="20% - Accent6 2 5 2 3 3" xfId="5566" xr:uid="{00000000-0005-0000-0000-000057080000}"/>
    <cellStyle name="20% - Accent6 2 5 2 3 3 2" xfId="5516" xr:uid="{00000000-0005-0000-0000-000058080000}"/>
    <cellStyle name="20% - Accent6 2 5 2 3 3 2 2" xfId="23389" xr:uid="{87134763-A624-41A4-B698-619FE7922A1A}"/>
    <cellStyle name="20% - Accent6 2 5 2 3 3 3" xfId="23420" xr:uid="{CBD9558E-2558-4B9C-95CB-68547955E6AE}"/>
    <cellStyle name="20% - Accent6 2 5 2 3 4" xfId="5510" xr:uid="{00000000-0005-0000-0000-000059080000}"/>
    <cellStyle name="20% - Accent6 2 5 2 3 4 2" xfId="23384" xr:uid="{5A8070E4-B052-4187-AB65-3D148774A8E8}"/>
    <cellStyle name="20% - Accent6 2 5 2 3 5" xfId="23411" xr:uid="{24273482-E6F2-46EC-A527-071687713B47}"/>
    <cellStyle name="20% - Accent6 2 5 2 4" xfId="3249" xr:uid="{00000000-0005-0000-0000-00005A080000}"/>
    <cellStyle name="20% - Accent6 2 5 2 4 2" xfId="3248" xr:uid="{00000000-0005-0000-0000-00005B080000}"/>
    <cellStyle name="20% - Accent6 2 5 2 4 2 2" xfId="21390" xr:uid="{DFFC4849-0CFF-4813-9464-823F36CC296C}"/>
    <cellStyle name="20% - Accent6 2 5 2 4 3" xfId="3247" xr:uid="{00000000-0005-0000-0000-00005C080000}"/>
    <cellStyle name="20% - Accent6 2 5 2 4 3 2" xfId="21389" xr:uid="{80B9977C-523B-4CD7-B54E-4033FF1C5A70}"/>
    <cellStyle name="20% - Accent6 2 5 2 4 4" xfId="21391" xr:uid="{5D7B00C7-FDD3-4152-9982-62394776A34C}"/>
    <cellStyle name="20% - Accent6 2 5 2 5" xfId="3246" xr:uid="{00000000-0005-0000-0000-00005D080000}"/>
    <cellStyle name="20% - Accent6 2 5 2 5 2" xfId="21388" xr:uid="{B18EE528-2187-4BD2-93A0-B4576C9C7DB9}"/>
    <cellStyle name="20% - Accent6 2 5 2 6" xfId="3245" xr:uid="{00000000-0005-0000-0000-00005E080000}"/>
    <cellStyle name="20% - Accent6 2 5 2 6 2" xfId="3244" xr:uid="{00000000-0005-0000-0000-00005F080000}"/>
    <cellStyle name="20% - Accent6 2 5 2 6 2 2" xfId="21386" xr:uid="{1DD4D530-5154-4CFF-9E1B-9C0A17C62376}"/>
    <cellStyle name="20% - Accent6 2 5 2 6 3" xfId="21387" xr:uid="{B36B23F7-CFE0-49A1-9FC2-8BC6A3F7EC9A}"/>
    <cellStyle name="20% - Accent6 2 5 2 7" xfId="5511" xr:uid="{00000000-0005-0000-0000-000060080000}"/>
    <cellStyle name="20% - Accent6 2 5 2 7 2" xfId="23385" xr:uid="{68BF01C7-9FCF-4157-9563-83A7EDD902B3}"/>
    <cellStyle name="20% - Accent6 2 5 2 8" xfId="23470" xr:uid="{8E1BEF2D-0C3F-48B0-BC42-496B976DFA3D}"/>
    <cellStyle name="20% - Accent6 2 5 3" xfId="3243" xr:uid="{00000000-0005-0000-0000-000061080000}"/>
    <cellStyle name="20% - Accent6 2 5 3 2" xfId="3242" xr:uid="{00000000-0005-0000-0000-000062080000}"/>
    <cellStyle name="20% - Accent6 2 5 3 2 2" xfId="3241" xr:uid="{00000000-0005-0000-0000-000063080000}"/>
    <cellStyle name="20% - Accent6 2 5 3 2 2 2" xfId="21383" xr:uid="{5B79A13B-DB7B-4EE2-B35E-01DA91B30D52}"/>
    <cellStyle name="20% - Accent6 2 5 3 2 3" xfId="3240" xr:uid="{00000000-0005-0000-0000-000064080000}"/>
    <cellStyle name="20% - Accent6 2 5 3 2 3 2" xfId="21382" xr:uid="{67725359-314D-40EE-9483-5BC393D7F777}"/>
    <cellStyle name="20% - Accent6 2 5 3 2 4" xfId="21384" xr:uid="{8B7DB7D4-7FFF-464C-96B4-B8890D5F36B8}"/>
    <cellStyle name="20% - Accent6 2 5 3 3" xfId="3239" xr:uid="{00000000-0005-0000-0000-000065080000}"/>
    <cellStyle name="20% - Accent6 2 5 3 3 2" xfId="3238" xr:uid="{00000000-0005-0000-0000-000066080000}"/>
    <cellStyle name="20% - Accent6 2 5 3 3 2 2" xfId="21380" xr:uid="{D1FCF78A-40C1-469F-A7A2-E6D56EE68C39}"/>
    <cellStyle name="20% - Accent6 2 5 3 3 3" xfId="21381" xr:uid="{71C228E2-372B-47CC-BC1F-568ECFF4F2EA}"/>
    <cellStyle name="20% - Accent6 2 5 3 4" xfId="3237" xr:uid="{00000000-0005-0000-0000-000067080000}"/>
    <cellStyle name="20% - Accent6 2 5 3 4 2" xfId="21379" xr:uid="{894A09C9-945B-4F3F-830D-6712F9A638BB}"/>
    <cellStyle name="20% - Accent6 2 5 3 5" xfId="21385" xr:uid="{2D00C164-65EA-4BB3-A779-E99CAF6E3722}"/>
    <cellStyle name="20% - Accent6 2 5 4" xfId="3236" xr:uid="{00000000-0005-0000-0000-000068080000}"/>
    <cellStyle name="20% - Accent6 2 5 4 2" xfId="3235" xr:uid="{00000000-0005-0000-0000-000069080000}"/>
    <cellStyle name="20% - Accent6 2 5 4 2 2" xfId="3234" xr:uid="{00000000-0005-0000-0000-00006A080000}"/>
    <cellStyle name="20% - Accent6 2 5 4 2 2 2" xfId="21376" xr:uid="{135AB175-CFF2-49AC-8802-48C20A21D735}"/>
    <cellStyle name="20% - Accent6 2 5 4 2 3" xfId="3233" xr:uid="{00000000-0005-0000-0000-00006B080000}"/>
    <cellStyle name="20% - Accent6 2 5 4 2 3 2" xfId="21375" xr:uid="{B503FEC4-D2A3-4C31-865D-173045A04A48}"/>
    <cellStyle name="20% - Accent6 2 5 4 2 4" xfId="21377" xr:uid="{B5107A08-639A-4D84-8EA2-881BC9EF868D}"/>
    <cellStyle name="20% - Accent6 2 5 4 3" xfId="3232" xr:uid="{00000000-0005-0000-0000-00006C080000}"/>
    <cellStyle name="20% - Accent6 2 5 4 3 2" xfId="3231" xr:uid="{00000000-0005-0000-0000-00006D080000}"/>
    <cellStyle name="20% - Accent6 2 5 4 3 2 2" xfId="21373" xr:uid="{B1CE209D-B53F-4FFC-BC90-CF2354FC629C}"/>
    <cellStyle name="20% - Accent6 2 5 4 3 3" xfId="21374" xr:uid="{8AD0D5E3-0148-4BD0-AAB6-2E4DE03A66FC}"/>
    <cellStyle name="20% - Accent6 2 5 4 4" xfId="3230" xr:uid="{00000000-0005-0000-0000-00006E080000}"/>
    <cellStyle name="20% - Accent6 2 5 4 4 2" xfId="21372" xr:uid="{3973BF96-9FCE-45DE-9EF9-C29A6E60700B}"/>
    <cellStyle name="20% - Accent6 2 5 4 5" xfId="21378" xr:uid="{DD19A18D-9180-4923-8A0D-4D90557BF6EF}"/>
    <cellStyle name="20% - Accent6 2 5 5" xfId="3229" xr:uid="{00000000-0005-0000-0000-00006F080000}"/>
    <cellStyle name="20% - Accent6 2 5 5 2" xfId="3228" xr:uid="{00000000-0005-0000-0000-000070080000}"/>
    <cellStyle name="20% - Accent6 2 5 5 2 2" xfId="21370" xr:uid="{AE5AA91B-4035-453D-9FDC-69D7F9498638}"/>
    <cellStyle name="20% - Accent6 2 5 5 3" xfId="3227" xr:uid="{00000000-0005-0000-0000-000071080000}"/>
    <cellStyle name="20% - Accent6 2 5 5 3 2" xfId="21369" xr:uid="{A0935E50-8D2E-4349-89EE-FDFEB7FC9CD4}"/>
    <cellStyle name="20% - Accent6 2 5 5 4" xfId="21371" xr:uid="{85F4CC7C-3128-4176-A609-03D2BF39ED9C}"/>
    <cellStyle name="20% - Accent6 2 5 6" xfId="3226" xr:uid="{00000000-0005-0000-0000-000072080000}"/>
    <cellStyle name="20% - Accent6 2 5 6 2" xfId="21368" xr:uid="{494B0DAB-C21C-4FE4-A693-C1ED1FC4D2B9}"/>
    <cellStyle name="20% - Accent6 2 5 7" xfId="3225" xr:uid="{00000000-0005-0000-0000-000073080000}"/>
    <cellStyle name="20% - Accent6 2 5 7 2" xfId="3224" xr:uid="{00000000-0005-0000-0000-000074080000}"/>
    <cellStyle name="20% - Accent6 2 5 7 2 2" xfId="21366" xr:uid="{34B7243D-67E4-4E59-938F-9DD02C35F1C5}"/>
    <cellStyle name="20% - Accent6 2 5 7 3" xfId="21367" xr:uid="{0BEA3715-DCAA-460D-A987-B1A15C878E22}"/>
    <cellStyle name="20% - Accent6 2 5 8" xfId="3223" xr:uid="{00000000-0005-0000-0000-000075080000}"/>
    <cellStyle name="20% - Accent6 2 5 8 2" xfId="21365" xr:uid="{DCCC2DA4-D1A9-4D0B-9163-A3CB0DFF626D}"/>
    <cellStyle name="20% - Accent6 2 5 9" xfId="23467" xr:uid="{A97B591E-8F06-4D57-BED5-D31492CE8098}"/>
    <cellStyle name="20% - Accent6 2 6" xfId="3222" xr:uid="{00000000-0005-0000-0000-000076080000}"/>
    <cellStyle name="20% - Accent6 2 6 2" xfId="3221" xr:uid="{00000000-0005-0000-0000-000077080000}"/>
    <cellStyle name="20% - Accent6 2 6 2 2" xfId="5581" xr:uid="{00000000-0005-0000-0000-000078080000}"/>
    <cellStyle name="20% - Accent6 2 6 2 2 2" xfId="5583" xr:uid="{00000000-0005-0000-0000-000079080000}"/>
    <cellStyle name="20% - Accent6 2 6 2 2 2 2" xfId="5588" xr:uid="{00000000-0005-0000-0000-00007A080000}"/>
    <cellStyle name="20% - Accent6 2 6 2 2 2 2 2" xfId="23441" xr:uid="{BC104F36-8E95-411F-894D-90F5ECC2FBDD}"/>
    <cellStyle name="20% - Accent6 2 6 2 2 2 3" xfId="5591" xr:uid="{00000000-0005-0000-0000-00007B080000}"/>
    <cellStyle name="20% - Accent6 2 6 2 2 2 3 2" xfId="23444" xr:uid="{603F5593-BC56-4D8A-887A-961F00DADB45}"/>
    <cellStyle name="20% - Accent6 2 6 2 2 2 4" xfId="23436" xr:uid="{0566CFA5-C879-41E9-AF98-BD3ADEEFB282}"/>
    <cellStyle name="20% - Accent6 2 6 2 2 3" xfId="5594" xr:uid="{00000000-0005-0000-0000-00007C080000}"/>
    <cellStyle name="20% - Accent6 2 6 2 2 3 2" xfId="5597" xr:uid="{00000000-0005-0000-0000-00007D080000}"/>
    <cellStyle name="20% - Accent6 2 6 2 2 3 2 2" xfId="23450" xr:uid="{972A473E-9142-40D9-87A7-9917C72BC404}"/>
    <cellStyle name="20% - Accent6 2 6 2 2 3 3" xfId="23447" xr:uid="{C4AC84D0-E241-43DE-B352-C39E52C9B457}"/>
    <cellStyle name="20% - Accent6 2 6 2 2 4" xfId="3220" xr:uid="{00000000-0005-0000-0000-00007E080000}"/>
    <cellStyle name="20% - Accent6 2 6 2 2 4 2" xfId="21362" xr:uid="{D2B8363A-B3FF-44DB-81DE-ECD1FE0CAE34}"/>
    <cellStyle name="20% - Accent6 2 6 2 2 5" xfId="23434" xr:uid="{51C4AE94-F144-41F2-A241-FF4CC8321C82}"/>
    <cellStyle name="20% - Accent6 2 6 2 3" xfId="3219" xr:uid="{00000000-0005-0000-0000-00007F080000}"/>
    <cellStyle name="20% - Accent6 2 6 2 3 2" xfId="3218" xr:uid="{00000000-0005-0000-0000-000080080000}"/>
    <cellStyle name="20% - Accent6 2 6 2 3 2 2" xfId="5600" xr:uid="{00000000-0005-0000-0000-000081080000}"/>
    <cellStyle name="20% - Accent6 2 6 2 3 2 2 2" xfId="23453" xr:uid="{AFED56A1-624C-41D3-BD66-DAABD8717FEA}"/>
    <cellStyle name="20% - Accent6 2 6 2 3 2 3" xfId="5603" xr:uid="{00000000-0005-0000-0000-000082080000}"/>
    <cellStyle name="20% - Accent6 2 6 2 3 2 3 2" xfId="23456" xr:uid="{04591EA8-CC79-4B05-A847-9C463D878A32}"/>
    <cellStyle name="20% - Accent6 2 6 2 3 2 4" xfId="21360" xr:uid="{E012AB81-90EB-4741-9C58-56E37CD5934A}"/>
    <cellStyle name="20% - Accent6 2 6 2 3 3" xfId="5609" xr:uid="{00000000-0005-0000-0000-000083080000}"/>
    <cellStyle name="20% - Accent6 2 6 2 3 3 2" xfId="5611" xr:uid="{00000000-0005-0000-0000-000084080000}"/>
    <cellStyle name="20% - Accent6 2 6 2 3 3 2 2" xfId="23462" xr:uid="{F9C02F45-CE7C-422A-A1B7-4931B8FCBDEC}"/>
    <cellStyle name="20% - Accent6 2 6 2 3 3 3" xfId="23460" xr:uid="{177CB811-95B2-4F95-BED8-5DC2FD55716B}"/>
    <cellStyle name="20% - Accent6 2 6 2 3 4" xfId="5614" xr:uid="{00000000-0005-0000-0000-000085080000}"/>
    <cellStyle name="20% - Accent6 2 6 2 3 4 2" xfId="23464" xr:uid="{79DA3467-092C-4EC9-9928-BA92312A30B1}"/>
    <cellStyle name="20% - Accent6 2 6 2 3 5" xfId="21361" xr:uid="{F9ACDA38-15AF-44BE-B298-D59C04D66177}"/>
    <cellStyle name="20% - Accent6 2 6 2 4" xfId="5616" xr:uid="{00000000-0005-0000-0000-000086080000}"/>
    <cellStyle name="20% - Accent6 2 6 2 4 2" xfId="5619" xr:uid="{00000000-0005-0000-0000-000087080000}"/>
    <cellStyle name="20% - Accent6 2 6 2 4 2 2" xfId="23468" xr:uid="{4071099C-FB34-4206-9A9B-743C8FD7E575}"/>
    <cellStyle name="20% - Accent6 2 6 2 4 3" xfId="5622" xr:uid="{00000000-0005-0000-0000-000088080000}"/>
    <cellStyle name="20% - Accent6 2 6 2 4 3 2" xfId="23471" xr:uid="{693D3B71-98CD-4DD3-A43A-5104B4D9EE84}"/>
    <cellStyle name="20% - Accent6 2 6 2 4 4" xfId="23466" xr:uid="{71934B78-F550-41E2-834F-04A135E0AF05}"/>
    <cellStyle name="20% - Accent6 2 6 2 5" xfId="5625" xr:uid="{00000000-0005-0000-0000-000089080000}"/>
    <cellStyle name="20% - Accent6 2 6 2 5 2" xfId="23474" xr:uid="{0CD2E7EB-7C18-4B9E-909D-830A15DFA983}"/>
    <cellStyle name="20% - Accent6 2 6 2 6" xfId="5629" xr:uid="{00000000-0005-0000-0000-00008A080000}"/>
    <cellStyle name="20% - Accent6 2 6 2 6 2" xfId="5568" xr:uid="{00000000-0005-0000-0000-00008B080000}"/>
    <cellStyle name="20% - Accent6 2 6 2 6 2 2" xfId="23422" xr:uid="{5B30D8CF-3795-4D72-B3D5-9E5F48F0700A}"/>
    <cellStyle name="20% - Accent6 2 6 2 6 3" xfId="23478" xr:uid="{670AE405-1FBA-4968-855F-F81928E8EC31}"/>
    <cellStyle name="20% - Accent6 2 6 2 7" xfId="5518" xr:uid="{00000000-0005-0000-0000-00008C080000}"/>
    <cellStyle name="20% - Accent6 2 6 2 7 2" xfId="23391" xr:uid="{CF443A0A-9D03-45AA-B334-6BFFB137B521}"/>
    <cellStyle name="20% - Accent6 2 6 2 8" xfId="21363" xr:uid="{B99A6246-2B12-43A4-A50E-9AE7CEDD6E26}"/>
    <cellStyle name="20% - Accent6 2 6 3" xfId="5565" xr:uid="{00000000-0005-0000-0000-00008D080000}"/>
    <cellStyle name="20% - Accent6 2 6 3 2" xfId="5514" xr:uid="{00000000-0005-0000-0000-00008E080000}"/>
    <cellStyle name="20% - Accent6 2 6 3 2 2" xfId="3217" xr:uid="{00000000-0005-0000-0000-00008F080000}"/>
    <cellStyle name="20% - Accent6 2 6 3 2 2 2" xfId="21359" xr:uid="{0A503413-A210-406F-AECB-F79AFA5525E4}"/>
    <cellStyle name="20% - Accent6 2 6 3 2 3" xfId="3216" xr:uid="{00000000-0005-0000-0000-000090080000}"/>
    <cellStyle name="20% - Accent6 2 6 3 2 3 2" xfId="21358" xr:uid="{43A851DC-2604-49B9-BA60-B114F3BE8687}"/>
    <cellStyle name="20% - Accent6 2 6 3 2 4" xfId="23387" xr:uid="{4A5CB6B7-4BD5-4457-8E87-5679F430A8AC}"/>
    <cellStyle name="20% - Accent6 2 6 3 3" xfId="3215" xr:uid="{00000000-0005-0000-0000-000091080000}"/>
    <cellStyle name="20% - Accent6 2 6 3 3 2" xfId="1625" xr:uid="{00000000-0005-0000-0000-000092080000}"/>
    <cellStyle name="20% - Accent6 2 6 3 3 2 2" xfId="20791" xr:uid="{2907F759-66F6-4C2F-A69D-79CBC8A80868}"/>
    <cellStyle name="20% - Accent6 2 6 3 3 3" xfId="21357" xr:uid="{A75084DE-779F-445C-A3C2-7FC1AC5FC96D}"/>
    <cellStyle name="20% - Accent6 2 6 3 4" xfId="5555" xr:uid="{00000000-0005-0000-0000-000093080000}"/>
    <cellStyle name="20% - Accent6 2 6 3 4 2" xfId="23410" xr:uid="{2C91F6B6-1CDC-4650-A4AA-1A5CF0D87A86}"/>
    <cellStyle name="20% - Accent6 2 6 3 5" xfId="23419" xr:uid="{39898159-1139-4BE9-98AD-72EFBF07805F}"/>
    <cellStyle name="20% - Accent6 2 6 4" xfId="5557" xr:uid="{00000000-0005-0000-0000-000094080000}"/>
    <cellStyle name="20% - Accent6 2 6 4 2" xfId="5562" xr:uid="{00000000-0005-0000-0000-000095080000}"/>
    <cellStyle name="20% - Accent6 2 6 4 2 2" xfId="3214" xr:uid="{00000000-0005-0000-0000-000096080000}"/>
    <cellStyle name="20% - Accent6 2 6 4 2 2 2" xfId="21356" xr:uid="{0233FD30-BC2F-4EB4-8DD0-CABC84F7CB9E}"/>
    <cellStyle name="20% - Accent6 2 6 4 2 3" xfId="3213" xr:uid="{00000000-0005-0000-0000-000097080000}"/>
    <cellStyle name="20% - Accent6 2 6 4 2 3 2" xfId="21355" xr:uid="{EDEDF63F-743B-4DA5-B2EA-102A555C75D4}"/>
    <cellStyle name="20% - Accent6 2 6 4 2 4" xfId="23416" xr:uid="{586DBE0E-EF54-4F1C-BEC3-17DDFBAA8CC6}"/>
    <cellStyle name="20% - Accent6 2 6 4 3" xfId="3212" xr:uid="{00000000-0005-0000-0000-000098080000}"/>
    <cellStyle name="20% - Accent6 2 6 4 3 2" xfId="3211" xr:uid="{00000000-0005-0000-0000-000099080000}"/>
    <cellStyle name="20% - Accent6 2 6 4 3 2 2" xfId="21353" xr:uid="{F1269C45-1E24-4664-A257-A378B808CBDF}"/>
    <cellStyle name="20% - Accent6 2 6 4 3 3" xfId="21354" xr:uid="{268BC3CD-4FB8-499D-B9A3-00D76A5B601C}"/>
    <cellStyle name="20% - Accent6 2 6 4 4" xfId="3210" xr:uid="{00000000-0005-0000-0000-00009A080000}"/>
    <cellStyle name="20% - Accent6 2 6 4 4 2" xfId="21352" xr:uid="{9DFCC846-B3FB-4C48-AD2A-2C863C8A379C}"/>
    <cellStyle name="20% - Accent6 2 6 4 5" xfId="23412" xr:uid="{936C311C-411C-4368-8CDD-DAE04F63313C}"/>
    <cellStyle name="20% - Accent6 2 6 5" xfId="3209" xr:uid="{00000000-0005-0000-0000-00009B080000}"/>
    <cellStyle name="20% - Accent6 2 6 5 2" xfId="3208" xr:uid="{00000000-0005-0000-0000-00009C080000}"/>
    <cellStyle name="20% - Accent6 2 6 5 2 2" xfId="21350" xr:uid="{DCCDCB2A-5C2B-4D4E-9A6F-A3E7A3DD58C2}"/>
    <cellStyle name="20% - Accent6 2 6 5 3" xfId="3207" xr:uid="{00000000-0005-0000-0000-00009D080000}"/>
    <cellStyle name="20% - Accent6 2 6 5 3 2" xfId="21349" xr:uid="{112B547F-0354-4914-A241-9EE210F0C51F}"/>
    <cellStyle name="20% - Accent6 2 6 5 4" xfId="21351" xr:uid="{83BCB9CF-DE79-4EB8-815A-FDE3AEEF52CC}"/>
    <cellStyle name="20% - Accent6 2 6 6" xfId="3206" xr:uid="{00000000-0005-0000-0000-00009E080000}"/>
    <cellStyle name="20% - Accent6 2 6 6 2" xfId="21348" xr:uid="{63E450F2-67F1-476F-BD01-FB4A2F7F139E}"/>
    <cellStyle name="20% - Accent6 2 6 7" xfId="3205" xr:uid="{00000000-0005-0000-0000-00009F080000}"/>
    <cellStyle name="20% - Accent6 2 6 7 2" xfId="3204" xr:uid="{00000000-0005-0000-0000-0000A0080000}"/>
    <cellStyle name="20% - Accent6 2 6 7 2 2" xfId="21346" xr:uid="{153C8B0D-ED52-4331-B761-ECFE62CDE709}"/>
    <cellStyle name="20% - Accent6 2 6 7 3" xfId="21347" xr:uid="{B2C78508-B114-4DE2-A518-237177F0264B}"/>
    <cellStyle name="20% - Accent6 2 6 8" xfId="3203" xr:uid="{00000000-0005-0000-0000-0000A1080000}"/>
    <cellStyle name="20% - Accent6 2 6 8 2" xfId="21345" xr:uid="{D8C378D3-6F2E-4F5B-A16E-BBEACB18A4A6}"/>
    <cellStyle name="20% - Accent6 2 6 9" xfId="21364" xr:uid="{9C241249-8792-4AB3-8DB5-2770455337ED}"/>
    <cellStyle name="20% - Accent6 2 7" xfId="3202" xr:uid="{00000000-0005-0000-0000-0000A2080000}"/>
    <cellStyle name="20% - Accent6 2 7 2" xfId="3201" xr:uid="{00000000-0005-0000-0000-0000A3080000}"/>
    <cellStyle name="20% - Accent6 2 7 2 2" xfId="3200" xr:uid="{00000000-0005-0000-0000-0000A4080000}"/>
    <cellStyle name="20% - Accent6 2 7 2 2 2" xfId="21342" xr:uid="{880D7209-A7CB-433E-A5F4-4C5FDA726301}"/>
    <cellStyle name="20% - Accent6 2 7 2 3" xfId="5513" xr:uid="{00000000-0005-0000-0000-0000A5080000}"/>
    <cellStyle name="20% - Accent6 2 7 2 3 2" xfId="23386" xr:uid="{0AE32E1D-67DD-45FD-9582-1057150120D2}"/>
    <cellStyle name="20% - Accent6 2 7 2 4" xfId="21343" xr:uid="{F455064F-B417-4FE5-A4F7-4606861F5889}"/>
    <cellStyle name="20% - Accent6 2 7 3" xfId="3199" xr:uid="{00000000-0005-0000-0000-0000A6080000}"/>
    <cellStyle name="20% - Accent6 2 7 3 2" xfId="3198" xr:uid="{00000000-0005-0000-0000-0000A7080000}"/>
    <cellStyle name="20% - Accent6 2 7 3 2 2" xfId="21340" xr:uid="{07A43F2F-8E26-4A63-A5C2-ED440F1A09C4}"/>
    <cellStyle name="20% - Accent6 2 7 3 3" xfId="21341" xr:uid="{9B86B9FA-6F0D-4E50-B447-C1E5D1A6C64A}"/>
    <cellStyle name="20% - Accent6 2 7 4" xfId="3197" xr:uid="{00000000-0005-0000-0000-0000A8080000}"/>
    <cellStyle name="20% - Accent6 2 7 4 2" xfId="21339" xr:uid="{AF598890-B1A8-4986-8C7E-D08DCFA56487}"/>
    <cellStyle name="20% - Accent6 2 7 5" xfId="21344" xr:uid="{DC8AB773-220A-4BF6-9139-F5E266EFC026}"/>
    <cellStyle name="20% - Accent6 3" xfId="215" xr:uid="{00000000-0005-0000-0000-000036000000}"/>
    <cellStyle name="20% - Accent6 3 10" xfId="3196" xr:uid="{00000000-0005-0000-0000-0000A9080000}"/>
    <cellStyle name="20% - Accent6 3 10 2" xfId="21338" xr:uid="{D1228591-F596-46A4-9D11-D17A0BDFD4D8}"/>
    <cellStyle name="20% - Accent6 3 2" xfId="3195" xr:uid="{00000000-0005-0000-0000-0000AA080000}"/>
    <cellStyle name="20% - Accent6 3 2 2" xfId="3194" xr:uid="{00000000-0005-0000-0000-0000AB080000}"/>
    <cellStyle name="20% - Accent6 3 2 2 2" xfId="3193" xr:uid="{00000000-0005-0000-0000-0000AC080000}"/>
    <cellStyle name="20% - Accent6 3 2 2 2 2" xfId="3192" xr:uid="{00000000-0005-0000-0000-0000AD080000}"/>
    <cellStyle name="20% - Accent6 3 2 2 2 2 2" xfId="3191" xr:uid="{00000000-0005-0000-0000-0000AE080000}"/>
    <cellStyle name="20% - Accent6 3 2 2 2 2 2 2" xfId="21334" xr:uid="{D1399EFC-FE0F-4D81-A09A-FC880F909CE6}"/>
    <cellStyle name="20% - Accent6 3 2 2 2 2 3" xfId="3190" xr:uid="{00000000-0005-0000-0000-0000AF080000}"/>
    <cellStyle name="20% - Accent6 3 2 2 2 2 3 2" xfId="21333" xr:uid="{984BCFA9-2E9D-489B-A277-ABF0525893C2}"/>
    <cellStyle name="20% - Accent6 3 2 2 2 2 4" xfId="21335" xr:uid="{52F66C27-E439-450D-974D-48D5EA99E932}"/>
    <cellStyle name="20% - Accent6 3 2 2 2 3" xfId="3189" xr:uid="{00000000-0005-0000-0000-0000B0080000}"/>
    <cellStyle name="20% - Accent6 3 2 2 2 3 2" xfId="3188" xr:uid="{00000000-0005-0000-0000-0000B1080000}"/>
    <cellStyle name="20% - Accent6 3 2 2 2 3 2 2" xfId="21331" xr:uid="{29F986F2-95EB-4EEB-AEDA-81598E4BFDF8}"/>
    <cellStyle name="20% - Accent6 3 2 2 2 3 3" xfId="21332" xr:uid="{E5C8B8A4-A4E9-46C9-BD3C-8592E9701CD2}"/>
    <cellStyle name="20% - Accent6 3 2 2 2 4" xfId="3187" xr:uid="{00000000-0005-0000-0000-0000B2080000}"/>
    <cellStyle name="20% - Accent6 3 2 2 2 4 2" xfId="21330" xr:uid="{37A71FEB-D1DE-4FD2-8941-F75DB33F9613}"/>
    <cellStyle name="20% - Accent6 3 2 2 2 5" xfId="21336" xr:uid="{B2421B1B-D989-45C2-BDAE-3AB659555580}"/>
    <cellStyle name="20% - Accent6 3 2 2 3" xfId="3186" xr:uid="{00000000-0005-0000-0000-0000B3080000}"/>
    <cellStyle name="20% - Accent6 3 2 2 3 2" xfId="3185" xr:uid="{00000000-0005-0000-0000-0000B4080000}"/>
    <cellStyle name="20% - Accent6 3 2 2 3 2 2" xfId="21328" xr:uid="{0E414335-A9D4-4786-807C-A9CA42B4804B}"/>
    <cellStyle name="20% - Accent6 3 2 2 3 3" xfId="3184" xr:uid="{00000000-0005-0000-0000-0000B5080000}"/>
    <cellStyle name="20% - Accent6 3 2 2 3 3 2" xfId="21327" xr:uid="{C9A7E5D0-D706-42C3-9CD7-32621E93FDFB}"/>
    <cellStyle name="20% - Accent6 3 2 2 3 4" xfId="21329" xr:uid="{E624608D-3282-4843-921D-B2C56A8D6ECD}"/>
    <cellStyle name="20% - Accent6 3 2 2 4" xfId="3183" xr:uid="{00000000-0005-0000-0000-0000B6080000}"/>
    <cellStyle name="20% - Accent6 3 2 2 4 2" xfId="21326" xr:uid="{C6DA0461-71C5-49CC-9768-CDF00ECAC604}"/>
    <cellStyle name="20% - Accent6 3 2 2 5" xfId="3182" xr:uid="{00000000-0005-0000-0000-0000B7080000}"/>
    <cellStyle name="20% - Accent6 3 2 2 5 2" xfId="3181" xr:uid="{00000000-0005-0000-0000-0000B8080000}"/>
    <cellStyle name="20% - Accent6 3 2 2 5 2 2" xfId="21324" xr:uid="{BACB7F9A-58C9-4158-8B0E-7FAC2F7CBF0B}"/>
    <cellStyle name="20% - Accent6 3 2 2 5 3" xfId="21325" xr:uid="{31BB7D17-B655-4B7F-BE3D-20F11CE8824B}"/>
    <cellStyle name="20% - Accent6 3 2 2 6" xfId="3180" xr:uid="{00000000-0005-0000-0000-0000B9080000}"/>
    <cellStyle name="20% - Accent6 3 2 2 6 2" xfId="21323" xr:uid="{2EAA6437-CA48-4F52-A76E-31B911F60AA7}"/>
    <cellStyle name="20% - Accent6 3 2 2 7" xfId="21337" xr:uid="{D6409719-4810-4847-BFED-3609A9E3E4F4}"/>
    <cellStyle name="20% - Accent6 3 2 3" xfId="3179" xr:uid="{00000000-0005-0000-0000-0000BA080000}"/>
    <cellStyle name="20% - Accent6 3 2 3 2" xfId="3178" xr:uid="{00000000-0005-0000-0000-0000BB080000}"/>
    <cellStyle name="20% - Accent6 3 2 3 2 2" xfId="3177" xr:uid="{00000000-0005-0000-0000-0000BC080000}"/>
    <cellStyle name="20% - Accent6 3 2 3 2 2 2" xfId="21320" xr:uid="{FE756C37-E8D2-497C-8384-133FFF794D3F}"/>
    <cellStyle name="20% - Accent6 3 2 3 2 3" xfId="3176" xr:uid="{00000000-0005-0000-0000-0000BD080000}"/>
    <cellStyle name="20% - Accent6 3 2 3 2 3 2" xfId="21319" xr:uid="{D0ACD736-B261-445B-B240-AA04ABA6CCF7}"/>
    <cellStyle name="20% - Accent6 3 2 3 2 4" xfId="21321" xr:uid="{83D202BA-6106-4B7A-BB3B-84C8AF8A6720}"/>
    <cellStyle name="20% - Accent6 3 2 3 3" xfId="3175" xr:uid="{00000000-0005-0000-0000-0000BE080000}"/>
    <cellStyle name="20% - Accent6 3 2 3 3 2" xfId="3174" xr:uid="{00000000-0005-0000-0000-0000BF080000}"/>
    <cellStyle name="20% - Accent6 3 2 3 3 2 2" xfId="21317" xr:uid="{043BD45F-7C7E-4BF6-98B4-CE87E511137F}"/>
    <cellStyle name="20% - Accent6 3 2 3 3 3" xfId="21318" xr:uid="{88D96CD0-E15B-4416-BE03-7625AADA6564}"/>
    <cellStyle name="20% - Accent6 3 2 3 4" xfId="3173" xr:uid="{00000000-0005-0000-0000-0000C0080000}"/>
    <cellStyle name="20% - Accent6 3 2 3 4 2" xfId="21316" xr:uid="{18F17BA6-01F4-4AC3-8B59-CBA797196860}"/>
    <cellStyle name="20% - Accent6 3 2 3 5" xfId="21322" xr:uid="{D03797AE-EC47-45AC-80D9-A00C8EE25F36}"/>
    <cellStyle name="20% - Accent6 3 2 4" xfId="3172" xr:uid="{00000000-0005-0000-0000-0000C1080000}"/>
    <cellStyle name="20% - Accent6 3 2 5" xfId="3171" xr:uid="{00000000-0005-0000-0000-0000C2080000}"/>
    <cellStyle name="20% - Accent6 3 2 5 2" xfId="21315" xr:uid="{EAC3915B-CCCE-4F97-A7B4-F49E71A5F30F}"/>
    <cellStyle name="20% - Accent6 3 3" xfId="3170" xr:uid="{00000000-0005-0000-0000-0000C3080000}"/>
    <cellStyle name="20% - Accent6 3 3 2" xfId="3169" xr:uid="{00000000-0005-0000-0000-0000C4080000}"/>
    <cellStyle name="20% - Accent6 3 3 2 2" xfId="3168" xr:uid="{00000000-0005-0000-0000-0000C5080000}"/>
    <cellStyle name="20% - Accent6 3 3 2 2 2" xfId="21312" xr:uid="{7DE5B1A0-3C9D-40EC-B68B-25B64B69CE86}"/>
    <cellStyle name="20% - Accent6 3 3 2 3" xfId="3167" xr:uid="{00000000-0005-0000-0000-0000C6080000}"/>
    <cellStyle name="20% - Accent6 3 3 2 3 2" xfId="3166" xr:uid="{00000000-0005-0000-0000-0000C7080000}"/>
    <cellStyle name="20% - Accent6 3 3 2 3 2 2" xfId="21310" xr:uid="{96C93558-9DE0-462F-94AE-98109482AA94}"/>
    <cellStyle name="20% - Accent6 3 3 2 3 3" xfId="21311" xr:uid="{0ECCE3AA-2B04-4E83-A2F5-A13D74F6C4DE}"/>
    <cellStyle name="20% - Accent6 3 3 2 4" xfId="21313" xr:uid="{684112FD-1242-44AD-82B8-4FB641754BFE}"/>
    <cellStyle name="20% - Accent6 3 3 3" xfId="3165" xr:uid="{00000000-0005-0000-0000-0000C8080000}"/>
    <cellStyle name="20% - Accent6 3 3 3 2" xfId="21309" xr:uid="{C2346C10-E5EE-4EF1-92CA-5954CF4B6B2B}"/>
    <cellStyle name="20% - Accent6 3 3 4" xfId="3164" xr:uid="{00000000-0005-0000-0000-0000C9080000}"/>
    <cellStyle name="20% - Accent6 3 3 4 2" xfId="3163" xr:uid="{00000000-0005-0000-0000-0000CA080000}"/>
    <cellStyle name="20% - Accent6 3 3 4 2 2" xfId="21307" xr:uid="{96D93C6A-4942-4F3D-8DD5-B18A313DA645}"/>
    <cellStyle name="20% - Accent6 3 3 4 3" xfId="21308" xr:uid="{A8DA20DA-E8E9-4473-8B90-AE94A8EDFF40}"/>
    <cellStyle name="20% - Accent6 3 3 5" xfId="3162" xr:uid="{00000000-0005-0000-0000-0000CB080000}"/>
    <cellStyle name="20% - Accent6 3 3 5 2" xfId="21306" xr:uid="{1DE9940F-301C-4DDB-B293-0FCB11147E83}"/>
    <cellStyle name="20% - Accent6 3 3 6" xfId="21314" xr:uid="{B9A2FFE8-E14A-4DC2-8333-A8B2769E5584}"/>
    <cellStyle name="20% - Accent6 3 4" xfId="3161" xr:uid="{00000000-0005-0000-0000-0000CC080000}"/>
    <cellStyle name="20% - Accent6 3 4 2" xfId="3160" xr:uid="{00000000-0005-0000-0000-0000CD080000}"/>
    <cellStyle name="20% - Accent6 3 4 2 2" xfId="3159" xr:uid="{00000000-0005-0000-0000-0000CE080000}"/>
    <cellStyle name="20% - Accent6 3 4 2 2 2" xfId="21303" xr:uid="{1955A495-3329-4EAF-B4CD-5C816F59EF4A}"/>
    <cellStyle name="20% - Accent6 3 4 2 3" xfId="3158" xr:uid="{00000000-0005-0000-0000-0000CF080000}"/>
    <cellStyle name="20% - Accent6 3 4 2 3 2" xfId="21302" xr:uid="{CCE58B56-3255-49A0-9BC4-9105B9B5D832}"/>
    <cellStyle name="20% - Accent6 3 4 2 4" xfId="21304" xr:uid="{BC4A64A8-8FB5-4882-BE31-2FD4D8674F74}"/>
    <cellStyle name="20% - Accent6 3 4 3" xfId="3157" xr:uid="{00000000-0005-0000-0000-0000D0080000}"/>
    <cellStyle name="20% - Accent6 3 4 3 2" xfId="21301" xr:uid="{F6634519-2822-4AF5-8381-21F377E242A8}"/>
    <cellStyle name="20% - Accent6 3 4 4" xfId="3156" xr:uid="{00000000-0005-0000-0000-0000D1080000}"/>
    <cellStyle name="20% - Accent6 3 4 4 2" xfId="3155" xr:uid="{00000000-0005-0000-0000-0000D2080000}"/>
    <cellStyle name="20% - Accent6 3 4 4 2 2" xfId="21299" xr:uid="{519E23B9-11A3-417B-AA83-759F3238B950}"/>
    <cellStyle name="20% - Accent6 3 4 4 3" xfId="21300" xr:uid="{2B5065A1-40D7-4B17-B68F-F899DD88B62A}"/>
    <cellStyle name="20% - Accent6 3 4 5" xfId="3154" xr:uid="{00000000-0005-0000-0000-0000D3080000}"/>
    <cellStyle name="20% - Accent6 3 4 5 2" xfId="21298" xr:uid="{860F1930-884B-44D0-BCCD-9AEC170F9C98}"/>
    <cellStyle name="20% - Accent6 3 4 6" xfId="21305" xr:uid="{4ABB3251-B35C-4B47-8837-075FC65EA223}"/>
    <cellStyle name="20% - Accent6 3 5" xfId="3153" xr:uid="{00000000-0005-0000-0000-0000D4080000}"/>
    <cellStyle name="20% - Accent6 3 5 2" xfId="3152" xr:uid="{00000000-0005-0000-0000-0000D5080000}"/>
    <cellStyle name="20% - Accent6 3 5 2 2" xfId="3151" xr:uid="{00000000-0005-0000-0000-0000D6080000}"/>
    <cellStyle name="20% - Accent6 3 5 2 2 2" xfId="21295" xr:uid="{A153D0A1-A918-44D3-A4E1-2D5FB0116285}"/>
    <cellStyle name="20% - Accent6 3 5 2 3" xfId="3150" xr:uid="{00000000-0005-0000-0000-0000D7080000}"/>
    <cellStyle name="20% - Accent6 3 5 2 3 2" xfId="21294" xr:uid="{7AD0F20B-8639-4802-9D14-B887FA4DC9D4}"/>
    <cellStyle name="20% - Accent6 3 5 2 4" xfId="21296" xr:uid="{DEFDE866-ED38-454C-AA84-56F183D00ED3}"/>
    <cellStyle name="20% - Accent6 3 5 3" xfId="3149" xr:uid="{00000000-0005-0000-0000-0000D8080000}"/>
    <cellStyle name="20% - Accent6 3 5 3 2" xfId="3148" xr:uid="{00000000-0005-0000-0000-0000D9080000}"/>
    <cellStyle name="20% - Accent6 3 5 3 2 2" xfId="21292" xr:uid="{A731CBEB-09DB-4585-AE92-1B3CAFDA4AC8}"/>
    <cellStyle name="20% - Accent6 3 5 3 3" xfId="21293" xr:uid="{17E60903-A6DB-4A2D-88F0-5530761C6F7D}"/>
    <cellStyle name="20% - Accent6 3 5 4" xfId="3147" xr:uid="{00000000-0005-0000-0000-0000DA080000}"/>
    <cellStyle name="20% - Accent6 3 5 4 2" xfId="21291" xr:uid="{D10AF847-A235-4806-9337-9C6FD060A047}"/>
    <cellStyle name="20% - Accent6 3 5 5" xfId="21297" xr:uid="{73BD3237-98C9-429A-8FBC-BFF8904E99EA}"/>
    <cellStyle name="20% - Accent6 3 6" xfId="3146" xr:uid="{00000000-0005-0000-0000-0000DB080000}"/>
    <cellStyle name="20% - Accent6 3 6 2" xfId="3145" xr:uid="{00000000-0005-0000-0000-0000DC080000}"/>
    <cellStyle name="20% - Accent6 3 6 2 2" xfId="21289" xr:uid="{B7FA3B2A-6B84-4E2A-AB1D-F6330794464A}"/>
    <cellStyle name="20% - Accent6 3 6 3" xfId="3144" xr:uid="{00000000-0005-0000-0000-0000DD080000}"/>
    <cellStyle name="20% - Accent6 3 6 3 2" xfId="21288" xr:uid="{1D0DFC15-AD56-422C-BFA9-9FB022CAD8E7}"/>
    <cellStyle name="20% - Accent6 3 6 4" xfId="21290" xr:uid="{20EC5565-9077-48DB-BC71-5120A27A8B6B}"/>
    <cellStyle name="20% - Accent6 3 7" xfId="3143" xr:uid="{00000000-0005-0000-0000-0000DE080000}"/>
    <cellStyle name="20% - Accent6 3 7 2" xfId="21287" xr:uid="{B553C19E-4603-4642-9F15-83D8E2097FF7}"/>
    <cellStyle name="20% - Accent6 3 8" xfId="3142" xr:uid="{00000000-0005-0000-0000-0000DF080000}"/>
    <cellStyle name="20% - Accent6 3 8 2" xfId="3141" xr:uid="{00000000-0005-0000-0000-0000E0080000}"/>
    <cellStyle name="20% - Accent6 3 8 2 2" xfId="21285" xr:uid="{13C6FB40-F342-4041-B33B-920AD9619FFA}"/>
    <cellStyle name="20% - Accent6 3 8 3" xfId="21286" xr:uid="{1B8ADCDD-56FD-41AD-A6D3-AA1458041273}"/>
    <cellStyle name="20% - Accent6 3 9" xfId="3140" xr:uid="{00000000-0005-0000-0000-0000E1080000}"/>
    <cellStyle name="20% - Accent6 3 9 2" xfId="21284" xr:uid="{57C4CD53-0810-44E7-A5A3-504EA359E0D0}"/>
    <cellStyle name="20% - Accent6 4" xfId="216" xr:uid="{00000000-0005-0000-0000-000037000000}"/>
    <cellStyle name="20% - Accent6 4 10" xfId="3139" xr:uid="{00000000-0005-0000-0000-0000E2080000}"/>
    <cellStyle name="20% - Accent6 4 10 2" xfId="21283" xr:uid="{FEE88429-2F81-4012-B29F-989384057CA4}"/>
    <cellStyle name="20% - Accent6 4 2" xfId="3138" xr:uid="{00000000-0005-0000-0000-0000E3080000}"/>
    <cellStyle name="20% - Accent6 4 2 2" xfId="3137" xr:uid="{00000000-0005-0000-0000-0000E4080000}"/>
    <cellStyle name="20% - Accent6 4 2 2 2" xfId="3136" xr:uid="{00000000-0005-0000-0000-0000E5080000}"/>
    <cellStyle name="20% - Accent6 4 2 2 2 2" xfId="3135" xr:uid="{00000000-0005-0000-0000-0000E6080000}"/>
    <cellStyle name="20% - Accent6 4 2 2 2 2 2" xfId="3134" xr:uid="{00000000-0005-0000-0000-0000E7080000}"/>
    <cellStyle name="20% - Accent6 4 2 2 2 2 2 2" xfId="21279" xr:uid="{D4E1C143-5DA1-436C-A17C-7841C8008C14}"/>
    <cellStyle name="20% - Accent6 4 2 2 2 2 3" xfId="3133" xr:uid="{00000000-0005-0000-0000-0000E8080000}"/>
    <cellStyle name="20% - Accent6 4 2 2 2 2 3 2" xfId="21278" xr:uid="{8A5F68A6-7F86-4E1B-B529-12C602A176B2}"/>
    <cellStyle name="20% - Accent6 4 2 2 2 2 4" xfId="21280" xr:uid="{B58A60E8-0B55-4DFD-B6A7-F010D0D62097}"/>
    <cellStyle name="20% - Accent6 4 2 2 2 3" xfId="3132" xr:uid="{00000000-0005-0000-0000-0000E9080000}"/>
    <cellStyle name="20% - Accent6 4 2 2 2 3 2" xfId="3131" xr:uid="{00000000-0005-0000-0000-0000EA080000}"/>
    <cellStyle name="20% - Accent6 4 2 2 2 3 2 2" xfId="21276" xr:uid="{0521D07A-3EA5-4464-A902-8C1FD04B50B4}"/>
    <cellStyle name="20% - Accent6 4 2 2 2 3 3" xfId="21277" xr:uid="{738C3529-BBFA-4E3E-BEAD-BBEAC4044E81}"/>
    <cellStyle name="20% - Accent6 4 2 2 2 4" xfId="3130" xr:uid="{00000000-0005-0000-0000-0000EB080000}"/>
    <cellStyle name="20% - Accent6 4 2 2 2 4 2" xfId="21275" xr:uid="{4FFF577B-1845-4858-8488-316502D8F5CA}"/>
    <cellStyle name="20% - Accent6 4 2 2 2 5" xfId="21281" xr:uid="{E7BB8C30-D7C9-43BA-8B03-E8CB26B130D4}"/>
    <cellStyle name="20% - Accent6 4 2 2 3" xfId="3129" xr:uid="{00000000-0005-0000-0000-0000EC080000}"/>
    <cellStyle name="20% - Accent6 4 2 2 3 2" xfId="3128" xr:uid="{00000000-0005-0000-0000-0000ED080000}"/>
    <cellStyle name="20% - Accent6 4 2 2 3 2 2" xfId="21273" xr:uid="{F54DB097-79D0-475D-B78A-B6F3698B445C}"/>
    <cellStyle name="20% - Accent6 4 2 2 3 3" xfId="3127" xr:uid="{00000000-0005-0000-0000-0000EE080000}"/>
    <cellStyle name="20% - Accent6 4 2 2 3 3 2" xfId="21272" xr:uid="{8E849776-CD34-4A58-88C7-5BA6EF1216D9}"/>
    <cellStyle name="20% - Accent6 4 2 2 3 4" xfId="21274" xr:uid="{DEB5ADA5-FEA3-44C1-96B7-D23264081CC0}"/>
    <cellStyle name="20% - Accent6 4 2 2 4" xfId="3126" xr:uid="{00000000-0005-0000-0000-0000EF080000}"/>
    <cellStyle name="20% - Accent6 4 2 2 4 2" xfId="21271" xr:uid="{CB01D3E1-1F4C-4FCA-8867-7DCD009929A6}"/>
    <cellStyle name="20% - Accent6 4 2 2 5" xfId="3125" xr:uid="{00000000-0005-0000-0000-0000F0080000}"/>
    <cellStyle name="20% - Accent6 4 2 2 5 2" xfId="3124" xr:uid="{00000000-0005-0000-0000-0000F1080000}"/>
    <cellStyle name="20% - Accent6 4 2 2 5 2 2" xfId="21269" xr:uid="{858522EE-28E4-4CA7-833D-0BD24D8A3E69}"/>
    <cellStyle name="20% - Accent6 4 2 2 5 3" xfId="21270" xr:uid="{92A6DA07-39DE-4341-98F2-790C5DB51A4E}"/>
    <cellStyle name="20% - Accent6 4 2 2 6" xfId="3123" xr:uid="{00000000-0005-0000-0000-0000F2080000}"/>
    <cellStyle name="20% - Accent6 4 2 2 6 2" xfId="21268" xr:uid="{6DF93314-0CE4-4CC1-85CC-5012A5E259D0}"/>
    <cellStyle name="20% - Accent6 4 2 2 7" xfId="21282" xr:uid="{975E0692-66D0-4EBF-8D53-84FE10F262C8}"/>
    <cellStyle name="20% - Accent6 4 2 3" xfId="3122" xr:uid="{00000000-0005-0000-0000-0000F3080000}"/>
    <cellStyle name="20% - Accent6 4 2 3 2" xfId="3121" xr:uid="{00000000-0005-0000-0000-0000F4080000}"/>
    <cellStyle name="20% - Accent6 4 2 3 2 2" xfId="3120" xr:uid="{00000000-0005-0000-0000-0000F5080000}"/>
    <cellStyle name="20% - Accent6 4 2 3 2 2 2" xfId="21265" xr:uid="{5ABDA9DC-8B1C-4065-A7C1-F300E7C71CFD}"/>
    <cellStyle name="20% - Accent6 4 2 3 2 3" xfId="3119" xr:uid="{00000000-0005-0000-0000-0000F6080000}"/>
    <cellStyle name="20% - Accent6 4 2 3 2 3 2" xfId="21264" xr:uid="{F742CCFF-268E-43C3-9C43-215E1ABDF9A9}"/>
    <cellStyle name="20% - Accent6 4 2 3 2 4" xfId="21266" xr:uid="{841F0EF6-AFC2-4392-B9C5-BBC2F1D8B33D}"/>
    <cellStyle name="20% - Accent6 4 2 3 3" xfId="3118" xr:uid="{00000000-0005-0000-0000-0000F7080000}"/>
    <cellStyle name="20% - Accent6 4 2 3 3 2" xfId="3117" xr:uid="{00000000-0005-0000-0000-0000F8080000}"/>
    <cellStyle name="20% - Accent6 4 2 3 3 2 2" xfId="21262" xr:uid="{670901CC-5A93-496F-A77F-CF17EDC84086}"/>
    <cellStyle name="20% - Accent6 4 2 3 3 3" xfId="21263" xr:uid="{F4BB5F5A-D1F3-4C66-9E04-99225863B52C}"/>
    <cellStyle name="20% - Accent6 4 2 3 4" xfId="3116" xr:uid="{00000000-0005-0000-0000-0000F9080000}"/>
    <cellStyle name="20% - Accent6 4 2 3 4 2" xfId="21261" xr:uid="{A0639DA6-3EF7-4075-82A8-76FC6FEBCE31}"/>
    <cellStyle name="20% - Accent6 4 2 3 5" xfId="21267" xr:uid="{A69EBD4A-5A94-4E87-B7B6-9805F26D198A}"/>
    <cellStyle name="20% - Accent6 4 2 4" xfId="3115" xr:uid="{00000000-0005-0000-0000-0000FA080000}"/>
    <cellStyle name="20% - Accent6 4 2 5" xfId="3114" xr:uid="{00000000-0005-0000-0000-0000FB080000}"/>
    <cellStyle name="20% - Accent6 4 2 5 2" xfId="21260" xr:uid="{859D70CF-4F8F-4FCC-BF1A-8632FBBF0EB7}"/>
    <cellStyle name="20% - Accent6 4 3" xfId="3113" xr:uid="{00000000-0005-0000-0000-0000FC080000}"/>
    <cellStyle name="20% - Accent6 4 3 2" xfId="3112" xr:uid="{00000000-0005-0000-0000-0000FD080000}"/>
    <cellStyle name="20% - Accent6 4 3 2 2" xfId="3111" xr:uid="{00000000-0005-0000-0000-0000FE080000}"/>
    <cellStyle name="20% - Accent6 4 3 2 2 2" xfId="21257" xr:uid="{A117E04B-FF56-4D17-801B-C3FA5D92B773}"/>
    <cellStyle name="20% - Accent6 4 3 2 3" xfId="3110" xr:uid="{00000000-0005-0000-0000-0000FF080000}"/>
    <cellStyle name="20% - Accent6 4 3 2 3 2" xfId="21256" xr:uid="{677FA37B-373D-4748-8A1C-CA913D8F307E}"/>
    <cellStyle name="20% - Accent6 4 3 2 4" xfId="21258" xr:uid="{ED14ED59-A3D7-4AAD-A5F6-70BA0D28DBC4}"/>
    <cellStyle name="20% - Accent6 4 3 3" xfId="3109" xr:uid="{00000000-0005-0000-0000-000000090000}"/>
    <cellStyle name="20% - Accent6 4 3 3 2" xfId="21255" xr:uid="{E36AA5DF-4BEE-4BD2-B10D-ECE980D4D97D}"/>
    <cellStyle name="20% - Accent6 4 3 4" xfId="3108" xr:uid="{00000000-0005-0000-0000-000001090000}"/>
    <cellStyle name="20% - Accent6 4 3 4 2" xfId="3107" xr:uid="{00000000-0005-0000-0000-000002090000}"/>
    <cellStyle name="20% - Accent6 4 3 4 2 2" xfId="21253" xr:uid="{CFCBAC93-7A1A-4A9E-8EC0-7F28F5732043}"/>
    <cellStyle name="20% - Accent6 4 3 4 3" xfId="21254" xr:uid="{A8852FF7-415D-4449-9219-6925489EE424}"/>
    <cellStyle name="20% - Accent6 4 3 5" xfId="3106" xr:uid="{00000000-0005-0000-0000-000003090000}"/>
    <cellStyle name="20% - Accent6 4 3 5 2" xfId="21252" xr:uid="{8DA75AEA-802C-4ECB-A1C9-3EFA37B55468}"/>
    <cellStyle name="20% - Accent6 4 3 6" xfId="21259" xr:uid="{105CD71B-7EEF-45F9-A27F-12E6952AD363}"/>
    <cellStyle name="20% - Accent6 4 4" xfId="3105" xr:uid="{00000000-0005-0000-0000-000004090000}"/>
    <cellStyle name="20% - Accent6 4 4 2" xfId="3104" xr:uid="{00000000-0005-0000-0000-000005090000}"/>
    <cellStyle name="20% - Accent6 4 4 2 2" xfId="3103" xr:uid="{00000000-0005-0000-0000-000006090000}"/>
    <cellStyle name="20% - Accent6 4 4 2 2 2" xfId="21249" xr:uid="{8CF4FC94-5555-45FA-8694-BFAB8E09B27D}"/>
    <cellStyle name="20% - Accent6 4 4 2 3" xfId="3102" xr:uid="{00000000-0005-0000-0000-000007090000}"/>
    <cellStyle name="20% - Accent6 4 4 2 3 2" xfId="21248" xr:uid="{15FC8B6E-654B-444C-AB39-6BDF3C4AEC1C}"/>
    <cellStyle name="20% - Accent6 4 4 2 4" xfId="21250" xr:uid="{BB8AF830-05AB-4A4B-84CB-BC3EB885A5CC}"/>
    <cellStyle name="20% - Accent6 4 4 3" xfId="3101" xr:uid="{00000000-0005-0000-0000-000008090000}"/>
    <cellStyle name="20% - Accent6 4 4 3 2" xfId="3100" xr:uid="{00000000-0005-0000-0000-000009090000}"/>
    <cellStyle name="20% - Accent6 4 4 3 2 2" xfId="21246" xr:uid="{ED389FBE-3B47-44B2-8F3B-E8BE93CE7475}"/>
    <cellStyle name="20% - Accent6 4 4 3 3" xfId="21247" xr:uid="{96FF08DA-D140-4794-82C5-9D5F7F21585D}"/>
    <cellStyle name="20% - Accent6 4 4 4" xfId="3099" xr:uid="{00000000-0005-0000-0000-00000A090000}"/>
    <cellStyle name="20% - Accent6 4 4 4 2" xfId="21245" xr:uid="{4C726A76-4F1C-40BE-9070-17D8058052B6}"/>
    <cellStyle name="20% - Accent6 4 4 5" xfId="21251" xr:uid="{3DC2E3EA-8F4A-4F3E-9D29-A8C13F54F2D9}"/>
    <cellStyle name="20% - Accent6 4 5" xfId="3098" xr:uid="{00000000-0005-0000-0000-00000B090000}"/>
    <cellStyle name="20% - Accent6 4 5 2" xfId="3097" xr:uid="{00000000-0005-0000-0000-00000C090000}"/>
    <cellStyle name="20% - Accent6 4 5 2 2" xfId="3096" xr:uid="{00000000-0005-0000-0000-00000D090000}"/>
    <cellStyle name="20% - Accent6 4 5 2 2 2" xfId="21242" xr:uid="{2DF8861D-99E7-4C5A-B436-3AF5ACFE467F}"/>
    <cellStyle name="20% - Accent6 4 5 2 3" xfId="3095" xr:uid="{00000000-0005-0000-0000-00000E090000}"/>
    <cellStyle name="20% - Accent6 4 5 2 3 2" xfId="21241" xr:uid="{393F50B0-E315-4FD6-A4E1-938EE2A5C4BE}"/>
    <cellStyle name="20% - Accent6 4 5 2 4" xfId="21243" xr:uid="{F618A7E9-B86D-4117-9505-00C59B605B35}"/>
    <cellStyle name="20% - Accent6 4 5 3" xfId="3094" xr:uid="{00000000-0005-0000-0000-00000F090000}"/>
    <cellStyle name="20% - Accent6 4 5 3 2" xfId="3093" xr:uid="{00000000-0005-0000-0000-000010090000}"/>
    <cellStyle name="20% - Accent6 4 5 3 2 2" xfId="21239" xr:uid="{9DE9551F-D755-471C-8E69-60CC096B8FB7}"/>
    <cellStyle name="20% - Accent6 4 5 3 3" xfId="21240" xr:uid="{C7CD2DA4-DB6A-4D3A-9D01-E54811BFCD27}"/>
    <cellStyle name="20% - Accent6 4 5 4" xfId="3092" xr:uid="{00000000-0005-0000-0000-000011090000}"/>
    <cellStyle name="20% - Accent6 4 5 4 2" xfId="21238" xr:uid="{8D51E788-A38F-4796-B4D0-4C6F70EF2F6A}"/>
    <cellStyle name="20% - Accent6 4 5 5" xfId="21244" xr:uid="{23CB3173-D7B5-4EC9-9782-C4A992B1F961}"/>
    <cellStyle name="20% - Accent6 4 6" xfId="3091" xr:uid="{00000000-0005-0000-0000-000012090000}"/>
    <cellStyle name="20% - Accent6 4 6 2" xfId="3090" xr:uid="{00000000-0005-0000-0000-000013090000}"/>
    <cellStyle name="20% - Accent6 4 6 2 2" xfId="21236" xr:uid="{DBEBF4C3-FDA8-40DB-9243-69C79B58511A}"/>
    <cellStyle name="20% - Accent6 4 6 3" xfId="3089" xr:uid="{00000000-0005-0000-0000-000014090000}"/>
    <cellStyle name="20% - Accent6 4 6 3 2" xfId="21235" xr:uid="{80BE874C-F52A-4D3F-A154-F65A28954179}"/>
    <cellStyle name="20% - Accent6 4 6 4" xfId="21237" xr:uid="{5A4EB2DB-D2CF-4B88-8E29-23291A2E9D4A}"/>
    <cellStyle name="20% - Accent6 4 7" xfId="3088" xr:uid="{00000000-0005-0000-0000-000015090000}"/>
    <cellStyle name="20% - Accent6 4 7 2" xfId="21234" xr:uid="{C93E6E81-D6B5-456C-8A1E-617B42F85AFB}"/>
    <cellStyle name="20% - Accent6 4 8" xfId="3087" xr:uid="{00000000-0005-0000-0000-000016090000}"/>
    <cellStyle name="20% - Accent6 4 8 2" xfId="3086" xr:uid="{00000000-0005-0000-0000-000017090000}"/>
    <cellStyle name="20% - Accent6 4 8 2 2" xfId="21232" xr:uid="{B3E0C314-3EB9-4BF8-89C7-1A1A6299BBF3}"/>
    <cellStyle name="20% - Accent6 4 8 3" xfId="21233" xr:uid="{C1A6C298-EAEC-4F45-87F9-26A607687F0C}"/>
    <cellStyle name="20% - Accent6 4 9" xfId="3085" xr:uid="{00000000-0005-0000-0000-000018090000}"/>
    <cellStyle name="20% - Accent6 4 9 2" xfId="21231" xr:uid="{D1BF8630-ABA0-4D1C-8D83-08676CD2B78D}"/>
    <cellStyle name="20% - Accent6 5" xfId="217" xr:uid="{00000000-0005-0000-0000-000038000000}"/>
    <cellStyle name="20% - Accent6 5 2" xfId="3083" xr:uid="{00000000-0005-0000-0000-00001A090000}"/>
    <cellStyle name="20% - Accent6 5 2 2" xfId="3082" xr:uid="{00000000-0005-0000-0000-00001B090000}"/>
    <cellStyle name="20% - Accent6 5 2 2 2" xfId="3081" xr:uid="{00000000-0005-0000-0000-00001C090000}"/>
    <cellStyle name="20% - Accent6 5 2 2 2 2" xfId="3080" xr:uid="{00000000-0005-0000-0000-00001D090000}"/>
    <cellStyle name="20% - Accent6 5 2 2 2 2 2" xfId="3079" xr:uid="{00000000-0005-0000-0000-00001E090000}"/>
    <cellStyle name="20% - Accent6 5 2 2 2 2 2 2" xfId="21226" xr:uid="{23192621-2417-4545-B1E7-20583148F94A}"/>
    <cellStyle name="20% - Accent6 5 2 2 2 2 3" xfId="3078" xr:uid="{00000000-0005-0000-0000-00001F090000}"/>
    <cellStyle name="20% - Accent6 5 2 2 2 2 3 2" xfId="21225" xr:uid="{FC6191E3-44E7-4125-B70B-9C42269B91F8}"/>
    <cellStyle name="20% - Accent6 5 2 2 2 2 4" xfId="21227" xr:uid="{305655D7-F175-4B9F-A9EE-E8AF86611B42}"/>
    <cellStyle name="20% - Accent6 5 2 2 2 3" xfId="3077" xr:uid="{00000000-0005-0000-0000-000020090000}"/>
    <cellStyle name="20% - Accent6 5 2 2 2 3 2" xfId="3076" xr:uid="{00000000-0005-0000-0000-000021090000}"/>
    <cellStyle name="20% - Accent6 5 2 2 2 3 2 2" xfId="21223" xr:uid="{FA3F0260-9875-4A67-8342-106B980A8576}"/>
    <cellStyle name="20% - Accent6 5 2 2 2 3 3" xfId="21224" xr:uid="{1C5D622B-83FD-461E-A873-4331DEB31DBE}"/>
    <cellStyle name="20% - Accent6 5 2 2 2 4" xfId="3075" xr:uid="{00000000-0005-0000-0000-000022090000}"/>
    <cellStyle name="20% - Accent6 5 2 2 2 4 2" xfId="21222" xr:uid="{64DAC581-6D87-4EAB-BD1D-E10D7113FF4F}"/>
    <cellStyle name="20% - Accent6 5 2 2 2 5" xfId="21228" xr:uid="{1C129FC8-3F89-480B-8925-0ADC362EF190}"/>
    <cellStyle name="20% - Accent6 5 2 2 3" xfId="3074" xr:uid="{00000000-0005-0000-0000-000023090000}"/>
    <cellStyle name="20% - Accent6 5 2 2 3 2" xfId="3073" xr:uid="{00000000-0005-0000-0000-000024090000}"/>
    <cellStyle name="20% - Accent6 5 2 2 3 2 2" xfId="21220" xr:uid="{650E8FE2-CE19-4C2C-954B-A27B815246D3}"/>
    <cellStyle name="20% - Accent6 5 2 2 3 3" xfId="3072" xr:uid="{00000000-0005-0000-0000-000025090000}"/>
    <cellStyle name="20% - Accent6 5 2 2 3 3 2" xfId="21219" xr:uid="{59377182-D239-4396-B89C-8A922A99D852}"/>
    <cellStyle name="20% - Accent6 5 2 2 3 4" xfId="21221" xr:uid="{396D0BAA-D04B-4000-8D16-6344CDDFC949}"/>
    <cellStyle name="20% - Accent6 5 2 2 4" xfId="3071" xr:uid="{00000000-0005-0000-0000-000026090000}"/>
    <cellStyle name="20% - Accent6 5 2 2 4 2" xfId="21218" xr:uid="{3FCBF69F-A55A-4AC0-978E-2E6C426502D3}"/>
    <cellStyle name="20% - Accent6 5 2 2 5" xfId="3070" xr:uid="{00000000-0005-0000-0000-000027090000}"/>
    <cellStyle name="20% - Accent6 5 2 2 5 2" xfId="3069" xr:uid="{00000000-0005-0000-0000-000028090000}"/>
    <cellStyle name="20% - Accent6 5 2 2 5 2 2" xfId="21216" xr:uid="{D82CCC94-7B6B-4519-9D8A-8A491A4F29AF}"/>
    <cellStyle name="20% - Accent6 5 2 2 5 3" xfId="21217" xr:uid="{BC5FB313-1828-4484-94B2-A3ADBCEA4959}"/>
    <cellStyle name="20% - Accent6 5 2 2 6" xfId="3068" xr:uid="{00000000-0005-0000-0000-000029090000}"/>
    <cellStyle name="20% - Accent6 5 2 2 6 2" xfId="21215" xr:uid="{DD2C42DD-89D9-4F03-93EB-B9326DC88ADB}"/>
    <cellStyle name="20% - Accent6 5 2 2 7" xfId="21229" xr:uid="{91C46982-BF20-498E-B852-3F8D61E007C9}"/>
    <cellStyle name="20% - Accent6 5 2 3" xfId="3067" xr:uid="{00000000-0005-0000-0000-00002A090000}"/>
    <cellStyle name="20% - Accent6 5 2 3 2" xfId="3066" xr:uid="{00000000-0005-0000-0000-00002B090000}"/>
    <cellStyle name="20% - Accent6 5 2 3 2 2" xfId="3065" xr:uid="{00000000-0005-0000-0000-00002C090000}"/>
    <cellStyle name="20% - Accent6 5 2 3 2 2 2" xfId="21212" xr:uid="{E738E3AA-3C25-4E45-889B-5F69FE3005C0}"/>
    <cellStyle name="20% - Accent6 5 2 3 2 3" xfId="3064" xr:uid="{00000000-0005-0000-0000-00002D090000}"/>
    <cellStyle name="20% - Accent6 5 2 3 2 3 2" xfId="21211" xr:uid="{6DB6F322-D670-4C1E-9237-61C99BDB0694}"/>
    <cellStyle name="20% - Accent6 5 2 3 2 4" xfId="21213" xr:uid="{542EE86D-1F56-4AE4-B851-B981BBC5B0C5}"/>
    <cellStyle name="20% - Accent6 5 2 3 3" xfId="3063" xr:uid="{00000000-0005-0000-0000-00002E090000}"/>
    <cellStyle name="20% - Accent6 5 2 3 3 2" xfId="3062" xr:uid="{00000000-0005-0000-0000-00002F090000}"/>
    <cellStyle name="20% - Accent6 5 2 3 3 2 2" xfId="21209" xr:uid="{2AC6250D-1F03-4C78-B6B7-160A9AF07AE7}"/>
    <cellStyle name="20% - Accent6 5 2 3 3 3" xfId="21210" xr:uid="{E66B1C6D-2EB8-41F1-B943-5F8855B94C54}"/>
    <cellStyle name="20% - Accent6 5 2 3 4" xfId="3061" xr:uid="{00000000-0005-0000-0000-000030090000}"/>
    <cellStyle name="20% - Accent6 5 2 3 4 2" xfId="21208" xr:uid="{EA7ED0FF-4D7F-4DE3-84A4-F70AB421BA54}"/>
    <cellStyle name="20% - Accent6 5 2 3 5" xfId="21214" xr:uid="{76CC3B2C-67DD-420D-87BC-8E829A63D9A5}"/>
    <cellStyle name="20% - Accent6 5 2 4" xfId="3060" xr:uid="{00000000-0005-0000-0000-000031090000}"/>
    <cellStyle name="20% - Accent6 5 2 5" xfId="3059" xr:uid="{00000000-0005-0000-0000-000032090000}"/>
    <cellStyle name="20% - Accent6 5 2 5 2" xfId="21207" xr:uid="{484E1C04-CDDF-42FF-9C73-90C18256BAA5}"/>
    <cellStyle name="20% - Accent6 5 3" xfId="3058" xr:uid="{00000000-0005-0000-0000-000033090000}"/>
    <cellStyle name="20% - Accent6 5 3 2" xfId="3057" xr:uid="{00000000-0005-0000-0000-000034090000}"/>
    <cellStyle name="20% - Accent6 5 3 2 2" xfId="3056" xr:uid="{00000000-0005-0000-0000-000035090000}"/>
    <cellStyle name="20% - Accent6 5 3 2 2 2" xfId="21204" xr:uid="{8E543CC6-2978-4E8A-AB46-1710197C10FA}"/>
    <cellStyle name="20% - Accent6 5 3 2 3" xfId="3055" xr:uid="{00000000-0005-0000-0000-000036090000}"/>
    <cellStyle name="20% - Accent6 5 3 2 3 2" xfId="21203" xr:uid="{EC2BA086-81BB-4AFE-A7B5-68B02730B870}"/>
    <cellStyle name="20% - Accent6 5 3 2 4" xfId="21205" xr:uid="{AFB506B5-45C0-483F-8198-60D246A05593}"/>
    <cellStyle name="20% - Accent6 5 3 3" xfId="3054" xr:uid="{00000000-0005-0000-0000-000037090000}"/>
    <cellStyle name="20% - Accent6 5 3 3 2" xfId="21202" xr:uid="{433E38C7-794E-412D-B407-296DDBD62482}"/>
    <cellStyle name="20% - Accent6 5 3 4" xfId="3053" xr:uid="{00000000-0005-0000-0000-000038090000}"/>
    <cellStyle name="20% - Accent6 5 3 4 2" xfId="3052" xr:uid="{00000000-0005-0000-0000-000039090000}"/>
    <cellStyle name="20% - Accent6 5 3 4 2 2" xfId="21200" xr:uid="{34010A0A-746E-40C5-85F3-F63B26643544}"/>
    <cellStyle name="20% - Accent6 5 3 4 3" xfId="21201" xr:uid="{093164B6-E5EE-4DBE-87AF-D42605EC58B5}"/>
    <cellStyle name="20% - Accent6 5 3 5" xfId="3051" xr:uid="{00000000-0005-0000-0000-00003A090000}"/>
    <cellStyle name="20% - Accent6 5 3 5 2" xfId="21199" xr:uid="{6A7650BE-E96F-451B-B9C3-9E6466768C38}"/>
    <cellStyle name="20% - Accent6 5 3 6" xfId="21206" xr:uid="{2B69E548-17D7-400D-88D8-7B55CDF4444E}"/>
    <cellStyle name="20% - Accent6 5 4" xfId="3050" xr:uid="{00000000-0005-0000-0000-00003B090000}"/>
    <cellStyle name="20% - Accent6 5 4 2" xfId="3049" xr:uid="{00000000-0005-0000-0000-00003C090000}"/>
    <cellStyle name="20% - Accent6 5 4 2 2" xfId="3048" xr:uid="{00000000-0005-0000-0000-00003D090000}"/>
    <cellStyle name="20% - Accent6 5 4 2 2 2" xfId="21196" xr:uid="{F8ED26DD-90F5-47A1-B96C-7413243FCDFF}"/>
    <cellStyle name="20% - Accent6 5 4 2 3" xfId="3047" xr:uid="{00000000-0005-0000-0000-00003E090000}"/>
    <cellStyle name="20% - Accent6 5 4 2 3 2" xfId="21195" xr:uid="{5538F840-B07A-4005-AF85-71308813D9F3}"/>
    <cellStyle name="20% - Accent6 5 4 2 4" xfId="21197" xr:uid="{9438CF57-263F-46C2-90B0-A89902639CFF}"/>
    <cellStyle name="20% - Accent6 5 4 3" xfId="3046" xr:uid="{00000000-0005-0000-0000-00003F090000}"/>
    <cellStyle name="20% - Accent6 5 4 3 2" xfId="3045" xr:uid="{00000000-0005-0000-0000-000040090000}"/>
    <cellStyle name="20% - Accent6 5 4 3 2 2" xfId="21193" xr:uid="{ABF57E95-2439-4E3F-8938-71ED7FF2EF8F}"/>
    <cellStyle name="20% - Accent6 5 4 3 3" xfId="21194" xr:uid="{6E11291B-A060-43F8-80AA-5EC2512624DA}"/>
    <cellStyle name="20% - Accent6 5 4 4" xfId="3044" xr:uid="{00000000-0005-0000-0000-000041090000}"/>
    <cellStyle name="20% - Accent6 5 4 4 2" xfId="21192" xr:uid="{0A96DE33-93D4-4A17-B3DE-BE1671D3AEB3}"/>
    <cellStyle name="20% - Accent6 5 4 5" xfId="21198" xr:uid="{65D5E9B9-BC93-466F-9E53-1645CA7166C0}"/>
    <cellStyle name="20% - Accent6 5 5" xfId="3043" xr:uid="{00000000-0005-0000-0000-000042090000}"/>
    <cellStyle name="20% - Accent6 5 5 2" xfId="3042" xr:uid="{00000000-0005-0000-0000-000043090000}"/>
    <cellStyle name="20% - Accent6 5 5 2 2" xfId="21190" xr:uid="{206C2784-1520-4760-BB4B-E5E2542B4E91}"/>
    <cellStyle name="20% - Accent6 5 5 3" xfId="3041" xr:uid="{00000000-0005-0000-0000-000044090000}"/>
    <cellStyle name="20% - Accent6 5 5 3 2" xfId="21189" xr:uid="{F7502AA9-1F36-4142-BBBC-7E6A489A1E61}"/>
    <cellStyle name="20% - Accent6 5 5 4" xfId="21191" xr:uid="{8F768E20-3B84-4124-B008-2927C516EE8B}"/>
    <cellStyle name="20% - Accent6 5 6" xfId="3040" xr:uid="{00000000-0005-0000-0000-000045090000}"/>
    <cellStyle name="20% - Accent6 5 6 2" xfId="21188" xr:uid="{04040BCF-95EC-4B6D-829D-57E1D4CC47DC}"/>
    <cellStyle name="20% - Accent6 5 7" xfId="3039" xr:uid="{00000000-0005-0000-0000-000046090000}"/>
    <cellStyle name="20% - Accent6 5 7 2" xfId="3038" xr:uid="{00000000-0005-0000-0000-000047090000}"/>
    <cellStyle name="20% - Accent6 5 7 2 2" xfId="21186" xr:uid="{B35CAF0B-C1B1-463D-9C5C-AA7F93769380}"/>
    <cellStyle name="20% - Accent6 5 7 3" xfId="21187" xr:uid="{EE654AE0-9ACC-41FE-B1B0-0D0592235947}"/>
    <cellStyle name="20% - Accent6 5 8" xfId="3037" xr:uid="{00000000-0005-0000-0000-000048090000}"/>
    <cellStyle name="20% - Accent6 5 8 2" xfId="21185" xr:uid="{BA0B2419-9017-4E3F-BE94-48038E93452A}"/>
    <cellStyle name="20% - Accent6 5 9" xfId="3084" xr:uid="{00000000-0005-0000-0000-000019090000}"/>
    <cellStyle name="20% - Accent6 5 9 2" xfId="21230" xr:uid="{A818EC72-4207-4A0C-ADFC-FFA20E1C36CB}"/>
    <cellStyle name="20% - Accent6 6" xfId="218" xr:uid="{00000000-0005-0000-0000-000039000000}"/>
    <cellStyle name="20% - Accent6 6 2" xfId="3036" xr:uid="{00000000-0005-0000-0000-00004A090000}"/>
    <cellStyle name="20% - Accent6 6 2 2" xfId="3035" xr:uid="{00000000-0005-0000-0000-00004B090000}"/>
    <cellStyle name="20% - Accent6 6 2 2 2" xfId="3034" xr:uid="{00000000-0005-0000-0000-00004C090000}"/>
    <cellStyle name="20% - Accent6 6 2 2 2 2" xfId="3033" xr:uid="{00000000-0005-0000-0000-00004D090000}"/>
    <cellStyle name="20% - Accent6 6 2 2 2 2 2" xfId="21181" xr:uid="{3F3C0F41-7E47-4992-A633-FCCB9BEBCB44}"/>
    <cellStyle name="20% - Accent6 6 2 2 2 3" xfId="3032" xr:uid="{00000000-0005-0000-0000-00004E090000}"/>
    <cellStyle name="20% - Accent6 6 2 2 2 3 2" xfId="21180" xr:uid="{39DCD95E-4A02-437F-BC76-53F9389393BA}"/>
    <cellStyle name="20% - Accent6 6 2 2 2 4" xfId="21182" xr:uid="{554D29DC-1651-4FCC-A8B6-79BB467F8DC8}"/>
    <cellStyle name="20% - Accent6 6 2 2 3" xfId="3031" xr:uid="{00000000-0005-0000-0000-00004F090000}"/>
    <cellStyle name="20% - Accent6 6 2 2 3 2" xfId="3030" xr:uid="{00000000-0005-0000-0000-000050090000}"/>
    <cellStyle name="20% - Accent6 6 2 2 3 2 2" xfId="21178" xr:uid="{031068F0-14FD-4AC0-A682-27175A8E2C29}"/>
    <cellStyle name="20% - Accent6 6 2 2 3 3" xfId="21179" xr:uid="{633BD78B-C321-4E16-B3AC-AC2537DFCB72}"/>
    <cellStyle name="20% - Accent6 6 2 2 4" xfId="3029" xr:uid="{00000000-0005-0000-0000-000051090000}"/>
    <cellStyle name="20% - Accent6 6 2 2 4 2" xfId="21177" xr:uid="{1CB89870-EB8F-43B3-8AD5-3F1E6E3CA176}"/>
    <cellStyle name="20% - Accent6 6 2 2 5" xfId="21183" xr:uid="{B35C785C-1502-42C8-841A-7B9AE2A1EC68}"/>
    <cellStyle name="20% - Accent6 6 2 3" xfId="3028" xr:uid="{00000000-0005-0000-0000-000052090000}"/>
    <cellStyle name="20% - Accent6 6 2 3 2" xfId="3027" xr:uid="{00000000-0005-0000-0000-000053090000}"/>
    <cellStyle name="20% - Accent6 6 2 3 2 2" xfId="21175" xr:uid="{21BE038B-FF16-4280-9A25-421F1D7B9CA3}"/>
    <cellStyle name="20% - Accent6 6 2 3 3" xfId="3026" xr:uid="{00000000-0005-0000-0000-000054090000}"/>
    <cellStyle name="20% - Accent6 6 2 3 3 2" xfId="21174" xr:uid="{6EEA4DDA-C5D9-492C-A5F2-08AF66CB92C4}"/>
    <cellStyle name="20% - Accent6 6 2 3 4" xfId="21176" xr:uid="{A9670799-18B5-4BBA-A638-637F7CC213C8}"/>
    <cellStyle name="20% - Accent6 6 2 4" xfId="3025" xr:uid="{00000000-0005-0000-0000-000055090000}"/>
    <cellStyle name="20% - Accent6 6 2 4 2" xfId="21173" xr:uid="{D4C25533-E599-42EB-A567-744260227633}"/>
    <cellStyle name="20% - Accent6 6 2 5" xfId="3024" xr:uid="{00000000-0005-0000-0000-000056090000}"/>
    <cellStyle name="20% - Accent6 6 2 5 2" xfId="3023" xr:uid="{00000000-0005-0000-0000-000057090000}"/>
    <cellStyle name="20% - Accent6 6 2 5 2 2" xfId="21171" xr:uid="{3241831A-52F4-4F50-B37F-6FE3602763FC}"/>
    <cellStyle name="20% - Accent6 6 2 5 3" xfId="21172" xr:uid="{9B8DA488-CCC5-4528-A577-B04E205C05C0}"/>
    <cellStyle name="20% - Accent6 6 2 6" xfId="3022" xr:uid="{00000000-0005-0000-0000-000058090000}"/>
    <cellStyle name="20% - Accent6 6 2 6 2" xfId="21170" xr:uid="{7C43F9FA-4C0A-4DF3-8E05-DFB777E60BB3}"/>
    <cellStyle name="20% - Accent6 6 2 7" xfId="21184" xr:uid="{DEF9768F-7140-44CF-BA64-E70ECBFBC6FE}"/>
    <cellStyle name="20% - Accent6 6 3" xfId="3021" xr:uid="{00000000-0005-0000-0000-000059090000}"/>
    <cellStyle name="20% - Accent6 6 3 2" xfId="3020" xr:uid="{00000000-0005-0000-0000-00005A090000}"/>
    <cellStyle name="20% - Accent6 6 3 2 2" xfId="3019" xr:uid="{00000000-0005-0000-0000-00005B090000}"/>
    <cellStyle name="20% - Accent6 6 3 2 2 2" xfId="21167" xr:uid="{A2DCA79B-7AE7-4C97-B23C-7098F3AD7C68}"/>
    <cellStyle name="20% - Accent6 6 3 2 3" xfId="3018" xr:uid="{00000000-0005-0000-0000-00005C090000}"/>
    <cellStyle name="20% - Accent6 6 3 2 3 2" xfId="21166" xr:uid="{8B3E61B9-C31D-4F3D-BA52-7027834A7E1C}"/>
    <cellStyle name="20% - Accent6 6 3 2 4" xfId="21168" xr:uid="{FF5F8E41-FB38-451C-B782-45D63211042F}"/>
    <cellStyle name="20% - Accent6 6 3 3" xfId="3017" xr:uid="{00000000-0005-0000-0000-00005D090000}"/>
    <cellStyle name="20% - Accent6 6 3 3 2" xfId="3016" xr:uid="{00000000-0005-0000-0000-00005E090000}"/>
    <cellStyle name="20% - Accent6 6 3 3 2 2" xfId="21164" xr:uid="{B2890C0D-C14F-4C78-B01A-9DC5DD2A837E}"/>
    <cellStyle name="20% - Accent6 6 3 3 3" xfId="21165" xr:uid="{90C277DD-D44E-4A5C-AE2B-2326F718A08B}"/>
    <cellStyle name="20% - Accent6 6 3 4" xfId="3015" xr:uid="{00000000-0005-0000-0000-00005F090000}"/>
    <cellStyle name="20% - Accent6 6 3 4 2" xfId="21163" xr:uid="{DF03409C-0B8E-4EF0-B47E-1F12900F52A7}"/>
    <cellStyle name="20% - Accent6 6 3 5" xfId="21169" xr:uid="{FC56A15C-4998-4A34-8DDF-0981149EA0CE}"/>
    <cellStyle name="20% - Accent6 6 4" xfId="3014" xr:uid="{00000000-0005-0000-0000-000060090000}"/>
    <cellStyle name="20% - Accent6 6 5" xfId="3013" xr:uid="{00000000-0005-0000-0000-000061090000}"/>
    <cellStyle name="20% - Accent6 6 5 2" xfId="21162" xr:uid="{E18C991A-B842-49E5-862A-B255C38845DD}"/>
    <cellStyle name="20% - Accent6 7" xfId="219" xr:uid="{00000000-0005-0000-0000-00003A000000}"/>
    <cellStyle name="20% - Accent6 7 2" xfId="3012" xr:uid="{00000000-0005-0000-0000-000063090000}"/>
    <cellStyle name="20% - Accent6 7 2 2" xfId="21161" xr:uid="{2F6192B0-547B-468D-A302-0149F3A741F2}"/>
    <cellStyle name="20% - Accent6 7 3" xfId="3011" xr:uid="{00000000-0005-0000-0000-000064090000}"/>
    <cellStyle name="20% - Accent6 7 4" xfId="3010" xr:uid="{00000000-0005-0000-0000-000065090000}"/>
    <cellStyle name="20% - Accent6 7 4 2" xfId="21160" xr:uid="{77098059-6DF3-4762-B869-6C163A17FCB5}"/>
    <cellStyle name="20% - Accent6 8" xfId="3009" xr:uid="{00000000-0005-0000-0000-000066090000}"/>
    <cellStyle name="20% - Accent6 8 2" xfId="3008" xr:uid="{00000000-0005-0000-0000-000067090000}"/>
    <cellStyle name="20% - Accent6 8 2 2" xfId="3007" xr:uid="{00000000-0005-0000-0000-000068090000}"/>
    <cellStyle name="20% - Accent6 8 2 2 2" xfId="21157" xr:uid="{8FC747EA-5B96-4F5F-82DD-2C3385935839}"/>
    <cellStyle name="20% - Accent6 8 2 3" xfId="3006" xr:uid="{00000000-0005-0000-0000-000069090000}"/>
    <cellStyle name="20% - Accent6 8 2 3 2" xfId="3005" xr:uid="{00000000-0005-0000-0000-00006A090000}"/>
    <cellStyle name="20% - Accent6 8 2 3 2 2" xfId="21155" xr:uid="{FFB251E8-F0D1-459A-9BDD-CF192DFB3669}"/>
    <cellStyle name="20% - Accent6 8 2 3 3" xfId="21156" xr:uid="{645C4207-4587-42F4-98B5-D6E554AF51BF}"/>
    <cellStyle name="20% - Accent6 8 2 4" xfId="21158" xr:uid="{5B78975F-4418-4C1D-B54A-46CA5502A16C}"/>
    <cellStyle name="20% - Accent6 8 3" xfId="3004" xr:uid="{00000000-0005-0000-0000-00006B090000}"/>
    <cellStyle name="20% - Accent6 8 3 2" xfId="21154" xr:uid="{67AF9968-545F-4FE8-9610-85BE7C01468A}"/>
    <cellStyle name="20% - Accent6 8 4" xfId="3003" xr:uid="{00000000-0005-0000-0000-00006C090000}"/>
    <cellStyle name="20% - Accent6 8 4 2" xfId="2868" xr:uid="{00000000-0005-0000-0000-00006D090000}"/>
    <cellStyle name="20% - Accent6 8 4 2 2" xfId="21019" xr:uid="{5F3F299F-A23F-4816-842C-0BCB4BB798B5}"/>
    <cellStyle name="20% - Accent6 8 4 3" xfId="21153" xr:uid="{7AFA2E47-9739-41CD-AFA5-F4C40DAE4091}"/>
    <cellStyle name="20% - Accent6 8 5" xfId="2932" xr:uid="{00000000-0005-0000-0000-00006E090000}"/>
    <cellStyle name="20% - Accent6 8 5 2" xfId="21082" xr:uid="{32AB8E55-D15D-4BD6-8B3A-8177BC95D882}"/>
    <cellStyle name="20% - Accent6 8 6" xfId="21159" xr:uid="{AE2E8C65-CD9C-41D1-A6E2-CB28C4864472}"/>
    <cellStyle name="20% - Accent6 9" xfId="2929" xr:uid="{00000000-0005-0000-0000-00006F090000}"/>
    <cellStyle name="20% - Accent6 9 2" xfId="2997" xr:uid="{00000000-0005-0000-0000-000070090000}"/>
    <cellStyle name="20% - Accent6 9 2 2" xfId="172" xr:uid="{00000000-0005-0000-0000-000071090000}"/>
    <cellStyle name="20% - Accent6 9 2 2 2" xfId="20725" xr:uid="{D7FA4D78-9DD7-4896-832F-6BF6C3814AB2}"/>
    <cellStyle name="20% - Accent6 9 2 3" xfId="435" xr:uid="{00000000-0005-0000-0000-000072090000}"/>
    <cellStyle name="20% - Accent6 9 2 3 2" xfId="20743" xr:uid="{098AE2BD-2193-48F1-98FA-8FA09DB9F447}"/>
    <cellStyle name="20% - Accent6 9 2 4" xfId="21147" xr:uid="{BFE49D37-BAC8-48D3-ABF3-7977FAA1ABA7}"/>
    <cellStyle name="20% - Accent6 9 3" xfId="593" xr:uid="{00000000-0005-0000-0000-000073090000}"/>
    <cellStyle name="20% - Accent6 9 3 2" xfId="20768" xr:uid="{F6142CAE-03F7-4CCE-9B85-1A895090B27B}"/>
    <cellStyle name="20% - Accent6 9 4" xfId="171" xr:uid="{00000000-0005-0000-0000-000074090000}"/>
    <cellStyle name="20% - Accent6 9 4 2" xfId="625" xr:uid="{00000000-0005-0000-0000-000075090000}"/>
    <cellStyle name="20% - Accent6 9 4 2 2" xfId="20770" xr:uid="{5143C9EC-651E-41D1-9259-44995761351F}"/>
    <cellStyle name="20% - Accent6 9 4 3" xfId="20724" xr:uid="{561AFE0A-B7DC-47A0-9CEB-B60C704AB219}"/>
    <cellStyle name="20% - Accent6 9 5" xfId="2941" xr:uid="{00000000-0005-0000-0000-000076090000}"/>
    <cellStyle name="20% - Accent6 9 5 2" xfId="21091" xr:uid="{DB9EB3B6-ACEA-4C62-A4E6-16252C923972}"/>
    <cellStyle name="20% - Accent6 9 6" xfId="21079" xr:uid="{501F5948-AD87-4B8A-963F-0BA818BC43E3}"/>
    <cellStyle name="2decimal" xfId="220" xr:uid="{00000000-0005-0000-0000-00003B000000}"/>
    <cellStyle name="40% - Accent1" xfId="83" builtinId="31" customBuiltin="1"/>
    <cellStyle name="40% - Accent1 10" xfId="2942" xr:uid="{00000000-0005-0000-0000-000078090000}"/>
    <cellStyle name="40% - Accent1 10 2" xfId="2866" xr:uid="{00000000-0005-0000-0000-000079090000}"/>
    <cellStyle name="40% - Accent1 10 2 2" xfId="173" xr:uid="{00000000-0005-0000-0000-00007A090000}"/>
    <cellStyle name="40% - Accent1 10 2 2 2" xfId="20726" xr:uid="{4FB8C5B1-F27E-4A18-86C7-64A35DBF552A}"/>
    <cellStyle name="40% - Accent1 10 2 3" xfId="429" xr:uid="{00000000-0005-0000-0000-00007B090000}"/>
    <cellStyle name="40% - Accent1 10 2 3 2" xfId="20742" xr:uid="{389749A8-92D2-40E1-96FE-76D347BB4FC4}"/>
    <cellStyle name="40% - Accent1 10 2 4" xfId="21017" xr:uid="{2582E82E-7EED-4A3E-ACFF-DD08A2504B82}"/>
    <cellStyle name="40% - Accent1 10 3" xfId="2865" xr:uid="{00000000-0005-0000-0000-00007C090000}"/>
    <cellStyle name="40% - Accent1 10 3 2" xfId="21016" xr:uid="{F6898F48-C377-4CC3-A1A5-800C66C6CA38}"/>
    <cellStyle name="40% - Accent1 10 4" xfId="2872" xr:uid="{00000000-0005-0000-0000-00007D090000}"/>
    <cellStyle name="40% - Accent1 10 4 2" xfId="3001" xr:uid="{00000000-0005-0000-0000-00007E090000}"/>
    <cellStyle name="40% - Accent1 10 4 2 2" xfId="21151" xr:uid="{A144F0C6-B04D-4CF4-9956-09EE2D4C67C6}"/>
    <cellStyle name="40% - Accent1 10 4 3" xfId="21022" xr:uid="{9571942A-720D-4F70-B003-C2437CD3B565}"/>
    <cellStyle name="40% - Accent1 10 5" xfId="3000" xr:uid="{00000000-0005-0000-0000-00007F090000}"/>
    <cellStyle name="40% - Accent1 10 5 2" xfId="21150" xr:uid="{736D8838-27A4-492C-B374-8E7C820C0683}"/>
    <cellStyle name="40% - Accent1 10 6" xfId="21092" xr:uid="{F5E872CC-2708-4B05-A75C-D9ADB5E0D74E}"/>
    <cellStyle name="40% - Accent1 11" xfId="2999" xr:uid="{00000000-0005-0000-0000-000080090000}"/>
    <cellStyle name="40% - Accent1 11 2" xfId="2998" xr:uid="{00000000-0005-0000-0000-000081090000}"/>
    <cellStyle name="40% - Accent1 11 2 2" xfId="21148" xr:uid="{DF4803D0-9CEC-428E-AABD-1142FEC01F15}"/>
    <cellStyle name="40% - Accent1 11 3" xfId="3002" xr:uid="{00000000-0005-0000-0000-000082090000}"/>
    <cellStyle name="40% - Accent1 11 3 2" xfId="5632" xr:uid="{00000000-0005-0000-0000-000083090000}"/>
    <cellStyle name="40% - Accent1 11 3 2 2" xfId="23481" xr:uid="{C6A778BD-51C4-4D2C-B26A-FB9AB6D4A446}"/>
    <cellStyle name="40% - Accent1 11 3 3" xfId="21152" xr:uid="{4884E61E-AA04-4E05-BF7E-797FAE8EF9A2}"/>
    <cellStyle name="40% - Accent1 11 4" xfId="21149" xr:uid="{9E3C8B0B-05C7-4E97-8A5D-3EC181A09D0E}"/>
    <cellStyle name="40% - Accent1 12" xfId="5633" xr:uid="{00000000-0005-0000-0000-000084090000}"/>
    <cellStyle name="40% - Accent1 12 2" xfId="5634" xr:uid="{00000000-0005-0000-0000-000085090000}"/>
    <cellStyle name="40% - Accent1 12 2 2" xfId="23483" xr:uid="{C28B5373-0CF7-47A1-B565-8C424B04DC92}"/>
    <cellStyle name="40% - Accent1 12 3" xfId="5635" xr:uid="{00000000-0005-0000-0000-000086090000}"/>
    <cellStyle name="40% - Accent1 12 3 2" xfId="23484" xr:uid="{CE8D11EC-561C-48E8-BFD9-B1FBBCA8B988}"/>
    <cellStyle name="40% - Accent1 12 4" xfId="23482" xr:uid="{812B9E41-E806-44F5-930C-3AD20C8C90E9}"/>
    <cellStyle name="40% - Accent1 13" xfId="5636" xr:uid="{00000000-0005-0000-0000-000087090000}"/>
    <cellStyle name="40% - Accent1 13 2" xfId="5637" xr:uid="{00000000-0005-0000-0000-000088090000}"/>
    <cellStyle name="40% - Accent1 13 2 2" xfId="23486" xr:uid="{3DBE4D28-21D8-4369-A8BB-4FE7DE894E45}"/>
    <cellStyle name="40% - Accent1 13 3" xfId="5638" xr:uid="{00000000-0005-0000-0000-000089090000}"/>
    <cellStyle name="40% - Accent1 13 3 2" xfId="23487" xr:uid="{040B7F2D-09A9-44FD-80BE-7E59AF6BA3CB}"/>
    <cellStyle name="40% - Accent1 13 4" xfId="23485" xr:uid="{4F69C47E-5262-4C4B-B6A3-38AFECD36FD1}"/>
    <cellStyle name="40% - Accent1 14" xfId="5639" xr:uid="{00000000-0005-0000-0000-00008A090000}"/>
    <cellStyle name="40% - Accent1 14 2" xfId="5640" xr:uid="{00000000-0005-0000-0000-00008B090000}"/>
    <cellStyle name="40% - Accent1 14 2 2" xfId="23488" xr:uid="{4BA29193-65B0-4D1D-900E-B9D4D6A898C0}"/>
    <cellStyle name="40% - Accent1 15" xfId="5641" xr:uid="{00000000-0005-0000-0000-00008C090000}"/>
    <cellStyle name="40% - Accent1 15 2" xfId="23489" xr:uid="{3DDD84AF-25D7-49C9-853D-432A7987C01C}"/>
    <cellStyle name="40% - Accent1 16" xfId="5642" xr:uid="{00000000-0005-0000-0000-00008D090000}"/>
    <cellStyle name="40% - Accent1 17" xfId="20655" xr:uid="{FC1B4DB1-41B0-41D5-8BCF-BD186AA44D13}"/>
    <cellStyle name="40% - Accent1 2" xfId="221" xr:uid="{00000000-0005-0000-0000-00003C000000}"/>
    <cellStyle name="40% - Accent1 2 2" xfId="5643" xr:uid="{00000000-0005-0000-0000-00008F090000}"/>
    <cellStyle name="40% - Accent1 2 3" xfId="5644" xr:uid="{00000000-0005-0000-0000-000090090000}"/>
    <cellStyle name="40% - Accent1 2 3 2" xfId="5645" xr:uid="{00000000-0005-0000-0000-000091090000}"/>
    <cellStyle name="40% - Accent1 2 3 2 2" xfId="5646" xr:uid="{00000000-0005-0000-0000-000092090000}"/>
    <cellStyle name="40% - Accent1 2 3 2 2 2" xfId="5647" xr:uid="{00000000-0005-0000-0000-000093090000}"/>
    <cellStyle name="40% - Accent1 2 3 2 2 2 2" xfId="5648" xr:uid="{00000000-0005-0000-0000-000094090000}"/>
    <cellStyle name="40% - Accent1 2 3 2 2 2 2 2" xfId="23494" xr:uid="{E489633C-2F35-4BE3-9289-3C41ACB4DB38}"/>
    <cellStyle name="40% - Accent1 2 3 2 2 2 3" xfId="5649" xr:uid="{00000000-0005-0000-0000-000095090000}"/>
    <cellStyle name="40% - Accent1 2 3 2 2 2 3 2" xfId="23495" xr:uid="{20B51F78-2B1B-4475-973E-0968E8F8B971}"/>
    <cellStyle name="40% - Accent1 2 3 2 2 2 4" xfId="23493" xr:uid="{519D2703-DA54-4EA4-8AC2-F2ADD5731C94}"/>
    <cellStyle name="40% - Accent1 2 3 2 2 3" xfId="5650" xr:uid="{00000000-0005-0000-0000-000096090000}"/>
    <cellStyle name="40% - Accent1 2 3 2 2 3 2" xfId="5651" xr:uid="{00000000-0005-0000-0000-000097090000}"/>
    <cellStyle name="40% - Accent1 2 3 2 2 3 2 2" xfId="23497" xr:uid="{BA83280D-1954-465B-8832-17565D323544}"/>
    <cellStyle name="40% - Accent1 2 3 2 2 3 3" xfId="23496" xr:uid="{655AA303-05AA-4323-B146-50E1A50372CD}"/>
    <cellStyle name="40% - Accent1 2 3 2 2 4" xfId="5652" xr:uid="{00000000-0005-0000-0000-000098090000}"/>
    <cellStyle name="40% - Accent1 2 3 2 2 4 2" xfId="23498" xr:uid="{319A0494-17B6-43D5-846D-07A38C4903FB}"/>
    <cellStyle name="40% - Accent1 2 3 2 2 5" xfId="23492" xr:uid="{420AE4B5-6218-4BF2-9ECE-832F108B1AAB}"/>
    <cellStyle name="40% - Accent1 2 3 2 3" xfId="5653" xr:uid="{00000000-0005-0000-0000-000099090000}"/>
    <cellStyle name="40% - Accent1 2 3 2 3 2" xfId="5654" xr:uid="{00000000-0005-0000-0000-00009A090000}"/>
    <cellStyle name="40% - Accent1 2 3 2 3 2 2" xfId="5655" xr:uid="{00000000-0005-0000-0000-00009B090000}"/>
    <cellStyle name="40% - Accent1 2 3 2 3 2 2 2" xfId="23501" xr:uid="{EFE0B1E9-1A55-44BD-9644-A379E7A639FA}"/>
    <cellStyle name="40% - Accent1 2 3 2 3 2 3" xfId="5656" xr:uid="{00000000-0005-0000-0000-00009C090000}"/>
    <cellStyle name="40% - Accent1 2 3 2 3 2 3 2" xfId="23502" xr:uid="{B59E8631-5D81-487F-9F93-5A4B7222F3D9}"/>
    <cellStyle name="40% - Accent1 2 3 2 3 2 4" xfId="23500" xr:uid="{67CCFC5B-5FE9-4C03-AEE9-3DCF70E3A94D}"/>
    <cellStyle name="40% - Accent1 2 3 2 3 3" xfId="5657" xr:uid="{00000000-0005-0000-0000-00009D090000}"/>
    <cellStyle name="40% - Accent1 2 3 2 3 3 2" xfId="5658" xr:uid="{00000000-0005-0000-0000-00009E090000}"/>
    <cellStyle name="40% - Accent1 2 3 2 3 3 2 2" xfId="23504" xr:uid="{821ABBA0-ED68-4FCA-B865-C97D1F1578FB}"/>
    <cellStyle name="40% - Accent1 2 3 2 3 3 3" xfId="23503" xr:uid="{C3B93A9F-F575-4F0B-BBCB-76EDA608CA66}"/>
    <cellStyle name="40% - Accent1 2 3 2 3 4" xfId="5659" xr:uid="{00000000-0005-0000-0000-00009F090000}"/>
    <cellStyle name="40% - Accent1 2 3 2 3 4 2" xfId="23505" xr:uid="{2FC35398-2819-4C33-AADB-D725DFB9C318}"/>
    <cellStyle name="40% - Accent1 2 3 2 3 5" xfId="23499" xr:uid="{44AB8F02-4EE5-4360-AC44-3B1A1C1BF056}"/>
    <cellStyle name="40% - Accent1 2 3 2 4" xfId="5660" xr:uid="{00000000-0005-0000-0000-0000A0090000}"/>
    <cellStyle name="40% - Accent1 2 3 2 4 2" xfId="5661" xr:uid="{00000000-0005-0000-0000-0000A1090000}"/>
    <cellStyle name="40% - Accent1 2 3 2 4 2 2" xfId="23507" xr:uid="{733BC3C5-7520-442D-9E98-115BB2F07F6E}"/>
    <cellStyle name="40% - Accent1 2 3 2 4 3" xfId="5662" xr:uid="{00000000-0005-0000-0000-0000A2090000}"/>
    <cellStyle name="40% - Accent1 2 3 2 4 3 2" xfId="23508" xr:uid="{C37644A5-94C9-49EB-9191-8B4C66F55EFB}"/>
    <cellStyle name="40% - Accent1 2 3 2 4 4" xfId="23506" xr:uid="{A2096B49-FAE0-4B1E-ABBE-FA0AD2916336}"/>
    <cellStyle name="40% - Accent1 2 3 2 5" xfId="5663" xr:uid="{00000000-0005-0000-0000-0000A3090000}"/>
    <cellStyle name="40% - Accent1 2 3 2 5 2" xfId="23509" xr:uid="{8B89A91C-772E-4782-8249-484C4811D0C7}"/>
    <cellStyle name="40% - Accent1 2 3 2 6" xfId="5664" xr:uid="{00000000-0005-0000-0000-0000A4090000}"/>
    <cellStyle name="40% - Accent1 2 3 2 6 2" xfId="5665" xr:uid="{00000000-0005-0000-0000-0000A5090000}"/>
    <cellStyle name="40% - Accent1 2 3 2 6 2 2" xfId="23511" xr:uid="{68B49CEC-CEAD-4134-9AD4-55FEDBFFA2CA}"/>
    <cellStyle name="40% - Accent1 2 3 2 6 3" xfId="23510" xr:uid="{6DE2D011-9BA1-4B56-9880-334119B74A6A}"/>
    <cellStyle name="40% - Accent1 2 3 2 7" xfId="5666" xr:uid="{00000000-0005-0000-0000-0000A6090000}"/>
    <cellStyle name="40% - Accent1 2 3 2 7 2" xfId="23512" xr:uid="{70F54462-F6FD-410E-A728-BC3DC2284EA0}"/>
    <cellStyle name="40% - Accent1 2 3 2 8" xfId="23491" xr:uid="{E506654C-79CA-450F-915C-2ACA9F7205ED}"/>
    <cellStyle name="40% - Accent1 2 3 3" xfId="5667" xr:uid="{00000000-0005-0000-0000-0000A7090000}"/>
    <cellStyle name="40% - Accent1 2 3 3 2" xfId="5668" xr:uid="{00000000-0005-0000-0000-0000A8090000}"/>
    <cellStyle name="40% - Accent1 2 3 3 2 2" xfId="5669" xr:uid="{00000000-0005-0000-0000-0000A9090000}"/>
    <cellStyle name="40% - Accent1 2 3 3 2 2 2" xfId="23515" xr:uid="{83B57EA2-CCF5-4639-9328-98E1B0212CA7}"/>
    <cellStyle name="40% - Accent1 2 3 3 2 3" xfId="5670" xr:uid="{00000000-0005-0000-0000-0000AA090000}"/>
    <cellStyle name="40% - Accent1 2 3 3 2 3 2" xfId="23516" xr:uid="{9DA28B69-7AE9-40BA-9F0F-22A345CB216D}"/>
    <cellStyle name="40% - Accent1 2 3 3 2 4" xfId="23514" xr:uid="{0E9EC7BD-1A9C-4B09-8DC8-BEB4851F9304}"/>
    <cellStyle name="40% - Accent1 2 3 3 3" xfId="5671" xr:uid="{00000000-0005-0000-0000-0000AB090000}"/>
    <cellStyle name="40% - Accent1 2 3 3 3 2" xfId="5672" xr:uid="{00000000-0005-0000-0000-0000AC090000}"/>
    <cellStyle name="40% - Accent1 2 3 3 3 2 2" xfId="23518" xr:uid="{C6561278-2D26-44A4-A2C9-3D9842CDC444}"/>
    <cellStyle name="40% - Accent1 2 3 3 3 3" xfId="23517" xr:uid="{C29870A5-1EEC-442E-B83F-D66C01B8ED70}"/>
    <cellStyle name="40% - Accent1 2 3 3 4" xfId="5673" xr:uid="{00000000-0005-0000-0000-0000AD090000}"/>
    <cellStyle name="40% - Accent1 2 3 3 4 2" xfId="23519" xr:uid="{61B9BC4E-3870-411E-92BA-282352B55095}"/>
    <cellStyle name="40% - Accent1 2 3 3 5" xfId="23513" xr:uid="{1CBEF80C-1D18-42F4-9B9C-73D499BAB239}"/>
    <cellStyle name="40% - Accent1 2 3 4" xfId="5674" xr:uid="{00000000-0005-0000-0000-0000AE090000}"/>
    <cellStyle name="40% - Accent1 2 3 4 2" xfId="5675" xr:uid="{00000000-0005-0000-0000-0000AF090000}"/>
    <cellStyle name="40% - Accent1 2 3 4 2 2" xfId="5676" xr:uid="{00000000-0005-0000-0000-0000B0090000}"/>
    <cellStyle name="40% - Accent1 2 3 4 2 2 2" xfId="23522" xr:uid="{7E7BCA4C-55F4-4F76-8D98-CB8C5248D4FF}"/>
    <cellStyle name="40% - Accent1 2 3 4 2 3" xfId="5677" xr:uid="{00000000-0005-0000-0000-0000B1090000}"/>
    <cellStyle name="40% - Accent1 2 3 4 2 3 2" xfId="23523" xr:uid="{9C5011F8-8F6C-42DA-9C8C-674B3BC15A62}"/>
    <cellStyle name="40% - Accent1 2 3 4 2 4" xfId="23521" xr:uid="{E0ABF2DD-0329-4C15-849D-FB28A08C0F21}"/>
    <cellStyle name="40% - Accent1 2 3 4 3" xfId="5678" xr:uid="{00000000-0005-0000-0000-0000B2090000}"/>
    <cellStyle name="40% - Accent1 2 3 4 3 2" xfId="5679" xr:uid="{00000000-0005-0000-0000-0000B3090000}"/>
    <cellStyle name="40% - Accent1 2 3 4 3 2 2" xfId="23525" xr:uid="{BEFDE095-067B-456C-9B98-B0C76CC4C491}"/>
    <cellStyle name="40% - Accent1 2 3 4 3 3" xfId="23524" xr:uid="{97BF7F4F-F89E-43FE-B905-DD367A42E467}"/>
    <cellStyle name="40% - Accent1 2 3 4 4" xfId="5680" xr:uid="{00000000-0005-0000-0000-0000B4090000}"/>
    <cellStyle name="40% - Accent1 2 3 4 4 2" xfId="23526" xr:uid="{56AF478E-E2BA-4D66-B5CB-CDBB0DA93BD9}"/>
    <cellStyle name="40% - Accent1 2 3 4 5" xfId="23520" xr:uid="{219BE277-B9DA-4997-895A-01E29F67E684}"/>
    <cellStyle name="40% - Accent1 2 3 5" xfId="5681" xr:uid="{00000000-0005-0000-0000-0000B5090000}"/>
    <cellStyle name="40% - Accent1 2 3 5 2" xfId="5682" xr:uid="{00000000-0005-0000-0000-0000B6090000}"/>
    <cellStyle name="40% - Accent1 2 3 5 2 2" xfId="23528" xr:uid="{8A5A9B98-EDAA-4F94-97B7-B8D0D42B6CAC}"/>
    <cellStyle name="40% - Accent1 2 3 5 3" xfId="5683" xr:uid="{00000000-0005-0000-0000-0000B7090000}"/>
    <cellStyle name="40% - Accent1 2 3 5 3 2" xfId="23529" xr:uid="{4286F887-7EAD-4407-A4BE-C2AE44F2DAF7}"/>
    <cellStyle name="40% - Accent1 2 3 5 4" xfId="23527" xr:uid="{89F3A781-7564-4F40-BAFF-20298438BC9B}"/>
    <cellStyle name="40% - Accent1 2 3 6" xfId="5684" xr:uid="{00000000-0005-0000-0000-0000B8090000}"/>
    <cellStyle name="40% - Accent1 2 3 6 2" xfId="23530" xr:uid="{43A840D3-4873-48BD-A0A6-9E448A61A3E9}"/>
    <cellStyle name="40% - Accent1 2 3 7" xfId="5685" xr:uid="{00000000-0005-0000-0000-0000B9090000}"/>
    <cellStyle name="40% - Accent1 2 3 7 2" xfId="5686" xr:uid="{00000000-0005-0000-0000-0000BA090000}"/>
    <cellStyle name="40% - Accent1 2 3 7 2 2" xfId="23532" xr:uid="{2D842721-21FF-452A-A431-0C4FB0437EB9}"/>
    <cellStyle name="40% - Accent1 2 3 7 3" xfId="23531" xr:uid="{E1EB5A73-A852-4A10-AC13-CAE6C3AE2562}"/>
    <cellStyle name="40% - Accent1 2 3 8" xfId="5687" xr:uid="{00000000-0005-0000-0000-0000BB090000}"/>
    <cellStyle name="40% - Accent1 2 3 8 2" xfId="23533" xr:uid="{06B6FA93-DECA-47D8-9F86-AD0CBEAF89B9}"/>
    <cellStyle name="40% - Accent1 2 3 9" xfId="23490" xr:uid="{E978BC40-F03B-45C5-8C3C-C0059777ADE4}"/>
    <cellStyle name="40% - Accent1 2 4" xfId="5688" xr:uid="{00000000-0005-0000-0000-0000BC090000}"/>
    <cellStyle name="40% - Accent1 2 4 2" xfId="5689" xr:uid="{00000000-0005-0000-0000-0000BD090000}"/>
    <cellStyle name="40% - Accent1 2 4 2 2" xfId="5690" xr:uid="{00000000-0005-0000-0000-0000BE090000}"/>
    <cellStyle name="40% - Accent1 2 4 2 2 2" xfId="5691" xr:uid="{00000000-0005-0000-0000-0000BF090000}"/>
    <cellStyle name="40% - Accent1 2 4 2 2 2 2" xfId="5692" xr:uid="{00000000-0005-0000-0000-0000C0090000}"/>
    <cellStyle name="40% - Accent1 2 4 2 2 2 2 2" xfId="23538" xr:uid="{B11DD7C1-F57B-4429-9B0E-0EAE059F565E}"/>
    <cellStyle name="40% - Accent1 2 4 2 2 2 3" xfId="5693" xr:uid="{00000000-0005-0000-0000-0000C1090000}"/>
    <cellStyle name="40% - Accent1 2 4 2 2 2 3 2" xfId="23539" xr:uid="{C9442EA7-3B23-4FA6-B448-1C1166E82BF6}"/>
    <cellStyle name="40% - Accent1 2 4 2 2 2 4" xfId="23537" xr:uid="{31FAEDD1-19A7-4D92-8E82-64A865B6A12D}"/>
    <cellStyle name="40% - Accent1 2 4 2 2 3" xfId="5694" xr:uid="{00000000-0005-0000-0000-0000C2090000}"/>
    <cellStyle name="40% - Accent1 2 4 2 2 3 2" xfId="5695" xr:uid="{00000000-0005-0000-0000-0000C3090000}"/>
    <cellStyle name="40% - Accent1 2 4 2 2 3 2 2" xfId="23541" xr:uid="{D897D769-D7B4-4A03-BABC-BEA727A27844}"/>
    <cellStyle name="40% - Accent1 2 4 2 2 3 3" xfId="23540" xr:uid="{BEEB28E2-51F1-4644-9725-4528171FB634}"/>
    <cellStyle name="40% - Accent1 2 4 2 2 4" xfId="5696" xr:uid="{00000000-0005-0000-0000-0000C4090000}"/>
    <cellStyle name="40% - Accent1 2 4 2 2 4 2" xfId="23542" xr:uid="{1BF46378-757A-4C93-8F81-B1A0F4E7E80E}"/>
    <cellStyle name="40% - Accent1 2 4 2 2 5" xfId="23536" xr:uid="{37DFA13E-598B-4A4E-80A3-523F2EAFE3A5}"/>
    <cellStyle name="40% - Accent1 2 4 2 3" xfId="5697" xr:uid="{00000000-0005-0000-0000-0000C5090000}"/>
    <cellStyle name="40% - Accent1 2 4 2 3 2" xfId="5698" xr:uid="{00000000-0005-0000-0000-0000C6090000}"/>
    <cellStyle name="40% - Accent1 2 4 2 3 2 2" xfId="5699" xr:uid="{00000000-0005-0000-0000-0000C7090000}"/>
    <cellStyle name="40% - Accent1 2 4 2 3 2 2 2" xfId="23545" xr:uid="{FE191F45-6157-4C6D-AD65-F29267806051}"/>
    <cellStyle name="40% - Accent1 2 4 2 3 2 3" xfId="5700" xr:uid="{00000000-0005-0000-0000-0000C8090000}"/>
    <cellStyle name="40% - Accent1 2 4 2 3 2 3 2" xfId="23546" xr:uid="{FFCEB901-9A83-42FE-BF1A-E73457C265E2}"/>
    <cellStyle name="40% - Accent1 2 4 2 3 2 4" xfId="23544" xr:uid="{0AC4FDF5-9924-413A-AB67-E24B3948CB4E}"/>
    <cellStyle name="40% - Accent1 2 4 2 3 3" xfId="5701" xr:uid="{00000000-0005-0000-0000-0000C9090000}"/>
    <cellStyle name="40% - Accent1 2 4 2 3 3 2" xfId="5702" xr:uid="{00000000-0005-0000-0000-0000CA090000}"/>
    <cellStyle name="40% - Accent1 2 4 2 3 3 2 2" xfId="23548" xr:uid="{0D6BF4D2-3E67-4E2C-8893-0E6BDAEDE1F2}"/>
    <cellStyle name="40% - Accent1 2 4 2 3 3 3" xfId="23547" xr:uid="{150703C6-79FE-46FA-85FA-BCAA2DEFC022}"/>
    <cellStyle name="40% - Accent1 2 4 2 3 4" xfId="5703" xr:uid="{00000000-0005-0000-0000-0000CB090000}"/>
    <cellStyle name="40% - Accent1 2 4 2 3 4 2" xfId="23549" xr:uid="{9030CB27-3030-4B14-A9D0-CBE05FA1A50A}"/>
    <cellStyle name="40% - Accent1 2 4 2 3 5" xfId="23543" xr:uid="{3C97CEBA-85F4-4449-BC07-3B816CCCD7A2}"/>
    <cellStyle name="40% - Accent1 2 4 2 4" xfId="5704" xr:uid="{00000000-0005-0000-0000-0000CC090000}"/>
    <cellStyle name="40% - Accent1 2 4 2 4 2" xfId="5705" xr:uid="{00000000-0005-0000-0000-0000CD090000}"/>
    <cellStyle name="40% - Accent1 2 4 2 4 2 2" xfId="23551" xr:uid="{64F6A642-D731-4CFE-9BB6-C966B409D2DA}"/>
    <cellStyle name="40% - Accent1 2 4 2 4 3" xfId="5706" xr:uid="{00000000-0005-0000-0000-0000CE090000}"/>
    <cellStyle name="40% - Accent1 2 4 2 4 3 2" xfId="23552" xr:uid="{FAED9720-3C2E-45F0-A675-E29AADF8C5FF}"/>
    <cellStyle name="40% - Accent1 2 4 2 4 4" xfId="23550" xr:uid="{C2A05C9F-A322-4378-B06E-D13B93A28CA3}"/>
    <cellStyle name="40% - Accent1 2 4 2 5" xfId="5707" xr:uid="{00000000-0005-0000-0000-0000CF090000}"/>
    <cellStyle name="40% - Accent1 2 4 2 5 2" xfId="23553" xr:uid="{2A754AB0-ADF9-4E21-B223-45E74992ED1E}"/>
    <cellStyle name="40% - Accent1 2 4 2 6" xfId="5708" xr:uid="{00000000-0005-0000-0000-0000D0090000}"/>
    <cellStyle name="40% - Accent1 2 4 2 6 2" xfId="5709" xr:uid="{00000000-0005-0000-0000-0000D1090000}"/>
    <cellStyle name="40% - Accent1 2 4 2 6 2 2" xfId="23555" xr:uid="{282EF2D1-3C52-4102-BCE3-5BB52932F689}"/>
    <cellStyle name="40% - Accent1 2 4 2 6 3" xfId="23554" xr:uid="{3BA80627-FE9D-4FAF-9879-70C5D342738D}"/>
    <cellStyle name="40% - Accent1 2 4 2 7" xfId="5710" xr:uid="{00000000-0005-0000-0000-0000D2090000}"/>
    <cellStyle name="40% - Accent1 2 4 2 7 2" xfId="23556" xr:uid="{B4023293-0975-4A33-BD32-1574ABEE6990}"/>
    <cellStyle name="40% - Accent1 2 4 2 8" xfId="23535" xr:uid="{E94B4064-8063-407B-9329-30249BFCFF5B}"/>
    <cellStyle name="40% - Accent1 2 4 3" xfId="5711" xr:uid="{00000000-0005-0000-0000-0000D3090000}"/>
    <cellStyle name="40% - Accent1 2 4 3 2" xfId="5712" xr:uid="{00000000-0005-0000-0000-0000D4090000}"/>
    <cellStyle name="40% - Accent1 2 4 3 2 2" xfId="5713" xr:uid="{00000000-0005-0000-0000-0000D5090000}"/>
    <cellStyle name="40% - Accent1 2 4 3 2 2 2" xfId="23559" xr:uid="{284CA24A-BE42-4C69-81AC-3D3E4A2A62B1}"/>
    <cellStyle name="40% - Accent1 2 4 3 2 3" xfId="5714" xr:uid="{00000000-0005-0000-0000-0000D6090000}"/>
    <cellStyle name="40% - Accent1 2 4 3 2 3 2" xfId="23560" xr:uid="{17B49946-0681-48DC-B728-13E2E1D97BAC}"/>
    <cellStyle name="40% - Accent1 2 4 3 2 4" xfId="23558" xr:uid="{C0706462-3C07-44A3-9FD5-6B81B7BB5E55}"/>
    <cellStyle name="40% - Accent1 2 4 3 3" xfId="5715" xr:uid="{00000000-0005-0000-0000-0000D7090000}"/>
    <cellStyle name="40% - Accent1 2 4 3 3 2" xfId="5716" xr:uid="{00000000-0005-0000-0000-0000D8090000}"/>
    <cellStyle name="40% - Accent1 2 4 3 3 2 2" xfId="23562" xr:uid="{D4DD3232-8915-4FCD-87FE-48C097B27F37}"/>
    <cellStyle name="40% - Accent1 2 4 3 3 3" xfId="23561" xr:uid="{1638F8B6-10C8-40AD-A6F1-75BBD4DD9D26}"/>
    <cellStyle name="40% - Accent1 2 4 3 4" xfId="5717" xr:uid="{00000000-0005-0000-0000-0000D9090000}"/>
    <cellStyle name="40% - Accent1 2 4 3 4 2" xfId="23563" xr:uid="{C20FDFEC-FD99-40F4-BB7D-3BF371C04B8A}"/>
    <cellStyle name="40% - Accent1 2 4 3 5" xfId="23557" xr:uid="{C7BE135C-A68D-4427-A0F9-22E26C2DEB62}"/>
    <cellStyle name="40% - Accent1 2 4 4" xfId="5718" xr:uid="{00000000-0005-0000-0000-0000DA090000}"/>
    <cellStyle name="40% - Accent1 2 4 4 2" xfId="5719" xr:uid="{00000000-0005-0000-0000-0000DB090000}"/>
    <cellStyle name="40% - Accent1 2 4 4 2 2" xfId="5720" xr:uid="{00000000-0005-0000-0000-0000DC090000}"/>
    <cellStyle name="40% - Accent1 2 4 4 2 2 2" xfId="23566" xr:uid="{D3041C59-D854-4FCD-96F8-14FB1279D942}"/>
    <cellStyle name="40% - Accent1 2 4 4 2 3" xfId="5721" xr:uid="{00000000-0005-0000-0000-0000DD090000}"/>
    <cellStyle name="40% - Accent1 2 4 4 2 3 2" xfId="23567" xr:uid="{123C41DB-658B-43FF-96B4-5888790C8DFB}"/>
    <cellStyle name="40% - Accent1 2 4 4 2 4" xfId="23565" xr:uid="{ED95C1F1-2F61-45D9-848A-F5173455F239}"/>
    <cellStyle name="40% - Accent1 2 4 4 3" xfId="5722" xr:uid="{00000000-0005-0000-0000-0000DE090000}"/>
    <cellStyle name="40% - Accent1 2 4 4 3 2" xfId="5723" xr:uid="{00000000-0005-0000-0000-0000DF090000}"/>
    <cellStyle name="40% - Accent1 2 4 4 3 2 2" xfId="23569" xr:uid="{22AAEE7B-5C18-4E7A-A55D-081AE0E6962B}"/>
    <cellStyle name="40% - Accent1 2 4 4 3 3" xfId="23568" xr:uid="{7080C7AF-8AC8-4266-A9C2-41F84DB7C509}"/>
    <cellStyle name="40% - Accent1 2 4 4 4" xfId="5724" xr:uid="{00000000-0005-0000-0000-0000E0090000}"/>
    <cellStyle name="40% - Accent1 2 4 4 4 2" xfId="23570" xr:uid="{0D0DACDC-2ABE-42E6-BC0E-9A2443622FBE}"/>
    <cellStyle name="40% - Accent1 2 4 4 5" xfId="23564" xr:uid="{8A892B78-2B28-4355-8926-5B779DB8A78E}"/>
    <cellStyle name="40% - Accent1 2 4 5" xfId="5725" xr:uid="{00000000-0005-0000-0000-0000E1090000}"/>
    <cellStyle name="40% - Accent1 2 4 5 2" xfId="5726" xr:uid="{00000000-0005-0000-0000-0000E2090000}"/>
    <cellStyle name="40% - Accent1 2 4 5 2 2" xfId="23572" xr:uid="{4AE98C41-47EE-4667-B4F0-35FAB19F9D0E}"/>
    <cellStyle name="40% - Accent1 2 4 5 3" xfId="5727" xr:uid="{00000000-0005-0000-0000-0000E3090000}"/>
    <cellStyle name="40% - Accent1 2 4 5 3 2" xfId="23573" xr:uid="{F570D307-B612-4D35-9150-8CCEB9DB4E5B}"/>
    <cellStyle name="40% - Accent1 2 4 5 4" xfId="23571" xr:uid="{9F343DDD-4009-466C-874E-60190994C89D}"/>
    <cellStyle name="40% - Accent1 2 4 6" xfId="5728" xr:uid="{00000000-0005-0000-0000-0000E4090000}"/>
    <cellStyle name="40% - Accent1 2 4 6 2" xfId="23574" xr:uid="{AAF46007-961E-462E-879F-AA68348CC096}"/>
    <cellStyle name="40% - Accent1 2 4 7" xfId="5729" xr:uid="{00000000-0005-0000-0000-0000E5090000}"/>
    <cellStyle name="40% - Accent1 2 4 7 2" xfId="5730" xr:uid="{00000000-0005-0000-0000-0000E6090000}"/>
    <cellStyle name="40% - Accent1 2 4 7 2 2" xfId="23576" xr:uid="{7DE390A3-8679-4BD9-80EA-551FB3C4DD46}"/>
    <cellStyle name="40% - Accent1 2 4 7 3" xfId="23575" xr:uid="{031DAC4F-99AA-48E7-AD41-49EF7FE74A37}"/>
    <cellStyle name="40% - Accent1 2 4 8" xfId="5731" xr:uid="{00000000-0005-0000-0000-0000E7090000}"/>
    <cellStyle name="40% - Accent1 2 4 8 2" xfId="23577" xr:uid="{10A5D90F-DD53-4493-A195-FCCC32A81804}"/>
    <cellStyle name="40% - Accent1 2 4 9" xfId="23534" xr:uid="{C0B3B26E-BE40-4B7F-B9C6-8C4B16336E34}"/>
    <cellStyle name="40% - Accent1 2 5" xfId="5732" xr:uid="{00000000-0005-0000-0000-0000E8090000}"/>
    <cellStyle name="40% - Accent1 2 5 2" xfId="5733" xr:uid="{00000000-0005-0000-0000-0000E9090000}"/>
    <cellStyle name="40% - Accent1 2 5 2 2" xfId="5734" xr:uid="{00000000-0005-0000-0000-0000EA090000}"/>
    <cellStyle name="40% - Accent1 2 5 2 2 2" xfId="5735" xr:uid="{00000000-0005-0000-0000-0000EB090000}"/>
    <cellStyle name="40% - Accent1 2 5 2 2 2 2" xfId="5736" xr:uid="{00000000-0005-0000-0000-0000EC090000}"/>
    <cellStyle name="40% - Accent1 2 5 2 2 2 2 2" xfId="23582" xr:uid="{F18451B6-1697-4CE7-969C-12285CFD9A09}"/>
    <cellStyle name="40% - Accent1 2 5 2 2 2 3" xfId="5737" xr:uid="{00000000-0005-0000-0000-0000ED090000}"/>
    <cellStyle name="40% - Accent1 2 5 2 2 2 3 2" xfId="23583" xr:uid="{650A57A9-EA36-4D13-B8B6-196AF027466F}"/>
    <cellStyle name="40% - Accent1 2 5 2 2 2 4" xfId="23581" xr:uid="{0E882BC7-622E-4996-87F6-8EEEA4F2DF82}"/>
    <cellStyle name="40% - Accent1 2 5 2 2 3" xfId="5738" xr:uid="{00000000-0005-0000-0000-0000EE090000}"/>
    <cellStyle name="40% - Accent1 2 5 2 2 3 2" xfId="5739" xr:uid="{00000000-0005-0000-0000-0000EF090000}"/>
    <cellStyle name="40% - Accent1 2 5 2 2 3 2 2" xfId="23585" xr:uid="{69A4BE58-B33C-4E49-A562-CC02C0B5E467}"/>
    <cellStyle name="40% - Accent1 2 5 2 2 3 3" xfId="23584" xr:uid="{DCAA330B-B994-4A4F-B0B2-642F46C8D64F}"/>
    <cellStyle name="40% - Accent1 2 5 2 2 4" xfId="5740" xr:uid="{00000000-0005-0000-0000-0000F0090000}"/>
    <cellStyle name="40% - Accent1 2 5 2 2 4 2" xfId="23586" xr:uid="{89D63CE3-A7C1-4009-9543-7E8EDC8861BD}"/>
    <cellStyle name="40% - Accent1 2 5 2 2 5" xfId="23580" xr:uid="{B3C49347-A083-4EFF-B69B-AA142398AE1E}"/>
    <cellStyle name="40% - Accent1 2 5 2 3" xfId="5741" xr:uid="{00000000-0005-0000-0000-0000F1090000}"/>
    <cellStyle name="40% - Accent1 2 5 2 3 2" xfId="5742" xr:uid="{00000000-0005-0000-0000-0000F2090000}"/>
    <cellStyle name="40% - Accent1 2 5 2 3 2 2" xfId="5743" xr:uid="{00000000-0005-0000-0000-0000F3090000}"/>
    <cellStyle name="40% - Accent1 2 5 2 3 2 2 2" xfId="23589" xr:uid="{F2D7D1C3-0D64-4D0B-A990-AE066720A3C2}"/>
    <cellStyle name="40% - Accent1 2 5 2 3 2 3" xfId="5744" xr:uid="{00000000-0005-0000-0000-0000F4090000}"/>
    <cellStyle name="40% - Accent1 2 5 2 3 2 3 2" xfId="23590" xr:uid="{555AB53D-6F37-446D-8318-090824DCC6A9}"/>
    <cellStyle name="40% - Accent1 2 5 2 3 2 4" xfId="23588" xr:uid="{AC3F0F26-220A-4F6B-98E2-9AD3353397FC}"/>
    <cellStyle name="40% - Accent1 2 5 2 3 3" xfId="5745" xr:uid="{00000000-0005-0000-0000-0000F5090000}"/>
    <cellStyle name="40% - Accent1 2 5 2 3 3 2" xfId="5746" xr:uid="{00000000-0005-0000-0000-0000F6090000}"/>
    <cellStyle name="40% - Accent1 2 5 2 3 3 2 2" xfId="23592" xr:uid="{129F622E-BC3F-4BD1-AF41-A29AFA369DEE}"/>
    <cellStyle name="40% - Accent1 2 5 2 3 3 3" xfId="23591" xr:uid="{E6D6918B-F15F-407A-BDD6-52D229F957EC}"/>
    <cellStyle name="40% - Accent1 2 5 2 3 4" xfId="5747" xr:uid="{00000000-0005-0000-0000-0000F7090000}"/>
    <cellStyle name="40% - Accent1 2 5 2 3 4 2" xfId="23593" xr:uid="{8250F0E0-12F3-43EE-AD9C-E4370B12B476}"/>
    <cellStyle name="40% - Accent1 2 5 2 3 5" xfId="23587" xr:uid="{60A67193-EDC9-4F5A-8F38-EA182DF89831}"/>
    <cellStyle name="40% - Accent1 2 5 2 4" xfId="5748" xr:uid="{00000000-0005-0000-0000-0000F8090000}"/>
    <cellStyle name="40% - Accent1 2 5 2 4 2" xfId="5749" xr:uid="{00000000-0005-0000-0000-0000F9090000}"/>
    <cellStyle name="40% - Accent1 2 5 2 4 2 2" xfId="23595" xr:uid="{FCF809E6-7027-4087-8F7E-F465957EAE46}"/>
    <cellStyle name="40% - Accent1 2 5 2 4 3" xfId="5750" xr:uid="{00000000-0005-0000-0000-0000FA090000}"/>
    <cellStyle name="40% - Accent1 2 5 2 4 3 2" xfId="23596" xr:uid="{000E5684-3A5D-4FFC-BC5C-13DD7ED37F41}"/>
    <cellStyle name="40% - Accent1 2 5 2 4 4" xfId="23594" xr:uid="{FB865779-FFA7-4FA5-911F-35B1F6091AE6}"/>
    <cellStyle name="40% - Accent1 2 5 2 5" xfId="5751" xr:uid="{00000000-0005-0000-0000-0000FB090000}"/>
    <cellStyle name="40% - Accent1 2 5 2 5 2" xfId="23597" xr:uid="{DC879CD8-6A56-4FFB-B518-38BD616B9B3C}"/>
    <cellStyle name="40% - Accent1 2 5 2 6" xfId="5752" xr:uid="{00000000-0005-0000-0000-0000FC090000}"/>
    <cellStyle name="40% - Accent1 2 5 2 6 2" xfId="5753" xr:uid="{00000000-0005-0000-0000-0000FD090000}"/>
    <cellStyle name="40% - Accent1 2 5 2 6 2 2" xfId="23599" xr:uid="{1674F17B-C5A4-4C2A-A9A1-24D443576432}"/>
    <cellStyle name="40% - Accent1 2 5 2 6 3" xfId="23598" xr:uid="{68213E51-8FCE-433C-9968-E8E7D37E304F}"/>
    <cellStyle name="40% - Accent1 2 5 2 7" xfId="5754" xr:uid="{00000000-0005-0000-0000-0000FE090000}"/>
    <cellStyle name="40% - Accent1 2 5 2 7 2" xfId="23600" xr:uid="{FE2DA343-6864-43A0-B9E3-722A5C7FAD6B}"/>
    <cellStyle name="40% - Accent1 2 5 2 8" xfId="23579" xr:uid="{93C36973-E92A-4B28-BC6A-B2D4CBE1FCFF}"/>
    <cellStyle name="40% - Accent1 2 5 3" xfId="5755" xr:uid="{00000000-0005-0000-0000-0000FF090000}"/>
    <cellStyle name="40% - Accent1 2 5 3 2" xfId="5756" xr:uid="{00000000-0005-0000-0000-0000000A0000}"/>
    <cellStyle name="40% - Accent1 2 5 3 2 2" xfId="5757" xr:uid="{00000000-0005-0000-0000-0000010A0000}"/>
    <cellStyle name="40% - Accent1 2 5 3 2 2 2" xfId="23603" xr:uid="{D5807055-0408-40C4-A5B5-1A4D3C1E50EB}"/>
    <cellStyle name="40% - Accent1 2 5 3 2 3" xfId="5758" xr:uid="{00000000-0005-0000-0000-0000020A0000}"/>
    <cellStyle name="40% - Accent1 2 5 3 2 3 2" xfId="23604" xr:uid="{DD12B769-022B-4961-B5F9-5E880360B7A7}"/>
    <cellStyle name="40% - Accent1 2 5 3 2 4" xfId="23602" xr:uid="{9FABD8B4-D8C1-462A-BE02-047033E807A1}"/>
    <cellStyle name="40% - Accent1 2 5 3 3" xfId="5759" xr:uid="{00000000-0005-0000-0000-0000030A0000}"/>
    <cellStyle name="40% - Accent1 2 5 3 3 2" xfId="5760" xr:uid="{00000000-0005-0000-0000-0000040A0000}"/>
    <cellStyle name="40% - Accent1 2 5 3 3 2 2" xfId="23606" xr:uid="{CBBBABA0-2343-4356-910F-CD94E0C2EC09}"/>
    <cellStyle name="40% - Accent1 2 5 3 3 3" xfId="23605" xr:uid="{5B50A9D8-BEBB-4791-BC9B-9975FEB75D38}"/>
    <cellStyle name="40% - Accent1 2 5 3 4" xfId="5761" xr:uid="{00000000-0005-0000-0000-0000050A0000}"/>
    <cellStyle name="40% - Accent1 2 5 3 4 2" xfId="23607" xr:uid="{C7E572E1-9BA2-4FED-AC77-ED9A902B359C}"/>
    <cellStyle name="40% - Accent1 2 5 3 5" xfId="23601" xr:uid="{7774B9E3-3B03-49D3-BFD0-594F20BC7872}"/>
    <cellStyle name="40% - Accent1 2 5 4" xfId="5762" xr:uid="{00000000-0005-0000-0000-0000060A0000}"/>
    <cellStyle name="40% - Accent1 2 5 4 2" xfId="5763" xr:uid="{00000000-0005-0000-0000-0000070A0000}"/>
    <cellStyle name="40% - Accent1 2 5 4 2 2" xfId="5764" xr:uid="{00000000-0005-0000-0000-0000080A0000}"/>
    <cellStyle name="40% - Accent1 2 5 4 2 2 2" xfId="23610" xr:uid="{A2C08C99-BF3E-496F-B9C1-E329CBD4C323}"/>
    <cellStyle name="40% - Accent1 2 5 4 2 3" xfId="5765" xr:uid="{00000000-0005-0000-0000-0000090A0000}"/>
    <cellStyle name="40% - Accent1 2 5 4 2 3 2" xfId="23611" xr:uid="{04A67123-9914-4811-BF24-0A98A50B620F}"/>
    <cellStyle name="40% - Accent1 2 5 4 2 4" xfId="23609" xr:uid="{807B0F59-F7E9-453E-93A3-9E3BC55EB483}"/>
    <cellStyle name="40% - Accent1 2 5 4 3" xfId="5766" xr:uid="{00000000-0005-0000-0000-00000A0A0000}"/>
    <cellStyle name="40% - Accent1 2 5 4 3 2" xfId="5767" xr:uid="{00000000-0005-0000-0000-00000B0A0000}"/>
    <cellStyle name="40% - Accent1 2 5 4 3 2 2" xfId="23613" xr:uid="{50771D98-ACDF-406B-A1F9-CCB97AAE3A5E}"/>
    <cellStyle name="40% - Accent1 2 5 4 3 3" xfId="23612" xr:uid="{AAC91D80-5868-4CB9-BCB6-BD86CD578C23}"/>
    <cellStyle name="40% - Accent1 2 5 4 4" xfId="5768" xr:uid="{00000000-0005-0000-0000-00000C0A0000}"/>
    <cellStyle name="40% - Accent1 2 5 4 4 2" xfId="23614" xr:uid="{877403EB-7F50-40C3-BA97-65C862CEF6A5}"/>
    <cellStyle name="40% - Accent1 2 5 4 5" xfId="23608" xr:uid="{1397D513-EE0E-4483-A58B-1B50F0621D37}"/>
    <cellStyle name="40% - Accent1 2 5 5" xfId="5769" xr:uid="{00000000-0005-0000-0000-00000D0A0000}"/>
    <cellStyle name="40% - Accent1 2 5 5 2" xfId="5770" xr:uid="{00000000-0005-0000-0000-00000E0A0000}"/>
    <cellStyle name="40% - Accent1 2 5 5 2 2" xfId="23616" xr:uid="{F3AC21B8-187E-4050-9C0C-DF9E357CAC97}"/>
    <cellStyle name="40% - Accent1 2 5 5 3" xfId="5771" xr:uid="{00000000-0005-0000-0000-00000F0A0000}"/>
    <cellStyle name="40% - Accent1 2 5 5 3 2" xfId="23617" xr:uid="{0034D84A-E979-48F1-886E-0DEA08C881F0}"/>
    <cellStyle name="40% - Accent1 2 5 5 4" xfId="23615" xr:uid="{434444CF-6E1C-41C9-8CD5-1F20454131DD}"/>
    <cellStyle name="40% - Accent1 2 5 6" xfId="5772" xr:uid="{00000000-0005-0000-0000-0000100A0000}"/>
    <cellStyle name="40% - Accent1 2 5 6 2" xfId="23618" xr:uid="{4B7AFD1B-F0F6-4EA9-8E86-AE8D26D5C8AC}"/>
    <cellStyle name="40% - Accent1 2 5 7" xfId="5773" xr:uid="{00000000-0005-0000-0000-0000110A0000}"/>
    <cellStyle name="40% - Accent1 2 5 7 2" xfId="5774" xr:uid="{00000000-0005-0000-0000-0000120A0000}"/>
    <cellStyle name="40% - Accent1 2 5 7 2 2" xfId="23620" xr:uid="{9B86BD07-F5FC-4153-98EC-AF2E0BC626DE}"/>
    <cellStyle name="40% - Accent1 2 5 7 3" xfId="23619" xr:uid="{B2012DC5-30EA-4546-BFF5-792047CE3937}"/>
    <cellStyle name="40% - Accent1 2 5 8" xfId="5775" xr:uid="{00000000-0005-0000-0000-0000130A0000}"/>
    <cellStyle name="40% - Accent1 2 5 8 2" xfId="23621" xr:uid="{20BED2CE-047E-43A7-BC59-A500DBD4A5BA}"/>
    <cellStyle name="40% - Accent1 2 5 9" xfId="23578" xr:uid="{882AFED7-C617-4C13-947B-DD39E59C1025}"/>
    <cellStyle name="40% - Accent1 2 6" xfId="5776" xr:uid="{00000000-0005-0000-0000-0000140A0000}"/>
    <cellStyle name="40% - Accent1 2 6 2" xfId="5777" xr:uid="{00000000-0005-0000-0000-0000150A0000}"/>
    <cellStyle name="40% - Accent1 2 6 2 2" xfId="5778" xr:uid="{00000000-0005-0000-0000-0000160A0000}"/>
    <cellStyle name="40% - Accent1 2 6 2 2 2" xfId="5779" xr:uid="{00000000-0005-0000-0000-0000170A0000}"/>
    <cellStyle name="40% - Accent1 2 6 2 2 2 2" xfId="5780" xr:uid="{00000000-0005-0000-0000-0000180A0000}"/>
    <cellStyle name="40% - Accent1 2 6 2 2 2 2 2" xfId="23626" xr:uid="{FBC7B34D-2767-46D5-A278-405B74DB736F}"/>
    <cellStyle name="40% - Accent1 2 6 2 2 2 3" xfId="5781" xr:uid="{00000000-0005-0000-0000-0000190A0000}"/>
    <cellStyle name="40% - Accent1 2 6 2 2 2 3 2" xfId="23627" xr:uid="{6EA8BD52-4EE2-44CA-BB6D-A684FE179475}"/>
    <cellStyle name="40% - Accent1 2 6 2 2 2 4" xfId="23625" xr:uid="{196D87DF-7AC3-492E-80BF-83C3EE6CF0EA}"/>
    <cellStyle name="40% - Accent1 2 6 2 2 3" xfId="5782" xr:uid="{00000000-0005-0000-0000-00001A0A0000}"/>
    <cellStyle name="40% - Accent1 2 6 2 2 3 2" xfId="5783" xr:uid="{00000000-0005-0000-0000-00001B0A0000}"/>
    <cellStyle name="40% - Accent1 2 6 2 2 3 2 2" xfId="23629" xr:uid="{5BBD6ED1-A44A-4345-9B07-BB812FC71C9F}"/>
    <cellStyle name="40% - Accent1 2 6 2 2 3 3" xfId="23628" xr:uid="{136D6AAB-462B-4888-936D-B7141C3A1CA5}"/>
    <cellStyle name="40% - Accent1 2 6 2 2 4" xfId="5784" xr:uid="{00000000-0005-0000-0000-00001C0A0000}"/>
    <cellStyle name="40% - Accent1 2 6 2 2 4 2" xfId="23630" xr:uid="{7E4F29BF-9FAF-46EB-8430-294F3EEE0753}"/>
    <cellStyle name="40% - Accent1 2 6 2 2 5" xfId="23624" xr:uid="{3F2D547E-4680-41F3-83C9-6D85E9CC2F64}"/>
    <cellStyle name="40% - Accent1 2 6 2 3" xfId="5785" xr:uid="{00000000-0005-0000-0000-00001D0A0000}"/>
    <cellStyle name="40% - Accent1 2 6 2 3 2" xfId="5786" xr:uid="{00000000-0005-0000-0000-00001E0A0000}"/>
    <cellStyle name="40% - Accent1 2 6 2 3 2 2" xfId="5787" xr:uid="{00000000-0005-0000-0000-00001F0A0000}"/>
    <cellStyle name="40% - Accent1 2 6 2 3 2 2 2" xfId="23633" xr:uid="{0465F170-325F-435F-B160-3955AB08A597}"/>
    <cellStyle name="40% - Accent1 2 6 2 3 2 3" xfId="5788" xr:uid="{00000000-0005-0000-0000-0000200A0000}"/>
    <cellStyle name="40% - Accent1 2 6 2 3 2 3 2" xfId="23634" xr:uid="{522B7056-17DE-4CAE-83F2-30E76BEE001C}"/>
    <cellStyle name="40% - Accent1 2 6 2 3 2 4" xfId="23632" xr:uid="{DCE123A6-BA8C-4206-A923-D6CA452318B8}"/>
    <cellStyle name="40% - Accent1 2 6 2 3 3" xfId="5789" xr:uid="{00000000-0005-0000-0000-0000210A0000}"/>
    <cellStyle name="40% - Accent1 2 6 2 3 3 2" xfId="5790" xr:uid="{00000000-0005-0000-0000-0000220A0000}"/>
    <cellStyle name="40% - Accent1 2 6 2 3 3 2 2" xfId="23636" xr:uid="{18AF35C8-F597-4CB0-9241-59EC6C03FE8C}"/>
    <cellStyle name="40% - Accent1 2 6 2 3 3 3" xfId="23635" xr:uid="{5EACC98D-8B16-4B7E-A471-B660A6400583}"/>
    <cellStyle name="40% - Accent1 2 6 2 3 4" xfId="5791" xr:uid="{00000000-0005-0000-0000-0000230A0000}"/>
    <cellStyle name="40% - Accent1 2 6 2 3 4 2" xfId="23637" xr:uid="{DCBC686C-0CB9-479D-A45D-E07CC321C431}"/>
    <cellStyle name="40% - Accent1 2 6 2 3 5" xfId="23631" xr:uid="{9F922441-4606-409C-BC49-B4F5B584D914}"/>
    <cellStyle name="40% - Accent1 2 6 2 4" xfId="5792" xr:uid="{00000000-0005-0000-0000-0000240A0000}"/>
    <cellStyle name="40% - Accent1 2 6 2 4 2" xfId="5793" xr:uid="{00000000-0005-0000-0000-0000250A0000}"/>
    <cellStyle name="40% - Accent1 2 6 2 4 2 2" xfId="23639" xr:uid="{1A1F41C3-40B8-42EF-A6E9-87C22C7E47E9}"/>
    <cellStyle name="40% - Accent1 2 6 2 4 3" xfId="5794" xr:uid="{00000000-0005-0000-0000-0000260A0000}"/>
    <cellStyle name="40% - Accent1 2 6 2 4 3 2" xfId="23640" xr:uid="{2D8FF41D-C361-4BD7-B9FF-CC780188FD5E}"/>
    <cellStyle name="40% - Accent1 2 6 2 4 4" xfId="23638" xr:uid="{25EDDDDB-4D06-43F9-81AB-A543B33D523C}"/>
    <cellStyle name="40% - Accent1 2 6 2 5" xfId="5795" xr:uid="{00000000-0005-0000-0000-0000270A0000}"/>
    <cellStyle name="40% - Accent1 2 6 2 5 2" xfId="23641" xr:uid="{3A5A8F55-7D40-4989-88CA-41F8D28D44B9}"/>
    <cellStyle name="40% - Accent1 2 6 2 6" xfId="5796" xr:uid="{00000000-0005-0000-0000-0000280A0000}"/>
    <cellStyle name="40% - Accent1 2 6 2 6 2" xfId="5797" xr:uid="{00000000-0005-0000-0000-0000290A0000}"/>
    <cellStyle name="40% - Accent1 2 6 2 6 2 2" xfId="23643" xr:uid="{77ABFC32-CFF7-41A0-A536-5330EC23BB6C}"/>
    <cellStyle name="40% - Accent1 2 6 2 6 3" xfId="23642" xr:uid="{3CCD5417-D369-4E88-92FD-A56A23995083}"/>
    <cellStyle name="40% - Accent1 2 6 2 7" xfId="5798" xr:uid="{00000000-0005-0000-0000-00002A0A0000}"/>
    <cellStyle name="40% - Accent1 2 6 2 7 2" xfId="23644" xr:uid="{81679114-D110-4861-B737-A2CD834C8DCC}"/>
    <cellStyle name="40% - Accent1 2 6 2 8" xfId="23623" xr:uid="{D9872F84-8DE4-43FE-8321-42E049C9B051}"/>
    <cellStyle name="40% - Accent1 2 6 3" xfId="5799" xr:uid="{00000000-0005-0000-0000-00002B0A0000}"/>
    <cellStyle name="40% - Accent1 2 6 3 2" xfId="5800" xr:uid="{00000000-0005-0000-0000-00002C0A0000}"/>
    <cellStyle name="40% - Accent1 2 6 3 2 2" xfId="5801" xr:uid="{00000000-0005-0000-0000-00002D0A0000}"/>
    <cellStyle name="40% - Accent1 2 6 3 2 2 2" xfId="23647" xr:uid="{6873E504-1D55-493D-9554-0BFE43630C74}"/>
    <cellStyle name="40% - Accent1 2 6 3 2 3" xfId="5802" xr:uid="{00000000-0005-0000-0000-00002E0A0000}"/>
    <cellStyle name="40% - Accent1 2 6 3 2 3 2" xfId="23648" xr:uid="{BDEC3B9E-E726-4633-9831-7C0585A367F6}"/>
    <cellStyle name="40% - Accent1 2 6 3 2 4" xfId="23646" xr:uid="{219FCEC8-4490-4BA4-B66E-937A8ED20ABB}"/>
    <cellStyle name="40% - Accent1 2 6 3 3" xfId="5803" xr:uid="{00000000-0005-0000-0000-00002F0A0000}"/>
    <cellStyle name="40% - Accent1 2 6 3 3 2" xfId="5804" xr:uid="{00000000-0005-0000-0000-0000300A0000}"/>
    <cellStyle name="40% - Accent1 2 6 3 3 2 2" xfId="23650" xr:uid="{78508AE1-DA1E-4509-AE9F-06FFA3E7F110}"/>
    <cellStyle name="40% - Accent1 2 6 3 3 3" xfId="23649" xr:uid="{D9547EDB-B73B-48EB-9B19-F02C84E3377A}"/>
    <cellStyle name="40% - Accent1 2 6 3 4" xfId="5805" xr:uid="{00000000-0005-0000-0000-0000310A0000}"/>
    <cellStyle name="40% - Accent1 2 6 3 4 2" xfId="23651" xr:uid="{1D8A4945-BC8F-4F55-83FE-5270FD96DD4C}"/>
    <cellStyle name="40% - Accent1 2 6 3 5" xfId="23645" xr:uid="{325ADDE7-4328-480E-9CFD-7668C22BDF11}"/>
    <cellStyle name="40% - Accent1 2 6 4" xfId="5806" xr:uid="{00000000-0005-0000-0000-0000320A0000}"/>
    <cellStyle name="40% - Accent1 2 6 4 2" xfId="5807" xr:uid="{00000000-0005-0000-0000-0000330A0000}"/>
    <cellStyle name="40% - Accent1 2 6 4 2 2" xfId="5808" xr:uid="{00000000-0005-0000-0000-0000340A0000}"/>
    <cellStyle name="40% - Accent1 2 6 4 2 2 2" xfId="23654" xr:uid="{EB74D63A-6D36-4297-A570-C5F10B582AD9}"/>
    <cellStyle name="40% - Accent1 2 6 4 2 3" xfId="5809" xr:uid="{00000000-0005-0000-0000-0000350A0000}"/>
    <cellStyle name="40% - Accent1 2 6 4 2 3 2" xfId="23655" xr:uid="{B53C4E83-61E1-4217-BBFC-C01E439FEA96}"/>
    <cellStyle name="40% - Accent1 2 6 4 2 4" xfId="23653" xr:uid="{F53001CC-7E35-4DCE-A959-59ACD32CF1E4}"/>
    <cellStyle name="40% - Accent1 2 6 4 3" xfId="5810" xr:uid="{00000000-0005-0000-0000-0000360A0000}"/>
    <cellStyle name="40% - Accent1 2 6 4 3 2" xfId="5811" xr:uid="{00000000-0005-0000-0000-0000370A0000}"/>
    <cellStyle name="40% - Accent1 2 6 4 3 2 2" xfId="23657" xr:uid="{A90AAC30-669B-44E6-911A-942D7FA064D7}"/>
    <cellStyle name="40% - Accent1 2 6 4 3 3" xfId="23656" xr:uid="{7064B230-17E7-427A-A0AE-10182DBCBB92}"/>
    <cellStyle name="40% - Accent1 2 6 4 4" xfId="5812" xr:uid="{00000000-0005-0000-0000-0000380A0000}"/>
    <cellStyle name="40% - Accent1 2 6 4 4 2" xfId="23658" xr:uid="{CE990D35-7258-426C-956A-0C84E2B7BAF3}"/>
    <cellStyle name="40% - Accent1 2 6 4 5" xfId="23652" xr:uid="{5777CEBD-CD0E-4B74-9962-2076CC07FA49}"/>
    <cellStyle name="40% - Accent1 2 6 5" xfId="5813" xr:uid="{00000000-0005-0000-0000-0000390A0000}"/>
    <cellStyle name="40% - Accent1 2 6 5 2" xfId="5814" xr:uid="{00000000-0005-0000-0000-00003A0A0000}"/>
    <cellStyle name="40% - Accent1 2 6 5 2 2" xfId="23660" xr:uid="{BB11BE53-F89F-4100-A543-42BB39F9FF26}"/>
    <cellStyle name="40% - Accent1 2 6 5 3" xfId="5815" xr:uid="{00000000-0005-0000-0000-00003B0A0000}"/>
    <cellStyle name="40% - Accent1 2 6 5 3 2" xfId="23661" xr:uid="{E9B4425E-1F41-4E27-8439-1467444D8908}"/>
    <cellStyle name="40% - Accent1 2 6 5 4" xfId="23659" xr:uid="{E93717C3-F265-4393-BFC6-8C7A83DB0788}"/>
    <cellStyle name="40% - Accent1 2 6 6" xfId="5816" xr:uid="{00000000-0005-0000-0000-00003C0A0000}"/>
    <cellStyle name="40% - Accent1 2 6 6 2" xfId="23662" xr:uid="{A5C25DFD-D322-43A4-A7C9-B258D9093D02}"/>
    <cellStyle name="40% - Accent1 2 6 7" xfId="5817" xr:uid="{00000000-0005-0000-0000-00003D0A0000}"/>
    <cellStyle name="40% - Accent1 2 6 7 2" xfId="5818" xr:uid="{00000000-0005-0000-0000-00003E0A0000}"/>
    <cellStyle name="40% - Accent1 2 6 7 2 2" xfId="23664" xr:uid="{976CFCAD-2962-46BF-A976-CF770151B3C3}"/>
    <cellStyle name="40% - Accent1 2 6 7 3" xfId="23663" xr:uid="{86523232-CF41-4B01-952A-A4361B07621B}"/>
    <cellStyle name="40% - Accent1 2 6 8" xfId="5819" xr:uid="{00000000-0005-0000-0000-00003F0A0000}"/>
    <cellStyle name="40% - Accent1 2 6 8 2" xfId="23665" xr:uid="{DD65DDDD-6915-4ED6-AF17-316C0DBC632F}"/>
    <cellStyle name="40% - Accent1 2 6 9" xfId="23622" xr:uid="{95E2B92D-42DE-4231-BE19-F274D8BF7488}"/>
    <cellStyle name="40% - Accent1 2 7" xfId="5820" xr:uid="{00000000-0005-0000-0000-0000400A0000}"/>
    <cellStyle name="40% - Accent1 2 7 2" xfId="5821" xr:uid="{00000000-0005-0000-0000-0000410A0000}"/>
    <cellStyle name="40% - Accent1 2 7 2 2" xfId="5822" xr:uid="{00000000-0005-0000-0000-0000420A0000}"/>
    <cellStyle name="40% - Accent1 2 7 2 2 2" xfId="23668" xr:uid="{4EF40FB4-EF11-4F00-93C3-A545A30EFB2F}"/>
    <cellStyle name="40% - Accent1 2 7 2 3" xfId="5823" xr:uid="{00000000-0005-0000-0000-0000430A0000}"/>
    <cellStyle name="40% - Accent1 2 7 2 3 2" xfId="23669" xr:uid="{C266D699-6341-45C4-993A-81FBB60B93C6}"/>
    <cellStyle name="40% - Accent1 2 7 2 4" xfId="23667" xr:uid="{C33C26A3-0ACF-46CB-BA0A-F576C889CF49}"/>
    <cellStyle name="40% - Accent1 2 7 3" xfId="5824" xr:uid="{00000000-0005-0000-0000-0000440A0000}"/>
    <cellStyle name="40% - Accent1 2 7 3 2" xfId="5825" xr:uid="{00000000-0005-0000-0000-0000450A0000}"/>
    <cellStyle name="40% - Accent1 2 7 3 2 2" xfId="23671" xr:uid="{BBFD8F8E-144A-40E3-A7F4-33D81AA5FC1F}"/>
    <cellStyle name="40% - Accent1 2 7 3 3" xfId="23670" xr:uid="{DB645F4E-CD7B-4CD4-9133-BA9A16A0F701}"/>
    <cellStyle name="40% - Accent1 2 7 4" xfId="5826" xr:uid="{00000000-0005-0000-0000-0000460A0000}"/>
    <cellStyle name="40% - Accent1 2 7 4 2" xfId="23672" xr:uid="{487D0997-B689-4BED-9FA8-5FA274DD25B4}"/>
    <cellStyle name="40% - Accent1 2 7 5" xfId="23666" xr:uid="{A0D1D25B-15F0-464E-9869-CA6C51D410EC}"/>
    <cellStyle name="40% - Accent1 3" xfId="222" xr:uid="{00000000-0005-0000-0000-00003D000000}"/>
    <cellStyle name="40% - Accent1 3 10" xfId="5827" xr:uid="{00000000-0005-0000-0000-0000470A0000}"/>
    <cellStyle name="40% - Accent1 3 10 2" xfId="23673" xr:uid="{33531CBE-B7E8-4DD0-A170-80118BBC6B7B}"/>
    <cellStyle name="40% - Accent1 3 2" xfId="5828" xr:uid="{00000000-0005-0000-0000-0000480A0000}"/>
    <cellStyle name="40% - Accent1 3 2 2" xfId="5829" xr:uid="{00000000-0005-0000-0000-0000490A0000}"/>
    <cellStyle name="40% - Accent1 3 2 2 2" xfId="5830" xr:uid="{00000000-0005-0000-0000-00004A0A0000}"/>
    <cellStyle name="40% - Accent1 3 2 2 2 2" xfId="5831" xr:uid="{00000000-0005-0000-0000-00004B0A0000}"/>
    <cellStyle name="40% - Accent1 3 2 2 2 2 2" xfId="5832" xr:uid="{00000000-0005-0000-0000-00004C0A0000}"/>
    <cellStyle name="40% - Accent1 3 2 2 2 2 2 2" xfId="23677" xr:uid="{72B1074C-AB85-4B28-B7C0-04E42A83675E}"/>
    <cellStyle name="40% - Accent1 3 2 2 2 2 3" xfId="5833" xr:uid="{00000000-0005-0000-0000-00004D0A0000}"/>
    <cellStyle name="40% - Accent1 3 2 2 2 2 3 2" xfId="23678" xr:uid="{93C86F5A-687B-48E3-B407-FF40B033341E}"/>
    <cellStyle name="40% - Accent1 3 2 2 2 2 4" xfId="23676" xr:uid="{B4EFB500-298D-4D56-AD8F-2055A89BC57A}"/>
    <cellStyle name="40% - Accent1 3 2 2 2 3" xfId="5834" xr:uid="{00000000-0005-0000-0000-00004E0A0000}"/>
    <cellStyle name="40% - Accent1 3 2 2 2 3 2" xfId="5835" xr:uid="{00000000-0005-0000-0000-00004F0A0000}"/>
    <cellStyle name="40% - Accent1 3 2 2 2 3 2 2" xfId="23680" xr:uid="{B9E5B26A-9D2E-4027-B70D-9ACBA40958CF}"/>
    <cellStyle name="40% - Accent1 3 2 2 2 3 3" xfId="23679" xr:uid="{D3F4709F-20A6-46B7-826F-2503E5F3C3EA}"/>
    <cellStyle name="40% - Accent1 3 2 2 2 4" xfId="5836" xr:uid="{00000000-0005-0000-0000-0000500A0000}"/>
    <cellStyle name="40% - Accent1 3 2 2 2 4 2" xfId="23681" xr:uid="{ABED0005-E636-41A9-A1B8-D408F09E7571}"/>
    <cellStyle name="40% - Accent1 3 2 2 2 5" xfId="23675" xr:uid="{3C7F3968-972A-4E56-9BE6-726E8EC49C20}"/>
    <cellStyle name="40% - Accent1 3 2 2 3" xfId="5837" xr:uid="{00000000-0005-0000-0000-0000510A0000}"/>
    <cellStyle name="40% - Accent1 3 2 2 3 2" xfId="5838" xr:uid="{00000000-0005-0000-0000-0000520A0000}"/>
    <cellStyle name="40% - Accent1 3 2 2 3 2 2" xfId="23683" xr:uid="{3E185AE0-8DF5-4E76-8408-C563E37E4B5B}"/>
    <cellStyle name="40% - Accent1 3 2 2 3 3" xfId="5839" xr:uid="{00000000-0005-0000-0000-0000530A0000}"/>
    <cellStyle name="40% - Accent1 3 2 2 3 3 2" xfId="23684" xr:uid="{5C63E97C-2805-4A75-8CE5-805FDF277DD4}"/>
    <cellStyle name="40% - Accent1 3 2 2 3 4" xfId="23682" xr:uid="{A32F59B1-0A5D-4786-8992-10E0A2F5B7D8}"/>
    <cellStyle name="40% - Accent1 3 2 2 4" xfId="5840" xr:uid="{00000000-0005-0000-0000-0000540A0000}"/>
    <cellStyle name="40% - Accent1 3 2 2 4 2" xfId="23685" xr:uid="{31CB5F16-49BA-4880-B7FA-73D477FD6933}"/>
    <cellStyle name="40% - Accent1 3 2 2 5" xfId="5841" xr:uid="{00000000-0005-0000-0000-0000550A0000}"/>
    <cellStyle name="40% - Accent1 3 2 2 5 2" xfId="5842" xr:uid="{00000000-0005-0000-0000-0000560A0000}"/>
    <cellStyle name="40% - Accent1 3 2 2 5 2 2" xfId="23687" xr:uid="{5DCF863C-8135-4212-8938-EA52C3FEE1A6}"/>
    <cellStyle name="40% - Accent1 3 2 2 5 3" xfId="23686" xr:uid="{C78BF05E-559E-4775-81AF-4BFC1F00C9C8}"/>
    <cellStyle name="40% - Accent1 3 2 2 6" xfId="5843" xr:uid="{00000000-0005-0000-0000-0000570A0000}"/>
    <cellStyle name="40% - Accent1 3 2 2 6 2" xfId="23688" xr:uid="{D3D7B7B9-84B5-46D9-B5F3-736D37B06E7E}"/>
    <cellStyle name="40% - Accent1 3 2 2 7" xfId="23674" xr:uid="{5249AC1D-84B1-4D18-BB6A-00380522918D}"/>
    <cellStyle name="40% - Accent1 3 2 3" xfId="5844" xr:uid="{00000000-0005-0000-0000-0000580A0000}"/>
    <cellStyle name="40% - Accent1 3 2 3 2" xfId="5845" xr:uid="{00000000-0005-0000-0000-0000590A0000}"/>
    <cellStyle name="40% - Accent1 3 2 3 2 2" xfId="5846" xr:uid="{00000000-0005-0000-0000-00005A0A0000}"/>
    <cellStyle name="40% - Accent1 3 2 3 2 2 2" xfId="23691" xr:uid="{BF222BD2-4C23-4D6E-AB36-0B43BF3AF95B}"/>
    <cellStyle name="40% - Accent1 3 2 3 2 3" xfId="5847" xr:uid="{00000000-0005-0000-0000-00005B0A0000}"/>
    <cellStyle name="40% - Accent1 3 2 3 2 3 2" xfId="23692" xr:uid="{AC9A4AB6-EF97-4FC5-8F3B-85FA351F786F}"/>
    <cellStyle name="40% - Accent1 3 2 3 2 4" xfId="23690" xr:uid="{0FDEE453-9D77-4C0E-B20B-F8610D98F45E}"/>
    <cellStyle name="40% - Accent1 3 2 3 3" xfId="5848" xr:uid="{00000000-0005-0000-0000-00005C0A0000}"/>
    <cellStyle name="40% - Accent1 3 2 3 3 2" xfId="5849" xr:uid="{00000000-0005-0000-0000-00005D0A0000}"/>
    <cellStyle name="40% - Accent1 3 2 3 3 2 2" xfId="23694" xr:uid="{693DDDD7-B828-45B4-AFD6-5C199E53B19C}"/>
    <cellStyle name="40% - Accent1 3 2 3 3 3" xfId="23693" xr:uid="{ADAADE14-9289-465C-8A83-27F56912D750}"/>
    <cellStyle name="40% - Accent1 3 2 3 4" xfId="5850" xr:uid="{00000000-0005-0000-0000-00005E0A0000}"/>
    <cellStyle name="40% - Accent1 3 2 3 4 2" xfId="23695" xr:uid="{FE2461C9-8AB3-4F16-B8D0-FE5BB8C6FB34}"/>
    <cellStyle name="40% - Accent1 3 2 3 5" xfId="23689" xr:uid="{62F5FE7A-BEE7-4C68-A31F-0469ACD5C638}"/>
    <cellStyle name="40% - Accent1 3 2 4" xfId="5851" xr:uid="{00000000-0005-0000-0000-00005F0A0000}"/>
    <cellStyle name="40% - Accent1 3 2 5" xfId="5852" xr:uid="{00000000-0005-0000-0000-0000600A0000}"/>
    <cellStyle name="40% - Accent1 3 2 5 2" xfId="23696" xr:uid="{1205BE74-B1A5-4494-AC8A-679CD424F063}"/>
    <cellStyle name="40% - Accent1 3 3" xfId="5853" xr:uid="{00000000-0005-0000-0000-0000610A0000}"/>
    <cellStyle name="40% - Accent1 3 3 2" xfId="5854" xr:uid="{00000000-0005-0000-0000-0000620A0000}"/>
    <cellStyle name="40% - Accent1 3 3 2 2" xfId="5855" xr:uid="{00000000-0005-0000-0000-0000630A0000}"/>
    <cellStyle name="40% - Accent1 3 3 2 2 2" xfId="23699" xr:uid="{AFBD573E-5A0A-47DB-A5B7-FA3BDB85C857}"/>
    <cellStyle name="40% - Accent1 3 3 2 3" xfId="5856" xr:uid="{00000000-0005-0000-0000-0000640A0000}"/>
    <cellStyle name="40% - Accent1 3 3 2 3 2" xfId="5857" xr:uid="{00000000-0005-0000-0000-0000650A0000}"/>
    <cellStyle name="40% - Accent1 3 3 2 3 2 2" xfId="23701" xr:uid="{3BCC075C-2FC0-4242-BB9A-509186ED7542}"/>
    <cellStyle name="40% - Accent1 3 3 2 3 3" xfId="23700" xr:uid="{6E6EEF0D-C2FA-4309-9AE6-557E6345C674}"/>
    <cellStyle name="40% - Accent1 3 3 2 4" xfId="23698" xr:uid="{3A2A0151-08A3-4AA8-AC6C-323CEAC2FD2A}"/>
    <cellStyle name="40% - Accent1 3 3 3" xfId="5858" xr:uid="{00000000-0005-0000-0000-0000660A0000}"/>
    <cellStyle name="40% - Accent1 3 3 3 2" xfId="23702" xr:uid="{9390E2DD-CF45-485E-9257-80A90E95835B}"/>
    <cellStyle name="40% - Accent1 3 3 4" xfId="5859" xr:uid="{00000000-0005-0000-0000-0000670A0000}"/>
    <cellStyle name="40% - Accent1 3 3 4 2" xfId="5860" xr:uid="{00000000-0005-0000-0000-0000680A0000}"/>
    <cellStyle name="40% - Accent1 3 3 4 2 2" xfId="23704" xr:uid="{D5F8275D-2AD9-4FAF-8D2D-0BF18CB6B278}"/>
    <cellStyle name="40% - Accent1 3 3 4 3" xfId="23703" xr:uid="{F4AC26AC-A440-4217-A383-738525F1DB4A}"/>
    <cellStyle name="40% - Accent1 3 3 5" xfId="5861" xr:uid="{00000000-0005-0000-0000-0000690A0000}"/>
    <cellStyle name="40% - Accent1 3 3 5 2" xfId="23705" xr:uid="{EB8949EF-44A4-427D-9CD8-A2CDF88B2AAC}"/>
    <cellStyle name="40% - Accent1 3 3 6" xfId="23697" xr:uid="{D1177C8C-F140-44D0-BAF5-F339BFC91550}"/>
    <cellStyle name="40% - Accent1 3 4" xfId="5862" xr:uid="{00000000-0005-0000-0000-00006A0A0000}"/>
    <cellStyle name="40% - Accent1 3 4 2" xfId="5863" xr:uid="{00000000-0005-0000-0000-00006B0A0000}"/>
    <cellStyle name="40% - Accent1 3 4 2 2" xfId="5864" xr:uid="{00000000-0005-0000-0000-00006C0A0000}"/>
    <cellStyle name="40% - Accent1 3 4 2 2 2" xfId="23708" xr:uid="{C22FC071-2474-4352-A3B1-C559C685EFC1}"/>
    <cellStyle name="40% - Accent1 3 4 2 3" xfId="5865" xr:uid="{00000000-0005-0000-0000-00006D0A0000}"/>
    <cellStyle name="40% - Accent1 3 4 2 3 2" xfId="23709" xr:uid="{CD63DD11-0CF7-457E-B016-27FAA82555C0}"/>
    <cellStyle name="40% - Accent1 3 4 2 4" xfId="23707" xr:uid="{3606306A-FE89-41E5-8455-34A13AE7EB04}"/>
    <cellStyle name="40% - Accent1 3 4 3" xfId="5866" xr:uid="{00000000-0005-0000-0000-00006E0A0000}"/>
    <cellStyle name="40% - Accent1 3 4 3 2" xfId="23710" xr:uid="{A2DFA12B-92EB-418D-9E26-B7F18900C3C0}"/>
    <cellStyle name="40% - Accent1 3 4 4" xfId="5867" xr:uid="{00000000-0005-0000-0000-00006F0A0000}"/>
    <cellStyle name="40% - Accent1 3 4 4 2" xfId="5868" xr:uid="{00000000-0005-0000-0000-0000700A0000}"/>
    <cellStyle name="40% - Accent1 3 4 4 2 2" xfId="23712" xr:uid="{1A41A917-963C-4BBF-A803-194D1F92AA55}"/>
    <cellStyle name="40% - Accent1 3 4 4 3" xfId="23711" xr:uid="{8F485A5F-882B-4464-ACFE-E01CE73A04AE}"/>
    <cellStyle name="40% - Accent1 3 4 5" xfId="5869" xr:uid="{00000000-0005-0000-0000-0000710A0000}"/>
    <cellStyle name="40% - Accent1 3 4 5 2" xfId="23713" xr:uid="{F21EC963-2EC9-4E67-ACEE-8B3AB32DB007}"/>
    <cellStyle name="40% - Accent1 3 4 6" xfId="23706" xr:uid="{B4B58BE8-02D8-4B5E-980F-B8522DCEBB64}"/>
    <cellStyle name="40% - Accent1 3 5" xfId="5870" xr:uid="{00000000-0005-0000-0000-0000720A0000}"/>
    <cellStyle name="40% - Accent1 3 5 2" xfId="5871" xr:uid="{00000000-0005-0000-0000-0000730A0000}"/>
    <cellStyle name="40% - Accent1 3 5 2 2" xfId="5872" xr:uid="{00000000-0005-0000-0000-0000740A0000}"/>
    <cellStyle name="40% - Accent1 3 5 2 2 2" xfId="23716" xr:uid="{C75AC58C-9513-4D01-9C8D-39B0A9078A79}"/>
    <cellStyle name="40% - Accent1 3 5 2 3" xfId="5873" xr:uid="{00000000-0005-0000-0000-0000750A0000}"/>
    <cellStyle name="40% - Accent1 3 5 2 3 2" xfId="23717" xr:uid="{A488CCFE-A4C3-4E5B-8FF9-D948043111F8}"/>
    <cellStyle name="40% - Accent1 3 5 2 4" xfId="23715" xr:uid="{EBE99CF4-99F9-4FB8-8458-5170EBE3FD86}"/>
    <cellStyle name="40% - Accent1 3 5 3" xfId="5874" xr:uid="{00000000-0005-0000-0000-0000760A0000}"/>
    <cellStyle name="40% - Accent1 3 5 3 2" xfId="5875" xr:uid="{00000000-0005-0000-0000-0000770A0000}"/>
    <cellStyle name="40% - Accent1 3 5 3 2 2" xfId="23719" xr:uid="{F213F756-E022-463F-85CE-E899ECD21500}"/>
    <cellStyle name="40% - Accent1 3 5 3 3" xfId="23718" xr:uid="{56C8B365-6146-4255-A60E-33B98646DFD7}"/>
    <cellStyle name="40% - Accent1 3 5 4" xfId="5876" xr:uid="{00000000-0005-0000-0000-0000780A0000}"/>
    <cellStyle name="40% - Accent1 3 5 4 2" xfId="23720" xr:uid="{B9DDE98C-A0F1-4C67-97B1-D6EBE734CCAD}"/>
    <cellStyle name="40% - Accent1 3 5 5" xfId="23714" xr:uid="{0269C6E4-A2A7-4C2C-82CD-1C6CE13466BA}"/>
    <cellStyle name="40% - Accent1 3 6" xfId="5877" xr:uid="{00000000-0005-0000-0000-0000790A0000}"/>
    <cellStyle name="40% - Accent1 3 6 2" xfId="5878" xr:uid="{00000000-0005-0000-0000-00007A0A0000}"/>
    <cellStyle name="40% - Accent1 3 6 2 2" xfId="23722" xr:uid="{9855CA92-2209-4401-81A0-AC27D23D82F0}"/>
    <cellStyle name="40% - Accent1 3 6 3" xfId="5879" xr:uid="{00000000-0005-0000-0000-00007B0A0000}"/>
    <cellStyle name="40% - Accent1 3 6 3 2" xfId="23723" xr:uid="{CF269FF3-4B07-48AD-AC13-8F948BC4C034}"/>
    <cellStyle name="40% - Accent1 3 6 4" xfId="23721" xr:uid="{EE4EBFDA-05CE-4E97-B4D7-D4388A4A51AE}"/>
    <cellStyle name="40% - Accent1 3 7" xfId="5880" xr:uid="{00000000-0005-0000-0000-00007C0A0000}"/>
    <cellStyle name="40% - Accent1 3 7 2" xfId="23724" xr:uid="{1692B850-25BE-42E8-B166-CD9A21A51D4D}"/>
    <cellStyle name="40% - Accent1 3 8" xfId="5881" xr:uid="{00000000-0005-0000-0000-00007D0A0000}"/>
    <cellStyle name="40% - Accent1 3 8 2" xfId="5882" xr:uid="{00000000-0005-0000-0000-00007E0A0000}"/>
    <cellStyle name="40% - Accent1 3 8 2 2" xfId="23726" xr:uid="{BB079FB1-82ED-46D5-A41D-56CD71978FFF}"/>
    <cellStyle name="40% - Accent1 3 8 3" xfId="23725" xr:uid="{1BEF4772-407A-4589-90E7-4A228362415F}"/>
    <cellStyle name="40% - Accent1 3 9" xfId="5883" xr:uid="{00000000-0005-0000-0000-00007F0A0000}"/>
    <cellStyle name="40% - Accent1 3 9 2" xfId="23727" xr:uid="{2932A59D-8B05-4804-B873-65DE18C03677}"/>
    <cellStyle name="40% - Accent1 4" xfId="223" xr:uid="{00000000-0005-0000-0000-00003E000000}"/>
    <cellStyle name="40% - Accent1 4 10" xfId="5884" xr:uid="{00000000-0005-0000-0000-0000800A0000}"/>
    <cellStyle name="40% - Accent1 4 10 2" xfId="23728" xr:uid="{C6C249DC-E251-4C4F-8CA6-ED118DBEE330}"/>
    <cellStyle name="40% - Accent1 4 2" xfId="5885" xr:uid="{00000000-0005-0000-0000-0000810A0000}"/>
    <cellStyle name="40% - Accent1 4 2 2" xfId="5886" xr:uid="{00000000-0005-0000-0000-0000820A0000}"/>
    <cellStyle name="40% - Accent1 4 2 2 2" xfId="5887" xr:uid="{00000000-0005-0000-0000-0000830A0000}"/>
    <cellStyle name="40% - Accent1 4 2 2 2 2" xfId="5888" xr:uid="{00000000-0005-0000-0000-0000840A0000}"/>
    <cellStyle name="40% - Accent1 4 2 2 2 2 2" xfId="5889" xr:uid="{00000000-0005-0000-0000-0000850A0000}"/>
    <cellStyle name="40% - Accent1 4 2 2 2 2 2 2" xfId="23732" xr:uid="{E7F4CC4D-67D0-433F-8DE2-CE322099216E}"/>
    <cellStyle name="40% - Accent1 4 2 2 2 2 3" xfId="5890" xr:uid="{00000000-0005-0000-0000-0000860A0000}"/>
    <cellStyle name="40% - Accent1 4 2 2 2 2 3 2" xfId="23733" xr:uid="{2EC94899-85EB-4448-8053-5E651E8ED51F}"/>
    <cellStyle name="40% - Accent1 4 2 2 2 2 4" xfId="23731" xr:uid="{4144E780-DD3D-4145-ABB1-DFC80890B2D3}"/>
    <cellStyle name="40% - Accent1 4 2 2 2 3" xfId="5891" xr:uid="{00000000-0005-0000-0000-0000870A0000}"/>
    <cellStyle name="40% - Accent1 4 2 2 2 3 2" xfId="5892" xr:uid="{00000000-0005-0000-0000-0000880A0000}"/>
    <cellStyle name="40% - Accent1 4 2 2 2 3 2 2" xfId="23735" xr:uid="{47B6ACF0-2B15-4A2E-9EA0-C9D878D4E376}"/>
    <cellStyle name="40% - Accent1 4 2 2 2 3 3" xfId="23734" xr:uid="{E5C01EA6-9CF4-4E34-AAC5-4A2D41E81E45}"/>
    <cellStyle name="40% - Accent1 4 2 2 2 4" xfId="5893" xr:uid="{00000000-0005-0000-0000-0000890A0000}"/>
    <cellStyle name="40% - Accent1 4 2 2 2 4 2" xfId="23736" xr:uid="{F2EC723E-3E64-4D0E-BDBB-D24EDFD95667}"/>
    <cellStyle name="40% - Accent1 4 2 2 2 5" xfId="23730" xr:uid="{51358D07-F9DA-4B89-A673-17284F820038}"/>
    <cellStyle name="40% - Accent1 4 2 2 3" xfId="5894" xr:uid="{00000000-0005-0000-0000-00008A0A0000}"/>
    <cellStyle name="40% - Accent1 4 2 2 3 2" xfId="5895" xr:uid="{00000000-0005-0000-0000-00008B0A0000}"/>
    <cellStyle name="40% - Accent1 4 2 2 3 2 2" xfId="23738" xr:uid="{88E53131-585F-4D26-8DBD-7257F52E3F3F}"/>
    <cellStyle name="40% - Accent1 4 2 2 3 3" xfId="5896" xr:uid="{00000000-0005-0000-0000-00008C0A0000}"/>
    <cellStyle name="40% - Accent1 4 2 2 3 3 2" xfId="23739" xr:uid="{32D0E304-0F84-42A8-A7F0-7A140059AB26}"/>
    <cellStyle name="40% - Accent1 4 2 2 3 4" xfId="23737" xr:uid="{CA9F3F10-0FBF-41B1-A582-BBE2819AB3E2}"/>
    <cellStyle name="40% - Accent1 4 2 2 4" xfId="5897" xr:uid="{00000000-0005-0000-0000-00008D0A0000}"/>
    <cellStyle name="40% - Accent1 4 2 2 4 2" xfId="23740" xr:uid="{D4D5BFD0-B12A-49AE-981A-B718E0F79C4D}"/>
    <cellStyle name="40% - Accent1 4 2 2 5" xfId="5898" xr:uid="{00000000-0005-0000-0000-00008E0A0000}"/>
    <cellStyle name="40% - Accent1 4 2 2 5 2" xfId="5899" xr:uid="{00000000-0005-0000-0000-00008F0A0000}"/>
    <cellStyle name="40% - Accent1 4 2 2 5 2 2" xfId="23742" xr:uid="{17A3B71C-20CB-4073-878A-E13DE87D4132}"/>
    <cellStyle name="40% - Accent1 4 2 2 5 3" xfId="23741" xr:uid="{818051E3-6FCD-476F-AD46-C145AC8BCEAD}"/>
    <cellStyle name="40% - Accent1 4 2 2 6" xfId="5900" xr:uid="{00000000-0005-0000-0000-0000900A0000}"/>
    <cellStyle name="40% - Accent1 4 2 2 6 2" xfId="23743" xr:uid="{CBE7D2CF-E3D8-4C82-86D1-0748CDF4B087}"/>
    <cellStyle name="40% - Accent1 4 2 2 7" xfId="23729" xr:uid="{0357791C-6563-4C94-A2E7-B1867287D622}"/>
    <cellStyle name="40% - Accent1 4 2 3" xfId="5901" xr:uid="{00000000-0005-0000-0000-0000910A0000}"/>
    <cellStyle name="40% - Accent1 4 2 3 2" xfId="5902" xr:uid="{00000000-0005-0000-0000-0000920A0000}"/>
    <cellStyle name="40% - Accent1 4 2 3 2 2" xfId="5903" xr:uid="{00000000-0005-0000-0000-0000930A0000}"/>
    <cellStyle name="40% - Accent1 4 2 3 2 2 2" xfId="23746" xr:uid="{D214E83E-CB4A-4179-82E3-5C2EB8CF2D18}"/>
    <cellStyle name="40% - Accent1 4 2 3 2 3" xfId="5904" xr:uid="{00000000-0005-0000-0000-0000940A0000}"/>
    <cellStyle name="40% - Accent1 4 2 3 2 3 2" xfId="23747" xr:uid="{7A2C8C87-20E0-47AC-8C7F-AB9677CF2AF3}"/>
    <cellStyle name="40% - Accent1 4 2 3 2 4" xfId="23745" xr:uid="{1B9012D3-C3A5-4290-8051-D859F8FABEC7}"/>
    <cellStyle name="40% - Accent1 4 2 3 3" xfId="5905" xr:uid="{00000000-0005-0000-0000-0000950A0000}"/>
    <cellStyle name="40% - Accent1 4 2 3 3 2" xfId="5906" xr:uid="{00000000-0005-0000-0000-0000960A0000}"/>
    <cellStyle name="40% - Accent1 4 2 3 3 2 2" xfId="23749" xr:uid="{ADB34767-AFC6-472E-BFDF-E2465D415C3B}"/>
    <cellStyle name="40% - Accent1 4 2 3 3 3" xfId="23748" xr:uid="{69E17C68-F72F-46BE-82D5-6D0A909A1898}"/>
    <cellStyle name="40% - Accent1 4 2 3 4" xfId="5907" xr:uid="{00000000-0005-0000-0000-0000970A0000}"/>
    <cellStyle name="40% - Accent1 4 2 3 4 2" xfId="23750" xr:uid="{3B7AC935-A924-46F0-BD48-8D36B2793458}"/>
    <cellStyle name="40% - Accent1 4 2 3 5" xfId="23744" xr:uid="{9DA5968F-F0BB-4E87-9E36-C0840F95CE46}"/>
    <cellStyle name="40% - Accent1 4 2 4" xfId="5908" xr:uid="{00000000-0005-0000-0000-0000980A0000}"/>
    <cellStyle name="40% - Accent1 4 2 5" xfId="5909" xr:uid="{00000000-0005-0000-0000-0000990A0000}"/>
    <cellStyle name="40% - Accent1 4 2 5 2" xfId="23751" xr:uid="{B3EA12FB-0993-47FC-A7BF-F316DDEDB475}"/>
    <cellStyle name="40% - Accent1 4 3" xfId="5910" xr:uid="{00000000-0005-0000-0000-00009A0A0000}"/>
    <cellStyle name="40% - Accent1 4 3 2" xfId="5911" xr:uid="{00000000-0005-0000-0000-00009B0A0000}"/>
    <cellStyle name="40% - Accent1 4 3 2 2" xfId="5912" xr:uid="{00000000-0005-0000-0000-00009C0A0000}"/>
    <cellStyle name="40% - Accent1 4 3 2 2 2" xfId="23754" xr:uid="{0449A2F2-4653-4ED0-A801-5C95EED3B0DE}"/>
    <cellStyle name="40% - Accent1 4 3 2 3" xfId="5913" xr:uid="{00000000-0005-0000-0000-00009D0A0000}"/>
    <cellStyle name="40% - Accent1 4 3 2 3 2" xfId="23755" xr:uid="{1999C0F9-0F3D-44B0-9934-ECCF3E8C4D18}"/>
    <cellStyle name="40% - Accent1 4 3 2 4" xfId="23753" xr:uid="{A4622DF3-02B7-4BBE-AFDF-688BFBFFFD9F}"/>
    <cellStyle name="40% - Accent1 4 3 3" xfId="5914" xr:uid="{00000000-0005-0000-0000-00009E0A0000}"/>
    <cellStyle name="40% - Accent1 4 3 3 2" xfId="23756" xr:uid="{CD829B9E-815A-44F1-8D3C-D7B791D64357}"/>
    <cellStyle name="40% - Accent1 4 3 4" xfId="5915" xr:uid="{00000000-0005-0000-0000-00009F0A0000}"/>
    <cellStyle name="40% - Accent1 4 3 4 2" xfId="5916" xr:uid="{00000000-0005-0000-0000-0000A00A0000}"/>
    <cellStyle name="40% - Accent1 4 3 4 2 2" xfId="23758" xr:uid="{82B52283-5315-4F31-8E4F-6C12A0A44A68}"/>
    <cellStyle name="40% - Accent1 4 3 4 3" xfId="23757" xr:uid="{91A931F5-8D40-4EB5-AD15-B48FFCD4438D}"/>
    <cellStyle name="40% - Accent1 4 3 5" xfId="5917" xr:uid="{00000000-0005-0000-0000-0000A10A0000}"/>
    <cellStyle name="40% - Accent1 4 3 5 2" xfId="23759" xr:uid="{1877B402-636F-4572-B8AB-EC9E935E6904}"/>
    <cellStyle name="40% - Accent1 4 3 6" xfId="23752" xr:uid="{3C31D928-E879-43EF-848F-90BBF06FCDC2}"/>
    <cellStyle name="40% - Accent1 4 4" xfId="5918" xr:uid="{00000000-0005-0000-0000-0000A20A0000}"/>
    <cellStyle name="40% - Accent1 4 4 2" xfId="5919" xr:uid="{00000000-0005-0000-0000-0000A30A0000}"/>
    <cellStyle name="40% - Accent1 4 4 2 2" xfId="5920" xr:uid="{00000000-0005-0000-0000-0000A40A0000}"/>
    <cellStyle name="40% - Accent1 4 4 2 2 2" xfId="23762" xr:uid="{C75B30AB-AAB3-4520-A9DC-1E2F54E9D011}"/>
    <cellStyle name="40% - Accent1 4 4 2 3" xfId="5921" xr:uid="{00000000-0005-0000-0000-0000A50A0000}"/>
    <cellStyle name="40% - Accent1 4 4 2 3 2" xfId="23763" xr:uid="{C2B9CDCB-672A-49E3-8B6B-72470CCF909C}"/>
    <cellStyle name="40% - Accent1 4 4 2 4" xfId="23761" xr:uid="{AF010884-4477-4ED1-ADDE-4046502D20F2}"/>
    <cellStyle name="40% - Accent1 4 4 3" xfId="5922" xr:uid="{00000000-0005-0000-0000-0000A60A0000}"/>
    <cellStyle name="40% - Accent1 4 4 3 2" xfId="5923" xr:uid="{00000000-0005-0000-0000-0000A70A0000}"/>
    <cellStyle name="40% - Accent1 4 4 3 2 2" xfId="23765" xr:uid="{E0B1B793-F089-462E-B540-3A20DAFE64DF}"/>
    <cellStyle name="40% - Accent1 4 4 3 3" xfId="23764" xr:uid="{352393B9-26B2-4C12-AC82-03288B5E042B}"/>
    <cellStyle name="40% - Accent1 4 4 4" xfId="5924" xr:uid="{00000000-0005-0000-0000-0000A80A0000}"/>
    <cellStyle name="40% - Accent1 4 4 4 2" xfId="23766" xr:uid="{25EB7800-A408-46F1-927E-C2CC5FFBC042}"/>
    <cellStyle name="40% - Accent1 4 4 5" xfId="23760" xr:uid="{0DFD7AFC-E7D9-40C4-B9BE-7139B77598B7}"/>
    <cellStyle name="40% - Accent1 4 5" xfId="5925" xr:uid="{00000000-0005-0000-0000-0000A90A0000}"/>
    <cellStyle name="40% - Accent1 4 5 2" xfId="5926" xr:uid="{00000000-0005-0000-0000-0000AA0A0000}"/>
    <cellStyle name="40% - Accent1 4 5 2 2" xfId="5927" xr:uid="{00000000-0005-0000-0000-0000AB0A0000}"/>
    <cellStyle name="40% - Accent1 4 5 2 2 2" xfId="23769" xr:uid="{927325FE-2C47-458C-8E4F-3542C63F8581}"/>
    <cellStyle name="40% - Accent1 4 5 2 3" xfId="5928" xr:uid="{00000000-0005-0000-0000-0000AC0A0000}"/>
    <cellStyle name="40% - Accent1 4 5 2 3 2" xfId="23770" xr:uid="{235E62F6-5EA7-4F22-B52E-DC0EBFCB7395}"/>
    <cellStyle name="40% - Accent1 4 5 2 4" xfId="23768" xr:uid="{4F061BD9-FB74-4EE5-B515-E4E903AE7EA5}"/>
    <cellStyle name="40% - Accent1 4 5 3" xfId="5929" xr:uid="{00000000-0005-0000-0000-0000AD0A0000}"/>
    <cellStyle name="40% - Accent1 4 5 3 2" xfId="5930" xr:uid="{00000000-0005-0000-0000-0000AE0A0000}"/>
    <cellStyle name="40% - Accent1 4 5 3 2 2" xfId="23772" xr:uid="{B1E26791-2438-420D-85F5-304F205CB4C8}"/>
    <cellStyle name="40% - Accent1 4 5 3 3" xfId="23771" xr:uid="{304C8364-E5CD-4608-92C3-E30FD39E4BB6}"/>
    <cellStyle name="40% - Accent1 4 5 4" xfId="5931" xr:uid="{00000000-0005-0000-0000-0000AF0A0000}"/>
    <cellStyle name="40% - Accent1 4 5 4 2" xfId="23773" xr:uid="{4CA19A6C-F933-4CEC-83A6-F39D154E9778}"/>
    <cellStyle name="40% - Accent1 4 5 5" xfId="23767" xr:uid="{1D6AC20F-CCD6-487C-8557-CE008ECA184E}"/>
    <cellStyle name="40% - Accent1 4 6" xfId="5932" xr:uid="{00000000-0005-0000-0000-0000B00A0000}"/>
    <cellStyle name="40% - Accent1 4 6 2" xfId="5933" xr:uid="{00000000-0005-0000-0000-0000B10A0000}"/>
    <cellStyle name="40% - Accent1 4 6 2 2" xfId="23775" xr:uid="{5E4DCFD3-9CB1-491D-B282-42259EE93EAE}"/>
    <cellStyle name="40% - Accent1 4 6 3" xfId="5934" xr:uid="{00000000-0005-0000-0000-0000B20A0000}"/>
    <cellStyle name="40% - Accent1 4 6 3 2" xfId="23776" xr:uid="{D5DD218A-CDA0-4A12-A8C6-80EBBBD8A437}"/>
    <cellStyle name="40% - Accent1 4 6 4" xfId="23774" xr:uid="{DD0E11B8-4CE8-4A59-B81F-9D8887E3644E}"/>
    <cellStyle name="40% - Accent1 4 7" xfId="5935" xr:uid="{00000000-0005-0000-0000-0000B30A0000}"/>
    <cellStyle name="40% - Accent1 4 7 2" xfId="23777" xr:uid="{2B0C60B7-00B6-4410-96C7-17569F015FF7}"/>
    <cellStyle name="40% - Accent1 4 8" xfId="5936" xr:uid="{00000000-0005-0000-0000-0000B40A0000}"/>
    <cellStyle name="40% - Accent1 4 8 2" xfId="5937" xr:uid="{00000000-0005-0000-0000-0000B50A0000}"/>
    <cellStyle name="40% - Accent1 4 8 2 2" xfId="23779" xr:uid="{3F793E51-AEAD-4ADD-B49A-476B012A8B61}"/>
    <cellStyle name="40% - Accent1 4 8 3" xfId="23778" xr:uid="{470397B7-ECCD-4D13-87EE-F9047D2938B2}"/>
    <cellStyle name="40% - Accent1 4 9" xfId="5938" xr:uid="{00000000-0005-0000-0000-0000B60A0000}"/>
    <cellStyle name="40% - Accent1 4 9 2" xfId="23780" xr:uid="{74BBC6A5-6BC7-4850-9E0C-F0A441058100}"/>
    <cellStyle name="40% - Accent1 5" xfId="224" xr:uid="{00000000-0005-0000-0000-00003F000000}"/>
    <cellStyle name="40% - Accent1 5 2" xfId="5940" xr:uid="{00000000-0005-0000-0000-0000B80A0000}"/>
    <cellStyle name="40% - Accent1 5 2 2" xfId="5941" xr:uid="{00000000-0005-0000-0000-0000B90A0000}"/>
    <cellStyle name="40% - Accent1 5 2 2 2" xfId="5942" xr:uid="{00000000-0005-0000-0000-0000BA0A0000}"/>
    <cellStyle name="40% - Accent1 5 2 2 2 2" xfId="5943" xr:uid="{00000000-0005-0000-0000-0000BB0A0000}"/>
    <cellStyle name="40% - Accent1 5 2 2 2 2 2" xfId="5944" xr:uid="{00000000-0005-0000-0000-0000BC0A0000}"/>
    <cellStyle name="40% - Accent1 5 2 2 2 2 2 2" xfId="23785" xr:uid="{0489DBC8-EC14-4747-AE7A-2FC9B043F473}"/>
    <cellStyle name="40% - Accent1 5 2 2 2 2 3" xfId="5945" xr:uid="{00000000-0005-0000-0000-0000BD0A0000}"/>
    <cellStyle name="40% - Accent1 5 2 2 2 2 3 2" xfId="23786" xr:uid="{33400DBC-CE00-452D-8550-D7D72EDDA815}"/>
    <cellStyle name="40% - Accent1 5 2 2 2 2 4" xfId="23784" xr:uid="{9445E3F9-36D7-416D-877C-AF119AF1854D}"/>
    <cellStyle name="40% - Accent1 5 2 2 2 3" xfId="5946" xr:uid="{00000000-0005-0000-0000-0000BE0A0000}"/>
    <cellStyle name="40% - Accent1 5 2 2 2 3 2" xfId="5947" xr:uid="{00000000-0005-0000-0000-0000BF0A0000}"/>
    <cellStyle name="40% - Accent1 5 2 2 2 3 2 2" xfId="23788" xr:uid="{D26FD2EA-AD88-447C-87D4-88B51F4ED81D}"/>
    <cellStyle name="40% - Accent1 5 2 2 2 3 3" xfId="23787" xr:uid="{410F582D-7616-458F-817D-7253D3B15F83}"/>
    <cellStyle name="40% - Accent1 5 2 2 2 4" xfId="5948" xr:uid="{00000000-0005-0000-0000-0000C00A0000}"/>
    <cellStyle name="40% - Accent1 5 2 2 2 4 2" xfId="23789" xr:uid="{7A839FB2-EE80-4228-90DD-B20DB655FD57}"/>
    <cellStyle name="40% - Accent1 5 2 2 2 5" xfId="23783" xr:uid="{214CD1BA-F58D-4EF0-BD86-0F866DB41BF8}"/>
    <cellStyle name="40% - Accent1 5 2 2 3" xfId="5949" xr:uid="{00000000-0005-0000-0000-0000C10A0000}"/>
    <cellStyle name="40% - Accent1 5 2 2 3 2" xfId="5950" xr:uid="{00000000-0005-0000-0000-0000C20A0000}"/>
    <cellStyle name="40% - Accent1 5 2 2 3 2 2" xfId="23791" xr:uid="{C49BE179-5B6E-4ACD-B12D-1567E2CBDD5C}"/>
    <cellStyle name="40% - Accent1 5 2 2 3 3" xfId="5951" xr:uid="{00000000-0005-0000-0000-0000C30A0000}"/>
    <cellStyle name="40% - Accent1 5 2 2 3 3 2" xfId="23792" xr:uid="{1CED6895-1245-441C-BDB3-CFCC054E9218}"/>
    <cellStyle name="40% - Accent1 5 2 2 3 4" xfId="23790" xr:uid="{4B3AE618-0C3C-4778-8B6F-7BB2ABF18C11}"/>
    <cellStyle name="40% - Accent1 5 2 2 4" xfId="5952" xr:uid="{00000000-0005-0000-0000-0000C40A0000}"/>
    <cellStyle name="40% - Accent1 5 2 2 4 2" xfId="23793" xr:uid="{0FC52CC5-7189-4FDC-BA29-861F2E6A16AF}"/>
    <cellStyle name="40% - Accent1 5 2 2 5" xfId="5953" xr:uid="{00000000-0005-0000-0000-0000C50A0000}"/>
    <cellStyle name="40% - Accent1 5 2 2 5 2" xfId="5954" xr:uid="{00000000-0005-0000-0000-0000C60A0000}"/>
    <cellStyle name="40% - Accent1 5 2 2 5 2 2" xfId="23795" xr:uid="{1432A7DF-D598-4828-B3DC-E043132E0424}"/>
    <cellStyle name="40% - Accent1 5 2 2 5 3" xfId="23794" xr:uid="{223E99EE-D7C8-4CF4-B4D9-A46CECD361B0}"/>
    <cellStyle name="40% - Accent1 5 2 2 6" xfId="5955" xr:uid="{00000000-0005-0000-0000-0000C70A0000}"/>
    <cellStyle name="40% - Accent1 5 2 2 6 2" xfId="23796" xr:uid="{48D6DA2C-43AA-4C0F-BDD2-415C5E808835}"/>
    <cellStyle name="40% - Accent1 5 2 2 7" xfId="23782" xr:uid="{DB1D77AE-C948-4BEE-9E3B-4BD5EB98CCE3}"/>
    <cellStyle name="40% - Accent1 5 2 3" xfId="5956" xr:uid="{00000000-0005-0000-0000-0000C80A0000}"/>
    <cellStyle name="40% - Accent1 5 2 3 2" xfId="5957" xr:uid="{00000000-0005-0000-0000-0000C90A0000}"/>
    <cellStyle name="40% - Accent1 5 2 3 2 2" xfId="5958" xr:uid="{00000000-0005-0000-0000-0000CA0A0000}"/>
    <cellStyle name="40% - Accent1 5 2 3 2 2 2" xfId="23799" xr:uid="{6BE89672-EA16-4D4B-B819-2FCBC2C17125}"/>
    <cellStyle name="40% - Accent1 5 2 3 2 3" xfId="5959" xr:uid="{00000000-0005-0000-0000-0000CB0A0000}"/>
    <cellStyle name="40% - Accent1 5 2 3 2 3 2" xfId="23800" xr:uid="{C11F4190-9E4C-4BA9-AB79-438EF32EDDE2}"/>
    <cellStyle name="40% - Accent1 5 2 3 2 4" xfId="23798" xr:uid="{2045AF04-6500-49B4-B946-C9EAD4D501A9}"/>
    <cellStyle name="40% - Accent1 5 2 3 3" xfId="5960" xr:uid="{00000000-0005-0000-0000-0000CC0A0000}"/>
    <cellStyle name="40% - Accent1 5 2 3 3 2" xfId="5961" xr:uid="{00000000-0005-0000-0000-0000CD0A0000}"/>
    <cellStyle name="40% - Accent1 5 2 3 3 2 2" xfId="23802" xr:uid="{31432EF6-7DE8-4E44-865C-840031AD1990}"/>
    <cellStyle name="40% - Accent1 5 2 3 3 3" xfId="23801" xr:uid="{832E6191-A41C-430C-9896-85C02A7B0A9E}"/>
    <cellStyle name="40% - Accent1 5 2 3 4" xfId="5962" xr:uid="{00000000-0005-0000-0000-0000CE0A0000}"/>
    <cellStyle name="40% - Accent1 5 2 3 4 2" xfId="23803" xr:uid="{BB410C88-72AD-49A3-8081-AFF9CFA1516A}"/>
    <cellStyle name="40% - Accent1 5 2 3 5" xfId="23797" xr:uid="{91BB0D94-4AC3-4923-9548-5BAEA3889EAA}"/>
    <cellStyle name="40% - Accent1 5 2 4" xfId="5963" xr:uid="{00000000-0005-0000-0000-0000CF0A0000}"/>
    <cellStyle name="40% - Accent1 5 2 5" xfId="5964" xr:uid="{00000000-0005-0000-0000-0000D00A0000}"/>
    <cellStyle name="40% - Accent1 5 2 5 2" xfId="23804" xr:uid="{300D8A73-E70B-485F-AB1E-4697E4AEF802}"/>
    <cellStyle name="40% - Accent1 5 3" xfId="5965" xr:uid="{00000000-0005-0000-0000-0000D10A0000}"/>
    <cellStyle name="40% - Accent1 5 3 2" xfId="5966" xr:uid="{00000000-0005-0000-0000-0000D20A0000}"/>
    <cellStyle name="40% - Accent1 5 3 2 2" xfId="5967" xr:uid="{00000000-0005-0000-0000-0000D30A0000}"/>
    <cellStyle name="40% - Accent1 5 3 2 2 2" xfId="23807" xr:uid="{C55F7A01-108A-4C61-B0E0-AA1E5406F920}"/>
    <cellStyle name="40% - Accent1 5 3 2 3" xfId="5968" xr:uid="{00000000-0005-0000-0000-0000D40A0000}"/>
    <cellStyle name="40% - Accent1 5 3 2 3 2" xfId="23808" xr:uid="{E8180BCF-BA1D-4240-B8E9-A99CF56608F2}"/>
    <cellStyle name="40% - Accent1 5 3 2 4" xfId="23806" xr:uid="{B71518D2-0D3A-49F1-A3E8-27A4A6239121}"/>
    <cellStyle name="40% - Accent1 5 3 3" xfId="5969" xr:uid="{00000000-0005-0000-0000-0000D50A0000}"/>
    <cellStyle name="40% - Accent1 5 3 3 2" xfId="23809" xr:uid="{B6B3F09C-5E3A-435B-93AC-6EF57BE21FCB}"/>
    <cellStyle name="40% - Accent1 5 3 4" xfId="5970" xr:uid="{00000000-0005-0000-0000-0000D60A0000}"/>
    <cellStyle name="40% - Accent1 5 3 4 2" xfId="5971" xr:uid="{00000000-0005-0000-0000-0000D70A0000}"/>
    <cellStyle name="40% - Accent1 5 3 4 2 2" xfId="23811" xr:uid="{DB7D3792-2FCC-4E76-902F-5D37200E596E}"/>
    <cellStyle name="40% - Accent1 5 3 4 3" xfId="23810" xr:uid="{CDFC5E0C-1494-4C64-9AEA-5F2F3364D8F5}"/>
    <cellStyle name="40% - Accent1 5 3 5" xfId="5972" xr:uid="{00000000-0005-0000-0000-0000D80A0000}"/>
    <cellStyle name="40% - Accent1 5 3 5 2" xfId="23812" xr:uid="{AA75785E-AB55-464E-A8EF-7B0078EDADBC}"/>
    <cellStyle name="40% - Accent1 5 3 6" xfId="23805" xr:uid="{32EB63FE-68E1-449E-8DF7-28D902AE7B51}"/>
    <cellStyle name="40% - Accent1 5 4" xfId="5973" xr:uid="{00000000-0005-0000-0000-0000D90A0000}"/>
    <cellStyle name="40% - Accent1 5 4 2" xfId="5974" xr:uid="{00000000-0005-0000-0000-0000DA0A0000}"/>
    <cellStyle name="40% - Accent1 5 4 2 2" xfId="5975" xr:uid="{00000000-0005-0000-0000-0000DB0A0000}"/>
    <cellStyle name="40% - Accent1 5 4 2 2 2" xfId="23815" xr:uid="{CF612DE6-6BB8-4D1F-A21C-2352819DE346}"/>
    <cellStyle name="40% - Accent1 5 4 2 3" xfId="5976" xr:uid="{00000000-0005-0000-0000-0000DC0A0000}"/>
    <cellStyle name="40% - Accent1 5 4 2 3 2" xfId="23816" xr:uid="{49BD5D51-58A0-4DA1-B29C-A4C3D9A668B8}"/>
    <cellStyle name="40% - Accent1 5 4 2 4" xfId="23814" xr:uid="{EE09844D-CDFB-4727-98B7-AF264D4A8C51}"/>
    <cellStyle name="40% - Accent1 5 4 3" xfId="5977" xr:uid="{00000000-0005-0000-0000-0000DD0A0000}"/>
    <cellStyle name="40% - Accent1 5 4 3 2" xfId="5978" xr:uid="{00000000-0005-0000-0000-0000DE0A0000}"/>
    <cellStyle name="40% - Accent1 5 4 3 2 2" xfId="23818" xr:uid="{7E3032F7-0718-465F-B551-1310CDD665E4}"/>
    <cellStyle name="40% - Accent1 5 4 3 3" xfId="23817" xr:uid="{BDA43A2E-D7CD-4306-9E45-639D387CF19D}"/>
    <cellStyle name="40% - Accent1 5 4 4" xfId="5979" xr:uid="{00000000-0005-0000-0000-0000DF0A0000}"/>
    <cellStyle name="40% - Accent1 5 4 4 2" xfId="23819" xr:uid="{BEC7FC4B-B386-4865-9ED7-E9B4592AAA7B}"/>
    <cellStyle name="40% - Accent1 5 4 5" xfId="23813" xr:uid="{A7B650B4-2883-452A-AF33-2C4E9C492E27}"/>
    <cellStyle name="40% - Accent1 5 5" xfId="5980" xr:uid="{00000000-0005-0000-0000-0000E00A0000}"/>
    <cellStyle name="40% - Accent1 5 5 2" xfId="5981" xr:uid="{00000000-0005-0000-0000-0000E10A0000}"/>
    <cellStyle name="40% - Accent1 5 5 2 2" xfId="23821" xr:uid="{D1A7C76C-BA13-49BB-AA8F-178EB3660D15}"/>
    <cellStyle name="40% - Accent1 5 5 3" xfId="5982" xr:uid="{00000000-0005-0000-0000-0000E20A0000}"/>
    <cellStyle name="40% - Accent1 5 5 3 2" xfId="23822" xr:uid="{EF339B6C-6AE9-4979-BF8E-E17F37ECFBB0}"/>
    <cellStyle name="40% - Accent1 5 5 4" xfId="23820" xr:uid="{CAC7F315-D5DE-4650-959B-BE93D447F888}"/>
    <cellStyle name="40% - Accent1 5 6" xfId="5983" xr:uid="{00000000-0005-0000-0000-0000E30A0000}"/>
    <cellStyle name="40% - Accent1 5 6 2" xfId="23823" xr:uid="{E2F32D7A-F0C4-460B-91BF-E4885F23C166}"/>
    <cellStyle name="40% - Accent1 5 7" xfId="5984" xr:uid="{00000000-0005-0000-0000-0000E40A0000}"/>
    <cellStyle name="40% - Accent1 5 7 2" xfId="5985" xr:uid="{00000000-0005-0000-0000-0000E50A0000}"/>
    <cellStyle name="40% - Accent1 5 7 2 2" xfId="23825" xr:uid="{B8960737-743E-49FB-9C67-D1544FB727B0}"/>
    <cellStyle name="40% - Accent1 5 7 3" xfId="23824" xr:uid="{F474A535-BA35-4201-BBE2-C12DEBD86856}"/>
    <cellStyle name="40% - Accent1 5 8" xfId="5986" xr:uid="{00000000-0005-0000-0000-0000E60A0000}"/>
    <cellStyle name="40% - Accent1 5 8 2" xfId="23826" xr:uid="{DC47EC1D-E657-4063-BD39-702A293216E7}"/>
    <cellStyle name="40% - Accent1 5 9" xfId="5939" xr:uid="{00000000-0005-0000-0000-0000B70A0000}"/>
    <cellStyle name="40% - Accent1 5 9 2" xfId="23781" xr:uid="{408FBC62-3188-42BF-B840-52FDC77E5C63}"/>
    <cellStyle name="40% - Accent1 6" xfId="225" xr:uid="{00000000-0005-0000-0000-000040000000}"/>
    <cellStyle name="40% - Accent1 6 2" xfId="5987" xr:uid="{00000000-0005-0000-0000-0000E80A0000}"/>
    <cellStyle name="40% - Accent1 6 2 2" xfId="5988" xr:uid="{00000000-0005-0000-0000-0000E90A0000}"/>
    <cellStyle name="40% - Accent1 6 2 2 2" xfId="5989" xr:uid="{00000000-0005-0000-0000-0000EA0A0000}"/>
    <cellStyle name="40% - Accent1 6 2 2 2 2" xfId="5990" xr:uid="{00000000-0005-0000-0000-0000EB0A0000}"/>
    <cellStyle name="40% - Accent1 6 2 2 2 2 2" xfId="23830" xr:uid="{7055E5F8-A216-4643-ACCD-00A78A839273}"/>
    <cellStyle name="40% - Accent1 6 2 2 2 3" xfId="5991" xr:uid="{00000000-0005-0000-0000-0000EC0A0000}"/>
    <cellStyle name="40% - Accent1 6 2 2 2 3 2" xfId="23831" xr:uid="{40FD874A-B7F9-4C46-B2F1-D06A8008C6D4}"/>
    <cellStyle name="40% - Accent1 6 2 2 2 4" xfId="23829" xr:uid="{74D554BF-76B4-47AC-83C4-56B177051D06}"/>
    <cellStyle name="40% - Accent1 6 2 2 3" xfId="5992" xr:uid="{00000000-0005-0000-0000-0000ED0A0000}"/>
    <cellStyle name="40% - Accent1 6 2 2 3 2" xfId="5993" xr:uid="{00000000-0005-0000-0000-0000EE0A0000}"/>
    <cellStyle name="40% - Accent1 6 2 2 3 2 2" xfId="23833" xr:uid="{064A429A-BED6-4985-B1FD-CA7C680DE24D}"/>
    <cellStyle name="40% - Accent1 6 2 2 3 3" xfId="23832" xr:uid="{36D8A03C-E6B1-44F7-BDDA-7E1E6997FF9F}"/>
    <cellStyle name="40% - Accent1 6 2 2 4" xfId="5994" xr:uid="{00000000-0005-0000-0000-0000EF0A0000}"/>
    <cellStyle name="40% - Accent1 6 2 2 4 2" xfId="23834" xr:uid="{68D4D6E1-4E0D-4BEB-83C7-FFF2A0566370}"/>
    <cellStyle name="40% - Accent1 6 2 2 5" xfId="23828" xr:uid="{A9FABF16-84A9-48B3-A9EA-E57A955D7EF2}"/>
    <cellStyle name="40% - Accent1 6 2 3" xfId="5995" xr:uid="{00000000-0005-0000-0000-0000F00A0000}"/>
    <cellStyle name="40% - Accent1 6 2 3 2" xfId="5996" xr:uid="{00000000-0005-0000-0000-0000F10A0000}"/>
    <cellStyle name="40% - Accent1 6 2 3 2 2" xfId="23836" xr:uid="{A6DA86FB-6941-4917-81EA-9526AACCA95B}"/>
    <cellStyle name="40% - Accent1 6 2 3 3" xfId="5997" xr:uid="{00000000-0005-0000-0000-0000F20A0000}"/>
    <cellStyle name="40% - Accent1 6 2 3 3 2" xfId="23837" xr:uid="{B49469CE-E8C9-4801-8A50-312E77994968}"/>
    <cellStyle name="40% - Accent1 6 2 3 4" xfId="23835" xr:uid="{5A97B809-AFB5-45A6-89DB-BA9ED7341DA1}"/>
    <cellStyle name="40% - Accent1 6 2 4" xfId="5998" xr:uid="{00000000-0005-0000-0000-0000F30A0000}"/>
    <cellStyle name="40% - Accent1 6 2 4 2" xfId="23838" xr:uid="{596EBBB7-ABF3-4754-B830-E1D2E1BBBB41}"/>
    <cellStyle name="40% - Accent1 6 2 5" xfId="5999" xr:uid="{00000000-0005-0000-0000-0000F40A0000}"/>
    <cellStyle name="40% - Accent1 6 2 5 2" xfId="6000" xr:uid="{00000000-0005-0000-0000-0000F50A0000}"/>
    <cellStyle name="40% - Accent1 6 2 5 2 2" xfId="23840" xr:uid="{CBC4097C-037C-455B-9401-7B51801C1F35}"/>
    <cellStyle name="40% - Accent1 6 2 5 3" xfId="23839" xr:uid="{C802AD14-1A2C-492B-9AA2-201F47E0403B}"/>
    <cellStyle name="40% - Accent1 6 2 6" xfId="6001" xr:uid="{00000000-0005-0000-0000-0000F60A0000}"/>
    <cellStyle name="40% - Accent1 6 2 6 2" xfId="23841" xr:uid="{822297F1-6584-4737-AC52-166A056A59CF}"/>
    <cellStyle name="40% - Accent1 6 2 7" xfId="23827" xr:uid="{711D7163-17B6-46CB-A437-BF7AC380930F}"/>
    <cellStyle name="40% - Accent1 6 3" xfId="6002" xr:uid="{00000000-0005-0000-0000-0000F70A0000}"/>
    <cellStyle name="40% - Accent1 6 3 2" xfId="6003" xr:uid="{00000000-0005-0000-0000-0000F80A0000}"/>
    <cellStyle name="40% - Accent1 6 3 2 2" xfId="6004" xr:uid="{00000000-0005-0000-0000-0000F90A0000}"/>
    <cellStyle name="40% - Accent1 6 3 2 2 2" xfId="23844" xr:uid="{2A2A57C6-9B00-48D4-B08F-683DB03984AA}"/>
    <cellStyle name="40% - Accent1 6 3 2 3" xfId="6005" xr:uid="{00000000-0005-0000-0000-0000FA0A0000}"/>
    <cellStyle name="40% - Accent1 6 3 2 3 2" xfId="23845" xr:uid="{8D501FF7-AFF0-43C7-8661-66B18636E9AC}"/>
    <cellStyle name="40% - Accent1 6 3 2 4" xfId="23843" xr:uid="{7BDC6CD7-3256-475E-901C-4EC5AC123146}"/>
    <cellStyle name="40% - Accent1 6 3 3" xfId="6006" xr:uid="{00000000-0005-0000-0000-0000FB0A0000}"/>
    <cellStyle name="40% - Accent1 6 3 3 2" xfId="6007" xr:uid="{00000000-0005-0000-0000-0000FC0A0000}"/>
    <cellStyle name="40% - Accent1 6 3 3 2 2" xfId="23847" xr:uid="{002752C7-1030-441F-91D8-15BE6DB8856A}"/>
    <cellStyle name="40% - Accent1 6 3 3 3" xfId="23846" xr:uid="{C0169514-2C47-44EE-80F8-8D0FAEB109E6}"/>
    <cellStyle name="40% - Accent1 6 3 4" xfId="6008" xr:uid="{00000000-0005-0000-0000-0000FD0A0000}"/>
    <cellStyle name="40% - Accent1 6 3 4 2" xfId="23848" xr:uid="{522346C8-BC4D-4C1F-B999-795245CA4090}"/>
    <cellStyle name="40% - Accent1 6 3 5" xfId="23842" xr:uid="{6DFB20B3-A894-4A88-942F-EF5BAB2BCF81}"/>
    <cellStyle name="40% - Accent1 6 4" xfId="6009" xr:uid="{00000000-0005-0000-0000-0000FE0A0000}"/>
    <cellStyle name="40% - Accent1 6 5" xfId="6010" xr:uid="{00000000-0005-0000-0000-0000FF0A0000}"/>
    <cellStyle name="40% - Accent1 6 5 2" xfId="23849" xr:uid="{A9BE7E03-1F6E-4C00-ABAD-F949439DA4FE}"/>
    <cellStyle name="40% - Accent1 7" xfId="226" xr:uid="{00000000-0005-0000-0000-000041000000}"/>
    <cellStyle name="40% - Accent1 7 2" xfId="6011" xr:uid="{00000000-0005-0000-0000-0000010B0000}"/>
    <cellStyle name="40% - Accent1 7 2 2" xfId="23850" xr:uid="{BD67CEC3-3C5A-456E-AA45-860F27E8D6CF}"/>
    <cellStyle name="40% - Accent1 7 3" xfId="6012" xr:uid="{00000000-0005-0000-0000-0000020B0000}"/>
    <cellStyle name="40% - Accent1 7 4" xfId="6013" xr:uid="{00000000-0005-0000-0000-0000030B0000}"/>
    <cellStyle name="40% - Accent1 7 4 2" xfId="23851" xr:uid="{9A6D576E-09A3-495D-BFB6-C23EF07C4191}"/>
    <cellStyle name="40% - Accent1 8" xfId="6014" xr:uid="{00000000-0005-0000-0000-0000040B0000}"/>
    <cellStyle name="40% - Accent1 8 2" xfId="6015" xr:uid="{00000000-0005-0000-0000-0000050B0000}"/>
    <cellStyle name="40% - Accent1 8 2 2" xfId="6016" xr:uid="{00000000-0005-0000-0000-0000060B0000}"/>
    <cellStyle name="40% - Accent1 8 2 2 2" xfId="23854" xr:uid="{79EF5285-5F5E-4766-93CF-A90C2C7300C9}"/>
    <cellStyle name="40% - Accent1 8 2 3" xfId="6017" xr:uid="{00000000-0005-0000-0000-0000070B0000}"/>
    <cellStyle name="40% - Accent1 8 2 3 2" xfId="6018" xr:uid="{00000000-0005-0000-0000-0000080B0000}"/>
    <cellStyle name="40% - Accent1 8 2 3 2 2" xfId="23856" xr:uid="{6FD89FCD-AC2F-40BF-86F8-B65A4FE75460}"/>
    <cellStyle name="40% - Accent1 8 2 3 3" xfId="23855" xr:uid="{1E2029DB-36F2-4671-8273-DE3B4541C6E0}"/>
    <cellStyle name="40% - Accent1 8 2 4" xfId="23853" xr:uid="{7A79C7D5-06A6-44F2-8CC5-CDC7A452A79A}"/>
    <cellStyle name="40% - Accent1 8 3" xfId="6019" xr:uid="{00000000-0005-0000-0000-0000090B0000}"/>
    <cellStyle name="40% - Accent1 8 3 2" xfId="23857" xr:uid="{CD375ADE-D171-4B6C-843E-02E823A8E505}"/>
    <cellStyle name="40% - Accent1 8 4" xfId="6020" xr:uid="{00000000-0005-0000-0000-00000A0B0000}"/>
    <cellStyle name="40% - Accent1 8 4 2" xfId="6021" xr:uid="{00000000-0005-0000-0000-00000B0B0000}"/>
    <cellStyle name="40% - Accent1 8 4 2 2" xfId="23859" xr:uid="{C9CA4AB3-7D46-42FD-A1F0-D5740066186E}"/>
    <cellStyle name="40% - Accent1 8 4 3" xfId="23858" xr:uid="{3047B168-DFB3-448D-A072-64CB41287769}"/>
    <cellStyle name="40% - Accent1 8 5" xfId="6022" xr:uid="{00000000-0005-0000-0000-00000C0B0000}"/>
    <cellStyle name="40% - Accent1 8 5 2" xfId="23860" xr:uid="{9D870299-11F6-4D6E-8ACC-BC46389B59E8}"/>
    <cellStyle name="40% - Accent1 8 6" xfId="23852" xr:uid="{181BBA73-A1B1-4536-9CCF-074FBB667BF2}"/>
    <cellStyle name="40% - Accent1 9" xfId="6023" xr:uid="{00000000-0005-0000-0000-00000D0B0000}"/>
    <cellStyle name="40% - Accent1 9 2" xfId="6024" xr:uid="{00000000-0005-0000-0000-00000E0B0000}"/>
    <cellStyle name="40% - Accent1 9 2 2" xfId="6025" xr:uid="{00000000-0005-0000-0000-00000F0B0000}"/>
    <cellStyle name="40% - Accent1 9 2 2 2" xfId="23863" xr:uid="{5B0CB9B3-686F-4047-8673-C82868B15A1F}"/>
    <cellStyle name="40% - Accent1 9 2 3" xfId="6026" xr:uid="{00000000-0005-0000-0000-0000100B0000}"/>
    <cellStyle name="40% - Accent1 9 2 3 2" xfId="23864" xr:uid="{8FAD97A1-39E9-4107-981A-5EED5B6E15A2}"/>
    <cellStyle name="40% - Accent1 9 2 4" xfId="23862" xr:uid="{22D02D61-36D8-4F43-86FA-6097A3CBB161}"/>
    <cellStyle name="40% - Accent1 9 3" xfId="6027" xr:uid="{00000000-0005-0000-0000-0000110B0000}"/>
    <cellStyle name="40% - Accent1 9 3 2" xfId="23865" xr:uid="{44E3CA5D-01EE-426B-AEAF-9DF31F30482F}"/>
    <cellStyle name="40% - Accent1 9 4" xfId="6028" xr:uid="{00000000-0005-0000-0000-0000120B0000}"/>
    <cellStyle name="40% - Accent1 9 4 2" xfId="6029" xr:uid="{00000000-0005-0000-0000-0000130B0000}"/>
    <cellStyle name="40% - Accent1 9 4 2 2" xfId="23867" xr:uid="{A52AADE2-AAD5-4381-B68F-BD35095FF088}"/>
    <cellStyle name="40% - Accent1 9 4 3" xfId="23866" xr:uid="{764B5997-E7C4-46B2-BBD7-DEC0EFD34D1F}"/>
    <cellStyle name="40% - Accent1 9 5" xfId="6030" xr:uid="{00000000-0005-0000-0000-0000140B0000}"/>
    <cellStyle name="40% - Accent1 9 5 2" xfId="23868" xr:uid="{333EBC41-4032-4DCB-A6A8-E4AF0CC8EE14}"/>
    <cellStyle name="40% - Accent1 9 6" xfId="23861" xr:uid="{17F1CDD7-B1C3-47F8-9C61-05FB73739304}"/>
    <cellStyle name="40% - Accent2" xfId="87" builtinId="35" customBuiltin="1"/>
    <cellStyle name="40% - Accent2 10" xfId="6031" xr:uid="{00000000-0005-0000-0000-0000150B0000}"/>
    <cellStyle name="40% - Accent2 10 2" xfId="6032" xr:uid="{00000000-0005-0000-0000-0000160B0000}"/>
    <cellStyle name="40% - Accent2 10 2 2" xfId="6033" xr:uid="{00000000-0005-0000-0000-0000170B0000}"/>
    <cellStyle name="40% - Accent2 10 2 2 2" xfId="23871" xr:uid="{A59FEC7F-6178-465F-B41E-696F45A08035}"/>
    <cellStyle name="40% - Accent2 10 2 3" xfId="6034" xr:uid="{00000000-0005-0000-0000-0000180B0000}"/>
    <cellStyle name="40% - Accent2 10 2 3 2" xfId="23872" xr:uid="{DC451474-3468-4AE5-9553-272BAF50BA1E}"/>
    <cellStyle name="40% - Accent2 10 2 4" xfId="23870" xr:uid="{5B8B7DFD-4A37-4C81-AB71-86E759B71D67}"/>
    <cellStyle name="40% - Accent2 10 3" xfId="6035" xr:uid="{00000000-0005-0000-0000-0000190B0000}"/>
    <cellStyle name="40% - Accent2 10 3 2" xfId="23873" xr:uid="{B876006B-B5A4-464B-8DEA-B00F28A4709E}"/>
    <cellStyle name="40% - Accent2 10 4" xfId="6036" xr:uid="{00000000-0005-0000-0000-00001A0B0000}"/>
    <cellStyle name="40% - Accent2 10 4 2" xfId="23874" xr:uid="{F3D24513-B1B3-4F3F-AE59-F30AF0A8EB92}"/>
    <cellStyle name="40% - Accent2 10 5" xfId="23869" xr:uid="{3BABB1A0-3091-4F6A-962E-132E754F38F8}"/>
    <cellStyle name="40% - Accent2 11" xfId="6037" xr:uid="{00000000-0005-0000-0000-00001B0B0000}"/>
    <cellStyle name="40% - Accent2 11 2" xfId="6038" xr:uid="{00000000-0005-0000-0000-00001C0B0000}"/>
    <cellStyle name="40% - Accent2 11 2 2" xfId="23876" xr:uid="{C3D9C8A8-D2B1-4B0C-9E8E-D254EDB8F88D}"/>
    <cellStyle name="40% - Accent2 11 3" xfId="6039" xr:uid="{00000000-0005-0000-0000-00001D0B0000}"/>
    <cellStyle name="40% - Accent2 11 3 2" xfId="23877" xr:uid="{94E4B7D7-195A-41BC-966E-2746C2CE37A3}"/>
    <cellStyle name="40% - Accent2 11 4" xfId="23875" xr:uid="{7699BED0-C98B-482F-9FDF-92915AF5AF86}"/>
    <cellStyle name="40% - Accent2 12" xfId="6040" xr:uid="{00000000-0005-0000-0000-00001E0B0000}"/>
    <cellStyle name="40% - Accent2 12 2" xfId="6041" xr:uid="{00000000-0005-0000-0000-00001F0B0000}"/>
    <cellStyle name="40% - Accent2 12 2 2" xfId="23879" xr:uid="{FF3EAFFE-21CA-4451-B5AE-6BDC550844F8}"/>
    <cellStyle name="40% - Accent2 12 3" xfId="6042" xr:uid="{00000000-0005-0000-0000-0000200B0000}"/>
    <cellStyle name="40% - Accent2 12 3 2" xfId="23880" xr:uid="{09087346-84AC-483C-8017-90138ECCAD1E}"/>
    <cellStyle name="40% - Accent2 12 4" xfId="23878" xr:uid="{8E126EC9-9EFE-4159-A809-31B3535D5723}"/>
    <cellStyle name="40% - Accent2 13" xfId="6043" xr:uid="{00000000-0005-0000-0000-0000210B0000}"/>
    <cellStyle name="40% - Accent2 13 2" xfId="6044" xr:uid="{00000000-0005-0000-0000-0000220B0000}"/>
    <cellStyle name="40% - Accent2 13 2 2" xfId="23882" xr:uid="{D7A18050-8413-47EE-8E78-22D9F4B0315C}"/>
    <cellStyle name="40% - Accent2 13 3" xfId="6045" xr:uid="{00000000-0005-0000-0000-0000230B0000}"/>
    <cellStyle name="40% - Accent2 13 3 2" xfId="23883" xr:uid="{5E6A3652-9854-436C-B8A2-DB65691AC7B1}"/>
    <cellStyle name="40% - Accent2 13 4" xfId="23881" xr:uid="{C31BD4C6-0816-4876-A846-8941D34BD6D5}"/>
    <cellStyle name="40% - Accent2 14" xfId="6046" xr:uid="{00000000-0005-0000-0000-0000240B0000}"/>
    <cellStyle name="40% - Accent2 14 2" xfId="6047" xr:uid="{00000000-0005-0000-0000-0000250B0000}"/>
    <cellStyle name="40% - Accent2 14 2 2" xfId="23884" xr:uid="{0ECCD1E6-767F-417A-B978-0495CC6E7D8B}"/>
    <cellStyle name="40% - Accent2 15" xfId="6048" xr:uid="{00000000-0005-0000-0000-0000260B0000}"/>
    <cellStyle name="40% - Accent2 15 2" xfId="23885" xr:uid="{5AE2A79D-20BA-4F1B-8DF7-B9ECCC27428D}"/>
    <cellStyle name="40% - Accent2 16" xfId="6049" xr:uid="{00000000-0005-0000-0000-0000270B0000}"/>
    <cellStyle name="40% - Accent2 17" xfId="20658" xr:uid="{4A4A60E0-F2FA-406B-99D0-64F464A8F987}"/>
    <cellStyle name="40% - Accent2 2" xfId="227" xr:uid="{00000000-0005-0000-0000-000042000000}"/>
    <cellStyle name="40% - Accent2 2 2" xfId="6050" xr:uid="{00000000-0005-0000-0000-0000290B0000}"/>
    <cellStyle name="40% - Accent2 2 3" xfId="6051" xr:uid="{00000000-0005-0000-0000-00002A0B0000}"/>
    <cellStyle name="40% - Accent2 2 3 2" xfId="6052" xr:uid="{00000000-0005-0000-0000-00002B0B0000}"/>
    <cellStyle name="40% - Accent2 2 3 2 2" xfId="6053" xr:uid="{00000000-0005-0000-0000-00002C0B0000}"/>
    <cellStyle name="40% - Accent2 2 3 2 2 2" xfId="6054" xr:uid="{00000000-0005-0000-0000-00002D0B0000}"/>
    <cellStyle name="40% - Accent2 2 3 2 2 2 2" xfId="6055" xr:uid="{00000000-0005-0000-0000-00002E0B0000}"/>
    <cellStyle name="40% - Accent2 2 3 2 2 2 2 2" xfId="23890" xr:uid="{C23CB422-0A89-45BA-AF59-4BA4AF3E2967}"/>
    <cellStyle name="40% - Accent2 2 3 2 2 2 3" xfId="6056" xr:uid="{00000000-0005-0000-0000-00002F0B0000}"/>
    <cellStyle name="40% - Accent2 2 3 2 2 2 3 2" xfId="23891" xr:uid="{F94AEAB7-4809-4995-95A0-57E82ADC4111}"/>
    <cellStyle name="40% - Accent2 2 3 2 2 2 4" xfId="23889" xr:uid="{9CD429E1-01FA-4804-B62B-8AFA5FAF00F0}"/>
    <cellStyle name="40% - Accent2 2 3 2 2 3" xfId="6057" xr:uid="{00000000-0005-0000-0000-0000300B0000}"/>
    <cellStyle name="40% - Accent2 2 3 2 2 3 2" xfId="23892" xr:uid="{4F18D68B-C508-4E5F-8ED9-7AD4B6142810}"/>
    <cellStyle name="40% - Accent2 2 3 2 2 4" xfId="6058" xr:uid="{00000000-0005-0000-0000-0000310B0000}"/>
    <cellStyle name="40% - Accent2 2 3 2 2 4 2" xfId="23893" xr:uid="{2CEB0B59-CFBD-4CA8-8C17-2109F55FE6F5}"/>
    <cellStyle name="40% - Accent2 2 3 2 2 5" xfId="23888" xr:uid="{C60C5D08-E87B-420F-BA3D-E69C8F24139C}"/>
    <cellStyle name="40% - Accent2 2 3 2 3" xfId="6059" xr:uid="{00000000-0005-0000-0000-0000320B0000}"/>
    <cellStyle name="40% - Accent2 2 3 2 3 2" xfId="6060" xr:uid="{00000000-0005-0000-0000-0000330B0000}"/>
    <cellStyle name="40% - Accent2 2 3 2 3 2 2" xfId="6061" xr:uid="{00000000-0005-0000-0000-0000340B0000}"/>
    <cellStyle name="40% - Accent2 2 3 2 3 2 2 2" xfId="23896" xr:uid="{2CCF4D5F-CEBF-4DE5-9002-75984B676913}"/>
    <cellStyle name="40% - Accent2 2 3 2 3 2 3" xfId="6062" xr:uid="{00000000-0005-0000-0000-0000350B0000}"/>
    <cellStyle name="40% - Accent2 2 3 2 3 2 3 2" xfId="23897" xr:uid="{7ACD3DDD-D517-4055-8ECE-80557B96560B}"/>
    <cellStyle name="40% - Accent2 2 3 2 3 2 4" xfId="23895" xr:uid="{59BC14FC-5743-4FF5-B6CC-2A9BC9AA5817}"/>
    <cellStyle name="40% - Accent2 2 3 2 3 3" xfId="6063" xr:uid="{00000000-0005-0000-0000-0000360B0000}"/>
    <cellStyle name="40% - Accent2 2 3 2 3 3 2" xfId="23898" xr:uid="{B24EDF03-71FE-4B8F-A52D-0E2E4BB428AD}"/>
    <cellStyle name="40% - Accent2 2 3 2 3 4" xfId="6064" xr:uid="{00000000-0005-0000-0000-0000370B0000}"/>
    <cellStyle name="40% - Accent2 2 3 2 3 4 2" xfId="23899" xr:uid="{D4E177B5-CD0D-4E37-8215-FDB1128E4A63}"/>
    <cellStyle name="40% - Accent2 2 3 2 3 5" xfId="23894" xr:uid="{B044A088-895F-4165-BA6A-BC4821902074}"/>
    <cellStyle name="40% - Accent2 2 3 2 4" xfId="6065" xr:uid="{00000000-0005-0000-0000-0000380B0000}"/>
    <cellStyle name="40% - Accent2 2 3 2 4 2" xfId="6066" xr:uid="{00000000-0005-0000-0000-0000390B0000}"/>
    <cellStyle name="40% - Accent2 2 3 2 4 2 2" xfId="23901" xr:uid="{1FF89E47-F485-43DA-8A91-1E443B05FCD1}"/>
    <cellStyle name="40% - Accent2 2 3 2 4 3" xfId="6067" xr:uid="{00000000-0005-0000-0000-00003A0B0000}"/>
    <cellStyle name="40% - Accent2 2 3 2 4 3 2" xfId="23902" xr:uid="{1501A342-AEA5-4EB2-938C-B06BC5A933C2}"/>
    <cellStyle name="40% - Accent2 2 3 2 4 4" xfId="23900" xr:uid="{67CD1F88-6881-40C8-9B2B-66C5039E3AC1}"/>
    <cellStyle name="40% - Accent2 2 3 2 5" xfId="6068" xr:uid="{00000000-0005-0000-0000-00003B0B0000}"/>
    <cellStyle name="40% - Accent2 2 3 2 5 2" xfId="23903" xr:uid="{EF529D86-9024-4F14-B9D8-9A59A2316508}"/>
    <cellStyle name="40% - Accent2 2 3 2 6" xfId="6069" xr:uid="{00000000-0005-0000-0000-00003C0B0000}"/>
    <cellStyle name="40% - Accent2 2 3 2 6 2" xfId="23904" xr:uid="{52D04750-E698-48EB-9516-F1FC9DE34D31}"/>
    <cellStyle name="40% - Accent2 2 3 2 7" xfId="23887" xr:uid="{4B37D8AB-1D92-4C78-A56C-229F725F66EC}"/>
    <cellStyle name="40% - Accent2 2 3 3" xfId="6070" xr:uid="{00000000-0005-0000-0000-00003D0B0000}"/>
    <cellStyle name="40% - Accent2 2 3 3 2" xfId="6071" xr:uid="{00000000-0005-0000-0000-00003E0B0000}"/>
    <cellStyle name="40% - Accent2 2 3 3 2 2" xfId="6072" xr:uid="{00000000-0005-0000-0000-00003F0B0000}"/>
    <cellStyle name="40% - Accent2 2 3 3 2 2 2" xfId="23907" xr:uid="{5D1ADAFB-BB41-4A01-8DF2-6209BF924282}"/>
    <cellStyle name="40% - Accent2 2 3 3 2 3" xfId="6073" xr:uid="{00000000-0005-0000-0000-0000400B0000}"/>
    <cellStyle name="40% - Accent2 2 3 3 2 3 2" xfId="23908" xr:uid="{E7BE268D-0F36-4C69-92AA-3BD239526AF6}"/>
    <cellStyle name="40% - Accent2 2 3 3 2 4" xfId="23906" xr:uid="{26969BB4-95BB-4110-93AE-F4808E0EFD3F}"/>
    <cellStyle name="40% - Accent2 2 3 3 3" xfId="6074" xr:uid="{00000000-0005-0000-0000-0000410B0000}"/>
    <cellStyle name="40% - Accent2 2 3 3 3 2" xfId="23909" xr:uid="{53CBCB4A-4629-4E9A-BF69-E28287F1E38A}"/>
    <cellStyle name="40% - Accent2 2 3 3 4" xfId="6075" xr:uid="{00000000-0005-0000-0000-0000420B0000}"/>
    <cellStyle name="40% - Accent2 2 3 3 4 2" xfId="23910" xr:uid="{88B5B624-10E6-47D0-9AE1-6A779904DF23}"/>
    <cellStyle name="40% - Accent2 2 3 3 5" xfId="23905" xr:uid="{470AF786-6674-4400-A4EF-D9D55C5AD909}"/>
    <cellStyle name="40% - Accent2 2 3 4" xfId="6076" xr:uid="{00000000-0005-0000-0000-0000430B0000}"/>
    <cellStyle name="40% - Accent2 2 3 4 2" xfId="6077" xr:uid="{00000000-0005-0000-0000-0000440B0000}"/>
    <cellStyle name="40% - Accent2 2 3 4 2 2" xfId="6078" xr:uid="{00000000-0005-0000-0000-0000450B0000}"/>
    <cellStyle name="40% - Accent2 2 3 4 2 2 2" xfId="23913" xr:uid="{DBA6849E-CE54-4FFA-8A09-F8202045A44C}"/>
    <cellStyle name="40% - Accent2 2 3 4 2 3" xfId="6079" xr:uid="{00000000-0005-0000-0000-0000460B0000}"/>
    <cellStyle name="40% - Accent2 2 3 4 2 3 2" xfId="23914" xr:uid="{1EA9292E-F8C6-4C77-8E3F-7C2ADDAB8AB1}"/>
    <cellStyle name="40% - Accent2 2 3 4 2 4" xfId="23912" xr:uid="{FC727B0A-B2A9-4F9F-9F04-43F4753686AA}"/>
    <cellStyle name="40% - Accent2 2 3 4 3" xfId="6080" xr:uid="{00000000-0005-0000-0000-0000470B0000}"/>
    <cellStyle name="40% - Accent2 2 3 4 3 2" xfId="23915" xr:uid="{CDDD8AE3-78A7-48C7-BB05-4A55E4D652F8}"/>
    <cellStyle name="40% - Accent2 2 3 4 4" xfId="6081" xr:uid="{00000000-0005-0000-0000-0000480B0000}"/>
    <cellStyle name="40% - Accent2 2 3 4 4 2" xfId="23916" xr:uid="{A217AEAF-2A03-4870-A7C6-CC39FF3A09D3}"/>
    <cellStyle name="40% - Accent2 2 3 4 5" xfId="23911" xr:uid="{79DB4DF9-4C1E-4B3B-A360-A5A8CBB4BBAC}"/>
    <cellStyle name="40% - Accent2 2 3 5" xfId="6082" xr:uid="{00000000-0005-0000-0000-0000490B0000}"/>
    <cellStyle name="40% - Accent2 2 3 5 2" xfId="6083" xr:uid="{00000000-0005-0000-0000-00004A0B0000}"/>
    <cellStyle name="40% - Accent2 2 3 5 2 2" xfId="23918" xr:uid="{1E18A757-7E37-4A63-8C01-F20716EFBE74}"/>
    <cellStyle name="40% - Accent2 2 3 5 3" xfId="6084" xr:uid="{00000000-0005-0000-0000-00004B0B0000}"/>
    <cellStyle name="40% - Accent2 2 3 5 3 2" xfId="23919" xr:uid="{F11279B0-F7A9-4CFF-82D7-B8C3F1635CF1}"/>
    <cellStyle name="40% - Accent2 2 3 5 4" xfId="23917" xr:uid="{86D0A5A3-1E31-4D06-8EC2-7F95DDBAF77E}"/>
    <cellStyle name="40% - Accent2 2 3 6" xfId="6085" xr:uid="{00000000-0005-0000-0000-00004C0B0000}"/>
    <cellStyle name="40% - Accent2 2 3 6 2" xfId="23920" xr:uid="{1EA93C7B-D4FA-41A5-8EB9-F8A75183B4AE}"/>
    <cellStyle name="40% - Accent2 2 3 7" xfId="6086" xr:uid="{00000000-0005-0000-0000-00004D0B0000}"/>
    <cellStyle name="40% - Accent2 2 3 7 2" xfId="23921" xr:uid="{C084D628-173C-4000-B7EF-3B8E9D3B99FA}"/>
    <cellStyle name="40% - Accent2 2 3 8" xfId="23886" xr:uid="{B8B7567E-CB8A-4578-BA06-FE563D5A9FDC}"/>
    <cellStyle name="40% - Accent2 2 4" xfId="6087" xr:uid="{00000000-0005-0000-0000-00004E0B0000}"/>
    <cellStyle name="40% - Accent2 2 4 2" xfId="6088" xr:uid="{00000000-0005-0000-0000-00004F0B0000}"/>
    <cellStyle name="40% - Accent2 2 4 2 2" xfId="6089" xr:uid="{00000000-0005-0000-0000-0000500B0000}"/>
    <cellStyle name="40% - Accent2 2 4 2 2 2" xfId="6090" xr:uid="{00000000-0005-0000-0000-0000510B0000}"/>
    <cellStyle name="40% - Accent2 2 4 2 2 2 2" xfId="6091" xr:uid="{00000000-0005-0000-0000-0000520B0000}"/>
    <cellStyle name="40% - Accent2 2 4 2 2 2 2 2" xfId="23926" xr:uid="{97B999C4-717F-4E3E-8C71-6D6BA4C746F7}"/>
    <cellStyle name="40% - Accent2 2 4 2 2 2 3" xfId="6092" xr:uid="{00000000-0005-0000-0000-0000530B0000}"/>
    <cellStyle name="40% - Accent2 2 4 2 2 2 3 2" xfId="23927" xr:uid="{69B9E154-21EE-4EB2-BAC4-AB8AC44139EE}"/>
    <cellStyle name="40% - Accent2 2 4 2 2 2 4" xfId="23925" xr:uid="{EB949661-5A9F-4FF5-A49E-52C654F5D151}"/>
    <cellStyle name="40% - Accent2 2 4 2 2 3" xfId="6093" xr:uid="{00000000-0005-0000-0000-0000540B0000}"/>
    <cellStyle name="40% - Accent2 2 4 2 2 3 2" xfId="23928" xr:uid="{34CD1EBA-E845-4E19-8272-382F4A675DAA}"/>
    <cellStyle name="40% - Accent2 2 4 2 2 4" xfId="6094" xr:uid="{00000000-0005-0000-0000-0000550B0000}"/>
    <cellStyle name="40% - Accent2 2 4 2 2 4 2" xfId="23929" xr:uid="{DB05B57C-01B6-416D-A890-D187F8920304}"/>
    <cellStyle name="40% - Accent2 2 4 2 2 5" xfId="23924" xr:uid="{3674DFE0-8820-4974-B6A3-F8210DC0149E}"/>
    <cellStyle name="40% - Accent2 2 4 2 3" xfId="6095" xr:uid="{00000000-0005-0000-0000-0000560B0000}"/>
    <cellStyle name="40% - Accent2 2 4 2 3 2" xfId="6096" xr:uid="{00000000-0005-0000-0000-0000570B0000}"/>
    <cellStyle name="40% - Accent2 2 4 2 3 2 2" xfId="6097" xr:uid="{00000000-0005-0000-0000-0000580B0000}"/>
    <cellStyle name="40% - Accent2 2 4 2 3 2 2 2" xfId="23932" xr:uid="{7E3F9203-BE3D-42D8-A55A-5529A9B6B9F5}"/>
    <cellStyle name="40% - Accent2 2 4 2 3 2 3" xfId="6098" xr:uid="{00000000-0005-0000-0000-0000590B0000}"/>
    <cellStyle name="40% - Accent2 2 4 2 3 2 3 2" xfId="23933" xr:uid="{22D1F002-DD4E-47B1-98A0-EB7B0F210019}"/>
    <cellStyle name="40% - Accent2 2 4 2 3 2 4" xfId="23931" xr:uid="{33756F6C-944D-46BD-9EAB-8A2B89413C55}"/>
    <cellStyle name="40% - Accent2 2 4 2 3 3" xfId="6099" xr:uid="{00000000-0005-0000-0000-00005A0B0000}"/>
    <cellStyle name="40% - Accent2 2 4 2 3 3 2" xfId="23934" xr:uid="{D357C0F5-B78B-4B26-B843-BDDB9DD5621D}"/>
    <cellStyle name="40% - Accent2 2 4 2 3 4" xfId="6100" xr:uid="{00000000-0005-0000-0000-00005B0B0000}"/>
    <cellStyle name="40% - Accent2 2 4 2 3 4 2" xfId="23935" xr:uid="{138F8C5A-6E7C-473B-9797-55AA8B6AAB98}"/>
    <cellStyle name="40% - Accent2 2 4 2 3 5" xfId="23930" xr:uid="{77A41E8B-30F6-4B34-A037-626FB9C7DC00}"/>
    <cellStyle name="40% - Accent2 2 4 2 4" xfId="6101" xr:uid="{00000000-0005-0000-0000-00005C0B0000}"/>
    <cellStyle name="40% - Accent2 2 4 2 4 2" xfId="6102" xr:uid="{00000000-0005-0000-0000-00005D0B0000}"/>
    <cellStyle name="40% - Accent2 2 4 2 4 2 2" xfId="23937" xr:uid="{8E8FBACA-A97C-4573-8244-2CCFFBC7355F}"/>
    <cellStyle name="40% - Accent2 2 4 2 4 3" xfId="6103" xr:uid="{00000000-0005-0000-0000-00005E0B0000}"/>
    <cellStyle name="40% - Accent2 2 4 2 4 3 2" xfId="23938" xr:uid="{9FB72EE4-3F96-4F7C-B2CE-6363A305841F}"/>
    <cellStyle name="40% - Accent2 2 4 2 4 4" xfId="23936" xr:uid="{8829E354-0268-42C1-8492-8EAFB8DA01A8}"/>
    <cellStyle name="40% - Accent2 2 4 2 5" xfId="6104" xr:uid="{00000000-0005-0000-0000-00005F0B0000}"/>
    <cellStyle name="40% - Accent2 2 4 2 5 2" xfId="23939" xr:uid="{8F42232C-4602-48FE-8F74-477260669338}"/>
    <cellStyle name="40% - Accent2 2 4 2 6" xfId="6105" xr:uid="{00000000-0005-0000-0000-0000600B0000}"/>
    <cellStyle name="40% - Accent2 2 4 2 6 2" xfId="23940" xr:uid="{EAD6612D-14E6-4454-ABB1-A2FBE1FF2E9F}"/>
    <cellStyle name="40% - Accent2 2 4 2 7" xfId="23923" xr:uid="{9016F989-DF05-42FB-9BB9-EDA93AEBE2D1}"/>
    <cellStyle name="40% - Accent2 2 4 3" xfId="6106" xr:uid="{00000000-0005-0000-0000-0000610B0000}"/>
    <cellStyle name="40% - Accent2 2 4 3 2" xfId="6107" xr:uid="{00000000-0005-0000-0000-0000620B0000}"/>
    <cellStyle name="40% - Accent2 2 4 3 2 2" xfId="6108" xr:uid="{00000000-0005-0000-0000-0000630B0000}"/>
    <cellStyle name="40% - Accent2 2 4 3 2 2 2" xfId="23943" xr:uid="{967014D2-AFAB-4B6E-AEEB-6F4403C97B92}"/>
    <cellStyle name="40% - Accent2 2 4 3 2 3" xfId="6109" xr:uid="{00000000-0005-0000-0000-0000640B0000}"/>
    <cellStyle name="40% - Accent2 2 4 3 2 3 2" xfId="23944" xr:uid="{DFCC80A9-C27E-4434-9872-C1D14B0744BC}"/>
    <cellStyle name="40% - Accent2 2 4 3 2 4" xfId="23942" xr:uid="{05C9A14B-0D89-428A-B5AC-3051DDED987B}"/>
    <cellStyle name="40% - Accent2 2 4 3 3" xfId="6110" xr:uid="{00000000-0005-0000-0000-0000650B0000}"/>
    <cellStyle name="40% - Accent2 2 4 3 3 2" xfId="23945" xr:uid="{DF26648D-7A16-4565-B021-6F01CDF7B89C}"/>
    <cellStyle name="40% - Accent2 2 4 3 4" xfId="6111" xr:uid="{00000000-0005-0000-0000-0000660B0000}"/>
    <cellStyle name="40% - Accent2 2 4 3 4 2" xfId="23946" xr:uid="{460AB900-CA1A-4353-AA5E-3BD2028FB9E0}"/>
    <cellStyle name="40% - Accent2 2 4 3 5" xfId="23941" xr:uid="{703F375B-DA5D-4447-9BF9-7F0190291FA0}"/>
    <cellStyle name="40% - Accent2 2 4 4" xfId="6112" xr:uid="{00000000-0005-0000-0000-0000670B0000}"/>
    <cellStyle name="40% - Accent2 2 4 4 2" xfId="6113" xr:uid="{00000000-0005-0000-0000-0000680B0000}"/>
    <cellStyle name="40% - Accent2 2 4 4 2 2" xfId="6114" xr:uid="{00000000-0005-0000-0000-0000690B0000}"/>
    <cellStyle name="40% - Accent2 2 4 4 2 2 2" xfId="23949" xr:uid="{6C6A9AEC-86F1-4D6C-8819-F7151EFB42FB}"/>
    <cellStyle name="40% - Accent2 2 4 4 2 3" xfId="6115" xr:uid="{00000000-0005-0000-0000-00006A0B0000}"/>
    <cellStyle name="40% - Accent2 2 4 4 2 3 2" xfId="23950" xr:uid="{3FA59364-98FE-407D-B46C-6777405CD4D8}"/>
    <cellStyle name="40% - Accent2 2 4 4 2 4" xfId="23948" xr:uid="{3E3C5310-4413-4FD4-A79A-B32204B9D978}"/>
    <cellStyle name="40% - Accent2 2 4 4 3" xfId="6116" xr:uid="{00000000-0005-0000-0000-00006B0B0000}"/>
    <cellStyle name="40% - Accent2 2 4 4 3 2" xfId="23951" xr:uid="{65F69F96-B334-411B-966A-6EECB1F74519}"/>
    <cellStyle name="40% - Accent2 2 4 4 4" xfId="6117" xr:uid="{00000000-0005-0000-0000-00006C0B0000}"/>
    <cellStyle name="40% - Accent2 2 4 4 4 2" xfId="23952" xr:uid="{C7A33B15-50F0-46AB-95EA-DD86CFD65630}"/>
    <cellStyle name="40% - Accent2 2 4 4 5" xfId="23947" xr:uid="{8F53D3BE-07F2-40EA-95FF-0C356F58A000}"/>
    <cellStyle name="40% - Accent2 2 4 5" xfId="6118" xr:uid="{00000000-0005-0000-0000-00006D0B0000}"/>
    <cellStyle name="40% - Accent2 2 4 5 2" xfId="6119" xr:uid="{00000000-0005-0000-0000-00006E0B0000}"/>
    <cellStyle name="40% - Accent2 2 4 5 2 2" xfId="23954" xr:uid="{26714AD1-8E97-461F-B4EF-26C933A18445}"/>
    <cellStyle name="40% - Accent2 2 4 5 3" xfId="6120" xr:uid="{00000000-0005-0000-0000-00006F0B0000}"/>
    <cellStyle name="40% - Accent2 2 4 5 3 2" xfId="23955" xr:uid="{F8D45819-0BBD-45BE-84A6-765AE368300C}"/>
    <cellStyle name="40% - Accent2 2 4 5 4" xfId="23953" xr:uid="{2C320480-2E1D-4E9C-8196-AB33D4EE3199}"/>
    <cellStyle name="40% - Accent2 2 4 6" xfId="6121" xr:uid="{00000000-0005-0000-0000-0000700B0000}"/>
    <cellStyle name="40% - Accent2 2 4 6 2" xfId="23956" xr:uid="{7C291EC5-FB9E-42C3-8E8F-37D5A16E38F1}"/>
    <cellStyle name="40% - Accent2 2 4 7" xfId="6122" xr:uid="{00000000-0005-0000-0000-0000710B0000}"/>
    <cellStyle name="40% - Accent2 2 4 7 2" xfId="23957" xr:uid="{A7CF0057-A675-451D-9273-5FC513F016F0}"/>
    <cellStyle name="40% - Accent2 2 4 8" xfId="23922" xr:uid="{749DD63E-5722-417B-A3FB-4B3B0FDAB416}"/>
    <cellStyle name="40% - Accent2 2 5" xfId="6123" xr:uid="{00000000-0005-0000-0000-0000720B0000}"/>
    <cellStyle name="40% - Accent2 2 5 2" xfId="6124" xr:uid="{00000000-0005-0000-0000-0000730B0000}"/>
    <cellStyle name="40% - Accent2 2 5 2 2" xfId="6125" xr:uid="{00000000-0005-0000-0000-0000740B0000}"/>
    <cellStyle name="40% - Accent2 2 5 2 2 2" xfId="6126" xr:uid="{00000000-0005-0000-0000-0000750B0000}"/>
    <cellStyle name="40% - Accent2 2 5 2 2 2 2" xfId="6127" xr:uid="{00000000-0005-0000-0000-0000760B0000}"/>
    <cellStyle name="40% - Accent2 2 5 2 2 2 2 2" xfId="23962" xr:uid="{6C5BCE35-5687-4C6C-A013-B306E67CCEE2}"/>
    <cellStyle name="40% - Accent2 2 5 2 2 2 3" xfId="6128" xr:uid="{00000000-0005-0000-0000-0000770B0000}"/>
    <cellStyle name="40% - Accent2 2 5 2 2 2 3 2" xfId="23963" xr:uid="{5423AFA1-ED1C-4C57-9DDC-E9E3FFDBF529}"/>
    <cellStyle name="40% - Accent2 2 5 2 2 2 4" xfId="23961" xr:uid="{4227FFA7-896F-4F94-9206-31F564A7D1B3}"/>
    <cellStyle name="40% - Accent2 2 5 2 2 3" xfId="6129" xr:uid="{00000000-0005-0000-0000-0000780B0000}"/>
    <cellStyle name="40% - Accent2 2 5 2 2 3 2" xfId="23964" xr:uid="{496754A1-C910-4E4D-AAD2-C5AEBA712DCD}"/>
    <cellStyle name="40% - Accent2 2 5 2 2 4" xfId="6130" xr:uid="{00000000-0005-0000-0000-0000790B0000}"/>
    <cellStyle name="40% - Accent2 2 5 2 2 4 2" xfId="23965" xr:uid="{79E6279F-2760-44DE-ABF6-8885F0E53CFF}"/>
    <cellStyle name="40% - Accent2 2 5 2 2 5" xfId="23960" xr:uid="{365EF375-CD03-45DB-BC50-1D88D5CD4AEF}"/>
    <cellStyle name="40% - Accent2 2 5 2 3" xfId="6131" xr:uid="{00000000-0005-0000-0000-00007A0B0000}"/>
    <cellStyle name="40% - Accent2 2 5 2 3 2" xfId="6132" xr:uid="{00000000-0005-0000-0000-00007B0B0000}"/>
    <cellStyle name="40% - Accent2 2 5 2 3 2 2" xfId="6133" xr:uid="{00000000-0005-0000-0000-00007C0B0000}"/>
    <cellStyle name="40% - Accent2 2 5 2 3 2 2 2" xfId="23968" xr:uid="{1EA180C8-EFE1-4226-A2E1-F62836A6C544}"/>
    <cellStyle name="40% - Accent2 2 5 2 3 2 3" xfId="6134" xr:uid="{00000000-0005-0000-0000-00007D0B0000}"/>
    <cellStyle name="40% - Accent2 2 5 2 3 2 3 2" xfId="23969" xr:uid="{F6B12259-6CD4-46BF-B262-E4207170172D}"/>
    <cellStyle name="40% - Accent2 2 5 2 3 2 4" xfId="23967" xr:uid="{DCE3D34D-3069-46EE-9D7C-4184F42D1900}"/>
    <cellStyle name="40% - Accent2 2 5 2 3 3" xfId="6135" xr:uid="{00000000-0005-0000-0000-00007E0B0000}"/>
    <cellStyle name="40% - Accent2 2 5 2 3 3 2" xfId="23970" xr:uid="{73003ECA-BBC5-4CC5-986B-F91FEDFAF61B}"/>
    <cellStyle name="40% - Accent2 2 5 2 3 4" xfId="6136" xr:uid="{00000000-0005-0000-0000-00007F0B0000}"/>
    <cellStyle name="40% - Accent2 2 5 2 3 4 2" xfId="23971" xr:uid="{BFB162AB-27FA-4D6A-A60E-EB4CAA75F1ED}"/>
    <cellStyle name="40% - Accent2 2 5 2 3 5" xfId="23966" xr:uid="{BBF497AB-7244-47EC-A6FC-A46780DDDC56}"/>
    <cellStyle name="40% - Accent2 2 5 2 4" xfId="6137" xr:uid="{00000000-0005-0000-0000-0000800B0000}"/>
    <cellStyle name="40% - Accent2 2 5 2 4 2" xfId="6138" xr:uid="{00000000-0005-0000-0000-0000810B0000}"/>
    <cellStyle name="40% - Accent2 2 5 2 4 2 2" xfId="23973" xr:uid="{6B8EAAAA-CE8A-4364-A552-BFA28110976C}"/>
    <cellStyle name="40% - Accent2 2 5 2 4 3" xfId="6139" xr:uid="{00000000-0005-0000-0000-0000820B0000}"/>
    <cellStyle name="40% - Accent2 2 5 2 4 3 2" xfId="23974" xr:uid="{0C0F9905-2030-4C5B-9399-46F76E24D27D}"/>
    <cellStyle name="40% - Accent2 2 5 2 4 4" xfId="23972" xr:uid="{A74EECDE-3761-4401-A385-4017B49A8E0A}"/>
    <cellStyle name="40% - Accent2 2 5 2 5" xfId="6140" xr:uid="{00000000-0005-0000-0000-0000830B0000}"/>
    <cellStyle name="40% - Accent2 2 5 2 5 2" xfId="23975" xr:uid="{BC6A6F71-F735-4C54-80F4-7DC2B90DF5CA}"/>
    <cellStyle name="40% - Accent2 2 5 2 6" xfId="6141" xr:uid="{00000000-0005-0000-0000-0000840B0000}"/>
    <cellStyle name="40% - Accent2 2 5 2 6 2" xfId="23976" xr:uid="{7E805D29-5C1F-4B5E-9EBC-E60E12C74BE0}"/>
    <cellStyle name="40% - Accent2 2 5 2 7" xfId="23959" xr:uid="{5B35BADD-A45E-438C-8AB0-220B6D520085}"/>
    <cellStyle name="40% - Accent2 2 5 3" xfId="6142" xr:uid="{00000000-0005-0000-0000-0000850B0000}"/>
    <cellStyle name="40% - Accent2 2 5 3 2" xfId="6143" xr:uid="{00000000-0005-0000-0000-0000860B0000}"/>
    <cellStyle name="40% - Accent2 2 5 3 2 2" xfId="6144" xr:uid="{00000000-0005-0000-0000-0000870B0000}"/>
    <cellStyle name="40% - Accent2 2 5 3 2 2 2" xfId="23979" xr:uid="{22924096-C8EE-4209-9C76-4210F00A2296}"/>
    <cellStyle name="40% - Accent2 2 5 3 2 3" xfId="6145" xr:uid="{00000000-0005-0000-0000-0000880B0000}"/>
    <cellStyle name="40% - Accent2 2 5 3 2 3 2" xfId="23980" xr:uid="{98548D6C-7D90-4BA9-92DD-1DEE3C2B7DF4}"/>
    <cellStyle name="40% - Accent2 2 5 3 2 4" xfId="23978" xr:uid="{7D6E3B8C-B4A0-44B4-B606-3755B84DF1E2}"/>
    <cellStyle name="40% - Accent2 2 5 3 3" xfId="6146" xr:uid="{00000000-0005-0000-0000-0000890B0000}"/>
    <cellStyle name="40% - Accent2 2 5 3 3 2" xfId="23981" xr:uid="{773152D1-EAED-407F-998A-C36F85A6ECD5}"/>
    <cellStyle name="40% - Accent2 2 5 3 4" xfId="6147" xr:uid="{00000000-0005-0000-0000-00008A0B0000}"/>
    <cellStyle name="40% - Accent2 2 5 3 4 2" xfId="23982" xr:uid="{041D331A-EF2C-4CE7-A505-7E2C40887A6C}"/>
    <cellStyle name="40% - Accent2 2 5 3 5" xfId="23977" xr:uid="{6400D2C8-3A08-4980-99A8-3CAFC2631E58}"/>
    <cellStyle name="40% - Accent2 2 5 4" xfId="6148" xr:uid="{00000000-0005-0000-0000-00008B0B0000}"/>
    <cellStyle name="40% - Accent2 2 5 4 2" xfId="6149" xr:uid="{00000000-0005-0000-0000-00008C0B0000}"/>
    <cellStyle name="40% - Accent2 2 5 4 2 2" xfId="6150" xr:uid="{00000000-0005-0000-0000-00008D0B0000}"/>
    <cellStyle name="40% - Accent2 2 5 4 2 2 2" xfId="23985" xr:uid="{D1C9FACB-EB32-4FF2-9D20-4B10AA8280BE}"/>
    <cellStyle name="40% - Accent2 2 5 4 2 3" xfId="6151" xr:uid="{00000000-0005-0000-0000-00008E0B0000}"/>
    <cellStyle name="40% - Accent2 2 5 4 2 3 2" xfId="23986" xr:uid="{D6754ADE-ABDB-4AC9-99B6-CDE7A512BBD7}"/>
    <cellStyle name="40% - Accent2 2 5 4 2 4" xfId="23984" xr:uid="{614888BC-6E13-4DE5-9EA8-A66620588436}"/>
    <cellStyle name="40% - Accent2 2 5 4 3" xfId="6152" xr:uid="{00000000-0005-0000-0000-00008F0B0000}"/>
    <cellStyle name="40% - Accent2 2 5 4 3 2" xfId="23987" xr:uid="{40485056-31C4-4D2D-8E9E-DC5F215B7EB7}"/>
    <cellStyle name="40% - Accent2 2 5 4 4" xfId="6153" xr:uid="{00000000-0005-0000-0000-0000900B0000}"/>
    <cellStyle name="40% - Accent2 2 5 4 4 2" xfId="23988" xr:uid="{611E00CF-2D13-43C4-BFB2-3D3E7B1C485B}"/>
    <cellStyle name="40% - Accent2 2 5 4 5" xfId="23983" xr:uid="{DC8D63E9-5E03-46F2-8917-1A536E91A83D}"/>
    <cellStyle name="40% - Accent2 2 5 5" xfId="6154" xr:uid="{00000000-0005-0000-0000-0000910B0000}"/>
    <cellStyle name="40% - Accent2 2 5 5 2" xfId="6155" xr:uid="{00000000-0005-0000-0000-0000920B0000}"/>
    <cellStyle name="40% - Accent2 2 5 5 2 2" xfId="23990" xr:uid="{B8066A04-CF5B-4D0D-B43F-4D1E97217FA7}"/>
    <cellStyle name="40% - Accent2 2 5 5 3" xfId="6156" xr:uid="{00000000-0005-0000-0000-0000930B0000}"/>
    <cellStyle name="40% - Accent2 2 5 5 3 2" xfId="23991" xr:uid="{458FDB6F-7853-4573-8150-DBDE1AD49738}"/>
    <cellStyle name="40% - Accent2 2 5 5 4" xfId="23989" xr:uid="{EB847710-BE74-4EC7-BB86-B1E4D577557D}"/>
    <cellStyle name="40% - Accent2 2 5 6" xfId="6157" xr:uid="{00000000-0005-0000-0000-0000940B0000}"/>
    <cellStyle name="40% - Accent2 2 5 6 2" xfId="23992" xr:uid="{9F70F91F-0AF7-414E-A64E-90D4F96A84A6}"/>
    <cellStyle name="40% - Accent2 2 5 7" xfId="6158" xr:uid="{00000000-0005-0000-0000-0000950B0000}"/>
    <cellStyle name="40% - Accent2 2 5 7 2" xfId="23993" xr:uid="{3D1697B9-4E91-4EB9-AAA1-FBA929BD875C}"/>
    <cellStyle name="40% - Accent2 2 5 8" xfId="23958" xr:uid="{28973E0C-514F-4FAF-B0FE-8F9BF9FD4B32}"/>
    <cellStyle name="40% - Accent2 2 6" xfId="6159" xr:uid="{00000000-0005-0000-0000-0000960B0000}"/>
    <cellStyle name="40% - Accent2 2 6 2" xfId="6160" xr:uid="{00000000-0005-0000-0000-0000970B0000}"/>
    <cellStyle name="40% - Accent2 2 6 2 2" xfId="6161" xr:uid="{00000000-0005-0000-0000-0000980B0000}"/>
    <cellStyle name="40% - Accent2 2 6 2 2 2" xfId="6162" xr:uid="{00000000-0005-0000-0000-0000990B0000}"/>
    <cellStyle name="40% - Accent2 2 6 2 2 2 2" xfId="6163" xr:uid="{00000000-0005-0000-0000-00009A0B0000}"/>
    <cellStyle name="40% - Accent2 2 6 2 2 2 2 2" xfId="23998" xr:uid="{CC192B30-8027-4942-9281-1A8F36456BEE}"/>
    <cellStyle name="40% - Accent2 2 6 2 2 2 3" xfId="6164" xr:uid="{00000000-0005-0000-0000-00009B0B0000}"/>
    <cellStyle name="40% - Accent2 2 6 2 2 2 3 2" xfId="23999" xr:uid="{5EC93C74-8BE9-401F-9860-E205E7B9A15F}"/>
    <cellStyle name="40% - Accent2 2 6 2 2 2 4" xfId="23997" xr:uid="{90E3E4F3-7774-4E75-97F8-8F22AA4C2B90}"/>
    <cellStyle name="40% - Accent2 2 6 2 2 3" xfId="6165" xr:uid="{00000000-0005-0000-0000-00009C0B0000}"/>
    <cellStyle name="40% - Accent2 2 6 2 2 3 2" xfId="24000" xr:uid="{899A2A7A-6815-44EB-B8DD-C36334277E36}"/>
    <cellStyle name="40% - Accent2 2 6 2 2 4" xfId="6166" xr:uid="{00000000-0005-0000-0000-00009D0B0000}"/>
    <cellStyle name="40% - Accent2 2 6 2 2 4 2" xfId="24001" xr:uid="{758F8211-AB80-457F-A7F5-9258F8F76339}"/>
    <cellStyle name="40% - Accent2 2 6 2 2 5" xfId="23996" xr:uid="{32DD2061-6D1E-4A37-A6AD-86E5A908E311}"/>
    <cellStyle name="40% - Accent2 2 6 2 3" xfId="6167" xr:uid="{00000000-0005-0000-0000-00009E0B0000}"/>
    <cellStyle name="40% - Accent2 2 6 2 3 2" xfId="6168" xr:uid="{00000000-0005-0000-0000-00009F0B0000}"/>
    <cellStyle name="40% - Accent2 2 6 2 3 2 2" xfId="6169" xr:uid="{00000000-0005-0000-0000-0000A00B0000}"/>
    <cellStyle name="40% - Accent2 2 6 2 3 2 2 2" xfId="24004" xr:uid="{7EFEB724-3945-4243-A145-18D33D2E7EEA}"/>
    <cellStyle name="40% - Accent2 2 6 2 3 2 3" xfId="6170" xr:uid="{00000000-0005-0000-0000-0000A10B0000}"/>
    <cellStyle name="40% - Accent2 2 6 2 3 2 3 2" xfId="24005" xr:uid="{91A42665-F08A-43AD-9EFD-F62BFFEF95C2}"/>
    <cellStyle name="40% - Accent2 2 6 2 3 2 4" xfId="24003" xr:uid="{65C0D7BD-F160-4853-9A9D-C1E5A6DC656C}"/>
    <cellStyle name="40% - Accent2 2 6 2 3 3" xfId="6171" xr:uid="{00000000-0005-0000-0000-0000A20B0000}"/>
    <cellStyle name="40% - Accent2 2 6 2 3 3 2" xfId="24006" xr:uid="{513F5BB5-F46C-4F26-8138-DDE6BD72DC0C}"/>
    <cellStyle name="40% - Accent2 2 6 2 3 4" xfId="6172" xr:uid="{00000000-0005-0000-0000-0000A30B0000}"/>
    <cellStyle name="40% - Accent2 2 6 2 3 4 2" xfId="24007" xr:uid="{71307C5C-2D03-4B8B-8601-84A4225FF9D0}"/>
    <cellStyle name="40% - Accent2 2 6 2 3 5" xfId="24002" xr:uid="{365090B5-0FB5-4CD1-A513-80B283D9CF46}"/>
    <cellStyle name="40% - Accent2 2 6 2 4" xfId="6173" xr:uid="{00000000-0005-0000-0000-0000A40B0000}"/>
    <cellStyle name="40% - Accent2 2 6 2 4 2" xfId="6174" xr:uid="{00000000-0005-0000-0000-0000A50B0000}"/>
    <cellStyle name="40% - Accent2 2 6 2 4 2 2" xfId="24009" xr:uid="{F7401338-B636-4CDB-B0B6-7261F8E27233}"/>
    <cellStyle name="40% - Accent2 2 6 2 4 3" xfId="6175" xr:uid="{00000000-0005-0000-0000-0000A60B0000}"/>
    <cellStyle name="40% - Accent2 2 6 2 4 3 2" xfId="24010" xr:uid="{9E1702A7-3055-4401-9C70-72EE61C5DFEC}"/>
    <cellStyle name="40% - Accent2 2 6 2 4 4" xfId="24008" xr:uid="{BBBD1270-BC79-431C-A1F3-2A191B74936A}"/>
    <cellStyle name="40% - Accent2 2 6 2 5" xfId="6176" xr:uid="{00000000-0005-0000-0000-0000A70B0000}"/>
    <cellStyle name="40% - Accent2 2 6 2 5 2" xfId="24011" xr:uid="{388E3783-1837-4933-A496-76DF0D8EE162}"/>
    <cellStyle name="40% - Accent2 2 6 2 6" xfId="6177" xr:uid="{00000000-0005-0000-0000-0000A80B0000}"/>
    <cellStyle name="40% - Accent2 2 6 2 6 2" xfId="24012" xr:uid="{9A6B84E6-48D4-4F91-A121-E022DA235B8F}"/>
    <cellStyle name="40% - Accent2 2 6 2 7" xfId="23995" xr:uid="{11AC6709-C047-47B5-999F-DBB54A366E9B}"/>
    <cellStyle name="40% - Accent2 2 6 3" xfId="6178" xr:uid="{00000000-0005-0000-0000-0000A90B0000}"/>
    <cellStyle name="40% - Accent2 2 6 3 2" xfId="6179" xr:uid="{00000000-0005-0000-0000-0000AA0B0000}"/>
    <cellStyle name="40% - Accent2 2 6 3 2 2" xfId="6180" xr:uid="{00000000-0005-0000-0000-0000AB0B0000}"/>
    <cellStyle name="40% - Accent2 2 6 3 2 2 2" xfId="24015" xr:uid="{0F6A8766-C610-4663-8AFE-5420E49F8228}"/>
    <cellStyle name="40% - Accent2 2 6 3 2 3" xfId="6181" xr:uid="{00000000-0005-0000-0000-0000AC0B0000}"/>
    <cellStyle name="40% - Accent2 2 6 3 2 3 2" xfId="24016" xr:uid="{CFDD957F-A995-46B4-8509-FA22EE65E7D0}"/>
    <cellStyle name="40% - Accent2 2 6 3 2 4" xfId="24014" xr:uid="{9942F620-BAAA-4F8E-BDE0-733136710F4F}"/>
    <cellStyle name="40% - Accent2 2 6 3 3" xfId="6182" xr:uid="{00000000-0005-0000-0000-0000AD0B0000}"/>
    <cellStyle name="40% - Accent2 2 6 3 3 2" xfId="24017" xr:uid="{74F14210-ADF7-464A-9EEB-FFF1DF969AA5}"/>
    <cellStyle name="40% - Accent2 2 6 3 4" xfId="6183" xr:uid="{00000000-0005-0000-0000-0000AE0B0000}"/>
    <cellStyle name="40% - Accent2 2 6 3 4 2" xfId="24018" xr:uid="{43064676-1B52-4E48-BD24-E55CD688E938}"/>
    <cellStyle name="40% - Accent2 2 6 3 5" xfId="24013" xr:uid="{D8DFCB89-4060-430B-AF56-3B2BAF9AFC33}"/>
    <cellStyle name="40% - Accent2 2 6 4" xfId="6184" xr:uid="{00000000-0005-0000-0000-0000AF0B0000}"/>
    <cellStyle name="40% - Accent2 2 6 4 2" xfId="6185" xr:uid="{00000000-0005-0000-0000-0000B00B0000}"/>
    <cellStyle name="40% - Accent2 2 6 4 2 2" xfId="6186" xr:uid="{00000000-0005-0000-0000-0000B10B0000}"/>
    <cellStyle name="40% - Accent2 2 6 4 2 2 2" xfId="24021" xr:uid="{88B91012-3DCD-4ACC-AB8F-750E1D75EAB5}"/>
    <cellStyle name="40% - Accent2 2 6 4 2 3" xfId="6187" xr:uid="{00000000-0005-0000-0000-0000B20B0000}"/>
    <cellStyle name="40% - Accent2 2 6 4 2 3 2" xfId="24022" xr:uid="{AD06097F-B420-4281-8DE3-D197350626FE}"/>
    <cellStyle name="40% - Accent2 2 6 4 2 4" xfId="24020" xr:uid="{28B44979-6EC6-4DBC-B133-8638A33D39A1}"/>
    <cellStyle name="40% - Accent2 2 6 4 3" xfId="6188" xr:uid="{00000000-0005-0000-0000-0000B30B0000}"/>
    <cellStyle name="40% - Accent2 2 6 4 3 2" xfId="24023" xr:uid="{D06CA844-A68B-47A0-8037-DD647B6E2244}"/>
    <cellStyle name="40% - Accent2 2 6 4 4" xfId="6189" xr:uid="{00000000-0005-0000-0000-0000B40B0000}"/>
    <cellStyle name="40% - Accent2 2 6 4 4 2" xfId="24024" xr:uid="{ED81EE92-C7FC-445B-B57C-B837F54AF2BB}"/>
    <cellStyle name="40% - Accent2 2 6 4 5" xfId="24019" xr:uid="{B329EBDD-92BD-4E6A-855B-8A448D2FF198}"/>
    <cellStyle name="40% - Accent2 2 6 5" xfId="6190" xr:uid="{00000000-0005-0000-0000-0000B50B0000}"/>
    <cellStyle name="40% - Accent2 2 6 5 2" xfId="6191" xr:uid="{00000000-0005-0000-0000-0000B60B0000}"/>
    <cellStyle name="40% - Accent2 2 6 5 2 2" xfId="24026" xr:uid="{CA6742AC-A7F2-4D2C-8424-C8313F54DE6F}"/>
    <cellStyle name="40% - Accent2 2 6 5 3" xfId="6192" xr:uid="{00000000-0005-0000-0000-0000B70B0000}"/>
    <cellStyle name="40% - Accent2 2 6 5 3 2" xfId="24027" xr:uid="{354C2221-ECC2-45CD-8ECB-682846CD6EF4}"/>
    <cellStyle name="40% - Accent2 2 6 5 4" xfId="24025" xr:uid="{4CF99BF9-874E-4936-B131-D2E2AB8FF39F}"/>
    <cellStyle name="40% - Accent2 2 6 6" xfId="6193" xr:uid="{00000000-0005-0000-0000-0000B80B0000}"/>
    <cellStyle name="40% - Accent2 2 6 6 2" xfId="24028" xr:uid="{DDD10A5D-DBF3-488A-B01C-1852D49DD393}"/>
    <cellStyle name="40% - Accent2 2 6 7" xfId="6194" xr:uid="{00000000-0005-0000-0000-0000B90B0000}"/>
    <cellStyle name="40% - Accent2 2 6 7 2" xfId="24029" xr:uid="{5FD2B163-EC38-43DF-BB98-C75553633BAB}"/>
    <cellStyle name="40% - Accent2 2 6 8" xfId="23994" xr:uid="{93142308-7829-4BB6-AF9D-72A801BCE21E}"/>
    <cellStyle name="40% - Accent2 2 7" xfId="6195" xr:uid="{00000000-0005-0000-0000-0000BA0B0000}"/>
    <cellStyle name="40% - Accent2 2 7 2" xfId="6196" xr:uid="{00000000-0005-0000-0000-0000BB0B0000}"/>
    <cellStyle name="40% - Accent2 2 7 2 2" xfId="6197" xr:uid="{00000000-0005-0000-0000-0000BC0B0000}"/>
    <cellStyle name="40% - Accent2 2 7 2 2 2" xfId="24032" xr:uid="{4F9D9257-BE33-4C7F-BB04-F2043A99665E}"/>
    <cellStyle name="40% - Accent2 2 7 2 3" xfId="6198" xr:uid="{00000000-0005-0000-0000-0000BD0B0000}"/>
    <cellStyle name="40% - Accent2 2 7 2 3 2" xfId="24033" xr:uid="{8B7B9732-7293-4625-B0C0-4D5D67AF3358}"/>
    <cellStyle name="40% - Accent2 2 7 2 4" xfId="24031" xr:uid="{C41BB791-884E-4426-AFCB-37D1D74EBE9C}"/>
    <cellStyle name="40% - Accent2 2 7 3" xfId="6199" xr:uid="{00000000-0005-0000-0000-0000BE0B0000}"/>
    <cellStyle name="40% - Accent2 2 7 3 2" xfId="24034" xr:uid="{F08BA0BA-8631-4933-B2F1-67742C1B2AD3}"/>
    <cellStyle name="40% - Accent2 2 7 4" xfId="6200" xr:uid="{00000000-0005-0000-0000-0000BF0B0000}"/>
    <cellStyle name="40% - Accent2 2 7 4 2" xfId="24035" xr:uid="{09F2D7B5-95F0-46E1-B7BD-F8531AD0B686}"/>
    <cellStyle name="40% - Accent2 2 7 5" xfId="24030" xr:uid="{CEC11CE5-6ABC-4E52-A341-0E283343FD5E}"/>
    <cellStyle name="40% - Accent2 3" xfId="228" xr:uid="{00000000-0005-0000-0000-000043000000}"/>
    <cellStyle name="40% - Accent2 3 2" xfId="6202" xr:uid="{00000000-0005-0000-0000-0000C10B0000}"/>
    <cellStyle name="40% - Accent2 3 2 2" xfId="6203" xr:uid="{00000000-0005-0000-0000-0000C20B0000}"/>
    <cellStyle name="40% - Accent2 3 2 2 2" xfId="6204" xr:uid="{00000000-0005-0000-0000-0000C30B0000}"/>
    <cellStyle name="40% - Accent2 3 2 2 2 2" xfId="6205" xr:uid="{00000000-0005-0000-0000-0000C40B0000}"/>
    <cellStyle name="40% - Accent2 3 2 2 2 2 2" xfId="6206" xr:uid="{00000000-0005-0000-0000-0000C50B0000}"/>
    <cellStyle name="40% - Accent2 3 2 2 2 2 2 2" xfId="24040" xr:uid="{4F2F416B-C836-418C-870B-CE997C14AE42}"/>
    <cellStyle name="40% - Accent2 3 2 2 2 2 3" xfId="6207" xr:uid="{00000000-0005-0000-0000-0000C60B0000}"/>
    <cellStyle name="40% - Accent2 3 2 2 2 2 3 2" xfId="24041" xr:uid="{60D34CC3-3156-4B75-97CC-24169A517F5A}"/>
    <cellStyle name="40% - Accent2 3 2 2 2 2 4" xfId="24039" xr:uid="{45F7A625-B627-45FE-BFB4-7FE53C717A69}"/>
    <cellStyle name="40% - Accent2 3 2 2 2 3" xfId="6208" xr:uid="{00000000-0005-0000-0000-0000C70B0000}"/>
    <cellStyle name="40% - Accent2 3 2 2 2 3 2" xfId="24042" xr:uid="{731B6C23-E50F-4D4F-B30D-CCE1DF89316B}"/>
    <cellStyle name="40% - Accent2 3 2 2 2 4" xfId="6209" xr:uid="{00000000-0005-0000-0000-0000C80B0000}"/>
    <cellStyle name="40% - Accent2 3 2 2 2 4 2" xfId="24043" xr:uid="{5074D92A-C9DD-4796-800E-E713A4C3F0C5}"/>
    <cellStyle name="40% - Accent2 3 2 2 2 5" xfId="24038" xr:uid="{FB517249-8130-45D0-8269-921F56A93359}"/>
    <cellStyle name="40% - Accent2 3 2 2 3" xfId="6210" xr:uid="{00000000-0005-0000-0000-0000C90B0000}"/>
    <cellStyle name="40% - Accent2 3 2 2 3 2" xfId="6211" xr:uid="{00000000-0005-0000-0000-0000CA0B0000}"/>
    <cellStyle name="40% - Accent2 3 2 2 3 2 2" xfId="24045" xr:uid="{2F076422-37E7-444C-8ECB-1217CAA88EBF}"/>
    <cellStyle name="40% - Accent2 3 2 2 3 3" xfId="6212" xr:uid="{00000000-0005-0000-0000-0000CB0B0000}"/>
    <cellStyle name="40% - Accent2 3 2 2 3 3 2" xfId="24046" xr:uid="{2568B210-4079-4B3A-8C73-C24DEAD5E975}"/>
    <cellStyle name="40% - Accent2 3 2 2 3 4" xfId="24044" xr:uid="{3E63256F-DC20-423E-810D-4AD3E6082E00}"/>
    <cellStyle name="40% - Accent2 3 2 2 4" xfId="6213" xr:uid="{00000000-0005-0000-0000-0000CC0B0000}"/>
    <cellStyle name="40% - Accent2 3 2 2 4 2" xfId="24047" xr:uid="{353DAA1F-5568-40AE-9C4D-CFA3752D1A76}"/>
    <cellStyle name="40% - Accent2 3 2 2 5" xfId="6214" xr:uid="{00000000-0005-0000-0000-0000CD0B0000}"/>
    <cellStyle name="40% - Accent2 3 2 2 5 2" xfId="24048" xr:uid="{DEB3BA19-93A7-4BA6-A3D8-9EA87D8A321F}"/>
    <cellStyle name="40% - Accent2 3 2 2 6" xfId="24037" xr:uid="{6BB2DA67-BC12-4DAF-89CF-591E00F2D99B}"/>
    <cellStyle name="40% - Accent2 3 2 3" xfId="6215" xr:uid="{00000000-0005-0000-0000-0000CE0B0000}"/>
    <cellStyle name="40% - Accent2 3 2 3 2" xfId="6216" xr:uid="{00000000-0005-0000-0000-0000CF0B0000}"/>
    <cellStyle name="40% - Accent2 3 2 3 2 2" xfId="6217" xr:uid="{00000000-0005-0000-0000-0000D00B0000}"/>
    <cellStyle name="40% - Accent2 3 2 3 2 2 2" xfId="24051" xr:uid="{376848F6-2DAC-4C13-9C4C-2BEB22167ACA}"/>
    <cellStyle name="40% - Accent2 3 2 3 2 3" xfId="6218" xr:uid="{00000000-0005-0000-0000-0000D10B0000}"/>
    <cellStyle name="40% - Accent2 3 2 3 2 3 2" xfId="24052" xr:uid="{F58876A2-E4DE-42CF-BE90-FD7751AAC976}"/>
    <cellStyle name="40% - Accent2 3 2 3 2 4" xfId="24050" xr:uid="{BB6BB4C1-614E-487E-AE2D-3562C327A1FF}"/>
    <cellStyle name="40% - Accent2 3 2 3 3" xfId="6219" xr:uid="{00000000-0005-0000-0000-0000D20B0000}"/>
    <cellStyle name="40% - Accent2 3 2 3 3 2" xfId="24053" xr:uid="{D2BBCD4B-4209-4F1F-9DD2-F10BEDA74AED}"/>
    <cellStyle name="40% - Accent2 3 2 3 4" xfId="6220" xr:uid="{00000000-0005-0000-0000-0000D30B0000}"/>
    <cellStyle name="40% - Accent2 3 2 3 4 2" xfId="24054" xr:uid="{9F6842DF-7AC3-4639-8BC4-7788B4B97B13}"/>
    <cellStyle name="40% - Accent2 3 2 3 5" xfId="24049" xr:uid="{1345437F-7893-41ED-9AA5-A41258126DA9}"/>
    <cellStyle name="40% - Accent2 3 2 4" xfId="6221" xr:uid="{00000000-0005-0000-0000-0000D40B0000}"/>
    <cellStyle name="40% - Accent2 3 3" xfId="6222" xr:uid="{00000000-0005-0000-0000-0000D50B0000}"/>
    <cellStyle name="40% - Accent2 3 3 2" xfId="6223" xr:uid="{00000000-0005-0000-0000-0000D60B0000}"/>
    <cellStyle name="40% - Accent2 3 3 2 2" xfId="6224" xr:uid="{00000000-0005-0000-0000-0000D70B0000}"/>
    <cellStyle name="40% - Accent2 3 3 2 2 2" xfId="24057" xr:uid="{C2422013-60F0-4740-8AC3-9B598B282280}"/>
    <cellStyle name="40% - Accent2 3 3 2 3" xfId="6225" xr:uid="{00000000-0005-0000-0000-0000D80B0000}"/>
    <cellStyle name="40% - Accent2 3 3 2 3 2" xfId="24058" xr:uid="{6806FA76-C49D-468A-9CB6-4701487A8177}"/>
    <cellStyle name="40% - Accent2 3 3 2 4" xfId="24056" xr:uid="{F11B5753-9CAB-41B5-B030-56C55382734B}"/>
    <cellStyle name="40% - Accent2 3 3 3" xfId="6226" xr:uid="{00000000-0005-0000-0000-0000D90B0000}"/>
    <cellStyle name="40% - Accent2 3 3 3 2" xfId="24059" xr:uid="{6C8FE7E8-C030-4254-BF71-E50FC62C369A}"/>
    <cellStyle name="40% - Accent2 3 3 4" xfId="6227" xr:uid="{00000000-0005-0000-0000-0000DA0B0000}"/>
    <cellStyle name="40% - Accent2 3 3 4 2" xfId="24060" xr:uid="{4BF8C929-37DA-498E-8DDA-7C07CC0B3A24}"/>
    <cellStyle name="40% - Accent2 3 3 5" xfId="24055" xr:uid="{CB77E343-BEB4-4C73-B584-4C8314F89DD0}"/>
    <cellStyle name="40% - Accent2 3 4" xfId="6228" xr:uid="{00000000-0005-0000-0000-0000DB0B0000}"/>
    <cellStyle name="40% - Accent2 3 4 2" xfId="6229" xr:uid="{00000000-0005-0000-0000-0000DC0B0000}"/>
    <cellStyle name="40% - Accent2 3 4 2 2" xfId="6230" xr:uid="{00000000-0005-0000-0000-0000DD0B0000}"/>
    <cellStyle name="40% - Accent2 3 4 2 2 2" xfId="24063" xr:uid="{D46B6745-04DA-4272-B443-31A03A54D50C}"/>
    <cellStyle name="40% - Accent2 3 4 2 3" xfId="6231" xr:uid="{00000000-0005-0000-0000-0000DE0B0000}"/>
    <cellStyle name="40% - Accent2 3 4 2 3 2" xfId="24064" xr:uid="{BB466E64-A484-497E-85F0-4FA1C5E873FB}"/>
    <cellStyle name="40% - Accent2 3 4 2 4" xfId="24062" xr:uid="{3A90F82E-EFFE-4789-8950-EF638E300C20}"/>
    <cellStyle name="40% - Accent2 3 4 3" xfId="6232" xr:uid="{00000000-0005-0000-0000-0000DF0B0000}"/>
    <cellStyle name="40% - Accent2 3 4 3 2" xfId="24065" xr:uid="{8735774B-4603-4E72-99BF-670733666CBD}"/>
    <cellStyle name="40% - Accent2 3 4 4" xfId="6233" xr:uid="{00000000-0005-0000-0000-0000E00B0000}"/>
    <cellStyle name="40% - Accent2 3 4 4 2" xfId="24066" xr:uid="{340E9985-8D03-4B82-AD01-D538AE8A9BD2}"/>
    <cellStyle name="40% - Accent2 3 4 5" xfId="24061" xr:uid="{6859A5CF-ACB8-483A-9168-85C9013B86BB}"/>
    <cellStyle name="40% - Accent2 3 5" xfId="6234" xr:uid="{00000000-0005-0000-0000-0000E10B0000}"/>
    <cellStyle name="40% - Accent2 3 5 2" xfId="6235" xr:uid="{00000000-0005-0000-0000-0000E20B0000}"/>
    <cellStyle name="40% - Accent2 3 5 2 2" xfId="6236" xr:uid="{00000000-0005-0000-0000-0000E30B0000}"/>
    <cellStyle name="40% - Accent2 3 5 2 2 2" xfId="24069" xr:uid="{006DBAFC-7682-4B46-AC6A-B59A392A8441}"/>
    <cellStyle name="40% - Accent2 3 5 2 3" xfId="6237" xr:uid="{00000000-0005-0000-0000-0000E40B0000}"/>
    <cellStyle name="40% - Accent2 3 5 2 3 2" xfId="24070" xr:uid="{89F32772-7EFE-40A6-B0AF-166B722F23C6}"/>
    <cellStyle name="40% - Accent2 3 5 2 4" xfId="24068" xr:uid="{9AC697BD-CA96-401B-BF4A-0FCF53AA6D09}"/>
    <cellStyle name="40% - Accent2 3 5 3" xfId="6238" xr:uid="{00000000-0005-0000-0000-0000E50B0000}"/>
    <cellStyle name="40% - Accent2 3 5 3 2" xfId="24071" xr:uid="{6F6536C1-9F54-464F-9BDF-F3D5281F3985}"/>
    <cellStyle name="40% - Accent2 3 5 4" xfId="6239" xr:uid="{00000000-0005-0000-0000-0000E60B0000}"/>
    <cellStyle name="40% - Accent2 3 5 4 2" xfId="24072" xr:uid="{0F382383-649D-4700-BAE3-6535E732E116}"/>
    <cellStyle name="40% - Accent2 3 5 5" xfId="24067" xr:uid="{69D6909B-B355-4FB2-A9F1-23DF3ADABD1F}"/>
    <cellStyle name="40% - Accent2 3 6" xfId="6240" xr:uid="{00000000-0005-0000-0000-0000E70B0000}"/>
    <cellStyle name="40% - Accent2 3 6 2" xfId="6241" xr:uid="{00000000-0005-0000-0000-0000E80B0000}"/>
    <cellStyle name="40% - Accent2 3 6 2 2" xfId="24074" xr:uid="{64291509-6993-4343-8647-F363763507B8}"/>
    <cellStyle name="40% - Accent2 3 6 3" xfId="6242" xr:uid="{00000000-0005-0000-0000-0000E90B0000}"/>
    <cellStyle name="40% - Accent2 3 6 3 2" xfId="24075" xr:uid="{FECFEBE9-C24E-499A-8CBE-5A7C0B5EA40D}"/>
    <cellStyle name="40% - Accent2 3 6 4" xfId="24073" xr:uid="{C50F0252-1B95-4E89-B768-E1B804DDE4DC}"/>
    <cellStyle name="40% - Accent2 3 7" xfId="6243" xr:uid="{00000000-0005-0000-0000-0000EA0B0000}"/>
    <cellStyle name="40% - Accent2 3 7 2" xfId="24076" xr:uid="{8EF7D090-17AE-4ACC-83D0-03368F1C8E9B}"/>
    <cellStyle name="40% - Accent2 3 8" xfId="6244" xr:uid="{00000000-0005-0000-0000-0000EB0B0000}"/>
    <cellStyle name="40% - Accent2 3 8 2" xfId="24077" xr:uid="{FB40092D-818B-4034-ABE2-798FB18843C5}"/>
    <cellStyle name="40% - Accent2 3 9" xfId="6201" xr:uid="{00000000-0005-0000-0000-0000C00B0000}"/>
    <cellStyle name="40% - Accent2 3 9 2" xfId="24036" xr:uid="{D98B5DC0-95E3-4DAA-84D1-4E1137172B8E}"/>
    <cellStyle name="40% - Accent2 4" xfId="229" xr:uid="{00000000-0005-0000-0000-000044000000}"/>
    <cellStyle name="40% - Accent2 4 2" xfId="6246" xr:uid="{00000000-0005-0000-0000-0000ED0B0000}"/>
    <cellStyle name="40% - Accent2 4 2 2" xfId="6247" xr:uid="{00000000-0005-0000-0000-0000EE0B0000}"/>
    <cellStyle name="40% - Accent2 4 2 2 2" xfId="6248" xr:uid="{00000000-0005-0000-0000-0000EF0B0000}"/>
    <cellStyle name="40% - Accent2 4 2 2 2 2" xfId="6249" xr:uid="{00000000-0005-0000-0000-0000F00B0000}"/>
    <cellStyle name="40% - Accent2 4 2 2 2 2 2" xfId="6250" xr:uid="{00000000-0005-0000-0000-0000F10B0000}"/>
    <cellStyle name="40% - Accent2 4 2 2 2 2 2 2" xfId="24082" xr:uid="{23D1E5FE-642B-4D31-AE4F-001CBC8EDAE1}"/>
    <cellStyle name="40% - Accent2 4 2 2 2 2 3" xfId="6251" xr:uid="{00000000-0005-0000-0000-0000F20B0000}"/>
    <cellStyle name="40% - Accent2 4 2 2 2 2 3 2" xfId="24083" xr:uid="{33FCAAF4-E9EE-45A4-9FE2-A4AE68D0D4FC}"/>
    <cellStyle name="40% - Accent2 4 2 2 2 2 4" xfId="24081" xr:uid="{8455D1C8-B136-4D33-A928-D1F90B6BEDF1}"/>
    <cellStyle name="40% - Accent2 4 2 2 2 3" xfId="6252" xr:uid="{00000000-0005-0000-0000-0000F30B0000}"/>
    <cellStyle name="40% - Accent2 4 2 2 2 3 2" xfId="24084" xr:uid="{CEA9B204-CDFB-45D0-AE42-9F00B6B4108B}"/>
    <cellStyle name="40% - Accent2 4 2 2 2 4" xfId="6253" xr:uid="{00000000-0005-0000-0000-0000F40B0000}"/>
    <cellStyle name="40% - Accent2 4 2 2 2 4 2" xfId="24085" xr:uid="{6BF1379B-0E47-4C60-8F19-8B1D61A946F0}"/>
    <cellStyle name="40% - Accent2 4 2 2 2 5" xfId="24080" xr:uid="{358F9E0A-78BE-4B87-9002-4F2E12893AD6}"/>
    <cellStyle name="40% - Accent2 4 2 2 3" xfId="6254" xr:uid="{00000000-0005-0000-0000-0000F50B0000}"/>
    <cellStyle name="40% - Accent2 4 2 2 3 2" xfId="6255" xr:uid="{00000000-0005-0000-0000-0000F60B0000}"/>
    <cellStyle name="40% - Accent2 4 2 2 3 2 2" xfId="24087" xr:uid="{A5195CF8-D780-429B-97B9-7A5BBFF16A5F}"/>
    <cellStyle name="40% - Accent2 4 2 2 3 3" xfId="6256" xr:uid="{00000000-0005-0000-0000-0000F70B0000}"/>
    <cellStyle name="40% - Accent2 4 2 2 3 3 2" xfId="24088" xr:uid="{EF94BF71-4B62-4B30-A0B3-BF9CC0A719EC}"/>
    <cellStyle name="40% - Accent2 4 2 2 3 4" xfId="24086" xr:uid="{B948D6AE-A9E3-4551-A14C-F4881BBCED87}"/>
    <cellStyle name="40% - Accent2 4 2 2 4" xfId="6257" xr:uid="{00000000-0005-0000-0000-0000F80B0000}"/>
    <cellStyle name="40% - Accent2 4 2 2 4 2" xfId="24089" xr:uid="{0F39ADE2-13AB-4421-AC14-A1A96B849C6A}"/>
    <cellStyle name="40% - Accent2 4 2 2 5" xfId="6258" xr:uid="{00000000-0005-0000-0000-0000F90B0000}"/>
    <cellStyle name="40% - Accent2 4 2 2 5 2" xfId="24090" xr:uid="{66D134E0-1FAE-4DDD-81F1-5A7EAFD7D4A5}"/>
    <cellStyle name="40% - Accent2 4 2 2 6" xfId="24079" xr:uid="{A2B7FFAA-B4BC-4C3D-A79A-D07C3AA830BE}"/>
    <cellStyle name="40% - Accent2 4 2 3" xfId="6259" xr:uid="{00000000-0005-0000-0000-0000FA0B0000}"/>
    <cellStyle name="40% - Accent2 4 2 3 2" xfId="6260" xr:uid="{00000000-0005-0000-0000-0000FB0B0000}"/>
    <cellStyle name="40% - Accent2 4 2 3 2 2" xfId="6261" xr:uid="{00000000-0005-0000-0000-0000FC0B0000}"/>
    <cellStyle name="40% - Accent2 4 2 3 2 2 2" xfId="24093" xr:uid="{042F615E-65E2-40BC-86FC-D5D99E9CCB15}"/>
    <cellStyle name="40% - Accent2 4 2 3 2 3" xfId="6262" xr:uid="{00000000-0005-0000-0000-0000FD0B0000}"/>
    <cellStyle name="40% - Accent2 4 2 3 2 3 2" xfId="24094" xr:uid="{2E275BF0-F642-4FEF-933A-803C6201AE2A}"/>
    <cellStyle name="40% - Accent2 4 2 3 2 4" xfId="24092" xr:uid="{8A86AEFE-56FE-4FB7-B993-83417C030A3C}"/>
    <cellStyle name="40% - Accent2 4 2 3 3" xfId="6263" xr:uid="{00000000-0005-0000-0000-0000FE0B0000}"/>
    <cellStyle name="40% - Accent2 4 2 3 3 2" xfId="24095" xr:uid="{CF9007C7-7550-4832-8104-6804E7EE33D6}"/>
    <cellStyle name="40% - Accent2 4 2 3 4" xfId="6264" xr:uid="{00000000-0005-0000-0000-0000FF0B0000}"/>
    <cellStyle name="40% - Accent2 4 2 3 4 2" xfId="24096" xr:uid="{E1904001-F4CF-4BD4-9AAB-248910A51C8B}"/>
    <cellStyle name="40% - Accent2 4 2 3 5" xfId="24091" xr:uid="{F1ABC463-EE0B-4453-BE8E-D95A7B60012B}"/>
    <cellStyle name="40% - Accent2 4 2 4" xfId="6265" xr:uid="{00000000-0005-0000-0000-0000000C0000}"/>
    <cellStyle name="40% - Accent2 4 3" xfId="6266" xr:uid="{00000000-0005-0000-0000-0000010C0000}"/>
    <cellStyle name="40% - Accent2 4 3 2" xfId="6267" xr:uid="{00000000-0005-0000-0000-0000020C0000}"/>
    <cellStyle name="40% - Accent2 4 3 2 2" xfId="6268" xr:uid="{00000000-0005-0000-0000-0000030C0000}"/>
    <cellStyle name="40% - Accent2 4 3 2 2 2" xfId="24099" xr:uid="{FBBC8C62-A102-4084-82AC-52E5972C9652}"/>
    <cellStyle name="40% - Accent2 4 3 2 3" xfId="6269" xr:uid="{00000000-0005-0000-0000-0000040C0000}"/>
    <cellStyle name="40% - Accent2 4 3 2 3 2" xfId="24100" xr:uid="{AEEC8EA9-27EB-41A7-BC12-1D413803216C}"/>
    <cellStyle name="40% - Accent2 4 3 2 4" xfId="24098" xr:uid="{0599722E-0717-4F57-AEEB-E9C5CD8408A8}"/>
    <cellStyle name="40% - Accent2 4 3 3" xfId="6270" xr:uid="{00000000-0005-0000-0000-0000050C0000}"/>
    <cellStyle name="40% - Accent2 4 3 3 2" xfId="24101" xr:uid="{5A6693D0-13F7-4D18-BED9-DC7DB7CC7D6E}"/>
    <cellStyle name="40% - Accent2 4 3 4" xfId="6271" xr:uid="{00000000-0005-0000-0000-0000060C0000}"/>
    <cellStyle name="40% - Accent2 4 3 4 2" xfId="24102" xr:uid="{BD0B4CBD-EAC4-400C-905A-DF5A811A0796}"/>
    <cellStyle name="40% - Accent2 4 3 5" xfId="24097" xr:uid="{557C81EB-A7D0-467D-8A77-C5A53C65ECAC}"/>
    <cellStyle name="40% - Accent2 4 4" xfId="6272" xr:uid="{00000000-0005-0000-0000-0000070C0000}"/>
    <cellStyle name="40% - Accent2 4 4 2" xfId="6273" xr:uid="{00000000-0005-0000-0000-0000080C0000}"/>
    <cellStyle name="40% - Accent2 4 4 2 2" xfId="6274" xr:uid="{00000000-0005-0000-0000-0000090C0000}"/>
    <cellStyle name="40% - Accent2 4 4 2 2 2" xfId="24105" xr:uid="{B79D24BD-5C02-458D-80FD-B4934273A517}"/>
    <cellStyle name="40% - Accent2 4 4 2 3" xfId="6275" xr:uid="{00000000-0005-0000-0000-00000A0C0000}"/>
    <cellStyle name="40% - Accent2 4 4 2 3 2" xfId="24106" xr:uid="{D21DA7F3-C37A-45C6-BB46-B92DC72AC9C6}"/>
    <cellStyle name="40% - Accent2 4 4 2 4" xfId="24104" xr:uid="{5A986506-9F07-4433-A9F6-DE9BCEDD6BDF}"/>
    <cellStyle name="40% - Accent2 4 4 3" xfId="6276" xr:uid="{00000000-0005-0000-0000-00000B0C0000}"/>
    <cellStyle name="40% - Accent2 4 4 3 2" xfId="24107" xr:uid="{37A925B3-20EF-4D2B-AC08-FF2F0FE0156C}"/>
    <cellStyle name="40% - Accent2 4 4 4" xfId="6277" xr:uid="{00000000-0005-0000-0000-00000C0C0000}"/>
    <cellStyle name="40% - Accent2 4 4 4 2" xfId="24108" xr:uid="{A2D74196-5FD8-4326-AD95-D8677FCCC5A4}"/>
    <cellStyle name="40% - Accent2 4 4 5" xfId="24103" xr:uid="{DFB60331-537A-418E-A9B1-0C1DA8DB49FD}"/>
    <cellStyle name="40% - Accent2 4 5" xfId="6278" xr:uid="{00000000-0005-0000-0000-00000D0C0000}"/>
    <cellStyle name="40% - Accent2 4 5 2" xfId="6279" xr:uid="{00000000-0005-0000-0000-00000E0C0000}"/>
    <cellStyle name="40% - Accent2 4 5 2 2" xfId="6280" xr:uid="{00000000-0005-0000-0000-00000F0C0000}"/>
    <cellStyle name="40% - Accent2 4 5 2 2 2" xfId="24111" xr:uid="{9AF4BF2B-1078-4A4F-BEE4-292DA2337F92}"/>
    <cellStyle name="40% - Accent2 4 5 2 3" xfId="6281" xr:uid="{00000000-0005-0000-0000-0000100C0000}"/>
    <cellStyle name="40% - Accent2 4 5 2 3 2" xfId="24112" xr:uid="{B94097F7-2371-4090-B07A-72D21BA28A5B}"/>
    <cellStyle name="40% - Accent2 4 5 2 4" xfId="24110" xr:uid="{0F1AF51B-F2D3-4E4A-BACA-192BADDF2131}"/>
    <cellStyle name="40% - Accent2 4 5 3" xfId="6282" xr:uid="{00000000-0005-0000-0000-0000110C0000}"/>
    <cellStyle name="40% - Accent2 4 5 3 2" xfId="24113" xr:uid="{C3121198-D440-4429-BBF2-8C3D4EDD724D}"/>
    <cellStyle name="40% - Accent2 4 5 4" xfId="6283" xr:uid="{00000000-0005-0000-0000-0000120C0000}"/>
    <cellStyle name="40% - Accent2 4 5 4 2" xfId="24114" xr:uid="{B2C0F723-7059-46E2-A90F-FE1AC9C16046}"/>
    <cellStyle name="40% - Accent2 4 5 5" xfId="24109" xr:uid="{205A1FCC-5186-4764-A33F-6F4427DAD867}"/>
    <cellStyle name="40% - Accent2 4 6" xfId="6284" xr:uid="{00000000-0005-0000-0000-0000130C0000}"/>
    <cellStyle name="40% - Accent2 4 6 2" xfId="6285" xr:uid="{00000000-0005-0000-0000-0000140C0000}"/>
    <cellStyle name="40% - Accent2 4 6 2 2" xfId="24116" xr:uid="{5250BD44-FBDD-4683-B4EF-29A0FB9F90ED}"/>
    <cellStyle name="40% - Accent2 4 6 3" xfId="6286" xr:uid="{00000000-0005-0000-0000-0000150C0000}"/>
    <cellStyle name="40% - Accent2 4 6 3 2" xfId="24117" xr:uid="{56726A1F-1464-4C6E-B566-A728FC5AFA18}"/>
    <cellStyle name="40% - Accent2 4 6 4" xfId="24115" xr:uid="{D6F8C158-72E1-41D9-9771-AE6323E0B025}"/>
    <cellStyle name="40% - Accent2 4 7" xfId="6287" xr:uid="{00000000-0005-0000-0000-0000160C0000}"/>
    <cellStyle name="40% - Accent2 4 7 2" xfId="24118" xr:uid="{4FEF63CA-46EB-4367-BC97-02CDB568CFF1}"/>
    <cellStyle name="40% - Accent2 4 8" xfId="6288" xr:uid="{00000000-0005-0000-0000-0000170C0000}"/>
    <cellStyle name="40% - Accent2 4 8 2" xfId="24119" xr:uid="{E7EDE2BE-5919-440C-AB02-262C287A24BF}"/>
    <cellStyle name="40% - Accent2 4 9" xfId="6245" xr:uid="{00000000-0005-0000-0000-0000EC0B0000}"/>
    <cellStyle name="40% - Accent2 4 9 2" xfId="24078" xr:uid="{04A3DF59-14C3-4350-8208-5AC9422BAE36}"/>
    <cellStyle name="40% - Accent2 5" xfId="230" xr:uid="{00000000-0005-0000-0000-000045000000}"/>
    <cellStyle name="40% - Accent2 5 2" xfId="6290" xr:uid="{00000000-0005-0000-0000-0000190C0000}"/>
    <cellStyle name="40% - Accent2 5 2 2" xfId="6291" xr:uid="{00000000-0005-0000-0000-00001A0C0000}"/>
    <cellStyle name="40% - Accent2 5 2 2 2" xfId="6292" xr:uid="{00000000-0005-0000-0000-00001B0C0000}"/>
    <cellStyle name="40% - Accent2 5 2 2 2 2" xfId="6293" xr:uid="{00000000-0005-0000-0000-00001C0C0000}"/>
    <cellStyle name="40% - Accent2 5 2 2 2 2 2" xfId="6294" xr:uid="{00000000-0005-0000-0000-00001D0C0000}"/>
    <cellStyle name="40% - Accent2 5 2 2 2 2 2 2" xfId="24124" xr:uid="{3B8B07B6-9BC8-4C28-B620-3A4E9AFCA754}"/>
    <cellStyle name="40% - Accent2 5 2 2 2 2 3" xfId="6295" xr:uid="{00000000-0005-0000-0000-00001E0C0000}"/>
    <cellStyle name="40% - Accent2 5 2 2 2 2 3 2" xfId="24125" xr:uid="{3A1C3DEC-E7F5-4830-86BC-BF6D73F47556}"/>
    <cellStyle name="40% - Accent2 5 2 2 2 2 4" xfId="24123" xr:uid="{9F05BA13-FC24-43A0-8041-8902ED4B646E}"/>
    <cellStyle name="40% - Accent2 5 2 2 2 3" xfId="6296" xr:uid="{00000000-0005-0000-0000-00001F0C0000}"/>
    <cellStyle name="40% - Accent2 5 2 2 2 3 2" xfId="24126" xr:uid="{E929161D-4B07-4514-8200-A1AD7C81DDD9}"/>
    <cellStyle name="40% - Accent2 5 2 2 2 4" xfId="6297" xr:uid="{00000000-0005-0000-0000-0000200C0000}"/>
    <cellStyle name="40% - Accent2 5 2 2 2 4 2" xfId="24127" xr:uid="{A0099DE7-8C2F-4129-BA3A-AB100C22A579}"/>
    <cellStyle name="40% - Accent2 5 2 2 2 5" xfId="24122" xr:uid="{31266688-5D4C-49FC-A2E6-28FA3A4BACFA}"/>
    <cellStyle name="40% - Accent2 5 2 2 3" xfId="6298" xr:uid="{00000000-0005-0000-0000-0000210C0000}"/>
    <cellStyle name="40% - Accent2 5 2 2 3 2" xfId="6299" xr:uid="{00000000-0005-0000-0000-0000220C0000}"/>
    <cellStyle name="40% - Accent2 5 2 2 3 2 2" xfId="24129" xr:uid="{2E691DB5-43B4-4F38-9F3F-3896D90D95A5}"/>
    <cellStyle name="40% - Accent2 5 2 2 3 3" xfId="6300" xr:uid="{00000000-0005-0000-0000-0000230C0000}"/>
    <cellStyle name="40% - Accent2 5 2 2 3 3 2" xfId="24130" xr:uid="{43C5B48A-A613-475A-92D1-31993CA4CBAF}"/>
    <cellStyle name="40% - Accent2 5 2 2 3 4" xfId="24128" xr:uid="{8196E99B-DDDF-4A89-8D95-033654BA6C64}"/>
    <cellStyle name="40% - Accent2 5 2 2 4" xfId="6301" xr:uid="{00000000-0005-0000-0000-0000240C0000}"/>
    <cellStyle name="40% - Accent2 5 2 2 4 2" xfId="24131" xr:uid="{D1E0DA58-5328-472C-A490-CDF2B7EF74C5}"/>
    <cellStyle name="40% - Accent2 5 2 2 5" xfId="6302" xr:uid="{00000000-0005-0000-0000-0000250C0000}"/>
    <cellStyle name="40% - Accent2 5 2 2 5 2" xfId="24132" xr:uid="{3FEF4F2A-238D-4CFD-AE19-27021CE52EE3}"/>
    <cellStyle name="40% - Accent2 5 2 2 6" xfId="24121" xr:uid="{99B5410B-BC42-4A9B-B67C-75DAC87A4342}"/>
    <cellStyle name="40% - Accent2 5 2 3" xfId="6303" xr:uid="{00000000-0005-0000-0000-0000260C0000}"/>
    <cellStyle name="40% - Accent2 5 2 3 2" xfId="6304" xr:uid="{00000000-0005-0000-0000-0000270C0000}"/>
    <cellStyle name="40% - Accent2 5 2 3 2 2" xfId="6305" xr:uid="{00000000-0005-0000-0000-0000280C0000}"/>
    <cellStyle name="40% - Accent2 5 2 3 2 2 2" xfId="24135" xr:uid="{5E12D528-BF0D-4C69-9401-80E22AE3BA01}"/>
    <cellStyle name="40% - Accent2 5 2 3 2 3" xfId="6306" xr:uid="{00000000-0005-0000-0000-0000290C0000}"/>
    <cellStyle name="40% - Accent2 5 2 3 2 3 2" xfId="24136" xr:uid="{CA313543-1E31-4150-8FB7-5EC3EF54E059}"/>
    <cellStyle name="40% - Accent2 5 2 3 2 4" xfId="24134" xr:uid="{76C28D81-B033-4524-ACDF-0C90ED8B77DE}"/>
    <cellStyle name="40% - Accent2 5 2 3 3" xfId="6307" xr:uid="{00000000-0005-0000-0000-00002A0C0000}"/>
    <cellStyle name="40% - Accent2 5 2 3 3 2" xfId="24137" xr:uid="{E04D15C4-F202-4C43-9BBF-D91406383F5E}"/>
    <cellStyle name="40% - Accent2 5 2 3 4" xfId="6308" xr:uid="{00000000-0005-0000-0000-00002B0C0000}"/>
    <cellStyle name="40% - Accent2 5 2 3 4 2" xfId="24138" xr:uid="{54D626A4-147F-4B9B-B938-65C6E85E51BC}"/>
    <cellStyle name="40% - Accent2 5 2 3 5" xfId="24133" xr:uid="{2B1A4F74-C4D2-4DF4-8F81-13C9C9CD6756}"/>
    <cellStyle name="40% - Accent2 5 2 4" xfId="6309" xr:uid="{00000000-0005-0000-0000-00002C0C0000}"/>
    <cellStyle name="40% - Accent2 5 3" xfId="6310" xr:uid="{00000000-0005-0000-0000-00002D0C0000}"/>
    <cellStyle name="40% - Accent2 5 3 2" xfId="6311" xr:uid="{00000000-0005-0000-0000-00002E0C0000}"/>
    <cellStyle name="40% - Accent2 5 3 2 2" xfId="6312" xr:uid="{00000000-0005-0000-0000-00002F0C0000}"/>
    <cellStyle name="40% - Accent2 5 3 2 2 2" xfId="24141" xr:uid="{C82D236C-1FE9-46A0-AD96-4C3DDBC6189D}"/>
    <cellStyle name="40% - Accent2 5 3 2 3" xfId="6313" xr:uid="{00000000-0005-0000-0000-0000300C0000}"/>
    <cellStyle name="40% - Accent2 5 3 2 3 2" xfId="24142" xr:uid="{158E284F-179B-4D5E-BB36-090FA05A8072}"/>
    <cellStyle name="40% - Accent2 5 3 2 4" xfId="24140" xr:uid="{91E22564-54EE-435D-A0FA-B1D1BF07187A}"/>
    <cellStyle name="40% - Accent2 5 3 3" xfId="6314" xr:uid="{00000000-0005-0000-0000-0000310C0000}"/>
    <cellStyle name="40% - Accent2 5 3 3 2" xfId="24143" xr:uid="{4FC7F4F6-DA3A-40D7-87C5-CB7F0683C1A7}"/>
    <cellStyle name="40% - Accent2 5 3 4" xfId="6315" xr:uid="{00000000-0005-0000-0000-0000320C0000}"/>
    <cellStyle name="40% - Accent2 5 3 4 2" xfId="24144" xr:uid="{D8CF9921-433A-40B5-938F-9B13D90FE125}"/>
    <cellStyle name="40% - Accent2 5 3 5" xfId="24139" xr:uid="{3908C4DF-9768-445B-9785-E270CB4CBA8B}"/>
    <cellStyle name="40% - Accent2 5 4" xfId="6316" xr:uid="{00000000-0005-0000-0000-0000330C0000}"/>
    <cellStyle name="40% - Accent2 5 4 2" xfId="6317" xr:uid="{00000000-0005-0000-0000-0000340C0000}"/>
    <cellStyle name="40% - Accent2 5 4 2 2" xfId="6318" xr:uid="{00000000-0005-0000-0000-0000350C0000}"/>
    <cellStyle name="40% - Accent2 5 4 2 2 2" xfId="24147" xr:uid="{073C9BA2-3FAE-46DB-964A-36DDD5719272}"/>
    <cellStyle name="40% - Accent2 5 4 2 3" xfId="6319" xr:uid="{00000000-0005-0000-0000-0000360C0000}"/>
    <cellStyle name="40% - Accent2 5 4 2 3 2" xfId="24148" xr:uid="{731E5123-9CD1-4971-87BF-D474E1B9268C}"/>
    <cellStyle name="40% - Accent2 5 4 2 4" xfId="24146" xr:uid="{30AE0B94-FA91-404B-9E42-1D84ED96B1E0}"/>
    <cellStyle name="40% - Accent2 5 4 3" xfId="6320" xr:uid="{00000000-0005-0000-0000-0000370C0000}"/>
    <cellStyle name="40% - Accent2 5 4 3 2" xfId="24149" xr:uid="{E362835E-7BF5-4AA4-99E4-61CC97A6FA59}"/>
    <cellStyle name="40% - Accent2 5 4 4" xfId="6321" xr:uid="{00000000-0005-0000-0000-0000380C0000}"/>
    <cellStyle name="40% - Accent2 5 4 4 2" xfId="24150" xr:uid="{7F44960B-C843-4A24-AAC2-751B865A28B2}"/>
    <cellStyle name="40% - Accent2 5 4 5" xfId="24145" xr:uid="{3DD58BCA-10A4-45A1-A76B-54E929E31ACA}"/>
    <cellStyle name="40% - Accent2 5 5" xfId="6322" xr:uid="{00000000-0005-0000-0000-0000390C0000}"/>
    <cellStyle name="40% - Accent2 5 5 2" xfId="6323" xr:uid="{00000000-0005-0000-0000-00003A0C0000}"/>
    <cellStyle name="40% - Accent2 5 5 2 2" xfId="24152" xr:uid="{77971F71-E748-4819-9E0A-75327FF62F11}"/>
    <cellStyle name="40% - Accent2 5 5 3" xfId="6324" xr:uid="{00000000-0005-0000-0000-00003B0C0000}"/>
    <cellStyle name="40% - Accent2 5 5 3 2" xfId="24153" xr:uid="{0E9B59E1-3386-4A2C-90ED-7A18026752C8}"/>
    <cellStyle name="40% - Accent2 5 5 4" xfId="24151" xr:uid="{2CF5A2D8-8215-47FA-BF2C-0DBA7A80D8CD}"/>
    <cellStyle name="40% - Accent2 5 6" xfId="6325" xr:uid="{00000000-0005-0000-0000-00003C0C0000}"/>
    <cellStyle name="40% - Accent2 5 6 2" xfId="24154" xr:uid="{7F220659-2215-4825-9FD5-FA6BF0734729}"/>
    <cellStyle name="40% - Accent2 5 7" xfId="6326" xr:uid="{00000000-0005-0000-0000-00003D0C0000}"/>
    <cellStyle name="40% - Accent2 5 7 2" xfId="24155" xr:uid="{BC002CF4-90EB-4318-A70E-D35DF26DF728}"/>
    <cellStyle name="40% - Accent2 5 8" xfId="6289" xr:uid="{00000000-0005-0000-0000-0000180C0000}"/>
    <cellStyle name="40% - Accent2 5 8 2" xfId="24120" xr:uid="{739B54CD-F64C-4CC8-A39F-AB34247BF3BC}"/>
    <cellStyle name="40% - Accent2 6" xfId="231" xr:uid="{00000000-0005-0000-0000-000046000000}"/>
    <cellStyle name="40% - Accent2 6 2" xfId="6327" xr:uid="{00000000-0005-0000-0000-00003F0C0000}"/>
    <cellStyle name="40% - Accent2 6 2 2" xfId="6328" xr:uid="{00000000-0005-0000-0000-0000400C0000}"/>
    <cellStyle name="40% - Accent2 6 2 2 2" xfId="6329" xr:uid="{00000000-0005-0000-0000-0000410C0000}"/>
    <cellStyle name="40% - Accent2 6 2 2 2 2" xfId="6330" xr:uid="{00000000-0005-0000-0000-0000420C0000}"/>
    <cellStyle name="40% - Accent2 6 2 2 2 2 2" xfId="24159" xr:uid="{15ADF361-F1B9-406A-B4EA-843549C1D19F}"/>
    <cellStyle name="40% - Accent2 6 2 2 2 3" xfId="6331" xr:uid="{00000000-0005-0000-0000-0000430C0000}"/>
    <cellStyle name="40% - Accent2 6 2 2 2 3 2" xfId="24160" xr:uid="{2F6BFA23-655B-45D0-8B18-134642648C12}"/>
    <cellStyle name="40% - Accent2 6 2 2 2 4" xfId="24158" xr:uid="{D0AE9A9C-ADBF-47DA-9F0B-240FD5AE8CDB}"/>
    <cellStyle name="40% - Accent2 6 2 2 3" xfId="6332" xr:uid="{00000000-0005-0000-0000-0000440C0000}"/>
    <cellStyle name="40% - Accent2 6 2 2 3 2" xfId="24161" xr:uid="{755A5BEC-E03E-4856-86B6-309FE02FC4DC}"/>
    <cellStyle name="40% - Accent2 6 2 2 4" xfId="6333" xr:uid="{00000000-0005-0000-0000-0000450C0000}"/>
    <cellStyle name="40% - Accent2 6 2 2 4 2" xfId="24162" xr:uid="{781ECE20-3987-421A-BCF9-BA10BFAF1C48}"/>
    <cellStyle name="40% - Accent2 6 2 2 5" xfId="24157" xr:uid="{0BF56ACF-F168-460E-B519-50C576E17A85}"/>
    <cellStyle name="40% - Accent2 6 2 3" xfId="6334" xr:uid="{00000000-0005-0000-0000-0000460C0000}"/>
    <cellStyle name="40% - Accent2 6 2 3 2" xfId="6335" xr:uid="{00000000-0005-0000-0000-0000470C0000}"/>
    <cellStyle name="40% - Accent2 6 2 3 2 2" xfId="24164" xr:uid="{A924B1F4-6565-4761-BAB1-9626BB601E4D}"/>
    <cellStyle name="40% - Accent2 6 2 3 3" xfId="6336" xr:uid="{00000000-0005-0000-0000-0000480C0000}"/>
    <cellStyle name="40% - Accent2 6 2 3 3 2" xfId="24165" xr:uid="{B57398C3-9B9D-460C-AB70-33125826BCD9}"/>
    <cellStyle name="40% - Accent2 6 2 3 4" xfId="24163" xr:uid="{EFB6C190-65C6-4E23-AA66-294749517E52}"/>
    <cellStyle name="40% - Accent2 6 2 4" xfId="6337" xr:uid="{00000000-0005-0000-0000-0000490C0000}"/>
    <cellStyle name="40% - Accent2 6 2 4 2" xfId="24166" xr:uid="{B0E33777-D980-450D-8DA5-D52F0D918FAF}"/>
    <cellStyle name="40% - Accent2 6 2 5" xfId="6338" xr:uid="{00000000-0005-0000-0000-00004A0C0000}"/>
    <cellStyle name="40% - Accent2 6 2 5 2" xfId="24167" xr:uid="{E9879B6C-355D-46B8-884F-89356444DB6C}"/>
    <cellStyle name="40% - Accent2 6 2 6" xfId="24156" xr:uid="{61249B51-21F6-4534-B773-C73F3FDE689D}"/>
    <cellStyle name="40% - Accent2 6 3" xfId="6339" xr:uid="{00000000-0005-0000-0000-00004B0C0000}"/>
    <cellStyle name="40% - Accent2 6 3 2" xfId="6340" xr:uid="{00000000-0005-0000-0000-00004C0C0000}"/>
    <cellStyle name="40% - Accent2 6 3 2 2" xfId="6341" xr:uid="{00000000-0005-0000-0000-00004D0C0000}"/>
    <cellStyle name="40% - Accent2 6 3 2 2 2" xfId="24170" xr:uid="{5D19C905-3190-48A4-B322-CB0772D00CB3}"/>
    <cellStyle name="40% - Accent2 6 3 2 3" xfId="6342" xr:uid="{00000000-0005-0000-0000-00004E0C0000}"/>
    <cellStyle name="40% - Accent2 6 3 2 3 2" xfId="24171" xr:uid="{E4137DAB-D2C6-4C6F-AD5D-FF6AF18E07B3}"/>
    <cellStyle name="40% - Accent2 6 3 2 4" xfId="24169" xr:uid="{5CC8E46B-ED04-4058-957B-D8BDBC6406F1}"/>
    <cellStyle name="40% - Accent2 6 3 3" xfId="6343" xr:uid="{00000000-0005-0000-0000-00004F0C0000}"/>
    <cellStyle name="40% - Accent2 6 3 3 2" xfId="24172" xr:uid="{CC4C5249-A821-4669-A895-EAABD090D4D6}"/>
    <cellStyle name="40% - Accent2 6 3 4" xfId="6344" xr:uid="{00000000-0005-0000-0000-0000500C0000}"/>
    <cellStyle name="40% - Accent2 6 3 4 2" xfId="24173" xr:uid="{74520058-6D01-40AD-AD42-79DD9F3019EA}"/>
    <cellStyle name="40% - Accent2 6 3 5" xfId="24168" xr:uid="{69A204F6-1DEA-416B-9279-729A469EA1D3}"/>
    <cellStyle name="40% - Accent2 6 4" xfId="6345" xr:uid="{00000000-0005-0000-0000-0000510C0000}"/>
    <cellStyle name="40% - Accent2 7" xfId="232" xr:uid="{00000000-0005-0000-0000-000047000000}"/>
    <cellStyle name="40% - Accent2 7 2" xfId="6346" xr:uid="{00000000-0005-0000-0000-0000530C0000}"/>
    <cellStyle name="40% - Accent2 7 2 2" xfId="24174" xr:uid="{54DBB061-84DE-4ABF-907C-FA305FAABE7E}"/>
    <cellStyle name="40% - Accent2 7 3" xfId="6347" xr:uid="{00000000-0005-0000-0000-0000540C0000}"/>
    <cellStyle name="40% - Accent2 7 4" xfId="6348" xr:uid="{00000000-0005-0000-0000-0000550C0000}"/>
    <cellStyle name="40% - Accent2 7 4 2" xfId="24175" xr:uid="{A37B70A2-F913-4C66-A204-07D2A4FB2E7F}"/>
    <cellStyle name="40% - Accent2 8" xfId="6349" xr:uid="{00000000-0005-0000-0000-0000560C0000}"/>
    <cellStyle name="40% - Accent2 8 2" xfId="6350" xr:uid="{00000000-0005-0000-0000-0000570C0000}"/>
    <cellStyle name="40% - Accent2 8 2 2" xfId="6351" xr:uid="{00000000-0005-0000-0000-0000580C0000}"/>
    <cellStyle name="40% - Accent2 8 2 2 2" xfId="24178" xr:uid="{A0DB712E-1C32-4BBF-9252-DADE53E2FEA0}"/>
    <cellStyle name="40% - Accent2 8 2 3" xfId="6352" xr:uid="{00000000-0005-0000-0000-0000590C0000}"/>
    <cellStyle name="40% - Accent2 8 2 3 2" xfId="24179" xr:uid="{36E423BC-41CF-4226-B715-18A558932500}"/>
    <cellStyle name="40% - Accent2 8 2 4" xfId="24177" xr:uid="{4DC212EC-E61F-4E7C-B3A9-F0BC44403A8C}"/>
    <cellStyle name="40% - Accent2 8 3" xfId="6353" xr:uid="{00000000-0005-0000-0000-00005A0C0000}"/>
    <cellStyle name="40% - Accent2 8 3 2" xfId="24180" xr:uid="{7FA543D8-1703-441B-B7B2-1B8E36AD272D}"/>
    <cellStyle name="40% - Accent2 8 4" xfId="6354" xr:uid="{00000000-0005-0000-0000-00005B0C0000}"/>
    <cellStyle name="40% - Accent2 8 4 2" xfId="24181" xr:uid="{EFA91503-0C60-46E5-9B2D-BEBE390DFE8F}"/>
    <cellStyle name="40% - Accent2 8 5" xfId="24176" xr:uid="{069F6C38-062F-47FD-8BB3-F8472030E561}"/>
    <cellStyle name="40% - Accent2 9" xfId="6355" xr:uid="{00000000-0005-0000-0000-00005C0C0000}"/>
    <cellStyle name="40% - Accent2 9 2" xfId="6356" xr:uid="{00000000-0005-0000-0000-00005D0C0000}"/>
    <cellStyle name="40% - Accent2 9 2 2" xfId="6357" xr:uid="{00000000-0005-0000-0000-00005E0C0000}"/>
    <cellStyle name="40% - Accent2 9 2 2 2" xfId="24184" xr:uid="{0A96E81E-EADB-452B-956F-B16EB1693757}"/>
    <cellStyle name="40% - Accent2 9 2 3" xfId="6358" xr:uid="{00000000-0005-0000-0000-00005F0C0000}"/>
    <cellStyle name="40% - Accent2 9 2 3 2" xfId="24185" xr:uid="{C5D14688-A0D0-4089-939E-B37D32B12F54}"/>
    <cellStyle name="40% - Accent2 9 2 4" xfId="24183" xr:uid="{948D692D-E7DB-4CC5-BDBE-6262D99AF743}"/>
    <cellStyle name="40% - Accent2 9 3" xfId="6359" xr:uid="{00000000-0005-0000-0000-0000600C0000}"/>
    <cellStyle name="40% - Accent2 9 3 2" xfId="24186" xr:uid="{FFA914E3-A950-4798-A59C-F2BFCAA2DC7E}"/>
    <cellStyle name="40% - Accent2 9 4" xfId="6360" xr:uid="{00000000-0005-0000-0000-0000610C0000}"/>
    <cellStyle name="40% - Accent2 9 4 2" xfId="24187" xr:uid="{4DD359F3-8A50-414D-8468-D99D6BDBB130}"/>
    <cellStyle name="40% - Accent2 9 5" xfId="24182" xr:uid="{74975A5D-EDFB-49F3-B58C-9E5AE3677C37}"/>
    <cellStyle name="40% - Accent3" xfId="91" builtinId="39" customBuiltin="1"/>
    <cellStyle name="40% - Accent3 10" xfId="6361" xr:uid="{00000000-0005-0000-0000-0000620C0000}"/>
    <cellStyle name="40% - Accent3 10 2" xfId="6362" xr:uid="{00000000-0005-0000-0000-0000630C0000}"/>
    <cellStyle name="40% - Accent3 10 2 2" xfId="6363" xr:uid="{00000000-0005-0000-0000-0000640C0000}"/>
    <cellStyle name="40% - Accent3 10 2 2 2" xfId="24190" xr:uid="{2FF663BD-624E-43C0-B99A-FFA732D968A2}"/>
    <cellStyle name="40% - Accent3 10 2 3" xfId="6364" xr:uid="{00000000-0005-0000-0000-0000650C0000}"/>
    <cellStyle name="40% - Accent3 10 2 3 2" xfId="24191" xr:uid="{19AE94BB-A257-47D8-98B0-D9B95B46E337}"/>
    <cellStyle name="40% - Accent3 10 2 4" xfId="24189" xr:uid="{8291925D-9B85-4955-A844-15E2BF76476D}"/>
    <cellStyle name="40% - Accent3 10 3" xfId="6365" xr:uid="{00000000-0005-0000-0000-0000660C0000}"/>
    <cellStyle name="40% - Accent3 10 3 2" xfId="24192" xr:uid="{7D216239-1052-4021-A548-93AE93AF5F74}"/>
    <cellStyle name="40% - Accent3 10 4" xfId="6366" xr:uid="{00000000-0005-0000-0000-0000670C0000}"/>
    <cellStyle name="40% - Accent3 10 4 2" xfId="6367" xr:uid="{00000000-0005-0000-0000-0000680C0000}"/>
    <cellStyle name="40% - Accent3 10 4 2 2" xfId="24194" xr:uid="{7F0135DB-6474-4F86-8496-4C3A477C08BA}"/>
    <cellStyle name="40% - Accent3 10 4 3" xfId="24193" xr:uid="{D3BDB6AF-70BB-456C-82D0-CD139A52CEBF}"/>
    <cellStyle name="40% - Accent3 10 5" xfId="6368" xr:uid="{00000000-0005-0000-0000-0000690C0000}"/>
    <cellStyle name="40% - Accent3 10 5 2" xfId="24195" xr:uid="{74DAC080-6C69-4739-9461-819EE3DB1C7C}"/>
    <cellStyle name="40% - Accent3 10 6" xfId="24188" xr:uid="{DC8AB956-694D-46BB-84A8-72D44B661BBA}"/>
    <cellStyle name="40% - Accent3 11" xfId="6369" xr:uid="{00000000-0005-0000-0000-00006A0C0000}"/>
    <cellStyle name="40% - Accent3 11 2" xfId="6370" xr:uid="{00000000-0005-0000-0000-00006B0C0000}"/>
    <cellStyle name="40% - Accent3 11 2 2" xfId="24197" xr:uid="{FF149B45-FEDF-43A5-B367-81714851DC4A}"/>
    <cellStyle name="40% - Accent3 11 3" xfId="6371" xr:uid="{00000000-0005-0000-0000-00006C0C0000}"/>
    <cellStyle name="40% - Accent3 11 3 2" xfId="6372" xr:uid="{00000000-0005-0000-0000-00006D0C0000}"/>
    <cellStyle name="40% - Accent3 11 3 2 2" xfId="24199" xr:uid="{5E58B707-91BB-41F4-BBE2-06580F43E9A7}"/>
    <cellStyle name="40% - Accent3 11 3 3" xfId="24198" xr:uid="{6F15330B-2F8A-4D7A-B16A-5EB1B66FC6D7}"/>
    <cellStyle name="40% - Accent3 11 4" xfId="24196" xr:uid="{E1BA7CFB-4FD8-4248-878D-83D0E4FF805C}"/>
    <cellStyle name="40% - Accent3 12" xfId="6373" xr:uid="{00000000-0005-0000-0000-00006E0C0000}"/>
    <cellStyle name="40% - Accent3 12 2" xfId="6374" xr:uid="{00000000-0005-0000-0000-00006F0C0000}"/>
    <cellStyle name="40% - Accent3 12 2 2" xfId="24201" xr:uid="{2C172459-CD53-4E66-95C1-0F137A270628}"/>
    <cellStyle name="40% - Accent3 12 3" xfId="6375" xr:uid="{00000000-0005-0000-0000-0000700C0000}"/>
    <cellStyle name="40% - Accent3 12 3 2" xfId="24202" xr:uid="{5199859D-4794-474F-8480-EBAE12C0761C}"/>
    <cellStyle name="40% - Accent3 12 4" xfId="24200" xr:uid="{7F90D970-1D5F-4752-816D-F57787727BC9}"/>
    <cellStyle name="40% - Accent3 13" xfId="6376" xr:uid="{00000000-0005-0000-0000-0000710C0000}"/>
    <cellStyle name="40% - Accent3 13 2" xfId="6377" xr:uid="{00000000-0005-0000-0000-0000720C0000}"/>
    <cellStyle name="40% - Accent3 13 2 2" xfId="24204" xr:uid="{019776C6-B54A-4860-9D56-0AD4B5BC7E08}"/>
    <cellStyle name="40% - Accent3 13 3" xfId="6378" xr:uid="{00000000-0005-0000-0000-0000730C0000}"/>
    <cellStyle name="40% - Accent3 13 3 2" xfId="24205" xr:uid="{BA647861-CD31-46EC-A321-8F6E61B40376}"/>
    <cellStyle name="40% - Accent3 13 4" xfId="24203" xr:uid="{2C1863C9-02C8-46E0-9962-820FE98F226E}"/>
    <cellStyle name="40% - Accent3 14" xfId="6379" xr:uid="{00000000-0005-0000-0000-0000740C0000}"/>
    <cellStyle name="40% - Accent3 14 2" xfId="6380" xr:uid="{00000000-0005-0000-0000-0000750C0000}"/>
    <cellStyle name="40% - Accent3 14 2 2" xfId="24206" xr:uid="{06CA9EE8-D51F-4090-AB37-4277E3CDFDE0}"/>
    <cellStyle name="40% - Accent3 15" xfId="6381" xr:uid="{00000000-0005-0000-0000-0000760C0000}"/>
    <cellStyle name="40% - Accent3 15 2" xfId="24207" xr:uid="{00A51754-2374-4502-B726-E78711EE421E}"/>
    <cellStyle name="40% - Accent3 16" xfId="6382" xr:uid="{00000000-0005-0000-0000-0000770C0000}"/>
    <cellStyle name="40% - Accent3 17" xfId="20661" xr:uid="{4B1D13B2-E1BB-407C-BC15-72DFB67FD6C8}"/>
    <cellStyle name="40% - Accent3 2" xfId="233" xr:uid="{00000000-0005-0000-0000-000048000000}"/>
    <cellStyle name="40% - Accent3 2 2" xfId="6383" xr:uid="{00000000-0005-0000-0000-0000790C0000}"/>
    <cellStyle name="40% - Accent3 2 3" xfId="6384" xr:uid="{00000000-0005-0000-0000-00007A0C0000}"/>
    <cellStyle name="40% - Accent3 2 3 2" xfId="6385" xr:uid="{00000000-0005-0000-0000-00007B0C0000}"/>
    <cellStyle name="40% - Accent3 2 3 2 2" xfId="6386" xr:uid="{00000000-0005-0000-0000-00007C0C0000}"/>
    <cellStyle name="40% - Accent3 2 3 2 2 2" xfId="6387" xr:uid="{00000000-0005-0000-0000-00007D0C0000}"/>
    <cellStyle name="40% - Accent3 2 3 2 2 2 2" xfId="6388" xr:uid="{00000000-0005-0000-0000-00007E0C0000}"/>
    <cellStyle name="40% - Accent3 2 3 2 2 2 2 2" xfId="24212" xr:uid="{17DB01AF-313B-4091-B2C7-ED273C3B3524}"/>
    <cellStyle name="40% - Accent3 2 3 2 2 2 3" xfId="6389" xr:uid="{00000000-0005-0000-0000-00007F0C0000}"/>
    <cellStyle name="40% - Accent3 2 3 2 2 2 3 2" xfId="24213" xr:uid="{16D2F6A2-3F5D-4B22-9CA0-7FDAB2608023}"/>
    <cellStyle name="40% - Accent3 2 3 2 2 2 4" xfId="24211" xr:uid="{3D08B1A2-018D-47F8-9004-9151C487681A}"/>
    <cellStyle name="40% - Accent3 2 3 2 2 3" xfId="6390" xr:uid="{00000000-0005-0000-0000-0000800C0000}"/>
    <cellStyle name="40% - Accent3 2 3 2 2 3 2" xfId="6391" xr:uid="{00000000-0005-0000-0000-0000810C0000}"/>
    <cellStyle name="40% - Accent3 2 3 2 2 3 2 2" xfId="24215" xr:uid="{03A0442F-ED56-4238-84C1-77D402F402A8}"/>
    <cellStyle name="40% - Accent3 2 3 2 2 3 3" xfId="24214" xr:uid="{B78840D7-DB51-43DB-B72B-F5D95E526177}"/>
    <cellStyle name="40% - Accent3 2 3 2 2 4" xfId="6392" xr:uid="{00000000-0005-0000-0000-0000820C0000}"/>
    <cellStyle name="40% - Accent3 2 3 2 2 4 2" xfId="24216" xr:uid="{5A403AA8-ECA2-4DA6-BA48-CD6A4EF0A011}"/>
    <cellStyle name="40% - Accent3 2 3 2 2 5" xfId="24210" xr:uid="{A1AC3E87-A6AF-42F6-B81B-BD3B678F4708}"/>
    <cellStyle name="40% - Accent3 2 3 2 3" xfId="6393" xr:uid="{00000000-0005-0000-0000-0000830C0000}"/>
    <cellStyle name="40% - Accent3 2 3 2 3 2" xfId="6394" xr:uid="{00000000-0005-0000-0000-0000840C0000}"/>
    <cellStyle name="40% - Accent3 2 3 2 3 2 2" xfId="6395" xr:uid="{00000000-0005-0000-0000-0000850C0000}"/>
    <cellStyle name="40% - Accent3 2 3 2 3 2 2 2" xfId="24219" xr:uid="{99AF72DC-B22F-4619-BE25-FD592226BC14}"/>
    <cellStyle name="40% - Accent3 2 3 2 3 2 3" xfId="6396" xr:uid="{00000000-0005-0000-0000-0000860C0000}"/>
    <cellStyle name="40% - Accent3 2 3 2 3 2 3 2" xfId="24220" xr:uid="{76EE6328-42A1-42BA-85FB-D93A099782E0}"/>
    <cellStyle name="40% - Accent3 2 3 2 3 2 4" xfId="24218" xr:uid="{888F4145-6B71-45DC-8924-BA65E409FFB8}"/>
    <cellStyle name="40% - Accent3 2 3 2 3 3" xfId="6397" xr:uid="{00000000-0005-0000-0000-0000870C0000}"/>
    <cellStyle name="40% - Accent3 2 3 2 3 3 2" xfId="6398" xr:uid="{00000000-0005-0000-0000-0000880C0000}"/>
    <cellStyle name="40% - Accent3 2 3 2 3 3 2 2" xfId="24222" xr:uid="{63810871-2B1F-4294-992D-CE5CAB575936}"/>
    <cellStyle name="40% - Accent3 2 3 2 3 3 3" xfId="24221" xr:uid="{381C6C22-AE52-4264-B4BF-E2E4E808C07E}"/>
    <cellStyle name="40% - Accent3 2 3 2 3 4" xfId="6399" xr:uid="{00000000-0005-0000-0000-0000890C0000}"/>
    <cellStyle name="40% - Accent3 2 3 2 3 4 2" xfId="24223" xr:uid="{8DA90818-34D9-49F6-9509-86FE65160B7A}"/>
    <cellStyle name="40% - Accent3 2 3 2 3 5" xfId="24217" xr:uid="{3E729672-654F-49F4-8387-01FCB805C7B9}"/>
    <cellStyle name="40% - Accent3 2 3 2 4" xfId="6400" xr:uid="{00000000-0005-0000-0000-00008A0C0000}"/>
    <cellStyle name="40% - Accent3 2 3 2 4 2" xfId="6401" xr:uid="{00000000-0005-0000-0000-00008B0C0000}"/>
    <cellStyle name="40% - Accent3 2 3 2 4 2 2" xfId="24225" xr:uid="{6357F8FB-5BCE-44E6-BB66-7F766DDA909A}"/>
    <cellStyle name="40% - Accent3 2 3 2 4 3" xfId="6402" xr:uid="{00000000-0005-0000-0000-00008C0C0000}"/>
    <cellStyle name="40% - Accent3 2 3 2 4 3 2" xfId="24226" xr:uid="{40D7F4E6-56D6-4714-8BCB-292FF0819A08}"/>
    <cellStyle name="40% - Accent3 2 3 2 4 4" xfId="24224" xr:uid="{685A5B20-9A08-40D5-A688-9718AEC9F15D}"/>
    <cellStyle name="40% - Accent3 2 3 2 5" xfId="6403" xr:uid="{00000000-0005-0000-0000-00008D0C0000}"/>
    <cellStyle name="40% - Accent3 2 3 2 5 2" xfId="24227" xr:uid="{9F74D6B7-92DE-4DF3-B80E-559C4BEE7149}"/>
    <cellStyle name="40% - Accent3 2 3 2 6" xfId="6404" xr:uid="{00000000-0005-0000-0000-00008E0C0000}"/>
    <cellStyle name="40% - Accent3 2 3 2 6 2" xfId="6405" xr:uid="{00000000-0005-0000-0000-00008F0C0000}"/>
    <cellStyle name="40% - Accent3 2 3 2 6 2 2" xfId="24229" xr:uid="{5C189D97-5ED9-497B-8DFB-D89431CA51A6}"/>
    <cellStyle name="40% - Accent3 2 3 2 6 3" xfId="24228" xr:uid="{32998F23-69A4-42D3-A9DF-3F88B0DFA5A4}"/>
    <cellStyle name="40% - Accent3 2 3 2 7" xfId="6406" xr:uid="{00000000-0005-0000-0000-0000900C0000}"/>
    <cellStyle name="40% - Accent3 2 3 2 7 2" xfId="24230" xr:uid="{13AA450F-BB47-41BD-BB59-0B6437BC6B7F}"/>
    <cellStyle name="40% - Accent3 2 3 2 8" xfId="24209" xr:uid="{66298079-6DE7-4B4C-893B-F57387013B07}"/>
    <cellStyle name="40% - Accent3 2 3 3" xfId="6407" xr:uid="{00000000-0005-0000-0000-0000910C0000}"/>
    <cellStyle name="40% - Accent3 2 3 3 2" xfId="6408" xr:uid="{00000000-0005-0000-0000-0000920C0000}"/>
    <cellStyle name="40% - Accent3 2 3 3 2 2" xfId="6409" xr:uid="{00000000-0005-0000-0000-0000930C0000}"/>
    <cellStyle name="40% - Accent3 2 3 3 2 2 2" xfId="24233" xr:uid="{5F4676EB-897A-4081-B311-A1255A389C62}"/>
    <cellStyle name="40% - Accent3 2 3 3 2 3" xfId="6410" xr:uid="{00000000-0005-0000-0000-0000940C0000}"/>
    <cellStyle name="40% - Accent3 2 3 3 2 3 2" xfId="24234" xr:uid="{FAF5B893-6226-4C4B-BD08-CF5FD083C4EC}"/>
    <cellStyle name="40% - Accent3 2 3 3 2 4" xfId="24232" xr:uid="{C2F10227-2484-4E09-955E-55370B4B4C49}"/>
    <cellStyle name="40% - Accent3 2 3 3 3" xfId="6411" xr:uid="{00000000-0005-0000-0000-0000950C0000}"/>
    <cellStyle name="40% - Accent3 2 3 3 3 2" xfId="6412" xr:uid="{00000000-0005-0000-0000-0000960C0000}"/>
    <cellStyle name="40% - Accent3 2 3 3 3 2 2" xfId="24236" xr:uid="{195BD8ED-03C4-4834-A306-D094A7C7E42A}"/>
    <cellStyle name="40% - Accent3 2 3 3 3 3" xfId="24235" xr:uid="{B1962A30-DE66-4A90-8FE1-E6250568799F}"/>
    <cellStyle name="40% - Accent3 2 3 3 4" xfId="6413" xr:uid="{00000000-0005-0000-0000-0000970C0000}"/>
    <cellStyle name="40% - Accent3 2 3 3 4 2" xfId="24237" xr:uid="{0DED53A5-9B58-44DC-AEE7-69C659286DF0}"/>
    <cellStyle name="40% - Accent3 2 3 3 5" xfId="24231" xr:uid="{326E2DAC-0549-477D-9EFD-8FBF87BE3512}"/>
    <cellStyle name="40% - Accent3 2 3 4" xfId="6414" xr:uid="{00000000-0005-0000-0000-0000980C0000}"/>
    <cellStyle name="40% - Accent3 2 3 4 2" xfId="6415" xr:uid="{00000000-0005-0000-0000-0000990C0000}"/>
    <cellStyle name="40% - Accent3 2 3 4 2 2" xfId="6416" xr:uid="{00000000-0005-0000-0000-00009A0C0000}"/>
    <cellStyle name="40% - Accent3 2 3 4 2 2 2" xfId="24240" xr:uid="{868CABF4-374D-4F37-B2AA-451207D7053B}"/>
    <cellStyle name="40% - Accent3 2 3 4 2 3" xfId="6417" xr:uid="{00000000-0005-0000-0000-00009B0C0000}"/>
    <cellStyle name="40% - Accent3 2 3 4 2 3 2" xfId="24241" xr:uid="{248BB1C9-A155-45E1-A1E2-1CCFD93E6D22}"/>
    <cellStyle name="40% - Accent3 2 3 4 2 4" xfId="24239" xr:uid="{6E90C2BB-6148-4677-B8C8-4E10F285D2C2}"/>
    <cellStyle name="40% - Accent3 2 3 4 3" xfId="6418" xr:uid="{00000000-0005-0000-0000-00009C0C0000}"/>
    <cellStyle name="40% - Accent3 2 3 4 3 2" xfId="6419" xr:uid="{00000000-0005-0000-0000-00009D0C0000}"/>
    <cellStyle name="40% - Accent3 2 3 4 3 2 2" xfId="24243" xr:uid="{A88C72AA-6A09-429E-920A-7AF2FC299528}"/>
    <cellStyle name="40% - Accent3 2 3 4 3 3" xfId="24242" xr:uid="{1884D43F-081A-4113-A4BD-D7F352C779E8}"/>
    <cellStyle name="40% - Accent3 2 3 4 4" xfId="6420" xr:uid="{00000000-0005-0000-0000-00009E0C0000}"/>
    <cellStyle name="40% - Accent3 2 3 4 4 2" xfId="24244" xr:uid="{92C79D9A-4F9B-4B5F-B3E3-A6D9656048ED}"/>
    <cellStyle name="40% - Accent3 2 3 4 5" xfId="24238" xr:uid="{DADB10DB-FCD1-4C8C-BE05-9B37BC76F970}"/>
    <cellStyle name="40% - Accent3 2 3 5" xfId="6421" xr:uid="{00000000-0005-0000-0000-00009F0C0000}"/>
    <cellStyle name="40% - Accent3 2 3 5 2" xfId="6422" xr:uid="{00000000-0005-0000-0000-0000A00C0000}"/>
    <cellStyle name="40% - Accent3 2 3 5 2 2" xfId="24246" xr:uid="{BFF34688-CD00-4181-AD29-3EBF4D07AFC2}"/>
    <cellStyle name="40% - Accent3 2 3 5 3" xfId="6423" xr:uid="{00000000-0005-0000-0000-0000A10C0000}"/>
    <cellStyle name="40% - Accent3 2 3 5 3 2" xfId="24247" xr:uid="{CB1EF786-D6C1-4336-91FD-3FA63797C5D5}"/>
    <cellStyle name="40% - Accent3 2 3 5 4" xfId="24245" xr:uid="{77492DE1-2602-4EFE-B4D5-C2EF823A2D7F}"/>
    <cellStyle name="40% - Accent3 2 3 6" xfId="6424" xr:uid="{00000000-0005-0000-0000-0000A20C0000}"/>
    <cellStyle name="40% - Accent3 2 3 6 2" xfId="24248" xr:uid="{1907F2FD-D7C7-4F0E-9340-50D5B1B9AAFE}"/>
    <cellStyle name="40% - Accent3 2 3 7" xfId="6425" xr:uid="{00000000-0005-0000-0000-0000A30C0000}"/>
    <cellStyle name="40% - Accent3 2 3 7 2" xfId="6426" xr:uid="{00000000-0005-0000-0000-0000A40C0000}"/>
    <cellStyle name="40% - Accent3 2 3 7 2 2" xfId="24250" xr:uid="{A8D042EC-756D-445E-B2FC-C81283065C16}"/>
    <cellStyle name="40% - Accent3 2 3 7 3" xfId="24249" xr:uid="{636185CE-9D44-42B8-8490-8395D44E9B74}"/>
    <cellStyle name="40% - Accent3 2 3 8" xfId="6427" xr:uid="{00000000-0005-0000-0000-0000A50C0000}"/>
    <cellStyle name="40% - Accent3 2 3 8 2" xfId="24251" xr:uid="{76F3BEFA-B94F-456D-A34B-DF5C82D10B9E}"/>
    <cellStyle name="40% - Accent3 2 3 9" xfId="24208" xr:uid="{A8489EBE-97CD-4D47-ACBD-467A71756FDD}"/>
    <cellStyle name="40% - Accent3 2 4" xfId="6428" xr:uid="{00000000-0005-0000-0000-0000A60C0000}"/>
    <cellStyle name="40% - Accent3 2 4 2" xfId="6429" xr:uid="{00000000-0005-0000-0000-0000A70C0000}"/>
    <cellStyle name="40% - Accent3 2 4 2 2" xfId="6430" xr:uid="{00000000-0005-0000-0000-0000A80C0000}"/>
    <cellStyle name="40% - Accent3 2 4 2 2 2" xfId="6431" xr:uid="{00000000-0005-0000-0000-0000A90C0000}"/>
    <cellStyle name="40% - Accent3 2 4 2 2 2 2" xfId="6432" xr:uid="{00000000-0005-0000-0000-0000AA0C0000}"/>
    <cellStyle name="40% - Accent3 2 4 2 2 2 2 2" xfId="24256" xr:uid="{D6408172-AE11-4790-9B63-026912152FFC}"/>
    <cellStyle name="40% - Accent3 2 4 2 2 2 3" xfId="6433" xr:uid="{00000000-0005-0000-0000-0000AB0C0000}"/>
    <cellStyle name="40% - Accent3 2 4 2 2 2 3 2" xfId="24257" xr:uid="{52A07695-A009-42C3-A8F2-A2FB13195FBE}"/>
    <cellStyle name="40% - Accent3 2 4 2 2 2 4" xfId="24255" xr:uid="{4802646B-0401-4AFF-B7BA-D3A4533E9D8C}"/>
    <cellStyle name="40% - Accent3 2 4 2 2 3" xfId="6434" xr:uid="{00000000-0005-0000-0000-0000AC0C0000}"/>
    <cellStyle name="40% - Accent3 2 4 2 2 3 2" xfId="6435" xr:uid="{00000000-0005-0000-0000-0000AD0C0000}"/>
    <cellStyle name="40% - Accent3 2 4 2 2 3 2 2" xfId="24259" xr:uid="{2001A015-7958-4457-B4FC-AB0A8BD36A75}"/>
    <cellStyle name="40% - Accent3 2 4 2 2 3 3" xfId="24258" xr:uid="{4D05E745-D07A-4C17-B4C3-A5A1EFBEE81F}"/>
    <cellStyle name="40% - Accent3 2 4 2 2 4" xfId="6436" xr:uid="{00000000-0005-0000-0000-0000AE0C0000}"/>
    <cellStyle name="40% - Accent3 2 4 2 2 4 2" xfId="24260" xr:uid="{07A97CCA-0BD6-4EBB-97E9-515927CB7AEA}"/>
    <cellStyle name="40% - Accent3 2 4 2 2 5" xfId="24254" xr:uid="{4D43CA79-DF2B-4619-ADA2-74E6D66E5FA8}"/>
    <cellStyle name="40% - Accent3 2 4 2 3" xfId="6437" xr:uid="{00000000-0005-0000-0000-0000AF0C0000}"/>
    <cellStyle name="40% - Accent3 2 4 2 3 2" xfId="6438" xr:uid="{00000000-0005-0000-0000-0000B00C0000}"/>
    <cellStyle name="40% - Accent3 2 4 2 3 2 2" xfId="6439" xr:uid="{00000000-0005-0000-0000-0000B10C0000}"/>
    <cellStyle name="40% - Accent3 2 4 2 3 2 2 2" xfId="24263" xr:uid="{1DCD2863-DBC6-44E8-9CA6-00FDD72B8398}"/>
    <cellStyle name="40% - Accent3 2 4 2 3 2 3" xfId="6440" xr:uid="{00000000-0005-0000-0000-0000B20C0000}"/>
    <cellStyle name="40% - Accent3 2 4 2 3 2 3 2" xfId="24264" xr:uid="{CFFF32AD-E943-4D64-84C2-FD5199A23CF0}"/>
    <cellStyle name="40% - Accent3 2 4 2 3 2 4" xfId="24262" xr:uid="{2670C1A4-3E2E-4B19-BCFA-CFAF11DB0E99}"/>
    <cellStyle name="40% - Accent3 2 4 2 3 3" xfId="6441" xr:uid="{00000000-0005-0000-0000-0000B30C0000}"/>
    <cellStyle name="40% - Accent3 2 4 2 3 3 2" xfId="6442" xr:uid="{00000000-0005-0000-0000-0000B40C0000}"/>
    <cellStyle name="40% - Accent3 2 4 2 3 3 2 2" xfId="24266" xr:uid="{AD57303C-126B-4CE4-98B5-503C45A703DC}"/>
    <cellStyle name="40% - Accent3 2 4 2 3 3 3" xfId="24265" xr:uid="{3C129081-556E-4CC8-BA12-03F8A6BA336F}"/>
    <cellStyle name="40% - Accent3 2 4 2 3 4" xfId="6443" xr:uid="{00000000-0005-0000-0000-0000B50C0000}"/>
    <cellStyle name="40% - Accent3 2 4 2 3 4 2" xfId="24267" xr:uid="{D3DAA590-46CD-43B0-9E71-DE904C5832A1}"/>
    <cellStyle name="40% - Accent3 2 4 2 3 5" xfId="24261" xr:uid="{1FFE6CDC-5B8B-4589-AC9A-935BDA696FC8}"/>
    <cellStyle name="40% - Accent3 2 4 2 4" xfId="6444" xr:uid="{00000000-0005-0000-0000-0000B60C0000}"/>
    <cellStyle name="40% - Accent3 2 4 2 4 2" xfId="6445" xr:uid="{00000000-0005-0000-0000-0000B70C0000}"/>
    <cellStyle name="40% - Accent3 2 4 2 4 2 2" xfId="24269" xr:uid="{C709D115-E7D1-4B55-A805-E7C451E912EE}"/>
    <cellStyle name="40% - Accent3 2 4 2 4 3" xfId="6446" xr:uid="{00000000-0005-0000-0000-0000B80C0000}"/>
    <cellStyle name="40% - Accent3 2 4 2 4 3 2" xfId="24270" xr:uid="{F19FF9D1-88D5-46C2-92F0-76A6352C23A9}"/>
    <cellStyle name="40% - Accent3 2 4 2 4 4" xfId="24268" xr:uid="{3F58BA63-2DD6-454E-8F58-CC622385044E}"/>
    <cellStyle name="40% - Accent3 2 4 2 5" xfId="6447" xr:uid="{00000000-0005-0000-0000-0000B90C0000}"/>
    <cellStyle name="40% - Accent3 2 4 2 5 2" xfId="24271" xr:uid="{49C08510-312B-4BF9-919E-6E604659D2F7}"/>
    <cellStyle name="40% - Accent3 2 4 2 6" xfId="6448" xr:uid="{00000000-0005-0000-0000-0000BA0C0000}"/>
    <cellStyle name="40% - Accent3 2 4 2 6 2" xfId="6449" xr:uid="{00000000-0005-0000-0000-0000BB0C0000}"/>
    <cellStyle name="40% - Accent3 2 4 2 6 2 2" xfId="24273" xr:uid="{20E2D990-327D-4813-AD5F-1B71AFCC1F76}"/>
    <cellStyle name="40% - Accent3 2 4 2 6 3" xfId="24272" xr:uid="{4765DCE9-836D-4611-B558-7AC99A25B905}"/>
    <cellStyle name="40% - Accent3 2 4 2 7" xfId="6450" xr:uid="{00000000-0005-0000-0000-0000BC0C0000}"/>
    <cellStyle name="40% - Accent3 2 4 2 7 2" xfId="24274" xr:uid="{ED3E61EF-CBF9-46EB-9B52-FE71BA895496}"/>
    <cellStyle name="40% - Accent3 2 4 2 8" xfId="24253" xr:uid="{BEABF032-B0BE-4353-A577-76BB2CBBACAE}"/>
    <cellStyle name="40% - Accent3 2 4 3" xfId="6451" xr:uid="{00000000-0005-0000-0000-0000BD0C0000}"/>
    <cellStyle name="40% - Accent3 2 4 3 2" xfId="6452" xr:uid="{00000000-0005-0000-0000-0000BE0C0000}"/>
    <cellStyle name="40% - Accent3 2 4 3 2 2" xfId="6453" xr:uid="{00000000-0005-0000-0000-0000BF0C0000}"/>
    <cellStyle name="40% - Accent3 2 4 3 2 2 2" xfId="24277" xr:uid="{65DCC4A7-84E2-437A-B4D2-0ECE9B48F657}"/>
    <cellStyle name="40% - Accent3 2 4 3 2 3" xfId="6454" xr:uid="{00000000-0005-0000-0000-0000C00C0000}"/>
    <cellStyle name="40% - Accent3 2 4 3 2 3 2" xfId="24278" xr:uid="{3770F590-7AC6-4000-A789-F1705A7577A7}"/>
    <cellStyle name="40% - Accent3 2 4 3 2 4" xfId="24276" xr:uid="{C2B62696-B483-44FB-97ED-94924A5092E4}"/>
    <cellStyle name="40% - Accent3 2 4 3 3" xfId="6455" xr:uid="{00000000-0005-0000-0000-0000C10C0000}"/>
    <cellStyle name="40% - Accent3 2 4 3 3 2" xfId="6456" xr:uid="{00000000-0005-0000-0000-0000C20C0000}"/>
    <cellStyle name="40% - Accent3 2 4 3 3 2 2" xfId="24280" xr:uid="{42730D2F-C163-4BF2-9C7C-A07EC007FC6E}"/>
    <cellStyle name="40% - Accent3 2 4 3 3 3" xfId="24279" xr:uid="{26963562-3D2D-4719-88B5-F718467622BB}"/>
    <cellStyle name="40% - Accent3 2 4 3 4" xfId="6457" xr:uid="{00000000-0005-0000-0000-0000C30C0000}"/>
    <cellStyle name="40% - Accent3 2 4 3 4 2" xfId="24281" xr:uid="{BE79EA56-DD33-4652-BE9C-3A7A40BE539E}"/>
    <cellStyle name="40% - Accent3 2 4 3 5" xfId="24275" xr:uid="{9F5CB57C-B69F-4784-B672-5F07F2E2A6AB}"/>
    <cellStyle name="40% - Accent3 2 4 4" xfId="6458" xr:uid="{00000000-0005-0000-0000-0000C40C0000}"/>
    <cellStyle name="40% - Accent3 2 4 4 2" xfId="6459" xr:uid="{00000000-0005-0000-0000-0000C50C0000}"/>
    <cellStyle name="40% - Accent3 2 4 4 2 2" xfId="6460" xr:uid="{00000000-0005-0000-0000-0000C60C0000}"/>
    <cellStyle name="40% - Accent3 2 4 4 2 2 2" xfId="24284" xr:uid="{67255A9A-69E5-4463-8B70-2D345FB51FFE}"/>
    <cellStyle name="40% - Accent3 2 4 4 2 3" xfId="6461" xr:uid="{00000000-0005-0000-0000-0000C70C0000}"/>
    <cellStyle name="40% - Accent3 2 4 4 2 3 2" xfId="24285" xr:uid="{1C11247F-420A-4378-B602-CFCDF911E476}"/>
    <cellStyle name="40% - Accent3 2 4 4 2 4" xfId="24283" xr:uid="{E618B2DA-B423-475B-90A6-5795F2582813}"/>
    <cellStyle name="40% - Accent3 2 4 4 3" xfId="6462" xr:uid="{00000000-0005-0000-0000-0000C80C0000}"/>
    <cellStyle name="40% - Accent3 2 4 4 3 2" xfId="6463" xr:uid="{00000000-0005-0000-0000-0000C90C0000}"/>
    <cellStyle name="40% - Accent3 2 4 4 3 2 2" xfId="24287" xr:uid="{3A5CA486-A6BA-4B7A-A262-1BD356B02BAF}"/>
    <cellStyle name="40% - Accent3 2 4 4 3 3" xfId="24286" xr:uid="{AF8513D5-6194-466C-9E7E-09D13C69033F}"/>
    <cellStyle name="40% - Accent3 2 4 4 4" xfId="6464" xr:uid="{00000000-0005-0000-0000-0000CA0C0000}"/>
    <cellStyle name="40% - Accent3 2 4 4 4 2" xfId="24288" xr:uid="{A803F8EA-4742-42F1-A014-AE887F0511FB}"/>
    <cellStyle name="40% - Accent3 2 4 4 5" xfId="24282" xr:uid="{77289353-93E4-4731-B84B-55E77F85E529}"/>
    <cellStyle name="40% - Accent3 2 4 5" xfId="6465" xr:uid="{00000000-0005-0000-0000-0000CB0C0000}"/>
    <cellStyle name="40% - Accent3 2 4 5 2" xfId="6466" xr:uid="{00000000-0005-0000-0000-0000CC0C0000}"/>
    <cellStyle name="40% - Accent3 2 4 5 2 2" xfId="24290" xr:uid="{6A1418F5-4190-442E-9188-C9EC569C99A0}"/>
    <cellStyle name="40% - Accent3 2 4 5 3" xfId="6467" xr:uid="{00000000-0005-0000-0000-0000CD0C0000}"/>
    <cellStyle name="40% - Accent3 2 4 5 3 2" xfId="24291" xr:uid="{A79ACC9D-B1EC-4D9E-8315-5349FD5D801A}"/>
    <cellStyle name="40% - Accent3 2 4 5 4" xfId="24289" xr:uid="{98145974-C07F-4968-BEC9-AE1B35BF9AB4}"/>
    <cellStyle name="40% - Accent3 2 4 6" xfId="6468" xr:uid="{00000000-0005-0000-0000-0000CE0C0000}"/>
    <cellStyle name="40% - Accent3 2 4 6 2" xfId="24292" xr:uid="{0B12410D-8B94-43D1-8DCA-7DCF7EACD613}"/>
    <cellStyle name="40% - Accent3 2 4 7" xfId="6469" xr:uid="{00000000-0005-0000-0000-0000CF0C0000}"/>
    <cellStyle name="40% - Accent3 2 4 7 2" xfId="6470" xr:uid="{00000000-0005-0000-0000-0000D00C0000}"/>
    <cellStyle name="40% - Accent3 2 4 7 2 2" xfId="24294" xr:uid="{57898EF1-05E7-44F5-BA61-98846F03C575}"/>
    <cellStyle name="40% - Accent3 2 4 7 3" xfId="24293" xr:uid="{640F20E0-4F7C-4F3E-A7FB-79164BF43838}"/>
    <cellStyle name="40% - Accent3 2 4 8" xfId="6471" xr:uid="{00000000-0005-0000-0000-0000D10C0000}"/>
    <cellStyle name="40% - Accent3 2 4 8 2" xfId="24295" xr:uid="{5722B9E5-8BFA-47D1-944D-A38B57A22B57}"/>
    <cellStyle name="40% - Accent3 2 4 9" xfId="24252" xr:uid="{A29BF8A9-69C0-41FF-B265-68BD68432149}"/>
    <cellStyle name="40% - Accent3 2 5" xfId="6472" xr:uid="{00000000-0005-0000-0000-0000D20C0000}"/>
    <cellStyle name="40% - Accent3 2 5 2" xfId="6473" xr:uid="{00000000-0005-0000-0000-0000D30C0000}"/>
    <cellStyle name="40% - Accent3 2 5 2 2" xfId="6474" xr:uid="{00000000-0005-0000-0000-0000D40C0000}"/>
    <cellStyle name="40% - Accent3 2 5 2 2 2" xfId="6475" xr:uid="{00000000-0005-0000-0000-0000D50C0000}"/>
    <cellStyle name="40% - Accent3 2 5 2 2 2 2" xfId="6476" xr:uid="{00000000-0005-0000-0000-0000D60C0000}"/>
    <cellStyle name="40% - Accent3 2 5 2 2 2 2 2" xfId="24300" xr:uid="{94343A90-E29A-4F2F-8AFE-F517E2FE09B1}"/>
    <cellStyle name="40% - Accent3 2 5 2 2 2 3" xfId="6477" xr:uid="{00000000-0005-0000-0000-0000D70C0000}"/>
    <cellStyle name="40% - Accent3 2 5 2 2 2 3 2" xfId="24301" xr:uid="{23C37253-D987-49A6-96AD-0B15D5F3E15D}"/>
    <cellStyle name="40% - Accent3 2 5 2 2 2 4" xfId="24299" xr:uid="{31790D29-767B-4144-8F6B-F8EC4C9D5EA2}"/>
    <cellStyle name="40% - Accent3 2 5 2 2 3" xfId="6478" xr:uid="{00000000-0005-0000-0000-0000D80C0000}"/>
    <cellStyle name="40% - Accent3 2 5 2 2 3 2" xfId="6479" xr:uid="{00000000-0005-0000-0000-0000D90C0000}"/>
    <cellStyle name="40% - Accent3 2 5 2 2 3 2 2" xfId="24303" xr:uid="{5BC32348-53FA-4B63-86C0-6FAF82F6EA66}"/>
    <cellStyle name="40% - Accent3 2 5 2 2 3 3" xfId="24302" xr:uid="{E12E0532-BA0E-4C18-977C-619046D4BE36}"/>
    <cellStyle name="40% - Accent3 2 5 2 2 4" xfId="6480" xr:uid="{00000000-0005-0000-0000-0000DA0C0000}"/>
    <cellStyle name="40% - Accent3 2 5 2 2 4 2" xfId="24304" xr:uid="{B285F038-1F9C-4E3E-96B7-E6AD85DDD9EC}"/>
    <cellStyle name="40% - Accent3 2 5 2 2 5" xfId="24298" xr:uid="{98296492-35D1-4C1F-80BC-1334F4B6272E}"/>
    <cellStyle name="40% - Accent3 2 5 2 3" xfId="6481" xr:uid="{00000000-0005-0000-0000-0000DB0C0000}"/>
    <cellStyle name="40% - Accent3 2 5 2 3 2" xfId="6482" xr:uid="{00000000-0005-0000-0000-0000DC0C0000}"/>
    <cellStyle name="40% - Accent3 2 5 2 3 2 2" xfId="6483" xr:uid="{00000000-0005-0000-0000-0000DD0C0000}"/>
    <cellStyle name="40% - Accent3 2 5 2 3 2 2 2" xfId="24307" xr:uid="{431E4DE4-5BF3-4E55-92E7-597E1D41CB87}"/>
    <cellStyle name="40% - Accent3 2 5 2 3 2 3" xfId="6484" xr:uid="{00000000-0005-0000-0000-0000DE0C0000}"/>
    <cellStyle name="40% - Accent3 2 5 2 3 2 3 2" xfId="24308" xr:uid="{D4D36E4D-E8E9-43D2-AD6F-EF68DF9BCF24}"/>
    <cellStyle name="40% - Accent3 2 5 2 3 2 4" xfId="24306" xr:uid="{5E76F071-FC0D-4A82-BFC5-C9C3A4176BA4}"/>
    <cellStyle name="40% - Accent3 2 5 2 3 3" xfId="6485" xr:uid="{00000000-0005-0000-0000-0000DF0C0000}"/>
    <cellStyle name="40% - Accent3 2 5 2 3 3 2" xfId="6486" xr:uid="{00000000-0005-0000-0000-0000E00C0000}"/>
    <cellStyle name="40% - Accent3 2 5 2 3 3 2 2" xfId="24310" xr:uid="{FB042AA9-0F34-4B4D-B047-B5F737EFF7A8}"/>
    <cellStyle name="40% - Accent3 2 5 2 3 3 3" xfId="24309" xr:uid="{040A8784-48C6-43CB-94BA-54EC68BF3F0F}"/>
    <cellStyle name="40% - Accent3 2 5 2 3 4" xfId="6487" xr:uid="{00000000-0005-0000-0000-0000E10C0000}"/>
    <cellStyle name="40% - Accent3 2 5 2 3 4 2" xfId="24311" xr:uid="{E439A050-611D-4CEF-ACBD-35B1F817463A}"/>
    <cellStyle name="40% - Accent3 2 5 2 3 5" xfId="24305" xr:uid="{251C237C-DDF5-4793-8913-4B72B1A9F0FB}"/>
    <cellStyle name="40% - Accent3 2 5 2 4" xfId="6488" xr:uid="{00000000-0005-0000-0000-0000E20C0000}"/>
    <cellStyle name="40% - Accent3 2 5 2 4 2" xfId="6489" xr:uid="{00000000-0005-0000-0000-0000E30C0000}"/>
    <cellStyle name="40% - Accent3 2 5 2 4 2 2" xfId="24313" xr:uid="{EAC249B0-8EE0-4535-96BC-69FBF25748A4}"/>
    <cellStyle name="40% - Accent3 2 5 2 4 3" xfId="6490" xr:uid="{00000000-0005-0000-0000-0000E40C0000}"/>
    <cellStyle name="40% - Accent3 2 5 2 4 3 2" xfId="24314" xr:uid="{64C453D3-30FF-4A26-8866-F5F77C5FA01C}"/>
    <cellStyle name="40% - Accent3 2 5 2 4 4" xfId="24312" xr:uid="{FE96D9A4-302A-4F15-9D1F-A315C35AE05A}"/>
    <cellStyle name="40% - Accent3 2 5 2 5" xfId="6491" xr:uid="{00000000-0005-0000-0000-0000E50C0000}"/>
    <cellStyle name="40% - Accent3 2 5 2 5 2" xfId="24315" xr:uid="{93D16975-BD1C-4FE8-A322-562EDB222A29}"/>
    <cellStyle name="40% - Accent3 2 5 2 6" xfId="6492" xr:uid="{00000000-0005-0000-0000-0000E60C0000}"/>
    <cellStyle name="40% - Accent3 2 5 2 6 2" xfId="6493" xr:uid="{00000000-0005-0000-0000-0000E70C0000}"/>
    <cellStyle name="40% - Accent3 2 5 2 6 2 2" xfId="24317" xr:uid="{3BEB50ED-6061-4E3B-BA10-AC6810849483}"/>
    <cellStyle name="40% - Accent3 2 5 2 6 3" xfId="24316" xr:uid="{4CC93CBA-A6B1-416C-9D99-A7BD011AE703}"/>
    <cellStyle name="40% - Accent3 2 5 2 7" xfId="6494" xr:uid="{00000000-0005-0000-0000-0000E80C0000}"/>
    <cellStyle name="40% - Accent3 2 5 2 7 2" xfId="24318" xr:uid="{C2142898-B6E4-4FB7-AD07-998F808319B9}"/>
    <cellStyle name="40% - Accent3 2 5 2 8" xfId="24297" xr:uid="{1111510B-1940-4C0A-9013-5FD7BA75455B}"/>
    <cellStyle name="40% - Accent3 2 5 3" xfId="6495" xr:uid="{00000000-0005-0000-0000-0000E90C0000}"/>
    <cellStyle name="40% - Accent3 2 5 3 2" xfId="6496" xr:uid="{00000000-0005-0000-0000-0000EA0C0000}"/>
    <cellStyle name="40% - Accent3 2 5 3 2 2" xfId="6497" xr:uid="{00000000-0005-0000-0000-0000EB0C0000}"/>
    <cellStyle name="40% - Accent3 2 5 3 2 2 2" xfId="24321" xr:uid="{9D1597E8-490C-47C7-8791-4ED51C670799}"/>
    <cellStyle name="40% - Accent3 2 5 3 2 3" xfId="6498" xr:uid="{00000000-0005-0000-0000-0000EC0C0000}"/>
    <cellStyle name="40% - Accent3 2 5 3 2 3 2" xfId="24322" xr:uid="{7E79DF61-518B-425A-A30B-043C248A275B}"/>
    <cellStyle name="40% - Accent3 2 5 3 2 4" xfId="24320" xr:uid="{528A54E4-E5EC-4143-BB51-08182281A6EE}"/>
    <cellStyle name="40% - Accent3 2 5 3 3" xfId="6499" xr:uid="{00000000-0005-0000-0000-0000ED0C0000}"/>
    <cellStyle name="40% - Accent3 2 5 3 3 2" xfId="6500" xr:uid="{00000000-0005-0000-0000-0000EE0C0000}"/>
    <cellStyle name="40% - Accent3 2 5 3 3 2 2" xfId="24324" xr:uid="{235DBA1E-DB8B-4DEC-A0EE-6E089E67198A}"/>
    <cellStyle name="40% - Accent3 2 5 3 3 3" xfId="24323" xr:uid="{9EAD8AEA-82D7-4FB8-BCD3-2DCEF65D910A}"/>
    <cellStyle name="40% - Accent3 2 5 3 4" xfId="6501" xr:uid="{00000000-0005-0000-0000-0000EF0C0000}"/>
    <cellStyle name="40% - Accent3 2 5 3 4 2" xfId="24325" xr:uid="{7853C5CF-39A2-49EF-B120-910C2C6981BB}"/>
    <cellStyle name="40% - Accent3 2 5 3 5" xfId="24319" xr:uid="{E2D9D1DD-3B3A-49F9-8FC0-89E601A7AA5B}"/>
    <cellStyle name="40% - Accent3 2 5 4" xfId="6502" xr:uid="{00000000-0005-0000-0000-0000F00C0000}"/>
    <cellStyle name="40% - Accent3 2 5 4 2" xfId="6503" xr:uid="{00000000-0005-0000-0000-0000F10C0000}"/>
    <cellStyle name="40% - Accent3 2 5 4 2 2" xfId="6504" xr:uid="{00000000-0005-0000-0000-0000F20C0000}"/>
    <cellStyle name="40% - Accent3 2 5 4 2 2 2" xfId="24328" xr:uid="{ABED6F16-176B-4CA4-9E7C-B023AEE2D12F}"/>
    <cellStyle name="40% - Accent3 2 5 4 2 3" xfId="6505" xr:uid="{00000000-0005-0000-0000-0000F30C0000}"/>
    <cellStyle name="40% - Accent3 2 5 4 2 3 2" xfId="24329" xr:uid="{A3A3F215-DC38-4EB2-BA5C-1D48E2C40F4A}"/>
    <cellStyle name="40% - Accent3 2 5 4 2 4" xfId="24327" xr:uid="{C2320A15-76E2-4F61-B647-51E10FE3DA5F}"/>
    <cellStyle name="40% - Accent3 2 5 4 3" xfId="6506" xr:uid="{00000000-0005-0000-0000-0000F40C0000}"/>
    <cellStyle name="40% - Accent3 2 5 4 3 2" xfId="6507" xr:uid="{00000000-0005-0000-0000-0000F50C0000}"/>
    <cellStyle name="40% - Accent3 2 5 4 3 2 2" xfId="24331" xr:uid="{DC54FB47-137D-4A75-9100-381B00FDE910}"/>
    <cellStyle name="40% - Accent3 2 5 4 3 3" xfId="24330" xr:uid="{415FB7F0-294F-43C6-AD92-0DB7791CCB57}"/>
    <cellStyle name="40% - Accent3 2 5 4 4" xfId="6508" xr:uid="{00000000-0005-0000-0000-0000F60C0000}"/>
    <cellStyle name="40% - Accent3 2 5 4 4 2" xfId="24332" xr:uid="{35ABB218-949F-4C5D-99EB-792B2E7F997D}"/>
    <cellStyle name="40% - Accent3 2 5 4 5" xfId="24326" xr:uid="{7CDC56A8-201E-474D-8324-882E36D0B08F}"/>
    <cellStyle name="40% - Accent3 2 5 5" xfId="6509" xr:uid="{00000000-0005-0000-0000-0000F70C0000}"/>
    <cellStyle name="40% - Accent3 2 5 5 2" xfId="6510" xr:uid="{00000000-0005-0000-0000-0000F80C0000}"/>
    <cellStyle name="40% - Accent3 2 5 5 2 2" xfId="24334" xr:uid="{3CC60342-7622-4AFB-A160-750A24C2C6F5}"/>
    <cellStyle name="40% - Accent3 2 5 5 3" xfId="6511" xr:uid="{00000000-0005-0000-0000-0000F90C0000}"/>
    <cellStyle name="40% - Accent3 2 5 5 3 2" xfId="24335" xr:uid="{4AD11F4A-0D92-4BA0-A33F-6380121CA785}"/>
    <cellStyle name="40% - Accent3 2 5 5 4" xfId="24333" xr:uid="{0399264B-53BD-4B52-8566-B477849DDFF6}"/>
    <cellStyle name="40% - Accent3 2 5 6" xfId="6512" xr:uid="{00000000-0005-0000-0000-0000FA0C0000}"/>
    <cellStyle name="40% - Accent3 2 5 6 2" xfId="24336" xr:uid="{2655BDDE-FA19-498B-BDF4-49974649C157}"/>
    <cellStyle name="40% - Accent3 2 5 7" xfId="6513" xr:uid="{00000000-0005-0000-0000-0000FB0C0000}"/>
    <cellStyle name="40% - Accent3 2 5 7 2" xfId="6514" xr:uid="{00000000-0005-0000-0000-0000FC0C0000}"/>
    <cellStyle name="40% - Accent3 2 5 7 2 2" xfId="24338" xr:uid="{6DC53022-CD3E-438B-8547-A5E5B2AB926B}"/>
    <cellStyle name="40% - Accent3 2 5 7 3" xfId="24337" xr:uid="{629A9864-35A9-4CE8-AA99-ABAC3FEBA0C1}"/>
    <cellStyle name="40% - Accent3 2 5 8" xfId="6515" xr:uid="{00000000-0005-0000-0000-0000FD0C0000}"/>
    <cellStyle name="40% - Accent3 2 5 8 2" xfId="24339" xr:uid="{17C33602-8E5E-41C3-BD84-79E0CA9383EF}"/>
    <cellStyle name="40% - Accent3 2 5 9" xfId="24296" xr:uid="{10625495-4605-49C3-B28B-3B969C0E5AC2}"/>
    <cellStyle name="40% - Accent3 2 6" xfId="6516" xr:uid="{00000000-0005-0000-0000-0000FE0C0000}"/>
    <cellStyle name="40% - Accent3 2 6 2" xfId="6517" xr:uid="{00000000-0005-0000-0000-0000FF0C0000}"/>
    <cellStyle name="40% - Accent3 2 6 2 2" xfId="6518" xr:uid="{00000000-0005-0000-0000-0000000D0000}"/>
    <cellStyle name="40% - Accent3 2 6 2 2 2" xfId="6519" xr:uid="{00000000-0005-0000-0000-0000010D0000}"/>
    <cellStyle name="40% - Accent3 2 6 2 2 2 2" xfId="6520" xr:uid="{00000000-0005-0000-0000-0000020D0000}"/>
    <cellStyle name="40% - Accent3 2 6 2 2 2 2 2" xfId="24344" xr:uid="{DBEC9CD6-D68E-4F73-B1F2-1700680491A2}"/>
    <cellStyle name="40% - Accent3 2 6 2 2 2 3" xfId="6521" xr:uid="{00000000-0005-0000-0000-0000030D0000}"/>
    <cellStyle name="40% - Accent3 2 6 2 2 2 3 2" xfId="24345" xr:uid="{A01FBE83-E4DD-496A-A5E1-1FC064AE4487}"/>
    <cellStyle name="40% - Accent3 2 6 2 2 2 4" xfId="24343" xr:uid="{286024CA-7CAD-470A-A0E7-1CEEEA6CBA05}"/>
    <cellStyle name="40% - Accent3 2 6 2 2 3" xfId="6522" xr:uid="{00000000-0005-0000-0000-0000040D0000}"/>
    <cellStyle name="40% - Accent3 2 6 2 2 3 2" xfId="6523" xr:uid="{00000000-0005-0000-0000-0000050D0000}"/>
    <cellStyle name="40% - Accent3 2 6 2 2 3 2 2" xfId="24347" xr:uid="{62B49509-1203-4AFF-8D82-96FC667EE301}"/>
    <cellStyle name="40% - Accent3 2 6 2 2 3 3" xfId="24346" xr:uid="{497CB86E-9CF0-44CC-AAC0-28A93C02CF05}"/>
    <cellStyle name="40% - Accent3 2 6 2 2 4" xfId="6524" xr:uid="{00000000-0005-0000-0000-0000060D0000}"/>
    <cellStyle name="40% - Accent3 2 6 2 2 4 2" xfId="24348" xr:uid="{C6B57300-5DD6-4C60-B1F9-73ADFDF1356E}"/>
    <cellStyle name="40% - Accent3 2 6 2 2 5" xfId="24342" xr:uid="{7452180C-7A49-45B6-8C0E-51D1C857308C}"/>
    <cellStyle name="40% - Accent3 2 6 2 3" xfId="6525" xr:uid="{00000000-0005-0000-0000-0000070D0000}"/>
    <cellStyle name="40% - Accent3 2 6 2 3 2" xfId="6526" xr:uid="{00000000-0005-0000-0000-0000080D0000}"/>
    <cellStyle name="40% - Accent3 2 6 2 3 2 2" xfId="6527" xr:uid="{00000000-0005-0000-0000-0000090D0000}"/>
    <cellStyle name="40% - Accent3 2 6 2 3 2 2 2" xfId="24351" xr:uid="{E5EA84D0-CE8B-4EBF-8239-37521B5E8020}"/>
    <cellStyle name="40% - Accent3 2 6 2 3 2 3" xfId="6528" xr:uid="{00000000-0005-0000-0000-00000A0D0000}"/>
    <cellStyle name="40% - Accent3 2 6 2 3 2 3 2" xfId="24352" xr:uid="{4E143D4C-F163-4C87-BE4D-4F3536A9FDB3}"/>
    <cellStyle name="40% - Accent3 2 6 2 3 2 4" xfId="24350" xr:uid="{116EA1E7-CD42-4160-B381-52B870E50269}"/>
    <cellStyle name="40% - Accent3 2 6 2 3 3" xfId="6529" xr:uid="{00000000-0005-0000-0000-00000B0D0000}"/>
    <cellStyle name="40% - Accent3 2 6 2 3 3 2" xfId="6530" xr:uid="{00000000-0005-0000-0000-00000C0D0000}"/>
    <cellStyle name="40% - Accent3 2 6 2 3 3 2 2" xfId="24354" xr:uid="{F55B0DC1-6AD9-4CD6-8A22-3046EB1C6DBA}"/>
    <cellStyle name="40% - Accent3 2 6 2 3 3 3" xfId="24353" xr:uid="{6BB96CD7-A50E-4301-898E-39D5A813801E}"/>
    <cellStyle name="40% - Accent3 2 6 2 3 4" xfId="6531" xr:uid="{00000000-0005-0000-0000-00000D0D0000}"/>
    <cellStyle name="40% - Accent3 2 6 2 3 4 2" xfId="24355" xr:uid="{69C81EA5-0E6C-49B7-8B23-F29A4623E194}"/>
    <cellStyle name="40% - Accent3 2 6 2 3 5" xfId="24349" xr:uid="{E47099F1-BF8C-4942-B018-2E2C303492F8}"/>
    <cellStyle name="40% - Accent3 2 6 2 4" xfId="6532" xr:uid="{00000000-0005-0000-0000-00000E0D0000}"/>
    <cellStyle name="40% - Accent3 2 6 2 4 2" xfId="6533" xr:uid="{00000000-0005-0000-0000-00000F0D0000}"/>
    <cellStyle name="40% - Accent3 2 6 2 4 2 2" xfId="24357" xr:uid="{8E597771-5C64-4909-99A7-74FC095B45A6}"/>
    <cellStyle name="40% - Accent3 2 6 2 4 3" xfId="6534" xr:uid="{00000000-0005-0000-0000-0000100D0000}"/>
    <cellStyle name="40% - Accent3 2 6 2 4 3 2" xfId="24358" xr:uid="{6BE79B2C-DA42-4D12-BCC7-339C0DE6BF29}"/>
    <cellStyle name="40% - Accent3 2 6 2 4 4" xfId="24356" xr:uid="{18938D99-9AAC-4706-AA35-6CD3F4F7BDFB}"/>
    <cellStyle name="40% - Accent3 2 6 2 5" xfId="6535" xr:uid="{00000000-0005-0000-0000-0000110D0000}"/>
    <cellStyle name="40% - Accent3 2 6 2 5 2" xfId="24359" xr:uid="{B0C9775F-A0F9-4931-8286-EE8B1164DD17}"/>
    <cellStyle name="40% - Accent3 2 6 2 6" xfId="6536" xr:uid="{00000000-0005-0000-0000-0000120D0000}"/>
    <cellStyle name="40% - Accent3 2 6 2 6 2" xfId="6537" xr:uid="{00000000-0005-0000-0000-0000130D0000}"/>
    <cellStyle name="40% - Accent3 2 6 2 6 2 2" xfId="24361" xr:uid="{E5F39DE5-511A-42C8-8871-D19DAD0C56A8}"/>
    <cellStyle name="40% - Accent3 2 6 2 6 3" xfId="24360" xr:uid="{DCE65A2E-DC41-4F18-9421-BA5E571E4ADA}"/>
    <cellStyle name="40% - Accent3 2 6 2 7" xfId="6538" xr:uid="{00000000-0005-0000-0000-0000140D0000}"/>
    <cellStyle name="40% - Accent3 2 6 2 7 2" xfId="24362" xr:uid="{3DBE6535-F522-4990-9E26-7FFE6139B706}"/>
    <cellStyle name="40% - Accent3 2 6 2 8" xfId="24341" xr:uid="{6AF05F90-CE45-4F04-940F-C542F29F930A}"/>
    <cellStyle name="40% - Accent3 2 6 3" xfId="6539" xr:uid="{00000000-0005-0000-0000-0000150D0000}"/>
    <cellStyle name="40% - Accent3 2 6 3 2" xfId="6540" xr:uid="{00000000-0005-0000-0000-0000160D0000}"/>
    <cellStyle name="40% - Accent3 2 6 3 2 2" xfId="6541" xr:uid="{00000000-0005-0000-0000-0000170D0000}"/>
    <cellStyle name="40% - Accent3 2 6 3 2 2 2" xfId="24365" xr:uid="{75703AFA-5B8D-4E38-B838-470885A55AC9}"/>
    <cellStyle name="40% - Accent3 2 6 3 2 3" xfId="6542" xr:uid="{00000000-0005-0000-0000-0000180D0000}"/>
    <cellStyle name="40% - Accent3 2 6 3 2 3 2" xfId="24366" xr:uid="{56CAE2AB-EDA2-4614-ACEF-658C16FE836C}"/>
    <cellStyle name="40% - Accent3 2 6 3 2 4" xfId="24364" xr:uid="{97B0180E-D6C3-40A3-B5C7-E2C9349DF8E0}"/>
    <cellStyle name="40% - Accent3 2 6 3 3" xfId="6543" xr:uid="{00000000-0005-0000-0000-0000190D0000}"/>
    <cellStyle name="40% - Accent3 2 6 3 3 2" xfId="6544" xr:uid="{00000000-0005-0000-0000-00001A0D0000}"/>
    <cellStyle name="40% - Accent3 2 6 3 3 2 2" xfId="24368" xr:uid="{69593723-EE7A-40FB-BDE1-F9A141D4631E}"/>
    <cellStyle name="40% - Accent3 2 6 3 3 3" xfId="24367" xr:uid="{B937F747-73E7-4CF9-91F7-D6B2927511A2}"/>
    <cellStyle name="40% - Accent3 2 6 3 4" xfId="6545" xr:uid="{00000000-0005-0000-0000-00001B0D0000}"/>
    <cellStyle name="40% - Accent3 2 6 3 4 2" xfId="24369" xr:uid="{922A10B6-6797-4F27-82B8-8F8D57669421}"/>
    <cellStyle name="40% - Accent3 2 6 3 5" xfId="24363" xr:uid="{684C2914-1765-4C97-A5BD-CFD4456F3555}"/>
    <cellStyle name="40% - Accent3 2 6 4" xfId="6546" xr:uid="{00000000-0005-0000-0000-00001C0D0000}"/>
    <cellStyle name="40% - Accent3 2 6 4 2" xfId="6547" xr:uid="{00000000-0005-0000-0000-00001D0D0000}"/>
    <cellStyle name="40% - Accent3 2 6 4 2 2" xfId="6548" xr:uid="{00000000-0005-0000-0000-00001E0D0000}"/>
    <cellStyle name="40% - Accent3 2 6 4 2 2 2" xfId="24372" xr:uid="{6E98AEA1-80E5-4B24-9DC2-BC6164A04E2A}"/>
    <cellStyle name="40% - Accent3 2 6 4 2 3" xfId="6549" xr:uid="{00000000-0005-0000-0000-00001F0D0000}"/>
    <cellStyle name="40% - Accent3 2 6 4 2 3 2" xfId="24373" xr:uid="{5C0DEFEE-712A-4469-B6C2-8C2A9A1096BF}"/>
    <cellStyle name="40% - Accent3 2 6 4 2 4" xfId="24371" xr:uid="{D5E50F5B-6FD0-4465-8852-427E98C7B4D5}"/>
    <cellStyle name="40% - Accent3 2 6 4 3" xfId="6550" xr:uid="{00000000-0005-0000-0000-0000200D0000}"/>
    <cellStyle name="40% - Accent3 2 6 4 3 2" xfId="6551" xr:uid="{00000000-0005-0000-0000-0000210D0000}"/>
    <cellStyle name="40% - Accent3 2 6 4 3 2 2" xfId="24375" xr:uid="{791FC1FD-B1F0-4ED4-AE7E-46B613FD93DB}"/>
    <cellStyle name="40% - Accent3 2 6 4 3 3" xfId="24374" xr:uid="{64CBEABA-13B1-410E-997D-5756F75F5C2C}"/>
    <cellStyle name="40% - Accent3 2 6 4 4" xfId="6552" xr:uid="{00000000-0005-0000-0000-0000220D0000}"/>
    <cellStyle name="40% - Accent3 2 6 4 4 2" xfId="24376" xr:uid="{9F7D456B-A710-40C2-968A-C7314C585BC0}"/>
    <cellStyle name="40% - Accent3 2 6 4 5" xfId="24370" xr:uid="{BB84E73C-4173-4BC7-B6E2-3142AEFFDA3C}"/>
    <cellStyle name="40% - Accent3 2 6 5" xfId="6553" xr:uid="{00000000-0005-0000-0000-0000230D0000}"/>
    <cellStyle name="40% - Accent3 2 6 5 2" xfId="6554" xr:uid="{00000000-0005-0000-0000-0000240D0000}"/>
    <cellStyle name="40% - Accent3 2 6 5 2 2" xfId="24378" xr:uid="{DF3B7397-E5A9-4ED1-BC88-54BE93E0936F}"/>
    <cellStyle name="40% - Accent3 2 6 5 3" xfId="6555" xr:uid="{00000000-0005-0000-0000-0000250D0000}"/>
    <cellStyle name="40% - Accent3 2 6 5 3 2" xfId="24379" xr:uid="{262AF669-31AC-4D4B-861D-E66F61549644}"/>
    <cellStyle name="40% - Accent3 2 6 5 4" xfId="24377" xr:uid="{8E6BB487-537B-491F-A2D5-D2ED3E43F6A5}"/>
    <cellStyle name="40% - Accent3 2 6 6" xfId="6556" xr:uid="{00000000-0005-0000-0000-0000260D0000}"/>
    <cellStyle name="40% - Accent3 2 6 6 2" xfId="24380" xr:uid="{D706C9AC-0921-420B-9885-1CA47EEF2A56}"/>
    <cellStyle name="40% - Accent3 2 6 7" xfId="6557" xr:uid="{00000000-0005-0000-0000-0000270D0000}"/>
    <cellStyle name="40% - Accent3 2 6 7 2" xfId="6558" xr:uid="{00000000-0005-0000-0000-0000280D0000}"/>
    <cellStyle name="40% - Accent3 2 6 7 2 2" xfId="24382" xr:uid="{D4785F07-4676-4976-BBC9-77591966C14F}"/>
    <cellStyle name="40% - Accent3 2 6 7 3" xfId="24381" xr:uid="{05DCED39-823C-49E9-9DF1-A72034463B97}"/>
    <cellStyle name="40% - Accent3 2 6 8" xfId="6559" xr:uid="{00000000-0005-0000-0000-0000290D0000}"/>
    <cellStyle name="40% - Accent3 2 6 8 2" xfId="24383" xr:uid="{484F20D9-CA35-46CD-BD7E-90F9527C1AA1}"/>
    <cellStyle name="40% - Accent3 2 6 9" xfId="24340" xr:uid="{06B9A295-04A7-4D1B-AA36-F6929BFFDBB9}"/>
    <cellStyle name="40% - Accent3 2 7" xfId="6560" xr:uid="{00000000-0005-0000-0000-00002A0D0000}"/>
    <cellStyle name="40% - Accent3 2 7 2" xfId="6561" xr:uid="{00000000-0005-0000-0000-00002B0D0000}"/>
    <cellStyle name="40% - Accent3 2 7 2 2" xfId="6562" xr:uid="{00000000-0005-0000-0000-00002C0D0000}"/>
    <cellStyle name="40% - Accent3 2 7 2 2 2" xfId="24386" xr:uid="{D69D068D-6ABA-4B0C-9A76-CCB84657D0E5}"/>
    <cellStyle name="40% - Accent3 2 7 2 3" xfId="6563" xr:uid="{00000000-0005-0000-0000-00002D0D0000}"/>
    <cellStyle name="40% - Accent3 2 7 2 3 2" xfId="24387" xr:uid="{58880813-9A53-4828-A0F9-C87348D209A7}"/>
    <cellStyle name="40% - Accent3 2 7 2 4" xfId="24385" xr:uid="{1A2893E4-DFBD-4250-B887-379B028EBA3C}"/>
    <cellStyle name="40% - Accent3 2 7 3" xfId="6564" xr:uid="{00000000-0005-0000-0000-00002E0D0000}"/>
    <cellStyle name="40% - Accent3 2 7 3 2" xfId="6565" xr:uid="{00000000-0005-0000-0000-00002F0D0000}"/>
    <cellStyle name="40% - Accent3 2 7 3 2 2" xfId="24389" xr:uid="{0F637A7C-87E4-4D6F-85CA-00952D78735D}"/>
    <cellStyle name="40% - Accent3 2 7 3 3" xfId="24388" xr:uid="{6896FA77-E7FA-4F6F-9133-90CD7E85DA99}"/>
    <cellStyle name="40% - Accent3 2 7 4" xfId="6566" xr:uid="{00000000-0005-0000-0000-0000300D0000}"/>
    <cellStyle name="40% - Accent3 2 7 4 2" xfId="24390" xr:uid="{2FBE1712-CA76-49D3-8D16-2AB9F2A795AB}"/>
    <cellStyle name="40% - Accent3 2 7 5" xfId="24384" xr:uid="{3E882E98-A0C5-4AB4-92B0-4A564AF1E6C0}"/>
    <cellStyle name="40% - Accent3 3" xfId="234" xr:uid="{00000000-0005-0000-0000-000049000000}"/>
    <cellStyle name="40% - Accent3 3 10" xfId="6567" xr:uid="{00000000-0005-0000-0000-0000310D0000}"/>
    <cellStyle name="40% - Accent3 3 10 2" xfId="24391" xr:uid="{6DFF9B00-890A-4CA5-AEA5-D74C95FC47A4}"/>
    <cellStyle name="40% - Accent3 3 2" xfId="6568" xr:uid="{00000000-0005-0000-0000-0000320D0000}"/>
    <cellStyle name="40% - Accent3 3 2 2" xfId="6569" xr:uid="{00000000-0005-0000-0000-0000330D0000}"/>
    <cellStyle name="40% - Accent3 3 2 2 2" xfId="6570" xr:uid="{00000000-0005-0000-0000-0000340D0000}"/>
    <cellStyle name="40% - Accent3 3 2 2 2 2" xfId="6571" xr:uid="{00000000-0005-0000-0000-0000350D0000}"/>
    <cellStyle name="40% - Accent3 3 2 2 2 2 2" xfId="6572" xr:uid="{00000000-0005-0000-0000-0000360D0000}"/>
    <cellStyle name="40% - Accent3 3 2 2 2 2 2 2" xfId="24395" xr:uid="{EDAFDB40-1CEF-4A98-88A8-09D47AA3E51B}"/>
    <cellStyle name="40% - Accent3 3 2 2 2 2 3" xfId="6573" xr:uid="{00000000-0005-0000-0000-0000370D0000}"/>
    <cellStyle name="40% - Accent3 3 2 2 2 2 3 2" xfId="24396" xr:uid="{51CFE370-A6E8-4B05-BBAC-4E3C91E18FF9}"/>
    <cellStyle name="40% - Accent3 3 2 2 2 2 4" xfId="24394" xr:uid="{9E41E471-39DC-4823-9204-BFD26BA5B956}"/>
    <cellStyle name="40% - Accent3 3 2 2 2 3" xfId="6574" xr:uid="{00000000-0005-0000-0000-0000380D0000}"/>
    <cellStyle name="40% - Accent3 3 2 2 2 3 2" xfId="6575" xr:uid="{00000000-0005-0000-0000-0000390D0000}"/>
    <cellStyle name="40% - Accent3 3 2 2 2 3 2 2" xfId="24398" xr:uid="{474F7AC8-0816-41A9-B768-5906FE1247B9}"/>
    <cellStyle name="40% - Accent3 3 2 2 2 3 3" xfId="24397" xr:uid="{B4B4B53C-241D-417F-B139-DC284D360F62}"/>
    <cellStyle name="40% - Accent3 3 2 2 2 4" xfId="6576" xr:uid="{00000000-0005-0000-0000-00003A0D0000}"/>
    <cellStyle name="40% - Accent3 3 2 2 2 4 2" xfId="24399" xr:uid="{D0724723-7109-436C-B91F-51D13F0D6FDB}"/>
    <cellStyle name="40% - Accent3 3 2 2 2 5" xfId="24393" xr:uid="{04EB1FF4-EC17-4E62-8248-FBD58B370492}"/>
    <cellStyle name="40% - Accent3 3 2 2 3" xfId="6577" xr:uid="{00000000-0005-0000-0000-00003B0D0000}"/>
    <cellStyle name="40% - Accent3 3 2 2 3 2" xfId="6578" xr:uid="{00000000-0005-0000-0000-00003C0D0000}"/>
    <cellStyle name="40% - Accent3 3 2 2 3 2 2" xfId="24401" xr:uid="{0D5805EA-6ACB-44C9-94BE-BBAB8B66863C}"/>
    <cellStyle name="40% - Accent3 3 2 2 3 3" xfId="6579" xr:uid="{00000000-0005-0000-0000-00003D0D0000}"/>
    <cellStyle name="40% - Accent3 3 2 2 3 3 2" xfId="24402" xr:uid="{FBC97187-34C1-4369-A4EF-1EC028E02711}"/>
    <cellStyle name="40% - Accent3 3 2 2 3 4" xfId="24400" xr:uid="{0E87780B-F49F-4192-989F-CE8D8C0079AE}"/>
    <cellStyle name="40% - Accent3 3 2 2 4" xfId="6580" xr:uid="{00000000-0005-0000-0000-00003E0D0000}"/>
    <cellStyle name="40% - Accent3 3 2 2 4 2" xfId="24403" xr:uid="{05697C31-C036-4C4F-984F-4E47D7C017F7}"/>
    <cellStyle name="40% - Accent3 3 2 2 5" xfId="6581" xr:uid="{00000000-0005-0000-0000-00003F0D0000}"/>
    <cellStyle name="40% - Accent3 3 2 2 5 2" xfId="6582" xr:uid="{00000000-0005-0000-0000-0000400D0000}"/>
    <cellStyle name="40% - Accent3 3 2 2 5 2 2" xfId="24405" xr:uid="{6A129573-F08D-4F9C-9D88-AB3817E0C7D2}"/>
    <cellStyle name="40% - Accent3 3 2 2 5 3" xfId="24404" xr:uid="{BBD2049F-8FD2-415C-BAB9-33A3AB26EC5D}"/>
    <cellStyle name="40% - Accent3 3 2 2 6" xfId="6583" xr:uid="{00000000-0005-0000-0000-0000410D0000}"/>
    <cellStyle name="40% - Accent3 3 2 2 6 2" xfId="24406" xr:uid="{EC119D0B-B561-4B3E-A85A-80425AFA9BB8}"/>
    <cellStyle name="40% - Accent3 3 2 2 7" xfId="24392" xr:uid="{AF68DA27-A80B-4E41-A714-74BFAC996F54}"/>
    <cellStyle name="40% - Accent3 3 2 3" xfId="6584" xr:uid="{00000000-0005-0000-0000-0000420D0000}"/>
    <cellStyle name="40% - Accent3 3 2 3 2" xfId="6585" xr:uid="{00000000-0005-0000-0000-0000430D0000}"/>
    <cellStyle name="40% - Accent3 3 2 3 2 2" xfId="6586" xr:uid="{00000000-0005-0000-0000-0000440D0000}"/>
    <cellStyle name="40% - Accent3 3 2 3 2 2 2" xfId="24409" xr:uid="{B28F9B06-5D6E-48FE-9B27-8FF67AA9C5EC}"/>
    <cellStyle name="40% - Accent3 3 2 3 2 3" xfId="6587" xr:uid="{00000000-0005-0000-0000-0000450D0000}"/>
    <cellStyle name="40% - Accent3 3 2 3 2 3 2" xfId="24410" xr:uid="{F316459D-8D24-4F9F-B173-B3CC322A74DE}"/>
    <cellStyle name="40% - Accent3 3 2 3 2 4" xfId="24408" xr:uid="{A057F936-8B04-4D8C-9128-4A2CBB4A8B06}"/>
    <cellStyle name="40% - Accent3 3 2 3 3" xfId="6588" xr:uid="{00000000-0005-0000-0000-0000460D0000}"/>
    <cellStyle name="40% - Accent3 3 2 3 3 2" xfId="6589" xr:uid="{00000000-0005-0000-0000-0000470D0000}"/>
    <cellStyle name="40% - Accent3 3 2 3 3 2 2" xfId="24412" xr:uid="{FD9D3357-72AC-4A11-AA4E-211848045AC4}"/>
    <cellStyle name="40% - Accent3 3 2 3 3 3" xfId="24411" xr:uid="{B4E6FC23-2A8A-44AD-86E3-38658C37AB97}"/>
    <cellStyle name="40% - Accent3 3 2 3 4" xfId="6590" xr:uid="{00000000-0005-0000-0000-0000480D0000}"/>
    <cellStyle name="40% - Accent3 3 2 3 4 2" xfId="24413" xr:uid="{BB08B331-7B12-45B0-A8AD-0835A521FA60}"/>
    <cellStyle name="40% - Accent3 3 2 3 5" xfId="24407" xr:uid="{7E7BD553-0DEE-4D5E-A417-E0BEAEA0B2A5}"/>
    <cellStyle name="40% - Accent3 3 2 4" xfId="6591" xr:uid="{00000000-0005-0000-0000-0000490D0000}"/>
    <cellStyle name="40% - Accent3 3 2 5" xfId="6592" xr:uid="{00000000-0005-0000-0000-00004A0D0000}"/>
    <cellStyle name="40% - Accent3 3 2 5 2" xfId="24414" xr:uid="{C0723A9B-8D69-4DE1-BA84-2DB4B964D418}"/>
    <cellStyle name="40% - Accent3 3 3" xfId="6593" xr:uid="{00000000-0005-0000-0000-00004B0D0000}"/>
    <cellStyle name="40% - Accent3 3 3 2" xfId="6594" xr:uid="{00000000-0005-0000-0000-00004C0D0000}"/>
    <cellStyle name="40% - Accent3 3 3 2 2" xfId="6595" xr:uid="{00000000-0005-0000-0000-00004D0D0000}"/>
    <cellStyle name="40% - Accent3 3 3 2 2 2" xfId="24417" xr:uid="{DB2EB8F0-0F75-4CF1-85B9-865BF80A5940}"/>
    <cellStyle name="40% - Accent3 3 3 2 3" xfId="6596" xr:uid="{00000000-0005-0000-0000-00004E0D0000}"/>
    <cellStyle name="40% - Accent3 3 3 2 3 2" xfId="6597" xr:uid="{00000000-0005-0000-0000-00004F0D0000}"/>
    <cellStyle name="40% - Accent3 3 3 2 3 2 2" xfId="24419" xr:uid="{51365951-D45F-4544-BC8E-E5A772B22CC1}"/>
    <cellStyle name="40% - Accent3 3 3 2 3 3" xfId="24418" xr:uid="{69A9DEA8-4BBC-4B71-8172-0596E6256B85}"/>
    <cellStyle name="40% - Accent3 3 3 2 4" xfId="24416" xr:uid="{F6AFAE11-A063-4118-85E0-7F88F293E062}"/>
    <cellStyle name="40% - Accent3 3 3 3" xfId="6598" xr:uid="{00000000-0005-0000-0000-0000500D0000}"/>
    <cellStyle name="40% - Accent3 3 3 3 2" xfId="24420" xr:uid="{A926EED4-E0BE-4144-937D-736F1841FC46}"/>
    <cellStyle name="40% - Accent3 3 3 4" xfId="6599" xr:uid="{00000000-0005-0000-0000-0000510D0000}"/>
    <cellStyle name="40% - Accent3 3 3 4 2" xfId="6600" xr:uid="{00000000-0005-0000-0000-0000520D0000}"/>
    <cellStyle name="40% - Accent3 3 3 4 2 2" xfId="24422" xr:uid="{C2AA36E8-00BF-4991-9DC7-5EF4A879EE0D}"/>
    <cellStyle name="40% - Accent3 3 3 4 3" xfId="24421" xr:uid="{010B28DA-3237-4820-8EBF-E802EE9C606C}"/>
    <cellStyle name="40% - Accent3 3 3 5" xfId="6601" xr:uid="{00000000-0005-0000-0000-0000530D0000}"/>
    <cellStyle name="40% - Accent3 3 3 5 2" xfId="24423" xr:uid="{C1D3E9FB-9E55-480B-95E9-F3250B4E03C5}"/>
    <cellStyle name="40% - Accent3 3 3 6" xfId="24415" xr:uid="{91A3BA5E-9E3E-46C6-8408-8AA070B79CE3}"/>
    <cellStyle name="40% - Accent3 3 4" xfId="6602" xr:uid="{00000000-0005-0000-0000-0000540D0000}"/>
    <cellStyle name="40% - Accent3 3 4 2" xfId="6603" xr:uid="{00000000-0005-0000-0000-0000550D0000}"/>
    <cellStyle name="40% - Accent3 3 4 2 2" xfId="6604" xr:uid="{00000000-0005-0000-0000-0000560D0000}"/>
    <cellStyle name="40% - Accent3 3 4 2 2 2" xfId="24426" xr:uid="{05B12954-77F7-4F09-841A-3B4A895340D4}"/>
    <cellStyle name="40% - Accent3 3 4 2 3" xfId="6605" xr:uid="{00000000-0005-0000-0000-0000570D0000}"/>
    <cellStyle name="40% - Accent3 3 4 2 3 2" xfId="24427" xr:uid="{F3527DFA-8BA2-486E-969C-F8198FE70143}"/>
    <cellStyle name="40% - Accent3 3 4 2 4" xfId="24425" xr:uid="{58FEF2D1-9F64-441E-B107-CC95D07F7024}"/>
    <cellStyle name="40% - Accent3 3 4 3" xfId="6606" xr:uid="{00000000-0005-0000-0000-0000580D0000}"/>
    <cellStyle name="40% - Accent3 3 4 3 2" xfId="24428" xr:uid="{5BC8E76E-9436-4D18-AB6C-E93F151C5F75}"/>
    <cellStyle name="40% - Accent3 3 4 4" xfId="6607" xr:uid="{00000000-0005-0000-0000-0000590D0000}"/>
    <cellStyle name="40% - Accent3 3 4 4 2" xfId="6608" xr:uid="{00000000-0005-0000-0000-00005A0D0000}"/>
    <cellStyle name="40% - Accent3 3 4 4 2 2" xfId="24430" xr:uid="{2BAAE0DB-7F5C-48B9-9EE3-C7E02FF73F49}"/>
    <cellStyle name="40% - Accent3 3 4 4 3" xfId="24429" xr:uid="{61292DA8-F927-4136-AA7B-6C3015EC9047}"/>
    <cellStyle name="40% - Accent3 3 4 5" xfId="6609" xr:uid="{00000000-0005-0000-0000-00005B0D0000}"/>
    <cellStyle name="40% - Accent3 3 4 5 2" xfId="24431" xr:uid="{D8E67C39-0893-4B33-90FC-D2B550ED5C0E}"/>
    <cellStyle name="40% - Accent3 3 4 6" xfId="24424" xr:uid="{7A9198FE-8CFA-412D-B5D0-6342D49A5A91}"/>
    <cellStyle name="40% - Accent3 3 5" xfId="6610" xr:uid="{00000000-0005-0000-0000-00005C0D0000}"/>
    <cellStyle name="40% - Accent3 3 5 2" xfId="6611" xr:uid="{00000000-0005-0000-0000-00005D0D0000}"/>
    <cellStyle name="40% - Accent3 3 5 2 2" xfId="6612" xr:uid="{00000000-0005-0000-0000-00005E0D0000}"/>
    <cellStyle name="40% - Accent3 3 5 2 2 2" xfId="24434" xr:uid="{F31A8B91-AA97-41EF-A7B1-3B3E00756271}"/>
    <cellStyle name="40% - Accent3 3 5 2 3" xfId="6613" xr:uid="{00000000-0005-0000-0000-00005F0D0000}"/>
    <cellStyle name="40% - Accent3 3 5 2 3 2" xfId="24435" xr:uid="{D0A23644-7C65-4C9A-A7DF-2336D81B5B2A}"/>
    <cellStyle name="40% - Accent3 3 5 2 4" xfId="24433" xr:uid="{EE58F2CD-A51B-471E-9742-605E59B4FC3C}"/>
    <cellStyle name="40% - Accent3 3 5 3" xfId="6614" xr:uid="{00000000-0005-0000-0000-0000600D0000}"/>
    <cellStyle name="40% - Accent3 3 5 3 2" xfId="6615" xr:uid="{00000000-0005-0000-0000-0000610D0000}"/>
    <cellStyle name="40% - Accent3 3 5 3 2 2" xfId="24437" xr:uid="{9E9CC781-5E4A-4A55-BF3F-9DF0F56A3900}"/>
    <cellStyle name="40% - Accent3 3 5 3 3" xfId="24436" xr:uid="{A7AC31D3-1D22-4DBE-8677-4CAC2357A65F}"/>
    <cellStyle name="40% - Accent3 3 5 4" xfId="6616" xr:uid="{00000000-0005-0000-0000-0000620D0000}"/>
    <cellStyle name="40% - Accent3 3 5 4 2" xfId="24438" xr:uid="{AED235E0-8FE3-47B9-A6BE-64E3E49F6ABE}"/>
    <cellStyle name="40% - Accent3 3 5 5" xfId="24432" xr:uid="{745BC07C-4266-4EAD-A915-C8960581A4DA}"/>
    <cellStyle name="40% - Accent3 3 6" xfId="6617" xr:uid="{00000000-0005-0000-0000-0000630D0000}"/>
    <cellStyle name="40% - Accent3 3 6 2" xfId="6618" xr:uid="{00000000-0005-0000-0000-0000640D0000}"/>
    <cellStyle name="40% - Accent3 3 6 2 2" xfId="24440" xr:uid="{C3F1A41E-6E96-4CBB-A140-15713447BB94}"/>
    <cellStyle name="40% - Accent3 3 6 3" xfId="6619" xr:uid="{00000000-0005-0000-0000-0000650D0000}"/>
    <cellStyle name="40% - Accent3 3 6 3 2" xfId="24441" xr:uid="{43CE80AD-552D-45E1-959A-1A13407EF51A}"/>
    <cellStyle name="40% - Accent3 3 6 4" xfId="24439" xr:uid="{DAEB2B56-DFED-44E7-ABB9-1F83C1A698E4}"/>
    <cellStyle name="40% - Accent3 3 7" xfId="6620" xr:uid="{00000000-0005-0000-0000-0000660D0000}"/>
    <cellStyle name="40% - Accent3 3 7 2" xfId="24442" xr:uid="{B34BECCE-6DDF-4319-86AC-076A45C9AB7E}"/>
    <cellStyle name="40% - Accent3 3 8" xfId="6621" xr:uid="{00000000-0005-0000-0000-0000670D0000}"/>
    <cellStyle name="40% - Accent3 3 8 2" xfId="6622" xr:uid="{00000000-0005-0000-0000-0000680D0000}"/>
    <cellStyle name="40% - Accent3 3 8 2 2" xfId="24444" xr:uid="{1780B595-95E7-4854-8FDC-3564E313AE21}"/>
    <cellStyle name="40% - Accent3 3 8 3" xfId="24443" xr:uid="{1DCD16B8-47C7-45FB-9B78-278B266D6EA5}"/>
    <cellStyle name="40% - Accent3 3 9" xfId="6623" xr:uid="{00000000-0005-0000-0000-0000690D0000}"/>
    <cellStyle name="40% - Accent3 3 9 2" xfId="24445" xr:uid="{1B17DBC5-868C-4495-AF75-F37FADECFB22}"/>
    <cellStyle name="40% - Accent3 4" xfId="235" xr:uid="{00000000-0005-0000-0000-00004A000000}"/>
    <cellStyle name="40% - Accent3 4 10" xfId="6624" xr:uid="{00000000-0005-0000-0000-00006A0D0000}"/>
    <cellStyle name="40% - Accent3 4 10 2" xfId="24446" xr:uid="{25606D5F-8556-4C18-A207-9873D352FC5B}"/>
    <cellStyle name="40% - Accent3 4 2" xfId="6625" xr:uid="{00000000-0005-0000-0000-00006B0D0000}"/>
    <cellStyle name="40% - Accent3 4 2 2" xfId="6626" xr:uid="{00000000-0005-0000-0000-00006C0D0000}"/>
    <cellStyle name="40% - Accent3 4 2 2 2" xfId="6627" xr:uid="{00000000-0005-0000-0000-00006D0D0000}"/>
    <cellStyle name="40% - Accent3 4 2 2 2 2" xfId="6628" xr:uid="{00000000-0005-0000-0000-00006E0D0000}"/>
    <cellStyle name="40% - Accent3 4 2 2 2 2 2" xfId="6629" xr:uid="{00000000-0005-0000-0000-00006F0D0000}"/>
    <cellStyle name="40% - Accent3 4 2 2 2 2 2 2" xfId="24450" xr:uid="{77646F7C-328A-49A2-89AE-B23B69EEB5C9}"/>
    <cellStyle name="40% - Accent3 4 2 2 2 2 3" xfId="6630" xr:uid="{00000000-0005-0000-0000-0000700D0000}"/>
    <cellStyle name="40% - Accent3 4 2 2 2 2 3 2" xfId="24451" xr:uid="{4EEDFD69-1053-432C-92AA-6AE3FE3B0AB4}"/>
    <cellStyle name="40% - Accent3 4 2 2 2 2 4" xfId="24449" xr:uid="{74473179-F225-48AD-88E5-9223B23820D5}"/>
    <cellStyle name="40% - Accent3 4 2 2 2 3" xfId="6631" xr:uid="{00000000-0005-0000-0000-0000710D0000}"/>
    <cellStyle name="40% - Accent3 4 2 2 2 3 2" xfId="6632" xr:uid="{00000000-0005-0000-0000-0000720D0000}"/>
    <cellStyle name="40% - Accent3 4 2 2 2 3 2 2" xfId="24453" xr:uid="{1C3BC68D-1BE5-4522-AAB8-0C1F224F24D7}"/>
    <cellStyle name="40% - Accent3 4 2 2 2 3 3" xfId="24452" xr:uid="{90C95AEF-A2FA-481D-8469-1420E7DA4C7F}"/>
    <cellStyle name="40% - Accent3 4 2 2 2 4" xfId="6633" xr:uid="{00000000-0005-0000-0000-0000730D0000}"/>
    <cellStyle name="40% - Accent3 4 2 2 2 4 2" xfId="24454" xr:uid="{40A9120D-CA39-45ED-89DE-3DA88C3968B3}"/>
    <cellStyle name="40% - Accent3 4 2 2 2 5" xfId="24448" xr:uid="{F9D2D9B7-501A-4116-95A5-2B7213CA6ED5}"/>
    <cellStyle name="40% - Accent3 4 2 2 3" xfId="6634" xr:uid="{00000000-0005-0000-0000-0000740D0000}"/>
    <cellStyle name="40% - Accent3 4 2 2 3 2" xfId="6635" xr:uid="{00000000-0005-0000-0000-0000750D0000}"/>
    <cellStyle name="40% - Accent3 4 2 2 3 2 2" xfId="24456" xr:uid="{3BD1617E-CDCA-4277-BEAD-A0B280812E7E}"/>
    <cellStyle name="40% - Accent3 4 2 2 3 3" xfId="6636" xr:uid="{00000000-0005-0000-0000-0000760D0000}"/>
    <cellStyle name="40% - Accent3 4 2 2 3 3 2" xfId="24457" xr:uid="{CCECBD53-A5A2-4A06-AD77-C7B5BFF38E26}"/>
    <cellStyle name="40% - Accent3 4 2 2 3 4" xfId="24455" xr:uid="{01EBD234-3E79-4743-95B1-4519AC9EB16A}"/>
    <cellStyle name="40% - Accent3 4 2 2 4" xfId="6637" xr:uid="{00000000-0005-0000-0000-0000770D0000}"/>
    <cellStyle name="40% - Accent3 4 2 2 4 2" xfId="24458" xr:uid="{44D9A729-74F3-4593-B547-7A1FFA22A1D7}"/>
    <cellStyle name="40% - Accent3 4 2 2 5" xfId="6638" xr:uid="{00000000-0005-0000-0000-0000780D0000}"/>
    <cellStyle name="40% - Accent3 4 2 2 5 2" xfId="6639" xr:uid="{00000000-0005-0000-0000-0000790D0000}"/>
    <cellStyle name="40% - Accent3 4 2 2 5 2 2" xfId="24460" xr:uid="{70C15F5D-67B9-4E31-8332-49C6E66D2806}"/>
    <cellStyle name="40% - Accent3 4 2 2 5 3" xfId="24459" xr:uid="{618C811E-D851-4207-9F31-9F1D3234AC8F}"/>
    <cellStyle name="40% - Accent3 4 2 2 6" xfId="6640" xr:uid="{00000000-0005-0000-0000-00007A0D0000}"/>
    <cellStyle name="40% - Accent3 4 2 2 6 2" xfId="24461" xr:uid="{C137DD2E-7A22-4B79-8443-BA86051B4BF1}"/>
    <cellStyle name="40% - Accent3 4 2 2 7" xfId="24447" xr:uid="{E98144D6-D0DB-4FF0-BAEB-0512D6721450}"/>
    <cellStyle name="40% - Accent3 4 2 3" xfId="6641" xr:uid="{00000000-0005-0000-0000-00007B0D0000}"/>
    <cellStyle name="40% - Accent3 4 2 3 2" xfId="6642" xr:uid="{00000000-0005-0000-0000-00007C0D0000}"/>
    <cellStyle name="40% - Accent3 4 2 3 2 2" xfId="6643" xr:uid="{00000000-0005-0000-0000-00007D0D0000}"/>
    <cellStyle name="40% - Accent3 4 2 3 2 2 2" xfId="24464" xr:uid="{5C943976-1048-40C7-BACA-81E704883238}"/>
    <cellStyle name="40% - Accent3 4 2 3 2 3" xfId="6644" xr:uid="{00000000-0005-0000-0000-00007E0D0000}"/>
    <cellStyle name="40% - Accent3 4 2 3 2 3 2" xfId="24465" xr:uid="{1A83FB44-4C2A-44D5-BDDF-19A1D560431F}"/>
    <cellStyle name="40% - Accent3 4 2 3 2 4" xfId="24463" xr:uid="{DA3BA7F5-057D-41AD-BC52-D9D85D9BB006}"/>
    <cellStyle name="40% - Accent3 4 2 3 3" xfId="6645" xr:uid="{00000000-0005-0000-0000-00007F0D0000}"/>
    <cellStyle name="40% - Accent3 4 2 3 3 2" xfId="6646" xr:uid="{00000000-0005-0000-0000-0000800D0000}"/>
    <cellStyle name="40% - Accent3 4 2 3 3 2 2" xfId="24467" xr:uid="{E860FC57-DF33-4784-95D6-D6B8E95270D8}"/>
    <cellStyle name="40% - Accent3 4 2 3 3 3" xfId="24466" xr:uid="{7CD82239-CCF5-4381-910C-28287FFBA193}"/>
    <cellStyle name="40% - Accent3 4 2 3 4" xfId="6647" xr:uid="{00000000-0005-0000-0000-0000810D0000}"/>
    <cellStyle name="40% - Accent3 4 2 3 4 2" xfId="24468" xr:uid="{C612C836-67DE-48AE-82FD-D88442E39A05}"/>
    <cellStyle name="40% - Accent3 4 2 3 5" xfId="24462" xr:uid="{9684689E-0AA0-4A63-8D36-A910C28658B9}"/>
    <cellStyle name="40% - Accent3 4 2 4" xfId="6648" xr:uid="{00000000-0005-0000-0000-0000820D0000}"/>
    <cellStyle name="40% - Accent3 4 2 5" xfId="6649" xr:uid="{00000000-0005-0000-0000-0000830D0000}"/>
    <cellStyle name="40% - Accent3 4 2 5 2" xfId="24469" xr:uid="{AC82767F-04EB-48A1-B41E-98278D565D5C}"/>
    <cellStyle name="40% - Accent3 4 3" xfId="6650" xr:uid="{00000000-0005-0000-0000-0000840D0000}"/>
    <cellStyle name="40% - Accent3 4 3 2" xfId="6651" xr:uid="{00000000-0005-0000-0000-0000850D0000}"/>
    <cellStyle name="40% - Accent3 4 3 2 2" xfId="6652" xr:uid="{00000000-0005-0000-0000-0000860D0000}"/>
    <cellStyle name="40% - Accent3 4 3 2 2 2" xfId="24472" xr:uid="{536C58E4-A452-4A05-8401-12E7DAF7A7B4}"/>
    <cellStyle name="40% - Accent3 4 3 2 3" xfId="6653" xr:uid="{00000000-0005-0000-0000-0000870D0000}"/>
    <cellStyle name="40% - Accent3 4 3 2 3 2" xfId="24473" xr:uid="{37ED7BD2-B33E-402C-9ADE-CD7DD4590158}"/>
    <cellStyle name="40% - Accent3 4 3 2 4" xfId="24471" xr:uid="{24373B22-6F48-4C94-AA65-0E15A4FD47A1}"/>
    <cellStyle name="40% - Accent3 4 3 3" xfId="6654" xr:uid="{00000000-0005-0000-0000-0000880D0000}"/>
    <cellStyle name="40% - Accent3 4 3 3 2" xfId="24474" xr:uid="{D95DE983-B41E-4F40-84E5-FDF0C60AAFE2}"/>
    <cellStyle name="40% - Accent3 4 3 4" xfId="6655" xr:uid="{00000000-0005-0000-0000-0000890D0000}"/>
    <cellStyle name="40% - Accent3 4 3 4 2" xfId="6656" xr:uid="{00000000-0005-0000-0000-00008A0D0000}"/>
    <cellStyle name="40% - Accent3 4 3 4 2 2" xfId="24476" xr:uid="{90B07B6A-63C2-4F61-8C48-B3E3AD9129F3}"/>
    <cellStyle name="40% - Accent3 4 3 4 3" xfId="24475" xr:uid="{BA558FC3-B233-466D-AD7D-7A8F3A122647}"/>
    <cellStyle name="40% - Accent3 4 3 5" xfId="6657" xr:uid="{00000000-0005-0000-0000-00008B0D0000}"/>
    <cellStyle name="40% - Accent3 4 3 5 2" xfId="24477" xr:uid="{54AFF368-2409-4029-9C5C-914EA2D2097E}"/>
    <cellStyle name="40% - Accent3 4 3 6" xfId="24470" xr:uid="{D877742B-FFD8-459C-B23E-A207B37B2ED5}"/>
    <cellStyle name="40% - Accent3 4 4" xfId="6658" xr:uid="{00000000-0005-0000-0000-00008C0D0000}"/>
    <cellStyle name="40% - Accent3 4 4 2" xfId="6659" xr:uid="{00000000-0005-0000-0000-00008D0D0000}"/>
    <cellStyle name="40% - Accent3 4 4 2 2" xfId="6660" xr:uid="{00000000-0005-0000-0000-00008E0D0000}"/>
    <cellStyle name="40% - Accent3 4 4 2 2 2" xfId="24480" xr:uid="{9F7041F1-FA18-4981-9068-9E68F73D9487}"/>
    <cellStyle name="40% - Accent3 4 4 2 3" xfId="6661" xr:uid="{00000000-0005-0000-0000-00008F0D0000}"/>
    <cellStyle name="40% - Accent3 4 4 2 3 2" xfId="24481" xr:uid="{3F6A5A56-081F-424D-8ED5-AB9D3C1AC432}"/>
    <cellStyle name="40% - Accent3 4 4 2 4" xfId="24479" xr:uid="{3DACB328-7881-4F8C-8AAE-5707A2295372}"/>
    <cellStyle name="40% - Accent3 4 4 3" xfId="6662" xr:uid="{00000000-0005-0000-0000-0000900D0000}"/>
    <cellStyle name="40% - Accent3 4 4 3 2" xfId="6663" xr:uid="{00000000-0005-0000-0000-0000910D0000}"/>
    <cellStyle name="40% - Accent3 4 4 3 2 2" xfId="24483" xr:uid="{CE2CE2B2-0CE2-49D3-ACAF-77CF4BC090B8}"/>
    <cellStyle name="40% - Accent3 4 4 3 3" xfId="24482" xr:uid="{F4991F12-BD9C-46D0-8A29-162C4EA0074C}"/>
    <cellStyle name="40% - Accent3 4 4 4" xfId="6664" xr:uid="{00000000-0005-0000-0000-0000920D0000}"/>
    <cellStyle name="40% - Accent3 4 4 4 2" xfId="24484" xr:uid="{C010B7D0-FD89-4552-B2E0-6D23BAEE6273}"/>
    <cellStyle name="40% - Accent3 4 4 5" xfId="24478" xr:uid="{208792CC-08D8-4114-BC1C-70FA26C3C00A}"/>
    <cellStyle name="40% - Accent3 4 5" xfId="6665" xr:uid="{00000000-0005-0000-0000-0000930D0000}"/>
    <cellStyle name="40% - Accent3 4 5 2" xfId="6666" xr:uid="{00000000-0005-0000-0000-0000940D0000}"/>
    <cellStyle name="40% - Accent3 4 5 2 2" xfId="6667" xr:uid="{00000000-0005-0000-0000-0000950D0000}"/>
    <cellStyle name="40% - Accent3 4 5 2 2 2" xfId="24487" xr:uid="{BFB1C09F-296E-42BA-B4B7-EDC83FDD1E05}"/>
    <cellStyle name="40% - Accent3 4 5 2 3" xfId="6668" xr:uid="{00000000-0005-0000-0000-0000960D0000}"/>
    <cellStyle name="40% - Accent3 4 5 2 3 2" xfId="24488" xr:uid="{924A90AB-731E-4368-B70A-FA4746A4FCDD}"/>
    <cellStyle name="40% - Accent3 4 5 2 4" xfId="24486" xr:uid="{76A96F3F-7DC0-4CF3-8ABA-48235A77A078}"/>
    <cellStyle name="40% - Accent3 4 5 3" xfId="6669" xr:uid="{00000000-0005-0000-0000-0000970D0000}"/>
    <cellStyle name="40% - Accent3 4 5 3 2" xfId="6670" xr:uid="{00000000-0005-0000-0000-0000980D0000}"/>
    <cellStyle name="40% - Accent3 4 5 3 2 2" xfId="24490" xr:uid="{7A73AFD4-489C-498E-8125-A8BA50AB9E82}"/>
    <cellStyle name="40% - Accent3 4 5 3 3" xfId="24489" xr:uid="{F154C351-3DB8-4437-87BA-95CD906FC084}"/>
    <cellStyle name="40% - Accent3 4 5 4" xfId="6671" xr:uid="{00000000-0005-0000-0000-0000990D0000}"/>
    <cellStyle name="40% - Accent3 4 5 4 2" xfId="24491" xr:uid="{931C05E0-FC86-41BB-B4AD-B45F3F450B96}"/>
    <cellStyle name="40% - Accent3 4 5 5" xfId="24485" xr:uid="{4BCEBE61-0A64-49AC-89EB-C23C180AF028}"/>
    <cellStyle name="40% - Accent3 4 6" xfId="6672" xr:uid="{00000000-0005-0000-0000-00009A0D0000}"/>
    <cellStyle name="40% - Accent3 4 6 2" xfId="6673" xr:uid="{00000000-0005-0000-0000-00009B0D0000}"/>
    <cellStyle name="40% - Accent3 4 6 2 2" xfId="24493" xr:uid="{9C892AB3-0381-419E-99D8-E50C95620B19}"/>
    <cellStyle name="40% - Accent3 4 6 3" xfId="6674" xr:uid="{00000000-0005-0000-0000-00009C0D0000}"/>
    <cellStyle name="40% - Accent3 4 6 3 2" xfId="24494" xr:uid="{0B48F492-2A73-4DB4-8AC4-B34C94A124D7}"/>
    <cellStyle name="40% - Accent3 4 6 4" xfId="24492" xr:uid="{1C05D655-58E8-4DF1-A79F-E23FE14044EE}"/>
    <cellStyle name="40% - Accent3 4 7" xfId="6675" xr:uid="{00000000-0005-0000-0000-00009D0D0000}"/>
    <cellStyle name="40% - Accent3 4 7 2" xfId="24495" xr:uid="{C7E4EB65-B522-4D2B-9C07-BDEB0ED49C48}"/>
    <cellStyle name="40% - Accent3 4 8" xfId="6676" xr:uid="{00000000-0005-0000-0000-00009E0D0000}"/>
    <cellStyle name="40% - Accent3 4 8 2" xfId="6677" xr:uid="{00000000-0005-0000-0000-00009F0D0000}"/>
    <cellStyle name="40% - Accent3 4 8 2 2" xfId="24497" xr:uid="{EB24159B-48C2-4AC3-9294-6479C44683C7}"/>
    <cellStyle name="40% - Accent3 4 8 3" xfId="24496" xr:uid="{51726990-A721-436B-B764-005A4F4F96B9}"/>
    <cellStyle name="40% - Accent3 4 9" xfId="6678" xr:uid="{00000000-0005-0000-0000-0000A00D0000}"/>
    <cellStyle name="40% - Accent3 4 9 2" xfId="24498" xr:uid="{D70CBBD7-A84B-44F2-BD2D-2E961E7C871A}"/>
    <cellStyle name="40% - Accent3 5" xfId="236" xr:uid="{00000000-0005-0000-0000-00004B000000}"/>
    <cellStyle name="40% - Accent3 5 2" xfId="6680" xr:uid="{00000000-0005-0000-0000-0000A20D0000}"/>
    <cellStyle name="40% - Accent3 5 2 2" xfId="6681" xr:uid="{00000000-0005-0000-0000-0000A30D0000}"/>
    <cellStyle name="40% - Accent3 5 2 2 2" xfId="6682" xr:uid="{00000000-0005-0000-0000-0000A40D0000}"/>
    <cellStyle name="40% - Accent3 5 2 2 2 2" xfId="6683" xr:uid="{00000000-0005-0000-0000-0000A50D0000}"/>
    <cellStyle name="40% - Accent3 5 2 2 2 2 2" xfId="6684" xr:uid="{00000000-0005-0000-0000-0000A60D0000}"/>
    <cellStyle name="40% - Accent3 5 2 2 2 2 2 2" xfId="24503" xr:uid="{741C44C3-08F7-4563-B801-617975CB285D}"/>
    <cellStyle name="40% - Accent3 5 2 2 2 2 3" xfId="6685" xr:uid="{00000000-0005-0000-0000-0000A70D0000}"/>
    <cellStyle name="40% - Accent3 5 2 2 2 2 3 2" xfId="24504" xr:uid="{4D77867C-A6C4-44A1-9E60-00F14478FE6C}"/>
    <cellStyle name="40% - Accent3 5 2 2 2 2 4" xfId="24502" xr:uid="{0C61D20A-C018-4164-BFDA-83E85517C5AD}"/>
    <cellStyle name="40% - Accent3 5 2 2 2 3" xfId="6686" xr:uid="{00000000-0005-0000-0000-0000A80D0000}"/>
    <cellStyle name="40% - Accent3 5 2 2 2 3 2" xfId="6687" xr:uid="{00000000-0005-0000-0000-0000A90D0000}"/>
    <cellStyle name="40% - Accent3 5 2 2 2 3 2 2" xfId="24506" xr:uid="{01C9326D-01CA-4AB5-830D-F1587821DF68}"/>
    <cellStyle name="40% - Accent3 5 2 2 2 3 3" xfId="24505" xr:uid="{5B70FBE6-E948-48BC-9139-7EAD8A23D335}"/>
    <cellStyle name="40% - Accent3 5 2 2 2 4" xfId="6688" xr:uid="{00000000-0005-0000-0000-0000AA0D0000}"/>
    <cellStyle name="40% - Accent3 5 2 2 2 4 2" xfId="24507" xr:uid="{2386AFAD-C72E-4966-9BA1-FAB09FC4B140}"/>
    <cellStyle name="40% - Accent3 5 2 2 2 5" xfId="24501" xr:uid="{FB71D546-9752-4DF6-AAF1-FA74D2CB0BB6}"/>
    <cellStyle name="40% - Accent3 5 2 2 3" xfId="6689" xr:uid="{00000000-0005-0000-0000-0000AB0D0000}"/>
    <cellStyle name="40% - Accent3 5 2 2 3 2" xfId="6690" xr:uid="{00000000-0005-0000-0000-0000AC0D0000}"/>
    <cellStyle name="40% - Accent3 5 2 2 3 2 2" xfId="24509" xr:uid="{8C51E9F4-F871-4B0C-AEB7-64566EFA9A8C}"/>
    <cellStyle name="40% - Accent3 5 2 2 3 3" xfId="6691" xr:uid="{00000000-0005-0000-0000-0000AD0D0000}"/>
    <cellStyle name="40% - Accent3 5 2 2 3 3 2" xfId="24510" xr:uid="{8C9F26FC-BBB4-4DF9-9B42-1FE712DC7BCD}"/>
    <cellStyle name="40% - Accent3 5 2 2 3 4" xfId="24508" xr:uid="{9F1465DC-D919-4F82-837B-55C70B6A4F97}"/>
    <cellStyle name="40% - Accent3 5 2 2 4" xfId="6692" xr:uid="{00000000-0005-0000-0000-0000AE0D0000}"/>
    <cellStyle name="40% - Accent3 5 2 2 4 2" xfId="24511" xr:uid="{DCADA08E-C222-4549-AC45-5EAB0991B69C}"/>
    <cellStyle name="40% - Accent3 5 2 2 5" xfId="6693" xr:uid="{00000000-0005-0000-0000-0000AF0D0000}"/>
    <cellStyle name="40% - Accent3 5 2 2 5 2" xfId="6694" xr:uid="{00000000-0005-0000-0000-0000B00D0000}"/>
    <cellStyle name="40% - Accent3 5 2 2 5 2 2" xfId="24513" xr:uid="{6F9124A8-F8B3-4C29-B1E8-14EBB814CB6F}"/>
    <cellStyle name="40% - Accent3 5 2 2 5 3" xfId="24512" xr:uid="{1398AE55-C34D-4D52-B2C2-19DFF1AA217B}"/>
    <cellStyle name="40% - Accent3 5 2 2 6" xfId="6695" xr:uid="{00000000-0005-0000-0000-0000B10D0000}"/>
    <cellStyle name="40% - Accent3 5 2 2 6 2" xfId="24514" xr:uid="{95DC7C89-97FD-4078-A3F5-8D15BCEC6632}"/>
    <cellStyle name="40% - Accent3 5 2 2 7" xfId="24500" xr:uid="{3D470CAC-C6B1-4634-85EE-291C57C6EA85}"/>
    <cellStyle name="40% - Accent3 5 2 3" xfId="6696" xr:uid="{00000000-0005-0000-0000-0000B20D0000}"/>
    <cellStyle name="40% - Accent3 5 2 3 2" xfId="6697" xr:uid="{00000000-0005-0000-0000-0000B30D0000}"/>
    <cellStyle name="40% - Accent3 5 2 3 2 2" xfId="6698" xr:uid="{00000000-0005-0000-0000-0000B40D0000}"/>
    <cellStyle name="40% - Accent3 5 2 3 2 2 2" xfId="24517" xr:uid="{2A70E48A-8D79-4696-A978-402A8F551D79}"/>
    <cellStyle name="40% - Accent3 5 2 3 2 3" xfId="6699" xr:uid="{00000000-0005-0000-0000-0000B50D0000}"/>
    <cellStyle name="40% - Accent3 5 2 3 2 3 2" xfId="24518" xr:uid="{F26A40AE-D3B0-4887-BB47-4CDB2137D18C}"/>
    <cellStyle name="40% - Accent3 5 2 3 2 4" xfId="24516" xr:uid="{716F9C23-CE39-4285-ABEE-05AEF8715FEB}"/>
    <cellStyle name="40% - Accent3 5 2 3 3" xfId="6700" xr:uid="{00000000-0005-0000-0000-0000B60D0000}"/>
    <cellStyle name="40% - Accent3 5 2 3 3 2" xfId="6701" xr:uid="{00000000-0005-0000-0000-0000B70D0000}"/>
    <cellStyle name="40% - Accent3 5 2 3 3 2 2" xfId="24520" xr:uid="{815DACFE-C418-4B9F-B1F5-E7DB49FA98AB}"/>
    <cellStyle name="40% - Accent3 5 2 3 3 3" xfId="24519" xr:uid="{7C09276F-EEE6-49FC-AE57-8EF43E51C5C3}"/>
    <cellStyle name="40% - Accent3 5 2 3 4" xfId="6702" xr:uid="{00000000-0005-0000-0000-0000B80D0000}"/>
    <cellStyle name="40% - Accent3 5 2 3 4 2" xfId="24521" xr:uid="{90369817-33B4-44AA-ACC2-76770B827D5A}"/>
    <cellStyle name="40% - Accent3 5 2 3 5" xfId="24515" xr:uid="{C705406B-AC00-486E-88A6-BAF4E430455A}"/>
    <cellStyle name="40% - Accent3 5 2 4" xfId="6703" xr:uid="{00000000-0005-0000-0000-0000B90D0000}"/>
    <cellStyle name="40% - Accent3 5 2 5" xfId="6704" xr:uid="{00000000-0005-0000-0000-0000BA0D0000}"/>
    <cellStyle name="40% - Accent3 5 2 5 2" xfId="24522" xr:uid="{D2324750-E3A7-4973-B4FA-9B0B8C569B6B}"/>
    <cellStyle name="40% - Accent3 5 3" xfId="6705" xr:uid="{00000000-0005-0000-0000-0000BB0D0000}"/>
    <cellStyle name="40% - Accent3 5 3 2" xfId="6706" xr:uid="{00000000-0005-0000-0000-0000BC0D0000}"/>
    <cellStyle name="40% - Accent3 5 3 2 2" xfId="6707" xr:uid="{00000000-0005-0000-0000-0000BD0D0000}"/>
    <cellStyle name="40% - Accent3 5 3 2 2 2" xfId="24525" xr:uid="{8B912C46-355B-4634-A955-6198E3614F36}"/>
    <cellStyle name="40% - Accent3 5 3 2 3" xfId="6708" xr:uid="{00000000-0005-0000-0000-0000BE0D0000}"/>
    <cellStyle name="40% - Accent3 5 3 2 3 2" xfId="24526" xr:uid="{C63BF4D0-42A1-44A2-8910-D37FB3C463BF}"/>
    <cellStyle name="40% - Accent3 5 3 2 4" xfId="24524" xr:uid="{0693A33D-877F-41FE-816D-E02A35E3674D}"/>
    <cellStyle name="40% - Accent3 5 3 3" xfId="6709" xr:uid="{00000000-0005-0000-0000-0000BF0D0000}"/>
    <cellStyle name="40% - Accent3 5 3 3 2" xfId="24527" xr:uid="{014CEDD3-4A25-496B-8BC0-F2F62A4EF18A}"/>
    <cellStyle name="40% - Accent3 5 3 4" xfId="6710" xr:uid="{00000000-0005-0000-0000-0000C00D0000}"/>
    <cellStyle name="40% - Accent3 5 3 4 2" xfId="6711" xr:uid="{00000000-0005-0000-0000-0000C10D0000}"/>
    <cellStyle name="40% - Accent3 5 3 4 2 2" xfId="24529" xr:uid="{CAF08994-FAAE-4209-B474-D4530140B3F9}"/>
    <cellStyle name="40% - Accent3 5 3 4 3" xfId="24528" xr:uid="{B7262E1F-ADB0-46C7-9A03-C933078EC3FD}"/>
    <cellStyle name="40% - Accent3 5 3 5" xfId="6712" xr:uid="{00000000-0005-0000-0000-0000C20D0000}"/>
    <cellStyle name="40% - Accent3 5 3 5 2" xfId="24530" xr:uid="{DD412AD7-FBD6-48C6-83C0-763AF1B93927}"/>
    <cellStyle name="40% - Accent3 5 3 6" xfId="24523" xr:uid="{BF7D71D8-E054-474B-A1DF-C604431AC3F8}"/>
    <cellStyle name="40% - Accent3 5 4" xfId="6713" xr:uid="{00000000-0005-0000-0000-0000C30D0000}"/>
    <cellStyle name="40% - Accent3 5 4 2" xfId="6714" xr:uid="{00000000-0005-0000-0000-0000C40D0000}"/>
    <cellStyle name="40% - Accent3 5 4 2 2" xfId="6715" xr:uid="{00000000-0005-0000-0000-0000C50D0000}"/>
    <cellStyle name="40% - Accent3 5 4 2 2 2" xfId="24533" xr:uid="{E44EE849-EE7F-498F-9986-C8DD1EBEF9AA}"/>
    <cellStyle name="40% - Accent3 5 4 2 3" xfId="6716" xr:uid="{00000000-0005-0000-0000-0000C60D0000}"/>
    <cellStyle name="40% - Accent3 5 4 2 3 2" xfId="24534" xr:uid="{1EE7A6BD-E76F-4065-8098-05A8613D8B9F}"/>
    <cellStyle name="40% - Accent3 5 4 2 4" xfId="24532" xr:uid="{86A07227-AA4B-4C77-A3F3-972F9D4E559F}"/>
    <cellStyle name="40% - Accent3 5 4 3" xfId="6717" xr:uid="{00000000-0005-0000-0000-0000C70D0000}"/>
    <cellStyle name="40% - Accent3 5 4 3 2" xfId="6718" xr:uid="{00000000-0005-0000-0000-0000C80D0000}"/>
    <cellStyle name="40% - Accent3 5 4 3 2 2" xfId="24536" xr:uid="{65B0C7D8-9510-4DCA-A123-75391C76F4B3}"/>
    <cellStyle name="40% - Accent3 5 4 3 3" xfId="24535" xr:uid="{98CE5171-1173-49BF-9AF1-E515B9723566}"/>
    <cellStyle name="40% - Accent3 5 4 4" xfId="6719" xr:uid="{00000000-0005-0000-0000-0000C90D0000}"/>
    <cellStyle name="40% - Accent3 5 4 4 2" xfId="24537" xr:uid="{4D1EC7CF-7092-477A-8F55-9C037B02CC65}"/>
    <cellStyle name="40% - Accent3 5 4 5" xfId="24531" xr:uid="{69A79139-4343-44BF-9AC5-0FFD0247EFAA}"/>
    <cellStyle name="40% - Accent3 5 5" xfId="6720" xr:uid="{00000000-0005-0000-0000-0000CA0D0000}"/>
    <cellStyle name="40% - Accent3 5 5 2" xfId="6721" xr:uid="{00000000-0005-0000-0000-0000CB0D0000}"/>
    <cellStyle name="40% - Accent3 5 5 2 2" xfId="24539" xr:uid="{9121853B-C7B4-4D6B-B4F3-21039B56A4A1}"/>
    <cellStyle name="40% - Accent3 5 5 3" xfId="6722" xr:uid="{00000000-0005-0000-0000-0000CC0D0000}"/>
    <cellStyle name="40% - Accent3 5 5 3 2" xfId="24540" xr:uid="{68071880-CDF2-49C8-8533-14C9B24B19AC}"/>
    <cellStyle name="40% - Accent3 5 5 4" xfId="24538" xr:uid="{C4D95B95-0059-4851-89E8-32B914C28D21}"/>
    <cellStyle name="40% - Accent3 5 6" xfId="6723" xr:uid="{00000000-0005-0000-0000-0000CD0D0000}"/>
    <cellStyle name="40% - Accent3 5 6 2" xfId="24541" xr:uid="{A34FAADE-6A3D-46C3-AA5F-492F735C4CF9}"/>
    <cellStyle name="40% - Accent3 5 7" xfId="6724" xr:uid="{00000000-0005-0000-0000-0000CE0D0000}"/>
    <cellStyle name="40% - Accent3 5 7 2" xfId="6725" xr:uid="{00000000-0005-0000-0000-0000CF0D0000}"/>
    <cellStyle name="40% - Accent3 5 7 2 2" xfId="24543" xr:uid="{669BA20A-6920-4003-8C1D-A0C2873058BF}"/>
    <cellStyle name="40% - Accent3 5 7 3" xfId="24542" xr:uid="{3072AD9C-BD21-432C-8D56-3EC567E06DD4}"/>
    <cellStyle name="40% - Accent3 5 8" xfId="6726" xr:uid="{00000000-0005-0000-0000-0000D00D0000}"/>
    <cellStyle name="40% - Accent3 5 8 2" xfId="24544" xr:uid="{8BDA5513-F89B-4C81-9C07-5527A7F0F26A}"/>
    <cellStyle name="40% - Accent3 5 9" xfId="6679" xr:uid="{00000000-0005-0000-0000-0000A10D0000}"/>
    <cellStyle name="40% - Accent3 5 9 2" xfId="24499" xr:uid="{3B824647-2134-4553-9EE8-EB152307A403}"/>
    <cellStyle name="40% - Accent3 6" xfId="237" xr:uid="{00000000-0005-0000-0000-00004C000000}"/>
    <cellStyle name="40% - Accent3 6 2" xfId="6727" xr:uid="{00000000-0005-0000-0000-0000D20D0000}"/>
    <cellStyle name="40% - Accent3 6 2 2" xfId="6728" xr:uid="{00000000-0005-0000-0000-0000D30D0000}"/>
    <cellStyle name="40% - Accent3 6 2 2 2" xfId="6729" xr:uid="{00000000-0005-0000-0000-0000D40D0000}"/>
    <cellStyle name="40% - Accent3 6 2 2 2 2" xfId="6730" xr:uid="{00000000-0005-0000-0000-0000D50D0000}"/>
    <cellStyle name="40% - Accent3 6 2 2 2 2 2" xfId="24548" xr:uid="{6F3D0E00-1F3F-41C6-BC9E-F509A7D50260}"/>
    <cellStyle name="40% - Accent3 6 2 2 2 3" xfId="6731" xr:uid="{00000000-0005-0000-0000-0000D60D0000}"/>
    <cellStyle name="40% - Accent3 6 2 2 2 3 2" xfId="24549" xr:uid="{99E74A98-541D-416E-854B-AECFD544E5EA}"/>
    <cellStyle name="40% - Accent3 6 2 2 2 4" xfId="24547" xr:uid="{3F0EECD4-5164-4577-95E1-8DD7C3C42C1D}"/>
    <cellStyle name="40% - Accent3 6 2 2 3" xfId="6732" xr:uid="{00000000-0005-0000-0000-0000D70D0000}"/>
    <cellStyle name="40% - Accent3 6 2 2 3 2" xfId="6733" xr:uid="{00000000-0005-0000-0000-0000D80D0000}"/>
    <cellStyle name="40% - Accent3 6 2 2 3 2 2" xfId="24551" xr:uid="{C9D7EBC4-B209-4FDD-AA1D-76B8A3A31D78}"/>
    <cellStyle name="40% - Accent3 6 2 2 3 3" xfId="24550" xr:uid="{3A02AFD0-33FD-48D2-885B-7A65B979D1D2}"/>
    <cellStyle name="40% - Accent3 6 2 2 4" xfId="6734" xr:uid="{00000000-0005-0000-0000-0000D90D0000}"/>
    <cellStyle name="40% - Accent3 6 2 2 4 2" xfId="24552" xr:uid="{0C24D7E8-D612-466E-B314-F200BE580590}"/>
    <cellStyle name="40% - Accent3 6 2 2 5" xfId="24546" xr:uid="{D79C227C-60A6-4320-91B4-88717E54E25F}"/>
    <cellStyle name="40% - Accent3 6 2 3" xfId="6735" xr:uid="{00000000-0005-0000-0000-0000DA0D0000}"/>
    <cellStyle name="40% - Accent3 6 2 3 2" xfId="6736" xr:uid="{00000000-0005-0000-0000-0000DB0D0000}"/>
    <cellStyle name="40% - Accent3 6 2 3 2 2" xfId="24554" xr:uid="{F572D132-A4C8-42C4-9486-2B5BB5E73C63}"/>
    <cellStyle name="40% - Accent3 6 2 3 3" xfId="6737" xr:uid="{00000000-0005-0000-0000-0000DC0D0000}"/>
    <cellStyle name="40% - Accent3 6 2 3 3 2" xfId="24555" xr:uid="{50388076-0DF0-456E-939C-DB675DD02B1E}"/>
    <cellStyle name="40% - Accent3 6 2 3 4" xfId="24553" xr:uid="{6E9E98C2-F86D-4641-AFE4-8AA2F096AF27}"/>
    <cellStyle name="40% - Accent3 6 2 4" xfId="6738" xr:uid="{00000000-0005-0000-0000-0000DD0D0000}"/>
    <cellStyle name="40% - Accent3 6 2 4 2" xfId="24556" xr:uid="{B6ACD8BF-3E45-471A-ADC1-7923B2BD2F3E}"/>
    <cellStyle name="40% - Accent3 6 2 5" xfId="6739" xr:uid="{00000000-0005-0000-0000-0000DE0D0000}"/>
    <cellStyle name="40% - Accent3 6 2 5 2" xfId="6740" xr:uid="{00000000-0005-0000-0000-0000DF0D0000}"/>
    <cellStyle name="40% - Accent3 6 2 5 2 2" xfId="24558" xr:uid="{5457CF60-126E-4E7F-855A-07E087F51604}"/>
    <cellStyle name="40% - Accent3 6 2 5 3" xfId="24557" xr:uid="{3CBCE667-881E-48EC-A01B-18F2533EE53A}"/>
    <cellStyle name="40% - Accent3 6 2 6" xfId="6741" xr:uid="{00000000-0005-0000-0000-0000E00D0000}"/>
    <cellStyle name="40% - Accent3 6 2 6 2" xfId="24559" xr:uid="{C522E198-E5FF-44F8-AE26-59C6AF8ABBF3}"/>
    <cellStyle name="40% - Accent3 6 2 7" xfId="24545" xr:uid="{CC16D346-7194-4F6B-AC0C-B6EA9B3688CA}"/>
    <cellStyle name="40% - Accent3 6 3" xfId="6742" xr:uid="{00000000-0005-0000-0000-0000E10D0000}"/>
    <cellStyle name="40% - Accent3 6 3 2" xfId="6743" xr:uid="{00000000-0005-0000-0000-0000E20D0000}"/>
    <cellStyle name="40% - Accent3 6 3 2 2" xfId="6744" xr:uid="{00000000-0005-0000-0000-0000E30D0000}"/>
    <cellStyle name="40% - Accent3 6 3 2 2 2" xfId="24562" xr:uid="{21657608-181E-4FF0-A459-007211C7ACFB}"/>
    <cellStyle name="40% - Accent3 6 3 2 3" xfId="6745" xr:uid="{00000000-0005-0000-0000-0000E40D0000}"/>
    <cellStyle name="40% - Accent3 6 3 2 3 2" xfId="24563" xr:uid="{31641DA9-A7EB-4EDB-B160-9DAEC67D238F}"/>
    <cellStyle name="40% - Accent3 6 3 2 4" xfId="24561" xr:uid="{379206C7-0DC9-4EAF-AFDE-42FB68E326B0}"/>
    <cellStyle name="40% - Accent3 6 3 3" xfId="6746" xr:uid="{00000000-0005-0000-0000-0000E50D0000}"/>
    <cellStyle name="40% - Accent3 6 3 3 2" xfId="6747" xr:uid="{00000000-0005-0000-0000-0000E60D0000}"/>
    <cellStyle name="40% - Accent3 6 3 3 2 2" xfId="24565" xr:uid="{543A2EBB-FD71-46BD-AA9F-1706B49A4EF4}"/>
    <cellStyle name="40% - Accent3 6 3 3 3" xfId="24564" xr:uid="{A6517C0E-F4D6-43ED-9AAF-33746481F2F0}"/>
    <cellStyle name="40% - Accent3 6 3 4" xfId="6748" xr:uid="{00000000-0005-0000-0000-0000E70D0000}"/>
    <cellStyle name="40% - Accent3 6 3 4 2" xfId="24566" xr:uid="{AFF7F3C5-1ECA-431D-A735-0D9C3530E4E6}"/>
    <cellStyle name="40% - Accent3 6 3 5" xfId="24560" xr:uid="{FE3E774A-05E9-4CBF-9572-061A76F94802}"/>
    <cellStyle name="40% - Accent3 6 4" xfId="6749" xr:uid="{00000000-0005-0000-0000-0000E80D0000}"/>
    <cellStyle name="40% - Accent3 6 5" xfId="6750" xr:uid="{00000000-0005-0000-0000-0000E90D0000}"/>
    <cellStyle name="40% - Accent3 6 5 2" xfId="24567" xr:uid="{6C29D177-0624-4203-A53D-947829C9063A}"/>
    <cellStyle name="40% - Accent3 7" xfId="238" xr:uid="{00000000-0005-0000-0000-00004D000000}"/>
    <cellStyle name="40% - Accent3 7 2" xfId="6751" xr:uid="{00000000-0005-0000-0000-0000EB0D0000}"/>
    <cellStyle name="40% - Accent3 7 2 2" xfId="24568" xr:uid="{0178A987-5751-43E2-B7D0-E39423CA2613}"/>
    <cellStyle name="40% - Accent3 7 3" xfId="6752" xr:uid="{00000000-0005-0000-0000-0000EC0D0000}"/>
    <cellStyle name="40% - Accent3 7 4" xfId="6753" xr:uid="{00000000-0005-0000-0000-0000ED0D0000}"/>
    <cellStyle name="40% - Accent3 7 4 2" xfId="24569" xr:uid="{5D1C0CA2-F003-4F8D-AA08-6464F45A70A4}"/>
    <cellStyle name="40% - Accent3 8" xfId="6754" xr:uid="{00000000-0005-0000-0000-0000EE0D0000}"/>
    <cellStyle name="40% - Accent3 8 2" xfId="6755" xr:uid="{00000000-0005-0000-0000-0000EF0D0000}"/>
    <cellStyle name="40% - Accent3 8 2 2" xfId="6756" xr:uid="{00000000-0005-0000-0000-0000F00D0000}"/>
    <cellStyle name="40% - Accent3 8 2 2 2" xfId="24572" xr:uid="{FDFE1FF8-EC95-4458-B545-27C8EE85D5AF}"/>
    <cellStyle name="40% - Accent3 8 2 3" xfId="6757" xr:uid="{00000000-0005-0000-0000-0000F10D0000}"/>
    <cellStyle name="40% - Accent3 8 2 3 2" xfId="6758" xr:uid="{00000000-0005-0000-0000-0000F20D0000}"/>
    <cellStyle name="40% - Accent3 8 2 3 2 2" xfId="24574" xr:uid="{E1987352-5D95-4328-B05C-CC831D1BDEF5}"/>
    <cellStyle name="40% - Accent3 8 2 3 3" xfId="24573" xr:uid="{1E068859-E02E-49EF-AE86-8766FFC04B7E}"/>
    <cellStyle name="40% - Accent3 8 2 4" xfId="24571" xr:uid="{80F4E669-8B04-46BA-A2D3-E7FB8895C455}"/>
    <cellStyle name="40% - Accent3 8 3" xfId="6759" xr:uid="{00000000-0005-0000-0000-0000F30D0000}"/>
    <cellStyle name="40% - Accent3 8 3 2" xfId="24575" xr:uid="{7AEBCB72-0CB9-422F-89E0-739341A5B447}"/>
    <cellStyle name="40% - Accent3 8 4" xfId="6760" xr:uid="{00000000-0005-0000-0000-0000F40D0000}"/>
    <cellStyle name="40% - Accent3 8 4 2" xfId="6761" xr:uid="{00000000-0005-0000-0000-0000F50D0000}"/>
    <cellStyle name="40% - Accent3 8 4 2 2" xfId="24577" xr:uid="{927A7E84-BAB6-47D0-A805-D8F945FA6381}"/>
    <cellStyle name="40% - Accent3 8 4 3" xfId="24576" xr:uid="{C1270404-9BC2-4B2B-8049-B2BC3E6FE975}"/>
    <cellStyle name="40% - Accent3 8 5" xfId="6762" xr:uid="{00000000-0005-0000-0000-0000F60D0000}"/>
    <cellStyle name="40% - Accent3 8 5 2" xfId="24578" xr:uid="{F276EFC6-0DCA-448D-834E-61576A4DB3C8}"/>
    <cellStyle name="40% - Accent3 8 6" xfId="24570" xr:uid="{596441E8-D7C4-4C2B-B79F-C3FA29401F4A}"/>
    <cellStyle name="40% - Accent3 9" xfId="6763" xr:uid="{00000000-0005-0000-0000-0000F70D0000}"/>
    <cellStyle name="40% - Accent3 9 2" xfId="6764" xr:uid="{00000000-0005-0000-0000-0000F80D0000}"/>
    <cellStyle name="40% - Accent3 9 2 2" xfId="6765" xr:uid="{00000000-0005-0000-0000-0000F90D0000}"/>
    <cellStyle name="40% - Accent3 9 2 2 2" xfId="24581" xr:uid="{E8BF306D-5F40-4943-B91E-F062AC949112}"/>
    <cellStyle name="40% - Accent3 9 2 3" xfId="6766" xr:uid="{00000000-0005-0000-0000-0000FA0D0000}"/>
    <cellStyle name="40% - Accent3 9 2 3 2" xfId="24582" xr:uid="{3DE90FB8-4E55-4A36-9FB3-08C8EE34A6FF}"/>
    <cellStyle name="40% - Accent3 9 2 4" xfId="24580" xr:uid="{E252FF2E-C30D-48ED-A5B1-8282AF36756B}"/>
    <cellStyle name="40% - Accent3 9 3" xfId="6767" xr:uid="{00000000-0005-0000-0000-0000FB0D0000}"/>
    <cellStyle name="40% - Accent3 9 3 2" xfId="24583" xr:uid="{E6B17D87-5EF6-49EA-AAA1-FB409ED2A0A5}"/>
    <cellStyle name="40% - Accent3 9 4" xfId="6768" xr:uid="{00000000-0005-0000-0000-0000FC0D0000}"/>
    <cellStyle name="40% - Accent3 9 4 2" xfId="6769" xr:uid="{00000000-0005-0000-0000-0000FD0D0000}"/>
    <cellStyle name="40% - Accent3 9 4 2 2" xfId="24585" xr:uid="{E21D6F45-071F-4F85-B8A1-641325D0BC68}"/>
    <cellStyle name="40% - Accent3 9 4 3" xfId="24584" xr:uid="{10AD814B-445E-48C8-BB09-FAC8C157610A}"/>
    <cellStyle name="40% - Accent3 9 5" xfId="6770" xr:uid="{00000000-0005-0000-0000-0000FE0D0000}"/>
    <cellStyle name="40% - Accent3 9 5 2" xfId="24586" xr:uid="{1CE61A4B-839C-4041-BE14-C3AB103DFD95}"/>
    <cellStyle name="40% - Accent3 9 6" xfId="24579" xr:uid="{BA9F603C-E5F0-474C-9FC7-03E755181A88}"/>
    <cellStyle name="40% - Accent4" xfId="95" builtinId="43" customBuiltin="1"/>
    <cellStyle name="40% - Accent4 10" xfId="6771" xr:uid="{00000000-0005-0000-0000-0000FF0D0000}"/>
    <cellStyle name="40% - Accent4 10 2" xfId="6772" xr:uid="{00000000-0005-0000-0000-0000000E0000}"/>
    <cellStyle name="40% - Accent4 10 2 2" xfId="6773" xr:uid="{00000000-0005-0000-0000-0000010E0000}"/>
    <cellStyle name="40% - Accent4 10 2 2 2" xfId="24589" xr:uid="{5C9AE9CB-FF8C-4B74-A357-2580A8ACAB52}"/>
    <cellStyle name="40% - Accent4 10 2 3" xfId="6774" xr:uid="{00000000-0005-0000-0000-0000020E0000}"/>
    <cellStyle name="40% - Accent4 10 2 3 2" xfId="24590" xr:uid="{CAEE690B-9540-4967-A4F8-5610E10F38D9}"/>
    <cellStyle name="40% - Accent4 10 2 4" xfId="24588" xr:uid="{3DB6435B-443A-4DCA-A278-FD559976965B}"/>
    <cellStyle name="40% - Accent4 10 3" xfId="6775" xr:uid="{00000000-0005-0000-0000-0000030E0000}"/>
    <cellStyle name="40% - Accent4 10 3 2" xfId="24591" xr:uid="{85005575-0CD5-42A6-BE90-547FA56E0D88}"/>
    <cellStyle name="40% - Accent4 10 4" xfId="6776" xr:uid="{00000000-0005-0000-0000-0000040E0000}"/>
    <cellStyle name="40% - Accent4 10 4 2" xfId="6777" xr:uid="{00000000-0005-0000-0000-0000050E0000}"/>
    <cellStyle name="40% - Accent4 10 4 2 2" xfId="24593" xr:uid="{A7F23423-4EEC-4504-A31A-1236AA96929E}"/>
    <cellStyle name="40% - Accent4 10 4 3" xfId="24592" xr:uid="{8E8B46AC-63FB-47FB-A683-09D2CE00E915}"/>
    <cellStyle name="40% - Accent4 10 5" xfId="6778" xr:uid="{00000000-0005-0000-0000-0000060E0000}"/>
    <cellStyle name="40% - Accent4 10 5 2" xfId="24594" xr:uid="{F2813823-6A99-43D1-A989-995532BCB827}"/>
    <cellStyle name="40% - Accent4 10 6" xfId="24587" xr:uid="{54BB2CF7-7E2D-4FE9-8634-09E8CFD82B25}"/>
    <cellStyle name="40% - Accent4 11" xfId="6779" xr:uid="{00000000-0005-0000-0000-0000070E0000}"/>
    <cellStyle name="40% - Accent4 11 2" xfId="6780" xr:uid="{00000000-0005-0000-0000-0000080E0000}"/>
    <cellStyle name="40% - Accent4 11 2 2" xfId="24596" xr:uid="{1C22C825-EF1A-4ED9-9C0D-53BE0C7F1B97}"/>
    <cellStyle name="40% - Accent4 11 3" xfId="6781" xr:uid="{00000000-0005-0000-0000-0000090E0000}"/>
    <cellStyle name="40% - Accent4 11 3 2" xfId="6782" xr:uid="{00000000-0005-0000-0000-00000A0E0000}"/>
    <cellStyle name="40% - Accent4 11 3 2 2" xfId="24598" xr:uid="{B2E98E89-B973-48CD-AAB1-BA6CAC932DB9}"/>
    <cellStyle name="40% - Accent4 11 3 3" xfId="24597" xr:uid="{CA30A708-267C-47C8-A777-E6918ED11671}"/>
    <cellStyle name="40% - Accent4 11 4" xfId="24595" xr:uid="{588343C5-38D0-4FE5-A104-D45C5AC04264}"/>
    <cellStyle name="40% - Accent4 12" xfId="6783" xr:uid="{00000000-0005-0000-0000-00000B0E0000}"/>
    <cellStyle name="40% - Accent4 12 2" xfId="6784" xr:uid="{00000000-0005-0000-0000-00000C0E0000}"/>
    <cellStyle name="40% - Accent4 12 2 2" xfId="24600" xr:uid="{E8E9C21E-1A03-4A82-9766-EAE163C2A6A8}"/>
    <cellStyle name="40% - Accent4 12 3" xfId="6785" xr:uid="{00000000-0005-0000-0000-00000D0E0000}"/>
    <cellStyle name="40% - Accent4 12 3 2" xfId="24601" xr:uid="{FA038FAE-3CBA-4112-ADFF-643C22D436F7}"/>
    <cellStyle name="40% - Accent4 12 4" xfId="24599" xr:uid="{7A1CE1B7-E56D-41D0-8E4F-48B905A0776B}"/>
    <cellStyle name="40% - Accent4 13" xfId="6786" xr:uid="{00000000-0005-0000-0000-00000E0E0000}"/>
    <cellStyle name="40% - Accent4 13 2" xfId="6787" xr:uid="{00000000-0005-0000-0000-00000F0E0000}"/>
    <cellStyle name="40% - Accent4 13 2 2" xfId="24603" xr:uid="{E4F13F53-4D03-4FE4-9F91-84D33093D31A}"/>
    <cellStyle name="40% - Accent4 13 3" xfId="6788" xr:uid="{00000000-0005-0000-0000-0000100E0000}"/>
    <cellStyle name="40% - Accent4 13 3 2" xfId="24604" xr:uid="{D71F1D70-9D25-410F-B4E6-C9B07B222D65}"/>
    <cellStyle name="40% - Accent4 13 4" xfId="24602" xr:uid="{E8A0EC14-FCBD-47F3-A20F-02B6677BE335}"/>
    <cellStyle name="40% - Accent4 14" xfId="6789" xr:uid="{00000000-0005-0000-0000-0000110E0000}"/>
    <cellStyle name="40% - Accent4 14 2" xfId="6790" xr:uid="{00000000-0005-0000-0000-0000120E0000}"/>
    <cellStyle name="40% - Accent4 14 2 2" xfId="24605" xr:uid="{D86B901A-07DF-4DE1-A4D3-C6EBE9C1ED78}"/>
    <cellStyle name="40% - Accent4 15" xfId="6791" xr:uid="{00000000-0005-0000-0000-0000130E0000}"/>
    <cellStyle name="40% - Accent4 15 2" xfId="24606" xr:uid="{09BE1D12-81EC-4566-AEB0-E46901FBDA43}"/>
    <cellStyle name="40% - Accent4 16" xfId="6792" xr:uid="{00000000-0005-0000-0000-0000140E0000}"/>
    <cellStyle name="40% - Accent4 17" xfId="20664" xr:uid="{1CEE2548-007B-429E-ACAF-2296C536EDC5}"/>
    <cellStyle name="40% - Accent4 2" xfId="239" xr:uid="{00000000-0005-0000-0000-00004E000000}"/>
    <cellStyle name="40% - Accent4 2 2" xfId="6793" xr:uid="{00000000-0005-0000-0000-0000160E0000}"/>
    <cellStyle name="40% - Accent4 2 3" xfId="6794" xr:uid="{00000000-0005-0000-0000-0000170E0000}"/>
    <cellStyle name="40% - Accent4 2 3 2" xfId="6795" xr:uid="{00000000-0005-0000-0000-0000180E0000}"/>
    <cellStyle name="40% - Accent4 2 3 2 2" xfId="6796" xr:uid="{00000000-0005-0000-0000-0000190E0000}"/>
    <cellStyle name="40% - Accent4 2 3 2 2 2" xfId="6797" xr:uid="{00000000-0005-0000-0000-00001A0E0000}"/>
    <cellStyle name="40% - Accent4 2 3 2 2 2 2" xfId="6798" xr:uid="{00000000-0005-0000-0000-00001B0E0000}"/>
    <cellStyle name="40% - Accent4 2 3 2 2 2 2 2" xfId="24611" xr:uid="{05C53CFB-4516-4D5D-9EE8-73BEF1BD8274}"/>
    <cellStyle name="40% - Accent4 2 3 2 2 2 3" xfId="6799" xr:uid="{00000000-0005-0000-0000-00001C0E0000}"/>
    <cellStyle name="40% - Accent4 2 3 2 2 2 3 2" xfId="24612" xr:uid="{B63FF8E3-2532-4B7B-B5E2-9168A1DC15CD}"/>
    <cellStyle name="40% - Accent4 2 3 2 2 2 4" xfId="24610" xr:uid="{40F463DB-8CB3-43A3-9A2D-9ED2FA8C6137}"/>
    <cellStyle name="40% - Accent4 2 3 2 2 3" xfId="6800" xr:uid="{00000000-0005-0000-0000-00001D0E0000}"/>
    <cellStyle name="40% - Accent4 2 3 2 2 3 2" xfId="6801" xr:uid="{00000000-0005-0000-0000-00001E0E0000}"/>
    <cellStyle name="40% - Accent4 2 3 2 2 3 2 2" xfId="24614" xr:uid="{4E399CA1-5AB1-495D-873E-A7F5C33253DB}"/>
    <cellStyle name="40% - Accent4 2 3 2 2 3 3" xfId="24613" xr:uid="{7771292D-4BD2-477C-A3C4-8D22301010B1}"/>
    <cellStyle name="40% - Accent4 2 3 2 2 4" xfId="6802" xr:uid="{00000000-0005-0000-0000-00001F0E0000}"/>
    <cellStyle name="40% - Accent4 2 3 2 2 4 2" xfId="24615" xr:uid="{7734F54E-4EAB-48E9-AF2B-0C5DA23CDDCA}"/>
    <cellStyle name="40% - Accent4 2 3 2 2 5" xfId="24609" xr:uid="{20CBA0FF-343A-4DFB-A5E2-72D005B40ACC}"/>
    <cellStyle name="40% - Accent4 2 3 2 3" xfId="6803" xr:uid="{00000000-0005-0000-0000-0000200E0000}"/>
    <cellStyle name="40% - Accent4 2 3 2 3 2" xfId="6804" xr:uid="{00000000-0005-0000-0000-0000210E0000}"/>
    <cellStyle name="40% - Accent4 2 3 2 3 2 2" xfId="6805" xr:uid="{00000000-0005-0000-0000-0000220E0000}"/>
    <cellStyle name="40% - Accent4 2 3 2 3 2 2 2" xfId="24618" xr:uid="{DCEC9C49-7F15-455F-8590-C291F3B4AACF}"/>
    <cellStyle name="40% - Accent4 2 3 2 3 2 3" xfId="6806" xr:uid="{00000000-0005-0000-0000-0000230E0000}"/>
    <cellStyle name="40% - Accent4 2 3 2 3 2 3 2" xfId="24619" xr:uid="{CCAECAFB-67C4-4619-8B42-D7D739A944D1}"/>
    <cellStyle name="40% - Accent4 2 3 2 3 2 4" xfId="24617" xr:uid="{26B26B1E-B426-4ED0-ADC7-DEF80284CD84}"/>
    <cellStyle name="40% - Accent4 2 3 2 3 3" xfId="6807" xr:uid="{00000000-0005-0000-0000-0000240E0000}"/>
    <cellStyle name="40% - Accent4 2 3 2 3 3 2" xfId="6808" xr:uid="{00000000-0005-0000-0000-0000250E0000}"/>
    <cellStyle name="40% - Accent4 2 3 2 3 3 2 2" xfId="24621" xr:uid="{605EDA91-7D7F-4CCA-A03E-D31A8F6CA545}"/>
    <cellStyle name="40% - Accent4 2 3 2 3 3 3" xfId="24620" xr:uid="{8103570C-FA1A-4FED-86FC-5D6818C3FBBF}"/>
    <cellStyle name="40% - Accent4 2 3 2 3 4" xfId="6809" xr:uid="{00000000-0005-0000-0000-0000260E0000}"/>
    <cellStyle name="40% - Accent4 2 3 2 3 4 2" xfId="24622" xr:uid="{D19FCED2-0827-4C41-8BDC-6A02F4990F81}"/>
    <cellStyle name="40% - Accent4 2 3 2 3 5" xfId="24616" xr:uid="{BD5F2067-59CE-455E-8305-777F8F4B2700}"/>
    <cellStyle name="40% - Accent4 2 3 2 4" xfId="6810" xr:uid="{00000000-0005-0000-0000-0000270E0000}"/>
    <cellStyle name="40% - Accent4 2 3 2 4 2" xfId="6811" xr:uid="{00000000-0005-0000-0000-0000280E0000}"/>
    <cellStyle name="40% - Accent4 2 3 2 4 2 2" xfId="24624" xr:uid="{30E9D9B6-0656-4CE8-B1EE-23633755A347}"/>
    <cellStyle name="40% - Accent4 2 3 2 4 3" xfId="6812" xr:uid="{00000000-0005-0000-0000-0000290E0000}"/>
    <cellStyle name="40% - Accent4 2 3 2 4 3 2" xfId="24625" xr:uid="{18E8C04A-487C-4E56-AF98-21A431381600}"/>
    <cellStyle name="40% - Accent4 2 3 2 4 4" xfId="24623" xr:uid="{5C292D2E-DDE7-48E5-8E75-F27AEDB69C49}"/>
    <cellStyle name="40% - Accent4 2 3 2 5" xfId="6813" xr:uid="{00000000-0005-0000-0000-00002A0E0000}"/>
    <cellStyle name="40% - Accent4 2 3 2 5 2" xfId="24626" xr:uid="{5ECAB7EE-2480-4938-B944-2B3236A9F6F1}"/>
    <cellStyle name="40% - Accent4 2 3 2 6" xfId="6814" xr:uid="{00000000-0005-0000-0000-00002B0E0000}"/>
    <cellStyle name="40% - Accent4 2 3 2 6 2" xfId="6815" xr:uid="{00000000-0005-0000-0000-00002C0E0000}"/>
    <cellStyle name="40% - Accent4 2 3 2 6 2 2" xfId="24628" xr:uid="{73E1E851-68B9-468B-856D-29E65661C94F}"/>
    <cellStyle name="40% - Accent4 2 3 2 6 3" xfId="24627" xr:uid="{008D69BB-5563-4C0A-BB1F-844D05C23AC6}"/>
    <cellStyle name="40% - Accent4 2 3 2 7" xfId="6816" xr:uid="{00000000-0005-0000-0000-00002D0E0000}"/>
    <cellStyle name="40% - Accent4 2 3 2 7 2" xfId="24629" xr:uid="{7F6B3D7C-43D3-474C-B519-414BD9967BE6}"/>
    <cellStyle name="40% - Accent4 2 3 2 8" xfId="24608" xr:uid="{FBDFFEF2-79D9-4632-BD59-184EE425B2E4}"/>
    <cellStyle name="40% - Accent4 2 3 3" xfId="6817" xr:uid="{00000000-0005-0000-0000-00002E0E0000}"/>
    <cellStyle name="40% - Accent4 2 3 3 2" xfId="6818" xr:uid="{00000000-0005-0000-0000-00002F0E0000}"/>
    <cellStyle name="40% - Accent4 2 3 3 2 2" xfId="6819" xr:uid="{00000000-0005-0000-0000-0000300E0000}"/>
    <cellStyle name="40% - Accent4 2 3 3 2 2 2" xfId="24632" xr:uid="{820D1A15-3DD6-4CAA-AC88-04182C6B6ED8}"/>
    <cellStyle name="40% - Accent4 2 3 3 2 3" xfId="6820" xr:uid="{00000000-0005-0000-0000-0000310E0000}"/>
    <cellStyle name="40% - Accent4 2 3 3 2 3 2" xfId="24633" xr:uid="{E47F5C0D-F4E5-4DC6-B625-A1FB2438B214}"/>
    <cellStyle name="40% - Accent4 2 3 3 2 4" xfId="24631" xr:uid="{45F873FD-F2DE-4F2A-B023-27DA605C14C4}"/>
    <cellStyle name="40% - Accent4 2 3 3 3" xfId="6821" xr:uid="{00000000-0005-0000-0000-0000320E0000}"/>
    <cellStyle name="40% - Accent4 2 3 3 3 2" xfId="6822" xr:uid="{00000000-0005-0000-0000-0000330E0000}"/>
    <cellStyle name="40% - Accent4 2 3 3 3 2 2" xfId="24635" xr:uid="{EB0649B3-BE0E-4956-A719-D5401CEDEC06}"/>
    <cellStyle name="40% - Accent4 2 3 3 3 3" xfId="24634" xr:uid="{828BB03B-5D08-4CE3-AB3B-D09986EFAAC1}"/>
    <cellStyle name="40% - Accent4 2 3 3 4" xfId="6823" xr:uid="{00000000-0005-0000-0000-0000340E0000}"/>
    <cellStyle name="40% - Accent4 2 3 3 4 2" xfId="24636" xr:uid="{4F1CA89E-4D12-40A7-8428-DCF1047630B8}"/>
    <cellStyle name="40% - Accent4 2 3 3 5" xfId="24630" xr:uid="{E0566C64-EAFA-4D5C-BB9C-CD59F38AA37E}"/>
    <cellStyle name="40% - Accent4 2 3 4" xfId="6824" xr:uid="{00000000-0005-0000-0000-0000350E0000}"/>
    <cellStyle name="40% - Accent4 2 3 4 2" xfId="6825" xr:uid="{00000000-0005-0000-0000-0000360E0000}"/>
    <cellStyle name="40% - Accent4 2 3 4 2 2" xfId="6826" xr:uid="{00000000-0005-0000-0000-0000370E0000}"/>
    <cellStyle name="40% - Accent4 2 3 4 2 2 2" xfId="24639" xr:uid="{0EF2D75D-3F54-4F6B-AA8A-9689CAC07DE9}"/>
    <cellStyle name="40% - Accent4 2 3 4 2 3" xfId="6827" xr:uid="{00000000-0005-0000-0000-0000380E0000}"/>
    <cellStyle name="40% - Accent4 2 3 4 2 3 2" xfId="24640" xr:uid="{023480D4-CA4A-40FC-A2E2-8696693CF7D7}"/>
    <cellStyle name="40% - Accent4 2 3 4 2 4" xfId="24638" xr:uid="{EC766356-7D36-4D26-98B0-EAA6F80F9B09}"/>
    <cellStyle name="40% - Accent4 2 3 4 3" xfId="6828" xr:uid="{00000000-0005-0000-0000-0000390E0000}"/>
    <cellStyle name="40% - Accent4 2 3 4 3 2" xfId="6829" xr:uid="{00000000-0005-0000-0000-00003A0E0000}"/>
    <cellStyle name="40% - Accent4 2 3 4 3 2 2" xfId="24642" xr:uid="{DAE74C33-37B6-4163-A4EB-D9C0AC3C265E}"/>
    <cellStyle name="40% - Accent4 2 3 4 3 3" xfId="24641" xr:uid="{0482F876-02CF-4456-9D6D-F8C21B1EA4AF}"/>
    <cellStyle name="40% - Accent4 2 3 4 4" xfId="6830" xr:uid="{00000000-0005-0000-0000-00003B0E0000}"/>
    <cellStyle name="40% - Accent4 2 3 4 4 2" xfId="24643" xr:uid="{45C20338-6A3D-4F84-BABC-B2BD79D6CF64}"/>
    <cellStyle name="40% - Accent4 2 3 4 5" xfId="24637" xr:uid="{C7AC071D-2ACE-4A31-8EE0-34B040637E78}"/>
    <cellStyle name="40% - Accent4 2 3 5" xfId="6831" xr:uid="{00000000-0005-0000-0000-00003C0E0000}"/>
    <cellStyle name="40% - Accent4 2 3 5 2" xfId="6832" xr:uid="{00000000-0005-0000-0000-00003D0E0000}"/>
    <cellStyle name="40% - Accent4 2 3 5 2 2" xfId="24645" xr:uid="{4D294045-FCE8-4765-B160-C2A541AAF3FA}"/>
    <cellStyle name="40% - Accent4 2 3 5 3" xfId="6833" xr:uid="{00000000-0005-0000-0000-00003E0E0000}"/>
    <cellStyle name="40% - Accent4 2 3 5 3 2" xfId="24646" xr:uid="{130ABAC6-DE47-448A-8CD7-43D57F0E4798}"/>
    <cellStyle name="40% - Accent4 2 3 5 4" xfId="24644" xr:uid="{D0AFD4AC-64B2-4F98-8B6B-F1215625DCE3}"/>
    <cellStyle name="40% - Accent4 2 3 6" xfId="6834" xr:uid="{00000000-0005-0000-0000-00003F0E0000}"/>
    <cellStyle name="40% - Accent4 2 3 6 2" xfId="24647" xr:uid="{DCB69121-7089-4667-89E6-D1B501CBDF24}"/>
    <cellStyle name="40% - Accent4 2 3 7" xfId="6835" xr:uid="{00000000-0005-0000-0000-0000400E0000}"/>
    <cellStyle name="40% - Accent4 2 3 7 2" xfId="6836" xr:uid="{00000000-0005-0000-0000-0000410E0000}"/>
    <cellStyle name="40% - Accent4 2 3 7 2 2" xfId="24649" xr:uid="{D6470FF8-EC52-4C56-B455-B7360E5B2880}"/>
    <cellStyle name="40% - Accent4 2 3 7 3" xfId="24648" xr:uid="{AA7E163C-8542-4569-836E-29D000977DD8}"/>
    <cellStyle name="40% - Accent4 2 3 8" xfId="6837" xr:uid="{00000000-0005-0000-0000-0000420E0000}"/>
    <cellStyle name="40% - Accent4 2 3 8 2" xfId="24650" xr:uid="{FF2264F2-553E-423B-AE76-01CC742C3C82}"/>
    <cellStyle name="40% - Accent4 2 3 9" xfId="24607" xr:uid="{655DED73-F9DD-4422-AEFE-638E2B7D22D7}"/>
    <cellStyle name="40% - Accent4 2 4" xfId="6838" xr:uid="{00000000-0005-0000-0000-0000430E0000}"/>
    <cellStyle name="40% - Accent4 2 4 2" xfId="6839" xr:uid="{00000000-0005-0000-0000-0000440E0000}"/>
    <cellStyle name="40% - Accent4 2 4 2 2" xfId="6840" xr:uid="{00000000-0005-0000-0000-0000450E0000}"/>
    <cellStyle name="40% - Accent4 2 4 2 2 2" xfId="6841" xr:uid="{00000000-0005-0000-0000-0000460E0000}"/>
    <cellStyle name="40% - Accent4 2 4 2 2 2 2" xfId="6842" xr:uid="{00000000-0005-0000-0000-0000470E0000}"/>
    <cellStyle name="40% - Accent4 2 4 2 2 2 2 2" xfId="24655" xr:uid="{DDA189D5-14B4-4DDE-8F16-E088648A7771}"/>
    <cellStyle name="40% - Accent4 2 4 2 2 2 3" xfId="6843" xr:uid="{00000000-0005-0000-0000-0000480E0000}"/>
    <cellStyle name="40% - Accent4 2 4 2 2 2 3 2" xfId="24656" xr:uid="{003516B3-FD94-44CE-8E10-865AAE22AD2A}"/>
    <cellStyle name="40% - Accent4 2 4 2 2 2 4" xfId="24654" xr:uid="{94C79836-50AB-41B0-B9DE-D8FB592F57B6}"/>
    <cellStyle name="40% - Accent4 2 4 2 2 3" xfId="6844" xr:uid="{00000000-0005-0000-0000-0000490E0000}"/>
    <cellStyle name="40% - Accent4 2 4 2 2 3 2" xfId="6845" xr:uid="{00000000-0005-0000-0000-00004A0E0000}"/>
    <cellStyle name="40% - Accent4 2 4 2 2 3 2 2" xfId="24658" xr:uid="{A7FC46DA-A0E7-4363-B2A5-85F743A0CA88}"/>
    <cellStyle name="40% - Accent4 2 4 2 2 3 3" xfId="24657" xr:uid="{5038FE2A-2F71-460D-83CD-B6F295864E91}"/>
    <cellStyle name="40% - Accent4 2 4 2 2 4" xfId="6846" xr:uid="{00000000-0005-0000-0000-00004B0E0000}"/>
    <cellStyle name="40% - Accent4 2 4 2 2 4 2" xfId="24659" xr:uid="{A0B03726-720D-4026-BB42-FD40C1E0DAAF}"/>
    <cellStyle name="40% - Accent4 2 4 2 2 5" xfId="24653" xr:uid="{E8F104DD-31E4-40AD-ACC0-926DC594A019}"/>
    <cellStyle name="40% - Accent4 2 4 2 3" xfId="6847" xr:uid="{00000000-0005-0000-0000-00004C0E0000}"/>
    <cellStyle name="40% - Accent4 2 4 2 3 2" xfId="6848" xr:uid="{00000000-0005-0000-0000-00004D0E0000}"/>
    <cellStyle name="40% - Accent4 2 4 2 3 2 2" xfId="6849" xr:uid="{00000000-0005-0000-0000-00004E0E0000}"/>
    <cellStyle name="40% - Accent4 2 4 2 3 2 2 2" xfId="24662" xr:uid="{F9598222-F23C-41B7-9635-487ABAA2C65D}"/>
    <cellStyle name="40% - Accent4 2 4 2 3 2 3" xfId="6850" xr:uid="{00000000-0005-0000-0000-00004F0E0000}"/>
    <cellStyle name="40% - Accent4 2 4 2 3 2 3 2" xfId="24663" xr:uid="{F252D07D-F9DB-4C6A-AB53-D5550EDBC295}"/>
    <cellStyle name="40% - Accent4 2 4 2 3 2 4" xfId="24661" xr:uid="{BD56BF65-27A1-4A60-944A-29707C0D3883}"/>
    <cellStyle name="40% - Accent4 2 4 2 3 3" xfId="6851" xr:uid="{00000000-0005-0000-0000-0000500E0000}"/>
    <cellStyle name="40% - Accent4 2 4 2 3 3 2" xfId="6852" xr:uid="{00000000-0005-0000-0000-0000510E0000}"/>
    <cellStyle name="40% - Accent4 2 4 2 3 3 2 2" xfId="24665" xr:uid="{7B4CEDC7-ECAA-4E35-84BE-25B63EDEB57C}"/>
    <cellStyle name="40% - Accent4 2 4 2 3 3 3" xfId="24664" xr:uid="{C4BF4CD1-25D2-46FA-B9CA-E8EFD5D56EB4}"/>
    <cellStyle name="40% - Accent4 2 4 2 3 4" xfId="6853" xr:uid="{00000000-0005-0000-0000-0000520E0000}"/>
    <cellStyle name="40% - Accent4 2 4 2 3 4 2" xfId="24666" xr:uid="{0C30800D-600F-45EF-9779-BC93A1D0D09E}"/>
    <cellStyle name="40% - Accent4 2 4 2 3 5" xfId="24660" xr:uid="{7E07B6E9-F7DB-475F-85F5-AB5EBFE52826}"/>
    <cellStyle name="40% - Accent4 2 4 2 4" xfId="6854" xr:uid="{00000000-0005-0000-0000-0000530E0000}"/>
    <cellStyle name="40% - Accent4 2 4 2 4 2" xfId="6855" xr:uid="{00000000-0005-0000-0000-0000540E0000}"/>
    <cellStyle name="40% - Accent4 2 4 2 4 2 2" xfId="24668" xr:uid="{5BDCB31C-14F8-41ED-9D89-C74024FA53EC}"/>
    <cellStyle name="40% - Accent4 2 4 2 4 3" xfId="6856" xr:uid="{00000000-0005-0000-0000-0000550E0000}"/>
    <cellStyle name="40% - Accent4 2 4 2 4 3 2" xfId="24669" xr:uid="{E9BEE606-04F4-436E-AA10-105837604129}"/>
    <cellStyle name="40% - Accent4 2 4 2 4 4" xfId="24667" xr:uid="{F4EF2BEE-0CA7-47CE-8422-EFFD3A4A2CCD}"/>
    <cellStyle name="40% - Accent4 2 4 2 5" xfId="6857" xr:uid="{00000000-0005-0000-0000-0000560E0000}"/>
    <cellStyle name="40% - Accent4 2 4 2 5 2" xfId="24670" xr:uid="{FBA2E652-0635-44B6-9579-256989D232DA}"/>
    <cellStyle name="40% - Accent4 2 4 2 6" xfId="6858" xr:uid="{00000000-0005-0000-0000-0000570E0000}"/>
    <cellStyle name="40% - Accent4 2 4 2 6 2" xfId="6859" xr:uid="{00000000-0005-0000-0000-0000580E0000}"/>
    <cellStyle name="40% - Accent4 2 4 2 6 2 2" xfId="24672" xr:uid="{8E3B0A52-7ADE-4142-AC69-2105A3B10F85}"/>
    <cellStyle name="40% - Accent4 2 4 2 6 3" xfId="24671" xr:uid="{ADECFC44-1E71-4EDA-B1AD-471BB46EF524}"/>
    <cellStyle name="40% - Accent4 2 4 2 7" xfId="6860" xr:uid="{00000000-0005-0000-0000-0000590E0000}"/>
    <cellStyle name="40% - Accent4 2 4 2 7 2" xfId="24673" xr:uid="{AA0A4050-FB20-4F21-8C7B-D69D75352299}"/>
    <cellStyle name="40% - Accent4 2 4 2 8" xfId="24652" xr:uid="{CBB83B2A-9455-482E-A5B1-542A5B767346}"/>
    <cellStyle name="40% - Accent4 2 4 3" xfId="6861" xr:uid="{00000000-0005-0000-0000-00005A0E0000}"/>
    <cellStyle name="40% - Accent4 2 4 3 2" xfId="6862" xr:uid="{00000000-0005-0000-0000-00005B0E0000}"/>
    <cellStyle name="40% - Accent4 2 4 3 2 2" xfId="6863" xr:uid="{00000000-0005-0000-0000-00005C0E0000}"/>
    <cellStyle name="40% - Accent4 2 4 3 2 2 2" xfId="24676" xr:uid="{201C0192-9075-46E5-9668-5878C19C3239}"/>
    <cellStyle name="40% - Accent4 2 4 3 2 3" xfId="6864" xr:uid="{00000000-0005-0000-0000-00005D0E0000}"/>
    <cellStyle name="40% - Accent4 2 4 3 2 3 2" xfId="24677" xr:uid="{C1E0AB08-A9F0-4FD3-A36C-ADE14284A17C}"/>
    <cellStyle name="40% - Accent4 2 4 3 2 4" xfId="24675" xr:uid="{155B35FE-11A5-4F92-8584-6023F26BB0D4}"/>
    <cellStyle name="40% - Accent4 2 4 3 3" xfId="6865" xr:uid="{00000000-0005-0000-0000-00005E0E0000}"/>
    <cellStyle name="40% - Accent4 2 4 3 3 2" xfId="6866" xr:uid="{00000000-0005-0000-0000-00005F0E0000}"/>
    <cellStyle name="40% - Accent4 2 4 3 3 2 2" xfId="24679" xr:uid="{8820231F-4740-4AA8-9FDA-19CA27D313F9}"/>
    <cellStyle name="40% - Accent4 2 4 3 3 3" xfId="24678" xr:uid="{FABB82AF-7913-492D-87EF-94B5CE63F2D1}"/>
    <cellStyle name="40% - Accent4 2 4 3 4" xfId="6867" xr:uid="{00000000-0005-0000-0000-0000600E0000}"/>
    <cellStyle name="40% - Accent4 2 4 3 4 2" xfId="24680" xr:uid="{A0378545-4139-4972-98B9-494AE65C1E20}"/>
    <cellStyle name="40% - Accent4 2 4 3 5" xfId="24674" xr:uid="{38055F72-B6D4-45C8-821B-520FD228DF82}"/>
    <cellStyle name="40% - Accent4 2 4 4" xfId="6868" xr:uid="{00000000-0005-0000-0000-0000610E0000}"/>
    <cellStyle name="40% - Accent4 2 4 4 2" xfId="6869" xr:uid="{00000000-0005-0000-0000-0000620E0000}"/>
    <cellStyle name="40% - Accent4 2 4 4 2 2" xfId="6870" xr:uid="{00000000-0005-0000-0000-0000630E0000}"/>
    <cellStyle name="40% - Accent4 2 4 4 2 2 2" xfId="24683" xr:uid="{F5A368DB-AC4A-4A30-AC1E-936BC70923B7}"/>
    <cellStyle name="40% - Accent4 2 4 4 2 3" xfId="6871" xr:uid="{00000000-0005-0000-0000-0000640E0000}"/>
    <cellStyle name="40% - Accent4 2 4 4 2 3 2" xfId="24684" xr:uid="{06C187CB-40B0-48D2-AB16-1FF58B25619F}"/>
    <cellStyle name="40% - Accent4 2 4 4 2 4" xfId="24682" xr:uid="{2DC66CE9-E3D8-442E-A599-BF69732F7DD1}"/>
    <cellStyle name="40% - Accent4 2 4 4 3" xfId="6872" xr:uid="{00000000-0005-0000-0000-0000650E0000}"/>
    <cellStyle name="40% - Accent4 2 4 4 3 2" xfId="6873" xr:uid="{00000000-0005-0000-0000-0000660E0000}"/>
    <cellStyle name="40% - Accent4 2 4 4 3 2 2" xfId="24686" xr:uid="{85BDCC2D-074D-431E-82FB-E42736650DA2}"/>
    <cellStyle name="40% - Accent4 2 4 4 3 3" xfId="24685" xr:uid="{B16B42E8-D55E-4AB4-BF4A-B352EAC64798}"/>
    <cellStyle name="40% - Accent4 2 4 4 4" xfId="6874" xr:uid="{00000000-0005-0000-0000-0000670E0000}"/>
    <cellStyle name="40% - Accent4 2 4 4 4 2" xfId="24687" xr:uid="{9980F455-710A-4AA5-9CF8-2DB16357D7C4}"/>
    <cellStyle name="40% - Accent4 2 4 4 5" xfId="24681" xr:uid="{57DCB563-ED39-46D8-B34E-165C36D5BDCD}"/>
    <cellStyle name="40% - Accent4 2 4 5" xfId="6875" xr:uid="{00000000-0005-0000-0000-0000680E0000}"/>
    <cellStyle name="40% - Accent4 2 4 5 2" xfId="6876" xr:uid="{00000000-0005-0000-0000-0000690E0000}"/>
    <cellStyle name="40% - Accent4 2 4 5 2 2" xfId="24689" xr:uid="{563A89A7-932D-40E8-962F-232096B430C2}"/>
    <cellStyle name="40% - Accent4 2 4 5 3" xfId="6877" xr:uid="{00000000-0005-0000-0000-00006A0E0000}"/>
    <cellStyle name="40% - Accent4 2 4 5 3 2" xfId="24690" xr:uid="{352E6311-3D9F-44B1-9F56-1DDE8847C278}"/>
    <cellStyle name="40% - Accent4 2 4 5 4" xfId="24688" xr:uid="{07DA049B-9924-404F-8AF2-14E49152176F}"/>
    <cellStyle name="40% - Accent4 2 4 6" xfId="6878" xr:uid="{00000000-0005-0000-0000-00006B0E0000}"/>
    <cellStyle name="40% - Accent4 2 4 6 2" xfId="24691" xr:uid="{250E40B7-07B8-464E-B2C3-027648490D8A}"/>
    <cellStyle name="40% - Accent4 2 4 7" xfId="6879" xr:uid="{00000000-0005-0000-0000-00006C0E0000}"/>
    <cellStyle name="40% - Accent4 2 4 7 2" xfId="6880" xr:uid="{00000000-0005-0000-0000-00006D0E0000}"/>
    <cellStyle name="40% - Accent4 2 4 7 2 2" xfId="24693" xr:uid="{DB3F895F-F2BB-41BB-9E22-0419054B86CB}"/>
    <cellStyle name="40% - Accent4 2 4 7 3" xfId="24692" xr:uid="{DF264CCE-D27C-4C20-B5B4-922A67BEF20F}"/>
    <cellStyle name="40% - Accent4 2 4 8" xfId="6881" xr:uid="{00000000-0005-0000-0000-00006E0E0000}"/>
    <cellStyle name="40% - Accent4 2 4 8 2" xfId="24694" xr:uid="{C8ACCB30-2284-424B-803E-E0C577AA46A2}"/>
    <cellStyle name="40% - Accent4 2 4 9" xfId="24651" xr:uid="{D0F70197-80C0-4041-94C9-2179C9C0C179}"/>
    <cellStyle name="40% - Accent4 2 5" xfId="6882" xr:uid="{00000000-0005-0000-0000-00006F0E0000}"/>
    <cellStyle name="40% - Accent4 2 5 2" xfId="6883" xr:uid="{00000000-0005-0000-0000-0000700E0000}"/>
    <cellStyle name="40% - Accent4 2 5 2 2" xfId="6884" xr:uid="{00000000-0005-0000-0000-0000710E0000}"/>
    <cellStyle name="40% - Accent4 2 5 2 2 2" xfId="6885" xr:uid="{00000000-0005-0000-0000-0000720E0000}"/>
    <cellStyle name="40% - Accent4 2 5 2 2 2 2" xfId="6886" xr:uid="{00000000-0005-0000-0000-0000730E0000}"/>
    <cellStyle name="40% - Accent4 2 5 2 2 2 2 2" xfId="24699" xr:uid="{C5F591B3-6864-466E-9478-72418E9F7800}"/>
    <cellStyle name="40% - Accent4 2 5 2 2 2 3" xfId="6887" xr:uid="{00000000-0005-0000-0000-0000740E0000}"/>
    <cellStyle name="40% - Accent4 2 5 2 2 2 3 2" xfId="24700" xr:uid="{EAED1B27-1B4B-428F-B1E8-D4B091520312}"/>
    <cellStyle name="40% - Accent4 2 5 2 2 2 4" xfId="24698" xr:uid="{95E577EB-8B20-416F-9095-E45A5CD07A21}"/>
    <cellStyle name="40% - Accent4 2 5 2 2 3" xfId="6888" xr:uid="{00000000-0005-0000-0000-0000750E0000}"/>
    <cellStyle name="40% - Accent4 2 5 2 2 3 2" xfId="6889" xr:uid="{00000000-0005-0000-0000-0000760E0000}"/>
    <cellStyle name="40% - Accent4 2 5 2 2 3 2 2" xfId="24702" xr:uid="{95DB2D96-60CC-4BDC-B849-C867CE31076D}"/>
    <cellStyle name="40% - Accent4 2 5 2 2 3 3" xfId="24701" xr:uid="{FB156BDE-81BA-4628-8DBD-903C0D4D25A3}"/>
    <cellStyle name="40% - Accent4 2 5 2 2 4" xfId="6890" xr:uid="{00000000-0005-0000-0000-0000770E0000}"/>
    <cellStyle name="40% - Accent4 2 5 2 2 4 2" xfId="24703" xr:uid="{CF7B02FE-5DDF-416B-89E2-B1C6D74AF7E8}"/>
    <cellStyle name="40% - Accent4 2 5 2 2 5" xfId="24697" xr:uid="{8E315D09-1106-4DA3-A92A-DF300844E816}"/>
    <cellStyle name="40% - Accent4 2 5 2 3" xfId="6891" xr:uid="{00000000-0005-0000-0000-0000780E0000}"/>
    <cellStyle name="40% - Accent4 2 5 2 3 2" xfId="6892" xr:uid="{00000000-0005-0000-0000-0000790E0000}"/>
    <cellStyle name="40% - Accent4 2 5 2 3 2 2" xfId="6893" xr:uid="{00000000-0005-0000-0000-00007A0E0000}"/>
    <cellStyle name="40% - Accent4 2 5 2 3 2 2 2" xfId="24706" xr:uid="{F559E772-AC85-4F2F-A875-9E1B1559E687}"/>
    <cellStyle name="40% - Accent4 2 5 2 3 2 3" xfId="6894" xr:uid="{00000000-0005-0000-0000-00007B0E0000}"/>
    <cellStyle name="40% - Accent4 2 5 2 3 2 3 2" xfId="24707" xr:uid="{DCAC40B6-527D-47AB-8F49-28CDCF614FEF}"/>
    <cellStyle name="40% - Accent4 2 5 2 3 2 4" xfId="24705" xr:uid="{76F3C4CD-14F7-4197-8720-2289C7011A7D}"/>
    <cellStyle name="40% - Accent4 2 5 2 3 3" xfId="6895" xr:uid="{00000000-0005-0000-0000-00007C0E0000}"/>
    <cellStyle name="40% - Accent4 2 5 2 3 3 2" xfId="6896" xr:uid="{00000000-0005-0000-0000-00007D0E0000}"/>
    <cellStyle name="40% - Accent4 2 5 2 3 3 2 2" xfId="24709" xr:uid="{B2D18825-D159-4551-9F04-0116627C59DB}"/>
    <cellStyle name="40% - Accent4 2 5 2 3 3 3" xfId="24708" xr:uid="{A97D8F12-A27E-424D-A675-648D00ADA635}"/>
    <cellStyle name="40% - Accent4 2 5 2 3 4" xfId="6897" xr:uid="{00000000-0005-0000-0000-00007E0E0000}"/>
    <cellStyle name="40% - Accent4 2 5 2 3 4 2" xfId="24710" xr:uid="{3DC4DF9F-1DFE-4948-80E0-2234A2E266A0}"/>
    <cellStyle name="40% - Accent4 2 5 2 3 5" xfId="24704" xr:uid="{7F7CBE2E-84D5-4468-AC18-5CF5E3DBC79F}"/>
    <cellStyle name="40% - Accent4 2 5 2 4" xfId="6898" xr:uid="{00000000-0005-0000-0000-00007F0E0000}"/>
    <cellStyle name="40% - Accent4 2 5 2 4 2" xfId="6899" xr:uid="{00000000-0005-0000-0000-0000800E0000}"/>
    <cellStyle name="40% - Accent4 2 5 2 4 2 2" xfId="24712" xr:uid="{8789732B-167A-443B-B2C8-5015828BD697}"/>
    <cellStyle name="40% - Accent4 2 5 2 4 3" xfId="6900" xr:uid="{00000000-0005-0000-0000-0000810E0000}"/>
    <cellStyle name="40% - Accent4 2 5 2 4 3 2" xfId="24713" xr:uid="{37DF32F4-86A5-4D53-8BAB-7D7945F131F5}"/>
    <cellStyle name="40% - Accent4 2 5 2 4 4" xfId="24711" xr:uid="{D948FB4B-17F9-47BC-AE62-8A82BC508608}"/>
    <cellStyle name="40% - Accent4 2 5 2 5" xfId="6901" xr:uid="{00000000-0005-0000-0000-0000820E0000}"/>
    <cellStyle name="40% - Accent4 2 5 2 5 2" xfId="24714" xr:uid="{81E4D465-49DD-48FD-9D52-D0DB940819CA}"/>
    <cellStyle name="40% - Accent4 2 5 2 6" xfId="6902" xr:uid="{00000000-0005-0000-0000-0000830E0000}"/>
    <cellStyle name="40% - Accent4 2 5 2 6 2" xfId="6903" xr:uid="{00000000-0005-0000-0000-0000840E0000}"/>
    <cellStyle name="40% - Accent4 2 5 2 6 2 2" xfId="24716" xr:uid="{2F8805F2-D05D-4A77-B813-F75B220D6432}"/>
    <cellStyle name="40% - Accent4 2 5 2 6 3" xfId="24715" xr:uid="{9C815A71-DB12-4052-969A-10EE8126346C}"/>
    <cellStyle name="40% - Accent4 2 5 2 7" xfId="6904" xr:uid="{00000000-0005-0000-0000-0000850E0000}"/>
    <cellStyle name="40% - Accent4 2 5 2 7 2" xfId="24717" xr:uid="{54BA7987-9025-4498-AEDC-BD2C366704E7}"/>
    <cellStyle name="40% - Accent4 2 5 2 8" xfId="24696" xr:uid="{CDA2C2CB-82AC-44E1-B317-3712BF6A51B8}"/>
    <cellStyle name="40% - Accent4 2 5 3" xfId="6905" xr:uid="{00000000-0005-0000-0000-0000860E0000}"/>
    <cellStyle name="40% - Accent4 2 5 3 2" xfId="6906" xr:uid="{00000000-0005-0000-0000-0000870E0000}"/>
    <cellStyle name="40% - Accent4 2 5 3 2 2" xfId="6907" xr:uid="{00000000-0005-0000-0000-0000880E0000}"/>
    <cellStyle name="40% - Accent4 2 5 3 2 2 2" xfId="24720" xr:uid="{B6154229-51C8-4212-BB60-2388CC522C41}"/>
    <cellStyle name="40% - Accent4 2 5 3 2 3" xfId="6908" xr:uid="{00000000-0005-0000-0000-0000890E0000}"/>
    <cellStyle name="40% - Accent4 2 5 3 2 3 2" xfId="24721" xr:uid="{0DE49AF8-8FCE-4B9C-BD9B-529C769B2509}"/>
    <cellStyle name="40% - Accent4 2 5 3 2 4" xfId="24719" xr:uid="{712886BC-A8DC-4FD9-8708-7DF766FE0698}"/>
    <cellStyle name="40% - Accent4 2 5 3 3" xfId="6909" xr:uid="{00000000-0005-0000-0000-00008A0E0000}"/>
    <cellStyle name="40% - Accent4 2 5 3 3 2" xfId="6910" xr:uid="{00000000-0005-0000-0000-00008B0E0000}"/>
    <cellStyle name="40% - Accent4 2 5 3 3 2 2" xfId="24723" xr:uid="{B5D844EC-ACC2-40D8-8B9E-C0B724F53467}"/>
    <cellStyle name="40% - Accent4 2 5 3 3 3" xfId="24722" xr:uid="{7143131F-77FB-4185-B852-191DC1F034A1}"/>
    <cellStyle name="40% - Accent4 2 5 3 4" xfId="6911" xr:uid="{00000000-0005-0000-0000-00008C0E0000}"/>
    <cellStyle name="40% - Accent4 2 5 3 4 2" xfId="24724" xr:uid="{A91829E5-E48A-44B9-83F0-A276A4EA9EC8}"/>
    <cellStyle name="40% - Accent4 2 5 3 5" xfId="24718" xr:uid="{F52D198D-A017-44D9-8097-CF168CA78AF6}"/>
    <cellStyle name="40% - Accent4 2 5 4" xfId="6912" xr:uid="{00000000-0005-0000-0000-00008D0E0000}"/>
    <cellStyle name="40% - Accent4 2 5 4 2" xfId="6913" xr:uid="{00000000-0005-0000-0000-00008E0E0000}"/>
    <cellStyle name="40% - Accent4 2 5 4 2 2" xfId="6914" xr:uid="{00000000-0005-0000-0000-00008F0E0000}"/>
    <cellStyle name="40% - Accent4 2 5 4 2 2 2" xfId="24727" xr:uid="{E2551F12-036A-40D0-9FC4-BC1D8D612C37}"/>
    <cellStyle name="40% - Accent4 2 5 4 2 3" xfId="6915" xr:uid="{00000000-0005-0000-0000-0000900E0000}"/>
    <cellStyle name="40% - Accent4 2 5 4 2 3 2" xfId="24728" xr:uid="{38343161-9405-4CF1-969C-74C8326A325F}"/>
    <cellStyle name="40% - Accent4 2 5 4 2 4" xfId="24726" xr:uid="{5A638B3C-D22C-4916-9A84-A29F19203887}"/>
    <cellStyle name="40% - Accent4 2 5 4 3" xfId="6916" xr:uid="{00000000-0005-0000-0000-0000910E0000}"/>
    <cellStyle name="40% - Accent4 2 5 4 3 2" xfId="6917" xr:uid="{00000000-0005-0000-0000-0000920E0000}"/>
    <cellStyle name="40% - Accent4 2 5 4 3 2 2" xfId="24730" xr:uid="{426E9D67-74F0-404F-98E4-D96ADC49290D}"/>
    <cellStyle name="40% - Accent4 2 5 4 3 3" xfId="24729" xr:uid="{FD70FF3D-4B8F-4405-9AAC-B8C557F173CC}"/>
    <cellStyle name="40% - Accent4 2 5 4 4" xfId="6918" xr:uid="{00000000-0005-0000-0000-0000930E0000}"/>
    <cellStyle name="40% - Accent4 2 5 4 4 2" xfId="24731" xr:uid="{DD50BC0E-FBEB-4995-BC37-5E1B15F0C33A}"/>
    <cellStyle name="40% - Accent4 2 5 4 5" xfId="24725" xr:uid="{34FD9DDB-5815-4E20-8770-DE92F25E37A1}"/>
    <cellStyle name="40% - Accent4 2 5 5" xfId="6919" xr:uid="{00000000-0005-0000-0000-0000940E0000}"/>
    <cellStyle name="40% - Accent4 2 5 5 2" xfId="6920" xr:uid="{00000000-0005-0000-0000-0000950E0000}"/>
    <cellStyle name="40% - Accent4 2 5 5 2 2" xfId="24733" xr:uid="{167E6CB2-CCD1-4369-9505-A501EB11C722}"/>
    <cellStyle name="40% - Accent4 2 5 5 3" xfId="6921" xr:uid="{00000000-0005-0000-0000-0000960E0000}"/>
    <cellStyle name="40% - Accent4 2 5 5 3 2" xfId="24734" xr:uid="{1C926FF3-1043-4043-AD3C-6F52FB4F4F21}"/>
    <cellStyle name="40% - Accent4 2 5 5 4" xfId="24732" xr:uid="{9B5EC0AB-31C1-42EE-8900-EB4054C6EEE9}"/>
    <cellStyle name="40% - Accent4 2 5 6" xfId="6922" xr:uid="{00000000-0005-0000-0000-0000970E0000}"/>
    <cellStyle name="40% - Accent4 2 5 6 2" xfId="24735" xr:uid="{A4ED4CAC-977D-47C3-BBA1-4977168AD3FB}"/>
    <cellStyle name="40% - Accent4 2 5 7" xfId="6923" xr:uid="{00000000-0005-0000-0000-0000980E0000}"/>
    <cellStyle name="40% - Accent4 2 5 7 2" xfId="6924" xr:uid="{00000000-0005-0000-0000-0000990E0000}"/>
    <cellStyle name="40% - Accent4 2 5 7 2 2" xfId="24737" xr:uid="{CEB2C615-E90F-4059-A86D-973944ED02F3}"/>
    <cellStyle name="40% - Accent4 2 5 7 3" xfId="24736" xr:uid="{43C2CD06-D850-4320-80BB-B89254323A3F}"/>
    <cellStyle name="40% - Accent4 2 5 8" xfId="6925" xr:uid="{00000000-0005-0000-0000-00009A0E0000}"/>
    <cellStyle name="40% - Accent4 2 5 8 2" xfId="24738" xr:uid="{73628900-6969-4B27-9602-F5DD57593EB5}"/>
    <cellStyle name="40% - Accent4 2 5 9" xfId="24695" xr:uid="{73BD6CB4-519C-4D03-B3A5-1F27D6CD018C}"/>
    <cellStyle name="40% - Accent4 2 6" xfId="6926" xr:uid="{00000000-0005-0000-0000-00009B0E0000}"/>
    <cellStyle name="40% - Accent4 2 6 2" xfId="6927" xr:uid="{00000000-0005-0000-0000-00009C0E0000}"/>
    <cellStyle name="40% - Accent4 2 6 2 2" xfId="6928" xr:uid="{00000000-0005-0000-0000-00009D0E0000}"/>
    <cellStyle name="40% - Accent4 2 6 2 2 2" xfId="6929" xr:uid="{00000000-0005-0000-0000-00009E0E0000}"/>
    <cellStyle name="40% - Accent4 2 6 2 2 2 2" xfId="6930" xr:uid="{00000000-0005-0000-0000-00009F0E0000}"/>
    <cellStyle name="40% - Accent4 2 6 2 2 2 2 2" xfId="24743" xr:uid="{C4EEAF66-AD76-42A3-99FA-0955A88E15C2}"/>
    <cellStyle name="40% - Accent4 2 6 2 2 2 3" xfId="6931" xr:uid="{00000000-0005-0000-0000-0000A00E0000}"/>
    <cellStyle name="40% - Accent4 2 6 2 2 2 3 2" xfId="24744" xr:uid="{D1BBDD39-CE0C-40FE-A6CF-B64321258524}"/>
    <cellStyle name="40% - Accent4 2 6 2 2 2 4" xfId="24742" xr:uid="{197D397B-5C21-4DB9-9E04-260F9715F87E}"/>
    <cellStyle name="40% - Accent4 2 6 2 2 3" xfId="6932" xr:uid="{00000000-0005-0000-0000-0000A10E0000}"/>
    <cellStyle name="40% - Accent4 2 6 2 2 3 2" xfId="6933" xr:uid="{00000000-0005-0000-0000-0000A20E0000}"/>
    <cellStyle name="40% - Accent4 2 6 2 2 3 2 2" xfId="24746" xr:uid="{7F643624-57F5-4082-8B03-2C623C94D5C7}"/>
    <cellStyle name="40% - Accent4 2 6 2 2 3 3" xfId="24745" xr:uid="{D163B7E8-EA33-49E9-ACCC-7CD9264C2665}"/>
    <cellStyle name="40% - Accent4 2 6 2 2 4" xfId="6934" xr:uid="{00000000-0005-0000-0000-0000A30E0000}"/>
    <cellStyle name="40% - Accent4 2 6 2 2 4 2" xfId="24747" xr:uid="{3A251E62-A137-4BEA-B80A-0A64640949FE}"/>
    <cellStyle name="40% - Accent4 2 6 2 2 5" xfId="24741" xr:uid="{17CE33C2-F4D4-4445-8B01-6CD53CCE31BE}"/>
    <cellStyle name="40% - Accent4 2 6 2 3" xfId="6935" xr:uid="{00000000-0005-0000-0000-0000A40E0000}"/>
    <cellStyle name="40% - Accent4 2 6 2 3 2" xfId="6936" xr:uid="{00000000-0005-0000-0000-0000A50E0000}"/>
    <cellStyle name="40% - Accent4 2 6 2 3 2 2" xfId="6937" xr:uid="{00000000-0005-0000-0000-0000A60E0000}"/>
    <cellStyle name="40% - Accent4 2 6 2 3 2 2 2" xfId="24750" xr:uid="{BE1D1EFF-08CD-421A-8DF9-A9B87EE457C2}"/>
    <cellStyle name="40% - Accent4 2 6 2 3 2 3" xfId="6938" xr:uid="{00000000-0005-0000-0000-0000A70E0000}"/>
    <cellStyle name="40% - Accent4 2 6 2 3 2 3 2" xfId="24751" xr:uid="{09A36CCA-48A9-4AFA-AE60-1E507E28CD05}"/>
    <cellStyle name="40% - Accent4 2 6 2 3 2 4" xfId="24749" xr:uid="{6609557F-4561-4605-A99B-BA62FA29650E}"/>
    <cellStyle name="40% - Accent4 2 6 2 3 3" xfId="6939" xr:uid="{00000000-0005-0000-0000-0000A80E0000}"/>
    <cellStyle name="40% - Accent4 2 6 2 3 3 2" xfId="6940" xr:uid="{00000000-0005-0000-0000-0000A90E0000}"/>
    <cellStyle name="40% - Accent4 2 6 2 3 3 2 2" xfId="24753" xr:uid="{936162AE-DED0-4856-AF38-11652A34BCFE}"/>
    <cellStyle name="40% - Accent4 2 6 2 3 3 3" xfId="24752" xr:uid="{AE7F10E8-1DB7-46EE-A350-2077FEF178A6}"/>
    <cellStyle name="40% - Accent4 2 6 2 3 4" xfId="6941" xr:uid="{00000000-0005-0000-0000-0000AA0E0000}"/>
    <cellStyle name="40% - Accent4 2 6 2 3 4 2" xfId="24754" xr:uid="{37458F5A-3BF6-42C2-903A-91B81746A9F5}"/>
    <cellStyle name="40% - Accent4 2 6 2 3 5" xfId="24748" xr:uid="{3C35EB82-CB5A-4A9D-94ED-B8675F1C075D}"/>
    <cellStyle name="40% - Accent4 2 6 2 4" xfId="6942" xr:uid="{00000000-0005-0000-0000-0000AB0E0000}"/>
    <cellStyle name="40% - Accent4 2 6 2 4 2" xfId="6943" xr:uid="{00000000-0005-0000-0000-0000AC0E0000}"/>
    <cellStyle name="40% - Accent4 2 6 2 4 2 2" xfId="24756" xr:uid="{82CFA230-1273-4B38-A245-4412122D7C12}"/>
    <cellStyle name="40% - Accent4 2 6 2 4 3" xfId="6944" xr:uid="{00000000-0005-0000-0000-0000AD0E0000}"/>
    <cellStyle name="40% - Accent4 2 6 2 4 3 2" xfId="24757" xr:uid="{1E02CC6B-1A7A-400A-B6D8-54DF17C93E5E}"/>
    <cellStyle name="40% - Accent4 2 6 2 4 4" xfId="24755" xr:uid="{26F69D08-F748-4B03-92D5-0B287086537F}"/>
    <cellStyle name="40% - Accent4 2 6 2 5" xfId="6945" xr:uid="{00000000-0005-0000-0000-0000AE0E0000}"/>
    <cellStyle name="40% - Accent4 2 6 2 5 2" xfId="24758" xr:uid="{F321081C-951F-4602-A08D-1B798C0F32EA}"/>
    <cellStyle name="40% - Accent4 2 6 2 6" xfId="6946" xr:uid="{00000000-0005-0000-0000-0000AF0E0000}"/>
    <cellStyle name="40% - Accent4 2 6 2 6 2" xfId="6947" xr:uid="{00000000-0005-0000-0000-0000B00E0000}"/>
    <cellStyle name="40% - Accent4 2 6 2 6 2 2" xfId="24760" xr:uid="{AABDA5F1-5DDE-4CE4-BA32-6B7503493CB5}"/>
    <cellStyle name="40% - Accent4 2 6 2 6 3" xfId="24759" xr:uid="{B0811534-2919-4099-8DDD-BE7EF2104FA1}"/>
    <cellStyle name="40% - Accent4 2 6 2 7" xfId="6948" xr:uid="{00000000-0005-0000-0000-0000B10E0000}"/>
    <cellStyle name="40% - Accent4 2 6 2 7 2" xfId="24761" xr:uid="{306D27D0-65B2-4B0D-871F-26CE0A8D8CCA}"/>
    <cellStyle name="40% - Accent4 2 6 2 8" xfId="24740" xr:uid="{5A01AABC-CE31-4C3E-B5FD-B4845113AFB8}"/>
    <cellStyle name="40% - Accent4 2 6 3" xfId="6949" xr:uid="{00000000-0005-0000-0000-0000B20E0000}"/>
    <cellStyle name="40% - Accent4 2 6 3 2" xfId="6950" xr:uid="{00000000-0005-0000-0000-0000B30E0000}"/>
    <cellStyle name="40% - Accent4 2 6 3 2 2" xfId="6951" xr:uid="{00000000-0005-0000-0000-0000B40E0000}"/>
    <cellStyle name="40% - Accent4 2 6 3 2 2 2" xfId="24764" xr:uid="{DE21FB66-5564-463F-B1C6-16C355D623A4}"/>
    <cellStyle name="40% - Accent4 2 6 3 2 3" xfId="6952" xr:uid="{00000000-0005-0000-0000-0000B50E0000}"/>
    <cellStyle name="40% - Accent4 2 6 3 2 3 2" xfId="24765" xr:uid="{D7D4F58F-0FEF-4D36-8F5B-5354F647586C}"/>
    <cellStyle name="40% - Accent4 2 6 3 2 4" xfId="24763" xr:uid="{EB023FA8-B28D-401B-9936-E77B0BBDDE24}"/>
    <cellStyle name="40% - Accent4 2 6 3 3" xfId="6953" xr:uid="{00000000-0005-0000-0000-0000B60E0000}"/>
    <cellStyle name="40% - Accent4 2 6 3 3 2" xfId="6954" xr:uid="{00000000-0005-0000-0000-0000B70E0000}"/>
    <cellStyle name="40% - Accent4 2 6 3 3 2 2" xfId="24767" xr:uid="{5E84924F-5101-4BEA-85BB-39171B37D87E}"/>
    <cellStyle name="40% - Accent4 2 6 3 3 3" xfId="24766" xr:uid="{98F27D97-6D35-469A-B350-A7C21E4F6B48}"/>
    <cellStyle name="40% - Accent4 2 6 3 4" xfId="6955" xr:uid="{00000000-0005-0000-0000-0000B80E0000}"/>
    <cellStyle name="40% - Accent4 2 6 3 4 2" xfId="24768" xr:uid="{F7AF6623-1C9A-4A53-B930-83BE6D859852}"/>
    <cellStyle name="40% - Accent4 2 6 3 5" xfId="24762" xr:uid="{7A356348-3DD5-4F19-97EC-AA8F37FBDDC0}"/>
    <cellStyle name="40% - Accent4 2 6 4" xfId="6956" xr:uid="{00000000-0005-0000-0000-0000B90E0000}"/>
    <cellStyle name="40% - Accent4 2 6 4 2" xfId="6957" xr:uid="{00000000-0005-0000-0000-0000BA0E0000}"/>
    <cellStyle name="40% - Accent4 2 6 4 2 2" xfId="6958" xr:uid="{00000000-0005-0000-0000-0000BB0E0000}"/>
    <cellStyle name="40% - Accent4 2 6 4 2 2 2" xfId="24771" xr:uid="{F89A464C-C827-4A27-9D07-5E2B930BD99D}"/>
    <cellStyle name="40% - Accent4 2 6 4 2 3" xfId="6959" xr:uid="{00000000-0005-0000-0000-0000BC0E0000}"/>
    <cellStyle name="40% - Accent4 2 6 4 2 3 2" xfId="24772" xr:uid="{9A3A682A-A182-49D2-BD55-461C9842985E}"/>
    <cellStyle name="40% - Accent4 2 6 4 2 4" xfId="24770" xr:uid="{835DA6F9-4389-4E3A-9418-A80080EA2AE8}"/>
    <cellStyle name="40% - Accent4 2 6 4 3" xfId="6960" xr:uid="{00000000-0005-0000-0000-0000BD0E0000}"/>
    <cellStyle name="40% - Accent4 2 6 4 3 2" xfId="6961" xr:uid="{00000000-0005-0000-0000-0000BE0E0000}"/>
    <cellStyle name="40% - Accent4 2 6 4 3 2 2" xfId="24774" xr:uid="{258A64A8-2FB3-4EF6-91B3-50535E56348A}"/>
    <cellStyle name="40% - Accent4 2 6 4 3 3" xfId="24773" xr:uid="{C7825EA6-EBD2-4FA2-B4A7-6A4C647E53F4}"/>
    <cellStyle name="40% - Accent4 2 6 4 4" xfId="6962" xr:uid="{00000000-0005-0000-0000-0000BF0E0000}"/>
    <cellStyle name="40% - Accent4 2 6 4 4 2" xfId="24775" xr:uid="{82BF237B-799D-4339-977A-37438324F713}"/>
    <cellStyle name="40% - Accent4 2 6 4 5" xfId="24769" xr:uid="{B16C6E84-6131-429D-9C11-96F224297C8B}"/>
    <cellStyle name="40% - Accent4 2 6 5" xfId="6963" xr:uid="{00000000-0005-0000-0000-0000C00E0000}"/>
    <cellStyle name="40% - Accent4 2 6 5 2" xfId="6964" xr:uid="{00000000-0005-0000-0000-0000C10E0000}"/>
    <cellStyle name="40% - Accent4 2 6 5 2 2" xfId="24777" xr:uid="{864A6434-AC7A-4E98-A7C9-4E68540CD27C}"/>
    <cellStyle name="40% - Accent4 2 6 5 3" xfId="6965" xr:uid="{00000000-0005-0000-0000-0000C20E0000}"/>
    <cellStyle name="40% - Accent4 2 6 5 3 2" xfId="24778" xr:uid="{ECAE2484-F351-4696-884F-9BAAB036230B}"/>
    <cellStyle name="40% - Accent4 2 6 5 4" xfId="24776" xr:uid="{AF47E83F-611B-4210-9C39-4D6A073144B9}"/>
    <cellStyle name="40% - Accent4 2 6 6" xfId="6966" xr:uid="{00000000-0005-0000-0000-0000C30E0000}"/>
    <cellStyle name="40% - Accent4 2 6 6 2" xfId="24779" xr:uid="{C5E21CE3-EB00-41A1-887E-D27048E37622}"/>
    <cellStyle name="40% - Accent4 2 6 7" xfId="6967" xr:uid="{00000000-0005-0000-0000-0000C40E0000}"/>
    <cellStyle name="40% - Accent4 2 6 7 2" xfId="6968" xr:uid="{00000000-0005-0000-0000-0000C50E0000}"/>
    <cellStyle name="40% - Accent4 2 6 7 2 2" xfId="24781" xr:uid="{EC1FAB9E-D889-48E5-8989-199744BB9F06}"/>
    <cellStyle name="40% - Accent4 2 6 7 3" xfId="24780" xr:uid="{E09EF7B5-ECF9-4862-858F-14668B999AEA}"/>
    <cellStyle name="40% - Accent4 2 6 8" xfId="6969" xr:uid="{00000000-0005-0000-0000-0000C60E0000}"/>
    <cellStyle name="40% - Accent4 2 6 8 2" xfId="24782" xr:uid="{D73D699F-52C4-4E05-ACD1-CC9B2AC4D599}"/>
    <cellStyle name="40% - Accent4 2 6 9" xfId="24739" xr:uid="{35C53FB4-E8F2-4F32-8EC9-784E0D8CFBD7}"/>
    <cellStyle name="40% - Accent4 2 7" xfId="6970" xr:uid="{00000000-0005-0000-0000-0000C70E0000}"/>
    <cellStyle name="40% - Accent4 2 7 2" xfId="6971" xr:uid="{00000000-0005-0000-0000-0000C80E0000}"/>
    <cellStyle name="40% - Accent4 2 7 2 2" xfId="6972" xr:uid="{00000000-0005-0000-0000-0000C90E0000}"/>
    <cellStyle name="40% - Accent4 2 7 2 2 2" xfId="24785" xr:uid="{CC6933EC-4001-4695-ADE2-C076CCE433CA}"/>
    <cellStyle name="40% - Accent4 2 7 2 3" xfId="6973" xr:uid="{00000000-0005-0000-0000-0000CA0E0000}"/>
    <cellStyle name="40% - Accent4 2 7 2 3 2" xfId="24786" xr:uid="{9BFBE0F5-7CC0-4831-8C52-694DE639FC83}"/>
    <cellStyle name="40% - Accent4 2 7 2 4" xfId="24784" xr:uid="{37702642-B840-40CE-928B-C3D8BAF2BC06}"/>
    <cellStyle name="40% - Accent4 2 7 3" xfId="6974" xr:uid="{00000000-0005-0000-0000-0000CB0E0000}"/>
    <cellStyle name="40% - Accent4 2 7 3 2" xfId="6975" xr:uid="{00000000-0005-0000-0000-0000CC0E0000}"/>
    <cellStyle name="40% - Accent4 2 7 3 2 2" xfId="24788" xr:uid="{56E5852C-AFD7-4366-A4E8-1ED41F439E94}"/>
    <cellStyle name="40% - Accent4 2 7 3 3" xfId="24787" xr:uid="{828EEDA3-26A0-4A8A-964A-A9F245F284CD}"/>
    <cellStyle name="40% - Accent4 2 7 4" xfId="6976" xr:uid="{00000000-0005-0000-0000-0000CD0E0000}"/>
    <cellStyle name="40% - Accent4 2 7 4 2" xfId="24789" xr:uid="{377C5370-DC2C-4B45-9B88-28645CD11FDD}"/>
    <cellStyle name="40% - Accent4 2 7 5" xfId="24783" xr:uid="{8F10A983-E8A4-49E5-8054-E5BB87029A58}"/>
    <cellStyle name="40% - Accent4 3" xfId="240" xr:uid="{00000000-0005-0000-0000-00004F000000}"/>
    <cellStyle name="40% - Accent4 3 10" xfId="6977" xr:uid="{00000000-0005-0000-0000-0000CE0E0000}"/>
    <cellStyle name="40% - Accent4 3 10 2" xfId="24790" xr:uid="{C736DCA4-D0C8-475A-B11B-D8F41A12EE86}"/>
    <cellStyle name="40% - Accent4 3 2" xfId="6978" xr:uid="{00000000-0005-0000-0000-0000CF0E0000}"/>
    <cellStyle name="40% - Accent4 3 2 2" xfId="6979" xr:uid="{00000000-0005-0000-0000-0000D00E0000}"/>
    <cellStyle name="40% - Accent4 3 2 2 2" xfId="6980" xr:uid="{00000000-0005-0000-0000-0000D10E0000}"/>
    <cellStyle name="40% - Accent4 3 2 2 2 2" xfId="6981" xr:uid="{00000000-0005-0000-0000-0000D20E0000}"/>
    <cellStyle name="40% - Accent4 3 2 2 2 2 2" xfId="6982" xr:uid="{00000000-0005-0000-0000-0000D30E0000}"/>
    <cellStyle name="40% - Accent4 3 2 2 2 2 2 2" xfId="24794" xr:uid="{B000FBC6-034A-4877-8D1A-88EC16FDE380}"/>
    <cellStyle name="40% - Accent4 3 2 2 2 2 3" xfId="6983" xr:uid="{00000000-0005-0000-0000-0000D40E0000}"/>
    <cellStyle name="40% - Accent4 3 2 2 2 2 3 2" xfId="24795" xr:uid="{BCC9192A-9F92-4234-BBE9-202650C330D9}"/>
    <cellStyle name="40% - Accent4 3 2 2 2 2 4" xfId="24793" xr:uid="{9EB46CAC-C54D-4D85-B4FF-5223B700C586}"/>
    <cellStyle name="40% - Accent4 3 2 2 2 3" xfId="6984" xr:uid="{00000000-0005-0000-0000-0000D50E0000}"/>
    <cellStyle name="40% - Accent4 3 2 2 2 3 2" xfId="6985" xr:uid="{00000000-0005-0000-0000-0000D60E0000}"/>
    <cellStyle name="40% - Accent4 3 2 2 2 3 2 2" xfId="24797" xr:uid="{B2BB516A-F813-409F-BB5F-FCCB069CDEA9}"/>
    <cellStyle name="40% - Accent4 3 2 2 2 3 3" xfId="24796" xr:uid="{673BA06E-4949-451E-A829-D15D837F63A8}"/>
    <cellStyle name="40% - Accent4 3 2 2 2 4" xfId="6986" xr:uid="{00000000-0005-0000-0000-0000D70E0000}"/>
    <cellStyle name="40% - Accent4 3 2 2 2 4 2" xfId="24798" xr:uid="{71C432B5-10CB-4FBE-BF14-27F2CC1DAB82}"/>
    <cellStyle name="40% - Accent4 3 2 2 2 5" xfId="24792" xr:uid="{87357629-A91D-4E42-8FFF-DFA8D50975DC}"/>
    <cellStyle name="40% - Accent4 3 2 2 3" xfId="6987" xr:uid="{00000000-0005-0000-0000-0000D80E0000}"/>
    <cellStyle name="40% - Accent4 3 2 2 3 2" xfId="6988" xr:uid="{00000000-0005-0000-0000-0000D90E0000}"/>
    <cellStyle name="40% - Accent4 3 2 2 3 2 2" xfId="24800" xr:uid="{3880C7A1-47AA-4589-AF9D-F54D74EF3EED}"/>
    <cellStyle name="40% - Accent4 3 2 2 3 3" xfId="6989" xr:uid="{00000000-0005-0000-0000-0000DA0E0000}"/>
    <cellStyle name="40% - Accent4 3 2 2 3 3 2" xfId="24801" xr:uid="{BA7F92D3-CC9E-4A4B-8C6B-719F0E34322E}"/>
    <cellStyle name="40% - Accent4 3 2 2 3 4" xfId="24799" xr:uid="{64B83C86-C3CF-422B-99E1-8F92A61513AF}"/>
    <cellStyle name="40% - Accent4 3 2 2 4" xfId="6990" xr:uid="{00000000-0005-0000-0000-0000DB0E0000}"/>
    <cellStyle name="40% - Accent4 3 2 2 4 2" xfId="24802" xr:uid="{D99777BE-570E-44B5-9754-BDF1C13F569C}"/>
    <cellStyle name="40% - Accent4 3 2 2 5" xfId="6991" xr:uid="{00000000-0005-0000-0000-0000DC0E0000}"/>
    <cellStyle name="40% - Accent4 3 2 2 5 2" xfId="6992" xr:uid="{00000000-0005-0000-0000-0000DD0E0000}"/>
    <cellStyle name="40% - Accent4 3 2 2 5 2 2" xfId="24804" xr:uid="{BED21136-33F8-4D81-8F80-DC8172BCD0EA}"/>
    <cellStyle name="40% - Accent4 3 2 2 5 3" xfId="24803" xr:uid="{29943893-9B09-4F7E-8E8C-1984E1364860}"/>
    <cellStyle name="40% - Accent4 3 2 2 6" xfId="6993" xr:uid="{00000000-0005-0000-0000-0000DE0E0000}"/>
    <cellStyle name="40% - Accent4 3 2 2 6 2" xfId="24805" xr:uid="{DD0941A2-8185-4941-802E-197528C51EFF}"/>
    <cellStyle name="40% - Accent4 3 2 2 7" xfId="24791" xr:uid="{A8FA5436-AF06-4CA5-A18B-AD8431F43DD8}"/>
    <cellStyle name="40% - Accent4 3 2 3" xfId="6994" xr:uid="{00000000-0005-0000-0000-0000DF0E0000}"/>
    <cellStyle name="40% - Accent4 3 2 3 2" xfId="6995" xr:uid="{00000000-0005-0000-0000-0000E00E0000}"/>
    <cellStyle name="40% - Accent4 3 2 3 2 2" xfId="6996" xr:uid="{00000000-0005-0000-0000-0000E10E0000}"/>
    <cellStyle name="40% - Accent4 3 2 3 2 2 2" xfId="24808" xr:uid="{A1B3B71B-DB3A-4160-BC05-F54C71E13FAB}"/>
    <cellStyle name="40% - Accent4 3 2 3 2 3" xfId="6997" xr:uid="{00000000-0005-0000-0000-0000E20E0000}"/>
    <cellStyle name="40% - Accent4 3 2 3 2 3 2" xfId="24809" xr:uid="{DE51D2B7-3C8F-4C20-88D7-22C3415F105F}"/>
    <cellStyle name="40% - Accent4 3 2 3 2 4" xfId="24807" xr:uid="{BF5443C1-B4AD-478F-8D50-620DA27551D7}"/>
    <cellStyle name="40% - Accent4 3 2 3 3" xfId="6998" xr:uid="{00000000-0005-0000-0000-0000E30E0000}"/>
    <cellStyle name="40% - Accent4 3 2 3 3 2" xfId="6999" xr:uid="{00000000-0005-0000-0000-0000E40E0000}"/>
    <cellStyle name="40% - Accent4 3 2 3 3 2 2" xfId="24811" xr:uid="{50958FBF-FD67-448C-BB07-2FC7F45A4B7D}"/>
    <cellStyle name="40% - Accent4 3 2 3 3 3" xfId="24810" xr:uid="{9A6D4724-2586-48EB-B0F6-8C8E9504E747}"/>
    <cellStyle name="40% - Accent4 3 2 3 4" xfId="7000" xr:uid="{00000000-0005-0000-0000-0000E50E0000}"/>
    <cellStyle name="40% - Accent4 3 2 3 4 2" xfId="24812" xr:uid="{AA451F03-5782-48A8-99B5-09C0D3894DF0}"/>
    <cellStyle name="40% - Accent4 3 2 3 5" xfId="24806" xr:uid="{8EF89C16-79DD-4EE7-8605-1EA3E97C88ED}"/>
    <cellStyle name="40% - Accent4 3 2 4" xfId="7001" xr:uid="{00000000-0005-0000-0000-0000E60E0000}"/>
    <cellStyle name="40% - Accent4 3 2 5" xfId="7002" xr:uid="{00000000-0005-0000-0000-0000E70E0000}"/>
    <cellStyle name="40% - Accent4 3 2 5 2" xfId="24813" xr:uid="{B3566E93-B160-4856-81E0-213F33E3E6ED}"/>
    <cellStyle name="40% - Accent4 3 3" xfId="7003" xr:uid="{00000000-0005-0000-0000-0000E80E0000}"/>
    <cellStyle name="40% - Accent4 3 3 2" xfId="7004" xr:uid="{00000000-0005-0000-0000-0000E90E0000}"/>
    <cellStyle name="40% - Accent4 3 3 2 2" xfId="7005" xr:uid="{00000000-0005-0000-0000-0000EA0E0000}"/>
    <cellStyle name="40% - Accent4 3 3 2 2 2" xfId="24816" xr:uid="{5D171560-8426-4FAE-AAE0-E2DD5D93669E}"/>
    <cellStyle name="40% - Accent4 3 3 2 3" xfId="7006" xr:uid="{00000000-0005-0000-0000-0000EB0E0000}"/>
    <cellStyle name="40% - Accent4 3 3 2 3 2" xfId="7007" xr:uid="{00000000-0005-0000-0000-0000EC0E0000}"/>
    <cellStyle name="40% - Accent4 3 3 2 3 2 2" xfId="24818" xr:uid="{738B2F1D-3CC4-4E80-9083-440E128F0F60}"/>
    <cellStyle name="40% - Accent4 3 3 2 3 3" xfId="24817" xr:uid="{9049BD9D-2DA5-404C-8C5F-0A6A37B0CEBE}"/>
    <cellStyle name="40% - Accent4 3 3 2 4" xfId="24815" xr:uid="{18CB3D56-ABFB-49D8-B08E-A041B00FE34A}"/>
    <cellStyle name="40% - Accent4 3 3 3" xfId="7008" xr:uid="{00000000-0005-0000-0000-0000ED0E0000}"/>
    <cellStyle name="40% - Accent4 3 3 3 2" xfId="24819" xr:uid="{52E8D2A6-A956-4E93-BC16-369D931F3BC1}"/>
    <cellStyle name="40% - Accent4 3 3 4" xfId="7009" xr:uid="{00000000-0005-0000-0000-0000EE0E0000}"/>
    <cellStyle name="40% - Accent4 3 3 4 2" xfId="7010" xr:uid="{00000000-0005-0000-0000-0000EF0E0000}"/>
    <cellStyle name="40% - Accent4 3 3 4 2 2" xfId="24821" xr:uid="{7C56E1E9-8B63-416F-A023-C8769ACDC604}"/>
    <cellStyle name="40% - Accent4 3 3 4 3" xfId="24820" xr:uid="{B6BB68A6-5189-476F-BD2E-DBEDFA039A7A}"/>
    <cellStyle name="40% - Accent4 3 3 5" xfId="7011" xr:uid="{00000000-0005-0000-0000-0000F00E0000}"/>
    <cellStyle name="40% - Accent4 3 3 5 2" xfId="24822" xr:uid="{66CEF4BA-94B7-4B74-BA3A-F3462B7349E2}"/>
    <cellStyle name="40% - Accent4 3 3 6" xfId="24814" xr:uid="{A0EDF558-5151-4D00-833D-8732B03E186A}"/>
    <cellStyle name="40% - Accent4 3 4" xfId="7012" xr:uid="{00000000-0005-0000-0000-0000F10E0000}"/>
    <cellStyle name="40% - Accent4 3 4 2" xfId="7013" xr:uid="{00000000-0005-0000-0000-0000F20E0000}"/>
    <cellStyle name="40% - Accent4 3 4 2 2" xfId="7014" xr:uid="{00000000-0005-0000-0000-0000F30E0000}"/>
    <cellStyle name="40% - Accent4 3 4 2 2 2" xfId="24825" xr:uid="{4DECD480-71A9-4971-A4FB-1EDEFFFD6E3A}"/>
    <cellStyle name="40% - Accent4 3 4 2 3" xfId="7015" xr:uid="{00000000-0005-0000-0000-0000F40E0000}"/>
    <cellStyle name="40% - Accent4 3 4 2 3 2" xfId="24826" xr:uid="{0A19E79F-8BC8-4EE6-B254-C62B8C2960D8}"/>
    <cellStyle name="40% - Accent4 3 4 2 4" xfId="24824" xr:uid="{AEB5EC09-9E2B-4BFE-82A8-B00261CCE6F2}"/>
    <cellStyle name="40% - Accent4 3 4 3" xfId="7016" xr:uid="{00000000-0005-0000-0000-0000F50E0000}"/>
    <cellStyle name="40% - Accent4 3 4 3 2" xfId="24827" xr:uid="{93C64DE6-638A-45CF-B819-C7133E191B07}"/>
    <cellStyle name="40% - Accent4 3 4 4" xfId="7017" xr:uid="{00000000-0005-0000-0000-0000F60E0000}"/>
    <cellStyle name="40% - Accent4 3 4 4 2" xfId="7018" xr:uid="{00000000-0005-0000-0000-0000F70E0000}"/>
    <cellStyle name="40% - Accent4 3 4 4 2 2" xfId="24829" xr:uid="{268761B0-73D0-44D4-AE5F-D1104F73B168}"/>
    <cellStyle name="40% - Accent4 3 4 4 3" xfId="24828" xr:uid="{2E3069E3-56E1-4253-9332-A4D3F4D53BA9}"/>
    <cellStyle name="40% - Accent4 3 4 5" xfId="7019" xr:uid="{00000000-0005-0000-0000-0000F80E0000}"/>
    <cellStyle name="40% - Accent4 3 4 5 2" xfId="24830" xr:uid="{8BB2074D-67A9-46F0-B5BA-3637613A5960}"/>
    <cellStyle name="40% - Accent4 3 4 6" xfId="24823" xr:uid="{4735E4E4-61C9-4A8E-AB63-493055356DF4}"/>
    <cellStyle name="40% - Accent4 3 5" xfId="7020" xr:uid="{00000000-0005-0000-0000-0000F90E0000}"/>
    <cellStyle name="40% - Accent4 3 5 2" xfId="7021" xr:uid="{00000000-0005-0000-0000-0000FA0E0000}"/>
    <cellStyle name="40% - Accent4 3 5 2 2" xfId="7022" xr:uid="{00000000-0005-0000-0000-0000FB0E0000}"/>
    <cellStyle name="40% - Accent4 3 5 2 2 2" xfId="24833" xr:uid="{5EBBF2FE-07E6-42F0-ACF0-4B11E12E7DB9}"/>
    <cellStyle name="40% - Accent4 3 5 2 3" xfId="7023" xr:uid="{00000000-0005-0000-0000-0000FC0E0000}"/>
    <cellStyle name="40% - Accent4 3 5 2 3 2" xfId="24834" xr:uid="{9E2ECB20-A9F2-4696-AC52-42F71BEA1A93}"/>
    <cellStyle name="40% - Accent4 3 5 2 4" xfId="24832" xr:uid="{8B44F375-551A-4DB2-8F05-FEFAA2F1F42A}"/>
    <cellStyle name="40% - Accent4 3 5 3" xfId="7024" xr:uid="{00000000-0005-0000-0000-0000FD0E0000}"/>
    <cellStyle name="40% - Accent4 3 5 3 2" xfId="7025" xr:uid="{00000000-0005-0000-0000-0000FE0E0000}"/>
    <cellStyle name="40% - Accent4 3 5 3 2 2" xfId="24836" xr:uid="{CB157B9B-B0EF-4C48-8A3D-5361A0C4472F}"/>
    <cellStyle name="40% - Accent4 3 5 3 3" xfId="24835" xr:uid="{336DCF7C-7E4C-4086-83C5-A1E9CCA87903}"/>
    <cellStyle name="40% - Accent4 3 5 4" xfId="7026" xr:uid="{00000000-0005-0000-0000-0000FF0E0000}"/>
    <cellStyle name="40% - Accent4 3 5 4 2" xfId="24837" xr:uid="{22AB812C-2ADE-46D1-8561-628D8D6AB81E}"/>
    <cellStyle name="40% - Accent4 3 5 5" xfId="24831" xr:uid="{AED3C1EF-18E3-4314-9E4B-917F0275CC19}"/>
    <cellStyle name="40% - Accent4 3 6" xfId="7027" xr:uid="{00000000-0005-0000-0000-0000000F0000}"/>
    <cellStyle name="40% - Accent4 3 6 2" xfId="7028" xr:uid="{00000000-0005-0000-0000-0000010F0000}"/>
    <cellStyle name="40% - Accent4 3 6 2 2" xfId="24839" xr:uid="{00E4280E-F138-49DF-90E8-18A631F8F062}"/>
    <cellStyle name="40% - Accent4 3 6 3" xfId="7029" xr:uid="{00000000-0005-0000-0000-0000020F0000}"/>
    <cellStyle name="40% - Accent4 3 6 3 2" xfId="24840" xr:uid="{8D08AC9C-F7EF-4410-B5D6-855DC35DFEE9}"/>
    <cellStyle name="40% - Accent4 3 6 4" xfId="24838" xr:uid="{941E0619-1397-4647-A40A-EC1FC21ACEA2}"/>
    <cellStyle name="40% - Accent4 3 7" xfId="7030" xr:uid="{00000000-0005-0000-0000-0000030F0000}"/>
    <cellStyle name="40% - Accent4 3 7 2" xfId="24841" xr:uid="{F026BFF5-DE7B-4BBD-ABE3-CFE9929306C4}"/>
    <cellStyle name="40% - Accent4 3 8" xfId="7031" xr:uid="{00000000-0005-0000-0000-0000040F0000}"/>
    <cellStyle name="40% - Accent4 3 8 2" xfId="7032" xr:uid="{00000000-0005-0000-0000-0000050F0000}"/>
    <cellStyle name="40% - Accent4 3 8 2 2" xfId="24843" xr:uid="{AC8DD223-9647-48DD-97B5-D49740FBA93E}"/>
    <cellStyle name="40% - Accent4 3 8 3" xfId="24842" xr:uid="{0FDED74C-D448-4AB5-8442-DF529774D38B}"/>
    <cellStyle name="40% - Accent4 3 9" xfId="7033" xr:uid="{00000000-0005-0000-0000-0000060F0000}"/>
    <cellStyle name="40% - Accent4 3 9 2" xfId="24844" xr:uid="{195C38F0-D2DD-4840-9D19-820678BA7DD0}"/>
    <cellStyle name="40% - Accent4 4" xfId="241" xr:uid="{00000000-0005-0000-0000-000050000000}"/>
    <cellStyle name="40% - Accent4 4 10" xfId="7034" xr:uid="{00000000-0005-0000-0000-0000070F0000}"/>
    <cellStyle name="40% - Accent4 4 10 2" xfId="24845" xr:uid="{9940FD89-8FF1-4D9D-ABB8-E10BC51014CE}"/>
    <cellStyle name="40% - Accent4 4 2" xfId="7035" xr:uid="{00000000-0005-0000-0000-0000080F0000}"/>
    <cellStyle name="40% - Accent4 4 2 2" xfId="7036" xr:uid="{00000000-0005-0000-0000-0000090F0000}"/>
    <cellStyle name="40% - Accent4 4 2 2 2" xfId="7037" xr:uid="{00000000-0005-0000-0000-00000A0F0000}"/>
    <cellStyle name="40% - Accent4 4 2 2 2 2" xfId="7038" xr:uid="{00000000-0005-0000-0000-00000B0F0000}"/>
    <cellStyle name="40% - Accent4 4 2 2 2 2 2" xfId="7039" xr:uid="{00000000-0005-0000-0000-00000C0F0000}"/>
    <cellStyle name="40% - Accent4 4 2 2 2 2 2 2" xfId="24849" xr:uid="{B6E2A803-B394-45CB-95B6-1B600C060115}"/>
    <cellStyle name="40% - Accent4 4 2 2 2 2 3" xfId="7040" xr:uid="{00000000-0005-0000-0000-00000D0F0000}"/>
    <cellStyle name="40% - Accent4 4 2 2 2 2 3 2" xfId="24850" xr:uid="{BADD6C08-93F1-4BD1-89E0-CCDCCCDF5619}"/>
    <cellStyle name="40% - Accent4 4 2 2 2 2 4" xfId="24848" xr:uid="{0FFE07DA-B159-4727-9501-8CE26C37A787}"/>
    <cellStyle name="40% - Accent4 4 2 2 2 3" xfId="7041" xr:uid="{00000000-0005-0000-0000-00000E0F0000}"/>
    <cellStyle name="40% - Accent4 4 2 2 2 3 2" xfId="7042" xr:uid="{00000000-0005-0000-0000-00000F0F0000}"/>
    <cellStyle name="40% - Accent4 4 2 2 2 3 2 2" xfId="24852" xr:uid="{0C38C420-2CED-4D1D-B643-CB9D8E9355A7}"/>
    <cellStyle name="40% - Accent4 4 2 2 2 3 3" xfId="24851" xr:uid="{85EEFBD2-0ACD-45B8-8504-1B10464B5147}"/>
    <cellStyle name="40% - Accent4 4 2 2 2 4" xfId="7043" xr:uid="{00000000-0005-0000-0000-0000100F0000}"/>
    <cellStyle name="40% - Accent4 4 2 2 2 4 2" xfId="24853" xr:uid="{70D1722F-D60B-4A8E-B4AE-6275E298E8B5}"/>
    <cellStyle name="40% - Accent4 4 2 2 2 5" xfId="24847" xr:uid="{23A3C22B-2DBB-4263-A01E-82DA876E61FC}"/>
    <cellStyle name="40% - Accent4 4 2 2 3" xfId="7044" xr:uid="{00000000-0005-0000-0000-0000110F0000}"/>
    <cellStyle name="40% - Accent4 4 2 2 3 2" xfId="7045" xr:uid="{00000000-0005-0000-0000-0000120F0000}"/>
    <cellStyle name="40% - Accent4 4 2 2 3 2 2" xfId="24855" xr:uid="{D0EEF7E4-DE16-41B4-BFA9-3F62ADB6D5DA}"/>
    <cellStyle name="40% - Accent4 4 2 2 3 3" xfId="7046" xr:uid="{00000000-0005-0000-0000-0000130F0000}"/>
    <cellStyle name="40% - Accent4 4 2 2 3 3 2" xfId="24856" xr:uid="{A775BE65-4AFD-49E2-92B4-23AF089AD8BA}"/>
    <cellStyle name="40% - Accent4 4 2 2 3 4" xfId="24854" xr:uid="{D2FCCB07-8258-41E6-9A20-D5C33EA9080C}"/>
    <cellStyle name="40% - Accent4 4 2 2 4" xfId="7047" xr:uid="{00000000-0005-0000-0000-0000140F0000}"/>
    <cellStyle name="40% - Accent4 4 2 2 4 2" xfId="24857" xr:uid="{DBD6C3BF-6989-4F3A-ACB9-FD49EDFFCAE5}"/>
    <cellStyle name="40% - Accent4 4 2 2 5" xfId="7048" xr:uid="{00000000-0005-0000-0000-0000150F0000}"/>
    <cellStyle name="40% - Accent4 4 2 2 5 2" xfId="7049" xr:uid="{00000000-0005-0000-0000-0000160F0000}"/>
    <cellStyle name="40% - Accent4 4 2 2 5 2 2" xfId="24859" xr:uid="{F04766E9-C5F6-4E4E-ABA6-77E816BB112C}"/>
    <cellStyle name="40% - Accent4 4 2 2 5 3" xfId="24858" xr:uid="{7C67C3CF-773C-42B8-9147-B9DFB8359E19}"/>
    <cellStyle name="40% - Accent4 4 2 2 6" xfId="7050" xr:uid="{00000000-0005-0000-0000-0000170F0000}"/>
    <cellStyle name="40% - Accent4 4 2 2 6 2" xfId="24860" xr:uid="{3335373B-6A8B-4549-9C26-53F1DA94352D}"/>
    <cellStyle name="40% - Accent4 4 2 2 7" xfId="24846" xr:uid="{063B246C-5CCE-4B35-BFD6-FF7A6276B74B}"/>
    <cellStyle name="40% - Accent4 4 2 3" xfId="7051" xr:uid="{00000000-0005-0000-0000-0000180F0000}"/>
    <cellStyle name="40% - Accent4 4 2 3 2" xfId="7052" xr:uid="{00000000-0005-0000-0000-0000190F0000}"/>
    <cellStyle name="40% - Accent4 4 2 3 2 2" xfId="7053" xr:uid="{00000000-0005-0000-0000-00001A0F0000}"/>
    <cellStyle name="40% - Accent4 4 2 3 2 2 2" xfId="24863" xr:uid="{34511DFC-1993-4D5D-AA4D-FA35F8D699B4}"/>
    <cellStyle name="40% - Accent4 4 2 3 2 3" xfId="7054" xr:uid="{00000000-0005-0000-0000-00001B0F0000}"/>
    <cellStyle name="40% - Accent4 4 2 3 2 3 2" xfId="24864" xr:uid="{C47DA3EE-A169-49EC-BAA8-FB29046E432B}"/>
    <cellStyle name="40% - Accent4 4 2 3 2 4" xfId="24862" xr:uid="{BEAC71A6-BE8B-4139-A759-7FBD2BEAB26C}"/>
    <cellStyle name="40% - Accent4 4 2 3 3" xfId="7055" xr:uid="{00000000-0005-0000-0000-00001C0F0000}"/>
    <cellStyle name="40% - Accent4 4 2 3 3 2" xfId="7056" xr:uid="{00000000-0005-0000-0000-00001D0F0000}"/>
    <cellStyle name="40% - Accent4 4 2 3 3 2 2" xfId="24866" xr:uid="{B05D9A64-9ECF-42A3-BCBA-517A56D3D681}"/>
    <cellStyle name="40% - Accent4 4 2 3 3 3" xfId="24865" xr:uid="{25B3DEF9-0C61-4A7E-BEF5-2A458E38C076}"/>
    <cellStyle name="40% - Accent4 4 2 3 4" xfId="7057" xr:uid="{00000000-0005-0000-0000-00001E0F0000}"/>
    <cellStyle name="40% - Accent4 4 2 3 4 2" xfId="24867" xr:uid="{D9FF82CC-9145-4508-906C-245031704E5D}"/>
    <cellStyle name="40% - Accent4 4 2 3 5" xfId="24861" xr:uid="{EAD8A3FA-12BD-4DB1-B15D-B0A7D1A333EE}"/>
    <cellStyle name="40% - Accent4 4 2 4" xfId="7058" xr:uid="{00000000-0005-0000-0000-00001F0F0000}"/>
    <cellStyle name="40% - Accent4 4 2 5" xfId="7059" xr:uid="{00000000-0005-0000-0000-0000200F0000}"/>
    <cellStyle name="40% - Accent4 4 2 5 2" xfId="24868" xr:uid="{A0C00077-477A-4D0E-B4B5-18F0C35D6320}"/>
    <cellStyle name="40% - Accent4 4 3" xfId="7060" xr:uid="{00000000-0005-0000-0000-0000210F0000}"/>
    <cellStyle name="40% - Accent4 4 3 2" xfId="7061" xr:uid="{00000000-0005-0000-0000-0000220F0000}"/>
    <cellStyle name="40% - Accent4 4 3 2 2" xfId="7062" xr:uid="{00000000-0005-0000-0000-0000230F0000}"/>
    <cellStyle name="40% - Accent4 4 3 2 2 2" xfId="24871" xr:uid="{06055199-504B-481D-BB00-1D95D60CFF41}"/>
    <cellStyle name="40% - Accent4 4 3 2 3" xfId="7063" xr:uid="{00000000-0005-0000-0000-0000240F0000}"/>
    <cellStyle name="40% - Accent4 4 3 2 3 2" xfId="24872" xr:uid="{6A90413B-BD04-4F44-BBF4-4F5F692A16AE}"/>
    <cellStyle name="40% - Accent4 4 3 2 4" xfId="24870" xr:uid="{0F299906-CC28-4F16-9BF4-17BD11535769}"/>
    <cellStyle name="40% - Accent4 4 3 3" xfId="7064" xr:uid="{00000000-0005-0000-0000-0000250F0000}"/>
    <cellStyle name="40% - Accent4 4 3 3 2" xfId="24873" xr:uid="{1CCCCD0B-0BE1-451E-8E4A-2DC1D0DE6808}"/>
    <cellStyle name="40% - Accent4 4 3 4" xfId="7065" xr:uid="{00000000-0005-0000-0000-0000260F0000}"/>
    <cellStyle name="40% - Accent4 4 3 4 2" xfId="7066" xr:uid="{00000000-0005-0000-0000-0000270F0000}"/>
    <cellStyle name="40% - Accent4 4 3 4 2 2" xfId="24875" xr:uid="{CFB2C394-F8C7-4B4C-BC3E-0561476ABB6D}"/>
    <cellStyle name="40% - Accent4 4 3 4 3" xfId="24874" xr:uid="{4B4D7EC1-2415-45D0-AD93-8AC556BF270C}"/>
    <cellStyle name="40% - Accent4 4 3 5" xfId="7067" xr:uid="{00000000-0005-0000-0000-0000280F0000}"/>
    <cellStyle name="40% - Accent4 4 3 5 2" xfId="24876" xr:uid="{F1CE7B26-53A5-409F-A68F-0344911C0C7C}"/>
    <cellStyle name="40% - Accent4 4 3 6" xfId="24869" xr:uid="{07CD8317-E6A0-4B07-8F2E-143558C3E5A4}"/>
    <cellStyle name="40% - Accent4 4 4" xfId="7068" xr:uid="{00000000-0005-0000-0000-0000290F0000}"/>
    <cellStyle name="40% - Accent4 4 4 2" xfId="7069" xr:uid="{00000000-0005-0000-0000-00002A0F0000}"/>
    <cellStyle name="40% - Accent4 4 4 2 2" xfId="7070" xr:uid="{00000000-0005-0000-0000-00002B0F0000}"/>
    <cellStyle name="40% - Accent4 4 4 2 2 2" xfId="24879" xr:uid="{C33C6FE8-1EBA-41BC-903A-C183ED2090FD}"/>
    <cellStyle name="40% - Accent4 4 4 2 3" xfId="7071" xr:uid="{00000000-0005-0000-0000-00002C0F0000}"/>
    <cellStyle name="40% - Accent4 4 4 2 3 2" xfId="24880" xr:uid="{037534A1-8301-4F79-B21B-311E12EF308C}"/>
    <cellStyle name="40% - Accent4 4 4 2 4" xfId="24878" xr:uid="{43CE460B-BDDF-430B-932F-B0B3649B29D8}"/>
    <cellStyle name="40% - Accent4 4 4 3" xfId="7072" xr:uid="{00000000-0005-0000-0000-00002D0F0000}"/>
    <cellStyle name="40% - Accent4 4 4 3 2" xfId="7073" xr:uid="{00000000-0005-0000-0000-00002E0F0000}"/>
    <cellStyle name="40% - Accent4 4 4 3 2 2" xfId="24882" xr:uid="{9F44E7C3-C00E-453A-AFC8-C06BCC08D31B}"/>
    <cellStyle name="40% - Accent4 4 4 3 3" xfId="24881" xr:uid="{BE910698-1D33-42B1-A283-975C5BC00383}"/>
    <cellStyle name="40% - Accent4 4 4 4" xfId="7074" xr:uid="{00000000-0005-0000-0000-00002F0F0000}"/>
    <cellStyle name="40% - Accent4 4 4 4 2" xfId="24883" xr:uid="{225BD5E3-253C-4D12-86B8-C709411E109C}"/>
    <cellStyle name="40% - Accent4 4 4 5" xfId="24877" xr:uid="{B4723D9D-BAA7-4EC3-BD27-4699A6F19732}"/>
    <cellStyle name="40% - Accent4 4 5" xfId="7075" xr:uid="{00000000-0005-0000-0000-0000300F0000}"/>
    <cellStyle name="40% - Accent4 4 5 2" xfId="7076" xr:uid="{00000000-0005-0000-0000-0000310F0000}"/>
    <cellStyle name="40% - Accent4 4 5 2 2" xfId="7077" xr:uid="{00000000-0005-0000-0000-0000320F0000}"/>
    <cellStyle name="40% - Accent4 4 5 2 2 2" xfId="24886" xr:uid="{21533477-F631-4264-A22F-4CF084C25941}"/>
    <cellStyle name="40% - Accent4 4 5 2 3" xfId="7078" xr:uid="{00000000-0005-0000-0000-0000330F0000}"/>
    <cellStyle name="40% - Accent4 4 5 2 3 2" xfId="24887" xr:uid="{82394A77-5E8E-43D6-8C04-0E00FEE2AA2B}"/>
    <cellStyle name="40% - Accent4 4 5 2 4" xfId="24885" xr:uid="{EAA97C05-6633-4BC4-9A92-0EDCFE0257EC}"/>
    <cellStyle name="40% - Accent4 4 5 3" xfId="7079" xr:uid="{00000000-0005-0000-0000-0000340F0000}"/>
    <cellStyle name="40% - Accent4 4 5 3 2" xfId="7080" xr:uid="{00000000-0005-0000-0000-0000350F0000}"/>
    <cellStyle name="40% - Accent4 4 5 3 2 2" xfId="24889" xr:uid="{38752970-0C19-4E43-A312-82374635AAEB}"/>
    <cellStyle name="40% - Accent4 4 5 3 3" xfId="24888" xr:uid="{BA40AA22-1501-44B9-B9EE-CFD92E8E7FA2}"/>
    <cellStyle name="40% - Accent4 4 5 4" xfId="7081" xr:uid="{00000000-0005-0000-0000-0000360F0000}"/>
    <cellStyle name="40% - Accent4 4 5 4 2" xfId="24890" xr:uid="{39AA231B-E5A5-47CB-A82B-F3F71AD7FA65}"/>
    <cellStyle name="40% - Accent4 4 5 5" xfId="24884" xr:uid="{71086427-D618-466C-8396-46BC84F74439}"/>
    <cellStyle name="40% - Accent4 4 6" xfId="7082" xr:uid="{00000000-0005-0000-0000-0000370F0000}"/>
    <cellStyle name="40% - Accent4 4 6 2" xfId="7083" xr:uid="{00000000-0005-0000-0000-0000380F0000}"/>
    <cellStyle name="40% - Accent4 4 6 2 2" xfId="24892" xr:uid="{2A0ED83D-1A77-4A72-BC69-729747A3922F}"/>
    <cellStyle name="40% - Accent4 4 6 3" xfId="7084" xr:uid="{00000000-0005-0000-0000-0000390F0000}"/>
    <cellStyle name="40% - Accent4 4 6 3 2" xfId="24893" xr:uid="{7021E0EC-AAC6-40EC-B9EA-7186C16C45B2}"/>
    <cellStyle name="40% - Accent4 4 6 4" xfId="24891" xr:uid="{A8089EDA-B40E-4F36-BEDB-0967D0CB36D4}"/>
    <cellStyle name="40% - Accent4 4 7" xfId="7085" xr:uid="{00000000-0005-0000-0000-00003A0F0000}"/>
    <cellStyle name="40% - Accent4 4 7 2" xfId="24894" xr:uid="{2B412067-007F-4EAC-ADFA-A9384142E28F}"/>
    <cellStyle name="40% - Accent4 4 8" xfId="7086" xr:uid="{00000000-0005-0000-0000-00003B0F0000}"/>
    <cellStyle name="40% - Accent4 4 8 2" xfId="7087" xr:uid="{00000000-0005-0000-0000-00003C0F0000}"/>
    <cellStyle name="40% - Accent4 4 8 2 2" xfId="24896" xr:uid="{F1DDF172-FDC0-4F91-85E3-87EC030AE390}"/>
    <cellStyle name="40% - Accent4 4 8 3" xfId="24895" xr:uid="{29FDC250-A62A-4909-9ED7-E077C9919355}"/>
    <cellStyle name="40% - Accent4 4 9" xfId="7088" xr:uid="{00000000-0005-0000-0000-00003D0F0000}"/>
    <cellStyle name="40% - Accent4 4 9 2" xfId="24897" xr:uid="{F7431611-7C25-40B7-A9F3-047830EDA6E5}"/>
    <cellStyle name="40% - Accent4 5" xfId="242" xr:uid="{00000000-0005-0000-0000-000051000000}"/>
    <cellStyle name="40% - Accent4 5 2" xfId="7090" xr:uid="{00000000-0005-0000-0000-00003F0F0000}"/>
    <cellStyle name="40% - Accent4 5 2 2" xfId="7091" xr:uid="{00000000-0005-0000-0000-0000400F0000}"/>
    <cellStyle name="40% - Accent4 5 2 2 2" xfId="7092" xr:uid="{00000000-0005-0000-0000-0000410F0000}"/>
    <cellStyle name="40% - Accent4 5 2 2 2 2" xfId="7093" xr:uid="{00000000-0005-0000-0000-0000420F0000}"/>
    <cellStyle name="40% - Accent4 5 2 2 2 2 2" xfId="7094" xr:uid="{00000000-0005-0000-0000-0000430F0000}"/>
    <cellStyle name="40% - Accent4 5 2 2 2 2 2 2" xfId="24902" xr:uid="{2B0ACD3F-B959-47AC-8632-CEF7C4E0C530}"/>
    <cellStyle name="40% - Accent4 5 2 2 2 2 3" xfId="7095" xr:uid="{00000000-0005-0000-0000-0000440F0000}"/>
    <cellStyle name="40% - Accent4 5 2 2 2 2 3 2" xfId="24903" xr:uid="{57FFC6A1-5A1F-4EFE-89AB-C9A69F40F7B9}"/>
    <cellStyle name="40% - Accent4 5 2 2 2 2 4" xfId="24901" xr:uid="{0055C4D3-3ADC-4860-A236-57B96940BE5E}"/>
    <cellStyle name="40% - Accent4 5 2 2 2 3" xfId="7096" xr:uid="{00000000-0005-0000-0000-0000450F0000}"/>
    <cellStyle name="40% - Accent4 5 2 2 2 3 2" xfId="7097" xr:uid="{00000000-0005-0000-0000-0000460F0000}"/>
    <cellStyle name="40% - Accent4 5 2 2 2 3 2 2" xfId="24905" xr:uid="{2D4B9FAD-6C38-4023-ADD9-D1A9F24ACD38}"/>
    <cellStyle name="40% - Accent4 5 2 2 2 3 3" xfId="24904" xr:uid="{B2D1F4A8-6166-44A1-AA7A-5AB3D0BAC05C}"/>
    <cellStyle name="40% - Accent4 5 2 2 2 4" xfId="7098" xr:uid="{00000000-0005-0000-0000-0000470F0000}"/>
    <cellStyle name="40% - Accent4 5 2 2 2 4 2" xfId="24906" xr:uid="{B23AE874-69D5-47AD-A674-00B8E16F1C85}"/>
    <cellStyle name="40% - Accent4 5 2 2 2 5" xfId="24900" xr:uid="{6095E505-EE98-44D7-B84B-004A9E917320}"/>
    <cellStyle name="40% - Accent4 5 2 2 3" xfId="7099" xr:uid="{00000000-0005-0000-0000-0000480F0000}"/>
    <cellStyle name="40% - Accent4 5 2 2 3 2" xfId="7100" xr:uid="{00000000-0005-0000-0000-0000490F0000}"/>
    <cellStyle name="40% - Accent4 5 2 2 3 2 2" xfId="24908" xr:uid="{19094FB4-DA0C-4BF7-96EB-C7E6C4334551}"/>
    <cellStyle name="40% - Accent4 5 2 2 3 3" xfId="7101" xr:uid="{00000000-0005-0000-0000-00004A0F0000}"/>
    <cellStyle name="40% - Accent4 5 2 2 3 3 2" xfId="24909" xr:uid="{01979E62-7250-4916-BC9D-F7BE5221DFB7}"/>
    <cellStyle name="40% - Accent4 5 2 2 3 4" xfId="24907" xr:uid="{97FCA15F-3EBF-4B38-8109-9850E4F10BB4}"/>
    <cellStyle name="40% - Accent4 5 2 2 4" xfId="7102" xr:uid="{00000000-0005-0000-0000-00004B0F0000}"/>
    <cellStyle name="40% - Accent4 5 2 2 4 2" xfId="24910" xr:uid="{7EF70BB8-3E9E-47B1-A308-4E3797C148CC}"/>
    <cellStyle name="40% - Accent4 5 2 2 5" xfId="7103" xr:uid="{00000000-0005-0000-0000-00004C0F0000}"/>
    <cellStyle name="40% - Accent4 5 2 2 5 2" xfId="7104" xr:uid="{00000000-0005-0000-0000-00004D0F0000}"/>
    <cellStyle name="40% - Accent4 5 2 2 5 2 2" xfId="24912" xr:uid="{447C4181-5418-4988-A710-AABC9840B05A}"/>
    <cellStyle name="40% - Accent4 5 2 2 5 3" xfId="24911" xr:uid="{0016A89E-17BB-4E4E-A7A7-3B8640D35991}"/>
    <cellStyle name="40% - Accent4 5 2 2 6" xfId="7105" xr:uid="{00000000-0005-0000-0000-00004E0F0000}"/>
    <cellStyle name="40% - Accent4 5 2 2 6 2" xfId="24913" xr:uid="{C08A1F31-1BB0-4842-AD69-A642084D206C}"/>
    <cellStyle name="40% - Accent4 5 2 2 7" xfId="24899" xr:uid="{73FCAF5E-9A55-429E-AB83-F628B340C388}"/>
    <cellStyle name="40% - Accent4 5 2 3" xfId="7106" xr:uid="{00000000-0005-0000-0000-00004F0F0000}"/>
    <cellStyle name="40% - Accent4 5 2 3 2" xfId="7107" xr:uid="{00000000-0005-0000-0000-0000500F0000}"/>
    <cellStyle name="40% - Accent4 5 2 3 2 2" xfId="7108" xr:uid="{00000000-0005-0000-0000-0000510F0000}"/>
    <cellStyle name="40% - Accent4 5 2 3 2 2 2" xfId="24916" xr:uid="{2AA386AB-23F6-4E5C-AB17-8327DC821DEF}"/>
    <cellStyle name="40% - Accent4 5 2 3 2 3" xfId="7109" xr:uid="{00000000-0005-0000-0000-0000520F0000}"/>
    <cellStyle name="40% - Accent4 5 2 3 2 3 2" xfId="24917" xr:uid="{ABE2D66C-56DB-4E97-9477-A8E1F52B3025}"/>
    <cellStyle name="40% - Accent4 5 2 3 2 4" xfId="24915" xr:uid="{18A7C14A-0963-40EC-98EB-0596DD2A315D}"/>
    <cellStyle name="40% - Accent4 5 2 3 3" xfId="7110" xr:uid="{00000000-0005-0000-0000-0000530F0000}"/>
    <cellStyle name="40% - Accent4 5 2 3 3 2" xfId="7111" xr:uid="{00000000-0005-0000-0000-0000540F0000}"/>
    <cellStyle name="40% - Accent4 5 2 3 3 2 2" xfId="24919" xr:uid="{AFD1247A-1D31-45CC-BBBB-5BAC18B10C72}"/>
    <cellStyle name="40% - Accent4 5 2 3 3 3" xfId="24918" xr:uid="{DBC8C871-3022-4A0C-9A30-DF91A1A188EE}"/>
    <cellStyle name="40% - Accent4 5 2 3 4" xfId="7112" xr:uid="{00000000-0005-0000-0000-0000550F0000}"/>
    <cellStyle name="40% - Accent4 5 2 3 4 2" xfId="24920" xr:uid="{DA9ED727-BCB9-4F63-BEFD-013B335E02C7}"/>
    <cellStyle name="40% - Accent4 5 2 3 5" xfId="24914" xr:uid="{D09A7C3A-7A2D-437B-80EC-7E04634D7AB2}"/>
    <cellStyle name="40% - Accent4 5 2 4" xfId="7113" xr:uid="{00000000-0005-0000-0000-0000560F0000}"/>
    <cellStyle name="40% - Accent4 5 2 5" xfId="7114" xr:uid="{00000000-0005-0000-0000-0000570F0000}"/>
    <cellStyle name="40% - Accent4 5 2 5 2" xfId="24921" xr:uid="{0A63F283-0758-49BF-BCA7-292E99726A4E}"/>
    <cellStyle name="40% - Accent4 5 3" xfId="7115" xr:uid="{00000000-0005-0000-0000-0000580F0000}"/>
    <cellStyle name="40% - Accent4 5 3 2" xfId="7116" xr:uid="{00000000-0005-0000-0000-0000590F0000}"/>
    <cellStyle name="40% - Accent4 5 3 2 2" xfId="7117" xr:uid="{00000000-0005-0000-0000-00005A0F0000}"/>
    <cellStyle name="40% - Accent4 5 3 2 2 2" xfId="24924" xr:uid="{B6B9A147-AF7D-4AAC-B12A-6DE769C54E37}"/>
    <cellStyle name="40% - Accent4 5 3 2 3" xfId="7118" xr:uid="{00000000-0005-0000-0000-00005B0F0000}"/>
    <cellStyle name="40% - Accent4 5 3 2 3 2" xfId="24925" xr:uid="{74B49F36-8F17-44C1-B4A3-DE39D85102C6}"/>
    <cellStyle name="40% - Accent4 5 3 2 4" xfId="24923" xr:uid="{9217F9B9-55DE-4519-82F8-8D63657397AC}"/>
    <cellStyle name="40% - Accent4 5 3 3" xfId="7119" xr:uid="{00000000-0005-0000-0000-00005C0F0000}"/>
    <cellStyle name="40% - Accent4 5 3 3 2" xfId="24926" xr:uid="{494873DE-A3B5-434A-AFBC-CD8FB8FD133D}"/>
    <cellStyle name="40% - Accent4 5 3 4" xfId="7120" xr:uid="{00000000-0005-0000-0000-00005D0F0000}"/>
    <cellStyle name="40% - Accent4 5 3 4 2" xfId="7121" xr:uid="{00000000-0005-0000-0000-00005E0F0000}"/>
    <cellStyle name="40% - Accent4 5 3 4 2 2" xfId="24928" xr:uid="{21116710-4BEB-4C12-A8B8-91125F5AFC81}"/>
    <cellStyle name="40% - Accent4 5 3 4 3" xfId="24927" xr:uid="{374D62C6-0590-4DA2-9C67-61A42AEED1CB}"/>
    <cellStyle name="40% - Accent4 5 3 5" xfId="7122" xr:uid="{00000000-0005-0000-0000-00005F0F0000}"/>
    <cellStyle name="40% - Accent4 5 3 5 2" xfId="24929" xr:uid="{4D4E52D6-134F-4257-8A13-62B2D1182614}"/>
    <cellStyle name="40% - Accent4 5 3 6" xfId="24922" xr:uid="{934059A8-57C3-40D5-BB8E-A9AC6CCC5C33}"/>
    <cellStyle name="40% - Accent4 5 4" xfId="7123" xr:uid="{00000000-0005-0000-0000-0000600F0000}"/>
    <cellStyle name="40% - Accent4 5 4 2" xfId="7124" xr:uid="{00000000-0005-0000-0000-0000610F0000}"/>
    <cellStyle name="40% - Accent4 5 4 2 2" xfId="7125" xr:uid="{00000000-0005-0000-0000-0000620F0000}"/>
    <cellStyle name="40% - Accent4 5 4 2 2 2" xfId="24932" xr:uid="{3198E417-7B8F-4183-8EAF-4B965EB78F0C}"/>
    <cellStyle name="40% - Accent4 5 4 2 3" xfId="7126" xr:uid="{00000000-0005-0000-0000-0000630F0000}"/>
    <cellStyle name="40% - Accent4 5 4 2 3 2" xfId="24933" xr:uid="{F3AA7CE0-D7D5-49A3-A3EF-B1AA8D4A6C65}"/>
    <cellStyle name="40% - Accent4 5 4 2 4" xfId="24931" xr:uid="{3AED55BA-2CEC-4862-B48B-F011169D99C2}"/>
    <cellStyle name="40% - Accent4 5 4 3" xfId="7127" xr:uid="{00000000-0005-0000-0000-0000640F0000}"/>
    <cellStyle name="40% - Accent4 5 4 3 2" xfId="7128" xr:uid="{00000000-0005-0000-0000-0000650F0000}"/>
    <cellStyle name="40% - Accent4 5 4 3 2 2" xfId="24935" xr:uid="{EAB2C2EF-9BB4-453E-8DBC-E13331A68BAC}"/>
    <cellStyle name="40% - Accent4 5 4 3 3" xfId="24934" xr:uid="{941B60C3-C94E-456F-96BD-DB3F7A195D65}"/>
    <cellStyle name="40% - Accent4 5 4 4" xfId="7129" xr:uid="{00000000-0005-0000-0000-0000660F0000}"/>
    <cellStyle name="40% - Accent4 5 4 4 2" xfId="24936" xr:uid="{C273D7E4-6F43-4825-9813-0BA7C7BF5685}"/>
    <cellStyle name="40% - Accent4 5 4 5" xfId="24930" xr:uid="{304873C8-BA3E-4A0A-ABAD-0A1D93E50579}"/>
    <cellStyle name="40% - Accent4 5 5" xfId="7130" xr:uid="{00000000-0005-0000-0000-0000670F0000}"/>
    <cellStyle name="40% - Accent4 5 5 2" xfId="7131" xr:uid="{00000000-0005-0000-0000-0000680F0000}"/>
    <cellStyle name="40% - Accent4 5 5 2 2" xfId="24938" xr:uid="{195F28C7-1892-4D38-990A-F46B54B6FD60}"/>
    <cellStyle name="40% - Accent4 5 5 3" xfId="7132" xr:uid="{00000000-0005-0000-0000-0000690F0000}"/>
    <cellStyle name="40% - Accent4 5 5 3 2" xfId="24939" xr:uid="{DABF5DE5-3DF0-487C-8468-11A171815AA2}"/>
    <cellStyle name="40% - Accent4 5 5 4" xfId="24937" xr:uid="{76410B4F-91E9-40F7-8A05-4D195698D719}"/>
    <cellStyle name="40% - Accent4 5 6" xfId="7133" xr:uid="{00000000-0005-0000-0000-00006A0F0000}"/>
    <cellStyle name="40% - Accent4 5 6 2" xfId="24940" xr:uid="{A3B0D604-4A06-4F78-82DA-D04FC854E483}"/>
    <cellStyle name="40% - Accent4 5 7" xfId="7134" xr:uid="{00000000-0005-0000-0000-00006B0F0000}"/>
    <cellStyle name="40% - Accent4 5 7 2" xfId="7135" xr:uid="{00000000-0005-0000-0000-00006C0F0000}"/>
    <cellStyle name="40% - Accent4 5 7 2 2" xfId="24942" xr:uid="{1F183AF0-6E19-44CE-AA8B-88DA849489B2}"/>
    <cellStyle name="40% - Accent4 5 7 3" xfId="24941" xr:uid="{95CC6FAD-4532-4C8C-8888-CAF7A1948F34}"/>
    <cellStyle name="40% - Accent4 5 8" xfId="7136" xr:uid="{00000000-0005-0000-0000-00006D0F0000}"/>
    <cellStyle name="40% - Accent4 5 8 2" xfId="24943" xr:uid="{C45A8995-1AC3-4FC8-B483-3385AD63BFE9}"/>
    <cellStyle name="40% - Accent4 5 9" xfId="7089" xr:uid="{00000000-0005-0000-0000-00003E0F0000}"/>
    <cellStyle name="40% - Accent4 5 9 2" xfId="24898" xr:uid="{118142C8-7C4B-45BA-8C8A-466E5827FEA5}"/>
    <cellStyle name="40% - Accent4 6" xfId="243" xr:uid="{00000000-0005-0000-0000-000052000000}"/>
    <cellStyle name="40% - Accent4 6 2" xfId="7137" xr:uid="{00000000-0005-0000-0000-00006F0F0000}"/>
    <cellStyle name="40% - Accent4 6 2 2" xfId="7138" xr:uid="{00000000-0005-0000-0000-0000700F0000}"/>
    <cellStyle name="40% - Accent4 6 2 2 2" xfId="7139" xr:uid="{00000000-0005-0000-0000-0000710F0000}"/>
    <cellStyle name="40% - Accent4 6 2 2 2 2" xfId="7140" xr:uid="{00000000-0005-0000-0000-0000720F0000}"/>
    <cellStyle name="40% - Accent4 6 2 2 2 2 2" xfId="24947" xr:uid="{C461D442-D133-46FE-B5E9-5D3CD270D4C0}"/>
    <cellStyle name="40% - Accent4 6 2 2 2 3" xfId="7141" xr:uid="{00000000-0005-0000-0000-0000730F0000}"/>
    <cellStyle name="40% - Accent4 6 2 2 2 3 2" xfId="24948" xr:uid="{ECF51C9E-2E2B-4335-BACE-9C97AEB53D02}"/>
    <cellStyle name="40% - Accent4 6 2 2 2 4" xfId="24946" xr:uid="{2684BF6D-162A-4738-9D68-C1DC13FA8799}"/>
    <cellStyle name="40% - Accent4 6 2 2 3" xfId="7142" xr:uid="{00000000-0005-0000-0000-0000740F0000}"/>
    <cellStyle name="40% - Accent4 6 2 2 3 2" xfId="7143" xr:uid="{00000000-0005-0000-0000-0000750F0000}"/>
    <cellStyle name="40% - Accent4 6 2 2 3 2 2" xfId="24950" xr:uid="{F0D82646-ED20-41A4-A347-B47E61F9CBE8}"/>
    <cellStyle name="40% - Accent4 6 2 2 3 3" xfId="24949" xr:uid="{AC5C02C0-57C0-4BC2-B866-0AB71BAD62FD}"/>
    <cellStyle name="40% - Accent4 6 2 2 4" xfId="7144" xr:uid="{00000000-0005-0000-0000-0000760F0000}"/>
    <cellStyle name="40% - Accent4 6 2 2 4 2" xfId="24951" xr:uid="{B29AE286-F9E6-4496-BBD5-E63C44670573}"/>
    <cellStyle name="40% - Accent4 6 2 2 5" xfId="24945" xr:uid="{4C0F0CBF-ACC4-455C-A5F8-587FBCAD9F1E}"/>
    <cellStyle name="40% - Accent4 6 2 3" xfId="7145" xr:uid="{00000000-0005-0000-0000-0000770F0000}"/>
    <cellStyle name="40% - Accent4 6 2 3 2" xfId="7146" xr:uid="{00000000-0005-0000-0000-0000780F0000}"/>
    <cellStyle name="40% - Accent4 6 2 3 2 2" xfId="24953" xr:uid="{D317D538-DBFD-485B-97E8-4927B8C133B6}"/>
    <cellStyle name="40% - Accent4 6 2 3 3" xfId="7147" xr:uid="{00000000-0005-0000-0000-0000790F0000}"/>
    <cellStyle name="40% - Accent4 6 2 3 3 2" xfId="24954" xr:uid="{044906D6-AAD4-488F-AE74-2751338C4F06}"/>
    <cellStyle name="40% - Accent4 6 2 3 4" xfId="24952" xr:uid="{92409D16-CC9A-4114-A2F6-4EDE2FEBF353}"/>
    <cellStyle name="40% - Accent4 6 2 4" xfId="7148" xr:uid="{00000000-0005-0000-0000-00007A0F0000}"/>
    <cellStyle name="40% - Accent4 6 2 4 2" xfId="24955" xr:uid="{8026657E-9361-44D9-B375-0195A4D71091}"/>
    <cellStyle name="40% - Accent4 6 2 5" xfId="7149" xr:uid="{00000000-0005-0000-0000-00007B0F0000}"/>
    <cellStyle name="40% - Accent4 6 2 5 2" xfId="7150" xr:uid="{00000000-0005-0000-0000-00007C0F0000}"/>
    <cellStyle name="40% - Accent4 6 2 5 2 2" xfId="24957" xr:uid="{FB21F432-1DD6-4C0C-A52C-2D8F08852FAE}"/>
    <cellStyle name="40% - Accent4 6 2 5 3" xfId="24956" xr:uid="{49CCE09C-3A41-44FD-8C87-C7DA09AF2B53}"/>
    <cellStyle name="40% - Accent4 6 2 6" xfId="7151" xr:uid="{00000000-0005-0000-0000-00007D0F0000}"/>
    <cellStyle name="40% - Accent4 6 2 6 2" xfId="24958" xr:uid="{62F3DF3C-FD72-4A53-BCFD-9CAD783E6984}"/>
    <cellStyle name="40% - Accent4 6 2 7" xfId="24944" xr:uid="{821FB16D-F76E-49E9-B585-24B6D7DBE9AB}"/>
    <cellStyle name="40% - Accent4 6 3" xfId="7152" xr:uid="{00000000-0005-0000-0000-00007E0F0000}"/>
    <cellStyle name="40% - Accent4 6 3 2" xfId="7153" xr:uid="{00000000-0005-0000-0000-00007F0F0000}"/>
    <cellStyle name="40% - Accent4 6 3 2 2" xfId="7154" xr:uid="{00000000-0005-0000-0000-0000800F0000}"/>
    <cellStyle name="40% - Accent4 6 3 2 2 2" xfId="24961" xr:uid="{38087DB6-F788-4C60-8085-26839AE70CB5}"/>
    <cellStyle name="40% - Accent4 6 3 2 3" xfId="7155" xr:uid="{00000000-0005-0000-0000-0000810F0000}"/>
    <cellStyle name="40% - Accent4 6 3 2 3 2" xfId="24962" xr:uid="{A3938B62-9303-4A44-BCE7-9E7C6B689493}"/>
    <cellStyle name="40% - Accent4 6 3 2 4" xfId="24960" xr:uid="{0599ED2E-E47A-4DE8-8F7C-5B296BF817F6}"/>
    <cellStyle name="40% - Accent4 6 3 3" xfId="7156" xr:uid="{00000000-0005-0000-0000-0000820F0000}"/>
    <cellStyle name="40% - Accent4 6 3 3 2" xfId="7157" xr:uid="{00000000-0005-0000-0000-0000830F0000}"/>
    <cellStyle name="40% - Accent4 6 3 3 2 2" xfId="24964" xr:uid="{137513F7-84BD-4C00-B459-89841D178564}"/>
    <cellStyle name="40% - Accent4 6 3 3 3" xfId="24963" xr:uid="{96FA2E99-7061-4A11-9951-EFD7F8AAA5CE}"/>
    <cellStyle name="40% - Accent4 6 3 4" xfId="7158" xr:uid="{00000000-0005-0000-0000-0000840F0000}"/>
    <cellStyle name="40% - Accent4 6 3 4 2" xfId="24965" xr:uid="{D1BAB04F-D975-4BAF-9ED3-FC62985E329E}"/>
    <cellStyle name="40% - Accent4 6 3 5" xfId="24959" xr:uid="{169D61C7-C5B9-4891-8F3D-C9195485035B}"/>
    <cellStyle name="40% - Accent4 6 4" xfId="7159" xr:uid="{00000000-0005-0000-0000-0000850F0000}"/>
    <cellStyle name="40% - Accent4 6 5" xfId="7160" xr:uid="{00000000-0005-0000-0000-0000860F0000}"/>
    <cellStyle name="40% - Accent4 6 5 2" xfId="24966" xr:uid="{F7BC4207-8464-4729-A615-D1D9C31188C2}"/>
    <cellStyle name="40% - Accent4 7" xfId="244" xr:uid="{00000000-0005-0000-0000-000053000000}"/>
    <cellStyle name="40% - Accent4 7 2" xfId="7161" xr:uid="{00000000-0005-0000-0000-0000880F0000}"/>
    <cellStyle name="40% - Accent4 7 2 2" xfId="24967" xr:uid="{85B33737-E6A0-40B8-A02A-30C106B0CD18}"/>
    <cellStyle name="40% - Accent4 7 3" xfId="7162" xr:uid="{00000000-0005-0000-0000-0000890F0000}"/>
    <cellStyle name="40% - Accent4 7 4" xfId="7163" xr:uid="{00000000-0005-0000-0000-00008A0F0000}"/>
    <cellStyle name="40% - Accent4 7 4 2" xfId="24968" xr:uid="{F242BD34-899F-486A-8C8B-1163C7E1E2C3}"/>
    <cellStyle name="40% - Accent4 8" xfId="7164" xr:uid="{00000000-0005-0000-0000-00008B0F0000}"/>
    <cellStyle name="40% - Accent4 8 2" xfId="7165" xr:uid="{00000000-0005-0000-0000-00008C0F0000}"/>
    <cellStyle name="40% - Accent4 8 2 2" xfId="7166" xr:uid="{00000000-0005-0000-0000-00008D0F0000}"/>
    <cellStyle name="40% - Accent4 8 2 2 2" xfId="24971" xr:uid="{8417945D-088D-4BF6-A6FE-8291998BAA56}"/>
    <cellStyle name="40% - Accent4 8 2 3" xfId="7167" xr:uid="{00000000-0005-0000-0000-00008E0F0000}"/>
    <cellStyle name="40% - Accent4 8 2 3 2" xfId="7168" xr:uid="{00000000-0005-0000-0000-00008F0F0000}"/>
    <cellStyle name="40% - Accent4 8 2 3 2 2" xfId="24973" xr:uid="{2F70AAAF-1496-4497-8EDE-9DDD48178A83}"/>
    <cellStyle name="40% - Accent4 8 2 3 3" xfId="24972" xr:uid="{87414B5E-CF2E-4722-BBDA-6D8C49E7C68E}"/>
    <cellStyle name="40% - Accent4 8 2 4" xfId="24970" xr:uid="{D15851D0-C15C-4124-B9A5-25ED053A4C39}"/>
    <cellStyle name="40% - Accent4 8 3" xfId="7169" xr:uid="{00000000-0005-0000-0000-0000900F0000}"/>
    <cellStyle name="40% - Accent4 8 3 2" xfId="24974" xr:uid="{455E6BD9-5744-4FB8-84FB-CFD590816CA4}"/>
    <cellStyle name="40% - Accent4 8 4" xfId="7170" xr:uid="{00000000-0005-0000-0000-0000910F0000}"/>
    <cellStyle name="40% - Accent4 8 4 2" xfId="7171" xr:uid="{00000000-0005-0000-0000-0000920F0000}"/>
    <cellStyle name="40% - Accent4 8 4 2 2" xfId="24976" xr:uid="{2F553678-D937-460B-BE17-5DB8A40B0F2E}"/>
    <cellStyle name="40% - Accent4 8 4 3" xfId="24975" xr:uid="{660E00DB-E9E4-4A23-A6A2-CDB439BF50D0}"/>
    <cellStyle name="40% - Accent4 8 5" xfId="7172" xr:uid="{00000000-0005-0000-0000-0000930F0000}"/>
    <cellStyle name="40% - Accent4 8 5 2" xfId="24977" xr:uid="{1934C706-0E15-4C48-8C25-3E55B3B182C7}"/>
    <cellStyle name="40% - Accent4 8 6" xfId="24969" xr:uid="{8E378E62-9343-4B6A-85D6-97D739705B82}"/>
    <cellStyle name="40% - Accent4 9" xfId="7173" xr:uid="{00000000-0005-0000-0000-0000940F0000}"/>
    <cellStyle name="40% - Accent4 9 2" xfId="7174" xr:uid="{00000000-0005-0000-0000-0000950F0000}"/>
    <cellStyle name="40% - Accent4 9 2 2" xfId="7175" xr:uid="{00000000-0005-0000-0000-0000960F0000}"/>
    <cellStyle name="40% - Accent4 9 2 2 2" xfId="24980" xr:uid="{8F9952E7-C801-487D-BAD3-43777172DB69}"/>
    <cellStyle name="40% - Accent4 9 2 3" xfId="7176" xr:uid="{00000000-0005-0000-0000-0000970F0000}"/>
    <cellStyle name="40% - Accent4 9 2 3 2" xfId="24981" xr:uid="{EFDF7D31-C610-49ED-8B23-0A1264E9E24A}"/>
    <cellStyle name="40% - Accent4 9 2 4" xfId="24979" xr:uid="{55078668-49AF-4A0C-A6DB-F497AE12C1E6}"/>
    <cellStyle name="40% - Accent4 9 3" xfId="7177" xr:uid="{00000000-0005-0000-0000-0000980F0000}"/>
    <cellStyle name="40% - Accent4 9 3 2" xfId="24982" xr:uid="{FFBBAC5D-E873-4D51-B53F-4AD642F05058}"/>
    <cellStyle name="40% - Accent4 9 4" xfId="7178" xr:uid="{00000000-0005-0000-0000-0000990F0000}"/>
    <cellStyle name="40% - Accent4 9 4 2" xfId="7179" xr:uid="{00000000-0005-0000-0000-00009A0F0000}"/>
    <cellStyle name="40% - Accent4 9 4 2 2" xfId="24984" xr:uid="{636F246D-9C28-4B9E-86E3-FAE29C573365}"/>
    <cellStyle name="40% - Accent4 9 4 3" xfId="24983" xr:uid="{9FF8C4D6-B553-4D74-B570-2ED4B89F42C2}"/>
    <cellStyle name="40% - Accent4 9 5" xfId="7180" xr:uid="{00000000-0005-0000-0000-00009B0F0000}"/>
    <cellStyle name="40% - Accent4 9 5 2" xfId="24985" xr:uid="{20C47873-0D14-4044-BB23-CD91C8228AC1}"/>
    <cellStyle name="40% - Accent4 9 6" xfId="24978" xr:uid="{6B12CB06-B6A4-41CD-A32E-7DA524A8B07D}"/>
    <cellStyle name="40% - Accent5" xfId="99" builtinId="47" customBuiltin="1"/>
    <cellStyle name="40% - Accent5 10" xfId="7181" xr:uid="{00000000-0005-0000-0000-00009C0F0000}"/>
    <cellStyle name="40% - Accent5 10 2" xfId="7182" xr:uid="{00000000-0005-0000-0000-00009D0F0000}"/>
    <cellStyle name="40% - Accent5 10 2 2" xfId="7183" xr:uid="{00000000-0005-0000-0000-00009E0F0000}"/>
    <cellStyle name="40% - Accent5 10 2 2 2" xfId="24988" xr:uid="{C57FA394-EF27-4905-991D-DF152C168ADF}"/>
    <cellStyle name="40% - Accent5 10 2 3" xfId="7184" xr:uid="{00000000-0005-0000-0000-00009F0F0000}"/>
    <cellStyle name="40% - Accent5 10 2 3 2" xfId="24989" xr:uid="{E274C129-6D13-4136-9D13-219FA734447A}"/>
    <cellStyle name="40% - Accent5 10 2 4" xfId="24987" xr:uid="{E3217259-FBF2-453A-9890-84772AA317FE}"/>
    <cellStyle name="40% - Accent5 10 3" xfId="7185" xr:uid="{00000000-0005-0000-0000-0000A00F0000}"/>
    <cellStyle name="40% - Accent5 10 3 2" xfId="24990" xr:uid="{5C312593-3EA4-4233-9423-05FC925FFC00}"/>
    <cellStyle name="40% - Accent5 10 4" xfId="7186" xr:uid="{00000000-0005-0000-0000-0000A10F0000}"/>
    <cellStyle name="40% - Accent5 10 4 2" xfId="7187" xr:uid="{00000000-0005-0000-0000-0000A20F0000}"/>
    <cellStyle name="40% - Accent5 10 4 2 2" xfId="24992" xr:uid="{B6F4E65E-9220-48F2-8566-3F2FBE83213D}"/>
    <cellStyle name="40% - Accent5 10 4 3" xfId="24991" xr:uid="{840E9D60-7645-40AB-8FAA-A8BE414897C5}"/>
    <cellStyle name="40% - Accent5 10 5" xfId="7188" xr:uid="{00000000-0005-0000-0000-0000A30F0000}"/>
    <cellStyle name="40% - Accent5 10 5 2" xfId="24993" xr:uid="{D6A4F788-C633-497A-9A53-DD73E948B6B1}"/>
    <cellStyle name="40% - Accent5 10 6" xfId="24986" xr:uid="{CBF4D657-D0D6-4B86-8018-F741E4FD247F}"/>
    <cellStyle name="40% - Accent5 11" xfId="7189" xr:uid="{00000000-0005-0000-0000-0000A40F0000}"/>
    <cellStyle name="40% - Accent5 11 2" xfId="7190" xr:uid="{00000000-0005-0000-0000-0000A50F0000}"/>
    <cellStyle name="40% - Accent5 11 2 2" xfId="24995" xr:uid="{056B4AB1-4FAD-4162-BBAE-7AFE31B560D6}"/>
    <cellStyle name="40% - Accent5 11 3" xfId="7191" xr:uid="{00000000-0005-0000-0000-0000A60F0000}"/>
    <cellStyle name="40% - Accent5 11 3 2" xfId="7192" xr:uid="{00000000-0005-0000-0000-0000A70F0000}"/>
    <cellStyle name="40% - Accent5 11 3 2 2" xfId="24997" xr:uid="{0F1AAFB0-D619-4E48-8635-19DC72C866ED}"/>
    <cellStyle name="40% - Accent5 11 3 3" xfId="24996" xr:uid="{6AD0A574-B37A-48D2-95D3-FFD0AF731EAA}"/>
    <cellStyle name="40% - Accent5 11 4" xfId="24994" xr:uid="{91A0E7F6-AFF1-4052-816E-1069EF6B7C83}"/>
    <cellStyle name="40% - Accent5 12" xfId="7193" xr:uid="{00000000-0005-0000-0000-0000A80F0000}"/>
    <cellStyle name="40% - Accent5 12 2" xfId="7194" xr:uid="{00000000-0005-0000-0000-0000A90F0000}"/>
    <cellStyle name="40% - Accent5 12 2 2" xfId="24999" xr:uid="{29AAF2C9-09B7-4F21-8F6D-F734D6FB87E1}"/>
    <cellStyle name="40% - Accent5 12 3" xfId="7195" xr:uid="{00000000-0005-0000-0000-0000AA0F0000}"/>
    <cellStyle name="40% - Accent5 12 3 2" xfId="25000" xr:uid="{0782FD46-497A-4864-B61D-88EB5E78AAEC}"/>
    <cellStyle name="40% - Accent5 12 4" xfId="24998" xr:uid="{DA07BD71-0650-4FB7-B8CE-7188D96E1681}"/>
    <cellStyle name="40% - Accent5 13" xfId="7196" xr:uid="{00000000-0005-0000-0000-0000AB0F0000}"/>
    <cellStyle name="40% - Accent5 13 2" xfId="7197" xr:uid="{00000000-0005-0000-0000-0000AC0F0000}"/>
    <cellStyle name="40% - Accent5 13 2 2" xfId="25002" xr:uid="{7EB77555-A00B-43BC-BB65-C88DA2F0A1B3}"/>
    <cellStyle name="40% - Accent5 13 3" xfId="7198" xr:uid="{00000000-0005-0000-0000-0000AD0F0000}"/>
    <cellStyle name="40% - Accent5 13 3 2" xfId="25003" xr:uid="{AC3024C1-99A0-4E9C-8F7A-BBC77A5E9C61}"/>
    <cellStyle name="40% - Accent5 13 4" xfId="25001" xr:uid="{D1934F16-0AB4-4210-BE64-1543F9587B4F}"/>
    <cellStyle name="40% - Accent5 14" xfId="7199" xr:uid="{00000000-0005-0000-0000-0000AE0F0000}"/>
    <cellStyle name="40% - Accent5 14 2" xfId="7200" xr:uid="{00000000-0005-0000-0000-0000AF0F0000}"/>
    <cellStyle name="40% - Accent5 14 2 2" xfId="25004" xr:uid="{136DC962-4BF9-4348-B40B-21DB49AC0F66}"/>
    <cellStyle name="40% - Accent5 15" xfId="7201" xr:uid="{00000000-0005-0000-0000-0000B00F0000}"/>
    <cellStyle name="40% - Accent5 15 2" xfId="25005" xr:uid="{3F9236E5-CFFD-4466-9472-780C3072ADD8}"/>
    <cellStyle name="40% - Accent5 16" xfId="7202" xr:uid="{00000000-0005-0000-0000-0000B10F0000}"/>
    <cellStyle name="40% - Accent5 17" xfId="20667" xr:uid="{C9435B2B-8DB9-44A0-9C6E-DDD861B52391}"/>
    <cellStyle name="40% - Accent5 2" xfId="245" xr:uid="{00000000-0005-0000-0000-000054000000}"/>
    <cellStyle name="40% - Accent5 2 2" xfId="7203" xr:uid="{00000000-0005-0000-0000-0000B30F0000}"/>
    <cellStyle name="40% - Accent5 2 3" xfId="7204" xr:uid="{00000000-0005-0000-0000-0000B40F0000}"/>
    <cellStyle name="40% - Accent5 2 3 2" xfId="7205" xr:uid="{00000000-0005-0000-0000-0000B50F0000}"/>
    <cellStyle name="40% - Accent5 2 3 2 2" xfId="7206" xr:uid="{00000000-0005-0000-0000-0000B60F0000}"/>
    <cellStyle name="40% - Accent5 2 3 2 2 2" xfId="7207" xr:uid="{00000000-0005-0000-0000-0000B70F0000}"/>
    <cellStyle name="40% - Accent5 2 3 2 2 2 2" xfId="7208" xr:uid="{00000000-0005-0000-0000-0000B80F0000}"/>
    <cellStyle name="40% - Accent5 2 3 2 2 2 2 2" xfId="25010" xr:uid="{514B83F1-1AF2-42A5-932A-D23EA718D420}"/>
    <cellStyle name="40% - Accent5 2 3 2 2 2 3" xfId="7209" xr:uid="{00000000-0005-0000-0000-0000B90F0000}"/>
    <cellStyle name="40% - Accent5 2 3 2 2 2 3 2" xfId="25011" xr:uid="{CEF11C55-2487-4636-A246-37630C6A6C6A}"/>
    <cellStyle name="40% - Accent5 2 3 2 2 2 4" xfId="25009" xr:uid="{404B8179-E8B9-4565-83CA-8E1C32FAAE68}"/>
    <cellStyle name="40% - Accent5 2 3 2 2 3" xfId="7210" xr:uid="{00000000-0005-0000-0000-0000BA0F0000}"/>
    <cellStyle name="40% - Accent5 2 3 2 2 3 2" xfId="7211" xr:uid="{00000000-0005-0000-0000-0000BB0F0000}"/>
    <cellStyle name="40% - Accent5 2 3 2 2 3 2 2" xfId="25013" xr:uid="{EF7B32A9-F20A-43B8-B14F-2D23000B888E}"/>
    <cellStyle name="40% - Accent5 2 3 2 2 3 3" xfId="25012" xr:uid="{8A6CA5DE-C708-4D97-8176-60ADFD54A6A6}"/>
    <cellStyle name="40% - Accent5 2 3 2 2 4" xfId="7212" xr:uid="{00000000-0005-0000-0000-0000BC0F0000}"/>
    <cellStyle name="40% - Accent5 2 3 2 2 4 2" xfId="25014" xr:uid="{E2D9E5C7-9FF7-4AAC-A662-8834E250EDE4}"/>
    <cellStyle name="40% - Accent5 2 3 2 2 5" xfId="25008" xr:uid="{6A237441-5F3C-4993-94D0-F1C6F7EC0CEE}"/>
    <cellStyle name="40% - Accent5 2 3 2 3" xfId="7213" xr:uid="{00000000-0005-0000-0000-0000BD0F0000}"/>
    <cellStyle name="40% - Accent5 2 3 2 3 2" xfId="7214" xr:uid="{00000000-0005-0000-0000-0000BE0F0000}"/>
    <cellStyle name="40% - Accent5 2 3 2 3 2 2" xfId="7215" xr:uid="{00000000-0005-0000-0000-0000BF0F0000}"/>
    <cellStyle name="40% - Accent5 2 3 2 3 2 2 2" xfId="25017" xr:uid="{D06F4333-5254-4C69-8478-D814648C7FD5}"/>
    <cellStyle name="40% - Accent5 2 3 2 3 2 3" xfId="7216" xr:uid="{00000000-0005-0000-0000-0000C00F0000}"/>
    <cellStyle name="40% - Accent5 2 3 2 3 2 3 2" xfId="25018" xr:uid="{2DBD82B4-9FD2-46D3-A85A-A1BD4A4FA2C1}"/>
    <cellStyle name="40% - Accent5 2 3 2 3 2 4" xfId="25016" xr:uid="{13574017-4059-409A-AAD6-811FAF2ED867}"/>
    <cellStyle name="40% - Accent5 2 3 2 3 3" xfId="7217" xr:uid="{00000000-0005-0000-0000-0000C10F0000}"/>
    <cellStyle name="40% - Accent5 2 3 2 3 3 2" xfId="7218" xr:uid="{00000000-0005-0000-0000-0000C20F0000}"/>
    <cellStyle name="40% - Accent5 2 3 2 3 3 2 2" xfId="25020" xr:uid="{6A2A35B5-B141-4ECF-83D1-9136848A4D2D}"/>
    <cellStyle name="40% - Accent5 2 3 2 3 3 3" xfId="25019" xr:uid="{9DB87784-6117-4A43-9C1B-C714D2EC7C03}"/>
    <cellStyle name="40% - Accent5 2 3 2 3 4" xfId="7219" xr:uid="{00000000-0005-0000-0000-0000C30F0000}"/>
    <cellStyle name="40% - Accent5 2 3 2 3 4 2" xfId="25021" xr:uid="{1B9E1C3B-212E-437E-985A-DAEED906E192}"/>
    <cellStyle name="40% - Accent5 2 3 2 3 5" xfId="25015" xr:uid="{D8982A71-07ED-40BD-B12D-7DD4B0449C59}"/>
    <cellStyle name="40% - Accent5 2 3 2 4" xfId="7220" xr:uid="{00000000-0005-0000-0000-0000C40F0000}"/>
    <cellStyle name="40% - Accent5 2 3 2 4 2" xfId="7221" xr:uid="{00000000-0005-0000-0000-0000C50F0000}"/>
    <cellStyle name="40% - Accent5 2 3 2 4 2 2" xfId="25023" xr:uid="{FD35D403-52B0-4FB1-AF34-C9B46720BC8C}"/>
    <cellStyle name="40% - Accent5 2 3 2 4 3" xfId="7222" xr:uid="{00000000-0005-0000-0000-0000C60F0000}"/>
    <cellStyle name="40% - Accent5 2 3 2 4 3 2" xfId="25024" xr:uid="{0051ED24-8F3A-4441-9632-0BA3155C4F94}"/>
    <cellStyle name="40% - Accent5 2 3 2 4 4" xfId="25022" xr:uid="{1A42A2F8-89E7-4C8B-9FD3-A6BBC6018EC3}"/>
    <cellStyle name="40% - Accent5 2 3 2 5" xfId="7223" xr:uid="{00000000-0005-0000-0000-0000C70F0000}"/>
    <cellStyle name="40% - Accent5 2 3 2 5 2" xfId="25025" xr:uid="{E8C1A7DA-C9B2-402F-AD76-B0151B443B76}"/>
    <cellStyle name="40% - Accent5 2 3 2 6" xfId="7224" xr:uid="{00000000-0005-0000-0000-0000C80F0000}"/>
    <cellStyle name="40% - Accent5 2 3 2 6 2" xfId="7225" xr:uid="{00000000-0005-0000-0000-0000C90F0000}"/>
    <cellStyle name="40% - Accent5 2 3 2 6 2 2" xfId="25027" xr:uid="{7FAEF362-F09E-4AAD-B489-5FDBF9D13EA4}"/>
    <cellStyle name="40% - Accent5 2 3 2 6 3" xfId="25026" xr:uid="{49BF738B-C808-42E5-9EF2-796D40007352}"/>
    <cellStyle name="40% - Accent5 2 3 2 7" xfId="7226" xr:uid="{00000000-0005-0000-0000-0000CA0F0000}"/>
    <cellStyle name="40% - Accent5 2 3 2 7 2" xfId="25028" xr:uid="{7F65C97D-1B07-4CEC-9BA9-A3A17D68C367}"/>
    <cellStyle name="40% - Accent5 2 3 2 8" xfId="25007" xr:uid="{6E3C258A-FF63-4B28-B226-C7C43F3250E8}"/>
    <cellStyle name="40% - Accent5 2 3 3" xfId="7227" xr:uid="{00000000-0005-0000-0000-0000CB0F0000}"/>
    <cellStyle name="40% - Accent5 2 3 3 2" xfId="7228" xr:uid="{00000000-0005-0000-0000-0000CC0F0000}"/>
    <cellStyle name="40% - Accent5 2 3 3 2 2" xfId="7229" xr:uid="{00000000-0005-0000-0000-0000CD0F0000}"/>
    <cellStyle name="40% - Accent5 2 3 3 2 2 2" xfId="25031" xr:uid="{CB74324D-CF83-462C-BBBC-E94A86805FED}"/>
    <cellStyle name="40% - Accent5 2 3 3 2 3" xfId="7230" xr:uid="{00000000-0005-0000-0000-0000CE0F0000}"/>
    <cellStyle name="40% - Accent5 2 3 3 2 3 2" xfId="25032" xr:uid="{8D7B5829-B57A-4E67-A2E5-0C334803185F}"/>
    <cellStyle name="40% - Accent5 2 3 3 2 4" xfId="25030" xr:uid="{9F692EE3-209A-446B-B997-778A4D6B99BA}"/>
    <cellStyle name="40% - Accent5 2 3 3 3" xfId="7231" xr:uid="{00000000-0005-0000-0000-0000CF0F0000}"/>
    <cellStyle name="40% - Accent5 2 3 3 3 2" xfId="7232" xr:uid="{00000000-0005-0000-0000-0000D00F0000}"/>
    <cellStyle name="40% - Accent5 2 3 3 3 2 2" xfId="25034" xr:uid="{71E41F5F-4A5A-4B53-90A5-C828AB55C866}"/>
    <cellStyle name="40% - Accent5 2 3 3 3 3" xfId="25033" xr:uid="{0B4FDF4F-241F-46DC-AE66-C657707531E2}"/>
    <cellStyle name="40% - Accent5 2 3 3 4" xfId="7233" xr:uid="{00000000-0005-0000-0000-0000D10F0000}"/>
    <cellStyle name="40% - Accent5 2 3 3 4 2" xfId="25035" xr:uid="{8B22B62C-C139-4A32-963C-6F504A1C9003}"/>
    <cellStyle name="40% - Accent5 2 3 3 5" xfId="25029" xr:uid="{F738CB7F-E935-49C3-AE50-1865093AD4DC}"/>
    <cellStyle name="40% - Accent5 2 3 4" xfId="7234" xr:uid="{00000000-0005-0000-0000-0000D20F0000}"/>
    <cellStyle name="40% - Accent5 2 3 4 2" xfId="7235" xr:uid="{00000000-0005-0000-0000-0000D30F0000}"/>
    <cellStyle name="40% - Accent5 2 3 4 2 2" xfId="7236" xr:uid="{00000000-0005-0000-0000-0000D40F0000}"/>
    <cellStyle name="40% - Accent5 2 3 4 2 2 2" xfId="25038" xr:uid="{B4216D03-A3AF-4220-9F67-B68E6B256009}"/>
    <cellStyle name="40% - Accent5 2 3 4 2 3" xfId="7237" xr:uid="{00000000-0005-0000-0000-0000D50F0000}"/>
    <cellStyle name="40% - Accent5 2 3 4 2 3 2" xfId="25039" xr:uid="{2364BC23-93AB-4791-9DF6-E7287F616A00}"/>
    <cellStyle name="40% - Accent5 2 3 4 2 4" xfId="25037" xr:uid="{F389A4FA-109C-4AEF-9A10-E1FC73929589}"/>
    <cellStyle name="40% - Accent5 2 3 4 3" xfId="7238" xr:uid="{00000000-0005-0000-0000-0000D60F0000}"/>
    <cellStyle name="40% - Accent5 2 3 4 3 2" xfId="7239" xr:uid="{00000000-0005-0000-0000-0000D70F0000}"/>
    <cellStyle name="40% - Accent5 2 3 4 3 2 2" xfId="25041" xr:uid="{93F819B3-11B5-4030-AC66-61DBB5B520CB}"/>
    <cellStyle name="40% - Accent5 2 3 4 3 3" xfId="25040" xr:uid="{BCD9853A-B29C-49EE-9AA7-C9276363744D}"/>
    <cellStyle name="40% - Accent5 2 3 4 4" xfId="7240" xr:uid="{00000000-0005-0000-0000-0000D80F0000}"/>
    <cellStyle name="40% - Accent5 2 3 4 4 2" xfId="25042" xr:uid="{A104CC66-5B0E-4FAD-98C5-5913F65FB616}"/>
    <cellStyle name="40% - Accent5 2 3 4 5" xfId="25036" xr:uid="{EC654450-FDBA-45A7-8168-B9604B80AA57}"/>
    <cellStyle name="40% - Accent5 2 3 5" xfId="7241" xr:uid="{00000000-0005-0000-0000-0000D90F0000}"/>
    <cellStyle name="40% - Accent5 2 3 5 2" xfId="7242" xr:uid="{00000000-0005-0000-0000-0000DA0F0000}"/>
    <cellStyle name="40% - Accent5 2 3 5 2 2" xfId="25044" xr:uid="{0F719985-51DF-49F0-9766-38AE83834F10}"/>
    <cellStyle name="40% - Accent5 2 3 5 3" xfId="7243" xr:uid="{00000000-0005-0000-0000-0000DB0F0000}"/>
    <cellStyle name="40% - Accent5 2 3 5 3 2" xfId="25045" xr:uid="{E7CA28F6-2154-4EB3-829A-8C99B55DEAB1}"/>
    <cellStyle name="40% - Accent5 2 3 5 4" xfId="25043" xr:uid="{BD11343F-6020-443D-B73B-47E184AECFF1}"/>
    <cellStyle name="40% - Accent5 2 3 6" xfId="7244" xr:uid="{00000000-0005-0000-0000-0000DC0F0000}"/>
    <cellStyle name="40% - Accent5 2 3 6 2" xfId="25046" xr:uid="{A5E82BE5-FD4C-432C-A406-83F27BB76C99}"/>
    <cellStyle name="40% - Accent5 2 3 7" xfId="7245" xr:uid="{00000000-0005-0000-0000-0000DD0F0000}"/>
    <cellStyle name="40% - Accent5 2 3 7 2" xfId="7246" xr:uid="{00000000-0005-0000-0000-0000DE0F0000}"/>
    <cellStyle name="40% - Accent5 2 3 7 2 2" xfId="25048" xr:uid="{76B63F83-041F-4F46-B6EE-9A99EE467351}"/>
    <cellStyle name="40% - Accent5 2 3 7 3" xfId="25047" xr:uid="{85552AB6-0CAB-4D7B-BD15-DDCBA64F12F9}"/>
    <cellStyle name="40% - Accent5 2 3 8" xfId="7247" xr:uid="{00000000-0005-0000-0000-0000DF0F0000}"/>
    <cellStyle name="40% - Accent5 2 3 8 2" xfId="25049" xr:uid="{1086AAEB-B823-4748-8A12-FB0728895981}"/>
    <cellStyle name="40% - Accent5 2 3 9" xfId="25006" xr:uid="{C0AE2EF0-0CD8-46AA-ACE7-24F289A7F382}"/>
    <cellStyle name="40% - Accent5 2 4" xfId="7248" xr:uid="{00000000-0005-0000-0000-0000E00F0000}"/>
    <cellStyle name="40% - Accent5 2 4 2" xfId="7249" xr:uid="{00000000-0005-0000-0000-0000E10F0000}"/>
    <cellStyle name="40% - Accent5 2 4 2 2" xfId="7250" xr:uid="{00000000-0005-0000-0000-0000E20F0000}"/>
    <cellStyle name="40% - Accent5 2 4 2 2 2" xfId="7251" xr:uid="{00000000-0005-0000-0000-0000E30F0000}"/>
    <cellStyle name="40% - Accent5 2 4 2 2 2 2" xfId="7252" xr:uid="{00000000-0005-0000-0000-0000E40F0000}"/>
    <cellStyle name="40% - Accent5 2 4 2 2 2 2 2" xfId="25054" xr:uid="{723B20BD-A420-4900-982D-FB4148D9BDF9}"/>
    <cellStyle name="40% - Accent5 2 4 2 2 2 3" xfId="7253" xr:uid="{00000000-0005-0000-0000-0000E50F0000}"/>
    <cellStyle name="40% - Accent5 2 4 2 2 2 3 2" xfId="25055" xr:uid="{A580C451-EDCA-4A71-A2DB-6EFBC29A89A5}"/>
    <cellStyle name="40% - Accent5 2 4 2 2 2 4" xfId="25053" xr:uid="{B99AFC54-0C74-4F6C-9964-B246B7217144}"/>
    <cellStyle name="40% - Accent5 2 4 2 2 3" xfId="7254" xr:uid="{00000000-0005-0000-0000-0000E60F0000}"/>
    <cellStyle name="40% - Accent5 2 4 2 2 3 2" xfId="7255" xr:uid="{00000000-0005-0000-0000-0000E70F0000}"/>
    <cellStyle name="40% - Accent5 2 4 2 2 3 2 2" xfId="25057" xr:uid="{09ED6545-D228-4DE9-BCC0-3780302B7599}"/>
    <cellStyle name="40% - Accent5 2 4 2 2 3 3" xfId="25056" xr:uid="{90091093-06E3-4D47-A5F2-752E8055811A}"/>
    <cellStyle name="40% - Accent5 2 4 2 2 4" xfId="7256" xr:uid="{00000000-0005-0000-0000-0000E80F0000}"/>
    <cellStyle name="40% - Accent5 2 4 2 2 4 2" xfId="25058" xr:uid="{A2D7BD58-2550-4DB3-AD99-E78F8E0BD3FC}"/>
    <cellStyle name="40% - Accent5 2 4 2 2 5" xfId="25052" xr:uid="{83EC75AA-D997-45B6-97C5-F7E08A77C442}"/>
    <cellStyle name="40% - Accent5 2 4 2 3" xfId="7257" xr:uid="{00000000-0005-0000-0000-0000E90F0000}"/>
    <cellStyle name="40% - Accent5 2 4 2 3 2" xfId="7258" xr:uid="{00000000-0005-0000-0000-0000EA0F0000}"/>
    <cellStyle name="40% - Accent5 2 4 2 3 2 2" xfId="7259" xr:uid="{00000000-0005-0000-0000-0000EB0F0000}"/>
    <cellStyle name="40% - Accent5 2 4 2 3 2 2 2" xfId="25061" xr:uid="{C1B09D6B-C4D7-4349-872E-0FBE85805BE6}"/>
    <cellStyle name="40% - Accent5 2 4 2 3 2 3" xfId="7260" xr:uid="{00000000-0005-0000-0000-0000EC0F0000}"/>
    <cellStyle name="40% - Accent5 2 4 2 3 2 3 2" xfId="25062" xr:uid="{680DB319-5C87-451B-AD92-E990EAD904C8}"/>
    <cellStyle name="40% - Accent5 2 4 2 3 2 4" xfId="25060" xr:uid="{62B31951-C850-452D-9506-39E57EC9A40E}"/>
    <cellStyle name="40% - Accent5 2 4 2 3 3" xfId="7261" xr:uid="{00000000-0005-0000-0000-0000ED0F0000}"/>
    <cellStyle name="40% - Accent5 2 4 2 3 3 2" xfId="7262" xr:uid="{00000000-0005-0000-0000-0000EE0F0000}"/>
    <cellStyle name="40% - Accent5 2 4 2 3 3 2 2" xfId="25064" xr:uid="{F8D2C2D7-75E2-40E4-A380-EF623A5A7115}"/>
    <cellStyle name="40% - Accent5 2 4 2 3 3 3" xfId="25063" xr:uid="{A2D3B323-F62E-4240-96AF-58DF0694A0BC}"/>
    <cellStyle name="40% - Accent5 2 4 2 3 4" xfId="7263" xr:uid="{00000000-0005-0000-0000-0000EF0F0000}"/>
    <cellStyle name="40% - Accent5 2 4 2 3 4 2" xfId="25065" xr:uid="{895A6C53-07E7-446F-B426-3F6448D32621}"/>
    <cellStyle name="40% - Accent5 2 4 2 3 5" xfId="25059" xr:uid="{C02F8E67-6220-450A-9B7D-DE87B7F68224}"/>
    <cellStyle name="40% - Accent5 2 4 2 4" xfId="7264" xr:uid="{00000000-0005-0000-0000-0000F00F0000}"/>
    <cellStyle name="40% - Accent5 2 4 2 4 2" xfId="7265" xr:uid="{00000000-0005-0000-0000-0000F10F0000}"/>
    <cellStyle name="40% - Accent5 2 4 2 4 2 2" xfId="25067" xr:uid="{A298CF4A-C651-4F7C-90FC-B98123145694}"/>
    <cellStyle name="40% - Accent5 2 4 2 4 3" xfId="7266" xr:uid="{00000000-0005-0000-0000-0000F20F0000}"/>
    <cellStyle name="40% - Accent5 2 4 2 4 3 2" xfId="25068" xr:uid="{A4CED07F-8EF1-4D73-9A46-7C3852803138}"/>
    <cellStyle name="40% - Accent5 2 4 2 4 4" xfId="25066" xr:uid="{5BF6FEC3-6746-4B65-BAA4-00CD8861C91B}"/>
    <cellStyle name="40% - Accent5 2 4 2 5" xfId="7267" xr:uid="{00000000-0005-0000-0000-0000F30F0000}"/>
    <cellStyle name="40% - Accent5 2 4 2 5 2" xfId="25069" xr:uid="{67D3AACA-06A6-4D38-9003-048D70A96024}"/>
    <cellStyle name="40% - Accent5 2 4 2 6" xfId="7268" xr:uid="{00000000-0005-0000-0000-0000F40F0000}"/>
    <cellStyle name="40% - Accent5 2 4 2 6 2" xfId="7269" xr:uid="{00000000-0005-0000-0000-0000F50F0000}"/>
    <cellStyle name="40% - Accent5 2 4 2 6 2 2" xfId="25071" xr:uid="{86632CB0-CFE6-48AF-AC7A-9FF7CC2AB971}"/>
    <cellStyle name="40% - Accent5 2 4 2 6 3" xfId="25070" xr:uid="{0B238C88-0829-4BEA-BC7A-7B5A024D0C10}"/>
    <cellStyle name="40% - Accent5 2 4 2 7" xfId="7270" xr:uid="{00000000-0005-0000-0000-0000F60F0000}"/>
    <cellStyle name="40% - Accent5 2 4 2 7 2" xfId="25072" xr:uid="{D2BEE32E-6E98-4C4C-A676-72686205053F}"/>
    <cellStyle name="40% - Accent5 2 4 2 8" xfId="25051" xr:uid="{B60C1907-773D-43EB-94D7-75808D0029E2}"/>
    <cellStyle name="40% - Accent5 2 4 3" xfId="7271" xr:uid="{00000000-0005-0000-0000-0000F70F0000}"/>
    <cellStyle name="40% - Accent5 2 4 3 2" xfId="7272" xr:uid="{00000000-0005-0000-0000-0000F80F0000}"/>
    <cellStyle name="40% - Accent5 2 4 3 2 2" xfId="7273" xr:uid="{00000000-0005-0000-0000-0000F90F0000}"/>
    <cellStyle name="40% - Accent5 2 4 3 2 2 2" xfId="25075" xr:uid="{F3ED0391-468C-4C1D-8073-58C4856FBC21}"/>
    <cellStyle name="40% - Accent5 2 4 3 2 3" xfId="7274" xr:uid="{00000000-0005-0000-0000-0000FA0F0000}"/>
    <cellStyle name="40% - Accent5 2 4 3 2 3 2" xfId="25076" xr:uid="{C6986122-B710-49C2-B980-D7A6777B7996}"/>
    <cellStyle name="40% - Accent5 2 4 3 2 4" xfId="25074" xr:uid="{8E99E035-F45D-4658-A8E1-20035988C198}"/>
    <cellStyle name="40% - Accent5 2 4 3 3" xfId="7275" xr:uid="{00000000-0005-0000-0000-0000FB0F0000}"/>
    <cellStyle name="40% - Accent5 2 4 3 3 2" xfId="7276" xr:uid="{00000000-0005-0000-0000-0000FC0F0000}"/>
    <cellStyle name="40% - Accent5 2 4 3 3 2 2" xfId="25078" xr:uid="{B25004A8-9C0A-4F8E-90B9-F8CF174AF8A7}"/>
    <cellStyle name="40% - Accent5 2 4 3 3 3" xfId="25077" xr:uid="{664EEF17-C215-4A30-AFCE-71DE978C512F}"/>
    <cellStyle name="40% - Accent5 2 4 3 4" xfId="7277" xr:uid="{00000000-0005-0000-0000-0000FD0F0000}"/>
    <cellStyle name="40% - Accent5 2 4 3 4 2" xfId="25079" xr:uid="{3AB5CF8E-2419-4B23-B033-B0CCE0003B50}"/>
    <cellStyle name="40% - Accent5 2 4 3 5" xfId="25073" xr:uid="{C23DF640-B05A-4938-AAF4-F283A3C9BD93}"/>
    <cellStyle name="40% - Accent5 2 4 4" xfId="7278" xr:uid="{00000000-0005-0000-0000-0000FE0F0000}"/>
    <cellStyle name="40% - Accent5 2 4 4 2" xfId="7279" xr:uid="{00000000-0005-0000-0000-0000FF0F0000}"/>
    <cellStyle name="40% - Accent5 2 4 4 2 2" xfId="7280" xr:uid="{00000000-0005-0000-0000-000000100000}"/>
    <cellStyle name="40% - Accent5 2 4 4 2 2 2" xfId="25082" xr:uid="{5221E871-905A-41DC-8461-AAA093F0ADBE}"/>
    <cellStyle name="40% - Accent5 2 4 4 2 3" xfId="7281" xr:uid="{00000000-0005-0000-0000-000001100000}"/>
    <cellStyle name="40% - Accent5 2 4 4 2 3 2" xfId="25083" xr:uid="{8837E233-0BC6-4F0B-BD26-8B9AE1A68CA1}"/>
    <cellStyle name="40% - Accent5 2 4 4 2 4" xfId="25081" xr:uid="{209EB1D5-6E30-4E3E-B9C2-AC7692518785}"/>
    <cellStyle name="40% - Accent5 2 4 4 3" xfId="7282" xr:uid="{00000000-0005-0000-0000-000002100000}"/>
    <cellStyle name="40% - Accent5 2 4 4 3 2" xfId="7283" xr:uid="{00000000-0005-0000-0000-000003100000}"/>
    <cellStyle name="40% - Accent5 2 4 4 3 2 2" xfId="25085" xr:uid="{7C76DA71-470F-40C9-8927-7CFC58EA88EC}"/>
    <cellStyle name="40% - Accent5 2 4 4 3 3" xfId="25084" xr:uid="{CDC4BD1D-7E57-4435-820C-219E7C241C2F}"/>
    <cellStyle name="40% - Accent5 2 4 4 4" xfId="7284" xr:uid="{00000000-0005-0000-0000-000004100000}"/>
    <cellStyle name="40% - Accent5 2 4 4 4 2" xfId="25086" xr:uid="{6A7D6BC4-E365-4815-99FF-163CE70909CB}"/>
    <cellStyle name="40% - Accent5 2 4 4 5" xfId="25080" xr:uid="{0E117BB8-DAA2-4FDF-99F5-B4338D925011}"/>
    <cellStyle name="40% - Accent5 2 4 5" xfId="7285" xr:uid="{00000000-0005-0000-0000-000005100000}"/>
    <cellStyle name="40% - Accent5 2 4 5 2" xfId="7286" xr:uid="{00000000-0005-0000-0000-000006100000}"/>
    <cellStyle name="40% - Accent5 2 4 5 2 2" xfId="25088" xr:uid="{FA02A155-FCEC-4CF0-A18C-EDA54303F967}"/>
    <cellStyle name="40% - Accent5 2 4 5 3" xfId="7287" xr:uid="{00000000-0005-0000-0000-000007100000}"/>
    <cellStyle name="40% - Accent5 2 4 5 3 2" xfId="25089" xr:uid="{927AD494-59F6-415C-875D-0DBDFF175001}"/>
    <cellStyle name="40% - Accent5 2 4 5 4" xfId="25087" xr:uid="{CBE80726-BE02-4BA6-BECA-E9B2DAF88703}"/>
    <cellStyle name="40% - Accent5 2 4 6" xfId="7288" xr:uid="{00000000-0005-0000-0000-000008100000}"/>
    <cellStyle name="40% - Accent5 2 4 6 2" xfId="25090" xr:uid="{9F685447-FB88-4BFF-9ABC-3A06CE96B39D}"/>
    <cellStyle name="40% - Accent5 2 4 7" xfId="7289" xr:uid="{00000000-0005-0000-0000-000009100000}"/>
    <cellStyle name="40% - Accent5 2 4 7 2" xfId="7290" xr:uid="{00000000-0005-0000-0000-00000A100000}"/>
    <cellStyle name="40% - Accent5 2 4 7 2 2" xfId="25092" xr:uid="{4F68155D-F03C-41A8-8128-4AECB0B5F060}"/>
    <cellStyle name="40% - Accent5 2 4 7 3" xfId="25091" xr:uid="{A390DBE4-42F4-4FE8-887C-A8EC67AF0FDE}"/>
    <cellStyle name="40% - Accent5 2 4 8" xfId="7291" xr:uid="{00000000-0005-0000-0000-00000B100000}"/>
    <cellStyle name="40% - Accent5 2 4 8 2" xfId="25093" xr:uid="{03682599-4D0C-43FC-BD05-BF8FEAB15796}"/>
    <cellStyle name="40% - Accent5 2 4 9" xfId="25050" xr:uid="{9552A8E8-D686-40E1-B6F9-84F2A6AA70D3}"/>
    <cellStyle name="40% - Accent5 2 5" xfId="7292" xr:uid="{00000000-0005-0000-0000-00000C100000}"/>
    <cellStyle name="40% - Accent5 2 5 2" xfId="7293" xr:uid="{00000000-0005-0000-0000-00000D100000}"/>
    <cellStyle name="40% - Accent5 2 5 2 2" xfId="7294" xr:uid="{00000000-0005-0000-0000-00000E100000}"/>
    <cellStyle name="40% - Accent5 2 5 2 2 2" xfId="7295" xr:uid="{00000000-0005-0000-0000-00000F100000}"/>
    <cellStyle name="40% - Accent5 2 5 2 2 2 2" xfId="7296" xr:uid="{00000000-0005-0000-0000-000010100000}"/>
    <cellStyle name="40% - Accent5 2 5 2 2 2 2 2" xfId="25098" xr:uid="{C8D3F186-9298-4CD6-87A2-26EBBC039EE4}"/>
    <cellStyle name="40% - Accent5 2 5 2 2 2 3" xfId="7297" xr:uid="{00000000-0005-0000-0000-000011100000}"/>
    <cellStyle name="40% - Accent5 2 5 2 2 2 3 2" xfId="25099" xr:uid="{D4877451-B683-49D4-9F97-B2928951DFFA}"/>
    <cellStyle name="40% - Accent5 2 5 2 2 2 4" xfId="25097" xr:uid="{07AC5B0E-7E51-40CB-AE01-960CBDAA0286}"/>
    <cellStyle name="40% - Accent5 2 5 2 2 3" xfId="7298" xr:uid="{00000000-0005-0000-0000-000012100000}"/>
    <cellStyle name="40% - Accent5 2 5 2 2 3 2" xfId="7299" xr:uid="{00000000-0005-0000-0000-000013100000}"/>
    <cellStyle name="40% - Accent5 2 5 2 2 3 2 2" xfId="25101" xr:uid="{7E955E3D-5E2F-41BA-9B26-5F8566492A14}"/>
    <cellStyle name="40% - Accent5 2 5 2 2 3 3" xfId="25100" xr:uid="{9F477D65-44BE-4DC9-A242-BD54777C9853}"/>
    <cellStyle name="40% - Accent5 2 5 2 2 4" xfId="7300" xr:uid="{00000000-0005-0000-0000-000014100000}"/>
    <cellStyle name="40% - Accent5 2 5 2 2 4 2" xfId="25102" xr:uid="{4F6A4561-8407-43A7-BF65-A8CE4692A356}"/>
    <cellStyle name="40% - Accent5 2 5 2 2 5" xfId="25096" xr:uid="{49BB9971-25C1-42A8-87D6-69EC8FE5F16B}"/>
    <cellStyle name="40% - Accent5 2 5 2 3" xfId="7301" xr:uid="{00000000-0005-0000-0000-000015100000}"/>
    <cellStyle name="40% - Accent5 2 5 2 3 2" xfId="7302" xr:uid="{00000000-0005-0000-0000-000016100000}"/>
    <cellStyle name="40% - Accent5 2 5 2 3 2 2" xfId="7303" xr:uid="{00000000-0005-0000-0000-000017100000}"/>
    <cellStyle name="40% - Accent5 2 5 2 3 2 2 2" xfId="25105" xr:uid="{F9E0AD60-49C2-44C6-80DE-1DE0F79DBAA5}"/>
    <cellStyle name="40% - Accent5 2 5 2 3 2 3" xfId="7304" xr:uid="{00000000-0005-0000-0000-000018100000}"/>
    <cellStyle name="40% - Accent5 2 5 2 3 2 3 2" xfId="25106" xr:uid="{C3E1992A-9250-4C95-845B-DD33E50CCA22}"/>
    <cellStyle name="40% - Accent5 2 5 2 3 2 4" xfId="25104" xr:uid="{8A5E1275-53F1-4F79-81F1-6069D52CB649}"/>
    <cellStyle name="40% - Accent5 2 5 2 3 3" xfId="7305" xr:uid="{00000000-0005-0000-0000-000019100000}"/>
    <cellStyle name="40% - Accent5 2 5 2 3 3 2" xfId="7306" xr:uid="{00000000-0005-0000-0000-00001A100000}"/>
    <cellStyle name="40% - Accent5 2 5 2 3 3 2 2" xfId="25108" xr:uid="{873AF335-D9C2-4817-A507-69B22FFAE0D7}"/>
    <cellStyle name="40% - Accent5 2 5 2 3 3 3" xfId="25107" xr:uid="{4FF0512E-DBEE-4586-9F61-8B239D75F51C}"/>
    <cellStyle name="40% - Accent5 2 5 2 3 4" xfId="7307" xr:uid="{00000000-0005-0000-0000-00001B100000}"/>
    <cellStyle name="40% - Accent5 2 5 2 3 4 2" xfId="25109" xr:uid="{11B32CE0-E756-4E0D-9D55-89FE6EDB4486}"/>
    <cellStyle name="40% - Accent5 2 5 2 3 5" xfId="25103" xr:uid="{161BDE0E-246A-4BD9-B554-974400E6D142}"/>
    <cellStyle name="40% - Accent5 2 5 2 4" xfId="7308" xr:uid="{00000000-0005-0000-0000-00001C100000}"/>
    <cellStyle name="40% - Accent5 2 5 2 4 2" xfId="7309" xr:uid="{00000000-0005-0000-0000-00001D100000}"/>
    <cellStyle name="40% - Accent5 2 5 2 4 2 2" xfId="25111" xr:uid="{F4AC1ACF-7235-4C10-A951-253808784F4A}"/>
    <cellStyle name="40% - Accent5 2 5 2 4 3" xfId="7310" xr:uid="{00000000-0005-0000-0000-00001E100000}"/>
    <cellStyle name="40% - Accent5 2 5 2 4 3 2" xfId="25112" xr:uid="{5C9BE454-1CF2-46A8-AD8D-E0E3D0E8B587}"/>
    <cellStyle name="40% - Accent5 2 5 2 4 4" xfId="25110" xr:uid="{FCF90B7B-6543-4CBD-A968-CEF4FA4877A9}"/>
    <cellStyle name="40% - Accent5 2 5 2 5" xfId="7311" xr:uid="{00000000-0005-0000-0000-00001F100000}"/>
    <cellStyle name="40% - Accent5 2 5 2 5 2" xfId="25113" xr:uid="{C9978597-ED42-4A26-B36A-26DE68D631F2}"/>
    <cellStyle name="40% - Accent5 2 5 2 6" xfId="7312" xr:uid="{00000000-0005-0000-0000-000020100000}"/>
    <cellStyle name="40% - Accent5 2 5 2 6 2" xfId="7313" xr:uid="{00000000-0005-0000-0000-000021100000}"/>
    <cellStyle name="40% - Accent5 2 5 2 6 2 2" xfId="25115" xr:uid="{47EC783A-2A9C-45C9-9583-E4B899620453}"/>
    <cellStyle name="40% - Accent5 2 5 2 6 3" xfId="25114" xr:uid="{17DA3B81-447B-4BDC-9112-5EC8F729183F}"/>
    <cellStyle name="40% - Accent5 2 5 2 7" xfId="7314" xr:uid="{00000000-0005-0000-0000-000022100000}"/>
    <cellStyle name="40% - Accent5 2 5 2 7 2" xfId="25116" xr:uid="{5A62B168-B22A-45B8-9537-6EC4B6CB75F7}"/>
    <cellStyle name="40% - Accent5 2 5 2 8" xfId="25095" xr:uid="{536881D8-3769-47AA-9FBF-15EADF5A2DBD}"/>
    <cellStyle name="40% - Accent5 2 5 3" xfId="7315" xr:uid="{00000000-0005-0000-0000-000023100000}"/>
    <cellStyle name="40% - Accent5 2 5 3 2" xfId="7316" xr:uid="{00000000-0005-0000-0000-000024100000}"/>
    <cellStyle name="40% - Accent5 2 5 3 2 2" xfId="7317" xr:uid="{00000000-0005-0000-0000-000025100000}"/>
    <cellStyle name="40% - Accent5 2 5 3 2 2 2" xfId="25119" xr:uid="{7712682A-2D72-4F6E-B250-022F1A924DF2}"/>
    <cellStyle name="40% - Accent5 2 5 3 2 3" xfId="7318" xr:uid="{00000000-0005-0000-0000-000026100000}"/>
    <cellStyle name="40% - Accent5 2 5 3 2 3 2" xfId="25120" xr:uid="{47F8CC63-01B5-44CD-93FF-89C9C8541287}"/>
    <cellStyle name="40% - Accent5 2 5 3 2 4" xfId="25118" xr:uid="{0E2CFC9C-0C2A-4B37-9B48-C0228E2F2063}"/>
    <cellStyle name="40% - Accent5 2 5 3 3" xfId="7319" xr:uid="{00000000-0005-0000-0000-000027100000}"/>
    <cellStyle name="40% - Accent5 2 5 3 3 2" xfId="7320" xr:uid="{00000000-0005-0000-0000-000028100000}"/>
    <cellStyle name="40% - Accent5 2 5 3 3 2 2" xfId="25122" xr:uid="{716C915C-2C94-4A8B-81E4-AE6E24A53651}"/>
    <cellStyle name="40% - Accent5 2 5 3 3 3" xfId="25121" xr:uid="{8447E3C6-5E78-4F84-9628-7B9567CA83DE}"/>
    <cellStyle name="40% - Accent5 2 5 3 4" xfId="7321" xr:uid="{00000000-0005-0000-0000-000029100000}"/>
    <cellStyle name="40% - Accent5 2 5 3 4 2" xfId="25123" xr:uid="{D6A67856-1991-497A-A149-72B29197DADA}"/>
    <cellStyle name="40% - Accent5 2 5 3 5" xfId="25117" xr:uid="{ABA3B383-3BCD-4973-894C-AAA96D1BBC9B}"/>
    <cellStyle name="40% - Accent5 2 5 4" xfId="7322" xr:uid="{00000000-0005-0000-0000-00002A100000}"/>
    <cellStyle name="40% - Accent5 2 5 4 2" xfId="7323" xr:uid="{00000000-0005-0000-0000-00002B100000}"/>
    <cellStyle name="40% - Accent5 2 5 4 2 2" xfId="7324" xr:uid="{00000000-0005-0000-0000-00002C100000}"/>
    <cellStyle name="40% - Accent5 2 5 4 2 2 2" xfId="25126" xr:uid="{1E4328F1-6CBD-45CB-92C7-AAD384746556}"/>
    <cellStyle name="40% - Accent5 2 5 4 2 3" xfId="7325" xr:uid="{00000000-0005-0000-0000-00002D100000}"/>
    <cellStyle name="40% - Accent5 2 5 4 2 3 2" xfId="25127" xr:uid="{F93622C2-63A0-4D27-8062-870A9E79B774}"/>
    <cellStyle name="40% - Accent5 2 5 4 2 4" xfId="25125" xr:uid="{4D55FEC3-CBE5-4395-B92E-D71489F57DE9}"/>
    <cellStyle name="40% - Accent5 2 5 4 3" xfId="7326" xr:uid="{00000000-0005-0000-0000-00002E100000}"/>
    <cellStyle name="40% - Accent5 2 5 4 3 2" xfId="7327" xr:uid="{00000000-0005-0000-0000-00002F100000}"/>
    <cellStyle name="40% - Accent5 2 5 4 3 2 2" xfId="25129" xr:uid="{88DD5EBA-4655-42DF-B019-80589DFEA76F}"/>
    <cellStyle name="40% - Accent5 2 5 4 3 3" xfId="25128" xr:uid="{10F20CD0-C33F-4C4C-AAEF-F394A4B573E2}"/>
    <cellStyle name="40% - Accent5 2 5 4 4" xfId="7328" xr:uid="{00000000-0005-0000-0000-000030100000}"/>
    <cellStyle name="40% - Accent5 2 5 4 4 2" xfId="25130" xr:uid="{54F1393C-DA33-41C2-B0F7-E2B46BBA23B7}"/>
    <cellStyle name="40% - Accent5 2 5 4 5" xfId="25124" xr:uid="{281C1840-2B1D-4CF1-97B9-0F508C30763F}"/>
    <cellStyle name="40% - Accent5 2 5 5" xfId="7329" xr:uid="{00000000-0005-0000-0000-000031100000}"/>
    <cellStyle name="40% - Accent5 2 5 5 2" xfId="7330" xr:uid="{00000000-0005-0000-0000-000032100000}"/>
    <cellStyle name="40% - Accent5 2 5 5 2 2" xfId="25132" xr:uid="{4FC835AF-6312-4942-BF54-55D8DF2D00BA}"/>
    <cellStyle name="40% - Accent5 2 5 5 3" xfId="7331" xr:uid="{00000000-0005-0000-0000-000033100000}"/>
    <cellStyle name="40% - Accent5 2 5 5 3 2" xfId="25133" xr:uid="{E394BCA2-7431-446A-AFDE-3267CC1E9035}"/>
    <cellStyle name="40% - Accent5 2 5 5 4" xfId="25131" xr:uid="{E9B9C192-C999-4E03-BA29-957A9AB85A7A}"/>
    <cellStyle name="40% - Accent5 2 5 6" xfId="7332" xr:uid="{00000000-0005-0000-0000-000034100000}"/>
    <cellStyle name="40% - Accent5 2 5 6 2" xfId="25134" xr:uid="{BE9FD29A-D798-46CF-8BD0-EE163F138BE5}"/>
    <cellStyle name="40% - Accent5 2 5 7" xfId="7333" xr:uid="{00000000-0005-0000-0000-000035100000}"/>
    <cellStyle name="40% - Accent5 2 5 7 2" xfId="7334" xr:uid="{00000000-0005-0000-0000-000036100000}"/>
    <cellStyle name="40% - Accent5 2 5 7 2 2" xfId="25136" xr:uid="{1C108DFA-8583-4B91-8680-9A8A6786987A}"/>
    <cellStyle name="40% - Accent5 2 5 7 3" xfId="25135" xr:uid="{77476059-2FB6-4A76-8C37-8F279894BA16}"/>
    <cellStyle name="40% - Accent5 2 5 8" xfId="7335" xr:uid="{00000000-0005-0000-0000-000037100000}"/>
    <cellStyle name="40% - Accent5 2 5 8 2" xfId="25137" xr:uid="{6EA9AF58-D004-4EBC-B1C6-A2AD2BECD10D}"/>
    <cellStyle name="40% - Accent5 2 5 9" xfId="25094" xr:uid="{E8D916EB-FC59-44F3-8E2A-696406E18432}"/>
    <cellStyle name="40% - Accent5 2 6" xfId="7336" xr:uid="{00000000-0005-0000-0000-000038100000}"/>
    <cellStyle name="40% - Accent5 2 6 2" xfId="7337" xr:uid="{00000000-0005-0000-0000-000039100000}"/>
    <cellStyle name="40% - Accent5 2 6 2 2" xfId="7338" xr:uid="{00000000-0005-0000-0000-00003A100000}"/>
    <cellStyle name="40% - Accent5 2 6 2 2 2" xfId="7339" xr:uid="{00000000-0005-0000-0000-00003B100000}"/>
    <cellStyle name="40% - Accent5 2 6 2 2 2 2" xfId="7340" xr:uid="{00000000-0005-0000-0000-00003C100000}"/>
    <cellStyle name="40% - Accent5 2 6 2 2 2 2 2" xfId="25142" xr:uid="{DD049EFD-0B73-4A92-B2D0-9C6A4A483840}"/>
    <cellStyle name="40% - Accent5 2 6 2 2 2 3" xfId="7341" xr:uid="{00000000-0005-0000-0000-00003D100000}"/>
    <cellStyle name="40% - Accent5 2 6 2 2 2 3 2" xfId="25143" xr:uid="{D430D899-3E98-4AFC-AB21-95D728C038AF}"/>
    <cellStyle name="40% - Accent5 2 6 2 2 2 4" xfId="25141" xr:uid="{3ACBEBD2-20BD-486A-A9AC-257BC5E8855D}"/>
    <cellStyle name="40% - Accent5 2 6 2 2 3" xfId="7342" xr:uid="{00000000-0005-0000-0000-00003E100000}"/>
    <cellStyle name="40% - Accent5 2 6 2 2 3 2" xfId="7343" xr:uid="{00000000-0005-0000-0000-00003F100000}"/>
    <cellStyle name="40% - Accent5 2 6 2 2 3 2 2" xfId="25145" xr:uid="{98C0A01F-CD53-431E-B41C-C89021D5A5B1}"/>
    <cellStyle name="40% - Accent5 2 6 2 2 3 3" xfId="25144" xr:uid="{48C8D667-F16B-4D02-ACD2-CE2422793EBF}"/>
    <cellStyle name="40% - Accent5 2 6 2 2 4" xfId="7344" xr:uid="{00000000-0005-0000-0000-000040100000}"/>
    <cellStyle name="40% - Accent5 2 6 2 2 4 2" xfId="25146" xr:uid="{B999801C-9CDC-4AA1-9C80-BD0E8B2DE4A3}"/>
    <cellStyle name="40% - Accent5 2 6 2 2 5" xfId="25140" xr:uid="{5B168CD4-51D7-4F12-B01F-8FC98C1625E6}"/>
    <cellStyle name="40% - Accent5 2 6 2 3" xfId="7345" xr:uid="{00000000-0005-0000-0000-000041100000}"/>
    <cellStyle name="40% - Accent5 2 6 2 3 2" xfId="7346" xr:uid="{00000000-0005-0000-0000-000042100000}"/>
    <cellStyle name="40% - Accent5 2 6 2 3 2 2" xfId="7347" xr:uid="{00000000-0005-0000-0000-000043100000}"/>
    <cellStyle name="40% - Accent5 2 6 2 3 2 2 2" xfId="25149" xr:uid="{6389D240-20E1-4F88-98A3-06244E3CC1B2}"/>
    <cellStyle name="40% - Accent5 2 6 2 3 2 3" xfId="7348" xr:uid="{00000000-0005-0000-0000-000044100000}"/>
    <cellStyle name="40% - Accent5 2 6 2 3 2 3 2" xfId="25150" xr:uid="{D7E041E2-F639-45ED-B6AB-915DEC271FCE}"/>
    <cellStyle name="40% - Accent5 2 6 2 3 2 4" xfId="25148" xr:uid="{6C25211B-7D62-4D58-BCC6-BA7029DDB536}"/>
    <cellStyle name="40% - Accent5 2 6 2 3 3" xfId="7349" xr:uid="{00000000-0005-0000-0000-000045100000}"/>
    <cellStyle name="40% - Accent5 2 6 2 3 3 2" xfId="7350" xr:uid="{00000000-0005-0000-0000-000046100000}"/>
    <cellStyle name="40% - Accent5 2 6 2 3 3 2 2" xfId="25152" xr:uid="{3C7EDDD7-CD77-462F-9E46-97BE905A3868}"/>
    <cellStyle name="40% - Accent5 2 6 2 3 3 3" xfId="25151" xr:uid="{7460CB71-2390-4151-9D78-3091CD78AC6A}"/>
    <cellStyle name="40% - Accent5 2 6 2 3 4" xfId="7351" xr:uid="{00000000-0005-0000-0000-000047100000}"/>
    <cellStyle name="40% - Accent5 2 6 2 3 4 2" xfId="25153" xr:uid="{FADC7714-38BC-413F-B3E9-027F6AE232E5}"/>
    <cellStyle name="40% - Accent5 2 6 2 3 5" xfId="25147" xr:uid="{941B794F-CE86-4BF9-A223-7CC69E7C913B}"/>
    <cellStyle name="40% - Accent5 2 6 2 4" xfId="7352" xr:uid="{00000000-0005-0000-0000-000048100000}"/>
    <cellStyle name="40% - Accent5 2 6 2 4 2" xfId="7353" xr:uid="{00000000-0005-0000-0000-000049100000}"/>
    <cellStyle name="40% - Accent5 2 6 2 4 2 2" xfId="25155" xr:uid="{2A63592A-8A6A-494C-BC86-308D846348E6}"/>
    <cellStyle name="40% - Accent5 2 6 2 4 3" xfId="7354" xr:uid="{00000000-0005-0000-0000-00004A100000}"/>
    <cellStyle name="40% - Accent5 2 6 2 4 3 2" xfId="25156" xr:uid="{9379699B-1975-4827-93F7-927EF84EC450}"/>
    <cellStyle name="40% - Accent5 2 6 2 4 4" xfId="25154" xr:uid="{D37F385F-97D8-47AA-908D-AA96E744C58D}"/>
    <cellStyle name="40% - Accent5 2 6 2 5" xfId="7355" xr:uid="{00000000-0005-0000-0000-00004B100000}"/>
    <cellStyle name="40% - Accent5 2 6 2 5 2" xfId="25157" xr:uid="{87416AA8-D29C-46E3-9D69-8E96C4A8E671}"/>
    <cellStyle name="40% - Accent5 2 6 2 6" xfId="7356" xr:uid="{00000000-0005-0000-0000-00004C100000}"/>
    <cellStyle name="40% - Accent5 2 6 2 6 2" xfId="7357" xr:uid="{00000000-0005-0000-0000-00004D100000}"/>
    <cellStyle name="40% - Accent5 2 6 2 6 2 2" xfId="25159" xr:uid="{5BFA499D-8525-44C2-81C4-F9B6EF5BEB81}"/>
    <cellStyle name="40% - Accent5 2 6 2 6 3" xfId="25158" xr:uid="{1AEA13FA-CBBB-425C-AE1C-6B13FEADA63C}"/>
    <cellStyle name="40% - Accent5 2 6 2 7" xfId="7358" xr:uid="{00000000-0005-0000-0000-00004E100000}"/>
    <cellStyle name="40% - Accent5 2 6 2 7 2" xfId="25160" xr:uid="{43E8A7CD-69FA-423E-A5BA-3AB9258A01FB}"/>
    <cellStyle name="40% - Accent5 2 6 2 8" xfId="25139" xr:uid="{6D5403B6-9B2B-4CB5-AD53-F40E945E1595}"/>
    <cellStyle name="40% - Accent5 2 6 3" xfId="7359" xr:uid="{00000000-0005-0000-0000-00004F100000}"/>
    <cellStyle name="40% - Accent5 2 6 3 2" xfId="7360" xr:uid="{00000000-0005-0000-0000-000050100000}"/>
    <cellStyle name="40% - Accent5 2 6 3 2 2" xfId="7361" xr:uid="{00000000-0005-0000-0000-000051100000}"/>
    <cellStyle name="40% - Accent5 2 6 3 2 2 2" xfId="25163" xr:uid="{61F6F97D-C1C5-414E-855B-1C261B3B4135}"/>
    <cellStyle name="40% - Accent5 2 6 3 2 3" xfId="7362" xr:uid="{00000000-0005-0000-0000-000052100000}"/>
    <cellStyle name="40% - Accent5 2 6 3 2 3 2" xfId="25164" xr:uid="{D64FAB76-B792-449B-B6C4-C65794932396}"/>
    <cellStyle name="40% - Accent5 2 6 3 2 4" xfId="25162" xr:uid="{877F8A49-287A-4866-A30D-4217D5BE0810}"/>
    <cellStyle name="40% - Accent5 2 6 3 3" xfId="7363" xr:uid="{00000000-0005-0000-0000-000053100000}"/>
    <cellStyle name="40% - Accent5 2 6 3 3 2" xfId="7364" xr:uid="{00000000-0005-0000-0000-000054100000}"/>
    <cellStyle name="40% - Accent5 2 6 3 3 2 2" xfId="25166" xr:uid="{218E356B-D326-44DE-BF50-8C83699D15E1}"/>
    <cellStyle name="40% - Accent5 2 6 3 3 3" xfId="25165" xr:uid="{F54E147F-7581-47D4-BE6A-0AF4F7F8D464}"/>
    <cellStyle name="40% - Accent5 2 6 3 4" xfId="7365" xr:uid="{00000000-0005-0000-0000-000055100000}"/>
    <cellStyle name="40% - Accent5 2 6 3 4 2" xfId="25167" xr:uid="{0B42C3A1-3CB6-4338-84CA-FE0DE7818B36}"/>
    <cellStyle name="40% - Accent5 2 6 3 5" xfId="25161" xr:uid="{6FE8FDE7-CE55-4A9C-91B4-E9AEF247532B}"/>
    <cellStyle name="40% - Accent5 2 6 4" xfId="7366" xr:uid="{00000000-0005-0000-0000-000056100000}"/>
    <cellStyle name="40% - Accent5 2 6 4 2" xfId="7367" xr:uid="{00000000-0005-0000-0000-000057100000}"/>
    <cellStyle name="40% - Accent5 2 6 4 2 2" xfId="7368" xr:uid="{00000000-0005-0000-0000-000058100000}"/>
    <cellStyle name="40% - Accent5 2 6 4 2 2 2" xfId="25170" xr:uid="{83447558-7B81-4E25-855F-2DAFA838146A}"/>
    <cellStyle name="40% - Accent5 2 6 4 2 3" xfId="7369" xr:uid="{00000000-0005-0000-0000-000059100000}"/>
    <cellStyle name="40% - Accent5 2 6 4 2 3 2" xfId="25171" xr:uid="{43826F1A-7EF3-4B11-B375-66711DF67298}"/>
    <cellStyle name="40% - Accent5 2 6 4 2 4" xfId="25169" xr:uid="{A98B237E-A04A-4ACE-B65D-6F4F23BC7892}"/>
    <cellStyle name="40% - Accent5 2 6 4 3" xfId="7370" xr:uid="{00000000-0005-0000-0000-00005A100000}"/>
    <cellStyle name="40% - Accent5 2 6 4 3 2" xfId="7371" xr:uid="{00000000-0005-0000-0000-00005B100000}"/>
    <cellStyle name="40% - Accent5 2 6 4 3 2 2" xfId="25173" xr:uid="{EE27E0E7-AB4F-45DF-8366-6BAAD08AFD95}"/>
    <cellStyle name="40% - Accent5 2 6 4 3 3" xfId="25172" xr:uid="{0AE13328-5C84-4B7B-BFB7-66349E5C12C2}"/>
    <cellStyle name="40% - Accent5 2 6 4 4" xfId="7372" xr:uid="{00000000-0005-0000-0000-00005C100000}"/>
    <cellStyle name="40% - Accent5 2 6 4 4 2" xfId="25174" xr:uid="{4233A35B-89E4-4639-A57D-66B8009C646F}"/>
    <cellStyle name="40% - Accent5 2 6 4 5" xfId="25168" xr:uid="{0601680E-7340-4A63-893D-3AF264CF7974}"/>
    <cellStyle name="40% - Accent5 2 6 5" xfId="7373" xr:uid="{00000000-0005-0000-0000-00005D100000}"/>
    <cellStyle name="40% - Accent5 2 6 5 2" xfId="7374" xr:uid="{00000000-0005-0000-0000-00005E100000}"/>
    <cellStyle name="40% - Accent5 2 6 5 2 2" xfId="25176" xr:uid="{DFF9A568-129C-4C5F-9277-B42C6DC05179}"/>
    <cellStyle name="40% - Accent5 2 6 5 3" xfId="7375" xr:uid="{00000000-0005-0000-0000-00005F100000}"/>
    <cellStyle name="40% - Accent5 2 6 5 3 2" xfId="25177" xr:uid="{830158E9-F916-41E7-9776-6BC0C4DA0372}"/>
    <cellStyle name="40% - Accent5 2 6 5 4" xfId="25175" xr:uid="{9C216206-E8EF-4171-8D91-D14FD706A609}"/>
    <cellStyle name="40% - Accent5 2 6 6" xfId="7376" xr:uid="{00000000-0005-0000-0000-000060100000}"/>
    <cellStyle name="40% - Accent5 2 6 6 2" xfId="25178" xr:uid="{FA1D720B-6E08-439C-9C39-56091F63922D}"/>
    <cellStyle name="40% - Accent5 2 6 7" xfId="7377" xr:uid="{00000000-0005-0000-0000-000061100000}"/>
    <cellStyle name="40% - Accent5 2 6 7 2" xfId="7378" xr:uid="{00000000-0005-0000-0000-000062100000}"/>
    <cellStyle name="40% - Accent5 2 6 7 2 2" xfId="25180" xr:uid="{22E2C8DA-86AE-45DD-80BF-A88038D39DAC}"/>
    <cellStyle name="40% - Accent5 2 6 7 3" xfId="25179" xr:uid="{6B4B0054-B337-4CAD-AFB6-63B8B16095ED}"/>
    <cellStyle name="40% - Accent5 2 6 8" xfId="7379" xr:uid="{00000000-0005-0000-0000-000063100000}"/>
    <cellStyle name="40% - Accent5 2 6 8 2" xfId="25181" xr:uid="{A33DFA47-0A09-4CE3-AA90-8FE7ED853802}"/>
    <cellStyle name="40% - Accent5 2 6 9" xfId="25138" xr:uid="{65046712-F90C-42B9-8923-D1F916F3181E}"/>
    <cellStyle name="40% - Accent5 2 7" xfId="7380" xr:uid="{00000000-0005-0000-0000-000064100000}"/>
    <cellStyle name="40% - Accent5 2 7 2" xfId="7381" xr:uid="{00000000-0005-0000-0000-000065100000}"/>
    <cellStyle name="40% - Accent5 2 7 2 2" xfId="7382" xr:uid="{00000000-0005-0000-0000-000066100000}"/>
    <cellStyle name="40% - Accent5 2 7 2 2 2" xfId="25184" xr:uid="{E5CF3D9B-018F-4AB0-851B-9E277408E927}"/>
    <cellStyle name="40% - Accent5 2 7 2 3" xfId="7383" xr:uid="{00000000-0005-0000-0000-000067100000}"/>
    <cellStyle name="40% - Accent5 2 7 2 3 2" xfId="25185" xr:uid="{1154A835-871E-4037-9690-C58DB37F6800}"/>
    <cellStyle name="40% - Accent5 2 7 2 4" xfId="25183" xr:uid="{5D4BCFCB-AE9B-4651-9361-9A3B6FD93B63}"/>
    <cellStyle name="40% - Accent5 2 7 3" xfId="7384" xr:uid="{00000000-0005-0000-0000-000068100000}"/>
    <cellStyle name="40% - Accent5 2 7 3 2" xfId="7385" xr:uid="{00000000-0005-0000-0000-000069100000}"/>
    <cellStyle name="40% - Accent5 2 7 3 2 2" xfId="25187" xr:uid="{8D54A932-CABE-43F7-8CBB-E4BE14E519FB}"/>
    <cellStyle name="40% - Accent5 2 7 3 3" xfId="25186" xr:uid="{1B04D091-D400-45B0-B434-985BE1FF0AB6}"/>
    <cellStyle name="40% - Accent5 2 7 4" xfId="7386" xr:uid="{00000000-0005-0000-0000-00006A100000}"/>
    <cellStyle name="40% - Accent5 2 7 4 2" xfId="25188" xr:uid="{D937991E-C83B-4EF2-A1FC-69FB3A3BD1E7}"/>
    <cellStyle name="40% - Accent5 2 7 5" xfId="25182" xr:uid="{6428BBE9-E79B-428D-B6EB-75353595CE98}"/>
    <cellStyle name="40% - Accent5 3" xfId="246" xr:uid="{00000000-0005-0000-0000-000055000000}"/>
    <cellStyle name="40% - Accent5 3 10" xfId="7387" xr:uid="{00000000-0005-0000-0000-00006B100000}"/>
    <cellStyle name="40% - Accent5 3 10 2" xfId="25189" xr:uid="{80CE0750-3C46-4A96-AE14-39C3AE8B1B27}"/>
    <cellStyle name="40% - Accent5 3 2" xfId="7388" xr:uid="{00000000-0005-0000-0000-00006C100000}"/>
    <cellStyle name="40% - Accent5 3 2 2" xfId="7389" xr:uid="{00000000-0005-0000-0000-00006D100000}"/>
    <cellStyle name="40% - Accent5 3 2 2 2" xfId="7390" xr:uid="{00000000-0005-0000-0000-00006E100000}"/>
    <cellStyle name="40% - Accent5 3 2 2 2 2" xfId="7391" xr:uid="{00000000-0005-0000-0000-00006F100000}"/>
    <cellStyle name="40% - Accent5 3 2 2 2 2 2" xfId="7392" xr:uid="{00000000-0005-0000-0000-000070100000}"/>
    <cellStyle name="40% - Accent5 3 2 2 2 2 2 2" xfId="25193" xr:uid="{9243C892-36BA-4C90-9635-00FE3307AC30}"/>
    <cellStyle name="40% - Accent5 3 2 2 2 2 3" xfId="7393" xr:uid="{00000000-0005-0000-0000-000071100000}"/>
    <cellStyle name="40% - Accent5 3 2 2 2 2 3 2" xfId="25194" xr:uid="{F08FADF7-B9EE-485A-9574-14219358F68C}"/>
    <cellStyle name="40% - Accent5 3 2 2 2 2 4" xfId="25192" xr:uid="{7D12E4BC-F95F-45E3-A3ED-86620EFAFDD6}"/>
    <cellStyle name="40% - Accent5 3 2 2 2 3" xfId="7394" xr:uid="{00000000-0005-0000-0000-000072100000}"/>
    <cellStyle name="40% - Accent5 3 2 2 2 3 2" xfId="7395" xr:uid="{00000000-0005-0000-0000-000073100000}"/>
    <cellStyle name="40% - Accent5 3 2 2 2 3 2 2" xfId="25196" xr:uid="{62FD091F-B35B-47AC-BD91-F512933BCB6D}"/>
    <cellStyle name="40% - Accent5 3 2 2 2 3 3" xfId="25195" xr:uid="{A96F2684-31E3-423C-A3D8-A851A82E8922}"/>
    <cellStyle name="40% - Accent5 3 2 2 2 4" xfId="7396" xr:uid="{00000000-0005-0000-0000-000074100000}"/>
    <cellStyle name="40% - Accent5 3 2 2 2 4 2" xfId="25197" xr:uid="{FF1FB1E3-CF09-4B5B-9566-A718D1D8C27A}"/>
    <cellStyle name="40% - Accent5 3 2 2 2 5" xfId="25191" xr:uid="{050D95C3-F309-4149-9C29-A0AD1AAF6403}"/>
    <cellStyle name="40% - Accent5 3 2 2 3" xfId="7397" xr:uid="{00000000-0005-0000-0000-000075100000}"/>
    <cellStyle name="40% - Accent5 3 2 2 3 2" xfId="7398" xr:uid="{00000000-0005-0000-0000-000076100000}"/>
    <cellStyle name="40% - Accent5 3 2 2 3 2 2" xfId="25199" xr:uid="{2A70453F-FC73-4C6D-B38B-F30073E3A583}"/>
    <cellStyle name="40% - Accent5 3 2 2 3 3" xfId="7399" xr:uid="{00000000-0005-0000-0000-000077100000}"/>
    <cellStyle name="40% - Accent5 3 2 2 3 3 2" xfId="25200" xr:uid="{0210E193-2738-4C74-AA31-59EA73CBCA8B}"/>
    <cellStyle name="40% - Accent5 3 2 2 3 4" xfId="25198" xr:uid="{83694D70-484D-4FA0-9F22-CC320732A50F}"/>
    <cellStyle name="40% - Accent5 3 2 2 4" xfId="7400" xr:uid="{00000000-0005-0000-0000-000078100000}"/>
    <cellStyle name="40% - Accent5 3 2 2 4 2" xfId="25201" xr:uid="{A663B7B8-AC79-4C77-B2A5-CEBA775B4FB4}"/>
    <cellStyle name="40% - Accent5 3 2 2 5" xfId="7401" xr:uid="{00000000-0005-0000-0000-000079100000}"/>
    <cellStyle name="40% - Accent5 3 2 2 5 2" xfId="7402" xr:uid="{00000000-0005-0000-0000-00007A100000}"/>
    <cellStyle name="40% - Accent5 3 2 2 5 2 2" xfId="25203" xr:uid="{BA0CB96C-3F65-48E9-BC7B-CBBFA9649490}"/>
    <cellStyle name="40% - Accent5 3 2 2 5 3" xfId="25202" xr:uid="{76674229-F1DC-4F96-B430-3C7C848FFC09}"/>
    <cellStyle name="40% - Accent5 3 2 2 6" xfId="7403" xr:uid="{00000000-0005-0000-0000-00007B100000}"/>
    <cellStyle name="40% - Accent5 3 2 2 6 2" xfId="25204" xr:uid="{032DC2A6-CE84-4941-A7CD-854A88A38E8D}"/>
    <cellStyle name="40% - Accent5 3 2 2 7" xfId="25190" xr:uid="{2721A453-7A53-4D38-8206-CEFD57C10BF3}"/>
    <cellStyle name="40% - Accent5 3 2 3" xfId="7404" xr:uid="{00000000-0005-0000-0000-00007C100000}"/>
    <cellStyle name="40% - Accent5 3 2 3 2" xfId="7405" xr:uid="{00000000-0005-0000-0000-00007D100000}"/>
    <cellStyle name="40% - Accent5 3 2 3 2 2" xfId="7406" xr:uid="{00000000-0005-0000-0000-00007E100000}"/>
    <cellStyle name="40% - Accent5 3 2 3 2 2 2" xfId="25207" xr:uid="{98C8749D-1AE1-4CC4-A49E-F3A988AF5913}"/>
    <cellStyle name="40% - Accent5 3 2 3 2 3" xfId="7407" xr:uid="{00000000-0005-0000-0000-00007F100000}"/>
    <cellStyle name="40% - Accent5 3 2 3 2 3 2" xfId="25208" xr:uid="{A2F9E6F4-8B8E-440F-B2A6-99B18E02730E}"/>
    <cellStyle name="40% - Accent5 3 2 3 2 4" xfId="25206" xr:uid="{3E9F9CCD-80C3-434C-8F99-E84592E00496}"/>
    <cellStyle name="40% - Accent5 3 2 3 3" xfId="7408" xr:uid="{00000000-0005-0000-0000-000080100000}"/>
    <cellStyle name="40% - Accent5 3 2 3 3 2" xfId="7409" xr:uid="{00000000-0005-0000-0000-000081100000}"/>
    <cellStyle name="40% - Accent5 3 2 3 3 2 2" xfId="25210" xr:uid="{D13023C5-FEB5-4E5E-8D37-9CBAE42D24E3}"/>
    <cellStyle name="40% - Accent5 3 2 3 3 3" xfId="25209" xr:uid="{ADC31122-2589-4431-AD27-81484DC81E7C}"/>
    <cellStyle name="40% - Accent5 3 2 3 4" xfId="7410" xr:uid="{00000000-0005-0000-0000-000082100000}"/>
    <cellStyle name="40% - Accent5 3 2 3 4 2" xfId="25211" xr:uid="{47A63975-7077-4A78-BA88-20BAAD44503F}"/>
    <cellStyle name="40% - Accent5 3 2 3 5" xfId="25205" xr:uid="{F8D1ACB9-C0A3-4167-8EB7-F9651B53FC7C}"/>
    <cellStyle name="40% - Accent5 3 2 4" xfId="7411" xr:uid="{00000000-0005-0000-0000-000083100000}"/>
    <cellStyle name="40% - Accent5 3 2 5" xfId="7412" xr:uid="{00000000-0005-0000-0000-000084100000}"/>
    <cellStyle name="40% - Accent5 3 2 5 2" xfId="25212" xr:uid="{2FF3FBAB-A367-4657-8B14-221960617C8A}"/>
    <cellStyle name="40% - Accent5 3 3" xfId="7413" xr:uid="{00000000-0005-0000-0000-000085100000}"/>
    <cellStyle name="40% - Accent5 3 3 2" xfId="7414" xr:uid="{00000000-0005-0000-0000-000086100000}"/>
    <cellStyle name="40% - Accent5 3 3 2 2" xfId="7415" xr:uid="{00000000-0005-0000-0000-000087100000}"/>
    <cellStyle name="40% - Accent5 3 3 2 2 2" xfId="25215" xr:uid="{C89AF514-9F29-4FD1-8F21-1BA7A1EABC29}"/>
    <cellStyle name="40% - Accent5 3 3 2 3" xfId="7416" xr:uid="{00000000-0005-0000-0000-000088100000}"/>
    <cellStyle name="40% - Accent5 3 3 2 3 2" xfId="7417" xr:uid="{00000000-0005-0000-0000-000089100000}"/>
    <cellStyle name="40% - Accent5 3 3 2 3 2 2" xfId="25217" xr:uid="{F82D5E78-44E4-4187-9CB5-22CBC50E7E9C}"/>
    <cellStyle name="40% - Accent5 3 3 2 3 3" xfId="25216" xr:uid="{837706A4-F0A8-4FD2-B21B-2CFEDF5C19ED}"/>
    <cellStyle name="40% - Accent5 3 3 2 4" xfId="25214" xr:uid="{1907EA75-3954-4D87-9E00-C1EAFBA6AA11}"/>
    <cellStyle name="40% - Accent5 3 3 3" xfId="7418" xr:uid="{00000000-0005-0000-0000-00008A100000}"/>
    <cellStyle name="40% - Accent5 3 3 3 2" xfId="25218" xr:uid="{6F771C7A-D0EF-46A1-936D-1F3A829A0DBF}"/>
    <cellStyle name="40% - Accent5 3 3 4" xfId="7419" xr:uid="{00000000-0005-0000-0000-00008B100000}"/>
    <cellStyle name="40% - Accent5 3 3 4 2" xfId="7420" xr:uid="{00000000-0005-0000-0000-00008C100000}"/>
    <cellStyle name="40% - Accent5 3 3 4 2 2" xfId="25220" xr:uid="{14A1F40C-3F52-4A1A-9C5B-5A68A2C4888A}"/>
    <cellStyle name="40% - Accent5 3 3 4 3" xfId="25219" xr:uid="{5AB3EB0C-DECB-4DE5-A39F-23F75A6C2BA0}"/>
    <cellStyle name="40% - Accent5 3 3 5" xfId="7421" xr:uid="{00000000-0005-0000-0000-00008D100000}"/>
    <cellStyle name="40% - Accent5 3 3 5 2" xfId="25221" xr:uid="{B855DFE3-A5A3-49C6-9DDA-C4C9E46FB991}"/>
    <cellStyle name="40% - Accent5 3 3 6" xfId="25213" xr:uid="{8C604D2E-0A01-452C-A3E1-FEC0C8AB1C3C}"/>
    <cellStyle name="40% - Accent5 3 4" xfId="7422" xr:uid="{00000000-0005-0000-0000-00008E100000}"/>
    <cellStyle name="40% - Accent5 3 4 2" xfId="7423" xr:uid="{00000000-0005-0000-0000-00008F100000}"/>
    <cellStyle name="40% - Accent5 3 4 2 2" xfId="7424" xr:uid="{00000000-0005-0000-0000-000090100000}"/>
    <cellStyle name="40% - Accent5 3 4 2 2 2" xfId="25224" xr:uid="{21204282-85F2-4860-94E8-724448FE75BA}"/>
    <cellStyle name="40% - Accent5 3 4 2 3" xfId="7425" xr:uid="{00000000-0005-0000-0000-000091100000}"/>
    <cellStyle name="40% - Accent5 3 4 2 3 2" xfId="25225" xr:uid="{1597C64D-04A0-4C7B-BC41-39201F150330}"/>
    <cellStyle name="40% - Accent5 3 4 2 4" xfId="25223" xr:uid="{FDF68253-9815-4A7E-BAFF-66D5B62EF408}"/>
    <cellStyle name="40% - Accent5 3 4 3" xfId="7426" xr:uid="{00000000-0005-0000-0000-000092100000}"/>
    <cellStyle name="40% - Accent5 3 4 3 2" xfId="25226" xr:uid="{3E028CF1-2791-42FA-85DD-00F715EF086C}"/>
    <cellStyle name="40% - Accent5 3 4 4" xfId="7427" xr:uid="{00000000-0005-0000-0000-000093100000}"/>
    <cellStyle name="40% - Accent5 3 4 4 2" xfId="7428" xr:uid="{00000000-0005-0000-0000-000094100000}"/>
    <cellStyle name="40% - Accent5 3 4 4 2 2" xfId="25228" xr:uid="{E6C74E97-E112-4101-8CF1-DC91E0C443FE}"/>
    <cellStyle name="40% - Accent5 3 4 4 3" xfId="25227" xr:uid="{2AC722E8-E3C3-49A0-984F-344D6F5BB972}"/>
    <cellStyle name="40% - Accent5 3 4 5" xfId="7429" xr:uid="{00000000-0005-0000-0000-000095100000}"/>
    <cellStyle name="40% - Accent5 3 4 5 2" xfId="25229" xr:uid="{C033BEC2-D344-4A2A-B343-390040D9B795}"/>
    <cellStyle name="40% - Accent5 3 4 6" xfId="25222" xr:uid="{D0DB57F9-4F7D-4549-9D9B-0D05E6284624}"/>
    <cellStyle name="40% - Accent5 3 5" xfId="7430" xr:uid="{00000000-0005-0000-0000-000096100000}"/>
    <cellStyle name="40% - Accent5 3 5 2" xfId="7431" xr:uid="{00000000-0005-0000-0000-000097100000}"/>
    <cellStyle name="40% - Accent5 3 5 2 2" xfId="7432" xr:uid="{00000000-0005-0000-0000-000098100000}"/>
    <cellStyle name="40% - Accent5 3 5 2 2 2" xfId="25232" xr:uid="{8FA4A103-9B73-4F07-B732-5B526A457928}"/>
    <cellStyle name="40% - Accent5 3 5 2 3" xfId="7433" xr:uid="{00000000-0005-0000-0000-000099100000}"/>
    <cellStyle name="40% - Accent5 3 5 2 3 2" xfId="25233" xr:uid="{D02C0662-167A-48DD-A876-B9B9D311ED40}"/>
    <cellStyle name="40% - Accent5 3 5 2 4" xfId="25231" xr:uid="{AD3640C5-E18D-4DFC-8E14-05FBB52BAB4D}"/>
    <cellStyle name="40% - Accent5 3 5 3" xfId="7434" xr:uid="{00000000-0005-0000-0000-00009A100000}"/>
    <cellStyle name="40% - Accent5 3 5 3 2" xfId="7435" xr:uid="{00000000-0005-0000-0000-00009B100000}"/>
    <cellStyle name="40% - Accent5 3 5 3 2 2" xfId="25235" xr:uid="{ECD331D6-1AE7-49F2-8A0E-43451045F80F}"/>
    <cellStyle name="40% - Accent5 3 5 3 3" xfId="25234" xr:uid="{BDF7F3C2-D716-4280-BB9D-67F2FE2B12A8}"/>
    <cellStyle name="40% - Accent5 3 5 4" xfId="7436" xr:uid="{00000000-0005-0000-0000-00009C100000}"/>
    <cellStyle name="40% - Accent5 3 5 4 2" xfId="25236" xr:uid="{8320BF34-31FE-4DFD-87E5-406EFF708EB8}"/>
    <cellStyle name="40% - Accent5 3 5 5" xfId="25230" xr:uid="{8AE597E2-CB6C-4735-A625-115E5CA97984}"/>
    <cellStyle name="40% - Accent5 3 6" xfId="7437" xr:uid="{00000000-0005-0000-0000-00009D100000}"/>
    <cellStyle name="40% - Accent5 3 6 2" xfId="7438" xr:uid="{00000000-0005-0000-0000-00009E100000}"/>
    <cellStyle name="40% - Accent5 3 6 2 2" xfId="25238" xr:uid="{5446561E-3509-45F0-B364-39A187CECE0F}"/>
    <cellStyle name="40% - Accent5 3 6 3" xfId="7439" xr:uid="{00000000-0005-0000-0000-00009F100000}"/>
    <cellStyle name="40% - Accent5 3 6 3 2" xfId="25239" xr:uid="{4D71DE9C-9A2F-47B9-902D-627D79629EF3}"/>
    <cellStyle name="40% - Accent5 3 6 4" xfId="25237" xr:uid="{C79F1430-BDFA-420F-AFE8-B754501839D4}"/>
    <cellStyle name="40% - Accent5 3 7" xfId="7440" xr:uid="{00000000-0005-0000-0000-0000A0100000}"/>
    <cellStyle name="40% - Accent5 3 7 2" xfId="25240" xr:uid="{F0EBB029-D5A8-4045-8B2B-6FC13D08FEE6}"/>
    <cellStyle name="40% - Accent5 3 8" xfId="7441" xr:uid="{00000000-0005-0000-0000-0000A1100000}"/>
    <cellStyle name="40% - Accent5 3 8 2" xfId="7442" xr:uid="{00000000-0005-0000-0000-0000A2100000}"/>
    <cellStyle name="40% - Accent5 3 8 2 2" xfId="25242" xr:uid="{C66518D8-175D-491D-B970-15B5C4F40713}"/>
    <cellStyle name="40% - Accent5 3 8 3" xfId="25241" xr:uid="{91E7A054-0106-4923-9AF7-3E993907AFDC}"/>
    <cellStyle name="40% - Accent5 3 9" xfId="7443" xr:uid="{00000000-0005-0000-0000-0000A3100000}"/>
    <cellStyle name="40% - Accent5 3 9 2" xfId="25243" xr:uid="{C5BD95E4-0977-4177-8206-345FFFF9F339}"/>
    <cellStyle name="40% - Accent5 4" xfId="247" xr:uid="{00000000-0005-0000-0000-000056000000}"/>
    <cellStyle name="40% - Accent5 4 10" xfId="7444" xr:uid="{00000000-0005-0000-0000-0000A4100000}"/>
    <cellStyle name="40% - Accent5 4 10 2" xfId="25244" xr:uid="{4F135CF2-0B15-4C03-941B-019926F88AF5}"/>
    <cellStyle name="40% - Accent5 4 2" xfId="7445" xr:uid="{00000000-0005-0000-0000-0000A5100000}"/>
    <cellStyle name="40% - Accent5 4 2 2" xfId="7446" xr:uid="{00000000-0005-0000-0000-0000A6100000}"/>
    <cellStyle name="40% - Accent5 4 2 2 2" xfId="7447" xr:uid="{00000000-0005-0000-0000-0000A7100000}"/>
    <cellStyle name="40% - Accent5 4 2 2 2 2" xfId="7448" xr:uid="{00000000-0005-0000-0000-0000A8100000}"/>
    <cellStyle name="40% - Accent5 4 2 2 2 2 2" xfId="7449" xr:uid="{00000000-0005-0000-0000-0000A9100000}"/>
    <cellStyle name="40% - Accent5 4 2 2 2 2 2 2" xfId="25248" xr:uid="{063176A2-F93C-437E-A63B-332ECBA81208}"/>
    <cellStyle name="40% - Accent5 4 2 2 2 2 3" xfId="7450" xr:uid="{00000000-0005-0000-0000-0000AA100000}"/>
    <cellStyle name="40% - Accent5 4 2 2 2 2 3 2" xfId="25249" xr:uid="{F3DD057C-0681-4AC7-BA9B-C0B88474BC8A}"/>
    <cellStyle name="40% - Accent5 4 2 2 2 2 4" xfId="25247" xr:uid="{1DCEDE96-4938-409B-AA44-27AB0CEA277A}"/>
    <cellStyle name="40% - Accent5 4 2 2 2 3" xfId="7451" xr:uid="{00000000-0005-0000-0000-0000AB100000}"/>
    <cellStyle name="40% - Accent5 4 2 2 2 3 2" xfId="7452" xr:uid="{00000000-0005-0000-0000-0000AC100000}"/>
    <cellStyle name="40% - Accent5 4 2 2 2 3 2 2" xfId="25251" xr:uid="{FAFAE66D-BB8A-4172-8A94-FF131E1721F7}"/>
    <cellStyle name="40% - Accent5 4 2 2 2 3 3" xfId="25250" xr:uid="{F548D5EA-80A1-40B3-A187-2F0B768AA27E}"/>
    <cellStyle name="40% - Accent5 4 2 2 2 4" xfId="7453" xr:uid="{00000000-0005-0000-0000-0000AD100000}"/>
    <cellStyle name="40% - Accent5 4 2 2 2 4 2" xfId="25252" xr:uid="{EFD0D0E5-1DEF-48A3-BE6E-282ADE1700EC}"/>
    <cellStyle name="40% - Accent5 4 2 2 2 5" xfId="25246" xr:uid="{DB753F4A-45A2-4513-BF8F-838B4F223B2B}"/>
    <cellStyle name="40% - Accent5 4 2 2 3" xfId="7454" xr:uid="{00000000-0005-0000-0000-0000AE100000}"/>
    <cellStyle name="40% - Accent5 4 2 2 3 2" xfId="7455" xr:uid="{00000000-0005-0000-0000-0000AF100000}"/>
    <cellStyle name="40% - Accent5 4 2 2 3 2 2" xfId="25254" xr:uid="{E83293F3-A455-45B9-A110-4EE0D68F6751}"/>
    <cellStyle name="40% - Accent5 4 2 2 3 3" xfId="7456" xr:uid="{00000000-0005-0000-0000-0000B0100000}"/>
    <cellStyle name="40% - Accent5 4 2 2 3 3 2" xfId="25255" xr:uid="{F6DAF914-0122-4C97-B89F-DB2C5A4DBFAB}"/>
    <cellStyle name="40% - Accent5 4 2 2 3 4" xfId="25253" xr:uid="{109552D9-1B74-4992-8D9E-95A7C6B480A0}"/>
    <cellStyle name="40% - Accent5 4 2 2 4" xfId="7457" xr:uid="{00000000-0005-0000-0000-0000B1100000}"/>
    <cellStyle name="40% - Accent5 4 2 2 4 2" xfId="25256" xr:uid="{0100977D-AEA9-4D13-852D-830687918FEB}"/>
    <cellStyle name="40% - Accent5 4 2 2 5" xfId="7458" xr:uid="{00000000-0005-0000-0000-0000B2100000}"/>
    <cellStyle name="40% - Accent5 4 2 2 5 2" xfId="7459" xr:uid="{00000000-0005-0000-0000-0000B3100000}"/>
    <cellStyle name="40% - Accent5 4 2 2 5 2 2" xfId="25258" xr:uid="{E70C6B32-B4F2-4511-95A1-134001883D7C}"/>
    <cellStyle name="40% - Accent5 4 2 2 5 3" xfId="25257" xr:uid="{0468F11A-32ED-4CB3-87E7-D283042C49AE}"/>
    <cellStyle name="40% - Accent5 4 2 2 6" xfId="7460" xr:uid="{00000000-0005-0000-0000-0000B4100000}"/>
    <cellStyle name="40% - Accent5 4 2 2 6 2" xfId="25259" xr:uid="{49E0F3B7-808A-4E97-81DB-6C25F03E5ADA}"/>
    <cellStyle name="40% - Accent5 4 2 2 7" xfId="25245" xr:uid="{1FB17FEF-E81F-4AFA-B8FC-4DB857722057}"/>
    <cellStyle name="40% - Accent5 4 2 3" xfId="7461" xr:uid="{00000000-0005-0000-0000-0000B5100000}"/>
    <cellStyle name="40% - Accent5 4 2 3 2" xfId="7462" xr:uid="{00000000-0005-0000-0000-0000B6100000}"/>
    <cellStyle name="40% - Accent5 4 2 3 2 2" xfId="7463" xr:uid="{00000000-0005-0000-0000-0000B7100000}"/>
    <cellStyle name="40% - Accent5 4 2 3 2 2 2" xfId="25262" xr:uid="{8AB911FB-A14D-4D20-B960-EAB843757A1E}"/>
    <cellStyle name="40% - Accent5 4 2 3 2 3" xfId="7464" xr:uid="{00000000-0005-0000-0000-0000B8100000}"/>
    <cellStyle name="40% - Accent5 4 2 3 2 3 2" xfId="25263" xr:uid="{867B5093-0099-4333-A741-9F2589316222}"/>
    <cellStyle name="40% - Accent5 4 2 3 2 4" xfId="25261" xr:uid="{DFEF76EA-F825-4B51-9E61-CF7FB356A6F8}"/>
    <cellStyle name="40% - Accent5 4 2 3 3" xfId="7465" xr:uid="{00000000-0005-0000-0000-0000B9100000}"/>
    <cellStyle name="40% - Accent5 4 2 3 3 2" xfId="7466" xr:uid="{00000000-0005-0000-0000-0000BA100000}"/>
    <cellStyle name="40% - Accent5 4 2 3 3 2 2" xfId="25265" xr:uid="{0033E019-26B4-47ED-B727-5CF129F420AF}"/>
    <cellStyle name="40% - Accent5 4 2 3 3 3" xfId="25264" xr:uid="{6B1A1627-52C8-4943-91EF-8BC97C3F8DE6}"/>
    <cellStyle name="40% - Accent5 4 2 3 4" xfId="7467" xr:uid="{00000000-0005-0000-0000-0000BB100000}"/>
    <cellStyle name="40% - Accent5 4 2 3 4 2" xfId="25266" xr:uid="{10AB6049-8CBD-402C-9994-6845CB98F63F}"/>
    <cellStyle name="40% - Accent5 4 2 3 5" xfId="25260" xr:uid="{9DD26641-1878-47BD-8712-E329AEE564D8}"/>
    <cellStyle name="40% - Accent5 4 2 4" xfId="7468" xr:uid="{00000000-0005-0000-0000-0000BC100000}"/>
    <cellStyle name="40% - Accent5 4 2 5" xfId="7469" xr:uid="{00000000-0005-0000-0000-0000BD100000}"/>
    <cellStyle name="40% - Accent5 4 2 5 2" xfId="25267" xr:uid="{5D2DA68D-072D-4660-AC9B-CD2F827EE227}"/>
    <cellStyle name="40% - Accent5 4 3" xfId="7470" xr:uid="{00000000-0005-0000-0000-0000BE100000}"/>
    <cellStyle name="40% - Accent5 4 3 2" xfId="7471" xr:uid="{00000000-0005-0000-0000-0000BF100000}"/>
    <cellStyle name="40% - Accent5 4 3 2 2" xfId="7472" xr:uid="{00000000-0005-0000-0000-0000C0100000}"/>
    <cellStyle name="40% - Accent5 4 3 2 2 2" xfId="25270" xr:uid="{CF0C6CDD-DA74-4EB1-AB96-D443845BFFC0}"/>
    <cellStyle name="40% - Accent5 4 3 2 3" xfId="7473" xr:uid="{00000000-0005-0000-0000-0000C1100000}"/>
    <cellStyle name="40% - Accent5 4 3 2 3 2" xfId="25271" xr:uid="{8AEDB8A0-B926-44E6-ABAF-F84EC23CBE27}"/>
    <cellStyle name="40% - Accent5 4 3 2 4" xfId="25269" xr:uid="{BD261BB9-229D-4814-A128-39D3EF3753D7}"/>
    <cellStyle name="40% - Accent5 4 3 3" xfId="7474" xr:uid="{00000000-0005-0000-0000-0000C2100000}"/>
    <cellStyle name="40% - Accent5 4 3 3 2" xfId="25272" xr:uid="{C0DD24C1-8587-4134-B7A1-3F8BA4541410}"/>
    <cellStyle name="40% - Accent5 4 3 4" xfId="7475" xr:uid="{00000000-0005-0000-0000-0000C3100000}"/>
    <cellStyle name="40% - Accent5 4 3 4 2" xfId="7476" xr:uid="{00000000-0005-0000-0000-0000C4100000}"/>
    <cellStyle name="40% - Accent5 4 3 4 2 2" xfId="25274" xr:uid="{1E59D2C4-3F5D-45A0-8BC4-F4F83E993177}"/>
    <cellStyle name="40% - Accent5 4 3 4 3" xfId="25273" xr:uid="{00E6995A-A00B-4694-8575-14BA953159F1}"/>
    <cellStyle name="40% - Accent5 4 3 5" xfId="7477" xr:uid="{00000000-0005-0000-0000-0000C5100000}"/>
    <cellStyle name="40% - Accent5 4 3 5 2" xfId="25275" xr:uid="{71408A6F-384D-4199-B3DC-477254504702}"/>
    <cellStyle name="40% - Accent5 4 3 6" xfId="25268" xr:uid="{0C9473E6-241D-4FE3-8D47-2B63F6A0675B}"/>
    <cellStyle name="40% - Accent5 4 4" xfId="7478" xr:uid="{00000000-0005-0000-0000-0000C6100000}"/>
    <cellStyle name="40% - Accent5 4 4 2" xfId="7479" xr:uid="{00000000-0005-0000-0000-0000C7100000}"/>
    <cellStyle name="40% - Accent5 4 4 2 2" xfId="7480" xr:uid="{00000000-0005-0000-0000-0000C8100000}"/>
    <cellStyle name="40% - Accent5 4 4 2 2 2" xfId="25278" xr:uid="{73FB38C2-1D4E-4B9A-A804-750ACC27D751}"/>
    <cellStyle name="40% - Accent5 4 4 2 3" xfId="7481" xr:uid="{00000000-0005-0000-0000-0000C9100000}"/>
    <cellStyle name="40% - Accent5 4 4 2 3 2" xfId="25279" xr:uid="{1E315D54-76D5-46C6-9590-1E2BDA22DA8F}"/>
    <cellStyle name="40% - Accent5 4 4 2 4" xfId="25277" xr:uid="{CAB56728-04DC-4025-8BED-77EDB48C2DE7}"/>
    <cellStyle name="40% - Accent5 4 4 3" xfId="7482" xr:uid="{00000000-0005-0000-0000-0000CA100000}"/>
    <cellStyle name="40% - Accent5 4 4 3 2" xfId="7483" xr:uid="{00000000-0005-0000-0000-0000CB100000}"/>
    <cellStyle name="40% - Accent5 4 4 3 2 2" xfId="25281" xr:uid="{D3C25F76-D794-4CC5-A983-50315F7AE1E9}"/>
    <cellStyle name="40% - Accent5 4 4 3 3" xfId="25280" xr:uid="{2F3E79C1-2D32-44C4-A412-E338427E3FAE}"/>
    <cellStyle name="40% - Accent5 4 4 4" xfId="7484" xr:uid="{00000000-0005-0000-0000-0000CC100000}"/>
    <cellStyle name="40% - Accent5 4 4 4 2" xfId="25282" xr:uid="{042B1DE2-EEFC-4BA0-9089-08E6314D0E4A}"/>
    <cellStyle name="40% - Accent5 4 4 5" xfId="25276" xr:uid="{FDFEEFBC-07E9-4796-84C2-96D496A90D7A}"/>
    <cellStyle name="40% - Accent5 4 5" xfId="7485" xr:uid="{00000000-0005-0000-0000-0000CD100000}"/>
    <cellStyle name="40% - Accent5 4 5 2" xfId="7486" xr:uid="{00000000-0005-0000-0000-0000CE100000}"/>
    <cellStyle name="40% - Accent5 4 5 2 2" xfId="7487" xr:uid="{00000000-0005-0000-0000-0000CF100000}"/>
    <cellStyle name="40% - Accent5 4 5 2 2 2" xfId="25285" xr:uid="{86E30AB6-775A-48BE-BF48-AAB96DD5C6B7}"/>
    <cellStyle name="40% - Accent5 4 5 2 3" xfId="7488" xr:uid="{00000000-0005-0000-0000-0000D0100000}"/>
    <cellStyle name="40% - Accent5 4 5 2 3 2" xfId="25286" xr:uid="{BA1C2B6E-DBB9-4060-99E4-24CD4BDCC6B3}"/>
    <cellStyle name="40% - Accent5 4 5 2 4" xfId="25284" xr:uid="{B94F4255-C157-42A6-B921-31B86F536D11}"/>
    <cellStyle name="40% - Accent5 4 5 3" xfId="7489" xr:uid="{00000000-0005-0000-0000-0000D1100000}"/>
    <cellStyle name="40% - Accent5 4 5 3 2" xfId="7490" xr:uid="{00000000-0005-0000-0000-0000D2100000}"/>
    <cellStyle name="40% - Accent5 4 5 3 2 2" xfId="25288" xr:uid="{4E3F1A90-53C6-4C2F-9F40-570AABE704D7}"/>
    <cellStyle name="40% - Accent5 4 5 3 3" xfId="25287" xr:uid="{BBC79BFA-C4D4-43BE-BE29-A9279042767C}"/>
    <cellStyle name="40% - Accent5 4 5 4" xfId="7491" xr:uid="{00000000-0005-0000-0000-0000D3100000}"/>
    <cellStyle name="40% - Accent5 4 5 4 2" xfId="25289" xr:uid="{B199F879-31F8-405F-97BE-08171236ED12}"/>
    <cellStyle name="40% - Accent5 4 5 5" xfId="25283" xr:uid="{E55E2604-60AC-4813-8463-197C8D6F0FAD}"/>
    <cellStyle name="40% - Accent5 4 6" xfId="7492" xr:uid="{00000000-0005-0000-0000-0000D4100000}"/>
    <cellStyle name="40% - Accent5 4 6 2" xfId="7493" xr:uid="{00000000-0005-0000-0000-0000D5100000}"/>
    <cellStyle name="40% - Accent5 4 6 2 2" xfId="25291" xr:uid="{48D849A0-3254-4B46-9D4F-FF263EAC878F}"/>
    <cellStyle name="40% - Accent5 4 6 3" xfId="7494" xr:uid="{00000000-0005-0000-0000-0000D6100000}"/>
    <cellStyle name="40% - Accent5 4 6 3 2" xfId="25292" xr:uid="{EBEC5AE8-5BA2-4E22-9BD6-A50D6DA1C960}"/>
    <cellStyle name="40% - Accent5 4 6 4" xfId="25290" xr:uid="{D60233C5-69C0-4139-8F6D-2F62C67645A3}"/>
    <cellStyle name="40% - Accent5 4 7" xfId="7495" xr:uid="{00000000-0005-0000-0000-0000D7100000}"/>
    <cellStyle name="40% - Accent5 4 7 2" xfId="25293" xr:uid="{41947626-0BD7-43C3-B858-8BE7E3CE71D8}"/>
    <cellStyle name="40% - Accent5 4 8" xfId="7496" xr:uid="{00000000-0005-0000-0000-0000D8100000}"/>
    <cellStyle name="40% - Accent5 4 8 2" xfId="7497" xr:uid="{00000000-0005-0000-0000-0000D9100000}"/>
    <cellStyle name="40% - Accent5 4 8 2 2" xfId="25295" xr:uid="{E3ABEDB8-B7C9-45F8-850F-88FE1DB4A3CC}"/>
    <cellStyle name="40% - Accent5 4 8 3" xfId="25294" xr:uid="{DEB2A68B-1093-4B80-B558-B008BE3E4262}"/>
    <cellStyle name="40% - Accent5 4 9" xfId="7498" xr:uid="{00000000-0005-0000-0000-0000DA100000}"/>
    <cellStyle name="40% - Accent5 4 9 2" xfId="25296" xr:uid="{F04C4AD9-BC54-47F3-8F16-60236445B65B}"/>
    <cellStyle name="40% - Accent5 5" xfId="248" xr:uid="{00000000-0005-0000-0000-000057000000}"/>
    <cellStyle name="40% - Accent5 5 2" xfId="7500" xr:uid="{00000000-0005-0000-0000-0000DC100000}"/>
    <cellStyle name="40% - Accent5 5 2 2" xfId="7501" xr:uid="{00000000-0005-0000-0000-0000DD100000}"/>
    <cellStyle name="40% - Accent5 5 2 2 2" xfId="7502" xr:uid="{00000000-0005-0000-0000-0000DE100000}"/>
    <cellStyle name="40% - Accent5 5 2 2 2 2" xfId="7503" xr:uid="{00000000-0005-0000-0000-0000DF100000}"/>
    <cellStyle name="40% - Accent5 5 2 2 2 2 2" xfId="7504" xr:uid="{00000000-0005-0000-0000-0000E0100000}"/>
    <cellStyle name="40% - Accent5 5 2 2 2 2 2 2" xfId="25301" xr:uid="{C54F82C8-D2DC-48FF-8AD9-7A438902AF13}"/>
    <cellStyle name="40% - Accent5 5 2 2 2 2 3" xfId="7505" xr:uid="{00000000-0005-0000-0000-0000E1100000}"/>
    <cellStyle name="40% - Accent5 5 2 2 2 2 3 2" xfId="25302" xr:uid="{41B35912-4629-431C-9361-2BE6D4B2F93B}"/>
    <cellStyle name="40% - Accent5 5 2 2 2 2 4" xfId="25300" xr:uid="{5D2A82B1-1173-423E-A322-BE71570FEF0A}"/>
    <cellStyle name="40% - Accent5 5 2 2 2 3" xfId="7506" xr:uid="{00000000-0005-0000-0000-0000E2100000}"/>
    <cellStyle name="40% - Accent5 5 2 2 2 3 2" xfId="7507" xr:uid="{00000000-0005-0000-0000-0000E3100000}"/>
    <cellStyle name="40% - Accent5 5 2 2 2 3 2 2" xfId="25304" xr:uid="{7234D2D0-2759-4A0D-BD70-63F1AA85E547}"/>
    <cellStyle name="40% - Accent5 5 2 2 2 3 3" xfId="25303" xr:uid="{0631BD41-0A31-4A14-B21B-0FB1F0886496}"/>
    <cellStyle name="40% - Accent5 5 2 2 2 4" xfId="7508" xr:uid="{00000000-0005-0000-0000-0000E4100000}"/>
    <cellStyle name="40% - Accent5 5 2 2 2 4 2" xfId="25305" xr:uid="{451E8080-8366-47FE-A643-E63FFEFB4AC1}"/>
    <cellStyle name="40% - Accent5 5 2 2 2 5" xfId="25299" xr:uid="{63059A4B-3E82-4693-AC4C-6E0A7AA35F42}"/>
    <cellStyle name="40% - Accent5 5 2 2 3" xfId="7509" xr:uid="{00000000-0005-0000-0000-0000E5100000}"/>
    <cellStyle name="40% - Accent5 5 2 2 3 2" xfId="7510" xr:uid="{00000000-0005-0000-0000-0000E6100000}"/>
    <cellStyle name="40% - Accent5 5 2 2 3 2 2" xfId="25307" xr:uid="{08988188-1AD0-4B00-9C33-AB71FABCCE76}"/>
    <cellStyle name="40% - Accent5 5 2 2 3 3" xfId="7511" xr:uid="{00000000-0005-0000-0000-0000E7100000}"/>
    <cellStyle name="40% - Accent5 5 2 2 3 3 2" xfId="25308" xr:uid="{E8ABF1C8-4420-4AE8-BE0B-EAD4EC019492}"/>
    <cellStyle name="40% - Accent5 5 2 2 3 4" xfId="25306" xr:uid="{A2BF17D1-79BD-43AB-A13B-260BFC190FFD}"/>
    <cellStyle name="40% - Accent5 5 2 2 4" xfId="7512" xr:uid="{00000000-0005-0000-0000-0000E8100000}"/>
    <cellStyle name="40% - Accent5 5 2 2 4 2" xfId="25309" xr:uid="{2C858B68-6AA6-4243-8494-CC560F016C99}"/>
    <cellStyle name="40% - Accent5 5 2 2 5" xfId="7513" xr:uid="{00000000-0005-0000-0000-0000E9100000}"/>
    <cellStyle name="40% - Accent5 5 2 2 5 2" xfId="7514" xr:uid="{00000000-0005-0000-0000-0000EA100000}"/>
    <cellStyle name="40% - Accent5 5 2 2 5 2 2" xfId="25311" xr:uid="{589707D7-DFD0-4D15-8A6B-89DF530291CC}"/>
    <cellStyle name="40% - Accent5 5 2 2 5 3" xfId="25310" xr:uid="{7C47613D-83D5-482C-9B74-484513080C22}"/>
    <cellStyle name="40% - Accent5 5 2 2 6" xfId="7515" xr:uid="{00000000-0005-0000-0000-0000EB100000}"/>
    <cellStyle name="40% - Accent5 5 2 2 6 2" xfId="25312" xr:uid="{AFFE89F4-34C0-414B-8AEA-0BE7F615CEC8}"/>
    <cellStyle name="40% - Accent5 5 2 2 7" xfId="25298" xr:uid="{1B035DC2-F041-44DE-8ACB-CD5A084034C4}"/>
    <cellStyle name="40% - Accent5 5 2 3" xfId="7516" xr:uid="{00000000-0005-0000-0000-0000EC100000}"/>
    <cellStyle name="40% - Accent5 5 2 3 2" xfId="7517" xr:uid="{00000000-0005-0000-0000-0000ED100000}"/>
    <cellStyle name="40% - Accent5 5 2 3 2 2" xfId="7518" xr:uid="{00000000-0005-0000-0000-0000EE100000}"/>
    <cellStyle name="40% - Accent5 5 2 3 2 2 2" xfId="25315" xr:uid="{22162E8E-23EA-4616-AFA4-1DF2B8116862}"/>
    <cellStyle name="40% - Accent5 5 2 3 2 3" xfId="7519" xr:uid="{00000000-0005-0000-0000-0000EF100000}"/>
    <cellStyle name="40% - Accent5 5 2 3 2 3 2" xfId="25316" xr:uid="{8E683AAC-13E7-4BAF-A0F6-7716BF12CA8B}"/>
    <cellStyle name="40% - Accent5 5 2 3 2 4" xfId="25314" xr:uid="{9B2AF411-34E1-4916-B3F0-D45988B48FC0}"/>
    <cellStyle name="40% - Accent5 5 2 3 3" xfId="7520" xr:uid="{00000000-0005-0000-0000-0000F0100000}"/>
    <cellStyle name="40% - Accent5 5 2 3 3 2" xfId="7521" xr:uid="{00000000-0005-0000-0000-0000F1100000}"/>
    <cellStyle name="40% - Accent5 5 2 3 3 2 2" xfId="25318" xr:uid="{CA407BBB-55D8-4FA6-81A3-5889BF75BC60}"/>
    <cellStyle name="40% - Accent5 5 2 3 3 3" xfId="25317" xr:uid="{4B30F707-C76D-4867-BF86-2AF8E8842370}"/>
    <cellStyle name="40% - Accent5 5 2 3 4" xfId="7522" xr:uid="{00000000-0005-0000-0000-0000F2100000}"/>
    <cellStyle name="40% - Accent5 5 2 3 4 2" xfId="25319" xr:uid="{9808C6D8-78E7-43D7-B484-2183184D1E24}"/>
    <cellStyle name="40% - Accent5 5 2 3 5" xfId="25313" xr:uid="{225F0F03-9A75-4078-BCBD-A4BD8DA37E98}"/>
    <cellStyle name="40% - Accent5 5 2 4" xfId="7523" xr:uid="{00000000-0005-0000-0000-0000F3100000}"/>
    <cellStyle name="40% - Accent5 5 2 5" xfId="7524" xr:uid="{00000000-0005-0000-0000-0000F4100000}"/>
    <cellStyle name="40% - Accent5 5 2 5 2" xfId="25320" xr:uid="{C4CA5BEE-98AD-4F25-9F22-50EEC8ABFAD5}"/>
    <cellStyle name="40% - Accent5 5 3" xfId="7525" xr:uid="{00000000-0005-0000-0000-0000F5100000}"/>
    <cellStyle name="40% - Accent5 5 3 2" xfId="7526" xr:uid="{00000000-0005-0000-0000-0000F6100000}"/>
    <cellStyle name="40% - Accent5 5 3 2 2" xfId="7527" xr:uid="{00000000-0005-0000-0000-0000F7100000}"/>
    <cellStyle name="40% - Accent5 5 3 2 2 2" xfId="25323" xr:uid="{668CBABA-8CCC-408C-96B6-A04A106286E2}"/>
    <cellStyle name="40% - Accent5 5 3 2 3" xfId="7528" xr:uid="{00000000-0005-0000-0000-0000F8100000}"/>
    <cellStyle name="40% - Accent5 5 3 2 3 2" xfId="25324" xr:uid="{23266789-EB88-4431-BCA1-6E49D98F8DB0}"/>
    <cellStyle name="40% - Accent5 5 3 2 4" xfId="25322" xr:uid="{08090C22-9BBE-42E9-B8A6-9855D8C1A6CC}"/>
    <cellStyle name="40% - Accent5 5 3 3" xfId="7529" xr:uid="{00000000-0005-0000-0000-0000F9100000}"/>
    <cellStyle name="40% - Accent5 5 3 3 2" xfId="25325" xr:uid="{21978B91-F5C9-4C9A-AEAA-213EF5818E7E}"/>
    <cellStyle name="40% - Accent5 5 3 4" xfId="7530" xr:uid="{00000000-0005-0000-0000-0000FA100000}"/>
    <cellStyle name="40% - Accent5 5 3 4 2" xfId="7531" xr:uid="{00000000-0005-0000-0000-0000FB100000}"/>
    <cellStyle name="40% - Accent5 5 3 4 2 2" xfId="25327" xr:uid="{842931A4-B67E-4784-A37F-7CD03025F2B2}"/>
    <cellStyle name="40% - Accent5 5 3 4 3" xfId="25326" xr:uid="{F139C5C7-A619-4B61-89FA-0EC1796E1195}"/>
    <cellStyle name="40% - Accent5 5 3 5" xfId="7532" xr:uid="{00000000-0005-0000-0000-0000FC100000}"/>
    <cellStyle name="40% - Accent5 5 3 5 2" xfId="25328" xr:uid="{78695380-BDBA-4A48-A9B9-EA3C6B4A0423}"/>
    <cellStyle name="40% - Accent5 5 3 6" xfId="25321" xr:uid="{6CE5CED0-A3E5-453F-895B-47159CBF081B}"/>
    <cellStyle name="40% - Accent5 5 4" xfId="7533" xr:uid="{00000000-0005-0000-0000-0000FD100000}"/>
    <cellStyle name="40% - Accent5 5 4 2" xfId="7534" xr:uid="{00000000-0005-0000-0000-0000FE100000}"/>
    <cellStyle name="40% - Accent5 5 4 2 2" xfId="7535" xr:uid="{00000000-0005-0000-0000-0000FF100000}"/>
    <cellStyle name="40% - Accent5 5 4 2 2 2" xfId="25331" xr:uid="{1A2C3AD1-68EE-4736-9AB9-FA7EC7EEF9E6}"/>
    <cellStyle name="40% - Accent5 5 4 2 3" xfId="7536" xr:uid="{00000000-0005-0000-0000-000000110000}"/>
    <cellStyle name="40% - Accent5 5 4 2 3 2" xfId="25332" xr:uid="{FCC22027-5D54-433C-8774-3CFE95D8D960}"/>
    <cellStyle name="40% - Accent5 5 4 2 4" xfId="25330" xr:uid="{CA1B6F28-7887-4282-B3DB-2EC6B08E11FA}"/>
    <cellStyle name="40% - Accent5 5 4 3" xfId="7537" xr:uid="{00000000-0005-0000-0000-000001110000}"/>
    <cellStyle name="40% - Accent5 5 4 3 2" xfId="7538" xr:uid="{00000000-0005-0000-0000-000002110000}"/>
    <cellStyle name="40% - Accent5 5 4 3 2 2" xfId="25334" xr:uid="{B946B696-72BF-4D3E-8275-862B7634B4FC}"/>
    <cellStyle name="40% - Accent5 5 4 3 3" xfId="25333" xr:uid="{BE7E7EDB-9FEE-4812-9A34-77260985F1FA}"/>
    <cellStyle name="40% - Accent5 5 4 4" xfId="7539" xr:uid="{00000000-0005-0000-0000-000003110000}"/>
    <cellStyle name="40% - Accent5 5 4 4 2" xfId="25335" xr:uid="{F44B6EA8-DDC1-4C8E-AE64-F3F1F311B679}"/>
    <cellStyle name="40% - Accent5 5 4 5" xfId="25329" xr:uid="{7B3827B2-BA9F-4E19-8A5F-A26D9137C85B}"/>
    <cellStyle name="40% - Accent5 5 5" xfId="7540" xr:uid="{00000000-0005-0000-0000-000004110000}"/>
    <cellStyle name="40% - Accent5 5 5 2" xfId="7541" xr:uid="{00000000-0005-0000-0000-000005110000}"/>
    <cellStyle name="40% - Accent5 5 5 2 2" xfId="25337" xr:uid="{8DACDF4C-8D9C-43AB-BFCE-A63835D3A6AD}"/>
    <cellStyle name="40% - Accent5 5 5 3" xfId="7542" xr:uid="{00000000-0005-0000-0000-000006110000}"/>
    <cellStyle name="40% - Accent5 5 5 3 2" xfId="25338" xr:uid="{25121E80-4F9F-4DC4-B52E-AD523AE07493}"/>
    <cellStyle name="40% - Accent5 5 5 4" xfId="25336" xr:uid="{138E6DF8-4C5C-4285-B735-0DAE228873D4}"/>
    <cellStyle name="40% - Accent5 5 6" xfId="7543" xr:uid="{00000000-0005-0000-0000-000007110000}"/>
    <cellStyle name="40% - Accent5 5 6 2" xfId="25339" xr:uid="{B054688F-9A23-4F61-B419-CB22669E9820}"/>
    <cellStyle name="40% - Accent5 5 7" xfId="7544" xr:uid="{00000000-0005-0000-0000-000008110000}"/>
    <cellStyle name="40% - Accent5 5 7 2" xfId="7545" xr:uid="{00000000-0005-0000-0000-000009110000}"/>
    <cellStyle name="40% - Accent5 5 7 2 2" xfId="25341" xr:uid="{BC80FBE1-9701-41BF-B6D6-EEE32FC52219}"/>
    <cellStyle name="40% - Accent5 5 7 3" xfId="25340" xr:uid="{0E39CD18-FE43-405F-8B1F-39FBC9097763}"/>
    <cellStyle name="40% - Accent5 5 8" xfId="7546" xr:uid="{00000000-0005-0000-0000-00000A110000}"/>
    <cellStyle name="40% - Accent5 5 8 2" xfId="25342" xr:uid="{D2014DA8-4797-457C-AB96-90F5B4D07890}"/>
    <cellStyle name="40% - Accent5 5 9" xfId="7499" xr:uid="{00000000-0005-0000-0000-0000DB100000}"/>
    <cellStyle name="40% - Accent5 5 9 2" xfId="25297" xr:uid="{AA982136-5856-4112-9C57-BF9FDD09E8FF}"/>
    <cellStyle name="40% - Accent5 6" xfId="249" xr:uid="{00000000-0005-0000-0000-000058000000}"/>
    <cellStyle name="40% - Accent5 6 2" xfId="7547" xr:uid="{00000000-0005-0000-0000-00000C110000}"/>
    <cellStyle name="40% - Accent5 6 2 2" xfId="7548" xr:uid="{00000000-0005-0000-0000-00000D110000}"/>
    <cellStyle name="40% - Accent5 6 2 2 2" xfId="7549" xr:uid="{00000000-0005-0000-0000-00000E110000}"/>
    <cellStyle name="40% - Accent5 6 2 2 2 2" xfId="7550" xr:uid="{00000000-0005-0000-0000-00000F110000}"/>
    <cellStyle name="40% - Accent5 6 2 2 2 2 2" xfId="25346" xr:uid="{77C66F13-E31B-4DED-847E-9B83EB805462}"/>
    <cellStyle name="40% - Accent5 6 2 2 2 3" xfId="7551" xr:uid="{00000000-0005-0000-0000-000010110000}"/>
    <cellStyle name="40% - Accent5 6 2 2 2 3 2" xfId="25347" xr:uid="{37F2C9A5-3A51-4D47-809C-CCFA54D27E9B}"/>
    <cellStyle name="40% - Accent5 6 2 2 2 4" xfId="25345" xr:uid="{2EAC93A8-44FF-4145-B50B-E6F32FC98C98}"/>
    <cellStyle name="40% - Accent5 6 2 2 3" xfId="7552" xr:uid="{00000000-0005-0000-0000-000011110000}"/>
    <cellStyle name="40% - Accent5 6 2 2 3 2" xfId="7553" xr:uid="{00000000-0005-0000-0000-000012110000}"/>
    <cellStyle name="40% - Accent5 6 2 2 3 2 2" xfId="25349" xr:uid="{80132816-51FC-4F4D-9774-E34CEBF7DF02}"/>
    <cellStyle name="40% - Accent5 6 2 2 3 3" xfId="25348" xr:uid="{F377FD18-1B2C-4239-A44E-435E1002EF91}"/>
    <cellStyle name="40% - Accent5 6 2 2 4" xfId="7554" xr:uid="{00000000-0005-0000-0000-000013110000}"/>
    <cellStyle name="40% - Accent5 6 2 2 4 2" xfId="25350" xr:uid="{1256FFD7-A6BF-454F-9D3A-C0ECD216FAA4}"/>
    <cellStyle name="40% - Accent5 6 2 2 5" xfId="25344" xr:uid="{3D9F44FC-4A3F-415F-B22A-0E01FED786EB}"/>
    <cellStyle name="40% - Accent5 6 2 3" xfId="7555" xr:uid="{00000000-0005-0000-0000-000014110000}"/>
    <cellStyle name="40% - Accent5 6 2 3 2" xfId="7556" xr:uid="{00000000-0005-0000-0000-000015110000}"/>
    <cellStyle name="40% - Accent5 6 2 3 2 2" xfId="25352" xr:uid="{E8FAE1DE-681A-4647-A96E-4CCE1CFEC6B4}"/>
    <cellStyle name="40% - Accent5 6 2 3 3" xfId="7557" xr:uid="{00000000-0005-0000-0000-000016110000}"/>
    <cellStyle name="40% - Accent5 6 2 3 3 2" xfId="25353" xr:uid="{4DFA9253-9132-4F76-98B1-CFB0F042DCC5}"/>
    <cellStyle name="40% - Accent5 6 2 3 4" xfId="25351" xr:uid="{948AEF1F-AE03-4E6A-A504-8E98242F13C1}"/>
    <cellStyle name="40% - Accent5 6 2 4" xfId="7558" xr:uid="{00000000-0005-0000-0000-000017110000}"/>
    <cellStyle name="40% - Accent5 6 2 4 2" xfId="25354" xr:uid="{305DF637-141D-41CC-B20E-CEF3570A0848}"/>
    <cellStyle name="40% - Accent5 6 2 5" xfId="7559" xr:uid="{00000000-0005-0000-0000-000018110000}"/>
    <cellStyle name="40% - Accent5 6 2 5 2" xfId="7560" xr:uid="{00000000-0005-0000-0000-000019110000}"/>
    <cellStyle name="40% - Accent5 6 2 5 2 2" xfId="25356" xr:uid="{21C4CB6C-875C-4D92-B499-4EADDBDB4690}"/>
    <cellStyle name="40% - Accent5 6 2 5 3" xfId="25355" xr:uid="{6FB4358E-97CE-4029-AF36-EA104C1F2495}"/>
    <cellStyle name="40% - Accent5 6 2 6" xfId="7561" xr:uid="{00000000-0005-0000-0000-00001A110000}"/>
    <cellStyle name="40% - Accent5 6 2 6 2" xfId="25357" xr:uid="{BD7001D0-3EBB-4D2B-B6E5-40404C389A01}"/>
    <cellStyle name="40% - Accent5 6 2 7" xfId="25343" xr:uid="{7FE8FD4F-412A-4E05-873B-F560432B7704}"/>
    <cellStyle name="40% - Accent5 6 3" xfId="7562" xr:uid="{00000000-0005-0000-0000-00001B110000}"/>
    <cellStyle name="40% - Accent5 6 3 2" xfId="7563" xr:uid="{00000000-0005-0000-0000-00001C110000}"/>
    <cellStyle name="40% - Accent5 6 3 2 2" xfId="7564" xr:uid="{00000000-0005-0000-0000-00001D110000}"/>
    <cellStyle name="40% - Accent5 6 3 2 2 2" xfId="25360" xr:uid="{3D8BB8D6-E517-4CD5-8C2A-95A58D9E7DA3}"/>
    <cellStyle name="40% - Accent5 6 3 2 3" xfId="7565" xr:uid="{00000000-0005-0000-0000-00001E110000}"/>
    <cellStyle name="40% - Accent5 6 3 2 3 2" xfId="25361" xr:uid="{189040E8-4850-4E58-9ACA-DB9C39D8E16C}"/>
    <cellStyle name="40% - Accent5 6 3 2 4" xfId="25359" xr:uid="{5E35ED86-CDE0-4AE9-A488-8E17416EE47B}"/>
    <cellStyle name="40% - Accent5 6 3 3" xfId="7566" xr:uid="{00000000-0005-0000-0000-00001F110000}"/>
    <cellStyle name="40% - Accent5 6 3 3 2" xfId="7567" xr:uid="{00000000-0005-0000-0000-000020110000}"/>
    <cellStyle name="40% - Accent5 6 3 3 2 2" xfId="25363" xr:uid="{336CE59D-7AA3-46CD-B478-8366D81B81EA}"/>
    <cellStyle name="40% - Accent5 6 3 3 3" xfId="25362" xr:uid="{59072D7F-C62B-453D-8B57-3EB643DF3B51}"/>
    <cellStyle name="40% - Accent5 6 3 4" xfId="7568" xr:uid="{00000000-0005-0000-0000-000021110000}"/>
    <cellStyle name="40% - Accent5 6 3 4 2" xfId="25364" xr:uid="{BBBEB400-0141-4507-B8B2-F96CD21D705A}"/>
    <cellStyle name="40% - Accent5 6 3 5" xfId="25358" xr:uid="{321A076D-EBED-4CEE-8BF2-9F978ECEEFAA}"/>
    <cellStyle name="40% - Accent5 6 4" xfId="7569" xr:uid="{00000000-0005-0000-0000-000022110000}"/>
    <cellStyle name="40% - Accent5 6 5" xfId="7570" xr:uid="{00000000-0005-0000-0000-000023110000}"/>
    <cellStyle name="40% - Accent5 6 5 2" xfId="25365" xr:uid="{FC3E0013-38B1-4CF3-84F0-87E35D6FECB1}"/>
    <cellStyle name="40% - Accent5 7" xfId="250" xr:uid="{00000000-0005-0000-0000-000059000000}"/>
    <cellStyle name="40% - Accent5 7 2" xfId="7571" xr:uid="{00000000-0005-0000-0000-000025110000}"/>
    <cellStyle name="40% - Accent5 7 2 2" xfId="25366" xr:uid="{0298CB6C-F80B-456A-A9D8-D9DD77452CA0}"/>
    <cellStyle name="40% - Accent5 7 3" xfId="7572" xr:uid="{00000000-0005-0000-0000-000026110000}"/>
    <cellStyle name="40% - Accent5 7 4" xfId="7573" xr:uid="{00000000-0005-0000-0000-000027110000}"/>
    <cellStyle name="40% - Accent5 7 4 2" xfId="25367" xr:uid="{94C94A2C-1C95-4C00-AEF1-313C237AF892}"/>
    <cellStyle name="40% - Accent5 8" xfId="7574" xr:uid="{00000000-0005-0000-0000-000028110000}"/>
    <cellStyle name="40% - Accent5 8 2" xfId="7575" xr:uid="{00000000-0005-0000-0000-000029110000}"/>
    <cellStyle name="40% - Accent5 8 2 2" xfId="7576" xr:uid="{00000000-0005-0000-0000-00002A110000}"/>
    <cellStyle name="40% - Accent5 8 2 2 2" xfId="25370" xr:uid="{5A8AB88A-5578-4AF9-921A-8B35207BB9B8}"/>
    <cellStyle name="40% - Accent5 8 2 3" xfId="7577" xr:uid="{00000000-0005-0000-0000-00002B110000}"/>
    <cellStyle name="40% - Accent5 8 2 3 2" xfId="7578" xr:uid="{00000000-0005-0000-0000-00002C110000}"/>
    <cellStyle name="40% - Accent5 8 2 3 2 2" xfId="25372" xr:uid="{13BA97CF-8741-4B0B-8E53-EEB44FE833BB}"/>
    <cellStyle name="40% - Accent5 8 2 3 3" xfId="25371" xr:uid="{0B808458-DF66-4E25-94A5-A7DDCCCD91C1}"/>
    <cellStyle name="40% - Accent5 8 2 4" xfId="25369" xr:uid="{11F1D671-190A-4055-89D2-18FB150D60D6}"/>
    <cellStyle name="40% - Accent5 8 3" xfId="7579" xr:uid="{00000000-0005-0000-0000-00002D110000}"/>
    <cellStyle name="40% - Accent5 8 3 2" xfId="25373" xr:uid="{7D9EA7ED-2D63-4DFD-84B0-B481151EB3A5}"/>
    <cellStyle name="40% - Accent5 8 4" xfId="7580" xr:uid="{00000000-0005-0000-0000-00002E110000}"/>
    <cellStyle name="40% - Accent5 8 4 2" xfId="7581" xr:uid="{00000000-0005-0000-0000-00002F110000}"/>
    <cellStyle name="40% - Accent5 8 4 2 2" xfId="25375" xr:uid="{1585996F-4657-4E89-9015-8A2627AB6BAF}"/>
    <cellStyle name="40% - Accent5 8 4 3" xfId="25374" xr:uid="{DF0E16B5-8E93-4CE5-AD60-306949AF561B}"/>
    <cellStyle name="40% - Accent5 8 5" xfId="7582" xr:uid="{00000000-0005-0000-0000-000030110000}"/>
    <cellStyle name="40% - Accent5 8 5 2" xfId="25376" xr:uid="{70C3CF25-8B20-46B1-B015-61FC52D5CAE5}"/>
    <cellStyle name="40% - Accent5 8 6" xfId="25368" xr:uid="{AA89CD80-049B-4384-B235-F3417600871C}"/>
    <cellStyle name="40% - Accent5 9" xfId="7583" xr:uid="{00000000-0005-0000-0000-000031110000}"/>
    <cellStyle name="40% - Accent5 9 2" xfId="7584" xr:uid="{00000000-0005-0000-0000-000032110000}"/>
    <cellStyle name="40% - Accent5 9 2 2" xfId="7585" xr:uid="{00000000-0005-0000-0000-000033110000}"/>
    <cellStyle name="40% - Accent5 9 2 2 2" xfId="25379" xr:uid="{92316EF5-AA24-4733-A8D8-F903DE52C1B2}"/>
    <cellStyle name="40% - Accent5 9 2 3" xfId="7586" xr:uid="{00000000-0005-0000-0000-000034110000}"/>
    <cellStyle name="40% - Accent5 9 2 3 2" xfId="25380" xr:uid="{54FB2329-D2F8-424D-B865-77BC80403E53}"/>
    <cellStyle name="40% - Accent5 9 2 4" xfId="25378" xr:uid="{DCF59648-B275-4DFE-A8C9-E3A72596AC33}"/>
    <cellStyle name="40% - Accent5 9 3" xfId="7587" xr:uid="{00000000-0005-0000-0000-000035110000}"/>
    <cellStyle name="40% - Accent5 9 3 2" xfId="25381" xr:uid="{4B999295-3C0A-4A1F-846B-F426426793CC}"/>
    <cellStyle name="40% - Accent5 9 4" xfId="7588" xr:uid="{00000000-0005-0000-0000-000036110000}"/>
    <cellStyle name="40% - Accent5 9 4 2" xfId="7589" xr:uid="{00000000-0005-0000-0000-000037110000}"/>
    <cellStyle name="40% - Accent5 9 4 2 2" xfId="25383" xr:uid="{2A7D7270-5646-41F7-920D-E8DA6A6E6B79}"/>
    <cellStyle name="40% - Accent5 9 4 3" xfId="25382" xr:uid="{E7A3160B-FEE6-4336-8131-752FA529FEE9}"/>
    <cellStyle name="40% - Accent5 9 5" xfId="7590" xr:uid="{00000000-0005-0000-0000-000038110000}"/>
    <cellStyle name="40% - Accent5 9 5 2" xfId="25384" xr:uid="{E146C0C4-51A8-42D6-80CF-8DD0A403590C}"/>
    <cellStyle name="40% - Accent5 9 6" xfId="25377" xr:uid="{7A1FD840-1A35-42B8-9787-D0ECDBB8E358}"/>
    <cellStyle name="40% - Accent6" xfId="103" builtinId="51" customBuiltin="1"/>
    <cellStyle name="40% - Accent6 10" xfId="7591" xr:uid="{00000000-0005-0000-0000-000039110000}"/>
    <cellStyle name="40% - Accent6 10 2" xfId="7592" xr:uid="{00000000-0005-0000-0000-00003A110000}"/>
    <cellStyle name="40% - Accent6 10 2 2" xfId="7593" xr:uid="{00000000-0005-0000-0000-00003B110000}"/>
    <cellStyle name="40% - Accent6 10 2 2 2" xfId="25387" xr:uid="{72D23FAE-6D9E-4955-AD57-8CD0490D4E06}"/>
    <cellStyle name="40% - Accent6 10 2 3" xfId="7594" xr:uid="{00000000-0005-0000-0000-00003C110000}"/>
    <cellStyle name="40% - Accent6 10 2 3 2" xfId="25388" xr:uid="{6BE5E1C5-10C6-4C64-95B8-5E5ACA527D77}"/>
    <cellStyle name="40% - Accent6 10 2 4" xfId="25386" xr:uid="{DD7462FC-6786-4CDA-9616-53F97178AA8D}"/>
    <cellStyle name="40% - Accent6 10 3" xfId="7595" xr:uid="{00000000-0005-0000-0000-00003D110000}"/>
    <cellStyle name="40% - Accent6 10 3 2" xfId="25389" xr:uid="{2FB63E33-C3A4-4F47-9274-3B1BB98365A4}"/>
    <cellStyle name="40% - Accent6 10 4" xfId="7596" xr:uid="{00000000-0005-0000-0000-00003E110000}"/>
    <cellStyle name="40% - Accent6 10 4 2" xfId="7597" xr:uid="{00000000-0005-0000-0000-00003F110000}"/>
    <cellStyle name="40% - Accent6 10 4 2 2" xfId="25391" xr:uid="{C60D2EFD-3145-4C37-AFCE-C04E164A4955}"/>
    <cellStyle name="40% - Accent6 10 4 3" xfId="25390" xr:uid="{80E639AD-CEBF-4849-956A-668A6B315262}"/>
    <cellStyle name="40% - Accent6 10 5" xfId="7598" xr:uid="{00000000-0005-0000-0000-000040110000}"/>
    <cellStyle name="40% - Accent6 10 5 2" xfId="25392" xr:uid="{20F468CA-4E52-411D-9100-97F69F35DB4A}"/>
    <cellStyle name="40% - Accent6 10 6" xfId="25385" xr:uid="{10BC5802-C9C5-4844-9410-86BAE7B22DBA}"/>
    <cellStyle name="40% - Accent6 11" xfId="7599" xr:uid="{00000000-0005-0000-0000-000041110000}"/>
    <cellStyle name="40% - Accent6 11 2" xfId="7600" xr:uid="{00000000-0005-0000-0000-000042110000}"/>
    <cellStyle name="40% - Accent6 11 2 2" xfId="25394" xr:uid="{9C5A2C92-9FC6-4B7F-B405-D230423296CE}"/>
    <cellStyle name="40% - Accent6 11 3" xfId="7601" xr:uid="{00000000-0005-0000-0000-000043110000}"/>
    <cellStyle name="40% - Accent6 11 3 2" xfId="7602" xr:uid="{00000000-0005-0000-0000-000044110000}"/>
    <cellStyle name="40% - Accent6 11 3 2 2" xfId="25396" xr:uid="{5B02CC8C-2470-4519-A79C-4BD7B7A01DAB}"/>
    <cellStyle name="40% - Accent6 11 3 3" xfId="25395" xr:uid="{C1C7B33F-300B-4DA9-BC39-BF26FFC10E87}"/>
    <cellStyle name="40% - Accent6 11 4" xfId="25393" xr:uid="{0F00E6C8-E986-43C8-8BD9-5696264F48CD}"/>
    <cellStyle name="40% - Accent6 12" xfId="7603" xr:uid="{00000000-0005-0000-0000-000045110000}"/>
    <cellStyle name="40% - Accent6 12 2" xfId="7604" xr:uid="{00000000-0005-0000-0000-000046110000}"/>
    <cellStyle name="40% - Accent6 12 2 2" xfId="25398" xr:uid="{6AE9E332-8D52-4401-9A87-EC11FD543BB5}"/>
    <cellStyle name="40% - Accent6 12 3" xfId="7605" xr:uid="{00000000-0005-0000-0000-000047110000}"/>
    <cellStyle name="40% - Accent6 12 3 2" xfId="25399" xr:uid="{1A837055-7E4E-4F4F-914C-3CF5B93EFF30}"/>
    <cellStyle name="40% - Accent6 12 4" xfId="25397" xr:uid="{FA741D42-07F9-46B7-9808-955DBEE7027C}"/>
    <cellStyle name="40% - Accent6 13" xfId="7606" xr:uid="{00000000-0005-0000-0000-000048110000}"/>
    <cellStyle name="40% - Accent6 13 2" xfId="7607" xr:uid="{00000000-0005-0000-0000-000049110000}"/>
    <cellStyle name="40% - Accent6 13 2 2" xfId="25401" xr:uid="{A4B612FB-35C2-4EB2-9966-509C352A2E24}"/>
    <cellStyle name="40% - Accent6 13 3" xfId="7608" xr:uid="{00000000-0005-0000-0000-00004A110000}"/>
    <cellStyle name="40% - Accent6 13 3 2" xfId="25402" xr:uid="{DB8777DF-2433-4B7E-9174-758835ACCAC8}"/>
    <cellStyle name="40% - Accent6 13 4" xfId="25400" xr:uid="{FDCAF962-A876-4AFF-A25E-D5429964C35E}"/>
    <cellStyle name="40% - Accent6 14" xfId="7609" xr:uid="{00000000-0005-0000-0000-00004B110000}"/>
    <cellStyle name="40% - Accent6 14 2" xfId="7610" xr:uid="{00000000-0005-0000-0000-00004C110000}"/>
    <cellStyle name="40% - Accent6 14 2 2" xfId="25403" xr:uid="{1DDD158F-11E2-430B-8DC7-0648CC5002FB}"/>
    <cellStyle name="40% - Accent6 15" xfId="7611" xr:uid="{00000000-0005-0000-0000-00004D110000}"/>
    <cellStyle name="40% - Accent6 15 2" xfId="25404" xr:uid="{8EA5211C-8361-4D01-83AE-FB1BFA470EFC}"/>
    <cellStyle name="40% - Accent6 16" xfId="7612" xr:uid="{00000000-0005-0000-0000-00004E110000}"/>
    <cellStyle name="40% - Accent6 17" xfId="20670" xr:uid="{F4D98349-C822-45F7-8477-48FFA8B5ED9F}"/>
    <cellStyle name="40% - Accent6 2" xfId="251" xr:uid="{00000000-0005-0000-0000-00005A000000}"/>
    <cellStyle name="40% - Accent6 2 2" xfId="7613" xr:uid="{00000000-0005-0000-0000-000050110000}"/>
    <cellStyle name="40% - Accent6 2 3" xfId="7614" xr:uid="{00000000-0005-0000-0000-000051110000}"/>
    <cellStyle name="40% - Accent6 2 3 2" xfId="7615" xr:uid="{00000000-0005-0000-0000-000052110000}"/>
    <cellStyle name="40% - Accent6 2 3 2 2" xfId="7616" xr:uid="{00000000-0005-0000-0000-000053110000}"/>
    <cellStyle name="40% - Accent6 2 3 2 2 2" xfId="7617" xr:uid="{00000000-0005-0000-0000-000054110000}"/>
    <cellStyle name="40% - Accent6 2 3 2 2 2 2" xfId="7618" xr:uid="{00000000-0005-0000-0000-000055110000}"/>
    <cellStyle name="40% - Accent6 2 3 2 2 2 2 2" xfId="25409" xr:uid="{480324CF-C968-4B1B-8D6F-9228BAEBFD9A}"/>
    <cellStyle name="40% - Accent6 2 3 2 2 2 3" xfId="7619" xr:uid="{00000000-0005-0000-0000-000056110000}"/>
    <cellStyle name="40% - Accent6 2 3 2 2 2 3 2" xfId="25410" xr:uid="{DB72F04A-457C-4E84-8359-D15A0BB1805F}"/>
    <cellStyle name="40% - Accent6 2 3 2 2 2 4" xfId="25408" xr:uid="{14DA610A-B080-458B-B249-59CD3871BD43}"/>
    <cellStyle name="40% - Accent6 2 3 2 2 3" xfId="7620" xr:uid="{00000000-0005-0000-0000-000057110000}"/>
    <cellStyle name="40% - Accent6 2 3 2 2 3 2" xfId="7621" xr:uid="{00000000-0005-0000-0000-000058110000}"/>
    <cellStyle name="40% - Accent6 2 3 2 2 3 2 2" xfId="25412" xr:uid="{F635BAD3-A6C7-423A-B17E-134C772FBFA8}"/>
    <cellStyle name="40% - Accent6 2 3 2 2 3 3" xfId="25411" xr:uid="{42F03248-635F-4183-BA1D-610231BEAA92}"/>
    <cellStyle name="40% - Accent6 2 3 2 2 4" xfId="7622" xr:uid="{00000000-0005-0000-0000-000059110000}"/>
    <cellStyle name="40% - Accent6 2 3 2 2 4 2" xfId="25413" xr:uid="{770C99A4-ABF7-4AF1-944E-DF799337E202}"/>
    <cellStyle name="40% - Accent6 2 3 2 2 5" xfId="25407" xr:uid="{3C164008-14A6-4E67-97E8-A343503AA72E}"/>
    <cellStyle name="40% - Accent6 2 3 2 3" xfId="7623" xr:uid="{00000000-0005-0000-0000-00005A110000}"/>
    <cellStyle name="40% - Accent6 2 3 2 3 2" xfId="7624" xr:uid="{00000000-0005-0000-0000-00005B110000}"/>
    <cellStyle name="40% - Accent6 2 3 2 3 2 2" xfId="7625" xr:uid="{00000000-0005-0000-0000-00005C110000}"/>
    <cellStyle name="40% - Accent6 2 3 2 3 2 2 2" xfId="25416" xr:uid="{1405B029-C7DD-4909-B0EE-2267F072B324}"/>
    <cellStyle name="40% - Accent6 2 3 2 3 2 3" xfId="7626" xr:uid="{00000000-0005-0000-0000-00005D110000}"/>
    <cellStyle name="40% - Accent6 2 3 2 3 2 3 2" xfId="25417" xr:uid="{431ED7AA-8B90-452C-99C3-8B92A5E36FD3}"/>
    <cellStyle name="40% - Accent6 2 3 2 3 2 4" xfId="25415" xr:uid="{C7E09A9B-C456-4D6F-A82C-EADD8C91AEE6}"/>
    <cellStyle name="40% - Accent6 2 3 2 3 3" xfId="7627" xr:uid="{00000000-0005-0000-0000-00005E110000}"/>
    <cellStyle name="40% - Accent6 2 3 2 3 3 2" xfId="7628" xr:uid="{00000000-0005-0000-0000-00005F110000}"/>
    <cellStyle name="40% - Accent6 2 3 2 3 3 2 2" xfId="25419" xr:uid="{8021B253-6F1D-4B96-A3B7-0E460F562564}"/>
    <cellStyle name="40% - Accent6 2 3 2 3 3 3" xfId="25418" xr:uid="{7E21EC86-967B-4593-896D-62BCF38E22A3}"/>
    <cellStyle name="40% - Accent6 2 3 2 3 4" xfId="7629" xr:uid="{00000000-0005-0000-0000-000060110000}"/>
    <cellStyle name="40% - Accent6 2 3 2 3 4 2" xfId="25420" xr:uid="{9057A49A-A8DE-4B0E-A4BD-F023C916C5E7}"/>
    <cellStyle name="40% - Accent6 2 3 2 3 5" xfId="25414" xr:uid="{EA0358A7-3402-4AA6-B910-C13A818911F3}"/>
    <cellStyle name="40% - Accent6 2 3 2 4" xfId="7630" xr:uid="{00000000-0005-0000-0000-000061110000}"/>
    <cellStyle name="40% - Accent6 2 3 2 4 2" xfId="7631" xr:uid="{00000000-0005-0000-0000-000062110000}"/>
    <cellStyle name="40% - Accent6 2 3 2 4 2 2" xfId="25422" xr:uid="{11F83842-069F-41AD-A466-5FA0EB1E4C2A}"/>
    <cellStyle name="40% - Accent6 2 3 2 4 3" xfId="7632" xr:uid="{00000000-0005-0000-0000-000063110000}"/>
    <cellStyle name="40% - Accent6 2 3 2 4 3 2" xfId="25423" xr:uid="{ED879C80-C0EC-4819-BF7B-94D663C26028}"/>
    <cellStyle name="40% - Accent6 2 3 2 4 4" xfId="25421" xr:uid="{41DD09B5-6349-4B7E-AE63-CB5FDC5F82EB}"/>
    <cellStyle name="40% - Accent6 2 3 2 5" xfId="7633" xr:uid="{00000000-0005-0000-0000-000064110000}"/>
    <cellStyle name="40% - Accent6 2 3 2 5 2" xfId="25424" xr:uid="{24101E6D-DBEE-4F6B-A6A3-A50E2BE61DCB}"/>
    <cellStyle name="40% - Accent6 2 3 2 6" xfId="7634" xr:uid="{00000000-0005-0000-0000-000065110000}"/>
    <cellStyle name="40% - Accent6 2 3 2 6 2" xfId="7635" xr:uid="{00000000-0005-0000-0000-000066110000}"/>
    <cellStyle name="40% - Accent6 2 3 2 6 2 2" xfId="25426" xr:uid="{4E477838-28FD-45D3-BDB7-4803A11D3A87}"/>
    <cellStyle name="40% - Accent6 2 3 2 6 3" xfId="25425" xr:uid="{3F6A0D42-EC28-4D2E-9133-B3D946D1052E}"/>
    <cellStyle name="40% - Accent6 2 3 2 7" xfId="7636" xr:uid="{00000000-0005-0000-0000-000067110000}"/>
    <cellStyle name="40% - Accent6 2 3 2 7 2" xfId="25427" xr:uid="{E7F0D2C2-5E5C-4E2E-ADF2-BAD4B5079210}"/>
    <cellStyle name="40% - Accent6 2 3 2 8" xfId="25406" xr:uid="{0C7F5C9B-3BE9-49D2-B965-2F2B23B6C447}"/>
    <cellStyle name="40% - Accent6 2 3 3" xfId="7637" xr:uid="{00000000-0005-0000-0000-000068110000}"/>
    <cellStyle name="40% - Accent6 2 3 3 2" xfId="7638" xr:uid="{00000000-0005-0000-0000-000069110000}"/>
    <cellStyle name="40% - Accent6 2 3 3 2 2" xfId="7639" xr:uid="{00000000-0005-0000-0000-00006A110000}"/>
    <cellStyle name="40% - Accent6 2 3 3 2 2 2" xfId="25430" xr:uid="{E5CAD3A6-CADD-4579-B44D-070081E10F33}"/>
    <cellStyle name="40% - Accent6 2 3 3 2 3" xfId="7640" xr:uid="{00000000-0005-0000-0000-00006B110000}"/>
    <cellStyle name="40% - Accent6 2 3 3 2 3 2" xfId="25431" xr:uid="{FFFF8E31-7D58-4BC3-A39B-D652028D260B}"/>
    <cellStyle name="40% - Accent6 2 3 3 2 4" xfId="25429" xr:uid="{3F1484AD-4762-470B-84E8-B941B7FD346D}"/>
    <cellStyle name="40% - Accent6 2 3 3 3" xfId="7641" xr:uid="{00000000-0005-0000-0000-00006C110000}"/>
    <cellStyle name="40% - Accent6 2 3 3 3 2" xfId="7642" xr:uid="{00000000-0005-0000-0000-00006D110000}"/>
    <cellStyle name="40% - Accent6 2 3 3 3 2 2" xfId="25433" xr:uid="{D22DDA3A-E923-4142-B834-A2CE66B9884A}"/>
    <cellStyle name="40% - Accent6 2 3 3 3 3" xfId="25432" xr:uid="{E974BD89-D862-42D5-B07E-7641D2D252C4}"/>
    <cellStyle name="40% - Accent6 2 3 3 4" xfId="7643" xr:uid="{00000000-0005-0000-0000-00006E110000}"/>
    <cellStyle name="40% - Accent6 2 3 3 4 2" xfId="25434" xr:uid="{A8631E92-2C6A-4267-8F23-FF3185D7D3CD}"/>
    <cellStyle name="40% - Accent6 2 3 3 5" xfId="25428" xr:uid="{660C9DD6-9806-4C68-A4BD-9F276790C7FD}"/>
    <cellStyle name="40% - Accent6 2 3 4" xfId="7644" xr:uid="{00000000-0005-0000-0000-00006F110000}"/>
    <cellStyle name="40% - Accent6 2 3 4 2" xfId="7645" xr:uid="{00000000-0005-0000-0000-000070110000}"/>
    <cellStyle name="40% - Accent6 2 3 4 2 2" xfId="7646" xr:uid="{00000000-0005-0000-0000-000071110000}"/>
    <cellStyle name="40% - Accent6 2 3 4 2 2 2" xfId="25437" xr:uid="{A0B17F44-8F5C-4273-87F5-D6B749D5194A}"/>
    <cellStyle name="40% - Accent6 2 3 4 2 3" xfId="7647" xr:uid="{00000000-0005-0000-0000-000072110000}"/>
    <cellStyle name="40% - Accent6 2 3 4 2 3 2" xfId="25438" xr:uid="{F10C87FE-6F8E-4A2C-826A-7FD571AB4459}"/>
    <cellStyle name="40% - Accent6 2 3 4 2 4" xfId="25436" xr:uid="{36C250CC-351D-4F32-8CAD-C60389048200}"/>
    <cellStyle name="40% - Accent6 2 3 4 3" xfId="7648" xr:uid="{00000000-0005-0000-0000-000073110000}"/>
    <cellStyle name="40% - Accent6 2 3 4 3 2" xfId="7649" xr:uid="{00000000-0005-0000-0000-000074110000}"/>
    <cellStyle name="40% - Accent6 2 3 4 3 2 2" xfId="25440" xr:uid="{04A7C791-BAF8-4293-AA20-46E06966C6AA}"/>
    <cellStyle name="40% - Accent6 2 3 4 3 3" xfId="25439" xr:uid="{8E8D9861-F68E-40D0-9197-F24F044C4499}"/>
    <cellStyle name="40% - Accent6 2 3 4 4" xfId="7650" xr:uid="{00000000-0005-0000-0000-000075110000}"/>
    <cellStyle name="40% - Accent6 2 3 4 4 2" xfId="25441" xr:uid="{2719A953-B332-4509-B028-A8A08E17D75B}"/>
    <cellStyle name="40% - Accent6 2 3 4 5" xfId="25435" xr:uid="{2C85B5EC-D48A-45E1-A7C3-B6B54115897C}"/>
    <cellStyle name="40% - Accent6 2 3 5" xfId="7651" xr:uid="{00000000-0005-0000-0000-000076110000}"/>
    <cellStyle name="40% - Accent6 2 3 5 2" xfId="7652" xr:uid="{00000000-0005-0000-0000-000077110000}"/>
    <cellStyle name="40% - Accent6 2 3 5 2 2" xfId="25443" xr:uid="{CE493B23-0CE9-41E4-9F68-0398FA063054}"/>
    <cellStyle name="40% - Accent6 2 3 5 3" xfId="7653" xr:uid="{00000000-0005-0000-0000-000078110000}"/>
    <cellStyle name="40% - Accent6 2 3 5 3 2" xfId="25444" xr:uid="{BF2F756D-8882-4A91-A4EB-1E556A723E84}"/>
    <cellStyle name="40% - Accent6 2 3 5 4" xfId="25442" xr:uid="{D3B8542D-BE6F-471B-B3A3-BC4CA7A8EBAD}"/>
    <cellStyle name="40% - Accent6 2 3 6" xfId="7654" xr:uid="{00000000-0005-0000-0000-000079110000}"/>
    <cellStyle name="40% - Accent6 2 3 6 2" xfId="25445" xr:uid="{4DB3EC6C-C8B2-4969-81B1-27BBB7EE0575}"/>
    <cellStyle name="40% - Accent6 2 3 7" xfId="7655" xr:uid="{00000000-0005-0000-0000-00007A110000}"/>
    <cellStyle name="40% - Accent6 2 3 7 2" xfId="7656" xr:uid="{00000000-0005-0000-0000-00007B110000}"/>
    <cellStyle name="40% - Accent6 2 3 7 2 2" xfId="25447" xr:uid="{99B5434F-20F1-43CC-80AF-16BEA46D5F78}"/>
    <cellStyle name="40% - Accent6 2 3 7 3" xfId="25446" xr:uid="{A93ED412-601E-4886-B13C-770D57B46BD4}"/>
    <cellStyle name="40% - Accent6 2 3 8" xfId="7657" xr:uid="{00000000-0005-0000-0000-00007C110000}"/>
    <cellStyle name="40% - Accent6 2 3 8 2" xfId="25448" xr:uid="{70CE61A0-CEAC-44D1-AA70-CA6E6A7E8D3E}"/>
    <cellStyle name="40% - Accent6 2 3 9" xfId="25405" xr:uid="{B63C5EF6-F5E4-47F6-825B-9F40E4286C1A}"/>
    <cellStyle name="40% - Accent6 2 4" xfId="7658" xr:uid="{00000000-0005-0000-0000-00007D110000}"/>
    <cellStyle name="40% - Accent6 2 4 2" xfId="7659" xr:uid="{00000000-0005-0000-0000-00007E110000}"/>
    <cellStyle name="40% - Accent6 2 4 2 2" xfId="7660" xr:uid="{00000000-0005-0000-0000-00007F110000}"/>
    <cellStyle name="40% - Accent6 2 4 2 2 2" xfId="7661" xr:uid="{00000000-0005-0000-0000-000080110000}"/>
    <cellStyle name="40% - Accent6 2 4 2 2 2 2" xfId="7662" xr:uid="{00000000-0005-0000-0000-000081110000}"/>
    <cellStyle name="40% - Accent6 2 4 2 2 2 2 2" xfId="25453" xr:uid="{AB675557-842A-423D-9EE8-EDD7947E68B7}"/>
    <cellStyle name="40% - Accent6 2 4 2 2 2 3" xfId="7663" xr:uid="{00000000-0005-0000-0000-000082110000}"/>
    <cellStyle name="40% - Accent6 2 4 2 2 2 3 2" xfId="25454" xr:uid="{D02E2078-75A6-4B36-9C07-6DD299D711D8}"/>
    <cellStyle name="40% - Accent6 2 4 2 2 2 4" xfId="25452" xr:uid="{89B54C06-BEB0-45C2-8F9A-E093FB4FA40D}"/>
    <cellStyle name="40% - Accent6 2 4 2 2 3" xfId="7664" xr:uid="{00000000-0005-0000-0000-000083110000}"/>
    <cellStyle name="40% - Accent6 2 4 2 2 3 2" xfId="7665" xr:uid="{00000000-0005-0000-0000-000084110000}"/>
    <cellStyle name="40% - Accent6 2 4 2 2 3 2 2" xfId="25456" xr:uid="{20FA77A6-2C8F-4F30-969B-85D20341382F}"/>
    <cellStyle name="40% - Accent6 2 4 2 2 3 3" xfId="25455" xr:uid="{22BCDACD-669F-455A-9F13-9BE7C02EB390}"/>
    <cellStyle name="40% - Accent6 2 4 2 2 4" xfId="7666" xr:uid="{00000000-0005-0000-0000-000085110000}"/>
    <cellStyle name="40% - Accent6 2 4 2 2 4 2" xfId="25457" xr:uid="{4B7C717B-ACB8-49E4-A312-3AD19A2575BD}"/>
    <cellStyle name="40% - Accent6 2 4 2 2 5" xfId="25451" xr:uid="{9BCC1514-EB88-46C9-AA31-1719FD652197}"/>
    <cellStyle name="40% - Accent6 2 4 2 3" xfId="7667" xr:uid="{00000000-0005-0000-0000-000086110000}"/>
    <cellStyle name="40% - Accent6 2 4 2 3 2" xfId="7668" xr:uid="{00000000-0005-0000-0000-000087110000}"/>
    <cellStyle name="40% - Accent6 2 4 2 3 2 2" xfId="7669" xr:uid="{00000000-0005-0000-0000-000088110000}"/>
    <cellStyle name="40% - Accent6 2 4 2 3 2 2 2" xfId="25460" xr:uid="{9678F155-DCA5-41B2-930F-3D0874941227}"/>
    <cellStyle name="40% - Accent6 2 4 2 3 2 3" xfId="7670" xr:uid="{00000000-0005-0000-0000-000089110000}"/>
    <cellStyle name="40% - Accent6 2 4 2 3 2 3 2" xfId="25461" xr:uid="{F2B13F88-A216-4AE4-AB4D-3D8CB1DED5FD}"/>
    <cellStyle name="40% - Accent6 2 4 2 3 2 4" xfId="25459" xr:uid="{CB70DD1E-5C36-4059-8AF5-AF48D13D8A60}"/>
    <cellStyle name="40% - Accent6 2 4 2 3 3" xfId="7671" xr:uid="{00000000-0005-0000-0000-00008A110000}"/>
    <cellStyle name="40% - Accent6 2 4 2 3 3 2" xfId="7672" xr:uid="{00000000-0005-0000-0000-00008B110000}"/>
    <cellStyle name="40% - Accent6 2 4 2 3 3 2 2" xfId="25463" xr:uid="{4407F0D1-4430-4437-805B-9FCF52270861}"/>
    <cellStyle name="40% - Accent6 2 4 2 3 3 3" xfId="25462" xr:uid="{C02C5E38-D43C-4ECA-B8C4-FD932989426F}"/>
    <cellStyle name="40% - Accent6 2 4 2 3 4" xfId="7673" xr:uid="{00000000-0005-0000-0000-00008C110000}"/>
    <cellStyle name="40% - Accent6 2 4 2 3 4 2" xfId="25464" xr:uid="{6D132702-CF1C-44B0-A482-B1844633287F}"/>
    <cellStyle name="40% - Accent6 2 4 2 3 5" xfId="25458" xr:uid="{DFFD2B56-52EA-4B2D-8217-15FF24BD8F86}"/>
    <cellStyle name="40% - Accent6 2 4 2 4" xfId="7674" xr:uid="{00000000-0005-0000-0000-00008D110000}"/>
    <cellStyle name="40% - Accent6 2 4 2 4 2" xfId="7675" xr:uid="{00000000-0005-0000-0000-00008E110000}"/>
    <cellStyle name="40% - Accent6 2 4 2 4 2 2" xfId="25466" xr:uid="{6AC4EAAA-E884-4B27-90F6-47A44C24AEC7}"/>
    <cellStyle name="40% - Accent6 2 4 2 4 3" xfId="7676" xr:uid="{00000000-0005-0000-0000-00008F110000}"/>
    <cellStyle name="40% - Accent6 2 4 2 4 3 2" xfId="25467" xr:uid="{8B26C976-5E5A-4DF3-A42D-A2FAB80178E4}"/>
    <cellStyle name="40% - Accent6 2 4 2 4 4" xfId="25465" xr:uid="{07D9C784-A250-4EE8-AAE5-F59D5CF9A61F}"/>
    <cellStyle name="40% - Accent6 2 4 2 5" xfId="7677" xr:uid="{00000000-0005-0000-0000-000090110000}"/>
    <cellStyle name="40% - Accent6 2 4 2 5 2" xfId="25468" xr:uid="{02E5CD6A-DDD6-49BD-9D82-9AB21A4C76DE}"/>
    <cellStyle name="40% - Accent6 2 4 2 6" xfId="7678" xr:uid="{00000000-0005-0000-0000-000091110000}"/>
    <cellStyle name="40% - Accent6 2 4 2 6 2" xfId="7679" xr:uid="{00000000-0005-0000-0000-000092110000}"/>
    <cellStyle name="40% - Accent6 2 4 2 6 2 2" xfId="25470" xr:uid="{8118F954-3733-4394-AC9C-1334FB5CB922}"/>
    <cellStyle name="40% - Accent6 2 4 2 6 3" xfId="25469" xr:uid="{E4D56734-7031-43B5-8022-C4492CFFAD55}"/>
    <cellStyle name="40% - Accent6 2 4 2 7" xfId="7680" xr:uid="{00000000-0005-0000-0000-000093110000}"/>
    <cellStyle name="40% - Accent6 2 4 2 7 2" xfId="25471" xr:uid="{7F226B98-0ABA-43F9-B737-6F734E92DDA1}"/>
    <cellStyle name="40% - Accent6 2 4 2 8" xfId="25450" xr:uid="{AC6C613A-5FC0-4881-BFF4-58E8CF5D4B61}"/>
    <cellStyle name="40% - Accent6 2 4 3" xfId="7681" xr:uid="{00000000-0005-0000-0000-000094110000}"/>
    <cellStyle name="40% - Accent6 2 4 3 2" xfId="7682" xr:uid="{00000000-0005-0000-0000-000095110000}"/>
    <cellStyle name="40% - Accent6 2 4 3 2 2" xfId="7683" xr:uid="{00000000-0005-0000-0000-000096110000}"/>
    <cellStyle name="40% - Accent6 2 4 3 2 2 2" xfId="25474" xr:uid="{4190E254-4A0E-4428-B160-7B89DC6EF677}"/>
    <cellStyle name="40% - Accent6 2 4 3 2 3" xfId="7684" xr:uid="{00000000-0005-0000-0000-000097110000}"/>
    <cellStyle name="40% - Accent6 2 4 3 2 3 2" xfId="25475" xr:uid="{0FB9E024-6D1F-4A70-86EE-CF93ED6352AD}"/>
    <cellStyle name="40% - Accent6 2 4 3 2 4" xfId="25473" xr:uid="{7E0D739E-3A16-410B-912E-8FF199306F51}"/>
    <cellStyle name="40% - Accent6 2 4 3 3" xfId="7685" xr:uid="{00000000-0005-0000-0000-000098110000}"/>
    <cellStyle name="40% - Accent6 2 4 3 3 2" xfId="7686" xr:uid="{00000000-0005-0000-0000-000099110000}"/>
    <cellStyle name="40% - Accent6 2 4 3 3 2 2" xfId="25477" xr:uid="{DC227E40-6AAC-41DE-AC8F-7C9D0A6AF616}"/>
    <cellStyle name="40% - Accent6 2 4 3 3 3" xfId="25476" xr:uid="{50762B9A-4C0C-4DD6-842A-BED27D13252E}"/>
    <cellStyle name="40% - Accent6 2 4 3 4" xfId="7687" xr:uid="{00000000-0005-0000-0000-00009A110000}"/>
    <cellStyle name="40% - Accent6 2 4 3 4 2" xfId="25478" xr:uid="{E400BE07-E806-4D43-87AF-02C02A23C8FB}"/>
    <cellStyle name="40% - Accent6 2 4 3 5" xfId="25472" xr:uid="{9B1C0109-0BAC-4C79-9A71-2D9FF27129C1}"/>
    <cellStyle name="40% - Accent6 2 4 4" xfId="7688" xr:uid="{00000000-0005-0000-0000-00009B110000}"/>
    <cellStyle name="40% - Accent6 2 4 4 2" xfId="7689" xr:uid="{00000000-0005-0000-0000-00009C110000}"/>
    <cellStyle name="40% - Accent6 2 4 4 2 2" xfId="7690" xr:uid="{00000000-0005-0000-0000-00009D110000}"/>
    <cellStyle name="40% - Accent6 2 4 4 2 2 2" xfId="25481" xr:uid="{DEF293F5-F6AA-4885-89C8-485BD69AEEFE}"/>
    <cellStyle name="40% - Accent6 2 4 4 2 3" xfId="7691" xr:uid="{00000000-0005-0000-0000-00009E110000}"/>
    <cellStyle name="40% - Accent6 2 4 4 2 3 2" xfId="25482" xr:uid="{A5A1B029-F5B1-4405-86F8-98426D48076F}"/>
    <cellStyle name="40% - Accent6 2 4 4 2 4" xfId="25480" xr:uid="{913C70F6-4A9D-42F3-9C19-DA7378BFD1F7}"/>
    <cellStyle name="40% - Accent6 2 4 4 3" xfId="7692" xr:uid="{00000000-0005-0000-0000-00009F110000}"/>
    <cellStyle name="40% - Accent6 2 4 4 3 2" xfId="7693" xr:uid="{00000000-0005-0000-0000-0000A0110000}"/>
    <cellStyle name="40% - Accent6 2 4 4 3 2 2" xfId="25484" xr:uid="{840C4166-CE57-4E33-A23C-DBC5E377AACD}"/>
    <cellStyle name="40% - Accent6 2 4 4 3 3" xfId="25483" xr:uid="{CC820195-1282-42A2-97A6-C500A6D612AF}"/>
    <cellStyle name="40% - Accent6 2 4 4 4" xfId="7694" xr:uid="{00000000-0005-0000-0000-0000A1110000}"/>
    <cellStyle name="40% - Accent6 2 4 4 4 2" xfId="25485" xr:uid="{EF38772F-20BB-404E-A65B-E5DB37D3AC1A}"/>
    <cellStyle name="40% - Accent6 2 4 4 5" xfId="25479" xr:uid="{C6C27948-8BF0-4A0C-BF40-5629FA2585D6}"/>
    <cellStyle name="40% - Accent6 2 4 5" xfId="7695" xr:uid="{00000000-0005-0000-0000-0000A2110000}"/>
    <cellStyle name="40% - Accent6 2 4 5 2" xfId="7696" xr:uid="{00000000-0005-0000-0000-0000A3110000}"/>
    <cellStyle name="40% - Accent6 2 4 5 2 2" xfId="25487" xr:uid="{B5D00793-4033-4113-BDA0-9F6143E1776D}"/>
    <cellStyle name="40% - Accent6 2 4 5 3" xfId="7697" xr:uid="{00000000-0005-0000-0000-0000A4110000}"/>
    <cellStyle name="40% - Accent6 2 4 5 3 2" xfId="25488" xr:uid="{D9A2A5D6-902E-43E6-9EB0-173DA0A0931E}"/>
    <cellStyle name="40% - Accent6 2 4 5 4" xfId="25486" xr:uid="{6820B245-2EA8-44A6-AC4C-86106B30AEEC}"/>
    <cellStyle name="40% - Accent6 2 4 6" xfId="7698" xr:uid="{00000000-0005-0000-0000-0000A5110000}"/>
    <cellStyle name="40% - Accent6 2 4 6 2" xfId="25489" xr:uid="{A0E56B99-9968-4938-AB35-3194E6765856}"/>
    <cellStyle name="40% - Accent6 2 4 7" xfId="7699" xr:uid="{00000000-0005-0000-0000-0000A6110000}"/>
    <cellStyle name="40% - Accent6 2 4 7 2" xfId="7700" xr:uid="{00000000-0005-0000-0000-0000A7110000}"/>
    <cellStyle name="40% - Accent6 2 4 7 2 2" xfId="25491" xr:uid="{132FED39-D346-4A5A-9D3E-C93A947916E1}"/>
    <cellStyle name="40% - Accent6 2 4 7 3" xfId="25490" xr:uid="{446BB90C-00C8-4A0E-A33E-C2D4A8C8F8BD}"/>
    <cellStyle name="40% - Accent6 2 4 8" xfId="7701" xr:uid="{00000000-0005-0000-0000-0000A8110000}"/>
    <cellStyle name="40% - Accent6 2 4 8 2" xfId="25492" xr:uid="{494899F0-11B5-4C9E-AE07-84B001DAF2E5}"/>
    <cellStyle name="40% - Accent6 2 4 9" xfId="25449" xr:uid="{38C28219-F209-419D-9AAE-6A70478D24AE}"/>
    <cellStyle name="40% - Accent6 2 5" xfId="7702" xr:uid="{00000000-0005-0000-0000-0000A9110000}"/>
    <cellStyle name="40% - Accent6 2 5 2" xfId="7703" xr:uid="{00000000-0005-0000-0000-0000AA110000}"/>
    <cellStyle name="40% - Accent6 2 5 2 2" xfId="7704" xr:uid="{00000000-0005-0000-0000-0000AB110000}"/>
    <cellStyle name="40% - Accent6 2 5 2 2 2" xfId="7705" xr:uid="{00000000-0005-0000-0000-0000AC110000}"/>
    <cellStyle name="40% - Accent6 2 5 2 2 2 2" xfId="7706" xr:uid="{00000000-0005-0000-0000-0000AD110000}"/>
    <cellStyle name="40% - Accent6 2 5 2 2 2 2 2" xfId="25497" xr:uid="{AFDCA825-A8FD-4C42-B065-27D8577730F7}"/>
    <cellStyle name="40% - Accent6 2 5 2 2 2 3" xfId="7707" xr:uid="{00000000-0005-0000-0000-0000AE110000}"/>
    <cellStyle name="40% - Accent6 2 5 2 2 2 3 2" xfId="25498" xr:uid="{917BC0F8-C4A2-4F79-BB08-D40C0B55227B}"/>
    <cellStyle name="40% - Accent6 2 5 2 2 2 4" xfId="25496" xr:uid="{9F94910D-48A4-4333-B67E-A5A639BF80EA}"/>
    <cellStyle name="40% - Accent6 2 5 2 2 3" xfId="7708" xr:uid="{00000000-0005-0000-0000-0000AF110000}"/>
    <cellStyle name="40% - Accent6 2 5 2 2 3 2" xfId="7709" xr:uid="{00000000-0005-0000-0000-0000B0110000}"/>
    <cellStyle name="40% - Accent6 2 5 2 2 3 2 2" xfId="25500" xr:uid="{7865C905-9CF2-42C9-912C-CAF2490DC892}"/>
    <cellStyle name="40% - Accent6 2 5 2 2 3 3" xfId="25499" xr:uid="{AD3B7FC9-672F-4295-AE45-ABC8955F57D3}"/>
    <cellStyle name="40% - Accent6 2 5 2 2 4" xfId="7710" xr:uid="{00000000-0005-0000-0000-0000B1110000}"/>
    <cellStyle name="40% - Accent6 2 5 2 2 4 2" xfId="25501" xr:uid="{75133D9B-3933-4ABB-A202-34341437635A}"/>
    <cellStyle name="40% - Accent6 2 5 2 2 5" xfId="25495" xr:uid="{0B9F83A5-0871-4EB3-B318-58C5AB92670B}"/>
    <cellStyle name="40% - Accent6 2 5 2 3" xfId="7711" xr:uid="{00000000-0005-0000-0000-0000B2110000}"/>
    <cellStyle name="40% - Accent6 2 5 2 3 2" xfId="7712" xr:uid="{00000000-0005-0000-0000-0000B3110000}"/>
    <cellStyle name="40% - Accent6 2 5 2 3 2 2" xfId="7713" xr:uid="{00000000-0005-0000-0000-0000B4110000}"/>
    <cellStyle name="40% - Accent6 2 5 2 3 2 2 2" xfId="25504" xr:uid="{6DD29DF9-BEDA-4272-AE96-35C45E90D24A}"/>
    <cellStyle name="40% - Accent6 2 5 2 3 2 3" xfId="7714" xr:uid="{00000000-0005-0000-0000-0000B5110000}"/>
    <cellStyle name="40% - Accent6 2 5 2 3 2 3 2" xfId="25505" xr:uid="{F9364D60-BEBA-42C0-B64A-721304F89894}"/>
    <cellStyle name="40% - Accent6 2 5 2 3 2 4" xfId="25503" xr:uid="{07CEA3FA-48DD-4870-86D3-D8ED6CF2944B}"/>
    <cellStyle name="40% - Accent6 2 5 2 3 3" xfId="7715" xr:uid="{00000000-0005-0000-0000-0000B6110000}"/>
    <cellStyle name="40% - Accent6 2 5 2 3 3 2" xfId="7716" xr:uid="{00000000-0005-0000-0000-0000B7110000}"/>
    <cellStyle name="40% - Accent6 2 5 2 3 3 2 2" xfId="25507" xr:uid="{92E04333-1F45-4C89-9B42-AA2C7B7A82AC}"/>
    <cellStyle name="40% - Accent6 2 5 2 3 3 3" xfId="25506" xr:uid="{5450127D-1947-44F8-85D1-F18E21504691}"/>
    <cellStyle name="40% - Accent6 2 5 2 3 4" xfId="7717" xr:uid="{00000000-0005-0000-0000-0000B8110000}"/>
    <cellStyle name="40% - Accent6 2 5 2 3 4 2" xfId="25508" xr:uid="{010E8960-C077-45D9-BC61-6E0BDA6974FF}"/>
    <cellStyle name="40% - Accent6 2 5 2 3 5" xfId="25502" xr:uid="{2B308BBF-F4E9-493D-9C0C-C53893FBCD26}"/>
    <cellStyle name="40% - Accent6 2 5 2 4" xfId="7718" xr:uid="{00000000-0005-0000-0000-0000B9110000}"/>
    <cellStyle name="40% - Accent6 2 5 2 4 2" xfId="7719" xr:uid="{00000000-0005-0000-0000-0000BA110000}"/>
    <cellStyle name="40% - Accent6 2 5 2 4 2 2" xfId="25510" xr:uid="{378FE1AE-CE33-4BB9-982B-597A04C85AAC}"/>
    <cellStyle name="40% - Accent6 2 5 2 4 3" xfId="7720" xr:uid="{00000000-0005-0000-0000-0000BB110000}"/>
    <cellStyle name="40% - Accent6 2 5 2 4 3 2" xfId="25511" xr:uid="{F2A14B8B-68F4-462C-9D0D-188DADCA1E6F}"/>
    <cellStyle name="40% - Accent6 2 5 2 4 4" xfId="25509" xr:uid="{DB88B743-69AE-4A5F-962A-419F3C2E4518}"/>
    <cellStyle name="40% - Accent6 2 5 2 5" xfId="7721" xr:uid="{00000000-0005-0000-0000-0000BC110000}"/>
    <cellStyle name="40% - Accent6 2 5 2 5 2" xfId="25512" xr:uid="{34D5BE3D-2740-4F3D-AC5C-F81249B11285}"/>
    <cellStyle name="40% - Accent6 2 5 2 6" xfId="7722" xr:uid="{00000000-0005-0000-0000-0000BD110000}"/>
    <cellStyle name="40% - Accent6 2 5 2 6 2" xfId="7723" xr:uid="{00000000-0005-0000-0000-0000BE110000}"/>
    <cellStyle name="40% - Accent6 2 5 2 6 2 2" xfId="25514" xr:uid="{51591586-6C5A-4138-A055-CF19D0310B93}"/>
    <cellStyle name="40% - Accent6 2 5 2 6 3" xfId="25513" xr:uid="{E0773DA7-2021-4052-8C25-FE5E4AE16AC9}"/>
    <cellStyle name="40% - Accent6 2 5 2 7" xfId="7724" xr:uid="{00000000-0005-0000-0000-0000BF110000}"/>
    <cellStyle name="40% - Accent6 2 5 2 7 2" xfId="25515" xr:uid="{1273590C-B8B0-40EA-885B-713BF675E44C}"/>
    <cellStyle name="40% - Accent6 2 5 2 8" xfId="25494" xr:uid="{2B35336C-05B5-4E88-B0D7-8FBB1E0A5E7B}"/>
    <cellStyle name="40% - Accent6 2 5 3" xfId="7725" xr:uid="{00000000-0005-0000-0000-0000C0110000}"/>
    <cellStyle name="40% - Accent6 2 5 3 2" xfId="7726" xr:uid="{00000000-0005-0000-0000-0000C1110000}"/>
    <cellStyle name="40% - Accent6 2 5 3 2 2" xfId="7727" xr:uid="{00000000-0005-0000-0000-0000C2110000}"/>
    <cellStyle name="40% - Accent6 2 5 3 2 2 2" xfId="25518" xr:uid="{01A3CBF1-0137-40D5-A556-B7B3C906B19D}"/>
    <cellStyle name="40% - Accent6 2 5 3 2 3" xfId="7728" xr:uid="{00000000-0005-0000-0000-0000C3110000}"/>
    <cellStyle name="40% - Accent6 2 5 3 2 3 2" xfId="25519" xr:uid="{2330A4E4-4A72-4800-AAFE-EAA2538119E9}"/>
    <cellStyle name="40% - Accent6 2 5 3 2 4" xfId="25517" xr:uid="{5F763A67-3303-47C5-AF38-DF39D2991080}"/>
    <cellStyle name="40% - Accent6 2 5 3 3" xfId="7729" xr:uid="{00000000-0005-0000-0000-0000C4110000}"/>
    <cellStyle name="40% - Accent6 2 5 3 3 2" xfId="7730" xr:uid="{00000000-0005-0000-0000-0000C5110000}"/>
    <cellStyle name="40% - Accent6 2 5 3 3 2 2" xfId="25521" xr:uid="{830C521A-0CD9-4358-9099-80F9C3B14A31}"/>
    <cellStyle name="40% - Accent6 2 5 3 3 3" xfId="25520" xr:uid="{CA171273-FB37-40B2-B1E8-92EF255CABAA}"/>
    <cellStyle name="40% - Accent6 2 5 3 4" xfId="7731" xr:uid="{00000000-0005-0000-0000-0000C6110000}"/>
    <cellStyle name="40% - Accent6 2 5 3 4 2" xfId="25522" xr:uid="{5BDFE486-A388-406E-9F6A-480E64F1D50E}"/>
    <cellStyle name="40% - Accent6 2 5 3 5" xfId="25516" xr:uid="{216D850B-F864-4F53-A41F-8EA6E1E1AA2D}"/>
    <cellStyle name="40% - Accent6 2 5 4" xfId="7732" xr:uid="{00000000-0005-0000-0000-0000C7110000}"/>
    <cellStyle name="40% - Accent6 2 5 4 2" xfId="7733" xr:uid="{00000000-0005-0000-0000-0000C8110000}"/>
    <cellStyle name="40% - Accent6 2 5 4 2 2" xfId="7734" xr:uid="{00000000-0005-0000-0000-0000C9110000}"/>
    <cellStyle name="40% - Accent6 2 5 4 2 2 2" xfId="25525" xr:uid="{F182E15C-2126-4B29-B7CB-4762926296F6}"/>
    <cellStyle name="40% - Accent6 2 5 4 2 3" xfId="7735" xr:uid="{00000000-0005-0000-0000-0000CA110000}"/>
    <cellStyle name="40% - Accent6 2 5 4 2 3 2" xfId="25526" xr:uid="{A7D0EA75-2DD1-4184-84DC-44C7C6CAAA37}"/>
    <cellStyle name="40% - Accent6 2 5 4 2 4" xfId="25524" xr:uid="{2BC81463-9D2F-4D77-A3D6-BBA7D5FB390D}"/>
    <cellStyle name="40% - Accent6 2 5 4 3" xfId="7736" xr:uid="{00000000-0005-0000-0000-0000CB110000}"/>
    <cellStyle name="40% - Accent6 2 5 4 3 2" xfId="7737" xr:uid="{00000000-0005-0000-0000-0000CC110000}"/>
    <cellStyle name="40% - Accent6 2 5 4 3 2 2" xfId="25528" xr:uid="{67B1BFD4-0A85-4F3F-BFBE-80F22204EAC6}"/>
    <cellStyle name="40% - Accent6 2 5 4 3 3" xfId="25527" xr:uid="{9F09A7FF-E660-42BB-8869-71EA6A6F5EDE}"/>
    <cellStyle name="40% - Accent6 2 5 4 4" xfId="7738" xr:uid="{00000000-0005-0000-0000-0000CD110000}"/>
    <cellStyle name="40% - Accent6 2 5 4 4 2" xfId="25529" xr:uid="{5BF77044-90C5-4197-951B-8013FEEF5A08}"/>
    <cellStyle name="40% - Accent6 2 5 4 5" xfId="25523" xr:uid="{B9E74264-92AB-439F-8317-89D6EF8D3F21}"/>
    <cellStyle name="40% - Accent6 2 5 5" xfId="7739" xr:uid="{00000000-0005-0000-0000-0000CE110000}"/>
    <cellStyle name="40% - Accent6 2 5 5 2" xfId="7740" xr:uid="{00000000-0005-0000-0000-0000CF110000}"/>
    <cellStyle name="40% - Accent6 2 5 5 2 2" xfId="25531" xr:uid="{EE8BB3CF-1BA8-4998-884D-24AFDBC2E3F2}"/>
    <cellStyle name="40% - Accent6 2 5 5 3" xfId="7741" xr:uid="{00000000-0005-0000-0000-0000D0110000}"/>
    <cellStyle name="40% - Accent6 2 5 5 3 2" xfId="25532" xr:uid="{E3E7B44C-06CA-45EB-8C59-8012BC95921E}"/>
    <cellStyle name="40% - Accent6 2 5 5 4" xfId="25530" xr:uid="{C92E4CC2-C30B-40CA-A66A-DE9C06A93D00}"/>
    <cellStyle name="40% - Accent6 2 5 6" xfId="7742" xr:uid="{00000000-0005-0000-0000-0000D1110000}"/>
    <cellStyle name="40% - Accent6 2 5 6 2" xfId="25533" xr:uid="{3504E0E6-2305-4E5B-84E8-CA4FEA35FAD4}"/>
    <cellStyle name="40% - Accent6 2 5 7" xfId="7743" xr:uid="{00000000-0005-0000-0000-0000D2110000}"/>
    <cellStyle name="40% - Accent6 2 5 7 2" xfId="7744" xr:uid="{00000000-0005-0000-0000-0000D3110000}"/>
    <cellStyle name="40% - Accent6 2 5 7 2 2" xfId="25535" xr:uid="{1B9E2982-304E-4C00-817C-E1EE50BEFBDA}"/>
    <cellStyle name="40% - Accent6 2 5 7 3" xfId="25534" xr:uid="{760BAE49-8848-42AD-AE79-C19B6891CD30}"/>
    <cellStyle name="40% - Accent6 2 5 8" xfId="7745" xr:uid="{00000000-0005-0000-0000-0000D4110000}"/>
    <cellStyle name="40% - Accent6 2 5 8 2" xfId="25536" xr:uid="{381D8BE5-9160-473C-B054-57C96727348D}"/>
    <cellStyle name="40% - Accent6 2 5 9" xfId="25493" xr:uid="{6A18FB43-FB78-48EF-8D8B-A1CFC7ECAA35}"/>
    <cellStyle name="40% - Accent6 2 6" xfId="7746" xr:uid="{00000000-0005-0000-0000-0000D5110000}"/>
    <cellStyle name="40% - Accent6 2 6 2" xfId="7747" xr:uid="{00000000-0005-0000-0000-0000D6110000}"/>
    <cellStyle name="40% - Accent6 2 6 2 2" xfId="7748" xr:uid="{00000000-0005-0000-0000-0000D7110000}"/>
    <cellStyle name="40% - Accent6 2 6 2 2 2" xfId="7749" xr:uid="{00000000-0005-0000-0000-0000D8110000}"/>
    <cellStyle name="40% - Accent6 2 6 2 2 2 2" xfId="7750" xr:uid="{00000000-0005-0000-0000-0000D9110000}"/>
    <cellStyle name="40% - Accent6 2 6 2 2 2 2 2" xfId="25541" xr:uid="{963838CE-515E-4B5F-930B-68BFFC6B8E16}"/>
    <cellStyle name="40% - Accent6 2 6 2 2 2 3" xfId="7751" xr:uid="{00000000-0005-0000-0000-0000DA110000}"/>
    <cellStyle name="40% - Accent6 2 6 2 2 2 3 2" xfId="25542" xr:uid="{6D132041-98E7-402A-812F-A37F042B9C26}"/>
    <cellStyle name="40% - Accent6 2 6 2 2 2 4" xfId="25540" xr:uid="{39867A59-80F8-4210-8A5C-7A62FB658249}"/>
    <cellStyle name="40% - Accent6 2 6 2 2 3" xfId="7752" xr:uid="{00000000-0005-0000-0000-0000DB110000}"/>
    <cellStyle name="40% - Accent6 2 6 2 2 3 2" xfId="7753" xr:uid="{00000000-0005-0000-0000-0000DC110000}"/>
    <cellStyle name="40% - Accent6 2 6 2 2 3 2 2" xfId="25544" xr:uid="{598CC32F-0E70-442A-878F-5DA6520AB213}"/>
    <cellStyle name="40% - Accent6 2 6 2 2 3 3" xfId="25543" xr:uid="{A49DD873-E339-4A6B-AEF9-4A5E2E2F9798}"/>
    <cellStyle name="40% - Accent6 2 6 2 2 4" xfId="7754" xr:uid="{00000000-0005-0000-0000-0000DD110000}"/>
    <cellStyle name="40% - Accent6 2 6 2 2 4 2" xfId="25545" xr:uid="{4F2D3755-7822-4EB4-A41B-594C8C83F744}"/>
    <cellStyle name="40% - Accent6 2 6 2 2 5" xfId="25539" xr:uid="{5197E762-C6FB-458F-825D-6623C29FDC8E}"/>
    <cellStyle name="40% - Accent6 2 6 2 3" xfId="7755" xr:uid="{00000000-0005-0000-0000-0000DE110000}"/>
    <cellStyle name="40% - Accent6 2 6 2 3 2" xfId="7756" xr:uid="{00000000-0005-0000-0000-0000DF110000}"/>
    <cellStyle name="40% - Accent6 2 6 2 3 2 2" xfId="7757" xr:uid="{00000000-0005-0000-0000-0000E0110000}"/>
    <cellStyle name="40% - Accent6 2 6 2 3 2 2 2" xfId="25548" xr:uid="{4877FA29-982B-4F0B-874E-2EA1D605317E}"/>
    <cellStyle name="40% - Accent6 2 6 2 3 2 3" xfId="7758" xr:uid="{00000000-0005-0000-0000-0000E1110000}"/>
    <cellStyle name="40% - Accent6 2 6 2 3 2 3 2" xfId="25549" xr:uid="{5DA10C1B-6767-454F-B20C-5CDCF14DE2F7}"/>
    <cellStyle name="40% - Accent6 2 6 2 3 2 4" xfId="25547" xr:uid="{62DE6D61-73A1-4192-838D-6F64E65F44DA}"/>
    <cellStyle name="40% - Accent6 2 6 2 3 3" xfId="7759" xr:uid="{00000000-0005-0000-0000-0000E2110000}"/>
    <cellStyle name="40% - Accent6 2 6 2 3 3 2" xfId="7760" xr:uid="{00000000-0005-0000-0000-0000E3110000}"/>
    <cellStyle name="40% - Accent6 2 6 2 3 3 2 2" xfId="25551" xr:uid="{69BCEED5-6418-4749-AFAF-50392B687238}"/>
    <cellStyle name="40% - Accent6 2 6 2 3 3 3" xfId="25550" xr:uid="{B5D3D0E5-B358-4236-8BE1-20FE256AAEE5}"/>
    <cellStyle name="40% - Accent6 2 6 2 3 4" xfId="7761" xr:uid="{00000000-0005-0000-0000-0000E4110000}"/>
    <cellStyle name="40% - Accent6 2 6 2 3 4 2" xfId="25552" xr:uid="{0569EBE4-F4C1-4255-9F1B-F889396F160C}"/>
    <cellStyle name="40% - Accent6 2 6 2 3 5" xfId="25546" xr:uid="{7B2389AC-5796-40B2-93DA-5B5AC2ED265E}"/>
    <cellStyle name="40% - Accent6 2 6 2 4" xfId="7762" xr:uid="{00000000-0005-0000-0000-0000E5110000}"/>
    <cellStyle name="40% - Accent6 2 6 2 4 2" xfId="7763" xr:uid="{00000000-0005-0000-0000-0000E6110000}"/>
    <cellStyle name="40% - Accent6 2 6 2 4 2 2" xfId="25554" xr:uid="{8E84A192-AD76-4ECC-A87C-ECD1393032AC}"/>
    <cellStyle name="40% - Accent6 2 6 2 4 3" xfId="7764" xr:uid="{00000000-0005-0000-0000-0000E7110000}"/>
    <cellStyle name="40% - Accent6 2 6 2 4 3 2" xfId="25555" xr:uid="{2F0707CF-BAB1-4432-BB91-A1F669CBFC4D}"/>
    <cellStyle name="40% - Accent6 2 6 2 4 4" xfId="25553" xr:uid="{B7EAE2F2-07EF-4B12-89E4-11EF79A5A457}"/>
    <cellStyle name="40% - Accent6 2 6 2 5" xfId="7765" xr:uid="{00000000-0005-0000-0000-0000E8110000}"/>
    <cellStyle name="40% - Accent6 2 6 2 5 2" xfId="25556" xr:uid="{261B6385-05B1-401A-B7C1-02B6A5F2AE93}"/>
    <cellStyle name="40% - Accent6 2 6 2 6" xfId="7766" xr:uid="{00000000-0005-0000-0000-0000E9110000}"/>
    <cellStyle name="40% - Accent6 2 6 2 6 2" xfId="7767" xr:uid="{00000000-0005-0000-0000-0000EA110000}"/>
    <cellStyle name="40% - Accent6 2 6 2 6 2 2" xfId="25558" xr:uid="{B40FA04C-E6C3-42EE-9D0B-573D90CDC06D}"/>
    <cellStyle name="40% - Accent6 2 6 2 6 3" xfId="25557" xr:uid="{8AFACAF2-F59A-4385-B3D5-E2605FC354F0}"/>
    <cellStyle name="40% - Accent6 2 6 2 7" xfId="7768" xr:uid="{00000000-0005-0000-0000-0000EB110000}"/>
    <cellStyle name="40% - Accent6 2 6 2 7 2" xfId="25559" xr:uid="{3E025E10-E62B-4510-B44B-4D39E3A1DE57}"/>
    <cellStyle name="40% - Accent6 2 6 2 8" xfId="25538" xr:uid="{AEA72E8D-B945-48A6-B2EB-5CAEACFACB0E}"/>
    <cellStyle name="40% - Accent6 2 6 3" xfId="7769" xr:uid="{00000000-0005-0000-0000-0000EC110000}"/>
    <cellStyle name="40% - Accent6 2 6 3 2" xfId="7770" xr:uid="{00000000-0005-0000-0000-0000ED110000}"/>
    <cellStyle name="40% - Accent6 2 6 3 2 2" xfId="7771" xr:uid="{00000000-0005-0000-0000-0000EE110000}"/>
    <cellStyle name="40% - Accent6 2 6 3 2 2 2" xfId="25562" xr:uid="{99471A49-76E1-4B56-945E-99B871976CB6}"/>
    <cellStyle name="40% - Accent6 2 6 3 2 3" xfId="7772" xr:uid="{00000000-0005-0000-0000-0000EF110000}"/>
    <cellStyle name="40% - Accent6 2 6 3 2 3 2" xfId="25563" xr:uid="{1C75E388-7237-4FD2-96C8-172AAFF3CC20}"/>
    <cellStyle name="40% - Accent6 2 6 3 2 4" xfId="25561" xr:uid="{5B8BEA1D-A253-46D4-BD6E-7B4D6861B66C}"/>
    <cellStyle name="40% - Accent6 2 6 3 3" xfId="7773" xr:uid="{00000000-0005-0000-0000-0000F0110000}"/>
    <cellStyle name="40% - Accent6 2 6 3 3 2" xfId="7774" xr:uid="{00000000-0005-0000-0000-0000F1110000}"/>
    <cellStyle name="40% - Accent6 2 6 3 3 2 2" xfId="25565" xr:uid="{476799FF-C274-4A5B-86CC-834B8B149CE0}"/>
    <cellStyle name="40% - Accent6 2 6 3 3 3" xfId="25564" xr:uid="{37E34F2E-656E-49DB-A999-08D64A8C6C10}"/>
    <cellStyle name="40% - Accent6 2 6 3 4" xfId="7775" xr:uid="{00000000-0005-0000-0000-0000F2110000}"/>
    <cellStyle name="40% - Accent6 2 6 3 4 2" xfId="25566" xr:uid="{2AEB3CD4-12D0-4545-A250-BE281CA26230}"/>
    <cellStyle name="40% - Accent6 2 6 3 5" xfId="25560" xr:uid="{2D1248B1-31B8-4745-A7E0-6FF5B8E116EA}"/>
    <cellStyle name="40% - Accent6 2 6 4" xfId="7776" xr:uid="{00000000-0005-0000-0000-0000F3110000}"/>
    <cellStyle name="40% - Accent6 2 6 4 2" xfId="7777" xr:uid="{00000000-0005-0000-0000-0000F4110000}"/>
    <cellStyle name="40% - Accent6 2 6 4 2 2" xfId="7778" xr:uid="{00000000-0005-0000-0000-0000F5110000}"/>
    <cellStyle name="40% - Accent6 2 6 4 2 2 2" xfId="25569" xr:uid="{0D7A6B8B-A748-40CF-B511-48FBE39F56C4}"/>
    <cellStyle name="40% - Accent6 2 6 4 2 3" xfId="7779" xr:uid="{00000000-0005-0000-0000-0000F6110000}"/>
    <cellStyle name="40% - Accent6 2 6 4 2 3 2" xfId="25570" xr:uid="{CB422B70-9999-4228-9A2F-AFF7697A4DF2}"/>
    <cellStyle name="40% - Accent6 2 6 4 2 4" xfId="25568" xr:uid="{C7D402EE-6E10-4AE0-ADA5-51FF2F3CAEE3}"/>
    <cellStyle name="40% - Accent6 2 6 4 3" xfId="7780" xr:uid="{00000000-0005-0000-0000-0000F7110000}"/>
    <cellStyle name="40% - Accent6 2 6 4 3 2" xfId="7781" xr:uid="{00000000-0005-0000-0000-0000F8110000}"/>
    <cellStyle name="40% - Accent6 2 6 4 3 2 2" xfId="25572" xr:uid="{59A9D72C-E2AD-4432-9EF3-631B8718BCE8}"/>
    <cellStyle name="40% - Accent6 2 6 4 3 3" xfId="25571" xr:uid="{23343217-F266-4C88-ADB6-D96D0EF4DCC2}"/>
    <cellStyle name="40% - Accent6 2 6 4 4" xfId="7782" xr:uid="{00000000-0005-0000-0000-0000F9110000}"/>
    <cellStyle name="40% - Accent6 2 6 4 4 2" xfId="25573" xr:uid="{31F3CAC1-EA14-40A7-B5DB-A9C906840642}"/>
    <cellStyle name="40% - Accent6 2 6 4 5" xfId="25567" xr:uid="{35166570-C8B0-4EA7-931E-95246E8A2C1C}"/>
    <cellStyle name="40% - Accent6 2 6 5" xfId="7783" xr:uid="{00000000-0005-0000-0000-0000FA110000}"/>
    <cellStyle name="40% - Accent6 2 6 5 2" xfId="7784" xr:uid="{00000000-0005-0000-0000-0000FB110000}"/>
    <cellStyle name="40% - Accent6 2 6 5 2 2" xfId="25575" xr:uid="{DFD4D5DB-8382-40F5-BA08-5A6B31937FFE}"/>
    <cellStyle name="40% - Accent6 2 6 5 3" xfId="7785" xr:uid="{00000000-0005-0000-0000-0000FC110000}"/>
    <cellStyle name="40% - Accent6 2 6 5 3 2" xfId="25576" xr:uid="{3339D0A8-ECDF-47F2-9006-50E27B8AD73C}"/>
    <cellStyle name="40% - Accent6 2 6 5 4" xfId="25574" xr:uid="{8D7D2C12-7567-426C-AA7C-C059DB81496D}"/>
    <cellStyle name="40% - Accent6 2 6 6" xfId="7786" xr:uid="{00000000-0005-0000-0000-0000FD110000}"/>
    <cellStyle name="40% - Accent6 2 6 6 2" xfId="25577" xr:uid="{4BE242C8-4DF4-4632-B1ED-8CD08D440423}"/>
    <cellStyle name="40% - Accent6 2 6 7" xfId="7787" xr:uid="{00000000-0005-0000-0000-0000FE110000}"/>
    <cellStyle name="40% - Accent6 2 6 7 2" xfId="7788" xr:uid="{00000000-0005-0000-0000-0000FF110000}"/>
    <cellStyle name="40% - Accent6 2 6 7 2 2" xfId="25579" xr:uid="{FB02B282-E62C-492E-A8E4-CCED9B14AEA2}"/>
    <cellStyle name="40% - Accent6 2 6 7 3" xfId="25578" xr:uid="{F9F2365F-AB5F-4A6F-9B84-5F684AF7E0E4}"/>
    <cellStyle name="40% - Accent6 2 6 8" xfId="7789" xr:uid="{00000000-0005-0000-0000-000000120000}"/>
    <cellStyle name="40% - Accent6 2 6 8 2" xfId="25580" xr:uid="{F543BDF9-2B6B-4A33-B826-ABC1606FBC2D}"/>
    <cellStyle name="40% - Accent6 2 6 9" xfId="25537" xr:uid="{045D5F01-B302-4F0F-9147-BF57F721FBFB}"/>
    <cellStyle name="40% - Accent6 2 7" xfId="7790" xr:uid="{00000000-0005-0000-0000-000001120000}"/>
    <cellStyle name="40% - Accent6 2 7 2" xfId="7791" xr:uid="{00000000-0005-0000-0000-000002120000}"/>
    <cellStyle name="40% - Accent6 2 7 2 2" xfId="7792" xr:uid="{00000000-0005-0000-0000-000003120000}"/>
    <cellStyle name="40% - Accent6 2 7 2 2 2" xfId="25583" xr:uid="{4647478E-56A3-411A-807A-05E7907600B0}"/>
    <cellStyle name="40% - Accent6 2 7 2 3" xfId="7793" xr:uid="{00000000-0005-0000-0000-000004120000}"/>
    <cellStyle name="40% - Accent6 2 7 2 3 2" xfId="25584" xr:uid="{4D37C375-72AB-4988-A1FF-5EE8F93DD3D8}"/>
    <cellStyle name="40% - Accent6 2 7 2 4" xfId="25582" xr:uid="{3A5D9462-E0EF-4520-80D3-AFB6FC2D0C65}"/>
    <cellStyle name="40% - Accent6 2 7 3" xfId="7794" xr:uid="{00000000-0005-0000-0000-000005120000}"/>
    <cellStyle name="40% - Accent6 2 7 3 2" xfId="7795" xr:uid="{00000000-0005-0000-0000-000006120000}"/>
    <cellStyle name="40% - Accent6 2 7 3 2 2" xfId="25586" xr:uid="{A97C08CF-4B37-4DC3-82A8-D2165EACCB34}"/>
    <cellStyle name="40% - Accent6 2 7 3 3" xfId="25585" xr:uid="{C7695547-A8B1-46AB-82F6-A81B06F086A4}"/>
    <cellStyle name="40% - Accent6 2 7 4" xfId="7796" xr:uid="{00000000-0005-0000-0000-000007120000}"/>
    <cellStyle name="40% - Accent6 2 7 4 2" xfId="25587" xr:uid="{6BB2018A-A6A5-417D-84CD-000D29F2C81C}"/>
    <cellStyle name="40% - Accent6 2 7 5" xfId="25581" xr:uid="{301F3990-0D9C-4512-BCCF-60355563EC7A}"/>
    <cellStyle name="40% - Accent6 3" xfId="252" xr:uid="{00000000-0005-0000-0000-00005B000000}"/>
    <cellStyle name="40% - Accent6 3 10" xfId="7797" xr:uid="{00000000-0005-0000-0000-000008120000}"/>
    <cellStyle name="40% - Accent6 3 10 2" xfId="25588" xr:uid="{BE9624B2-C14A-4DF4-BC4B-6755EDE093A9}"/>
    <cellStyle name="40% - Accent6 3 2" xfId="7798" xr:uid="{00000000-0005-0000-0000-000009120000}"/>
    <cellStyle name="40% - Accent6 3 2 2" xfId="7799" xr:uid="{00000000-0005-0000-0000-00000A120000}"/>
    <cellStyle name="40% - Accent6 3 2 2 2" xfId="7800" xr:uid="{00000000-0005-0000-0000-00000B120000}"/>
    <cellStyle name="40% - Accent6 3 2 2 2 2" xfId="7801" xr:uid="{00000000-0005-0000-0000-00000C120000}"/>
    <cellStyle name="40% - Accent6 3 2 2 2 2 2" xfId="7802" xr:uid="{00000000-0005-0000-0000-00000D120000}"/>
    <cellStyle name="40% - Accent6 3 2 2 2 2 2 2" xfId="25592" xr:uid="{0ACD7102-E1A9-4E01-B18F-8FF8F40150F5}"/>
    <cellStyle name="40% - Accent6 3 2 2 2 2 3" xfId="7803" xr:uid="{00000000-0005-0000-0000-00000E120000}"/>
    <cellStyle name="40% - Accent6 3 2 2 2 2 3 2" xfId="25593" xr:uid="{2ABCBD2F-1279-4793-BD5F-2A58DB8B0742}"/>
    <cellStyle name="40% - Accent6 3 2 2 2 2 4" xfId="25591" xr:uid="{F3B8E4EA-95DE-49AA-920C-04EFC23E02EC}"/>
    <cellStyle name="40% - Accent6 3 2 2 2 3" xfId="7804" xr:uid="{00000000-0005-0000-0000-00000F120000}"/>
    <cellStyle name="40% - Accent6 3 2 2 2 3 2" xfId="7805" xr:uid="{00000000-0005-0000-0000-000010120000}"/>
    <cellStyle name="40% - Accent6 3 2 2 2 3 2 2" xfId="25595" xr:uid="{ABDA70AC-812B-4E45-B998-CD2EB223E4FD}"/>
    <cellStyle name="40% - Accent6 3 2 2 2 3 3" xfId="25594" xr:uid="{43A25121-849E-422C-AE36-CCAC3A50CB52}"/>
    <cellStyle name="40% - Accent6 3 2 2 2 4" xfId="7806" xr:uid="{00000000-0005-0000-0000-000011120000}"/>
    <cellStyle name="40% - Accent6 3 2 2 2 4 2" xfId="25596" xr:uid="{8DE5FE92-CD5D-48C6-9EAC-EAB615DD2201}"/>
    <cellStyle name="40% - Accent6 3 2 2 2 5" xfId="25590" xr:uid="{88627F6B-D773-46D0-8121-BD00D752C88E}"/>
    <cellStyle name="40% - Accent6 3 2 2 3" xfId="7807" xr:uid="{00000000-0005-0000-0000-000012120000}"/>
    <cellStyle name="40% - Accent6 3 2 2 3 2" xfId="7808" xr:uid="{00000000-0005-0000-0000-000013120000}"/>
    <cellStyle name="40% - Accent6 3 2 2 3 2 2" xfId="25598" xr:uid="{C44F6A15-0DCD-4620-8E4D-8A3335E2CF10}"/>
    <cellStyle name="40% - Accent6 3 2 2 3 3" xfId="7809" xr:uid="{00000000-0005-0000-0000-000014120000}"/>
    <cellStyle name="40% - Accent6 3 2 2 3 3 2" xfId="25599" xr:uid="{0DCB4E9B-7BEA-4DE7-A8D2-8600A2731020}"/>
    <cellStyle name="40% - Accent6 3 2 2 3 4" xfId="25597" xr:uid="{6C43F41C-523D-4DF7-9A2D-7F293C65C51D}"/>
    <cellStyle name="40% - Accent6 3 2 2 4" xfId="7810" xr:uid="{00000000-0005-0000-0000-000015120000}"/>
    <cellStyle name="40% - Accent6 3 2 2 4 2" xfId="25600" xr:uid="{7E15183A-0791-482E-BD70-314169C87F95}"/>
    <cellStyle name="40% - Accent6 3 2 2 5" xfId="7811" xr:uid="{00000000-0005-0000-0000-000016120000}"/>
    <cellStyle name="40% - Accent6 3 2 2 5 2" xfId="7812" xr:uid="{00000000-0005-0000-0000-000017120000}"/>
    <cellStyle name="40% - Accent6 3 2 2 5 2 2" xfId="25602" xr:uid="{A618C60D-8B77-4D21-9C44-D8018CC666D8}"/>
    <cellStyle name="40% - Accent6 3 2 2 5 3" xfId="25601" xr:uid="{E93A54A6-3110-444A-8A97-00ECDA49E3A7}"/>
    <cellStyle name="40% - Accent6 3 2 2 6" xfId="7813" xr:uid="{00000000-0005-0000-0000-000018120000}"/>
    <cellStyle name="40% - Accent6 3 2 2 6 2" xfId="25603" xr:uid="{680F7DF5-3123-467B-9D30-EB9ED2AF373B}"/>
    <cellStyle name="40% - Accent6 3 2 2 7" xfId="25589" xr:uid="{27F7B1D3-336E-4B5C-BAEF-011A26F16ABB}"/>
    <cellStyle name="40% - Accent6 3 2 3" xfId="7814" xr:uid="{00000000-0005-0000-0000-000019120000}"/>
    <cellStyle name="40% - Accent6 3 2 3 2" xfId="7815" xr:uid="{00000000-0005-0000-0000-00001A120000}"/>
    <cellStyle name="40% - Accent6 3 2 3 2 2" xfId="7816" xr:uid="{00000000-0005-0000-0000-00001B120000}"/>
    <cellStyle name="40% - Accent6 3 2 3 2 2 2" xfId="25606" xr:uid="{607C0E9C-1527-435E-A48C-B835D763AA08}"/>
    <cellStyle name="40% - Accent6 3 2 3 2 3" xfId="7817" xr:uid="{00000000-0005-0000-0000-00001C120000}"/>
    <cellStyle name="40% - Accent6 3 2 3 2 3 2" xfId="25607" xr:uid="{1C0819CF-2877-4880-AD52-78C555CDCD13}"/>
    <cellStyle name="40% - Accent6 3 2 3 2 4" xfId="25605" xr:uid="{62801AFC-F249-4633-B381-B29E873F48F8}"/>
    <cellStyle name="40% - Accent6 3 2 3 3" xfId="7818" xr:uid="{00000000-0005-0000-0000-00001D120000}"/>
    <cellStyle name="40% - Accent6 3 2 3 3 2" xfId="7819" xr:uid="{00000000-0005-0000-0000-00001E120000}"/>
    <cellStyle name="40% - Accent6 3 2 3 3 2 2" xfId="25609" xr:uid="{B889DA93-DB69-4182-9C06-D9E65C2DFC45}"/>
    <cellStyle name="40% - Accent6 3 2 3 3 3" xfId="25608" xr:uid="{158D081C-0748-4D4A-BBAA-E9ECF9E83AEC}"/>
    <cellStyle name="40% - Accent6 3 2 3 4" xfId="7820" xr:uid="{00000000-0005-0000-0000-00001F120000}"/>
    <cellStyle name="40% - Accent6 3 2 3 4 2" xfId="25610" xr:uid="{FEDE6C73-A59D-490B-806C-5BEAC5C55135}"/>
    <cellStyle name="40% - Accent6 3 2 3 5" xfId="25604" xr:uid="{02DBFEAE-52A8-4AF2-8C1D-5ABBE32DA88F}"/>
    <cellStyle name="40% - Accent6 3 2 4" xfId="7821" xr:uid="{00000000-0005-0000-0000-000020120000}"/>
    <cellStyle name="40% - Accent6 3 2 5" xfId="7822" xr:uid="{00000000-0005-0000-0000-000021120000}"/>
    <cellStyle name="40% - Accent6 3 2 5 2" xfId="25611" xr:uid="{D6477896-0653-449A-90BD-81C87CF8971B}"/>
    <cellStyle name="40% - Accent6 3 3" xfId="7823" xr:uid="{00000000-0005-0000-0000-000022120000}"/>
    <cellStyle name="40% - Accent6 3 3 2" xfId="7824" xr:uid="{00000000-0005-0000-0000-000023120000}"/>
    <cellStyle name="40% - Accent6 3 3 2 2" xfId="7825" xr:uid="{00000000-0005-0000-0000-000024120000}"/>
    <cellStyle name="40% - Accent6 3 3 2 2 2" xfId="25614" xr:uid="{5422063E-FA71-4596-9FBC-11B8F3A2DF6A}"/>
    <cellStyle name="40% - Accent6 3 3 2 3" xfId="7826" xr:uid="{00000000-0005-0000-0000-000025120000}"/>
    <cellStyle name="40% - Accent6 3 3 2 3 2" xfId="7827" xr:uid="{00000000-0005-0000-0000-000026120000}"/>
    <cellStyle name="40% - Accent6 3 3 2 3 2 2" xfId="25616" xr:uid="{232D4361-D547-487E-A956-DC77E4C75563}"/>
    <cellStyle name="40% - Accent6 3 3 2 3 3" xfId="25615" xr:uid="{C4D0CA5D-F4C5-4C06-B4AB-251330609A24}"/>
    <cellStyle name="40% - Accent6 3 3 2 4" xfId="25613" xr:uid="{0845945B-8811-4AA9-9A39-BB8F76C0A461}"/>
    <cellStyle name="40% - Accent6 3 3 3" xfId="7828" xr:uid="{00000000-0005-0000-0000-000027120000}"/>
    <cellStyle name="40% - Accent6 3 3 3 2" xfId="25617" xr:uid="{0D15D104-43FF-4B74-AB78-34A97E0CF58A}"/>
    <cellStyle name="40% - Accent6 3 3 4" xfId="7829" xr:uid="{00000000-0005-0000-0000-000028120000}"/>
    <cellStyle name="40% - Accent6 3 3 4 2" xfId="7830" xr:uid="{00000000-0005-0000-0000-000029120000}"/>
    <cellStyle name="40% - Accent6 3 3 4 2 2" xfId="25619" xr:uid="{BFD41ACD-C774-4C62-9243-D580156524DF}"/>
    <cellStyle name="40% - Accent6 3 3 4 3" xfId="25618" xr:uid="{E57DCECA-45D6-4DBD-A75B-023CCCFF3F48}"/>
    <cellStyle name="40% - Accent6 3 3 5" xfId="7831" xr:uid="{00000000-0005-0000-0000-00002A120000}"/>
    <cellStyle name="40% - Accent6 3 3 5 2" xfId="25620" xr:uid="{5D9CE16D-8944-49EF-B0F2-596822518553}"/>
    <cellStyle name="40% - Accent6 3 3 6" xfId="25612" xr:uid="{2F1AB30D-62B0-4FDC-B0A2-B19F9A5AA21A}"/>
    <cellStyle name="40% - Accent6 3 4" xfId="7832" xr:uid="{00000000-0005-0000-0000-00002B120000}"/>
    <cellStyle name="40% - Accent6 3 4 2" xfId="7833" xr:uid="{00000000-0005-0000-0000-00002C120000}"/>
    <cellStyle name="40% - Accent6 3 4 2 2" xfId="7834" xr:uid="{00000000-0005-0000-0000-00002D120000}"/>
    <cellStyle name="40% - Accent6 3 4 2 2 2" xfId="25623" xr:uid="{6708D2A3-9114-449A-89FF-ADA1AC87E4E0}"/>
    <cellStyle name="40% - Accent6 3 4 2 3" xfId="7835" xr:uid="{00000000-0005-0000-0000-00002E120000}"/>
    <cellStyle name="40% - Accent6 3 4 2 3 2" xfId="25624" xr:uid="{0C610E0D-A36F-4CAF-A818-68C329E33F52}"/>
    <cellStyle name="40% - Accent6 3 4 2 4" xfId="25622" xr:uid="{98CBA32A-7373-4E90-9731-49E3F1B33D84}"/>
    <cellStyle name="40% - Accent6 3 4 3" xfId="7836" xr:uid="{00000000-0005-0000-0000-00002F120000}"/>
    <cellStyle name="40% - Accent6 3 4 3 2" xfId="25625" xr:uid="{CAD61C06-9B29-4444-88B4-7FDA8FC7EA14}"/>
    <cellStyle name="40% - Accent6 3 4 4" xfId="7837" xr:uid="{00000000-0005-0000-0000-000030120000}"/>
    <cellStyle name="40% - Accent6 3 4 4 2" xfId="7838" xr:uid="{00000000-0005-0000-0000-000031120000}"/>
    <cellStyle name="40% - Accent6 3 4 4 2 2" xfId="25627" xr:uid="{C5C501EF-CC28-40C6-B56B-C049E0A53308}"/>
    <cellStyle name="40% - Accent6 3 4 4 3" xfId="25626" xr:uid="{A578AFFF-6D7E-4D02-B4C6-576CD8C3E801}"/>
    <cellStyle name="40% - Accent6 3 4 5" xfId="7839" xr:uid="{00000000-0005-0000-0000-000032120000}"/>
    <cellStyle name="40% - Accent6 3 4 5 2" xfId="25628" xr:uid="{AD61AA18-9681-46B0-B0C1-B36919C0F997}"/>
    <cellStyle name="40% - Accent6 3 4 6" xfId="25621" xr:uid="{C100017F-9730-4CD6-82DA-5109C5883875}"/>
    <cellStyle name="40% - Accent6 3 5" xfId="7840" xr:uid="{00000000-0005-0000-0000-000033120000}"/>
    <cellStyle name="40% - Accent6 3 5 2" xfId="7841" xr:uid="{00000000-0005-0000-0000-000034120000}"/>
    <cellStyle name="40% - Accent6 3 5 2 2" xfId="7842" xr:uid="{00000000-0005-0000-0000-000035120000}"/>
    <cellStyle name="40% - Accent6 3 5 2 2 2" xfId="25631" xr:uid="{E3627F96-D36E-494D-864B-66E27BFCD9B1}"/>
    <cellStyle name="40% - Accent6 3 5 2 3" xfId="7843" xr:uid="{00000000-0005-0000-0000-000036120000}"/>
    <cellStyle name="40% - Accent6 3 5 2 3 2" xfId="25632" xr:uid="{70D26646-5B5D-4C4E-BCA1-CCA01583C92C}"/>
    <cellStyle name="40% - Accent6 3 5 2 4" xfId="25630" xr:uid="{B3615EE7-A9D8-47B6-B32B-4437CACE229A}"/>
    <cellStyle name="40% - Accent6 3 5 3" xfId="7844" xr:uid="{00000000-0005-0000-0000-000037120000}"/>
    <cellStyle name="40% - Accent6 3 5 3 2" xfId="7845" xr:uid="{00000000-0005-0000-0000-000038120000}"/>
    <cellStyle name="40% - Accent6 3 5 3 2 2" xfId="25634" xr:uid="{85D00D77-F7A8-4A4D-AC92-30E29D5212EB}"/>
    <cellStyle name="40% - Accent6 3 5 3 3" xfId="25633" xr:uid="{351FD6D3-14E9-4E53-8754-ABA0BB1FD4C5}"/>
    <cellStyle name="40% - Accent6 3 5 4" xfId="7846" xr:uid="{00000000-0005-0000-0000-000039120000}"/>
    <cellStyle name="40% - Accent6 3 5 4 2" xfId="25635" xr:uid="{B91B0E51-72F7-4B9C-9A93-2D0E928199D3}"/>
    <cellStyle name="40% - Accent6 3 5 5" xfId="25629" xr:uid="{77C36451-DD26-41E2-B9D1-4F4201A6E59F}"/>
    <cellStyle name="40% - Accent6 3 6" xfId="7847" xr:uid="{00000000-0005-0000-0000-00003A120000}"/>
    <cellStyle name="40% - Accent6 3 6 2" xfId="7848" xr:uid="{00000000-0005-0000-0000-00003B120000}"/>
    <cellStyle name="40% - Accent6 3 6 2 2" xfId="25637" xr:uid="{147A51BF-F539-49BF-A116-D4F769DE1569}"/>
    <cellStyle name="40% - Accent6 3 6 3" xfId="7849" xr:uid="{00000000-0005-0000-0000-00003C120000}"/>
    <cellStyle name="40% - Accent6 3 6 3 2" xfId="25638" xr:uid="{1527374B-01FD-4F4E-A299-8AE5D8E6B7BA}"/>
    <cellStyle name="40% - Accent6 3 6 4" xfId="25636" xr:uid="{2DE3A49C-899E-45E8-94C4-3C0B5906097D}"/>
    <cellStyle name="40% - Accent6 3 7" xfId="7850" xr:uid="{00000000-0005-0000-0000-00003D120000}"/>
    <cellStyle name="40% - Accent6 3 7 2" xfId="25639" xr:uid="{D734DC84-B60F-4077-BCA5-05288662E6A0}"/>
    <cellStyle name="40% - Accent6 3 8" xfId="7851" xr:uid="{00000000-0005-0000-0000-00003E120000}"/>
    <cellStyle name="40% - Accent6 3 8 2" xfId="7852" xr:uid="{00000000-0005-0000-0000-00003F120000}"/>
    <cellStyle name="40% - Accent6 3 8 2 2" xfId="25641" xr:uid="{711172D2-EE77-47B0-B2DD-C5814E8A8F46}"/>
    <cellStyle name="40% - Accent6 3 8 3" xfId="25640" xr:uid="{9CA8A150-9001-4C1B-BF4E-FFA42A07716A}"/>
    <cellStyle name="40% - Accent6 3 9" xfId="7853" xr:uid="{00000000-0005-0000-0000-000040120000}"/>
    <cellStyle name="40% - Accent6 3 9 2" xfId="25642" xr:uid="{689CD47C-01A0-42A8-AAD0-8755B21CCF8A}"/>
    <cellStyle name="40% - Accent6 4" xfId="253" xr:uid="{00000000-0005-0000-0000-00005C000000}"/>
    <cellStyle name="40% - Accent6 4 10" xfId="7854" xr:uid="{00000000-0005-0000-0000-000041120000}"/>
    <cellStyle name="40% - Accent6 4 10 2" xfId="25643" xr:uid="{05E35919-58F4-4902-8564-3721EF95FED1}"/>
    <cellStyle name="40% - Accent6 4 2" xfId="7855" xr:uid="{00000000-0005-0000-0000-000042120000}"/>
    <cellStyle name="40% - Accent6 4 2 2" xfId="7856" xr:uid="{00000000-0005-0000-0000-000043120000}"/>
    <cellStyle name="40% - Accent6 4 2 2 2" xfId="7857" xr:uid="{00000000-0005-0000-0000-000044120000}"/>
    <cellStyle name="40% - Accent6 4 2 2 2 2" xfId="7858" xr:uid="{00000000-0005-0000-0000-000045120000}"/>
    <cellStyle name="40% - Accent6 4 2 2 2 2 2" xfId="7859" xr:uid="{00000000-0005-0000-0000-000046120000}"/>
    <cellStyle name="40% - Accent6 4 2 2 2 2 2 2" xfId="25647" xr:uid="{B41A9102-4146-44B8-A5FB-9DADC7A6C408}"/>
    <cellStyle name="40% - Accent6 4 2 2 2 2 3" xfId="7860" xr:uid="{00000000-0005-0000-0000-000047120000}"/>
    <cellStyle name="40% - Accent6 4 2 2 2 2 3 2" xfId="25648" xr:uid="{73FEC06C-5BEC-4497-B10E-DF6BECDB59CC}"/>
    <cellStyle name="40% - Accent6 4 2 2 2 2 4" xfId="25646" xr:uid="{AACF1651-2EDF-4552-B47D-42CEFBC45510}"/>
    <cellStyle name="40% - Accent6 4 2 2 2 3" xfId="7861" xr:uid="{00000000-0005-0000-0000-000048120000}"/>
    <cellStyle name="40% - Accent6 4 2 2 2 3 2" xfId="7862" xr:uid="{00000000-0005-0000-0000-000049120000}"/>
    <cellStyle name="40% - Accent6 4 2 2 2 3 2 2" xfId="25650" xr:uid="{D5CF1031-3FF6-4CD6-A8D2-F1BF20A86020}"/>
    <cellStyle name="40% - Accent6 4 2 2 2 3 3" xfId="25649" xr:uid="{71804D73-36E2-4919-9B49-872827F40C43}"/>
    <cellStyle name="40% - Accent6 4 2 2 2 4" xfId="7863" xr:uid="{00000000-0005-0000-0000-00004A120000}"/>
    <cellStyle name="40% - Accent6 4 2 2 2 4 2" xfId="25651" xr:uid="{F1B89F0B-0F67-405E-8D98-EE26B2B7EE30}"/>
    <cellStyle name="40% - Accent6 4 2 2 2 5" xfId="25645" xr:uid="{6B8789A4-0ABC-4A47-B09E-9FA7C24ACFB2}"/>
    <cellStyle name="40% - Accent6 4 2 2 3" xfId="7864" xr:uid="{00000000-0005-0000-0000-00004B120000}"/>
    <cellStyle name="40% - Accent6 4 2 2 3 2" xfId="7865" xr:uid="{00000000-0005-0000-0000-00004C120000}"/>
    <cellStyle name="40% - Accent6 4 2 2 3 2 2" xfId="25653" xr:uid="{06F823D8-B2F3-4938-AD52-7B5C2E3B870E}"/>
    <cellStyle name="40% - Accent6 4 2 2 3 3" xfId="7866" xr:uid="{00000000-0005-0000-0000-00004D120000}"/>
    <cellStyle name="40% - Accent6 4 2 2 3 3 2" xfId="25654" xr:uid="{0DA01C90-55B1-4705-AAF5-C6331C367F4A}"/>
    <cellStyle name="40% - Accent6 4 2 2 3 4" xfId="25652" xr:uid="{31FE30C2-0859-4EC1-BCEE-589D8AA1CFFB}"/>
    <cellStyle name="40% - Accent6 4 2 2 4" xfId="7867" xr:uid="{00000000-0005-0000-0000-00004E120000}"/>
    <cellStyle name="40% - Accent6 4 2 2 4 2" xfId="25655" xr:uid="{6B12C7CA-67DB-4863-9A11-ED5A687BAECB}"/>
    <cellStyle name="40% - Accent6 4 2 2 5" xfId="7868" xr:uid="{00000000-0005-0000-0000-00004F120000}"/>
    <cellStyle name="40% - Accent6 4 2 2 5 2" xfId="7869" xr:uid="{00000000-0005-0000-0000-000050120000}"/>
    <cellStyle name="40% - Accent6 4 2 2 5 2 2" xfId="25657" xr:uid="{9C3E759E-03EB-43DE-9427-A11CEAFDB1EC}"/>
    <cellStyle name="40% - Accent6 4 2 2 5 3" xfId="25656" xr:uid="{E42DABC0-F202-439F-8F53-EB4FF9AA0404}"/>
    <cellStyle name="40% - Accent6 4 2 2 6" xfId="7870" xr:uid="{00000000-0005-0000-0000-000051120000}"/>
    <cellStyle name="40% - Accent6 4 2 2 6 2" xfId="25658" xr:uid="{30052DEC-33F3-4385-BF25-56D4D16CC687}"/>
    <cellStyle name="40% - Accent6 4 2 2 7" xfId="25644" xr:uid="{1BA118F2-B912-4556-8FB0-5B25EA04AA1A}"/>
    <cellStyle name="40% - Accent6 4 2 3" xfId="7871" xr:uid="{00000000-0005-0000-0000-000052120000}"/>
    <cellStyle name="40% - Accent6 4 2 3 2" xfId="7872" xr:uid="{00000000-0005-0000-0000-000053120000}"/>
    <cellStyle name="40% - Accent6 4 2 3 2 2" xfId="7873" xr:uid="{00000000-0005-0000-0000-000054120000}"/>
    <cellStyle name="40% - Accent6 4 2 3 2 2 2" xfId="25661" xr:uid="{655C1455-41C3-47C6-A678-E4DB5B0B20E3}"/>
    <cellStyle name="40% - Accent6 4 2 3 2 3" xfId="7874" xr:uid="{00000000-0005-0000-0000-000055120000}"/>
    <cellStyle name="40% - Accent6 4 2 3 2 3 2" xfId="25662" xr:uid="{851CD8C1-04C9-4708-B629-ED39FD51D3CC}"/>
    <cellStyle name="40% - Accent6 4 2 3 2 4" xfId="25660" xr:uid="{47CF229E-0967-4EA2-9C74-D70AB4A97EDA}"/>
    <cellStyle name="40% - Accent6 4 2 3 3" xfId="7875" xr:uid="{00000000-0005-0000-0000-000056120000}"/>
    <cellStyle name="40% - Accent6 4 2 3 3 2" xfId="7876" xr:uid="{00000000-0005-0000-0000-000057120000}"/>
    <cellStyle name="40% - Accent6 4 2 3 3 2 2" xfId="25664" xr:uid="{2962A2B5-D3C6-425F-84A1-948F07112A50}"/>
    <cellStyle name="40% - Accent6 4 2 3 3 3" xfId="25663" xr:uid="{28387CAB-ED73-42DC-B4A5-A48054AB72D5}"/>
    <cellStyle name="40% - Accent6 4 2 3 4" xfId="7877" xr:uid="{00000000-0005-0000-0000-000058120000}"/>
    <cellStyle name="40% - Accent6 4 2 3 4 2" xfId="25665" xr:uid="{BD5E4B91-95F8-41AE-B837-D931E46B9AF6}"/>
    <cellStyle name="40% - Accent6 4 2 3 5" xfId="25659" xr:uid="{C22CAC67-4C0B-46B1-A660-07B050185676}"/>
    <cellStyle name="40% - Accent6 4 2 4" xfId="7878" xr:uid="{00000000-0005-0000-0000-000059120000}"/>
    <cellStyle name="40% - Accent6 4 2 5" xfId="7879" xr:uid="{00000000-0005-0000-0000-00005A120000}"/>
    <cellStyle name="40% - Accent6 4 2 5 2" xfId="25666" xr:uid="{E56CC653-4FB8-4D69-B47D-24D4FB40E341}"/>
    <cellStyle name="40% - Accent6 4 3" xfId="7880" xr:uid="{00000000-0005-0000-0000-00005B120000}"/>
    <cellStyle name="40% - Accent6 4 3 2" xfId="7881" xr:uid="{00000000-0005-0000-0000-00005C120000}"/>
    <cellStyle name="40% - Accent6 4 3 2 2" xfId="7882" xr:uid="{00000000-0005-0000-0000-00005D120000}"/>
    <cellStyle name="40% - Accent6 4 3 2 2 2" xfId="25669" xr:uid="{1993C040-7F40-48F8-8B14-A7F4311DD752}"/>
    <cellStyle name="40% - Accent6 4 3 2 3" xfId="7883" xr:uid="{00000000-0005-0000-0000-00005E120000}"/>
    <cellStyle name="40% - Accent6 4 3 2 3 2" xfId="25670" xr:uid="{AEA47E1E-5EED-41DB-A165-C5350A6F4898}"/>
    <cellStyle name="40% - Accent6 4 3 2 4" xfId="25668" xr:uid="{AEB82CB6-E163-4985-8737-99CC0B078EF5}"/>
    <cellStyle name="40% - Accent6 4 3 3" xfId="7884" xr:uid="{00000000-0005-0000-0000-00005F120000}"/>
    <cellStyle name="40% - Accent6 4 3 3 2" xfId="25671" xr:uid="{85133C29-F4C3-430D-9C1B-E81EA95259AE}"/>
    <cellStyle name="40% - Accent6 4 3 4" xfId="7885" xr:uid="{00000000-0005-0000-0000-000060120000}"/>
    <cellStyle name="40% - Accent6 4 3 4 2" xfId="7886" xr:uid="{00000000-0005-0000-0000-000061120000}"/>
    <cellStyle name="40% - Accent6 4 3 4 2 2" xfId="25673" xr:uid="{89C2B722-FC1A-4A6A-A525-A23DD8B3CC1B}"/>
    <cellStyle name="40% - Accent6 4 3 4 3" xfId="25672" xr:uid="{3A9D5A76-2A71-4819-9043-BD8732D9BDEA}"/>
    <cellStyle name="40% - Accent6 4 3 5" xfId="7887" xr:uid="{00000000-0005-0000-0000-000062120000}"/>
    <cellStyle name="40% - Accent6 4 3 5 2" xfId="25674" xr:uid="{0492D8F1-5835-4081-9ED5-BCAB242B62B8}"/>
    <cellStyle name="40% - Accent6 4 3 6" xfId="25667" xr:uid="{EBD5C17E-8ED3-42B7-8CF1-A876AC1F97B6}"/>
    <cellStyle name="40% - Accent6 4 4" xfId="7888" xr:uid="{00000000-0005-0000-0000-000063120000}"/>
    <cellStyle name="40% - Accent6 4 4 2" xfId="7889" xr:uid="{00000000-0005-0000-0000-000064120000}"/>
    <cellStyle name="40% - Accent6 4 4 2 2" xfId="7890" xr:uid="{00000000-0005-0000-0000-000065120000}"/>
    <cellStyle name="40% - Accent6 4 4 2 2 2" xfId="25677" xr:uid="{FE98B589-E923-48B3-950E-1682779A1F9E}"/>
    <cellStyle name="40% - Accent6 4 4 2 3" xfId="7891" xr:uid="{00000000-0005-0000-0000-000066120000}"/>
    <cellStyle name="40% - Accent6 4 4 2 3 2" xfId="25678" xr:uid="{61A52227-0B9B-4F57-B998-A619DE6CFB59}"/>
    <cellStyle name="40% - Accent6 4 4 2 4" xfId="25676" xr:uid="{D5B54F64-7C94-44DC-81F7-DC771CFE4D20}"/>
    <cellStyle name="40% - Accent6 4 4 3" xfId="7892" xr:uid="{00000000-0005-0000-0000-000067120000}"/>
    <cellStyle name="40% - Accent6 4 4 3 2" xfId="7893" xr:uid="{00000000-0005-0000-0000-000068120000}"/>
    <cellStyle name="40% - Accent6 4 4 3 2 2" xfId="25680" xr:uid="{FF67F1DC-1E03-4B1D-A02A-6F9434F46E14}"/>
    <cellStyle name="40% - Accent6 4 4 3 3" xfId="25679" xr:uid="{B70EDDD1-776E-4262-83D2-8E510DFA34D0}"/>
    <cellStyle name="40% - Accent6 4 4 4" xfId="7894" xr:uid="{00000000-0005-0000-0000-000069120000}"/>
    <cellStyle name="40% - Accent6 4 4 4 2" xfId="25681" xr:uid="{3E9D81E8-93C5-43BC-8C00-9B9604754209}"/>
    <cellStyle name="40% - Accent6 4 4 5" xfId="25675" xr:uid="{7C0EBE0D-A7EF-4E64-9F3A-AED0D90C3E7B}"/>
    <cellStyle name="40% - Accent6 4 5" xfId="7895" xr:uid="{00000000-0005-0000-0000-00006A120000}"/>
    <cellStyle name="40% - Accent6 4 5 2" xfId="7896" xr:uid="{00000000-0005-0000-0000-00006B120000}"/>
    <cellStyle name="40% - Accent6 4 5 2 2" xfId="7897" xr:uid="{00000000-0005-0000-0000-00006C120000}"/>
    <cellStyle name="40% - Accent6 4 5 2 2 2" xfId="25684" xr:uid="{8C6DB62E-1BBC-4DAD-AF0A-42F2BE38DB47}"/>
    <cellStyle name="40% - Accent6 4 5 2 3" xfId="7898" xr:uid="{00000000-0005-0000-0000-00006D120000}"/>
    <cellStyle name="40% - Accent6 4 5 2 3 2" xfId="25685" xr:uid="{A949782F-E59D-4AF7-8B65-71BEED71459B}"/>
    <cellStyle name="40% - Accent6 4 5 2 4" xfId="25683" xr:uid="{520147C3-A2E0-4B0D-8267-03F59E037CA2}"/>
    <cellStyle name="40% - Accent6 4 5 3" xfId="7899" xr:uid="{00000000-0005-0000-0000-00006E120000}"/>
    <cellStyle name="40% - Accent6 4 5 3 2" xfId="7900" xr:uid="{00000000-0005-0000-0000-00006F120000}"/>
    <cellStyle name="40% - Accent6 4 5 3 2 2" xfId="25687" xr:uid="{CD57BABF-102B-475C-A056-DF933338D01B}"/>
    <cellStyle name="40% - Accent6 4 5 3 3" xfId="25686" xr:uid="{44D96F23-2BE0-4F54-85B8-2C0F06A3ADEC}"/>
    <cellStyle name="40% - Accent6 4 5 4" xfId="7901" xr:uid="{00000000-0005-0000-0000-000070120000}"/>
    <cellStyle name="40% - Accent6 4 5 4 2" xfId="25688" xr:uid="{55838C82-1A97-4316-90DF-9D7FBD5B0E53}"/>
    <cellStyle name="40% - Accent6 4 5 5" xfId="25682" xr:uid="{95B96C30-5C90-48BC-BA6F-8A23AF98979E}"/>
    <cellStyle name="40% - Accent6 4 6" xfId="7902" xr:uid="{00000000-0005-0000-0000-000071120000}"/>
    <cellStyle name="40% - Accent6 4 6 2" xfId="7903" xr:uid="{00000000-0005-0000-0000-000072120000}"/>
    <cellStyle name="40% - Accent6 4 6 2 2" xfId="25690" xr:uid="{2FB6BBE2-3779-4CC9-BDCE-4ED158B497D5}"/>
    <cellStyle name="40% - Accent6 4 6 3" xfId="7904" xr:uid="{00000000-0005-0000-0000-000073120000}"/>
    <cellStyle name="40% - Accent6 4 6 3 2" xfId="25691" xr:uid="{589DA997-9A9B-4A85-B601-EB7799C32641}"/>
    <cellStyle name="40% - Accent6 4 6 4" xfId="25689" xr:uid="{AEA65930-5BB8-43A9-8B63-0B40EF40C254}"/>
    <cellStyle name="40% - Accent6 4 7" xfId="7905" xr:uid="{00000000-0005-0000-0000-000074120000}"/>
    <cellStyle name="40% - Accent6 4 7 2" xfId="25692" xr:uid="{2998FD3E-8670-4777-9653-3BE5129FC019}"/>
    <cellStyle name="40% - Accent6 4 8" xfId="7906" xr:uid="{00000000-0005-0000-0000-000075120000}"/>
    <cellStyle name="40% - Accent6 4 8 2" xfId="7907" xr:uid="{00000000-0005-0000-0000-000076120000}"/>
    <cellStyle name="40% - Accent6 4 8 2 2" xfId="25694" xr:uid="{16C6FBBD-8F47-4580-9EA7-37498BCBD825}"/>
    <cellStyle name="40% - Accent6 4 8 3" xfId="25693" xr:uid="{2BDF527C-B3E4-4878-9473-8D39449B1D87}"/>
    <cellStyle name="40% - Accent6 4 9" xfId="7908" xr:uid="{00000000-0005-0000-0000-000077120000}"/>
    <cellStyle name="40% - Accent6 4 9 2" xfId="25695" xr:uid="{3163239A-B5C7-472E-A88C-959A29F7B4A3}"/>
    <cellStyle name="40% - Accent6 5" xfId="254" xr:uid="{00000000-0005-0000-0000-00005D000000}"/>
    <cellStyle name="40% - Accent6 5 2" xfId="7910" xr:uid="{00000000-0005-0000-0000-000079120000}"/>
    <cellStyle name="40% - Accent6 5 2 2" xfId="7911" xr:uid="{00000000-0005-0000-0000-00007A120000}"/>
    <cellStyle name="40% - Accent6 5 2 2 2" xfId="7912" xr:uid="{00000000-0005-0000-0000-00007B120000}"/>
    <cellStyle name="40% - Accent6 5 2 2 2 2" xfId="7913" xr:uid="{00000000-0005-0000-0000-00007C120000}"/>
    <cellStyle name="40% - Accent6 5 2 2 2 2 2" xfId="7914" xr:uid="{00000000-0005-0000-0000-00007D120000}"/>
    <cellStyle name="40% - Accent6 5 2 2 2 2 2 2" xfId="25700" xr:uid="{42B4A8AA-CA31-40B6-A4FA-B48E10AA1866}"/>
    <cellStyle name="40% - Accent6 5 2 2 2 2 3" xfId="7915" xr:uid="{00000000-0005-0000-0000-00007E120000}"/>
    <cellStyle name="40% - Accent6 5 2 2 2 2 3 2" xfId="25701" xr:uid="{50203CCD-F3DD-4653-9749-803726AFAC9D}"/>
    <cellStyle name="40% - Accent6 5 2 2 2 2 4" xfId="25699" xr:uid="{6D7D696F-4C8D-4919-A628-01F386377EA5}"/>
    <cellStyle name="40% - Accent6 5 2 2 2 3" xfId="7916" xr:uid="{00000000-0005-0000-0000-00007F120000}"/>
    <cellStyle name="40% - Accent6 5 2 2 2 3 2" xfId="7917" xr:uid="{00000000-0005-0000-0000-000080120000}"/>
    <cellStyle name="40% - Accent6 5 2 2 2 3 2 2" xfId="25703" xr:uid="{87DA2728-0499-4A55-B622-C1B5DD8A8AF7}"/>
    <cellStyle name="40% - Accent6 5 2 2 2 3 3" xfId="25702" xr:uid="{D796F6AE-F55C-4876-BF95-2FAEA1C6061E}"/>
    <cellStyle name="40% - Accent6 5 2 2 2 4" xfId="7918" xr:uid="{00000000-0005-0000-0000-000081120000}"/>
    <cellStyle name="40% - Accent6 5 2 2 2 4 2" xfId="25704" xr:uid="{CCB3F08A-04D0-4567-9460-9DA37466582D}"/>
    <cellStyle name="40% - Accent6 5 2 2 2 5" xfId="25698" xr:uid="{E525E273-5161-4577-8637-C206357BB1B5}"/>
    <cellStyle name="40% - Accent6 5 2 2 3" xfId="7919" xr:uid="{00000000-0005-0000-0000-000082120000}"/>
    <cellStyle name="40% - Accent6 5 2 2 3 2" xfId="7920" xr:uid="{00000000-0005-0000-0000-000083120000}"/>
    <cellStyle name="40% - Accent6 5 2 2 3 2 2" xfId="25706" xr:uid="{A43F4AFE-00DD-4F7D-A94E-52524C28D310}"/>
    <cellStyle name="40% - Accent6 5 2 2 3 3" xfId="7921" xr:uid="{00000000-0005-0000-0000-000084120000}"/>
    <cellStyle name="40% - Accent6 5 2 2 3 3 2" xfId="25707" xr:uid="{3D5413CD-11D9-4923-8951-508FDA8E2717}"/>
    <cellStyle name="40% - Accent6 5 2 2 3 4" xfId="25705" xr:uid="{B09C7ACD-EEF3-4F1D-9561-0C10F5C7F0DF}"/>
    <cellStyle name="40% - Accent6 5 2 2 4" xfId="7922" xr:uid="{00000000-0005-0000-0000-000085120000}"/>
    <cellStyle name="40% - Accent6 5 2 2 4 2" xfId="25708" xr:uid="{C4AF496B-0F6A-4B9F-9A99-A0912403C8F8}"/>
    <cellStyle name="40% - Accent6 5 2 2 5" xfId="7923" xr:uid="{00000000-0005-0000-0000-000086120000}"/>
    <cellStyle name="40% - Accent6 5 2 2 5 2" xfId="7924" xr:uid="{00000000-0005-0000-0000-000087120000}"/>
    <cellStyle name="40% - Accent6 5 2 2 5 2 2" xfId="25710" xr:uid="{836A1C7E-2BCC-4794-A162-2269C31C4FAE}"/>
    <cellStyle name="40% - Accent6 5 2 2 5 3" xfId="25709" xr:uid="{A0DF6D73-72FD-46EC-8A01-F73721CDA4CA}"/>
    <cellStyle name="40% - Accent6 5 2 2 6" xfId="7925" xr:uid="{00000000-0005-0000-0000-000088120000}"/>
    <cellStyle name="40% - Accent6 5 2 2 6 2" xfId="25711" xr:uid="{C8F674F7-F84D-4061-B820-49988849AA4B}"/>
    <cellStyle name="40% - Accent6 5 2 2 7" xfId="25697" xr:uid="{3864B37B-083E-45C3-AF3D-380604103DA8}"/>
    <cellStyle name="40% - Accent6 5 2 3" xfId="7926" xr:uid="{00000000-0005-0000-0000-000089120000}"/>
    <cellStyle name="40% - Accent6 5 2 3 2" xfId="7927" xr:uid="{00000000-0005-0000-0000-00008A120000}"/>
    <cellStyle name="40% - Accent6 5 2 3 2 2" xfId="7928" xr:uid="{00000000-0005-0000-0000-00008B120000}"/>
    <cellStyle name="40% - Accent6 5 2 3 2 2 2" xfId="25714" xr:uid="{B8876729-BCD3-4D25-AF45-0161FDE3A71C}"/>
    <cellStyle name="40% - Accent6 5 2 3 2 3" xfId="7929" xr:uid="{00000000-0005-0000-0000-00008C120000}"/>
    <cellStyle name="40% - Accent6 5 2 3 2 3 2" xfId="25715" xr:uid="{61488609-6161-4D23-8DE8-DAB526040531}"/>
    <cellStyle name="40% - Accent6 5 2 3 2 4" xfId="25713" xr:uid="{07FA0D96-FB4B-41E1-9145-5AF44424EA77}"/>
    <cellStyle name="40% - Accent6 5 2 3 3" xfId="7930" xr:uid="{00000000-0005-0000-0000-00008D120000}"/>
    <cellStyle name="40% - Accent6 5 2 3 3 2" xfId="7931" xr:uid="{00000000-0005-0000-0000-00008E120000}"/>
    <cellStyle name="40% - Accent6 5 2 3 3 2 2" xfId="25717" xr:uid="{698B2A59-A458-49DF-93A1-292D9F8CB458}"/>
    <cellStyle name="40% - Accent6 5 2 3 3 3" xfId="25716" xr:uid="{C84BBF43-B4B6-452E-A71D-767AA43C2E05}"/>
    <cellStyle name="40% - Accent6 5 2 3 4" xfId="7932" xr:uid="{00000000-0005-0000-0000-00008F120000}"/>
    <cellStyle name="40% - Accent6 5 2 3 4 2" xfId="25718" xr:uid="{C5140EDB-7BF9-46B0-9A03-44B3EEF50793}"/>
    <cellStyle name="40% - Accent6 5 2 3 5" xfId="25712" xr:uid="{B560ABEC-93C0-4279-8392-0A83B564BACE}"/>
    <cellStyle name="40% - Accent6 5 2 4" xfId="7933" xr:uid="{00000000-0005-0000-0000-000090120000}"/>
    <cellStyle name="40% - Accent6 5 2 5" xfId="7934" xr:uid="{00000000-0005-0000-0000-000091120000}"/>
    <cellStyle name="40% - Accent6 5 2 5 2" xfId="25719" xr:uid="{5BAA5AE0-1546-4CD8-90BA-1C4A2A71DD65}"/>
    <cellStyle name="40% - Accent6 5 3" xfId="7935" xr:uid="{00000000-0005-0000-0000-000092120000}"/>
    <cellStyle name="40% - Accent6 5 3 2" xfId="7936" xr:uid="{00000000-0005-0000-0000-000093120000}"/>
    <cellStyle name="40% - Accent6 5 3 2 2" xfId="7937" xr:uid="{00000000-0005-0000-0000-000094120000}"/>
    <cellStyle name="40% - Accent6 5 3 2 2 2" xfId="25722" xr:uid="{530682CF-08A7-4B94-AE70-2C7EB0462688}"/>
    <cellStyle name="40% - Accent6 5 3 2 3" xfId="7938" xr:uid="{00000000-0005-0000-0000-000095120000}"/>
    <cellStyle name="40% - Accent6 5 3 2 3 2" xfId="25723" xr:uid="{A6B31239-D0C5-405E-8EC8-64273E7AF8D8}"/>
    <cellStyle name="40% - Accent6 5 3 2 4" xfId="25721" xr:uid="{82C4168D-C5AF-4A58-BBD3-A46ABDE5FC76}"/>
    <cellStyle name="40% - Accent6 5 3 3" xfId="7939" xr:uid="{00000000-0005-0000-0000-000096120000}"/>
    <cellStyle name="40% - Accent6 5 3 3 2" xfId="25724" xr:uid="{82427892-A9D0-410C-8F5A-6E75FEB24F9A}"/>
    <cellStyle name="40% - Accent6 5 3 4" xfId="7940" xr:uid="{00000000-0005-0000-0000-000097120000}"/>
    <cellStyle name="40% - Accent6 5 3 4 2" xfId="7941" xr:uid="{00000000-0005-0000-0000-000098120000}"/>
    <cellStyle name="40% - Accent6 5 3 4 2 2" xfId="25726" xr:uid="{505D19F7-0FC4-4B7F-9F24-38281B3E803B}"/>
    <cellStyle name="40% - Accent6 5 3 4 3" xfId="25725" xr:uid="{30266BC8-3FEE-4257-B20D-1B70D1791883}"/>
    <cellStyle name="40% - Accent6 5 3 5" xfId="7942" xr:uid="{00000000-0005-0000-0000-000099120000}"/>
    <cellStyle name="40% - Accent6 5 3 5 2" xfId="25727" xr:uid="{EA1F4CC4-DE50-4DB9-BF77-A984DAD73655}"/>
    <cellStyle name="40% - Accent6 5 3 6" xfId="25720" xr:uid="{BC23A105-3F4F-414F-A432-B0B547290EBE}"/>
    <cellStyle name="40% - Accent6 5 4" xfId="7943" xr:uid="{00000000-0005-0000-0000-00009A120000}"/>
    <cellStyle name="40% - Accent6 5 4 2" xfId="7944" xr:uid="{00000000-0005-0000-0000-00009B120000}"/>
    <cellStyle name="40% - Accent6 5 4 2 2" xfId="7945" xr:uid="{00000000-0005-0000-0000-00009C120000}"/>
    <cellStyle name="40% - Accent6 5 4 2 2 2" xfId="25730" xr:uid="{F0580B68-9EE8-42BE-B148-1D69AB883A38}"/>
    <cellStyle name="40% - Accent6 5 4 2 3" xfId="7946" xr:uid="{00000000-0005-0000-0000-00009D120000}"/>
    <cellStyle name="40% - Accent6 5 4 2 3 2" xfId="25731" xr:uid="{308AB299-D06C-40F0-9B0A-5AA792FD6C85}"/>
    <cellStyle name="40% - Accent6 5 4 2 4" xfId="25729" xr:uid="{0E43E58E-E4E4-4AA1-BBDD-C6F0D150C732}"/>
    <cellStyle name="40% - Accent6 5 4 3" xfId="7947" xr:uid="{00000000-0005-0000-0000-00009E120000}"/>
    <cellStyle name="40% - Accent6 5 4 3 2" xfId="7948" xr:uid="{00000000-0005-0000-0000-00009F120000}"/>
    <cellStyle name="40% - Accent6 5 4 3 2 2" xfId="25733" xr:uid="{173955D4-F67C-4B47-953B-D53D3ECC07C3}"/>
    <cellStyle name="40% - Accent6 5 4 3 3" xfId="25732" xr:uid="{86816DDF-70CD-410C-BCDA-C93A602E5383}"/>
    <cellStyle name="40% - Accent6 5 4 4" xfId="7949" xr:uid="{00000000-0005-0000-0000-0000A0120000}"/>
    <cellStyle name="40% - Accent6 5 4 4 2" xfId="25734" xr:uid="{1C3536ED-E736-4B26-9248-0FBFA823C528}"/>
    <cellStyle name="40% - Accent6 5 4 5" xfId="25728" xr:uid="{69FCC968-3367-48A8-9B72-1DBD9B6B1D3F}"/>
    <cellStyle name="40% - Accent6 5 5" xfId="7950" xr:uid="{00000000-0005-0000-0000-0000A1120000}"/>
    <cellStyle name="40% - Accent6 5 5 2" xfId="7951" xr:uid="{00000000-0005-0000-0000-0000A2120000}"/>
    <cellStyle name="40% - Accent6 5 5 2 2" xfId="25736" xr:uid="{5BBEF5FF-32B7-42DA-AC7D-03A9F13F6654}"/>
    <cellStyle name="40% - Accent6 5 5 3" xfId="7952" xr:uid="{00000000-0005-0000-0000-0000A3120000}"/>
    <cellStyle name="40% - Accent6 5 5 3 2" xfId="25737" xr:uid="{438BC12A-3E99-4D89-AD6E-B8C6E6B9A727}"/>
    <cellStyle name="40% - Accent6 5 5 4" xfId="25735" xr:uid="{5F9795FB-FF53-495B-B57C-213C0C262267}"/>
    <cellStyle name="40% - Accent6 5 6" xfId="7953" xr:uid="{00000000-0005-0000-0000-0000A4120000}"/>
    <cellStyle name="40% - Accent6 5 6 2" xfId="25738" xr:uid="{FBA3A3CA-6AB3-4C67-9BB6-59DB9E355A41}"/>
    <cellStyle name="40% - Accent6 5 7" xfId="7954" xr:uid="{00000000-0005-0000-0000-0000A5120000}"/>
    <cellStyle name="40% - Accent6 5 7 2" xfId="7955" xr:uid="{00000000-0005-0000-0000-0000A6120000}"/>
    <cellStyle name="40% - Accent6 5 7 2 2" xfId="25740" xr:uid="{936A9F54-2101-40C4-9A6D-790643FB9046}"/>
    <cellStyle name="40% - Accent6 5 7 3" xfId="25739" xr:uid="{54C3C71A-7B17-48EC-A9B0-0EEBA1EE8A25}"/>
    <cellStyle name="40% - Accent6 5 8" xfId="7956" xr:uid="{00000000-0005-0000-0000-0000A7120000}"/>
    <cellStyle name="40% - Accent6 5 8 2" xfId="25741" xr:uid="{4CB06424-56B8-4856-9C2D-1E49F701C8D8}"/>
    <cellStyle name="40% - Accent6 5 9" xfId="7909" xr:uid="{00000000-0005-0000-0000-000078120000}"/>
    <cellStyle name="40% - Accent6 5 9 2" xfId="25696" xr:uid="{2D234F5E-C6BB-4640-999C-E536C00E1255}"/>
    <cellStyle name="40% - Accent6 6" xfId="255" xr:uid="{00000000-0005-0000-0000-00005E000000}"/>
    <cellStyle name="40% - Accent6 6 2" xfId="7957" xr:uid="{00000000-0005-0000-0000-0000A9120000}"/>
    <cellStyle name="40% - Accent6 6 2 2" xfId="7958" xr:uid="{00000000-0005-0000-0000-0000AA120000}"/>
    <cellStyle name="40% - Accent6 6 2 2 2" xfId="7959" xr:uid="{00000000-0005-0000-0000-0000AB120000}"/>
    <cellStyle name="40% - Accent6 6 2 2 2 2" xfId="7960" xr:uid="{00000000-0005-0000-0000-0000AC120000}"/>
    <cellStyle name="40% - Accent6 6 2 2 2 2 2" xfId="25745" xr:uid="{BE25C44F-0F5E-4723-AE17-AAC87CAF293A}"/>
    <cellStyle name="40% - Accent6 6 2 2 2 3" xfId="7961" xr:uid="{00000000-0005-0000-0000-0000AD120000}"/>
    <cellStyle name="40% - Accent6 6 2 2 2 3 2" xfId="25746" xr:uid="{6477ACFA-4DA4-4EE9-B5A8-F11DCBC2DEEE}"/>
    <cellStyle name="40% - Accent6 6 2 2 2 4" xfId="25744" xr:uid="{9BFB1037-4E69-44A0-8797-2E5F33E32A7F}"/>
    <cellStyle name="40% - Accent6 6 2 2 3" xfId="7962" xr:uid="{00000000-0005-0000-0000-0000AE120000}"/>
    <cellStyle name="40% - Accent6 6 2 2 3 2" xfId="7963" xr:uid="{00000000-0005-0000-0000-0000AF120000}"/>
    <cellStyle name="40% - Accent6 6 2 2 3 2 2" xfId="25748" xr:uid="{80E3A59E-5423-4155-A8FE-EF5BC130002B}"/>
    <cellStyle name="40% - Accent6 6 2 2 3 3" xfId="25747" xr:uid="{DFAB2EE0-CCE6-49F1-8DB3-84B868F074B3}"/>
    <cellStyle name="40% - Accent6 6 2 2 4" xfId="7964" xr:uid="{00000000-0005-0000-0000-0000B0120000}"/>
    <cellStyle name="40% - Accent6 6 2 2 4 2" xfId="25749" xr:uid="{34B91F24-215F-4853-9F60-D7F65997113B}"/>
    <cellStyle name="40% - Accent6 6 2 2 5" xfId="25743" xr:uid="{B0D86728-4570-49AC-9B67-538F9B17AC9F}"/>
    <cellStyle name="40% - Accent6 6 2 3" xfId="7965" xr:uid="{00000000-0005-0000-0000-0000B1120000}"/>
    <cellStyle name="40% - Accent6 6 2 3 2" xfId="7966" xr:uid="{00000000-0005-0000-0000-0000B2120000}"/>
    <cellStyle name="40% - Accent6 6 2 3 2 2" xfId="25751" xr:uid="{BAFE2C8E-1716-4B84-9F5E-5464A06BB0A6}"/>
    <cellStyle name="40% - Accent6 6 2 3 3" xfId="7967" xr:uid="{00000000-0005-0000-0000-0000B3120000}"/>
    <cellStyle name="40% - Accent6 6 2 3 3 2" xfId="25752" xr:uid="{67F12DB0-941F-4645-8C1D-A78173E60DD6}"/>
    <cellStyle name="40% - Accent6 6 2 3 4" xfId="25750" xr:uid="{5BDDBDF6-BA8C-4675-83DA-B5D9EC296281}"/>
    <cellStyle name="40% - Accent6 6 2 4" xfId="7968" xr:uid="{00000000-0005-0000-0000-0000B4120000}"/>
    <cellStyle name="40% - Accent6 6 2 4 2" xfId="25753" xr:uid="{E9BC946E-CE52-4F56-AC56-A7B5F499BA38}"/>
    <cellStyle name="40% - Accent6 6 2 5" xfId="7969" xr:uid="{00000000-0005-0000-0000-0000B5120000}"/>
    <cellStyle name="40% - Accent6 6 2 5 2" xfId="7970" xr:uid="{00000000-0005-0000-0000-0000B6120000}"/>
    <cellStyle name="40% - Accent6 6 2 5 2 2" xfId="25755" xr:uid="{57EF3E1D-5841-489D-84A0-E1F87F9AF904}"/>
    <cellStyle name="40% - Accent6 6 2 5 3" xfId="25754" xr:uid="{F44A0E32-671E-4E99-BBEE-A43592F56052}"/>
    <cellStyle name="40% - Accent6 6 2 6" xfId="7971" xr:uid="{00000000-0005-0000-0000-0000B7120000}"/>
    <cellStyle name="40% - Accent6 6 2 6 2" xfId="25756" xr:uid="{5F526497-F9E6-4BBB-B014-58D20659C2C6}"/>
    <cellStyle name="40% - Accent6 6 2 7" xfId="25742" xr:uid="{80E0499A-F464-4E0F-8408-D931F20585CE}"/>
    <cellStyle name="40% - Accent6 6 3" xfId="7972" xr:uid="{00000000-0005-0000-0000-0000B8120000}"/>
    <cellStyle name="40% - Accent6 6 3 2" xfId="7973" xr:uid="{00000000-0005-0000-0000-0000B9120000}"/>
    <cellStyle name="40% - Accent6 6 3 2 2" xfId="7974" xr:uid="{00000000-0005-0000-0000-0000BA120000}"/>
    <cellStyle name="40% - Accent6 6 3 2 2 2" xfId="25759" xr:uid="{5A564C82-5C74-459F-B3E0-9612656E7EE6}"/>
    <cellStyle name="40% - Accent6 6 3 2 3" xfId="7975" xr:uid="{00000000-0005-0000-0000-0000BB120000}"/>
    <cellStyle name="40% - Accent6 6 3 2 3 2" xfId="25760" xr:uid="{4554033B-4BBF-4F19-B945-545151D41201}"/>
    <cellStyle name="40% - Accent6 6 3 2 4" xfId="25758" xr:uid="{1CCCA0DB-193E-415A-9883-BEB76FF43087}"/>
    <cellStyle name="40% - Accent6 6 3 3" xfId="7976" xr:uid="{00000000-0005-0000-0000-0000BC120000}"/>
    <cellStyle name="40% - Accent6 6 3 3 2" xfId="7977" xr:uid="{00000000-0005-0000-0000-0000BD120000}"/>
    <cellStyle name="40% - Accent6 6 3 3 2 2" xfId="25762" xr:uid="{8D3CCD41-188F-45FE-8D10-5E8753B9420D}"/>
    <cellStyle name="40% - Accent6 6 3 3 3" xfId="25761" xr:uid="{2F17B403-87BD-469C-A31F-FE2BF5F9FABC}"/>
    <cellStyle name="40% - Accent6 6 3 4" xfId="7978" xr:uid="{00000000-0005-0000-0000-0000BE120000}"/>
    <cellStyle name="40% - Accent6 6 3 4 2" xfId="25763" xr:uid="{61322466-4877-4680-A1E6-D12401D8EC57}"/>
    <cellStyle name="40% - Accent6 6 3 5" xfId="25757" xr:uid="{991208C0-2780-4D3F-BB8E-5604C5BDF58A}"/>
    <cellStyle name="40% - Accent6 6 4" xfId="7979" xr:uid="{00000000-0005-0000-0000-0000BF120000}"/>
    <cellStyle name="40% - Accent6 6 5" xfId="7980" xr:uid="{00000000-0005-0000-0000-0000C0120000}"/>
    <cellStyle name="40% - Accent6 6 5 2" xfId="25764" xr:uid="{5A02222F-2420-4790-9AD0-C1AE83141102}"/>
    <cellStyle name="40% - Accent6 7" xfId="256" xr:uid="{00000000-0005-0000-0000-00005F000000}"/>
    <cellStyle name="40% - Accent6 7 2" xfId="7981" xr:uid="{00000000-0005-0000-0000-0000C2120000}"/>
    <cellStyle name="40% - Accent6 7 2 2" xfId="25765" xr:uid="{3E546235-BD80-4B1F-89C1-C2781CD4A28D}"/>
    <cellStyle name="40% - Accent6 7 3" xfId="7982" xr:uid="{00000000-0005-0000-0000-0000C3120000}"/>
    <cellStyle name="40% - Accent6 7 4" xfId="7983" xr:uid="{00000000-0005-0000-0000-0000C4120000}"/>
    <cellStyle name="40% - Accent6 7 4 2" xfId="25766" xr:uid="{5733A2FF-FA15-4BD3-9736-5976A8A2C1AA}"/>
    <cellStyle name="40% - Accent6 8" xfId="7984" xr:uid="{00000000-0005-0000-0000-0000C5120000}"/>
    <cellStyle name="40% - Accent6 8 2" xfId="7985" xr:uid="{00000000-0005-0000-0000-0000C6120000}"/>
    <cellStyle name="40% - Accent6 8 2 2" xfId="7986" xr:uid="{00000000-0005-0000-0000-0000C7120000}"/>
    <cellStyle name="40% - Accent6 8 2 2 2" xfId="25769" xr:uid="{7871FFFD-7882-4873-A68E-E2A705346C1C}"/>
    <cellStyle name="40% - Accent6 8 2 3" xfId="7987" xr:uid="{00000000-0005-0000-0000-0000C8120000}"/>
    <cellStyle name="40% - Accent6 8 2 3 2" xfId="7988" xr:uid="{00000000-0005-0000-0000-0000C9120000}"/>
    <cellStyle name="40% - Accent6 8 2 3 2 2" xfId="25771" xr:uid="{4AEDF72E-AFCE-423A-81AB-A87404E60813}"/>
    <cellStyle name="40% - Accent6 8 2 3 3" xfId="25770" xr:uid="{E56314DF-4647-4FBC-BD87-837FD13AB0E8}"/>
    <cellStyle name="40% - Accent6 8 2 4" xfId="25768" xr:uid="{A5ABAFD7-E280-4765-B719-BB1B2B71BDB6}"/>
    <cellStyle name="40% - Accent6 8 3" xfId="7989" xr:uid="{00000000-0005-0000-0000-0000CA120000}"/>
    <cellStyle name="40% - Accent6 8 3 2" xfId="25772" xr:uid="{E231487F-7950-4161-B17E-A4238FB9ECC5}"/>
    <cellStyle name="40% - Accent6 8 4" xfId="7990" xr:uid="{00000000-0005-0000-0000-0000CB120000}"/>
    <cellStyle name="40% - Accent6 8 4 2" xfId="7991" xr:uid="{00000000-0005-0000-0000-0000CC120000}"/>
    <cellStyle name="40% - Accent6 8 4 2 2" xfId="25774" xr:uid="{34844AD2-7870-49BF-8951-D9183964F822}"/>
    <cellStyle name="40% - Accent6 8 4 3" xfId="25773" xr:uid="{4D0386C1-1F64-4C1C-A7F6-E2A9C0513B03}"/>
    <cellStyle name="40% - Accent6 8 5" xfId="7992" xr:uid="{00000000-0005-0000-0000-0000CD120000}"/>
    <cellStyle name="40% - Accent6 8 5 2" xfId="25775" xr:uid="{B0B2DAC2-988A-4B33-9BDB-63706F4188D1}"/>
    <cellStyle name="40% - Accent6 8 6" xfId="25767" xr:uid="{23F517E7-735B-4A61-A437-17573326B8D6}"/>
    <cellStyle name="40% - Accent6 9" xfId="7993" xr:uid="{00000000-0005-0000-0000-0000CE120000}"/>
    <cellStyle name="40% - Accent6 9 2" xfId="7994" xr:uid="{00000000-0005-0000-0000-0000CF120000}"/>
    <cellStyle name="40% - Accent6 9 2 2" xfId="7995" xr:uid="{00000000-0005-0000-0000-0000D0120000}"/>
    <cellStyle name="40% - Accent6 9 2 2 2" xfId="25778" xr:uid="{81CC0A57-B836-40F4-8E0C-7827799041E7}"/>
    <cellStyle name="40% - Accent6 9 2 3" xfId="7996" xr:uid="{00000000-0005-0000-0000-0000D1120000}"/>
    <cellStyle name="40% - Accent6 9 2 3 2" xfId="25779" xr:uid="{EAF14987-96C1-45E2-874C-B5EAEA4AC6D5}"/>
    <cellStyle name="40% - Accent6 9 2 4" xfId="25777" xr:uid="{F398B2FD-8308-4EA2-B77B-5166860E1841}"/>
    <cellStyle name="40% - Accent6 9 3" xfId="7997" xr:uid="{00000000-0005-0000-0000-0000D2120000}"/>
    <cellStyle name="40% - Accent6 9 3 2" xfId="25780" xr:uid="{A22EAB39-7D96-4852-ABFC-A8D05BF44D7F}"/>
    <cellStyle name="40% - Accent6 9 4" xfId="7998" xr:uid="{00000000-0005-0000-0000-0000D3120000}"/>
    <cellStyle name="40% - Accent6 9 4 2" xfId="7999" xr:uid="{00000000-0005-0000-0000-0000D4120000}"/>
    <cellStyle name="40% - Accent6 9 4 2 2" xfId="25782" xr:uid="{1DC54243-C9E7-4557-950F-7F8B1800E742}"/>
    <cellStyle name="40% - Accent6 9 4 3" xfId="25781" xr:uid="{8A388773-A149-4E94-9E98-63AEE09719DC}"/>
    <cellStyle name="40% - Accent6 9 5" xfId="8000" xr:uid="{00000000-0005-0000-0000-0000D5120000}"/>
    <cellStyle name="40% - Accent6 9 5 2" xfId="25783" xr:uid="{FFA01C96-82F7-48F0-8F66-B60ABAFF4F2D}"/>
    <cellStyle name="40% - Accent6 9 6" xfId="25776" xr:uid="{942A2B61-7AAE-4615-8B16-54C041CD1869}"/>
    <cellStyle name="5 in (Normal)" xfId="257" xr:uid="{00000000-0005-0000-0000-000060000000}"/>
    <cellStyle name="60% - Accent1" xfId="84" builtinId="32" customBuiltin="1"/>
    <cellStyle name="60% - Accent1 10" xfId="8001" xr:uid="{00000000-0005-0000-0000-0000D7120000}"/>
    <cellStyle name="60% - Accent1 11" xfId="8002" xr:uid="{00000000-0005-0000-0000-0000D8120000}"/>
    <cellStyle name="60% - Accent1 12" xfId="20656" xr:uid="{43EB105F-3B40-495E-B866-0334BAF5F6A3}"/>
    <cellStyle name="60% - Accent1 2" xfId="258" xr:uid="{00000000-0005-0000-0000-000061000000}"/>
    <cellStyle name="60% - Accent1 3" xfId="259" xr:uid="{00000000-0005-0000-0000-000062000000}"/>
    <cellStyle name="60% - Accent1 3 2" xfId="8003" xr:uid="{00000000-0005-0000-0000-0000DB120000}"/>
    <cellStyle name="60% - Accent1 3 3" xfId="8004" xr:uid="{00000000-0005-0000-0000-0000DC120000}"/>
    <cellStyle name="60% - Accent1 4" xfId="260" xr:uid="{00000000-0005-0000-0000-000063000000}"/>
    <cellStyle name="60% - Accent1 5" xfId="261" xr:uid="{00000000-0005-0000-0000-000064000000}"/>
    <cellStyle name="60% - Accent1 6" xfId="262" xr:uid="{00000000-0005-0000-0000-000065000000}"/>
    <cellStyle name="60% - Accent1 7" xfId="263" xr:uid="{00000000-0005-0000-0000-000066000000}"/>
    <cellStyle name="60% - Accent1 8" xfId="8005" xr:uid="{00000000-0005-0000-0000-0000E1120000}"/>
    <cellStyle name="60% - Accent1 9" xfId="8006" xr:uid="{00000000-0005-0000-0000-0000E2120000}"/>
    <cellStyle name="60% - Accent2" xfId="88" builtinId="36" customBuiltin="1"/>
    <cellStyle name="60% - Accent2 10" xfId="8007" xr:uid="{00000000-0005-0000-0000-0000E3120000}"/>
    <cellStyle name="60% - Accent2 11" xfId="8008" xr:uid="{00000000-0005-0000-0000-0000E4120000}"/>
    <cellStyle name="60% - Accent2 12" xfId="20659" xr:uid="{3D6F6ACA-BEEA-464C-A532-EFBAB5F89AA2}"/>
    <cellStyle name="60% - Accent2 2" xfId="264" xr:uid="{00000000-0005-0000-0000-000067000000}"/>
    <cellStyle name="60% - Accent2 3" xfId="265" xr:uid="{00000000-0005-0000-0000-000068000000}"/>
    <cellStyle name="60% - Accent2 3 2" xfId="8009" xr:uid="{00000000-0005-0000-0000-0000E7120000}"/>
    <cellStyle name="60% - Accent2 3 3" xfId="8010" xr:uid="{00000000-0005-0000-0000-0000E8120000}"/>
    <cellStyle name="60% - Accent2 4" xfId="266" xr:uid="{00000000-0005-0000-0000-000069000000}"/>
    <cellStyle name="60% - Accent2 5" xfId="267" xr:uid="{00000000-0005-0000-0000-00006A000000}"/>
    <cellStyle name="60% - Accent2 6" xfId="268" xr:uid="{00000000-0005-0000-0000-00006B000000}"/>
    <cellStyle name="60% - Accent2 7" xfId="269" xr:uid="{00000000-0005-0000-0000-00006C000000}"/>
    <cellStyle name="60% - Accent2 8" xfId="8011" xr:uid="{00000000-0005-0000-0000-0000ED120000}"/>
    <cellStyle name="60% - Accent2 9" xfId="8012" xr:uid="{00000000-0005-0000-0000-0000EE120000}"/>
    <cellStyle name="60% - Accent3" xfId="92" builtinId="40" customBuiltin="1"/>
    <cellStyle name="60% - Accent3 10" xfId="8013" xr:uid="{00000000-0005-0000-0000-0000EF120000}"/>
    <cellStyle name="60% - Accent3 11" xfId="8014" xr:uid="{00000000-0005-0000-0000-0000F0120000}"/>
    <cellStyle name="60% - Accent3 12" xfId="20662" xr:uid="{F4BAE27C-A02B-4E6F-B8B9-871140CCEA16}"/>
    <cellStyle name="60% - Accent3 2" xfId="270" xr:uid="{00000000-0005-0000-0000-00006D000000}"/>
    <cellStyle name="60% - Accent3 3" xfId="271" xr:uid="{00000000-0005-0000-0000-00006E000000}"/>
    <cellStyle name="60% - Accent3 3 2" xfId="8015" xr:uid="{00000000-0005-0000-0000-0000F3120000}"/>
    <cellStyle name="60% - Accent3 3 3" xfId="8016" xr:uid="{00000000-0005-0000-0000-0000F4120000}"/>
    <cellStyle name="60% - Accent3 4" xfId="272" xr:uid="{00000000-0005-0000-0000-00006F000000}"/>
    <cellStyle name="60% - Accent3 5" xfId="273" xr:uid="{00000000-0005-0000-0000-000070000000}"/>
    <cellStyle name="60% - Accent3 6" xfId="274" xr:uid="{00000000-0005-0000-0000-000071000000}"/>
    <cellStyle name="60% - Accent3 7" xfId="275" xr:uid="{00000000-0005-0000-0000-000072000000}"/>
    <cellStyle name="60% - Accent3 8" xfId="8017" xr:uid="{00000000-0005-0000-0000-0000F9120000}"/>
    <cellStyle name="60% - Accent3 9" xfId="8018" xr:uid="{00000000-0005-0000-0000-0000FA120000}"/>
    <cellStyle name="60% - Accent4" xfId="96" builtinId="44" customBuiltin="1"/>
    <cellStyle name="60% - Accent4 10" xfId="8019" xr:uid="{00000000-0005-0000-0000-0000FB120000}"/>
    <cellStyle name="60% - Accent4 11" xfId="8020" xr:uid="{00000000-0005-0000-0000-0000FC120000}"/>
    <cellStyle name="60% - Accent4 12" xfId="20665" xr:uid="{136DA92F-3C3D-4946-A262-E88963D582F1}"/>
    <cellStyle name="60% - Accent4 2" xfId="276" xr:uid="{00000000-0005-0000-0000-000073000000}"/>
    <cellStyle name="60% - Accent4 3" xfId="277" xr:uid="{00000000-0005-0000-0000-000074000000}"/>
    <cellStyle name="60% - Accent4 3 2" xfId="8021" xr:uid="{00000000-0005-0000-0000-0000FF120000}"/>
    <cellStyle name="60% - Accent4 3 3" xfId="8022" xr:uid="{00000000-0005-0000-0000-000000130000}"/>
    <cellStyle name="60% - Accent4 4" xfId="278" xr:uid="{00000000-0005-0000-0000-000075000000}"/>
    <cellStyle name="60% - Accent4 5" xfId="279" xr:uid="{00000000-0005-0000-0000-000076000000}"/>
    <cellStyle name="60% - Accent4 6" xfId="280" xr:uid="{00000000-0005-0000-0000-000077000000}"/>
    <cellStyle name="60% - Accent4 7" xfId="281" xr:uid="{00000000-0005-0000-0000-000078000000}"/>
    <cellStyle name="60% - Accent4 8" xfId="8023" xr:uid="{00000000-0005-0000-0000-000005130000}"/>
    <cellStyle name="60% - Accent4 9" xfId="8024" xr:uid="{00000000-0005-0000-0000-000006130000}"/>
    <cellStyle name="60% - Accent5" xfId="100" builtinId="48" customBuiltin="1"/>
    <cellStyle name="60% - Accent5 10" xfId="8025" xr:uid="{00000000-0005-0000-0000-000007130000}"/>
    <cellStyle name="60% - Accent5 11" xfId="8026" xr:uid="{00000000-0005-0000-0000-000008130000}"/>
    <cellStyle name="60% - Accent5 12" xfId="20668" xr:uid="{7D284D7E-D61A-4639-9DFD-47847BEADC43}"/>
    <cellStyle name="60% - Accent5 2" xfId="282" xr:uid="{00000000-0005-0000-0000-000079000000}"/>
    <cellStyle name="60% - Accent5 3" xfId="283" xr:uid="{00000000-0005-0000-0000-00007A000000}"/>
    <cellStyle name="60% - Accent5 3 2" xfId="8027" xr:uid="{00000000-0005-0000-0000-00000B130000}"/>
    <cellStyle name="60% - Accent5 3 3" xfId="8028" xr:uid="{00000000-0005-0000-0000-00000C130000}"/>
    <cellStyle name="60% - Accent5 4" xfId="284" xr:uid="{00000000-0005-0000-0000-00007B000000}"/>
    <cellStyle name="60% - Accent5 5" xfId="285" xr:uid="{00000000-0005-0000-0000-00007C000000}"/>
    <cellStyle name="60% - Accent5 6" xfId="286" xr:uid="{00000000-0005-0000-0000-00007D000000}"/>
    <cellStyle name="60% - Accent5 7" xfId="287" xr:uid="{00000000-0005-0000-0000-00007E000000}"/>
    <cellStyle name="60% - Accent5 8" xfId="8029" xr:uid="{00000000-0005-0000-0000-000011130000}"/>
    <cellStyle name="60% - Accent5 9" xfId="8030" xr:uid="{00000000-0005-0000-0000-000012130000}"/>
    <cellStyle name="60% - Accent6" xfId="104" builtinId="52" customBuiltin="1"/>
    <cellStyle name="60% - Accent6 10" xfId="8031" xr:uid="{00000000-0005-0000-0000-000013130000}"/>
    <cellStyle name="60% - Accent6 11" xfId="8032" xr:uid="{00000000-0005-0000-0000-000014130000}"/>
    <cellStyle name="60% - Accent6 12" xfId="20671" xr:uid="{E2BAC7C2-7A5C-4BE0-AD70-2A4541D78350}"/>
    <cellStyle name="60% - Accent6 2" xfId="288" xr:uid="{00000000-0005-0000-0000-00007F000000}"/>
    <cellStyle name="60% - Accent6 3" xfId="289" xr:uid="{00000000-0005-0000-0000-000080000000}"/>
    <cellStyle name="60% - Accent6 3 2" xfId="8033" xr:uid="{00000000-0005-0000-0000-000017130000}"/>
    <cellStyle name="60% - Accent6 3 3" xfId="8034" xr:uid="{00000000-0005-0000-0000-000018130000}"/>
    <cellStyle name="60% - Accent6 4" xfId="290" xr:uid="{00000000-0005-0000-0000-000081000000}"/>
    <cellStyle name="60% - Accent6 5" xfId="291" xr:uid="{00000000-0005-0000-0000-000082000000}"/>
    <cellStyle name="60% - Accent6 6" xfId="292" xr:uid="{00000000-0005-0000-0000-000083000000}"/>
    <cellStyle name="60% - Accent6 7" xfId="293" xr:uid="{00000000-0005-0000-0000-000084000000}"/>
    <cellStyle name="60% - Accent6 8" xfId="8035" xr:uid="{00000000-0005-0000-0000-00001D130000}"/>
    <cellStyle name="60% - Accent6 9" xfId="8036" xr:uid="{00000000-0005-0000-0000-00001E130000}"/>
    <cellStyle name="Accent1" xfId="81" builtinId="29" customBuiltin="1"/>
    <cellStyle name="Accent1 - 20%" xfId="294" xr:uid="{00000000-0005-0000-0000-000085000000}"/>
    <cellStyle name="Accent1 - 20% 2" xfId="8038" xr:uid="{00000000-0005-0000-0000-000020130000}"/>
    <cellStyle name="Accent1 - 20% 3" xfId="8039" xr:uid="{00000000-0005-0000-0000-000021130000}"/>
    <cellStyle name="Accent1 - 20% 3 2" xfId="8040" xr:uid="{00000000-0005-0000-0000-000022130000}"/>
    <cellStyle name="Accent1 - 20% 3 3" xfId="8041" xr:uid="{00000000-0005-0000-0000-000023130000}"/>
    <cellStyle name="Accent1 - 20% 4" xfId="8037" xr:uid="{00000000-0005-0000-0000-00001F130000}"/>
    <cellStyle name="Accent1 - 40%" xfId="295" xr:uid="{00000000-0005-0000-0000-000086000000}"/>
    <cellStyle name="Accent1 - 40% 2" xfId="8043" xr:uid="{00000000-0005-0000-0000-000025130000}"/>
    <cellStyle name="Accent1 - 40% 3" xfId="8044" xr:uid="{00000000-0005-0000-0000-000026130000}"/>
    <cellStyle name="Accent1 - 40% 3 2" xfId="8045" xr:uid="{00000000-0005-0000-0000-000027130000}"/>
    <cellStyle name="Accent1 - 40% 3 3" xfId="8046" xr:uid="{00000000-0005-0000-0000-000028130000}"/>
    <cellStyle name="Accent1 - 40% 4" xfId="8042" xr:uid="{00000000-0005-0000-0000-000024130000}"/>
    <cellStyle name="Accent1 - 60%" xfId="296" xr:uid="{00000000-0005-0000-0000-000087000000}"/>
    <cellStyle name="Accent1 - 60% 2" xfId="8048" xr:uid="{00000000-0005-0000-0000-00002A130000}"/>
    <cellStyle name="Accent1 - 60% 2 2" xfId="8049" xr:uid="{00000000-0005-0000-0000-00002B130000}"/>
    <cellStyle name="Accent1 - 60% 2 3" xfId="8050" xr:uid="{00000000-0005-0000-0000-00002C130000}"/>
    <cellStyle name="Accent1 - 60% 3" xfId="8047" xr:uid="{00000000-0005-0000-0000-000029130000}"/>
    <cellStyle name="Accent1 10" xfId="8051" xr:uid="{00000000-0005-0000-0000-00002D130000}"/>
    <cellStyle name="Accent1 11" xfId="8052" xr:uid="{00000000-0005-0000-0000-00002E130000}"/>
    <cellStyle name="Accent1 12" xfId="8053" xr:uid="{00000000-0005-0000-0000-00002F130000}"/>
    <cellStyle name="Accent1 13" xfId="8054" xr:uid="{00000000-0005-0000-0000-000030130000}"/>
    <cellStyle name="Accent1 14" xfId="8055" xr:uid="{00000000-0005-0000-0000-000031130000}"/>
    <cellStyle name="Accent1 15" xfId="8056" xr:uid="{00000000-0005-0000-0000-000032130000}"/>
    <cellStyle name="Accent1 16" xfId="8057" xr:uid="{00000000-0005-0000-0000-000033130000}"/>
    <cellStyle name="Accent1 17" xfId="8058" xr:uid="{00000000-0005-0000-0000-000034130000}"/>
    <cellStyle name="Accent1 18" xfId="8059" xr:uid="{00000000-0005-0000-0000-000035130000}"/>
    <cellStyle name="Accent1 19" xfId="8060" xr:uid="{00000000-0005-0000-0000-000036130000}"/>
    <cellStyle name="Accent1 2" xfId="297" xr:uid="{00000000-0005-0000-0000-000088000000}"/>
    <cellStyle name="Accent1 2 2" xfId="8062" xr:uid="{00000000-0005-0000-0000-000038130000}"/>
    <cellStyle name="Accent1 2 2 2" xfId="8063" xr:uid="{00000000-0005-0000-0000-000039130000}"/>
    <cellStyle name="Accent1 2 3" xfId="8064" xr:uid="{00000000-0005-0000-0000-00003A130000}"/>
    <cellStyle name="Accent1 2 4" xfId="8061" xr:uid="{00000000-0005-0000-0000-000037130000}"/>
    <cellStyle name="Accent1 20" xfId="8065" xr:uid="{00000000-0005-0000-0000-00003B130000}"/>
    <cellStyle name="Accent1 21" xfId="8066" xr:uid="{00000000-0005-0000-0000-00003C130000}"/>
    <cellStyle name="Accent1 22" xfId="8067" xr:uid="{00000000-0005-0000-0000-00003D130000}"/>
    <cellStyle name="Accent1 23" xfId="8068" xr:uid="{00000000-0005-0000-0000-00003E130000}"/>
    <cellStyle name="Accent1 24" xfId="8069" xr:uid="{00000000-0005-0000-0000-00003F130000}"/>
    <cellStyle name="Accent1 24 2" xfId="8070" xr:uid="{00000000-0005-0000-0000-000040130000}"/>
    <cellStyle name="Accent1 24 3" xfId="8071" xr:uid="{00000000-0005-0000-0000-000041130000}"/>
    <cellStyle name="Accent1 25" xfId="8072" xr:uid="{00000000-0005-0000-0000-000042130000}"/>
    <cellStyle name="Accent1 25 2" xfId="8073" xr:uid="{00000000-0005-0000-0000-000043130000}"/>
    <cellStyle name="Accent1 25 3" xfId="8074" xr:uid="{00000000-0005-0000-0000-000044130000}"/>
    <cellStyle name="Accent1 26" xfId="8075" xr:uid="{00000000-0005-0000-0000-000045130000}"/>
    <cellStyle name="Accent1 26 2" xfId="8076" xr:uid="{00000000-0005-0000-0000-000046130000}"/>
    <cellStyle name="Accent1 26 3" xfId="8077" xr:uid="{00000000-0005-0000-0000-000047130000}"/>
    <cellStyle name="Accent1 27" xfId="8078" xr:uid="{00000000-0005-0000-0000-000048130000}"/>
    <cellStyle name="Accent1 27 2" xfId="8079" xr:uid="{00000000-0005-0000-0000-000049130000}"/>
    <cellStyle name="Accent1 27 3" xfId="8080" xr:uid="{00000000-0005-0000-0000-00004A130000}"/>
    <cellStyle name="Accent1 28" xfId="8081" xr:uid="{00000000-0005-0000-0000-00004B130000}"/>
    <cellStyle name="Accent1 28 2" xfId="8082" xr:uid="{00000000-0005-0000-0000-00004C130000}"/>
    <cellStyle name="Accent1 28 3" xfId="8083" xr:uid="{00000000-0005-0000-0000-00004D130000}"/>
    <cellStyle name="Accent1 29" xfId="8084" xr:uid="{00000000-0005-0000-0000-00004E130000}"/>
    <cellStyle name="Accent1 29 2" xfId="8085" xr:uid="{00000000-0005-0000-0000-00004F130000}"/>
    <cellStyle name="Accent1 29 3" xfId="8086" xr:uid="{00000000-0005-0000-0000-000050130000}"/>
    <cellStyle name="Accent1 3" xfId="298" xr:uid="{00000000-0005-0000-0000-000089000000}"/>
    <cellStyle name="Accent1 3 2" xfId="8088" xr:uid="{00000000-0005-0000-0000-000052130000}"/>
    <cellStyle name="Accent1 3 3" xfId="8089" xr:uid="{00000000-0005-0000-0000-000053130000}"/>
    <cellStyle name="Accent1 3 4" xfId="8087" xr:uid="{00000000-0005-0000-0000-000051130000}"/>
    <cellStyle name="Accent1 30" xfId="8090" xr:uid="{00000000-0005-0000-0000-000054130000}"/>
    <cellStyle name="Accent1 31" xfId="8091" xr:uid="{00000000-0005-0000-0000-000055130000}"/>
    <cellStyle name="Accent1 31 2" xfId="8092" xr:uid="{00000000-0005-0000-0000-000056130000}"/>
    <cellStyle name="Accent1 32" xfId="8093" xr:uid="{00000000-0005-0000-0000-000057130000}"/>
    <cellStyle name="Accent1 33" xfId="8094" xr:uid="{00000000-0005-0000-0000-000058130000}"/>
    <cellStyle name="Accent1 34" xfId="8095" xr:uid="{00000000-0005-0000-0000-000059130000}"/>
    <cellStyle name="Accent1 35" xfId="8096" xr:uid="{00000000-0005-0000-0000-00005A130000}"/>
    <cellStyle name="Accent1 36" xfId="8097" xr:uid="{00000000-0005-0000-0000-00005B130000}"/>
    <cellStyle name="Accent1 37" xfId="8098" xr:uid="{00000000-0005-0000-0000-00005C130000}"/>
    <cellStyle name="Accent1 38" xfId="8099" xr:uid="{00000000-0005-0000-0000-00005D130000}"/>
    <cellStyle name="Accent1 39" xfId="8100" xr:uid="{00000000-0005-0000-0000-00005E130000}"/>
    <cellStyle name="Accent1 4" xfId="299" xr:uid="{00000000-0005-0000-0000-00008A000000}"/>
    <cellStyle name="Accent1 4 2" xfId="8102" xr:uid="{00000000-0005-0000-0000-000060130000}"/>
    <cellStyle name="Accent1 4 3" xfId="8103" xr:uid="{00000000-0005-0000-0000-000061130000}"/>
    <cellStyle name="Accent1 4 4" xfId="8101" xr:uid="{00000000-0005-0000-0000-00005F130000}"/>
    <cellStyle name="Accent1 40" xfId="8104" xr:uid="{00000000-0005-0000-0000-000062130000}"/>
    <cellStyle name="Accent1 41" xfId="8105" xr:uid="{00000000-0005-0000-0000-000063130000}"/>
    <cellStyle name="Accent1 42" xfId="8106" xr:uid="{00000000-0005-0000-0000-000064130000}"/>
    <cellStyle name="Accent1 43" xfId="8107" xr:uid="{00000000-0005-0000-0000-000065130000}"/>
    <cellStyle name="Accent1 44" xfId="8108" xr:uid="{00000000-0005-0000-0000-000066130000}"/>
    <cellStyle name="Accent1 45" xfId="8109" xr:uid="{00000000-0005-0000-0000-000067130000}"/>
    <cellStyle name="Accent1 46" xfId="8110" xr:uid="{00000000-0005-0000-0000-000068130000}"/>
    <cellStyle name="Accent1 47" xfId="8111" xr:uid="{00000000-0005-0000-0000-000069130000}"/>
    <cellStyle name="Accent1 48" xfId="8112" xr:uid="{00000000-0005-0000-0000-00006A130000}"/>
    <cellStyle name="Accent1 49" xfId="8113" xr:uid="{00000000-0005-0000-0000-00006B130000}"/>
    <cellStyle name="Accent1 5" xfId="300" xr:uid="{00000000-0005-0000-0000-00008B000000}"/>
    <cellStyle name="Accent1 5 2" xfId="8115" xr:uid="{00000000-0005-0000-0000-00006D130000}"/>
    <cellStyle name="Accent1 5 3" xfId="8116" xr:uid="{00000000-0005-0000-0000-00006E130000}"/>
    <cellStyle name="Accent1 5 4" xfId="8114" xr:uid="{00000000-0005-0000-0000-00006C130000}"/>
    <cellStyle name="Accent1 50" xfId="8117" xr:uid="{00000000-0005-0000-0000-00006F130000}"/>
    <cellStyle name="Accent1 51" xfId="8118" xr:uid="{00000000-0005-0000-0000-000070130000}"/>
    <cellStyle name="Accent1 52" xfId="8119" xr:uid="{00000000-0005-0000-0000-000071130000}"/>
    <cellStyle name="Accent1 53" xfId="8120" xr:uid="{00000000-0005-0000-0000-000072130000}"/>
    <cellStyle name="Accent1 54" xfId="8121" xr:uid="{00000000-0005-0000-0000-000073130000}"/>
    <cellStyle name="Accent1 55" xfId="8122" xr:uid="{00000000-0005-0000-0000-000074130000}"/>
    <cellStyle name="Accent1 56" xfId="8123" xr:uid="{00000000-0005-0000-0000-000075130000}"/>
    <cellStyle name="Accent1 57" xfId="8124" xr:uid="{00000000-0005-0000-0000-000076130000}"/>
    <cellStyle name="Accent1 58" xfId="8125" xr:uid="{00000000-0005-0000-0000-000077130000}"/>
    <cellStyle name="Accent1 59" xfId="8126" xr:uid="{00000000-0005-0000-0000-000078130000}"/>
    <cellStyle name="Accent1 6" xfId="301" xr:uid="{00000000-0005-0000-0000-00008C000000}"/>
    <cellStyle name="Accent1 6 2" xfId="8128" xr:uid="{00000000-0005-0000-0000-00007A130000}"/>
    <cellStyle name="Accent1 6 3" xfId="8129" xr:uid="{00000000-0005-0000-0000-00007B130000}"/>
    <cellStyle name="Accent1 6 4" xfId="8127" xr:uid="{00000000-0005-0000-0000-000079130000}"/>
    <cellStyle name="Accent1 60" xfId="8130" xr:uid="{00000000-0005-0000-0000-00007C130000}"/>
    <cellStyle name="Accent1 7" xfId="302" xr:uid="{00000000-0005-0000-0000-00008D000000}"/>
    <cellStyle name="Accent1 7 2" xfId="8132" xr:uid="{00000000-0005-0000-0000-00007E130000}"/>
    <cellStyle name="Accent1 7 3" xfId="8131" xr:uid="{00000000-0005-0000-0000-00007D130000}"/>
    <cellStyle name="Accent1 8" xfId="8133" xr:uid="{00000000-0005-0000-0000-00007F130000}"/>
    <cellStyle name="Accent1 9" xfId="8134" xr:uid="{00000000-0005-0000-0000-000080130000}"/>
    <cellStyle name="Accent2" xfId="85" builtinId="33" customBuiltin="1"/>
    <cellStyle name="Accent2 - 20%" xfId="303" xr:uid="{00000000-0005-0000-0000-00008E000000}"/>
    <cellStyle name="Accent2 - 20% 2" xfId="8136" xr:uid="{00000000-0005-0000-0000-000082130000}"/>
    <cellStyle name="Accent2 - 20% 3" xfId="8137" xr:uid="{00000000-0005-0000-0000-000083130000}"/>
    <cellStyle name="Accent2 - 20% 3 2" xfId="8138" xr:uid="{00000000-0005-0000-0000-000084130000}"/>
    <cellStyle name="Accent2 - 20% 3 3" xfId="8139" xr:uid="{00000000-0005-0000-0000-000085130000}"/>
    <cellStyle name="Accent2 - 20% 4" xfId="8135" xr:uid="{00000000-0005-0000-0000-000081130000}"/>
    <cellStyle name="Accent2 - 40%" xfId="304" xr:uid="{00000000-0005-0000-0000-00008F000000}"/>
    <cellStyle name="Accent2 - 40% 2" xfId="8141" xr:uid="{00000000-0005-0000-0000-000087130000}"/>
    <cellStyle name="Accent2 - 40% 3" xfId="8142" xr:uid="{00000000-0005-0000-0000-000088130000}"/>
    <cellStyle name="Accent2 - 40% 3 2" xfId="8143" xr:uid="{00000000-0005-0000-0000-000089130000}"/>
    <cellStyle name="Accent2 - 40% 3 3" xfId="8144" xr:uid="{00000000-0005-0000-0000-00008A130000}"/>
    <cellStyle name="Accent2 - 40% 4" xfId="8140" xr:uid="{00000000-0005-0000-0000-000086130000}"/>
    <cellStyle name="Accent2 - 60%" xfId="305" xr:uid="{00000000-0005-0000-0000-000090000000}"/>
    <cellStyle name="Accent2 - 60% 2" xfId="8146" xr:uid="{00000000-0005-0000-0000-00008C130000}"/>
    <cellStyle name="Accent2 - 60% 2 2" xfId="8147" xr:uid="{00000000-0005-0000-0000-00008D130000}"/>
    <cellStyle name="Accent2 - 60% 2 3" xfId="8148" xr:uid="{00000000-0005-0000-0000-00008E130000}"/>
    <cellStyle name="Accent2 - 60% 3" xfId="8145" xr:uid="{00000000-0005-0000-0000-00008B130000}"/>
    <cellStyle name="Accent2 10" xfId="8149" xr:uid="{00000000-0005-0000-0000-00008F130000}"/>
    <cellStyle name="Accent2 11" xfId="8150" xr:uid="{00000000-0005-0000-0000-000090130000}"/>
    <cellStyle name="Accent2 12" xfId="8151" xr:uid="{00000000-0005-0000-0000-000091130000}"/>
    <cellStyle name="Accent2 13" xfId="8152" xr:uid="{00000000-0005-0000-0000-000092130000}"/>
    <cellStyle name="Accent2 14" xfId="8153" xr:uid="{00000000-0005-0000-0000-000093130000}"/>
    <cellStyle name="Accent2 15" xfId="8154" xr:uid="{00000000-0005-0000-0000-000094130000}"/>
    <cellStyle name="Accent2 16" xfId="8155" xr:uid="{00000000-0005-0000-0000-000095130000}"/>
    <cellStyle name="Accent2 17" xfId="8156" xr:uid="{00000000-0005-0000-0000-000096130000}"/>
    <cellStyle name="Accent2 18" xfId="8157" xr:uid="{00000000-0005-0000-0000-000097130000}"/>
    <cellStyle name="Accent2 19" xfId="8158" xr:uid="{00000000-0005-0000-0000-000098130000}"/>
    <cellStyle name="Accent2 2" xfId="306" xr:uid="{00000000-0005-0000-0000-000091000000}"/>
    <cellStyle name="Accent2 2 2" xfId="8160" xr:uid="{00000000-0005-0000-0000-00009A130000}"/>
    <cellStyle name="Accent2 2 2 2" xfId="8161" xr:uid="{00000000-0005-0000-0000-00009B130000}"/>
    <cellStyle name="Accent2 2 3" xfId="8162" xr:uid="{00000000-0005-0000-0000-00009C130000}"/>
    <cellStyle name="Accent2 2 4" xfId="8159" xr:uid="{00000000-0005-0000-0000-000099130000}"/>
    <cellStyle name="Accent2 20" xfId="8163" xr:uid="{00000000-0005-0000-0000-00009D130000}"/>
    <cellStyle name="Accent2 21" xfId="8164" xr:uid="{00000000-0005-0000-0000-00009E130000}"/>
    <cellStyle name="Accent2 22" xfId="8165" xr:uid="{00000000-0005-0000-0000-00009F130000}"/>
    <cellStyle name="Accent2 23" xfId="8166" xr:uid="{00000000-0005-0000-0000-0000A0130000}"/>
    <cellStyle name="Accent2 24" xfId="8167" xr:uid="{00000000-0005-0000-0000-0000A1130000}"/>
    <cellStyle name="Accent2 24 2" xfId="8168" xr:uid="{00000000-0005-0000-0000-0000A2130000}"/>
    <cellStyle name="Accent2 24 3" xfId="8169" xr:uid="{00000000-0005-0000-0000-0000A3130000}"/>
    <cellStyle name="Accent2 25" xfId="8170" xr:uid="{00000000-0005-0000-0000-0000A4130000}"/>
    <cellStyle name="Accent2 25 2" xfId="8171" xr:uid="{00000000-0005-0000-0000-0000A5130000}"/>
    <cellStyle name="Accent2 25 3" xfId="8172" xr:uid="{00000000-0005-0000-0000-0000A6130000}"/>
    <cellStyle name="Accent2 26" xfId="8173" xr:uid="{00000000-0005-0000-0000-0000A7130000}"/>
    <cellStyle name="Accent2 26 2" xfId="8174" xr:uid="{00000000-0005-0000-0000-0000A8130000}"/>
    <cellStyle name="Accent2 26 3" xfId="8175" xr:uid="{00000000-0005-0000-0000-0000A9130000}"/>
    <cellStyle name="Accent2 27" xfId="8176" xr:uid="{00000000-0005-0000-0000-0000AA130000}"/>
    <cellStyle name="Accent2 27 2" xfId="8177" xr:uid="{00000000-0005-0000-0000-0000AB130000}"/>
    <cellStyle name="Accent2 27 3" xfId="8178" xr:uid="{00000000-0005-0000-0000-0000AC130000}"/>
    <cellStyle name="Accent2 28" xfId="8179" xr:uid="{00000000-0005-0000-0000-0000AD130000}"/>
    <cellStyle name="Accent2 28 2" xfId="8180" xr:uid="{00000000-0005-0000-0000-0000AE130000}"/>
    <cellStyle name="Accent2 28 3" xfId="8181" xr:uid="{00000000-0005-0000-0000-0000AF130000}"/>
    <cellStyle name="Accent2 29" xfId="8182" xr:uid="{00000000-0005-0000-0000-0000B0130000}"/>
    <cellStyle name="Accent2 29 2" xfId="8183" xr:uid="{00000000-0005-0000-0000-0000B1130000}"/>
    <cellStyle name="Accent2 29 3" xfId="8184" xr:uid="{00000000-0005-0000-0000-0000B2130000}"/>
    <cellStyle name="Accent2 3" xfId="307" xr:uid="{00000000-0005-0000-0000-000092000000}"/>
    <cellStyle name="Accent2 3 2" xfId="8185" xr:uid="{00000000-0005-0000-0000-0000B4130000}"/>
    <cellStyle name="Accent2 30" xfId="8186" xr:uid="{00000000-0005-0000-0000-0000B5130000}"/>
    <cellStyle name="Accent2 31" xfId="8187" xr:uid="{00000000-0005-0000-0000-0000B6130000}"/>
    <cellStyle name="Accent2 31 2" xfId="8188" xr:uid="{00000000-0005-0000-0000-0000B7130000}"/>
    <cellStyle name="Accent2 32" xfId="8189" xr:uid="{00000000-0005-0000-0000-0000B8130000}"/>
    <cellStyle name="Accent2 33" xfId="8190" xr:uid="{00000000-0005-0000-0000-0000B9130000}"/>
    <cellStyle name="Accent2 34" xfId="8191" xr:uid="{00000000-0005-0000-0000-0000BA130000}"/>
    <cellStyle name="Accent2 35" xfId="8192" xr:uid="{00000000-0005-0000-0000-0000BB130000}"/>
    <cellStyle name="Accent2 36" xfId="8193" xr:uid="{00000000-0005-0000-0000-0000BC130000}"/>
    <cellStyle name="Accent2 37" xfId="8194" xr:uid="{00000000-0005-0000-0000-0000BD130000}"/>
    <cellStyle name="Accent2 38" xfId="8195" xr:uid="{00000000-0005-0000-0000-0000BE130000}"/>
    <cellStyle name="Accent2 39" xfId="8196" xr:uid="{00000000-0005-0000-0000-0000BF130000}"/>
    <cellStyle name="Accent2 4" xfId="308" xr:uid="{00000000-0005-0000-0000-000093000000}"/>
    <cellStyle name="Accent2 4 2" xfId="8197" xr:uid="{00000000-0005-0000-0000-0000C1130000}"/>
    <cellStyle name="Accent2 40" xfId="8198" xr:uid="{00000000-0005-0000-0000-0000C2130000}"/>
    <cellStyle name="Accent2 41" xfId="8199" xr:uid="{00000000-0005-0000-0000-0000C3130000}"/>
    <cellStyle name="Accent2 42" xfId="8200" xr:uid="{00000000-0005-0000-0000-0000C4130000}"/>
    <cellStyle name="Accent2 43" xfId="8201" xr:uid="{00000000-0005-0000-0000-0000C5130000}"/>
    <cellStyle name="Accent2 44" xfId="8202" xr:uid="{00000000-0005-0000-0000-0000C6130000}"/>
    <cellStyle name="Accent2 45" xfId="8203" xr:uid="{00000000-0005-0000-0000-0000C7130000}"/>
    <cellStyle name="Accent2 46" xfId="8204" xr:uid="{00000000-0005-0000-0000-0000C8130000}"/>
    <cellStyle name="Accent2 47" xfId="8205" xr:uid="{00000000-0005-0000-0000-0000C9130000}"/>
    <cellStyle name="Accent2 48" xfId="8206" xr:uid="{00000000-0005-0000-0000-0000CA130000}"/>
    <cellStyle name="Accent2 49" xfId="8207" xr:uid="{00000000-0005-0000-0000-0000CB130000}"/>
    <cellStyle name="Accent2 5" xfId="309" xr:uid="{00000000-0005-0000-0000-000094000000}"/>
    <cellStyle name="Accent2 5 2" xfId="8208" xr:uid="{00000000-0005-0000-0000-0000CD130000}"/>
    <cellStyle name="Accent2 50" xfId="8209" xr:uid="{00000000-0005-0000-0000-0000CE130000}"/>
    <cellStyle name="Accent2 51" xfId="8210" xr:uid="{00000000-0005-0000-0000-0000CF130000}"/>
    <cellStyle name="Accent2 52" xfId="8211" xr:uid="{00000000-0005-0000-0000-0000D0130000}"/>
    <cellStyle name="Accent2 53" xfId="8212" xr:uid="{00000000-0005-0000-0000-0000D1130000}"/>
    <cellStyle name="Accent2 54" xfId="8213" xr:uid="{00000000-0005-0000-0000-0000D2130000}"/>
    <cellStyle name="Accent2 55" xfId="8214" xr:uid="{00000000-0005-0000-0000-0000D3130000}"/>
    <cellStyle name="Accent2 56" xfId="8215" xr:uid="{00000000-0005-0000-0000-0000D4130000}"/>
    <cellStyle name="Accent2 57" xfId="8216" xr:uid="{00000000-0005-0000-0000-0000D5130000}"/>
    <cellStyle name="Accent2 58" xfId="8217" xr:uid="{00000000-0005-0000-0000-0000D6130000}"/>
    <cellStyle name="Accent2 59" xfId="8218" xr:uid="{00000000-0005-0000-0000-0000D7130000}"/>
    <cellStyle name="Accent2 6" xfId="310" xr:uid="{00000000-0005-0000-0000-000095000000}"/>
    <cellStyle name="Accent2 6 2" xfId="8219" xr:uid="{00000000-0005-0000-0000-0000D9130000}"/>
    <cellStyle name="Accent2 60" xfId="8220" xr:uid="{00000000-0005-0000-0000-0000DA130000}"/>
    <cellStyle name="Accent2 7" xfId="311" xr:uid="{00000000-0005-0000-0000-000096000000}"/>
    <cellStyle name="Accent2 7 2" xfId="8222" xr:uid="{00000000-0005-0000-0000-0000DC130000}"/>
    <cellStyle name="Accent2 7 3" xfId="8221" xr:uid="{00000000-0005-0000-0000-0000DB130000}"/>
    <cellStyle name="Accent2 8" xfId="8223" xr:uid="{00000000-0005-0000-0000-0000DD130000}"/>
    <cellStyle name="Accent2 9" xfId="8224" xr:uid="{00000000-0005-0000-0000-0000DE130000}"/>
    <cellStyle name="Accent3" xfId="89" builtinId="37" customBuiltin="1"/>
    <cellStyle name="Accent3 - 20%" xfId="312" xr:uid="{00000000-0005-0000-0000-000097000000}"/>
    <cellStyle name="Accent3 - 20% 2" xfId="8226" xr:uid="{00000000-0005-0000-0000-0000E0130000}"/>
    <cellStyle name="Accent3 - 20% 3" xfId="8227" xr:uid="{00000000-0005-0000-0000-0000E1130000}"/>
    <cellStyle name="Accent3 - 20% 3 2" xfId="8228" xr:uid="{00000000-0005-0000-0000-0000E2130000}"/>
    <cellStyle name="Accent3 - 20% 3 3" xfId="8229" xr:uid="{00000000-0005-0000-0000-0000E3130000}"/>
    <cellStyle name="Accent3 - 20% 4" xfId="8225" xr:uid="{00000000-0005-0000-0000-0000DF130000}"/>
    <cellStyle name="Accent3 - 40%" xfId="313" xr:uid="{00000000-0005-0000-0000-000098000000}"/>
    <cellStyle name="Accent3 - 40% 2" xfId="8231" xr:uid="{00000000-0005-0000-0000-0000E5130000}"/>
    <cellStyle name="Accent3 - 40% 3" xfId="8232" xr:uid="{00000000-0005-0000-0000-0000E6130000}"/>
    <cellStyle name="Accent3 - 40% 3 2" xfId="8233" xr:uid="{00000000-0005-0000-0000-0000E7130000}"/>
    <cellStyle name="Accent3 - 40% 3 3" xfId="8234" xr:uid="{00000000-0005-0000-0000-0000E8130000}"/>
    <cellStyle name="Accent3 - 40% 4" xfId="8230" xr:uid="{00000000-0005-0000-0000-0000E4130000}"/>
    <cellStyle name="Accent3 - 60%" xfId="314" xr:uid="{00000000-0005-0000-0000-000099000000}"/>
    <cellStyle name="Accent3 - 60% 2" xfId="8236" xr:uid="{00000000-0005-0000-0000-0000EA130000}"/>
    <cellStyle name="Accent3 - 60% 2 2" xfId="8237" xr:uid="{00000000-0005-0000-0000-0000EB130000}"/>
    <cellStyle name="Accent3 - 60% 2 3" xfId="8238" xr:uid="{00000000-0005-0000-0000-0000EC130000}"/>
    <cellStyle name="Accent3 - 60% 3" xfId="8235" xr:uid="{00000000-0005-0000-0000-0000E9130000}"/>
    <cellStyle name="Accent3 10" xfId="8239" xr:uid="{00000000-0005-0000-0000-0000ED130000}"/>
    <cellStyle name="Accent3 11" xfId="8240" xr:uid="{00000000-0005-0000-0000-0000EE130000}"/>
    <cellStyle name="Accent3 12" xfId="8241" xr:uid="{00000000-0005-0000-0000-0000EF130000}"/>
    <cellStyle name="Accent3 13" xfId="8242" xr:uid="{00000000-0005-0000-0000-0000F0130000}"/>
    <cellStyle name="Accent3 14" xfId="8243" xr:uid="{00000000-0005-0000-0000-0000F1130000}"/>
    <cellStyle name="Accent3 15" xfId="8244" xr:uid="{00000000-0005-0000-0000-0000F2130000}"/>
    <cellStyle name="Accent3 16" xfId="8245" xr:uid="{00000000-0005-0000-0000-0000F3130000}"/>
    <cellStyle name="Accent3 17" xfId="8246" xr:uid="{00000000-0005-0000-0000-0000F4130000}"/>
    <cellStyle name="Accent3 18" xfId="8247" xr:uid="{00000000-0005-0000-0000-0000F5130000}"/>
    <cellStyle name="Accent3 19" xfId="8248" xr:uid="{00000000-0005-0000-0000-0000F6130000}"/>
    <cellStyle name="Accent3 2" xfId="315" xr:uid="{00000000-0005-0000-0000-00009A000000}"/>
    <cellStyle name="Accent3 2 2" xfId="8250" xr:uid="{00000000-0005-0000-0000-0000F8130000}"/>
    <cellStyle name="Accent3 2 2 2" xfId="8251" xr:uid="{00000000-0005-0000-0000-0000F9130000}"/>
    <cellStyle name="Accent3 2 3" xfId="8252" xr:uid="{00000000-0005-0000-0000-0000FA130000}"/>
    <cellStyle name="Accent3 2 4" xfId="8249" xr:uid="{00000000-0005-0000-0000-0000F7130000}"/>
    <cellStyle name="Accent3 20" xfId="8253" xr:uid="{00000000-0005-0000-0000-0000FB130000}"/>
    <cellStyle name="Accent3 21" xfId="8254" xr:uid="{00000000-0005-0000-0000-0000FC130000}"/>
    <cellStyle name="Accent3 22" xfId="8255" xr:uid="{00000000-0005-0000-0000-0000FD130000}"/>
    <cellStyle name="Accent3 23" xfId="8256" xr:uid="{00000000-0005-0000-0000-0000FE130000}"/>
    <cellStyle name="Accent3 24" xfId="8257" xr:uid="{00000000-0005-0000-0000-0000FF130000}"/>
    <cellStyle name="Accent3 24 2" xfId="8258" xr:uid="{00000000-0005-0000-0000-000000140000}"/>
    <cellStyle name="Accent3 24 3" xfId="8259" xr:uid="{00000000-0005-0000-0000-000001140000}"/>
    <cellStyle name="Accent3 25" xfId="8260" xr:uid="{00000000-0005-0000-0000-000002140000}"/>
    <cellStyle name="Accent3 25 2" xfId="8261" xr:uid="{00000000-0005-0000-0000-000003140000}"/>
    <cellStyle name="Accent3 25 3" xfId="8262" xr:uid="{00000000-0005-0000-0000-000004140000}"/>
    <cellStyle name="Accent3 26" xfId="8263" xr:uid="{00000000-0005-0000-0000-000005140000}"/>
    <cellStyle name="Accent3 26 2" xfId="8264" xr:uid="{00000000-0005-0000-0000-000006140000}"/>
    <cellStyle name="Accent3 26 3" xfId="8265" xr:uid="{00000000-0005-0000-0000-000007140000}"/>
    <cellStyle name="Accent3 27" xfId="8266" xr:uid="{00000000-0005-0000-0000-000008140000}"/>
    <cellStyle name="Accent3 27 2" xfId="8267" xr:uid="{00000000-0005-0000-0000-000009140000}"/>
    <cellStyle name="Accent3 27 3" xfId="8268" xr:uid="{00000000-0005-0000-0000-00000A140000}"/>
    <cellStyle name="Accent3 28" xfId="8269" xr:uid="{00000000-0005-0000-0000-00000B140000}"/>
    <cellStyle name="Accent3 28 2" xfId="8270" xr:uid="{00000000-0005-0000-0000-00000C140000}"/>
    <cellStyle name="Accent3 28 3" xfId="8271" xr:uid="{00000000-0005-0000-0000-00000D140000}"/>
    <cellStyle name="Accent3 29" xfId="8272" xr:uid="{00000000-0005-0000-0000-00000E140000}"/>
    <cellStyle name="Accent3 29 2" xfId="8273" xr:uid="{00000000-0005-0000-0000-00000F140000}"/>
    <cellStyle name="Accent3 29 3" xfId="8274" xr:uid="{00000000-0005-0000-0000-000010140000}"/>
    <cellStyle name="Accent3 3" xfId="316" xr:uid="{00000000-0005-0000-0000-00009B000000}"/>
    <cellStyle name="Accent3 3 2" xfId="8275" xr:uid="{00000000-0005-0000-0000-000012140000}"/>
    <cellStyle name="Accent3 30" xfId="8276" xr:uid="{00000000-0005-0000-0000-000013140000}"/>
    <cellStyle name="Accent3 31" xfId="8277" xr:uid="{00000000-0005-0000-0000-000014140000}"/>
    <cellStyle name="Accent3 31 2" xfId="8278" xr:uid="{00000000-0005-0000-0000-000015140000}"/>
    <cellStyle name="Accent3 32" xfId="8279" xr:uid="{00000000-0005-0000-0000-000016140000}"/>
    <cellStyle name="Accent3 33" xfId="8280" xr:uid="{00000000-0005-0000-0000-000017140000}"/>
    <cellStyle name="Accent3 34" xfId="8281" xr:uid="{00000000-0005-0000-0000-000018140000}"/>
    <cellStyle name="Accent3 35" xfId="8282" xr:uid="{00000000-0005-0000-0000-000019140000}"/>
    <cellStyle name="Accent3 36" xfId="8283" xr:uid="{00000000-0005-0000-0000-00001A140000}"/>
    <cellStyle name="Accent3 37" xfId="8284" xr:uid="{00000000-0005-0000-0000-00001B140000}"/>
    <cellStyle name="Accent3 38" xfId="8285" xr:uid="{00000000-0005-0000-0000-00001C140000}"/>
    <cellStyle name="Accent3 39" xfId="8286" xr:uid="{00000000-0005-0000-0000-00001D140000}"/>
    <cellStyle name="Accent3 4" xfId="317" xr:uid="{00000000-0005-0000-0000-00009C000000}"/>
    <cellStyle name="Accent3 4 2" xfId="8287" xr:uid="{00000000-0005-0000-0000-00001F140000}"/>
    <cellStyle name="Accent3 40" xfId="8288" xr:uid="{00000000-0005-0000-0000-000020140000}"/>
    <cellStyle name="Accent3 41" xfId="8289" xr:uid="{00000000-0005-0000-0000-000021140000}"/>
    <cellStyle name="Accent3 42" xfId="8290" xr:uid="{00000000-0005-0000-0000-000022140000}"/>
    <cellStyle name="Accent3 43" xfId="8291" xr:uid="{00000000-0005-0000-0000-000023140000}"/>
    <cellStyle name="Accent3 44" xfId="8292" xr:uid="{00000000-0005-0000-0000-000024140000}"/>
    <cellStyle name="Accent3 45" xfId="8293" xr:uid="{00000000-0005-0000-0000-000025140000}"/>
    <cellStyle name="Accent3 46" xfId="8294" xr:uid="{00000000-0005-0000-0000-000026140000}"/>
    <cellStyle name="Accent3 47" xfId="8295" xr:uid="{00000000-0005-0000-0000-000027140000}"/>
    <cellStyle name="Accent3 48" xfId="8296" xr:uid="{00000000-0005-0000-0000-000028140000}"/>
    <cellStyle name="Accent3 49" xfId="8297" xr:uid="{00000000-0005-0000-0000-000029140000}"/>
    <cellStyle name="Accent3 5" xfId="318" xr:uid="{00000000-0005-0000-0000-00009D000000}"/>
    <cellStyle name="Accent3 5 2" xfId="8298" xr:uid="{00000000-0005-0000-0000-00002B140000}"/>
    <cellStyle name="Accent3 50" xfId="8299" xr:uid="{00000000-0005-0000-0000-00002C140000}"/>
    <cellStyle name="Accent3 51" xfId="8300" xr:uid="{00000000-0005-0000-0000-00002D140000}"/>
    <cellStyle name="Accent3 52" xfId="8301" xr:uid="{00000000-0005-0000-0000-00002E140000}"/>
    <cellStyle name="Accent3 53" xfId="8302" xr:uid="{00000000-0005-0000-0000-00002F140000}"/>
    <cellStyle name="Accent3 54" xfId="8303" xr:uid="{00000000-0005-0000-0000-000030140000}"/>
    <cellStyle name="Accent3 55" xfId="8304" xr:uid="{00000000-0005-0000-0000-000031140000}"/>
    <cellStyle name="Accent3 56" xfId="8305" xr:uid="{00000000-0005-0000-0000-000032140000}"/>
    <cellStyle name="Accent3 57" xfId="8306" xr:uid="{00000000-0005-0000-0000-000033140000}"/>
    <cellStyle name="Accent3 58" xfId="8307" xr:uid="{00000000-0005-0000-0000-000034140000}"/>
    <cellStyle name="Accent3 59" xfId="8308" xr:uid="{00000000-0005-0000-0000-000035140000}"/>
    <cellStyle name="Accent3 6" xfId="319" xr:uid="{00000000-0005-0000-0000-00009E000000}"/>
    <cellStyle name="Accent3 6 2" xfId="8309" xr:uid="{00000000-0005-0000-0000-000037140000}"/>
    <cellStyle name="Accent3 60" xfId="8310" xr:uid="{00000000-0005-0000-0000-000038140000}"/>
    <cellStyle name="Accent3 7" xfId="320" xr:uid="{00000000-0005-0000-0000-00009F000000}"/>
    <cellStyle name="Accent3 7 2" xfId="8312" xr:uid="{00000000-0005-0000-0000-00003A140000}"/>
    <cellStyle name="Accent3 7 3" xfId="8311" xr:uid="{00000000-0005-0000-0000-000039140000}"/>
    <cellStyle name="Accent3 8" xfId="8313" xr:uid="{00000000-0005-0000-0000-00003B140000}"/>
    <cellStyle name="Accent3 9" xfId="8314" xr:uid="{00000000-0005-0000-0000-00003C140000}"/>
    <cellStyle name="Accent4" xfId="93" builtinId="41" customBuiltin="1"/>
    <cellStyle name="Accent4 - 20%" xfId="321" xr:uid="{00000000-0005-0000-0000-0000A0000000}"/>
    <cellStyle name="Accent4 - 20% 2" xfId="8316" xr:uid="{00000000-0005-0000-0000-00003E140000}"/>
    <cellStyle name="Accent4 - 20% 3" xfId="8317" xr:uid="{00000000-0005-0000-0000-00003F140000}"/>
    <cellStyle name="Accent4 - 20% 3 2" xfId="8318" xr:uid="{00000000-0005-0000-0000-000040140000}"/>
    <cellStyle name="Accent4 - 20% 3 3" xfId="8319" xr:uid="{00000000-0005-0000-0000-000041140000}"/>
    <cellStyle name="Accent4 - 20% 4" xfId="8315" xr:uid="{00000000-0005-0000-0000-00003D140000}"/>
    <cellStyle name="Accent4 - 40%" xfId="322" xr:uid="{00000000-0005-0000-0000-0000A1000000}"/>
    <cellStyle name="Accent4 - 40% 2" xfId="8321" xr:uid="{00000000-0005-0000-0000-000043140000}"/>
    <cellStyle name="Accent4 - 40% 3" xfId="8322" xr:uid="{00000000-0005-0000-0000-000044140000}"/>
    <cellStyle name="Accent4 - 40% 3 2" xfId="8323" xr:uid="{00000000-0005-0000-0000-000045140000}"/>
    <cellStyle name="Accent4 - 40% 3 3" xfId="8324" xr:uid="{00000000-0005-0000-0000-000046140000}"/>
    <cellStyle name="Accent4 - 40% 4" xfId="8320" xr:uid="{00000000-0005-0000-0000-000042140000}"/>
    <cellStyle name="Accent4 - 60%" xfId="323" xr:uid="{00000000-0005-0000-0000-0000A2000000}"/>
    <cellStyle name="Accent4 - 60% 2" xfId="8326" xr:uid="{00000000-0005-0000-0000-000048140000}"/>
    <cellStyle name="Accent4 - 60% 2 2" xfId="8327" xr:uid="{00000000-0005-0000-0000-000049140000}"/>
    <cellStyle name="Accent4 - 60% 2 3" xfId="8328" xr:uid="{00000000-0005-0000-0000-00004A140000}"/>
    <cellStyle name="Accent4 - 60% 3" xfId="8325" xr:uid="{00000000-0005-0000-0000-000047140000}"/>
    <cellStyle name="Accent4 10" xfId="8329" xr:uid="{00000000-0005-0000-0000-00004B140000}"/>
    <cellStyle name="Accent4 11" xfId="8330" xr:uid="{00000000-0005-0000-0000-00004C140000}"/>
    <cellStyle name="Accent4 12" xfId="8331" xr:uid="{00000000-0005-0000-0000-00004D140000}"/>
    <cellStyle name="Accent4 13" xfId="8332" xr:uid="{00000000-0005-0000-0000-00004E140000}"/>
    <cellStyle name="Accent4 14" xfId="8333" xr:uid="{00000000-0005-0000-0000-00004F140000}"/>
    <cellStyle name="Accent4 15" xfId="8334" xr:uid="{00000000-0005-0000-0000-000050140000}"/>
    <cellStyle name="Accent4 16" xfId="8335" xr:uid="{00000000-0005-0000-0000-000051140000}"/>
    <cellStyle name="Accent4 17" xfId="8336" xr:uid="{00000000-0005-0000-0000-000052140000}"/>
    <cellStyle name="Accent4 18" xfId="8337" xr:uid="{00000000-0005-0000-0000-000053140000}"/>
    <cellStyle name="Accent4 19" xfId="8338" xr:uid="{00000000-0005-0000-0000-000054140000}"/>
    <cellStyle name="Accent4 2" xfId="324" xr:uid="{00000000-0005-0000-0000-0000A3000000}"/>
    <cellStyle name="Accent4 2 2" xfId="8340" xr:uid="{00000000-0005-0000-0000-000056140000}"/>
    <cellStyle name="Accent4 2 2 2" xfId="8341" xr:uid="{00000000-0005-0000-0000-000057140000}"/>
    <cellStyle name="Accent4 2 3" xfId="8342" xr:uid="{00000000-0005-0000-0000-000058140000}"/>
    <cellStyle name="Accent4 2 4" xfId="8339" xr:uid="{00000000-0005-0000-0000-000055140000}"/>
    <cellStyle name="Accent4 20" xfId="8343" xr:uid="{00000000-0005-0000-0000-000059140000}"/>
    <cellStyle name="Accent4 21" xfId="8344" xr:uid="{00000000-0005-0000-0000-00005A140000}"/>
    <cellStyle name="Accent4 22" xfId="8345" xr:uid="{00000000-0005-0000-0000-00005B140000}"/>
    <cellStyle name="Accent4 23" xfId="8346" xr:uid="{00000000-0005-0000-0000-00005C140000}"/>
    <cellStyle name="Accent4 24" xfId="8347" xr:uid="{00000000-0005-0000-0000-00005D140000}"/>
    <cellStyle name="Accent4 24 2" xfId="8348" xr:uid="{00000000-0005-0000-0000-00005E140000}"/>
    <cellStyle name="Accent4 24 3" xfId="8349" xr:uid="{00000000-0005-0000-0000-00005F140000}"/>
    <cellStyle name="Accent4 25" xfId="8350" xr:uid="{00000000-0005-0000-0000-000060140000}"/>
    <cellStyle name="Accent4 25 2" xfId="8351" xr:uid="{00000000-0005-0000-0000-000061140000}"/>
    <cellStyle name="Accent4 25 3" xfId="8352" xr:uid="{00000000-0005-0000-0000-000062140000}"/>
    <cellStyle name="Accent4 26" xfId="8353" xr:uid="{00000000-0005-0000-0000-000063140000}"/>
    <cellStyle name="Accent4 26 2" xfId="8354" xr:uid="{00000000-0005-0000-0000-000064140000}"/>
    <cellStyle name="Accent4 26 3" xfId="8355" xr:uid="{00000000-0005-0000-0000-000065140000}"/>
    <cellStyle name="Accent4 27" xfId="8356" xr:uid="{00000000-0005-0000-0000-000066140000}"/>
    <cellStyle name="Accent4 27 2" xfId="8357" xr:uid="{00000000-0005-0000-0000-000067140000}"/>
    <cellStyle name="Accent4 27 3" xfId="8358" xr:uid="{00000000-0005-0000-0000-000068140000}"/>
    <cellStyle name="Accent4 28" xfId="8359" xr:uid="{00000000-0005-0000-0000-000069140000}"/>
    <cellStyle name="Accent4 28 2" xfId="8360" xr:uid="{00000000-0005-0000-0000-00006A140000}"/>
    <cellStyle name="Accent4 28 3" xfId="8361" xr:uid="{00000000-0005-0000-0000-00006B140000}"/>
    <cellStyle name="Accent4 29" xfId="8362" xr:uid="{00000000-0005-0000-0000-00006C140000}"/>
    <cellStyle name="Accent4 29 2" xfId="8363" xr:uid="{00000000-0005-0000-0000-00006D140000}"/>
    <cellStyle name="Accent4 29 3" xfId="8364" xr:uid="{00000000-0005-0000-0000-00006E140000}"/>
    <cellStyle name="Accent4 3" xfId="325" xr:uid="{00000000-0005-0000-0000-0000A4000000}"/>
    <cellStyle name="Accent4 3 2" xfId="8366" xr:uid="{00000000-0005-0000-0000-000070140000}"/>
    <cellStyle name="Accent4 3 3" xfId="8367" xr:uid="{00000000-0005-0000-0000-000071140000}"/>
    <cellStyle name="Accent4 3 4" xfId="8365" xr:uid="{00000000-0005-0000-0000-00006F140000}"/>
    <cellStyle name="Accent4 30" xfId="8368" xr:uid="{00000000-0005-0000-0000-000072140000}"/>
    <cellStyle name="Accent4 31" xfId="8369" xr:uid="{00000000-0005-0000-0000-000073140000}"/>
    <cellStyle name="Accent4 31 2" xfId="8370" xr:uid="{00000000-0005-0000-0000-000074140000}"/>
    <cellStyle name="Accent4 32" xfId="8371" xr:uid="{00000000-0005-0000-0000-000075140000}"/>
    <cellStyle name="Accent4 33" xfId="8372" xr:uid="{00000000-0005-0000-0000-000076140000}"/>
    <cellStyle name="Accent4 34" xfId="8373" xr:uid="{00000000-0005-0000-0000-000077140000}"/>
    <cellStyle name="Accent4 35" xfId="8374" xr:uid="{00000000-0005-0000-0000-000078140000}"/>
    <cellStyle name="Accent4 36" xfId="8375" xr:uid="{00000000-0005-0000-0000-000079140000}"/>
    <cellStyle name="Accent4 37" xfId="8376" xr:uid="{00000000-0005-0000-0000-00007A140000}"/>
    <cellStyle name="Accent4 38" xfId="8377" xr:uid="{00000000-0005-0000-0000-00007B140000}"/>
    <cellStyle name="Accent4 39" xfId="8378" xr:uid="{00000000-0005-0000-0000-00007C140000}"/>
    <cellStyle name="Accent4 4" xfId="326" xr:uid="{00000000-0005-0000-0000-0000A5000000}"/>
    <cellStyle name="Accent4 4 2" xfId="8380" xr:uid="{00000000-0005-0000-0000-00007E140000}"/>
    <cellStyle name="Accent4 4 3" xfId="8381" xr:uid="{00000000-0005-0000-0000-00007F140000}"/>
    <cellStyle name="Accent4 4 4" xfId="8379" xr:uid="{00000000-0005-0000-0000-00007D140000}"/>
    <cellStyle name="Accent4 40" xfId="8382" xr:uid="{00000000-0005-0000-0000-000080140000}"/>
    <cellStyle name="Accent4 41" xfId="8383" xr:uid="{00000000-0005-0000-0000-000081140000}"/>
    <cellStyle name="Accent4 42" xfId="8384" xr:uid="{00000000-0005-0000-0000-000082140000}"/>
    <cellStyle name="Accent4 43" xfId="8385" xr:uid="{00000000-0005-0000-0000-000083140000}"/>
    <cellStyle name="Accent4 44" xfId="8386" xr:uid="{00000000-0005-0000-0000-000084140000}"/>
    <cellStyle name="Accent4 45" xfId="8387" xr:uid="{00000000-0005-0000-0000-000085140000}"/>
    <cellStyle name="Accent4 46" xfId="8388" xr:uid="{00000000-0005-0000-0000-000086140000}"/>
    <cellStyle name="Accent4 47" xfId="8389" xr:uid="{00000000-0005-0000-0000-000087140000}"/>
    <cellStyle name="Accent4 48" xfId="8390" xr:uid="{00000000-0005-0000-0000-000088140000}"/>
    <cellStyle name="Accent4 49" xfId="8391" xr:uid="{00000000-0005-0000-0000-000089140000}"/>
    <cellStyle name="Accent4 5" xfId="327" xr:uid="{00000000-0005-0000-0000-0000A6000000}"/>
    <cellStyle name="Accent4 5 2" xfId="8393" xr:uid="{00000000-0005-0000-0000-00008B140000}"/>
    <cellStyle name="Accent4 5 3" xfId="8394" xr:uid="{00000000-0005-0000-0000-00008C140000}"/>
    <cellStyle name="Accent4 5 4" xfId="8392" xr:uid="{00000000-0005-0000-0000-00008A140000}"/>
    <cellStyle name="Accent4 50" xfId="8395" xr:uid="{00000000-0005-0000-0000-00008D140000}"/>
    <cellStyle name="Accent4 51" xfId="8396" xr:uid="{00000000-0005-0000-0000-00008E140000}"/>
    <cellStyle name="Accent4 52" xfId="8397" xr:uid="{00000000-0005-0000-0000-00008F140000}"/>
    <cellStyle name="Accent4 53" xfId="8398" xr:uid="{00000000-0005-0000-0000-000090140000}"/>
    <cellStyle name="Accent4 54" xfId="8399" xr:uid="{00000000-0005-0000-0000-000091140000}"/>
    <cellStyle name="Accent4 55" xfId="8400" xr:uid="{00000000-0005-0000-0000-000092140000}"/>
    <cellStyle name="Accent4 56" xfId="8401" xr:uid="{00000000-0005-0000-0000-000093140000}"/>
    <cellStyle name="Accent4 57" xfId="8402" xr:uid="{00000000-0005-0000-0000-000094140000}"/>
    <cellStyle name="Accent4 58" xfId="8403" xr:uid="{00000000-0005-0000-0000-000095140000}"/>
    <cellStyle name="Accent4 59" xfId="8404" xr:uid="{00000000-0005-0000-0000-000096140000}"/>
    <cellStyle name="Accent4 6" xfId="328" xr:uid="{00000000-0005-0000-0000-0000A7000000}"/>
    <cellStyle name="Accent4 6 2" xfId="8406" xr:uid="{00000000-0005-0000-0000-000098140000}"/>
    <cellStyle name="Accent4 6 3" xfId="8407" xr:uid="{00000000-0005-0000-0000-000099140000}"/>
    <cellStyle name="Accent4 6 4" xfId="8405" xr:uid="{00000000-0005-0000-0000-000097140000}"/>
    <cellStyle name="Accent4 60" xfId="8408" xr:uid="{00000000-0005-0000-0000-00009A140000}"/>
    <cellStyle name="Accent4 7" xfId="329" xr:uid="{00000000-0005-0000-0000-0000A8000000}"/>
    <cellStyle name="Accent4 7 2" xfId="8410" xr:uid="{00000000-0005-0000-0000-00009C140000}"/>
    <cellStyle name="Accent4 7 3" xfId="8409" xr:uid="{00000000-0005-0000-0000-00009B140000}"/>
    <cellStyle name="Accent4 8" xfId="8411" xr:uid="{00000000-0005-0000-0000-00009D140000}"/>
    <cellStyle name="Accent4 9" xfId="8412" xr:uid="{00000000-0005-0000-0000-00009E140000}"/>
    <cellStyle name="Accent5" xfId="97" builtinId="45" customBuiltin="1"/>
    <cellStyle name="Accent5 - 20%" xfId="330" xr:uid="{00000000-0005-0000-0000-0000A9000000}"/>
    <cellStyle name="Accent5 - 20% 2" xfId="8414" xr:uid="{00000000-0005-0000-0000-0000A0140000}"/>
    <cellStyle name="Accent5 - 20% 3" xfId="8415" xr:uid="{00000000-0005-0000-0000-0000A1140000}"/>
    <cellStyle name="Accent5 - 20% 3 2" xfId="8416" xr:uid="{00000000-0005-0000-0000-0000A2140000}"/>
    <cellStyle name="Accent5 - 20% 3 3" xfId="8417" xr:uid="{00000000-0005-0000-0000-0000A3140000}"/>
    <cellStyle name="Accent5 - 20% 4" xfId="8413" xr:uid="{00000000-0005-0000-0000-00009F140000}"/>
    <cellStyle name="Accent5 - 40%" xfId="331" xr:uid="{00000000-0005-0000-0000-0000AA000000}"/>
    <cellStyle name="Accent5 - 40% 2" xfId="8418" xr:uid="{00000000-0005-0000-0000-0000A5140000}"/>
    <cellStyle name="Accent5 - 60%" xfId="332" xr:uid="{00000000-0005-0000-0000-0000AB000000}"/>
    <cellStyle name="Accent5 - 60% 2" xfId="8420" xr:uid="{00000000-0005-0000-0000-0000A7140000}"/>
    <cellStyle name="Accent5 - 60% 2 2" xfId="8421" xr:uid="{00000000-0005-0000-0000-0000A8140000}"/>
    <cellStyle name="Accent5 - 60% 2 3" xfId="8422" xr:uid="{00000000-0005-0000-0000-0000A9140000}"/>
    <cellStyle name="Accent5 - 60% 3" xfId="8419" xr:uid="{00000000-0005-0000-0000-0000A6140000}"/>
    <cellStyle name="Accent5 10" xfId="8423" xr:uid="{00000000-0005-0000-0000-0000AA140000}"/>
    <cellStyle name="Accent5 11" xfId="8424" xr:uid="{00000000-0005-0000-0000-0000AB140000}"/>
    <cellStyle name="Accent5 12" xfId="8425" xr:uid="{00000000-0005-0000-0000-0000AC140000}"/>
    <cellStyle name="Accent5 13" xfId="8426" xr:uid="{00000000-0005-0000-0000-0000AD140000}"/>
    <cellStyle name="Accent5 14" xfId="8427" xr:uid="{00000000-0005-0000-0000-0000AE140000}"/>
    <cellStyle name="Accent5 15" xfId="8428" xr:uid="{00000000-0005-0000-0000-0000AF140000}"/>
    <cellStyle name="Accent5 16" xfId="8429" xr:uid="{00000000-0005-0000-0000-0000B0140000}"/>
    <cellStyle name="Accent5 17" xfId="8430" xr:uid="{00000000-0005-0000-0000-0000B1140000}"/>
    <cellStyle name="Accent5 18" xfId="8431" xr:uid="{00000000-0005-0000-0000-0000B2140000}"/>
    <cellStyle name="Accent5 19" xfId="8432" xr:uid="{00000000-0005-0000-0000-0000B3140000}"/>
    <cellStyle name="Accent5 2" xfId="333" xr:uid="{00000000-0005-0000-0000-0000AC000000}"/>
    <cellStyle name="Accent5 2 2" xfId="8434" xr:uid="{00000000-0005-0000-0000-0000B5140000}"/>
    <cellStyle name="Accent5 2 2 2" xfId="8435" xr:uid="{00000000-0005-0000-0000-0000B6140000}"/>
    <cellStyle name="Accent5 2 3" xfId="8436" xr:uid="{00000000-0005-0000-0000-0000B7140000}"/>
    <cellStyle name="Accent5 2 4" xfId="8433" xr:uid="{00000000-0005-0000-0000-0000B4140000}"/>
    <cellStyle name="Accent5 20" xfId="8437" xr:uid="{00000000-0005-0000-0000-0000B8140000}"/>
    <cellStyle name="Accent5 21" xfId="8438" xr:uid="{00000000-0005-0000-0000-0000B9140000}"/>
    <cellStyle name="Accent5 22" xfId="8439" xr:uid="{00000000-0005-0000-0000-0000BA140000}"/>
    <cellStyle name="Accent5 23" xfId="8440" xr:uid="{00000000-0005-0000-0000-0000BB140000}"/>
    <cellStyle name="Accent5 24" xfId="8441" xr:uid="{00000000-0005-0000-0000-0000BC140000}"/>
    <cellStyle name="Accent5 24 2" xfId="8442" xr:uid="{00000000-0005-0000-0000-0000BD140000}"/>
    <cellStyle name="Accent5 24 3" xfId="8443" xr:uid="{00000000-0005-0000-0000-0000BE140000}"/>
    <cellStyle name="Accent5 25" xfId="8444" xr:uid="{00000000-0005-0000-0000-0000BF140000}"/>
    <cellStyle name="Accent5 25 2" xfId="8445" xr:uid="{00000000-0005-0000-0000-0000C0140000}"/>
    <cellStyle name="Accent5 25 3" xfId="8446" xr:uid="{00000000-0005-0000-0000-0000C1140000}"/>
    <cellStyle name="Accent5 26" xfId="8447" xr:uid="{00000000-0005-0000-0000-0000C2140000}"/>
    <cellStyle name="Accent5 26 2" xfId="8448" xr:uid="{00000000-0005-0000-0000-0000C3140000}"/>
    <cellStyle name="Accent5 26 3" xfId="8449" xr:uid="{00000000-0005-0000-0000-0000C4140000}"/>
    <cellStyle name="Accent5 27" xfId="8450" xr:uid="{00000000-0005-0000-0000-0000C5140000}"/>
    <cellStyle name="Accent5 27 2" xfId="8451" xr:uid="{00000000-0005-0000-0000-0000C6140000}"/>
    <cellStyle name="Accent5 27 3" xfId="8452" xr:uid="{00000000-0005-0000-0000-0000C7140000}"/>
    <cellStyle name="Accent5 28" xfId="8453" xr:uid="{00000000-0005-0000-0000-0000C8140000}"/>
    <cellStyle name="Accent5 28 2" xfId="8454" xr:uid="{00000000-0005-0000-0000-0000C9140000}"/>
    <cellStyle name="Accent5 28 3" xfId="8455" xr:uid="{00000000-0005-0000-0000-0000CA140000}"/>
    <cellStyle name="Accent5 29" xfId="8456" xr:uid="{00000000-0005-0000-0000-0000CB140000}"/>
    <cellStyle name="Accent5 3" xfId="334" xr:uid="{00000000-0005-0000-0000-0000AD000000}"/>
    <cellStyle name="Accent5 3 2" xfId="8457" xr:uid="{00000000-0005-0000-0000-0000CD140000}"/>
    <cellStyle name="Accent5 30" xfId="8458" xr:uid="{00000000-0005-0000-0000-0000CE140000}"/>
    <cellStyle name="Accent5 31" xfId="8459" xr:uid="{00000000-0005-0000-0000-0000CF140000}"/>
    <cellStyle name="Accent5 31 2" xfId="8460" xr:uid="{00000000-0005-0000-0000-0000D0140000}"/>
    <cellStyle name="Accent5 32" xfId="8461" xr:uid="{00000000-0005-0000-0000-0000D1140000}"/>
    <cellStyle name="Accent5 33" xfId="8462" xr:uid="{00000000-0005-0000-0000-0000D2140000}"/>
    <cellStyle name="Accent5 34" xfId="8463" xr:uid="{00000000-0005-0000-0000-0000D3140000}"/>
    <cellStyle name="Accent5 35" xfId="8464" xr:uid="{00000000-0005-0000-0000-0000D4140000}"/>
    <cellStyle name="Accent5 36" xfId="8465" xr:uid="{00000000-0005-0000-0000-0000D5140000}"/>
    <cellStyle name="Accent5 37" xfId="8466" xr:uid="{00000000-0005-0000-0000-0000D6140000}"/>
    <cellStyle name="Accent5 38" xfId="8467" xr:uid="{00000000-0005-0000-0000-0000D7140000}"/>
    <cellStyle name="Accent5 39" xfId="8468" xr:uid="{00000000-0005-0000-0000-0000D8140000}"/>
    <cellStyle name="Accent5 4" xfId="335" xr:uid="{00000000-0005-0000-0000-0000AE000000}"/>
    <cellStyle name="Accent5 4 2" xfId="8469" xr:uid="{00000000-0005-0000-0000-0000DA140000}"/>
    <cellStyle name="Accent5 40" xfId="8470" xr:uid="{00000000-0005-0000-0000-0000DB140000}"/>
    <cellStyle name="Accent5 41" xfId="8471" xr:uid="{00000000-0005-0000-0000-0000DC140000}"/>
    <cellStyle name="Accent5 42" xfId="8472" xr:uid="{00000000-0005-0000-0000-0000DD140000}"/>
    <cellStyle name="Accent5 43" xfId="8473" xr:uid="{00000000-0005-0000-0000-0000DE140000}"/>
    <cellStyle name="Accent5 44" xfId="8474" xr:uid="{00000000-0005-0000-0000-0000DF140000}"/>
    <cellStyle name="Accent5 45" xfId="8475" xr:uid="{00000000-0005-0000-0000-0000E0140000}"/>
    <cellStyle name="Accent5 46" xfId="8476" xr:uid="{00000000-0005-0000-0000-0000E1140000}"/>
    <cellStyle name="Accent5 47" xfId="8477" xr:uid="{00000000-0005-0000-0000-0000E2140000}"/>
    <cellStyle name="Accent5 48" xfId="8478" xr:uid="{00000000-0005-0000-0000-0000E3140000}"/>
    <cellStyle name="Accent5 49" xfId="8479" xr:uid="{00000000-0005-0000-0000-0000E4140000}"/>
    <cellStyle name="Accent5 5" xfId="336" xr:uid="{00000000-0005-0000-0000-0000AF000000}"/>
    <cellStyle name="Accent5 5 2" xfId="8480" xr:uid="{00000000-0005-0000-0000-0000E6140000}"/>
    <cellStyle name="Accent5 50" xfId="8481" xr:uid="{00000000-0005-0000-0000-0000E7140000}"/>
    <cellStyle name="Accent5 51" xfId="8482" xr:uid="{00000000-0005-0000-0000-0000E8140000}"/>
    <cellStyle name="Accent5 52" xfId="8483" xr:uid="{00000000-0005-0000-0000-0000E9140000}"/>
    <cellStyle name="Accent5 53" xfId="8484" xr:uid="{00000000-0005-0000-0000-0000EA140000}"/>
    <cellStyle name="Accent5 54" xfId="8485" xr:uid="{00000000-0005-0000-0000-0000EB140000}"/>
    <cellStyle name="Accent5 55" xfId="8486" xr:uid="{00000000-0005-0000-0000-0000EC140000}"/>
    <cellStyle name="Accent5 56" xfId="8487" xr:uid="{00000000-0005-0000-0000-0000ED140000}"/>
    <cellStyle name="Accent5 57" xfId="8488" xr:uid="{00000000-0005-0000-0000-0000EE140000}"/>
    <cellStyle name="Accent5 58" xfId="8489" xr:uid="{00000000-0005-0000-0000-0000EF140000}"/>
    <cellStyle name="Accent5 59" xfId="8490" xr:uid="{00000000-0005-0000-0000-0000F0140000}"/>
    <cellStyle name="Accent5 6" xfId="337" xr:uid="{00000000-0005-0000-0000-0000B0000000}"/>
    <cellStyle name="Accent5 6 2" xfId="8491" xr:uid="{00000000-0005-0000-0000-0000F2140000}"/>
    <cellStyle name="Accent5 60" xfId="8492" xr:uid="{00000000-0005-0000-0000-0000F3140000}"/>
    <cellStyle name="Accent5 7" xfId="338" xr:uid="{00000000-0005-0000-0000-0000B1000000}"/>
    <cellStyle name="Accent5 7 2" xfId="8494" xr:uid="{00000000-0005-0000-0000-0000F5140000}"/>
    <cellStyle name="Accent5 7 3" xfId="8493" xr:uid="{00000000-0005-0000-0000-0000F4140000}"/>
    <cellStyle name="Accent5 8" xfId="8495" xr:uid="{00000000-0005-0000-0000-0000F6140000}"/>
    <cellStyle name="Accent5 9" xfId="8496" xr:uid="{00000000-0005-0000-0000-0000F7140000}"/>
    <cellStyle name="Accent6" xfId="101" builtinId="49" customBuiltin="1"/>
    <cellStyle name="Accent6 - 20%" xfId="339" xr:uid="{00000000-0005-0000-0000-0000B2000000}"/>
    <cellStyle name="Accent6 - 20% 2" xfId="8497" xr:uid="{00000000-0005-0000-0000-0000F9140000}"/>
    <cellStyle name="Accent6 - 40%" xfId="340" xr:uid="{00000000-0005-0000-0000-0000B3000000}"/>
    <cellStyle name="Accent6 - 40% 2" xfId="8499" xr:uid="{00000000-0005-0000-0000-0000FB140000}"/>
    <cellStyle name="Accent6 - 40% 3" xfId="8500" xr:uid="{00000000-0005-0000-0000-0000FC140000}"/>
    <cellStyle name="Accent6 - 40% 3 2" xfId="8501" xr:uid="{00000000-0005-0000-0000-0000FD140000}"/>
    <cellStyle name="Accent6 - 40% 3 3" xfId="8502" xr:uid="{00000000-0005-0000-0000-0000FE140000}"/>
    <cellStyle name="Accent6 - 40% 4" xfId="8498" xr:uid="{00000000-0005-0000-0000-0000FA140000}"/>
    <cellStyle name="Accent6 - 60%" xfId="341" xr:uid="{00000000-0005-0000-0000-0000B4000000}"/>
    <cellStyle name="Accent6 - 60% 2" xfId="8504" xr:uid="{00000000-0005-0000-0000-000000150000}"/>
    <cellStyle name="Accent6 - 60% 2 2" xfId="8505" xr:uid="{00000000-0005-0000-0000-000001150000}"/>
    <cellStyle name="Accent6 - 60% 2 3" xfId="8506" xr:uid="{00000000-0005-0000-0000-000002150000}"/>
    <cellStyle name="Accent6 - 60% 3" xfId="8503" xr:uid="{00000000-0005-0000-0000-0000FF140000}"/>
    <cellStyle name="Accent6 10" xfId="8507" xr:uid="{00000000-0005-0000-0000-000003150000}"/>
    <cellStyle name="Accent6 11" xfId="8508" xr:uid="{00000000-0005-0000-0000-000004150000}"/>
    <cellStyle name="Accent6 12" xfId="8509" xr:uid="{00000000-0005-0000-0000-000005150000}"/>
    <cellStyle name="Accent6 13" xfId="8510" xr:uid="{00000000-0005-0000-0000-000006150000}"/>
    <cellStyle name="Accent6 14" xfId="8511" xr:uid="{00000000-0005-0000-0000-000007150000}"/>
    <cellStyle name="Accent6 15" xfId="8512" xr:uid="{00000000-0005-0000-0000-000008150000}"/>
    <cellStyle name="Accent6 16" xfId="8513" xr:uid="{00000000-0005-0000-0000-000009150000}"/>
    <cellStyle name="Accent6 17" xfId="8514" xr:uid="{00000000-0005-0000-0000-00000A150000}"/>
    <cellStyle name="Accent6 18" xfId="8515" xr:uid="{00000000-0005-0000-0000-00000B150000}"/>
    <cellStyle name="Accent6 19" xfId="8516" xr:uid="{00000000-0005-0000-0000-00000C150000}"/>
    <cellStyle name="Accent6 2" xfId="342" xr:uid="{00000000-0005-0000-0000-0000B5000000}"/>
    <cellStyle name="Accent6 2 2" xfId="8518" xr:uid="{00000000-0005-0000-0000-00000E150000}"/>
    <cellStyle name="Accent6 2 2 2" xfId="8519" xr:uid="{00000000-0005-0000-0000-00000F150000}"/>
    <cellStyle name="Accent6 2 3" xfId="8520" xr:uid="{00000000-0005-0000-0000-000010150000}"/>
    <cellStyle name="Accent6 2 4" xfId="8517" xr:uid="{00000000-0005-0000-0000-00000D150000}"/>
    <cellStyle name="Accent6 20" xfId="8521" xr:uid="{00000000-0005-0000-0000-000011150000}"/>
    <cellStyle name="Accent6 21" xfId="8522" xr:uid="{00000000-0005-0000-0000-000012150000}"/>
    <cellStyle name="Accent6 22" xfId="8523" xr:uid="{00000000-0005-0000-0000-000013150000}"/>
    <cellStyle name="Accent6 23" xfId="8524" xr:uid="{00000000-0005-0000-0000-000014150000}"/>
    <cellStyle name="Accent6 24" xfId="8525" xr:uid="{00000000-0005-0000-0000-000015150000}"/>
    <cellStyle name="Accent6 24 2" xfId="8526" xr:uid="{00000000-0005-0000-0000-000016150000}"/>
    <cellStyle name="Accent6 24 3" xfId="8527" xr:uid="{00000000-0005-0000-0000-000017150000}"/>
    <cellStyle name="Accent6 25" xfId="8528" xr:uid="{00000000-0005-0000-0000-000018150000}"/>
    <cellStyle name="Accent6 25 2" xfId="8529" xr:uid="{00000000-0005-0000-0000-000019150000}"/>
    <cellStyle name="Accent6 25 3" xfId="8530" xr:uid="{00000000-0005-0000-0000-00001A150000}"/>
    <cellStyle name="Accent6 26" xfId="8531" xr:uid="{00000000-0005-0000-0000-00001B150000}"/>
    <cellStyle name="Accent6 26 2" xfId="8532" xr:uid="{00000000-0005-0000-0000-00001C150000}"/>
    <cellStyle name="Accent6 26 3" xfId="8533" xr:uid="{00000000-0005-0000-0000-00001D150000}"/>
    <cellStyle name="Accent6 27" xfId="8534" xr:uid="{00000000-0005-0000-0000-00001E150000}"/>
    <cellStyle name="Accent6 27 2" xfId="8535" xr:uid="{00000000-0005-0000-0000-00001F150000}"/>
    <cellStyle name="Accent6 27 3" xfId="8536" xr:uid="{00000000-0005-0000-0000-000020150000}"/>
    <cellStyle name="Accent6 28" xfId="8537" xr:uid="{00000000-0005-0000-0000-000021150000}"/>
    <cellStyle name="Accent6 28 2" xfId="8538" xr:uid="{00000000-0005-0000-0000-000022150000}"/>
    <cellStyle name="Accent6 28 3" xfId="8539" xr:uid="{00000000-0005-0000-0000-000023150000}"/>
    <cellStyle name="Accent6 29" xfId="8540" xr:uid="{00000000-0005-0000-0000-000024150000}"/>
    <cellStyle name="Accent6 29 2" xfId="8541" xr:uid="{00000000-0005-0000-0000-000025150000}"/>
    <cellStyle name="Accent6 29 3" xfId="8542" xr:uid="{00000000-0005-0000-0000-000026150000}"/>
    <cellStyle name="Accent6 3" xfId="343" xr:uid="{00000000-0005-0000-0000-0000B6000000}"/>
    <cellStyle name="Accent6 3 2" xfId="8544" xr:uid="{00000000-0005-0000-0000-000028150000}"/>
    <cellStyle name="Accent6 3 3" xfId="8545" xr:uid="{00000000-0005-0000-0000-000029150000}"/>
    <cellStyle name="Accent6 3 4" xfId="8543" xr:uid="{00000000-0005-0000-0000-000027150000}"/>
    <cellStyle name="Accent6 30" xfId="8546" xr:uid="{00000000-0005-0000-0000-00002A150000}"/>
    <cellStyle name="Accent6 31" xfId="8547" xr:uid="{00000000-0005-0000-0000-00002B150000}"/>
    <cellStyle name="Accent6 31 2" xfId="8548" xr:uid="{00000000-0005-0000-0000-00002C150000}"/>
    <cellStyle name="Accent6 32" xfId="8549" xr:uid="{00000000-0005-0000-0000-00002D150000}"/>
    <cellStyle name="Accent6 33" xfId="8550" xr:uid="{00000000-0005-0000-0000-00002E150000}"/>
    <cellStyle name="Accent6 34" xfId="8551" xr:uid="{00000000-0005-0000-0000-00002F150000}"/>
    <cellStyle name="Accent6 35" xfId="8552" xr:uid="{00000000-0005-0000-0000-000030150000}"/>
    <cellStyle name="Accent6 36" xfId="8553" xr:uid="{00000000-0005-0000-0000-000031150000}"/>
    <cellStyle name="Accent6 37" xfId="8554" xr:uid="{00000000-0005-0000-0000-000032150000}"/>
    <cellStyle name="Accent6 38" xfId="8555" xr:uid="{00000000-0005-0000-0000-000033150000}"/>
    <cellStyle name="Accent6 39" xfId="8556" xr:uid="{00000000-0005-0000-0000-000034150000}"/>
    <cellStyle name="Accent6 4" xfId="344" xr:uid="{00000000-0005-0000-0000-0000B7000000}"/>
    <cellStyle name="Accent6 4 2" xfId="8558" xr:uid="{00000000-0005-0000-0000-000036150000}"/>
    <cellStyle name="Accent6 4 3" xfId="8559" xr:uid="{00000000-0005-0000-0000-000037150000}"/>
    <cellStyle name="Accent6 4 4" xfId="8557" xr:uid="{00000000-0005-0000-0000-000035150000}"/>
    <cellStyle name="Accent6 40" xfId="8560" xr:uid="{00000000-0005-0000-0000-000038150000}"/>
    <cellStyle name="Accent6 41" xfId="8561" xr:uid="{00000000-0005-0000-0000-000039150000}"/>
    <cellStyle name="Accent6 42" xfId="8562" xr:uid="{00000000-0005-0000-0000-00003A150000}"/>
    <cellStyle name="Accent6 43" xfId="8563" xr:uid="{00000000-0005-0000-0000-00003B150000}"/>
    <cellStyle name="Accent6 44" xfId="8564" xr:uid="{00000000-0005-0000-0000-00003C150000}"/>
    <cellStyle name="Accent6 45" xfId="8565" xr:uid="{00000000-0005-0000-0000-00003D150000}"/>
    <cellStyle name="Accent6 46" xfId="8566" xr:uid="{00000000-0005-0000-0000-00003E150000}"/>
    <cellStyle name="Accent6 47" xfId="8567" xr:uid="{00000000-0005-0000-0000-00003F150000}"/>
    <cellStyle name="Accent6 48" xfId="8568" xr:uid="{00000000-0005-0000-0000-000040150000}"/>
    <cellStyle name="Accent6 49" xfId="8569" xr:uid="{00000000-0005-0000-0000-000041150000}"/>
    <cellStyle name="Accent6 5" xfId="345" xr:uid="{00000000-0005-0000-0000-0000B8000000}"/>
    <cellStyle name="Accent6 5 2" xfId="8571" xr:uid="{00000000-0005-0000-0000-000043150000}"/>
    <cellStyle name="Accent6 5 3" xfId="8572" xr:uid="{00000000-0005-0000-0000-000044150000}"/>
    <cellStyle name="Accent6 5 4" xfId="8570" xr:uid="{00000000-0005-0000-0000-000042150000}"/>
    <cellStyle name="Accent6 50" xfId="8573" xr:uid="{00000000-0005-0000-0000-000045150000}"/>
    <cellStyle name="Accent6 51" xfId="8574" xr:uid="{00000000-0005-0000-0000-000046150000}"/>
    <cellStyle name="Accent6 52" xfId="8575" xr:uid="{00000000-0005-0000-0000-000047150000}"/>
    <cellStyle name="Accent6 53" xfId="8576" xr:uid="{00000000-0005-0000-0000-000048150000}"/>
    <cellStyle name="Accent6 54" xfId="8577" xr:uid="{00000000-0005-0000-0000-000049150000}"/>
    <cellStyle name="Accent6 55" xfId="8578" xr:uid="{00000000-0005-0000-0000-00004A150000}"/>
    <cellStyle name="Accent6 56" xfId="8579" xr:uid="{00000000-0005-0000-0000-00004B150000}"/>
    <cellStyle name="Accent6 57" xfId="8580" xr:uid="{00000000-0005-0000-0000-00004C150000}"/>
    <cellStyle name="Accent6 58" xfId="8581" xr:uid="{00000000-0005-0000-0000-00004D150000}"/>
    <cellStyle name="Accent6 59" xfId="8582" xr:uid="{00000000-0005-0000-0000-00004E150000}"/>
    <cellStyle name="Accent6 6" xfId="346" xr:uid="{00000000-0005-0000-0000-0000B9000000}"/>
    <cellStyle name="Accent6 6 2" xfId="8584" xr:uid="{00000000-0005-0000-0000-000050150000}"/>
    <cellStyle name="Accent6 6 3" xfId="8585" xr:uid="{00000000-0005-0000-0000-000051150000}"/>
    <cellStyle name="Accent6 6 4" xfId="8583" xr:uid="{00000000-0005-0000-0000-00004F150000}"/>
    <cellStyle name="Accent6 60" xfId="8586" xr:uid="{00000000-0005-0000-0000-000052150000}"/>
    <cellStyle name="Accent6 7" xfId="347" xr:uid="{00000000-0005-0000-0000-0000BA000000}"/>
    <cellStyle name="Accent6 7 2" xfId="8588" xr:uid="{00000000-0005-0000-0000-000054150000}"/>
    <cellStyle name="Accent6 7 3" xfId="8587" xr:uid="{00000000-0005-0000-0000-000053150000}"/>
    <cellStyle name="Accent6 8" xfId="8589" xr:uid="{00000000-0005-0000-0000-000055150000}"/>
    <cellStyle name="Accent6 9" xfId="8590" xr:uid="{00000000-0005-0000-0000-000056150000}"/>
    <cellStyle name="Actual Date" xfId="348" xr:uid="{00000000-0005-0000-0000-0000BB000000}"/>
    <cellStyle name="Actual Date 2" xfId="349" xr:uid="{00000000-0005-0000-0000-0000BC000000}"/>
    <cellStyle name="Actual Date 2 2" xfId="8591" xr:uid="{00000000-0005-0000-0000-000059150000}"/>
    <cellStyle name="Actual Date 2 3" xfId="8592" xr:uid="{00000000-0005-0000-0000-00005A150000}"/>
    <cellStyle name="Actual Date 2 4" xfId="5494" xr:uid="{00000000-0005-0000-0000-000058150000}"/>
    <cellStyle name="Actual Date 3" xfId="350" xr:uid="{00000000-0005-0000-0000-0000BD000000}"/>
    <cellStyle name="Actual Date 4" xfId="8593" xr:uid="{00000000-0005-0000-0000-00005C150000}"/>
    <cellStyle name="Actual Date 5" xfId="8594" xr:uid="{00000000-0005-0000-0000-00005D150000}"/>
    <cellStyle name="Actual Date_2010-2012 Program Workbook_Incent_FS" xfId="351" xr:uid="{00000000-0005-0000-0000-0000BE000000}"/>
    <cellStyle name="Address" xfId="352" xr:uid="{00000000-0005-0000-0000-0000BF000000}"/>
    <cellStyle name="Address 2" xfId="5493" xr:uid="{00000000-0005-0000-0000-000060150000}"/>
    <cellStyle name="Address 2 2" xfId="15264" xr:uid="{00000000-0005-0000-0000-000060150000}"/>
    <cellStyle name="Address 3" xfId="5508" xr:uid="{00000000-0005-0000-0000-00005F150000}"/>
    <cellStyle name="ariel" xfId="8595" xr:uid="{00000000-0005-0000-0000-000061150000}"/>
    <cellStyle name="ariel 2" xfId="8596" xr:uid="{00000000-0005-0000-0000-000062150000}"/>
    <cellStyle name="ariel 3" xfId="8597" xr:uid="{00000000-0005-0000-0000-000063150000}"/>
    <cellStyle name="ariel_Table G-2" xfId="8598" xr:uid="{00000000-0005-0000-0000-000064150000}"/>
    <cellStyle name="Array Enter" xfId="353" xr:uid="{00000000-0005-0000-0000-0000C0000000}"/>
    <cellStyle name="Array Enter 2" xfId="8599" xr:uid="{00000000-0005-0000-0000-000065150000}"/>
    <cellStyle name="Bad" xfId="71" builtinId="27" customBuiltin="1"/>
    <cellStyle name="Bad 10" xfId="8600" xr:uid="{00000000-0005-0000-0000-000066150000}"/>
    <cellStyle name="Bad 2" xfId="354" xr:uid="{00000000-0005-0000-0000-0000C1000000}"/>
    <cellStyle name="Bad 2 2" xfId="8602" xr:uid="{00000000-0005-0000-0000-000068150000}"/>
    <cellStyle name="Bad 2 2 2" xfId="8603" xr:uid="{00000000-0005-0000-0000-000069150000}"/>
    <cellStyle name="Bad 2 2 2 2" xfId="8604" xr:uid="{00000000-0005-0000-0000-00006A150000}"/>
    <cellStyle name="Bad 2 2 3" xfId="8605" xr:uid="{00000000-0005-0000-0000-00006B150000}"/>
    <cellStyle name="Bad 2 3" xfId="8606" xr:uid="{00000000-0005-0000-0000-00006C150000}"/>
    <cellStyle name="Bad 2 3 2" xfId="8607" xr:uid="{00000000-0005-0000-0000-00006D150000}"/>
    <cellStyle name="Bad 2 3 3" xfId="8608" xr:uid="{00000000-0005-0000-0000-00006E150000}"/>
    <cellStyle name="Bad 2 4" xfId="8609" xr:uid="{00000000-0005-0000-0000-00006F150000}"/>
    <cellStyle name="Bad 2 5" xfId="8601" xr:uid="{00000000-0005-0000-0000-000067150000}"/>
    <cellStyle name="Bad 3" xfId="355" xr:uid="{00000000-0005-0000-0000-0000C2000000}"/>
    <cellStyle name="Bad 3 2" xfId="8611" xr:uid="{00000000-0005-0000-0000-000071150000}"/>
    <cellStyle name="Bad 3 3" xfId="8610" xr:uid="{00000000-0005-0000-0000-000070150000}"/>
    <cellStyle name="Bad 4" xfId="356" xr:uid="{00000000-0005-0000-0000-0000C3000000}"/>
    <cellStyle name="Bad 4 2" xfId="8612" xr:uid="{00000000-0005-0000-0000-000073150000}"/>
    <cellStyle name="Bad 4 3" xfId="8613" xr:uid="{00000000-0005-0000-0000-000074150000}"/>
    <cellStyle name="Bad 5" xfId="357" xr:uid="{00000000-0005-0000-0000-0000C4000000}"/>
    <cellStyle name="Bad 6" xfId="358" xr:uid="{00000000-0005-0000-0000-0000C5000000}"/>
    <cellStyle name="Bad 7" xfId="359" xr:uid="{00000000-0005-0000-0000-0000C6000000}"/>
    <cellStyle name="Bad 8" xfId="8614" xr:uid="{00000000-0005-0000-0000-000078150000}"/>
    <cellStyle name="Bad 9" xfId="8615" xr:uid="{00000000-0005-0000-0000-000079150000}"/>
    <cellStyle name="basic" xfId="360" xr:uid="{00000000-0005-0000-0000-0000C7000000}"/>
    <cellStyle name="billion" xfId="361" xr:uid="{00000000-0005-0000-0000-0000C8000000}"/>
    <cellStyle name="Calc Currency (0)" xfId="362" xr:uid="{00000000-0005-0000-0000-0000C9000000}"/>
    <cellStyle name="Calculation" xfId="75" builtinId="22" customBuiltin="1"/>
    <cellStyle name="Calculation 10" xfId="8616" xr:uid="{00000000-0005-0000-0000-00007D150000}"/>
    <cellStyle name="Calculation 10 2" xfId="20124" xr:uid="{00000000-0005-0000-0000-00007D150000}"/>
    <cellStyle name="Calculation 10 2 2" xfId="28493" xr:uid="{0F6C6CC8-11D2-42FF-9135-2C019022084A}"/>
    <cellStyle name="Calculation 10 2 3" xfId="29707" xr:uid="{88AB3540-D7FC-4498-9457-F4AB037F419B}"/>
    <cellStyle name="Calculation 10 2 4" xfId="30107" xr:uid="{C12EAC10-802C-4800-BACE-EB486D6114CF}"/>
    <cellStyle name="Calculation 10 2 5" xfId="30481" xr:uid="{6A3AFCFA-1C47-402E-A656-E8F74846CCEA}"/>
    <cellStyle name="Calculation 10 2 6" xfId="30888" xr:uid="{18F5A47E-5759-4488-9392-B629CE66E5ED}"/>
    <cellStyle name="Calculation 10 3" xfId="25787" xr:uid="{B3636512-780C-4011-87D8-39FA76E18454}"/>
    <cellStyle name="Calculation 10 4" xfId="20776" xr:uid="{4FBA7730-84D1-4337-885D-88879B7EE9E3}"/>
    <cellStyle name="Calculation 10 5" xfId="29467" xr:uid="{8A91904C-1D54-437C-84DA-7F4FCF2F4B18}"/>
    <cellStyle name="Calculation 10 6" xfId="25867" xr:uid="{7D63C685-C668-47F6-A0EF-4F1BDCA0EF92}"/>
    <cellStyle name="Calculation 11" xfId="8617" xr:uid="{00000000-0005-0000-0000-00007E150000}"/>
    <cellStyle name="Calculation 11 2" xfId="20125" xr:uid="{00000000-0005-0000-0000-00007E150000}"/>
    <cellStyle name="Calculation 11 2 2" xfId="28494" xr:uid="{123A7322-D8C2-4795-AD88-F3B7FA8B664A}"/>
    <cellStyle name="Calculation 11 2 3" xfId="29708" xr:uid="{C847D989-F880-4210-AEB0-2F489F077177}"/>
    <cellStyle name="Calculation 11 2 4" xfId="30108" xr:uid="{F6D60791-9DDE-45DD-9433-500D4A592A01}"/>
    <cellStyle name="Calculation 11 2 5" xfId="30482" xr:uid="{77982A91-7878-4BF9-95AF-3E2AD37EE95F}"/>
    <cellStyle name="Calculation 11 2 6" xfId="30889" xr:uid="{7FE55769-4970-42E7-8C01-B57F1151B295}"/>
    <cellStyle name="Calculation 11 3" xfId="25788" xr:uid="{8B467061-89E2-4427-9A9C-7E9C9E9FAEC5}"/>
    <cellStyle name="Calculation 11 4" xfId="26416" xr:uid="{728E779D-C0B2-4F7A-A81E-DE592942F711}"/>
    <cellStyle name="Calculation 11 5" xfId="28364" xr:uid="{D6B04DEF-D89A-4942-950B-D32CD77CFC9D}"/>
    <cellStyle name="Calculation 11 6" xfId="28083" xr:uid="{D28C4B81-CF17-4C0D-8A3A-0EED731723C9}"/>
    <cellStyle name="Calculation 2" xfId="363" xr:uid="{00000000-0005-0000-0000-0000CA000000}"/>
    <cellStyle name="Calculation 2 2" xfId="364" xr:uid="{00000000-0005-0000-0000-0000CB000000}"/>
    <cellStyle name="Calculation 2 2 2" xfId="8619" xr:uid="{00000000-0005-0000-0000-000081150000}"/>
    <cellStyle name="Calculation 2 2 2 2" xfId="20128" xr:uid="{00000000-0005-0000-0000-000081150000}"/>
    <cellStyle name="Calculation 2 2 2 2 2" xfId="28497" xr:uid="{C39FA490-6312-45A3-BFD5-DA315980E02B}"/>
    <cellStyle name="Calculation 2 2 2 2 3" xfId="29711" xr:uid="{ED2DC071-EDA3-4986-98A1-7BE4C7B81E25}"/>
    <cellStyle name="Calculation 2 2 2 2 4" xfId="30111" xr:uid="{EC022693-B8B6-4A7F-9312-4D24C28672B8}"/>
    <cellStyle name="Calculation 2 2 2 2 5" xfId="30485" xr:uid="{7BC25647-5CCD-48B4-8F5D-0D9EC3A579E9}"/>
    <cellStyle name="Calculation 2 2 2 2 6" xfId="30892" xr:uid="{60C32E56-A197-4555-9A08-C37834C0D539}"/>
    <cellStyle name="Calculation 2 2 2 3" xfId="25790" xr:uid="{78B24647-21E2-40F3-8930-9C24F1FC9FB1}"/>
    <cellStyle name="Calculation 2 2 2 4" xfId="29466" xr:uid="{71DCD4A0-792F-4403-83CB-750D756EDBFC}"/>
    <cellStyle name="Calculation 2 2 2 5" xfId="25868" xr:uid="{DB9D5EE0-8C7E-4060-A2B9-27878A722DDC}"/>
    <cellStyle name="Calculation 2 2 3" xfId="20127" xr:uid="{00000000-0005-0000-0000-000080150000}"/>
    <cellStyle name="Calculation 2 2 3 2" xfId="28496" xr:uid="{D768570E-01A7-476E-8C4A-1FF994326080}"/>
    <cellStyle name="Calculation 2 2 3 3" xfId="29710" xr:uid="{7BEF4029-E7E1-4B52-AE5C-44AF2C519A30}"/>
    <cellStyle name="Calculation 2 2 3 4" xfId="30110" xr:uid="{2E41769E-D981-4325-B7B3-CCBE6D3405B8}"/>
    <cellStyle name="Calculation 2 2 3 5" xfId="30484" xr:uid="{0C9F1484-4EFF-4FCC-8AF0-957C9007DF87}"/>
    <cellStyle name="Calculation 2 2 3 6" xfId="30891" xr:uid="{965193FA-6FB9-456D-9445-B47E02996BE1}"/>
    <cellStyle name="Calculation 2 2 4" xfId="20729" xr:uid="{DF9D1C78-2E80-4EDF-BD6C-202AC76919CB}"/>
    <cellStyle name="Calculation 2 2 5" xfId="28443" xr:uid="{0DDCF41A-6FD7-421D-8395-853335A328AE}"/>
    <cellStyle name="Calculation 2 2 6" xfId="30085" xr:uid="{515EDF4A-2337-47E6-A602-419891DADF9B}"/>
    <cellStyle name="Calculation 2 2 7" xfId="29075" xr:uid="{6B23A3F6-4415-4C5F-B1EE-374470890060}"/>
    <cellStyle name="Calculation 2 3" xfId="8620" xr:uid="{00000000-0005-0000-0000-000082150000}"/>
    <cellStyle name="Calculation 2 3 2" xfId="20129" xr:uid="{00000000-0005-0000-0000-000082150000}"/>
    <cellStyle name="Calculation 2 3 2 2" xfId="28498" xr:uid="{DE676843-62EE-4F53-99C3-08F00E34C95C}"/>
    <cellStyle name="Calculation 2 3 2 3" xfId="29712" xr:uid="{42B232EE-4AF0-49B3-B0E9-B331D575CD24}"/>
    <cellStyle name="Calculation 2 3 2 4" xfId="30112" xr:uid="{089DCFD1-8335-421A-8707-8447D2CD2FFF}"/>
    <cellStyle name="Calculation 2 3 2 5" xfId="30486" xr:uid="{46F79E1F-1162-4BFE-ADDD-773076E0CCFC}"/>
    <cellStyle name="Calculation 2 3 2 6" xfId="30893" xr:uid="{20F6C9BA-3FBD-4D83-B46D-549DBD085AB8}"/>
    <cellStyle name="Calculation 2 3 3" xfId="25791" xr:uid="{CE93F40D-D594-49B1-9512-E72818FAD287}"/>
    <cellStyle name="Calculation 2 3 4" xfId="28372" xr:uid="{61EFE9FA-992C-485A-9668-8D791DE08779}"/>
    <cellStyle name="Calculation 2 3 5" xfId="28089" xr:uid="{32A7242C-ED94-49E1-B3CD-6AFF26FEB27A}"/>
    <cellStyle name="Calculation 2 4" xfId="8618" xr:uid="{00000000-0005-0000-0000-00007F150000}"/>
    <cellStyle name="Calculation 2 4 2" xfId="25789" xr:uid="{B80652E4-24D2-4D51-8F41-3665D140312C}"/>
    <cellStyle name="Calculation 2 4 3" xfId="28375" xr:uid="{D99EEAD9-39AE-4548-8B08-C172278FF10D}"/>
    <cellStyle name="Calculation 2 4 4" xfId="28088" xr:uid="{A3F5B95C-1058-4999-AD74-05B908231CB0}"/>
    <cellStyle name="Calculation 2 5" xfId="20126" xr:uid="{00000000-0005-0000-0000-00007F150000}"/>
    <cellStyle name="Calculation 2 5 2" xfId="28495" xr:uid="{C7A4731C-483E-4B30-91A9-FE46B1C436DA}"/>
    <cellStyle name="Calculation 2 5 3" xfId="29709" xr:uid="{E6BFB23B-C34A-4A8D-B82E-817E34485089}"/>
    <cellStyle name="Calculation 2 5 4" xfId="30109" xr:uid="{897FACAC-890A-44B1-B6C2-DFAE11B1152D}"/>
    <cellStyle name="Calculation 2 5 5" xfId="30483" xr:uid="{D096057F-DAB6-4FF6-8139-B058A9648EFE}"/>
    <cellStyle name="Calculation 2 5 6" xfId="30890" xr:uid="{E9BECB48-9476-49B6-9ECF-0062908C92ED}"/>
    <cellStyle name="Calculation 2 6" xfId="20728" xr:uid="{EC2C0C58-A27C-4E3B-A23A-603C82297CDB}"/>
    <cellStyle name="Calculation 2 7" xfId="28440" xr:uid="{24BA43FB-99BC-4AB9-96A4-23155366FE32}"/>
    <cellStyle name="Calculation 2 8" xfId="30086" xr:uid="{0E097353-AEFD-4237-9351-A3BB5D7D7206}"/>
    <cellStyle name="Calculation 2 9" xfId="20858" xr:uid="{7C571B31-3424-454B-9B64-EE3426581E1F}"/>
    <cellStyle name="Calculation 3" xfId="365" xr:uid="{00000000-0005-0000-0000-0000CC000000}"/>
    <cellStyle name="Calculation 3 2" xfId="366" xr:uid="{00000000-0005-0000-0000-0000CD000000}"/>
    <cellStyle name="Calculation 3 2 2" xfId="20131" xr:uid="{00000000-0005-0000-0000-000084150000}"/>
    <cellStyle name="Calculation 3 2 2 2" xfId="28500" xr:uid="{9F44B337-5276-4A26-BBE7-7C13042BFDED}"/>
    <cellStyle name="Calculation 3 2 2 3" xfId="29714" xr:uid="{D883A0F7-1535-4776-BC36-8205E84D0030}"/>
    <cellStyle name="Calculation 3 2 2 4" xfId="30114" xr:uid="{1435AADC-8739-4B09-845A-98E894E9A0A2}"/>
    <cellStyle name="Calculation 3 2 2 5" xfId="30488" xr:uid="{91C29282-FFF3-4A75-AA64-8B1C87F04038}"/>
    <cellStyle name="Calculation 3 2 2 6" xfId="30895" xr:uid="{4AA5BE3C-994B-411D-BFEE-DD8F5C7B23EC}"/>
    <cellStyle name="Calculation 3 2 3" xfId="20731" xr:uid="{2A9483DD-38F0-44CD-BE65-B574629652D4}"/>
    <cellStyle name="Calculation 3 2 4" xfId="28441" xr:uid="{6152C108-23C7-45DB-865F-E112B0B1568E}"/>
    <cellStyle name="Calculation 3 2 5" xfId="29412" xr:uid="{2B994DCB-A3FD-4251-BB60-DF834E967564}"/>
    <cellStyle name="Calculation 3 2 6" xfId="29072" xr:uid="{91945D8B-E59A-4FFF-BB98-3D649DCB75F6}"/>
    <cellStyle name="Calculation 3 3" xfId="8621" xr:uid="{00000000-0005-0000-0000-000085150000}"/>
    <cellStyle name="Calculation 3 4" xfId="20130" xr:uid="{00000000-0005-0000-0000-000083150000}"/>
    <cellStyle name="Calculation 3 4 2" xfId="28499" xr:uid="{E99C2611-FD10-4157-83B4-E4A9B975F95C}"/>
    <cellStyle name="Calculation 3 4 3" xfId="29713" xr:uid="{9297C3FC-8436-4CD0-8FCB-D753DF16BF85}"/>
    <cellStyle name="Calculation 3 4 4" xfId="30113" xr:uid="{4CAD174A-E4B6-4E0B-A311-2FFAA12D6FE0}"/>
    <cellStyle name="Calculation 3 4 5" xfId="30487" xr:uid="{54833D33-C198-4F17-9AA6-613D08274FE8}"/>
    <cellStyle name="Calculation 3 4 6" xfId="30894" xr:uid="{5B737379-52F4-44B6-90A4-CF2FD896A819}"/>
    <cellStyle name="Calculation 3 5" xfId="20730" xr:uid="{FB6DFAD5-92B0-4ECF-BF6F-F1E00C5D5AEB}"/>
    <cellStyle name="Calculation 3 6" xfId="28442" xr:uid="{6D4DE643-78D5-4B5B-B0C2-2EF6D5DA22C7}"/>
    <cellStyle name="Calculation 3 7" xfId="30084" xr:uid="{CAAD58FA-D896-4758-A67E-7F65A7C642F9}"/>
    <cellStyle name="Calculation 3 8" xfId="29071" xr:uid="{35853638-8047-4FAB-8D4B-EF6AED7B333C}"/>
    <cellStyle name="Calculation 4" xfId="367" xr:uid="{00000000-0005-0000-0000-0000CE000000}"/>
    <cellStyle name="Calculation 4 2" xfId="368" xr:uid="{00000000-0005-0000-0000-0000CF000000}"/>
    <cellStyle name="Calculation 4 2 2" xfId="20733" xr:uid="{32DCE9DE-27E6-4990-B08E-7065F77ED9B7}"/>
    <cellStyle name="Calculation 4 2 3" xfId="28436" xr:uid="{8B55C2AB-5576-4F43-961C-7FB3102C2103}"/>
    <cellStyle name="Calculation 4 2 4" xfId="27717" xr:uid="{9EF34030-0637-4A2A-82B1-E0530CE17D2D}"/>
    <cellStyle name="Calculation 4 2 5" xfId="30083" xr:uid="{DE4903FF-923F-47AF-93FD-3CB1A684D780}"/>
    <cellStyle name="Calculation 4 2 6" xfId="29074" xr:uid="{219CCEE5-2C60-49EA-970F-925AED70F1F6}"/>
    <cellStyle name="Calculation 4 3" xfId="20132" xr:uid="{00000000-0005-0000-0000-000086150000}"/>
    <cellStyle name="Calculation 4 3 2" xfId="28501" xr:uid="{5B078F9D-92AE-4479-A7CA-7866BE680235}"/>
    <cellStyle name="Calculation 4 3 3" xfId="29715" xr:uid="{393502DF-FC27-44F8-AB2B-3C884B903245}"/>
    <cellStyle name="Calculation 4 3 4" xfId="30115" xr:uid="{16A9398A-8382-42FE-876C-18D7CF8E4B7D}"/>
    <cellStyle name="Calculation 4 3 5" xfId="30489" xr:uid="{0B542294-0455-422A-9CD1-5BF7322D6C2E}"/>
    <cellStyle name="Calculation 4 3 6" xfId="30896" xr:uid="{287DE07C-6290-4837-B9ED-FB3FC5720688}"/>
    <cellStyle name="Calculation 4 4" xfId="20732" xr:uid="{3BD1F331-7768-4BF8-96BB-856BA03C691C}"/>
    <cellStyle name="Calculation 4 5" xfId="20996" xr:uid="{54778FE5-FE5D-4790-88B8-FE97CA6BE1FD}"/>
    <cellStyle name="Calculation 4 6" xfId="30080" xr:uid="{27893886-B55F-493C-9289-30D0D198E38F}"/>
    <cellStyle name="Calculation 4 7" xfId="29073" xr:uid="{C64AAC02-E754-4AEB-8EA1-DBE00DF6351E}"/>
    <cellStyle name="Calculation 5" xfId="369" xr:uid="{00000000-0005-0000-0000-0000D0000000}"/>
    <cellStyle name="Calculation 5 2" xfId="370" xr:uid="{00000000-0005-0000-0000-0000D1000000}"/>
    <cellStyle name="Calculation 5 2 2" xfId="20735" xr:uid="{76470CBF-FF70-4DA9-8103-F7DA741070AC}"/>
    <cellStyle name="Calculation 5 2 3" xfId="28438" xr:uid="{356516C7-6517-4427-8D51-09C275B39890}"/>
    <cellStyle name="Calculation 5 2 4" xfId="29684" xr:uid="{F84FCB26-4E4A-45A1-8EF5-45A61BC635E1}"/>
    <cellStyle name="Calculation 5 2 5" xfId="30081" xr:uid="{BF149D74-5EC9-4643-9581-ED79B6A995EE}"/>
    <cellStyle name="Calculation 5 2 6" xfId="29079" xr:uid="{41DFEDD3-8B19-400E-A2D7-753626EF9DA2}"/>
    <cellStyle name="Calculation 5 3" xfId="20133" xr:uid="{00000000-0005-0000-0000-000087150000}"/>
    <cellStyle name="Calculation 5 3 2" xfId="28502" xr:uid="{79E3D197-A145-4530-81FE-6EF67B0F0BF8}"/>
    <cellStyle name="Calculation 5 3 3" xfId="29716" xr:uid="{E8BC623E-FB52-4209-BAD8-9BAFE359B540}"/>
    <cellStyle name="Calculation 5 3 4" xfId="30116" xr:uid="{E0EBDD36-0899-458A-80D3-DDFFF8838DB3}"/>
    <cellStyle name="Calculation 5 3 5" xfId="30490" xr:uid="{A058EF76-E59F-430A-B2D1-A5DEA7264339}"/>
    <cellStyle name="Calculation 5 3 6" xfId="30897" xr:uid="{72AC8D49-B7BB-4533-BE8A-A5F0C6F2627A}"/>
    <cellStyle name="Calculation 5 4" xfId="20734" xr:uid="{7DEC3CFA-B3D7-44BB-888C-4091D529149B}"/>
    <cellStyle name="Calculation 5 5" xfId="28439" xr:uid="{07173AE1-51DC-4AAF-B8C7-0ACB27CC7EE2}"/>
    <cellStyle name="Calculation 5 6" xfId="30082" xr:uid="{F68A4769-49DC-4753-B998-9440D3ACEB0A}"/>
    <cellStyle name="Calculation 5 7" xfId="26894" xr:uid="{1F5CCCB8-6206-4E05-82DD-2853F67AE5BE}"/>
    <cellStyle name="Calculation 6" xfId="371" xr:uid="{00000000-0005-0000-0000-0000D2000000}"/>
    <cellStyle name="Calculation 6 2" xfId="372" xr:uid="{00000000-0005-0000-0000-0000D3000000}"/>
    <cellStyle name="Calculation 6 2 2" xfId="20737" xr:uid="{21E09800-1751-4D02-95CD-6401930B63AB}"/>
    <cellStyle name="Calculation 6 2 3" xfId="20995" xr:uid="{26A13366-46CA-4C60-A7ED-4A423BEFF7FA}"/>
    <cellStyle name="Calculation 6 2 4" xfId="29686" xr:uid="{9C9E99F8-8926-452A-A72C-44FE380E1025}"/>
    <cellStyle name="Calculation 6 2 5" xfId="21000" xr:uid="{E5AB01F5-7A4C-4A0C-A5AC-D08E774314BC}"/>
    <cellStyle name="Calculation 6 2 6" xfId="29077" xr:uid="{8CF02AB9-EF1F-4187-82AF-DF0187EA6855}"/>
    <cellStyle name="Calculation 6 3" xfId="20134" xr:uid="{00000000-0005-0000-0000-000088150000}"/>
    <cellStyle name="Calculation 6 3 2" xfId="28503" xr:uid="{FB79D9D3-F39C-41D7-A7B2-F45368F45520}"/>
    <cellStyle name="Calculation 6 3 3" xfId="29717" xr:uid="{2540EE8E-DFA3-457D-93C0-F36588872135}"/>
    <cellStyle name="Calculation 6 3 4" xfId="30117" xr:uid="{E9316DF4-5EC2-4210-82F8-618F90E570B0}"/>
    <cellStyle name="Calculation 6 3 5" xfId="30491" xr:uid="{05C678CC-54C0-4207-B924-401461EF5088}"/>
    <cellStyle name="Calculation 6 3 6" xfId="30898" xr:uid="{A98C07FF-62FB-4AA9-A598-C45D7F28D463}"/>
    <cellStyle name="Calculation 6 4" xfId="20736" xr:uid="{8AD09619-C382-4CED-B2EB-056953D18BA8}"/>
    <cellStyle name="Calculation 6 5" xfId="28437" xr:uid="{6083E6D5-9C39-45E3-8DE4-928ECCD84DC8}"/>
    <cellStyle name="Calculation 6 6" xfId="29413" xr:uid="{28C5D597-4B95-4020-9583-9C27CF2DC5CB}"/>
    <cellStyle name="Calculation 6 7" xfId="29076" xr:uid="{F2CE6B84-71AA-4B3C-9374-1A8E14A244EF}"/>
    <cellStyle name="Calculation 7" xfId="373" xr:uid="{00000000-0005-0000-0000-0000D4000000}"/>
    <cellStyle name="Calculation 7 2" xfId="374" xr:uid="{00000000-0005-0000-0000-0000D5000000}"/>
    <cellStyle name="Calculation 7 2 2" xfId="20739" xr:uid="{56E02373-3311-4F91-B03C-4C65941B9009}"/>
    <cellStyle name="Calculation 7 2 3" xfId="28435" xr:uid="{A38427A8-D904-4F02-B4E4-4DD05DEAE225}"/>
    <cellStyle name="Calculation 7 2 4" xfId="29685" xr:uid="{6820CF4E-5FC6-487F-9004-E6915B8085BC}"/>
    <cellStyle name="Calculation 7 2 5" xfId="30078" xr:uid="{C017FB18-04CC-4929-9C95-F38CBDB176BA}"/>
    <cellStyle name="Calculation 7 2 6" xfId="26896" xr:uid="{6755F448-797C-491C-A62A-D6085C053094}"/>
    <cellStyle name="Calculation 7 3" xfId="20135" xr:uid="{00000000-0005-0000-0000-000089150000}"/>
    <cellStyle name="Calculation 7 3 2" xfId="28504" xr:uid="{9B2F205C-8607-4767-8D3C-952BC51DB742}"/>
    <cellStyle name="Calculation 7 3 3" xfId="29718" xr:uid="{73A73F64-D8D6-4C31-90F1-61CF4529CCBD}"/>
    <cellStyle name="Calculation 7 3 4" xfId="30118" xr:uid="{0F8C3D06-4548-4AED-B624-42C84D92513B}"/>
    <cellStyle name="Calculation 7 3 5" xfId="30492" xr:uid="{AD216E70-7BD1-4DE3-96A8-1CD620639D1C}"/>
    <cellStyle name="Calculation 7 3 6" xfId="30899" xr:uid="{8DAE994F-03CC-4611-8122-519EDB66754D}"/>
    <cellStyle name="Calculation 7 4" xfId="20738" xr:uid="{45BA09F5-1A95-4E5F-895F-93833842762C}"/>
    <cellStyle name="Calculation 7 5" xfId="28422" xr:uid="{E410F6F8-6EF9-44C4-AF26-37157121B0A2}"/>
    <cellStyle name="Calculation 7 6" xfId="30079" xr:uid="{D3BE3F5A-E670-47D3-9F67-01BC02984CE3}"/>
    <cellStyle name="Calculation 7 7" xfId="29078" xr:uid="{55FFD452-DC58-4C1A-BDBD-CD0B49C2F957}"/>
    <cellStyle name="Calculation 8" xfId="8622" xr:uid="{00000000-0005-0000-0000-00008A150000}"/>
    <cellStyle name="Calculation 9" xfId="8623" xr:uid="{00000000-0005-0000-0000-00008B150000}"/>
    <cellStyle name="Check Cell" xfId="77" builtinId="23" customBuiltin="1"/>
    <cellStyle name="Check Cell 10" xfId="8624" xr:uid="{00000000-0005-0000-0000-00008C150000}"/>
    <cellStyle name="Check Cell 10 2" xfId="20775" xr:uid="{1DD99A51-FACD-44AE-A553-3979A5D5D243}"/>
    <cellStyle name="Check Cell 10 3" xfId="27297" xr:uid="{039CCC91-6E2A-4004-8ABC-976D8D0E82D6}"/>
    <cellStyle name="Check Cell 2" xfId="375" xr:uid="{00000000-0005-0000-0000-0000D6000000}"/>
    <cellStyle name="Check Cell 2 2" xfId="8626" xr:uid="{00000000-0005-0000-0000-00008E150000}"/>
    <cellStyle name="Check Cell 2 2 2" xfId="8627" xr:uid="{00000000-0005-0000-0000-00008F150000}"/>
    <cellStyle name="Check Cell 2 2 2 2" xfId="20773" xr:uid="{D3FDBF41-E3C1-4F80-B14E-121843B837C8}"/>
    <cellStyle name="Check Cell 2 2 2 3" xfId="27294" xr:uid="{141C86C5-A560-438A-A087-3B74E605F3F9}"/>
    <cellStyle name="Check Cell 2 2 3" xfId="20774" xr:uid="{F13366C9-D88A-4084-B72F-31820B864720}"/>
    <cellStyle name="Check Cell 2 2 4" xfId="28094" xr:uid="{62237E7B-7ADD-453A-8238-251B3E818F36}"/>
    <cellStyle name="Check Cell 2 3" xfId="8628" xr:uid="{00000000-0005-0000-0000-000090150000}"/>
    <cellStyle name="Check Cell 2 3 2" xfId="26414" xr:uid="{B3CFEB35-1DCD-4D18-BB03-B0EAABB0BB59}"/>
    <cellStyle name="Check Cell 2 3 3" xfId="25870" xr:uid="{6CCFBBBE-0D30-4A24-B1ED-79719EE6FF01}"/>
    <cellStyle name="Check Cell 2 4" xfId="8625" xr:uid="{00000000-0005-0000-0000-00008D150000}"/>
    <cellStyle name="Check Cell 2 4 2" xfId="26415" xr:uid="{5705B468-6ED9-4028-A72B-4FCE45A6A98C}"/>
    <cellStyle name="Check Cell 2 4 3" xfId="25869" xr:uid="{35CD1802-DD8F-4253-A6AD-B65A6AF66A1F}"/>
    <cellStyle name="Check Cell 2 5" xfId="28432" xr:uid="{9D8ECFCA-E8E1-42E5-BC79-14933A2FFB07}"/>
    <cellStyle name="Check Cell 2 6" xfId="29083" xr:uid="{8AD65F6D-2424-49EB-8155-61DDE3BE9F6E}"/>
    <cellStyle name="Check Cell 3" xfId="376" xr:uid="{00000000-0005-0000-0000-0000D7000000}"/>
    <cellStyle name="Check Cell 3 2" xfId="8629" xr:uid="{00000000-0005-0000-0000-000092150000}"/>
    <cellStyle name="Check Cell 3 2 2" xfId="20772" xr:uid="{33358CAC-E3CA-44C8-BD28-A5E190D190CC}"/>
    <cellStyle name="Check Cell 3 2 3" xfId="28098" xr:uid="{905C9966-BFCF-478F-AC95-07425F08DDCE}"/>
    <cellStyle name="Check Cell 3 3" xfId="8630" xr:uid="{00000000-0005-0000-0000-000093150000}"/>
    <cellStyle name="Check Cell 3 4" xfId="28431" xr:uid="{4AD6A766-C45A-478F-8E79-95B59FA43052}"/>
    <cellStyle name="Check Cell 3 5" xfId="29080" xr:uid="{3E61F6C9-4893-4262-A2D3-EAE64225CACC}"/>
    <cellStyle name="Check Cell 4" xfId="377" xr:uid="{00000000-0005-0000-0000-0000D8000000}"/>
    <cellStyle name="Check Cell 4 2" xfId="28428" xr:uid="{B34D9EFD-F5C0-47CE-90E2-9C86D4C369BE}"/>
    <cellStyle name="Check Cell 4 3" xfId="29081" xr:uid="{546A8C93-CE6D-49A2-BF73-AFBBCE21D0CD}"/>
    <cellStyle name="Check Cell 5" xfId="378" xr:uid="{00000000-0005-0000-0000-0000D9000000}"/>
    <cellStyle name="Check Cell 5 2" xfId="28427" xr:uid="{312508AC-6A0D-455B-A0DE-141CCD9E6ABA}"/>
    <cellStyle name="Check Cell 5 3" xfId="29082" xr:uid="{FECE0185-3F44-4994-BE7F-977E9024C95D}"/>
    <cellStyle name="Check Cell 6" xfId="379" xr:uid="{00000000-0005-0000-0000-0000DA000000}"/>
    <cellStyle name="Check Cell 6 2" xfId="28423" xr:uid="{C031657E-20EA-402A-9631-6F2BD8E016A2}"/>
    <cellStyle name="Check Cell 6 3" xfId="26897" xr:uid="{511F7E29-E5EB-4DE7-B105-64D1671600FE}"/>
    <cellStyle name="Check Cell 7" xfId="380" xr:uid="{00000000-0005-0000-0000-0000DB000000}"/>
    <cellStyle name="Check Cell 7 2" xfId="28426" xr:uid="{DCC5BF6D-8F7D-4814-A686-10A4C5B30E7E}"/>
    <cellStyle name="Check Cell 7 3" xfId="29084" xr:uid="{8DB05C67-16B0-43F8-AF86-6450C227AB8F}"/>
    <cellStyle name="Check Cell 8" xfId="8631" xr:uid="{00000000-0005-0000-0000-000098150000}"/>
    <cellStyle name="Check Cell 9" xfId="8632" xr:uid="{00000000-0005-0000-0000-000099150000}"/>
    <cellStyle name="Check Cell 9 2" xfId="26413" xr:uid="{623CBDB1-502E-447B-B40B-BB84BC8BEBD6}"/>
    <cellStyle name="Check Cell 9 3" xfId="28082" xr:uid="{96F459B3-F6D7-4251-9DF9-B29ED239268F}"/>
    <cellStyle name="City" xfId="381" xr:uid="{00000000-0005-0000-0000-0000DC000000}"/>
    <cellStyle name="City 2" xfId="5492" xr:uid="{00000000-0005-0000-0000-00009B150000}"/>
    <cellStyle name="City 2 2" xfId="15239" xr:uid="{00000000-0005-0000-0000-00009B150000}"/>
    <cellStyle name="City 3" xfId="5560" xr:uid="{00000000-0005-0000-0000-00009A150000}"/>
    <cellStyle name="Comma" xfId="64" builtinId="3"/>
    <cellStyle name="Comma  - Style1" xfId="382" xr:uid="{00000000-0005-0000-0000-0000DE000000}"/>
    <cellStyle name="Comma  - Style1 2" xfId="5491" xr:uid="{00000000-0005-0000-0000-00009E150000}"/>
    <cellStyle name="Comma  - Style2" xfId="383" xr:uid="{00000000-0005-0000-0000-0000DF000000}"/>
    <cellStyle name="Comma  - Style2 2" xfId="5490" xr:uid="{00000000-0005-0000-0000-0000A0150000}"/>
    <cellStyle name="Comma  - Style3" xfId="384" xr:uid="{00000000-0005-0000-0000-0000E0000000}"/>
    <cellStyle name="Comma  - Style3 2" xfId="5489" xr:uid="{00000000-0005-0000-0000-0000A2150000}"/>
    <cellStyle name="Comma  - Style4" xfId="385" xr:uid="{00000000-0005-0000-0000-0000E1000000}"/>
    <cellStyle name="Comma  - Style4 2" xfId="5488" xr:uid="{00000000-0005-0000-0000-0000A4150000}"/>
    <cellStyle name="Comma  - Style5" xfId="386" xr:uid="{00000000-0005-0000-0000-0000E2000000}"/>
    <cellStyle name="Comma  - Style5 2" xfId="5487" xr:uid="{00000000-0005-0000-0000-0000A6150000}"/>
    <cellStyle name="Comma  - Style6" xfId="387" xr:uid="{00000000-0005-0000-0000-0000E3000000}"/>
    <cellStyle name="Comma  - Style6 2" xfId="5550" xr:uid="{00000000-0005-0000-0000-0000A8150000}"/>
    <cellStyle name="Comma  - Style7" xfId="388" xr:uid="{00000000-0005-0000-0000-0000E4000000}"/>
    <cellStyle name="Comma  - Style7 2" xfId="5486" xr:uid="{00000000-0005-0000-0000-0000AA150000}"/>
    <cellStyle name="Comma  - Style8" xfId="389" xr:uid="{00000000-0005-0000-0000-0000E5000000}"/>
    <cellStyle name="Comma  - Style8 2" xfId="5485" xr:uid="{00000000-0005-0000-0000-0000AC150000}"/>
    <cellStyle name="Comma [0] 2" xfId="8633" xr:uid="{00000000-0005-0000-0000-0000AD150000}"/>
    <cellStyle name="Comma [0] 2 2" xfId="8634" xr:uid="{00000000-0005-0000-0000-0000AE150000}"/>
    <cellStyle name="Comma [0] 2 2 2" xfId="8635" xr:uid="{00000000-0005-0000-0000-0000AF150000}"/>
    <cellStyle name="Comma [0] 2 3" xfId="8636" xr:uid="{00000000-0005-0000-0000-0000B0150000}"/>
    <cellStyle name="Comma [0] 3" xfId="8637" xr:uid="{00000000-0005-0000-0000-0000B1150000}"/>
    <cellStyle name="Comma 10" xfId="390" xr:uid="{00000000-0005-0000-0000-0000E6000000}"/>
    <cellStyle name="Comma 10 2" xfId="5483" xr:uid="{00000000-0005-0000-0000-0000B3150000}"/>
    <cellStyle name="Comma 10 2 2" xfId="8638" xr:uid="{00000000-0005-0000-0000-0000B4150000}"/>
    <cellStyle name="Comma 10 2 2 2" xfId="8639" xr:uid="{00000000-0005-0000-0000-0000B5150000}"/>
    <cellStyle name="Comma 10 2 3" xfId="8640" xr:uid="{00000000-0005-0000-0000-0000B6150000}"/>
    <cellStyle name="Comma 10 2 3 2" xfId="8641" xr:uid="{00000000-0005-0000-0000-0000B7150000}"/>
    <cellStyle name="Comma 10 3" xfId="8642" xr:uid="{00000000-0005-0000-0000-0000B8150000}"/>
    <cellStyle name="Comma 10 3 2" xfId="8643" xr:uid="{00000000-0005-0000-0000-0000B9150000}"/>
    <cellStyle name="Comma 10 4" xfId="8644" xr:uid="{00000000-0005-0000-0000-0000BA150000}"/>
    <cellStyle name="Comma 10 5" xfId="8645" xr:uid="{00000000-0005-0000-0000-0000BB150000}"/>
    <cellStyle name="Comma 10 6" xfId="8646" xr:uid="{00000000-0005-0000-0000-0000BC150000}"/>
    <cellStyle name="Comma 10 7" xfId="5484" xr:uid="{00000000-0005-0000-0000-0000B2150000}"/>
    <cellStyle name="Comma 100" xfId="8647" xr:uid="{00000000-0005-0000-0000-0000BD150000}"/>
    <cellStyle name="Comma 101" xfId="8648" xr:uid="{00000000-0005-0000-0000-0000BE150000}"/>
    <cellStyle name="Comma 102" xfId="8649" xr:uid="{00000000-0005-0000-0000-0000BF150000}"/>
    <cellStyle name="Comma 103" xfId="8650" xr:uid="{00000000-0005-0000-0000-0000C0150000}"/>
    <cellStyle name="Comma 104" xfId="8651" xr:uid="{00000000-0005-0000-0000-0000C1150000}"/>
    <cellStyle name="Comma 105" xfId="8652" xr:uid="{00000000-0005-0000-0000-0000C2150000}"/>
    <cellStyle name="Comma 106" xfId="8653" xr:uid="{00000000-0005-0000-0000-0000C3150000}"/>
    <cellStyle name="Comma 107" xfId="8654" xr:uid="{00000000-0005-0000-0000-0000C4150000}"/>
    <cellStyle name="Comma 108" xfId="8655" xr:uid="{00000000-0005-0000-0000-0000C5150000}"/>
    <cellStyle name="Comma 109" xfId="8656" xr:uid="{00000000-0005-0000-0000-0000C6150000}"/>
    <cellStyle name="Comma 11" xfId="391" xr:uid="{00000000-0005-0000-0000-0000E7000000}"/>
    <cellStyle name="Comma 11 2" xfId="5481" xr:uid="{00000000-0005-0000-0000-0000C8150000}"/>
    <cellStyle name="Comma 11 2 2" xfId="8657" xr:uid="{00000000-0005-0000-0000-0000C9150000}"/>
    <cellStyle name="Comma 11 2 2 2" xfId="8658" xr:uid="{00000000-0005-0000-0000-0000CA150000}"/>
    <cellStyle name="Comma 11 3" xfId="8659" xr:uid="{00000000-0005-0000-0000-0000CB150000}"/>
    <cellStyle name="Comma 11 3 2" xfId="8660" xr:uid="{00000000-0005-0000-0000-0000CC150000}"/>
    <cellStyle name="Comma 11 4" xfId="8661" xr:uid="{00000000-0005-0000-0000-0000CD150000}"/>
    <cellStyle name="Comma 11 5" xfId="5482" xr:uid="{00000000-0005-0000-0000-0000C7150000}"/>
    <cellStyle name="Comma 110" xfId="8662" xr:uid="{00000000-0005-0000-0000-0000CE150000}"/>
    <cellStyle name="Comma 110 2" xfId="25792" xr:uid="{FC75E248-F829-48BD-ABDD-CA5661876E38}"/>
    <cellStyle name="Comma 111" xfId="8663" xr:uid="{00000000-0005-0000-0000-0000CF150000}"/>
    <cellStyle name="Comma 112" xfId="8664" xr:uid="{00000000-0005-0000-0000-0000D0150000}"/>
    <cellStyle name="Comma 113" xfId="5507" xr:uid="{00000000-0005-0000-0000-0000C1200000}"/>
    <cellStyle name="Comma 114" xfId="5500" xr:uid="{00000000-0005-0000-0000-0000BA4E0000}"/>
    <cellStyle name="Comma 115" xfId="13594" xr:uid="{00000000-0005-0000-0000-00005C500000}"/>
    <cellStyle name="Comma 115 2" xfId="26888" xr:uid="{C0709C3B-78C4-434C-B70D-7A38C57B6577}"/>
    <cellStyle name="Comma 116" xfId="20535" xr:uid="{12A2F1FA-E9CF-451B-BE52-93BF7210B93A}"/>
    <cellStyle name="Comma 116 2" xfId="28900" xr:uid="{E5A59F43-AA98-42F5-95DC-005F73CEE03D}"/>
    <cellStyle name="Comma 117" xfId="20537" xr:uid="{16161602-253E-40AA-974E-F858333CD9EB}"/>
    <cellStyle name="Comma 117 2" xfId="20553" xr:uid="{38B1619A-B829-4005-8F58-4531BCD53FB3}"/>
    <cellStyle name="Comma 117 2 2" xfId="20565" xr:uid="{45822DFC-07CA-40B5-8723-40F8F3FFE95A}"/>
    <cellStyle name="Comma 117 2 2 2" xfId="28921" xr:uid="{3A23792E-966F-433B-8D1A-6B1D444B8D77}"/>
    <cellStyle name="Comma 117 2 3" xfId="28915" xr:uid="{EF2ABB09-474F-427C-8100-20253A0C481A}"/>
    <cellStyle name="Comma 117 3" xfId="28902" xr:uid="{55057961-A122-4813-A8FE-08EB7127F66A}"/>
    <cellStyle name="Comma 118" xfId="20576" xr:uid="{88319FD2-5A9B-4B0F-94E5-B714B385A4BC}"/>
    <cellStyle name="Comma 118 2" xfId="28932" xr:uid="{93FA66F0-2BD7-4814-BCB0-655A3E79E7F0}"/>
    <cellStyle name="Comma 12" xfId="392" xr:uid="{00000000-0005-0000-0000-0000E8000000}"/>
    <cellStyle name="Comma 12 2" xfId="5479" xr:uid="{00000000-0005-0000-0000-0000D2150000}"/>
    <cellStyle name="Comma 12 2 2" xfId="8665" xr:uid="{00000000-0005-0000-0000-0000D3150000}"/>
    <cellStyle name="Comma 12 2 2 2" xfId="8666" xr:uid="{00000000-0005-0000-0000-0000D4150000}"/>
    <cellStyle name="Comma 12 2 3" xfId="8667" xr:uid="{00000000-0005-0000-0000-0000D5150000}"/>
    <cellStyle name="Comma 12 2 3 2" xfId="8668" xr:uid="{00000000-0005-0000-0000-0000D6150000}"/>
    <cellStyle name="Comma 12 3" xfId="8669" xr:uid="{00000000-0005-0000-0000-0000D7150000}"/>
    <cellStyle name="Comma 12 3 2" xfId="8670" xr:uid="{00000000-0005-0000-0000-0000D8150000}"/>
    <cellStyle name="Comma 12 3 2 2" xfId="8671" xr:uid="{00000000-0005-0000-0000-0000D9150000}"/>
    <cellStyle name="Comma 12 3 3" xfId="8672" xr:uid="{00000000-0005-0000-0000-0000DA150000}"/>
    <cellStyle name="Comma 12 3 4" xfId="8673" xr:uid="{00000000-0005-0000-0000-0000DB150000}"/>
    <cellStyle name="Comma 12 4" xfId="8674" xr:uid="{00000000-0005-0000-0000-0000DC150000}"/>
    <cellStyle name="Comma 12 4 2" xfId="8675" xr:uid="{00000000-0005-0000-0000-0000DD150000}"/>
    <cellStyle name="Comma 12 5" xfId="8676" xr:uid="{00000000-0005-0000-0000-0000DE150000}"/>
    <cellStyle name="Comma 12 5 2" xfId="8677" xr:uid="{00000000-0005-0000-0000-0000DF150000}"/>
    <cellStyle name="Comma 12 6" xfId="8678" xr:uid="{00000000-0005-0000-0000-0000E0150000}"/>
    <cellStyle name="Comma 12 7" xfId="8679" xr:uid="{00000000-0005-0000-0000-0000E1150000}"/>
    <cellStyle name="Comma 12 8" xfId="5480" xr:uid="{00000000-0005-0000-0000-0000D1150000}"/>
    <cellStyle name="Comma 13" xfId="393" xr:uid="{00000000-0005-0000-0000-0000E9000000}"/>
    <cellStyle name="Comma 13 2" xfId="5477" xr:uid="{00000000-0005-0000-0000-0000E3150000}"/>
    <cellStyle name="Comma 13 2 2" xfId="8680" xr:uid="{00000000-0005-0000-0000-0000E4150000}"/>
    <cellStyle name="Comma 13 2 2 2" xfId="8681" xr:uid="{00000000-0005-0000-0000-0000E5150000}"/>
    <cellStyle name="Comma 13 2 2 2 2" xfId="25793" xr:uid="{E3561912-6D39-417B-A76B-A1E20D7DB6F9}"/>
    <cellStyle name="Comma 13 3" xfId="8682" xr:uid="{00000000-0005-0000-0000-0000E6150000}"/>
    <cellStyle name="Comma 13 3 2" xfId="8683" xr:uid="{00000000-0005-0000-0000-0000E7150000}"/>
    <cellStyle name="Comma 13 3 2 2" xfId="25794" xr:uid="{398ADE69-9DE4-454D-8A18-B1547AA22770}"/>
    <cellStyle name="Comma 13 4" xfId="8684" xr:uid="{00000000-0005-0000-0000-0000E8150000}"/>
    <cellStyle name="Comma 13 5" xfId="8685" xr:uid="{00000000-0005-0000-0000-0000E9150000}"/>
    <cellStyle name="Comma 13 6" xfId="8686" xr:uid="{00000000-0005-0000-0000-0000EA150000}"/>
    <cellStyle name="Comma 13 7" xfId="5478" xr:uid="{00000000-0005-0000-0000-0000E2150000}"/>
    <cellStyle name="Comma 14" xfId="394" xr:uid="{00000000-0005-0000-0000-0000EA000000}"/>
    <cellStyle name="Comma 14 2" xfId="5475" xr:uid="{00000000-0005-0000-0000-0000EC150000}"/>
    <cellStyle name="Comma 14 2 2" xfId="8687" xr:uid="{00000000-0005-0000-0000-0000ED150000}"/>
    <cellStyle name="Comma 14 3" xfId="8688" xr:uid="{00000000-0005-0000-0000-0000EE150000}"/>
    <cellStyle name="Comma 14 3 2" xfId="8689" xr:uid="{00000000-0005-0000-0000-0000EF150000}"/>
    <cellStyle name="Comma 14 4" xfId="8690" xr:uid="{00000000-0005-0000-0000-0000F0150000}"/>
    <cellStyle name="Comma 14 5" xfId="8691" xr:uid="{00000000-0005-0000-0000-0000F1150000}"/>
    <cellStyle name="Comma 14 6" xfId="8692" xr:uid="{00000000-0005-0000-0000-0000F2150000}"/>
    <cellStyle name="Comma 14 7" xfId="5476" xr:uid="{00000000-0005-0000-0000-0000EB150000}"/>
    <cellStyle name="Comma 15" xfId="395" xr:uid="{00000000-0005-0000-0000-0000EB000000}"/>
    <cellStyle name="Comma 15 2" xfId="5474" xr:uid="{00000000-0005-0000-0000-0000F4150000}"/>
    <cellStyle name="Comma 15 2 2" xfId="8693" xr:uid="{00000000-0005-0000-0000-0000F5150000}"/>
    <cellStyle name="Comma 15 3" xfId="8694" xr:uid="{00000000-0005-0000-0000-0000F6150000}"/>
    <cellStyle name="Comma 15 3 2" xfId="8695" xr:uid="{00000000-0005-0000-0000-0000F7150000}"/>
    <cellStyle name="Comma 15 4" xfId="8696" xr:uid="{00000000-0005-0000-0000-0000F8150000}"/>
    <cellStyle name="Comma 15 5" xfId="8697" xr:uid="{00000000-0005-0000-0000-0000F9150000}"/>
    <cellStyle name="Comma 16" xfId="396" xr:uid="{00000000-0005-0000-0000-0000EC000000}"/>
    <cellStyle name="Comma 16 2" xfId="5472" xr:uid="{00000000-0005-0000-0000-0000FB150000}"/>
    <cellStyle name="Comma 16 2 2" xfId="8698" xr:uid="{00000000-0005-0000-0000-0000FC150000}"/>
    <cellStyle name="Comma 16 3" xfId="8699" xr:uid="{00000000-0005-0000-0000-0000FD150000}"/>
    <cellStyle name="Comma 16 3 2" xfId="8700" xr:uid="{00000000-0005-0000-0000-0000FE150000}"/>
    <cellStyle name="Comma 16 4" xfId="8701" xr:uid="{00000000-0005-0000-0000-0000FF150000}"/>
    <cellStyle name="Comma 16 5" xfId="8702" xr:uid="{00000000-0005-0000-0000-000000160000}"/>
    <cellStyle name="Comma 16 6" xfId="8703" xr:uid="{00000000-0005-0000-0000-000001160000}"/>
    <cellStyle name="Comma 16 7" xfId="5473" xr:uid="{00000000-0005-0000-0000-0000FA150000}"/>
    <cellStyle name="Comma 17" xfId="2927" xr:uid="{00000000-0005-0000-0000-0000ED000000}"/>
    <cellStyle name="Comma 17 10" xfId="8704" xr:uid="{00000000-0005-0000-0000-000003160000}"/>
    <cellStyle name="Comma 17 10 2" xfId="8705" xr:uid="{00000000-0005-0000-0000-000004160000}"/>
    <cellStyle name="Comma 17 10 2 2" xfId="8706" xr:uid="{00000000-0005-0000-0000-000005160000}"/>
    <cellStyle name="Comma 17 10 3" xfId="8707" xr:uid="{00000000-0005-0000-0000-000006160000}"/>
    <cellStyle name="Comma 17 10 3 2" xfId="8708" xr:uid="{00000000-0005-0000-0000-000007160000}"/>
    <cellStyle name="Comma 17 10 3 3" xfId="25795" xr:uid="{F815EC75-434D-4997-B0E7-181D019CBF07}"/>
    <cellStyle name="Comma 17 11" xfId="8709" xr:uid="{00000000-0005-0000-0000-000008160000}"/>
    <cellStyle name="Comma 17 12" xfId="8710" xr:uid="{00000000-0005-0000-0000-000009160000}"/>
    <cellStyle name="Comma 17 13" xfId="5547" xr:uid="{00000000-0005-0000-0000-000002160000}"/>
    <cellStyle name="Comma 17 14" xfId="21077" xr:uid="{EE67E177-2F99-4214-9F09-C0D964A9CF66}"/>
    <cellStyle name="Comma 17 2" xfId="5549" xr:uid="{00000000-0005-0000-0000-00000A160000}"/>
    <cellStyle name="Comma 17 2 10" xfId="8711" xr:uid="{00000000-0005-0000-0000-00000B160000}"/>
    <cellStyle name="Comma 17 2 10 2" xfId="25796" xr:uid="{C7AC457C-779B-4654-8CBA-F710DFE3D4B1}"/>
    <cellStyle name="Comma 17 2 2" xfId="8712" xr:uid="{00000000-0005-0000-0000-00000C160000}"/>
    <cellStyle name="Comma 17 2 2 2" xfId="8713" xr:uid="{00000000-0005-0000-0000-00000D160000}"/>
    <cellStyle name="Comma 17 2 2 2 2" xfId="8714" xr:uid="{00000000-0005-0000-0000-00000E160000}"/>
    <cellStyle name="Comma 17 2 2 2 2 2" xfId="8715" xr:uid="{00000000-0005-0000-0000-00000F160000}"/>
    <cellStyle name="Comma 17 2 2 2 3" xfId="8716" xr:uid="{00000000-0005-0000-0000-000010160000}"/>
    <cellStyle name="Comma 17 2 2 2 3 2" xfId="8717" xr:uid="{00000000-0005-0000-0000-000011160000}"/>
    <cellStyle name="Comma 17 2 2 2 4" xfId="8718" xr:uid="{00000000-0005-0000-0000-000012160000}"/>
    <cellStyle name="Comma 17 2 2 2 4 2" xfId="8719" xr:uid="{00000000-0005-0000-0000-000013160000}"/>
    <cellStyle name="Comma 17 2 2 2 5" xfId="8720" xr:uid="{00000000-0005-0000-0000-000014160000}"/>
    <cellStyle name="Comma 17 2 2 2 5 2" xfId="8721" xr:uid="{00000000-0005-0000-0000-000015160000}"/>
    <cellStyle name="Comma 17 2 2 2 5 2 2" xfId="8722" xr:uid="{00000000-0005-0000-0000-000016160000}"/>
    <cellStyle name="Comma 17 2 2 2 5 3" xfId="8723" xr:uid="{00000000-0005-0000-0000-000017160000}"/>
    <cellStyle name="Comma 17 2 2 2 5 3 2" xfId="8724" xr:uid="{00000000-0005-0000-0000-000018160000}"/>
    <cellStyle name="Comma 17 2 2 2 5 3 3" xfId="25797" xr:uid="{5E1B4D28-9801-4D1C-B9DC-04C4D2DD31E1}"/>
    <cellStyle name="Comma 17 2 2 3" xfId="8725" xr:uid="{00000000-0005-0000-0000-000019160000}"/>
    <cellStyle name="Comma 17 2 2 3 2" xfId="8726" xr:uid="{00000000-0005-0000-0000-00001A160000}"/>
    <cellStyle name="Comma 17 2 2 3 2 2" xfId="8727" xr:uid="{00000000-0005-0000-0000-00001B160000}"/>
    <cellStyle name="Comma 17 2 2 3 2 3" xfId="8728" xr:uid="{00000000-0005-0000-0000-00001C160000}"/>
    <cellStyle name="Comma 17 2 2 3 2 3 2" xfId="25798" xr:uid="{506F33DB-2FFD-499C-B9B6-90CAFC1FDD43}"/>
    <cellStyle name="Comma 17 2 2 3 3" xfId="8729" xr:uid="{00000000-0005-0000-0000-00001D160000}"/>
    <cellStyle name="Comma 17 2 2 3 4" xfId="8730" xr:uid="{00000000-0005-0000-0000-00001E160000}"/>
    <cellStyle name="Comma 17 2 2 3 4 2" xfId="25799" xr:uid="{6F134132-70B6-455C-823D-2940E8057A7B}"/>
    <cellStyle name="Comma 17 2 2 4" xfId="8731" xr:uid="{00000000-0005-0000-0000-00001F160000}"/>
    <cellStyle name="Comma 17 2 2 4 2" xfId="8732" xr:uid="{00000000-0005-0000-0000-000020160000}"/>
    <cellStyle name="Comma 17 2 2 5" xfId="8733" xr:uid="{00000000-0005-0000-0000-000021160000}"/>
    <cellStyle name="Comma 17 2 2 5 2" xfId="8734" xr:uid="{00000000-0005-0000-0000-000022160000}"/>
    <cellStyle name="Comma 17 2 2 5 3" xfId="8735" xr:uid="{00000000-0005-0000-0000-000023160000}"/>
    <cellStyle name="Comma 17 2 2 5 4" xfId="8736" xr:uid="{00000000-0005-0000-0000-000024160000}"/>
    <cellStyle name="Comma 17 2 2 5 4 2" xfId="25800" xr:uid="{A2313087-BF27-4C13-A67C-0C48F961125B}"/>
    <cellStyle name="Comma 17 2 2 6" xfId="8737" xr:uid="{00000000-0005-0000-0000-000025160000}"/>
    <cellStyle name="Comma 17 2 2 6 2" xfId="8738" xr:uid="{00000000-0005-0000-0000-000026160000}"/>
    <cellStyle name="Comma 17 2 2 7" xfId="8739" xr:uid="{00000000-0005-0000-0000-000027160000}"/>
    <cellStyle name="Comma 17 2 2 7 2" xfId="8740" xr:uid="{00000000-0005-0000-0000-000028160000}"/>
    <cellStyle name="Comma 17 2 2 7 2 2" xfId="8741" xr:uid="{00000000-0005-0000-0000-000029160000}"/>
    <cellStyle name="Comma 17 2 2 7 3" xfId="8742" xr:uid="{00000000-0005-0000-0000-00002A160000}"/>
    <cellStyle name="Comma 17 2 2 7 3 2" xfId="8743" xr:uid="{00000000-0005-0000-0000-00002B160000}"/>
    <cellStyle name="Comma 17 2 2 7 3 3" xfId="25801" xr:uid="{44A2AA3C-37E7-439F-B252-4E782CA0EDAD}"/>
    <cellStyle name="Comma 17 2 2 8" xfId="8744" xr:uid="{00000000-0005-0000-0000-00002C160000}"/>
    <cellStyle name="Comma 17 2 2 8 2" xfId="25802" xr:uid="{9E281F43-C860-4CF3-9657-3F437038668A}"/>
    <cellStyle name="Comma 17 2 3" xfId="8745" xr:uid="{00000000-0005-0000-0000-00002D160000}"/>
    <cellStyle name="Comma 17 2 3 2" xfId="8746" xr:uid="{00000000-0005-0000-0000-00002E160000}"/>
    <cellStyle name="Comma 17 2 3 3" xfId="8747" xr:uid="{00000000-0005-0000-0000-00002F160000}"/>
    <cellStyle name="Comma 17 2 3 3 2" xfId="8748" xr:uid="{00000000-0005-0000-0000-000030160000}"/>
    <cellStyle name="Comma 17 2 3 4" xfId="8749" xr:uid="{00000000-0005-0000-0000-000031160000}"/>
    <cellStyle name="Comma 17 2 3 4 2" xfId="8750" xr:uid="{00000000-0005-0000-0000-000032160000}"/>
    <cellStyle name="Comma 17 2 3 5" xfId="8751" xr:uid="{00000000-0005-0000-0000-000033160000}"/>
    <cellStyle name="Comma 17 2 3 5 2" xfId="8752" xr:uid="{00000000-0005-0000-0000-000034160000}"/>
    <cellStyle name="Comma 17 2 3 6" xfId="8753" xr:uid="{00000000-0005-0000-0000-000035160000}"/>
    <cellStyle name="Comma 17 2 3 6 2" xfId="8754" xr:uid="{00000000-0005-0000-0000-000036160000}"/>
    <cellStyle name="Comma 17 2 3 6 2 2" xfId="8755" xr:uid="{00000000-0005-0000-0000-000037160000}"/>
    <cellStyle name="Comma 17 2 3 6 3" xfId="8756" xr:uid="{00000000-0005-0000-0000-000038160000}"/>
    <cellStyle name="Comma 17 2 3 6 3 2" xfId="8757" xr:uid="{00000000-0005-0000-0000-000039160000}"/>
    <cellStyle name="Comma 17 2 3 6 3 3" xfId="25803" xr:uid="{239D6CD1-5AE9-4CB5-BAC5-A1A75BDEA43F}"/>
    <cellStyle name="Comma 17 2 4" xfId="8758" xr:uid="{00000000-0005-0000-0000-00003A160000}"/>
    <cellStyle name="Comma 17 2 5" xfId="8759" xr:uid="{00000000-0005-0000-0000-00003B160000}"/>
    <cellStyle name="Comma 17 2 5 2" xfId="8760" xr:uid="{00000000-0005-0000-0000-00003C160000}"/>
    <cellStyle name="Comma 17 2 5 2 2" xfId="8761" xr:uid="{00000000-0005-0000-0000-00003D160000}"/>
    <cellStyle name="Comma 17 2 5 2 3" xfId="8762" xr:uid="{00000000-0005-0000-0000-00003E160000}"/>
    <cellStyle name="Comma 17 2 5 2 3 2" xfId="25804" xr:uid="{1BB03159-285D-4F0C-9051-A6714EA97DBE}"/>
    <cellStyle name="Comma 17 2 5 3" xfId="8763" xr:uid="{00000000-0005-0000-0000-00003F160000}"/>
    <cellStyle name="Comma 17 2 5 4" xfId="8764" xr:uid="{00000000-0005-0000-0000-000040160000}"/>
    <cellStyle name="Comma 17 2 5 4 2" xfId="25805" xr:uid="{D8DFB670-CEB2-42A8-B24A-E398DDF9A3AA}"/>
    <cellStyle name="Comma 17 2 6" xfId="8765" xr:uid="{00000000-0005-0000-0000-000041160000}"/>
    <cellStyle name="Comma 17 2 6 2" xfId="8766" xr:uid="{00000000-0005-0000-0000-000042160000}"/>
    <cellStyle name="Comma 17 2 7" xfId="8767" xr:uid="{00000000-0005-0000-0000-000043160000}"/>
    <cellStyle name="Comma 17 2 7 2" xfId="8768" xr:uid="{00000000-0005-0000-0000-000044160000}"/>
    <cellStyle name="Comma 17 2 7 3" xfId="8769" xr:uid="{00000000-0005-0000-0000-000045160000}"/>
    <cellStyle name="Comma 17 2 7 4" xfId="8770" xr:uid="{00000000-0005-0000-0000-000046160000}"/>
    <cellStyle name="Comma 17 2 7 4 2" xfId="25806" xr:uid="{95822DC0-5AD2-491D-8A10-C767CB24E91B}"/>
    <cellStyle name="Comma 17 2 8" xfId="8771" xr:uid="{00000000-0005-0000-0000-000047160000}"/>
    <cellStyle name="Comma 17 2 8 2" xfId="8772" xr:uid="{00000000-0005-0000-0000-000048160000}"/>
    <cellStyle name="Comma 17 2 8 3" xfId="8773" xr:uid="{00000000-0005-0000-0000-000049160000}"/>
    <cellStyle name="Comma 17 2 8 4" xfId="8774" xr:uid="{00000000-0005-0000-0000-00004A160000}"/>
    <cellStyle name="Comma 17 2 9" xfId="8775" xr:uid="{00000000-0005-0000-0000-00004B160000}"/>
    <cellStyle name="Comma 17 2 9 2" xfId="8776" xr:uid="{00000000-0005-0000-0000-00004C160000}"/>
    <cellStyle name="Comma 17 2 9 2 2" xfId="8777" xr:uid="{00000000-0005-0000-0000-00004D160000}"/>
    <cellStyle name="Comma 17 2 9 3" xfId="8778" xr:uid="{00000000-0005-0000-0000-00004E160000}"/>
    <cellStyle name="Comma 17 2 9 3 2" xfId="8779" xr:uid="{00000000-0005-0000-0000-00004F160000}"/>
    <cellStyle name="Comma 17 2 9 3 3" xfId="25807" xr:uid="{6427783C-30B4-4CBB-9E83-D084B0CA1C51}"/>
    <cellStyle name="Comma 17 3" xfId="8780" xr:uid="{00000000-0005-0000-0000-000050160000}"/>
    <cellStyle name="Comma 17 3 2" xfId="8781" xr:uid="{00000000-0005-0000-0000-000051160000}"/>
    <cellStyle name="Comma 17 3 2 2" xfId="8782" xr:uid="{00000000-0005-0000-0000-000052160000}"/>
    <cellStyle name="Comma 17 3 2 2 2" xfId="8783" xr:uid="{00000000-0005-0000-0000-000053160000}"/>
    <cellStyle name="Comma 17 3 2 3" xfId="8784" xr:uid="{00000000-0005-0000-0000-000054160000}"/>
    <cellStyle name="Comma 17 3 2 3 2" xfId="8785" xr:uid="{00000000-0005-0000-0000-000055160000}"/>
    <cellStyle name="Comma 17 3 2 4" xfId="8786" xr:uid="{00000000-0005-0000-0000-000056160000}"/>
    <cellStyle name="Comma 17 3 2 4 2" xfId="8787" xr:uid="{00000000-0005-0000-0000-000057160000}"/>
    <cellStyle name="Comma 17 3 2 5" xfId="8788" xr:uid="{00000000-0005-0000-0000-000058160000}"/>
    <cellStyle name="Comma 17 3 2 5 2" xfId="8789" xr:uid="{00000000-0005-0000-0000-000059160000}"/>
    <cellStyle name="Comma 17 3 2 5 2 2" xfId="8790" xr:uid="{00000000-0005-0000-0000-00005A160000}"/>
    <cellStyle name="Comma 17 3 2 5 3" xfId="8791" xr:uid="{00000000-0005-0000-0000-00005B160000}"/>
    <cellStyle name="Comma 17 3 2 5 3 2" xfId="8792" xr:uid="{00000000-0005-0000-0000-00005C160000}"/>
    <cellStyle name="Comma 17 3 2 5 3 3" xfId="25808" xr:uid="{91016134-4D26-49B8-90DA-3464FF6DB3E9}"/>
    <cellStyle name="Comma 17 3 3" xfId="8793" xr:uid="{00000000-0005-0000-0000-00005D160000}"/>
    <cellStyle name="Comma 17 3 3 2" xfId="8794" xr:uid="{00000000-0005-0000-0000-00005E160000}"/>
    <cellStyle name="Comma 17 3 3 2 2" xfId="8795" xr:uid="{00000000-0005-0000-0000-00005F160000}"/>
    <cellStyle name="Comma 17 3 3 2 3" xfId="8796" xr:uid="{00000000-0005-0000-0000-000060160000}"/>
    <cellStyle name="Comma 17 3 3 2 3 2" xfId="25809" xr:uid="{C93BAD4B-29C0-44F5-A5C3-80B69D9C8077}"/>
    <cellStyle name="Comma 17 3 3 3" xfId="8797" xr:uid="{00000000-0005-0000-0000-000061160000}"/>
    <cellStyle name="Comma 17 3 3 4" xfId="8798" xr:uid="{00000000-0005-0000-0000-000062160000}"/>
    <cellStyle name="Comma 17 3 3 4 2" xfId="25810" xr:uid="{CFB6ED63-6110-4659-B183-C5F6D40C1549}"/>
    <cellStyle name="Comma 17 3 4" xfId="8799" xr:uid="{00000000-0005-0000-0000-000063160000}"/>
    <cellStyle name="Comma 17 3 4 2" xfId="8800" xr:uid="{00000000-0005-0000-0000-000064160000}"/>
    <cellStyle name="Comma 17 3 5" xfId="8801" xr:uid="{00000000-0005-0000-0000-000065160000}"/>
    <cellStyle name="Comma 17 3 5 2" xfId="8802" xr:uid="{00000000-0005-0000-0000-000066160000}"/>
    <cellStyle name="Comma 17 3 5 3" xfId="8803" xr:uid="{00000000-0005-0000-0000-000067160000}"/>
    <cellStyle name="Comma 17 3 5 4" xfId="8804" xr:uid="{00000000-0005-0000-0000-000068160000}"/>
    <cellStyle name="Comma 17 3 5 4 2" xfId="25811" xr:uid="{4269E9D8-B3EA-4FDE-BDA8-F12914DDD43E}"/>
    <cellStyle name="Comma 17 3 6" xfId="8805" xr:uid="{00000000-0005-0000-0000-000069160000}"/>
    <cellStyle name="Comma 17 3 6 2" xfId="8806" xr:uid="{00000000-0005-0000-0000-00006A160000}"/>
    <cellStyle name="Comma 17 3 7" xfId="8807" xr:uid="{00000000-0005-0000-0000-00006B160000}"/>
    <cellStyle name="Comma 17 3 7 2" xfId="8808" xr:uid="{00000000-0005-0000-0000-00006C160000}"/>
    <cellStyle name="Comma 17 3 7 2 2" xfId="8809" xr:uid="{00000000-0005-0000-0000-00006D160000}"/>
    <cellStyle name="Comma 17 3 7 3" xfId="8810" xr:uid="{00000000-0005-0000-0000-00006E160000}"/>
    <cellStyle name="Comma 17 3 7 3 2" xfId="8811" xr:uid="{00000000-0005-0000-0000-00006F160000}"/>
    <cellStyle name="Comma 17 3 7 3 3" xfId="25812" xr:uid="{C7A05E39-610F-4AC0-81C8-2A26F19379E4}"/>
    <cellStyle name="Comma 17 3 8" xfId="8812" xr:uid="{00000000-0005-0000-0000-000070160000}"/>
    <cellStyle name="Comma 17 3 8 2" xfId="25813" xr:uid="{BECCF66A-C7B2-4CCE-8F56-86D6D7CC2281}"/>
    <cellStyle name="Comma 17 4" xfId="8813" xr:uid="{00000000-0005-0000-0000-000071160000}"/>
    <cellStyle name="Comma 17 4 2" xfId="8814" xr:uid="{00000000-0005-0000-0000-000072160000}"/>
    <cellStyle name="Comma 17 4 3" xfId="8815" xr:uid="{00000000-0005-0000-0000-000073160000}"/>
    <cellStyle name="Comma 17 4 3 2" xfId="8816" xr:uid="{00000000-0005-0000-0000-000074160000}"/>
    <cellStyle name="Comma 17 4 4" xfId="8817" xr:uid="{00000000-0005-0000-0000-000075160000}"/>
    <cellStyle name="Comma 17 4 4 2" xfId="8818" xr:uid="{00000000-0005-0000-0000-000076160000}"/>
    <cellStyle name="Comma 17 4 4 3" xfId="8819" xr:uid="{00000000-0005-0000-0000-000077160000}"/>
    <cellStyle name="Comma 17 4 4 4" xfId="8820" xr:uid="{00000000-0005-0000-0000-000078160000}"/>
    <cellStyle name="Comma 17 4 4 4 2" xfId="25814" xr:uid="{D6B97D79-2314-493D-BBEE-57CD97262B14}"/>
    <cellStyle name="Comma 17 4 5" xfId="8821" xr:uid="{00000000-0005-0000-0000-000079160000}"/>
    <cellStyle name="Comma 17 4 5 2" xfId="8822" xr:uid="{00000000-0005-0000-0000-00007A160000}"/>
    <cellStyle name="Comma 17 4 6" xfId="8823" xr:uid="{00000000-0005-0000-0000-00007B160000}"/>
    <cellStyle name="Comma 17 4 6 2" xfId="8824" xr:uid="{00000000-0005-0000-0000-00007C160000}"/>
    <cellStyle name="Comma 17 4 6 2 2" xfId="8825" xr:uid="{00000000-0005-0000-0000-00007D160000}"/>
    <cellStyle name="Comma 17 4 6 3" xfId="8826" xr:uid="{00000000-0005-0000-0000-00007E160000}"/>
    <cellStyle name="Comma 17 4 6 3 2" xfId="8827" xr:uid="{00000000-0005-0000-0000-00007F160000}"/>
    <cellStyle name="Comma 17 4 6 3 3" xfId="25815" xr:uid="{83F418DA-6611-47BE-8A4F-30DA9A7281B3}"/>
    <cellStyle name="Comma 17 4 7" xfId="8828" xr:uid="{00000000-0005-0000-0000-000080160000}"/>
    <cellStyle name="Comma 17 4 7 2" xfId="25816" xr:uid="{B400F499-157F-4347-B814-E06D23CF721B}"/>
    <cellStyle name="Comma 17 5" xfId="8829" xr:uid="{00000000-0005-0000-0000-000081160000}"/>
    <cellStyle name="Comma 17 6" xfId="8830" xr:uid="{00000000-0005-0000-0000-000082160000}"/>
    <cellStyle name="Comma 17 6 2" xfId="8831" xr:uid="{00000000-0005-0000-0000-000083160000}"/>
    <cellStyle name="Comma 17 6 2 2" xfId="8832" xr:uid="{00000000-0005-0000-0000-000084160000}"/>
    <cellStyle name="Comma 17 6 2 3" xfId="8833" xr:uid="{00000000-0005-0000-0000-000085160000}"/>
    <cellStyle name="Comma 17 6 2 3 2" xfId="25817" xr:uid="{235032B1-0E3C-4E81-BE40-D0074E4A74CD}"/>
    <cellStyle name="Comma 17 6 3" xfId="8834" xr:uid="{00000000-0005-0000-0000-000086160000}"/>
    <cellStyle name="Comma 17 6 4" xfId="8835" xr:uid="{00000000-0005-0000-0000-000087160000}"/>
    <cellStyle name="Comma 17 6 4 2" xfId="25818" xr:uid="{2003801A-674A-46FE-8D37-1BC6E4C35D78}"/>
    <cellStyle name="Comma 17 7" xfId="8836" xr:uid="{00000000-0005-0000-0000-000088160000}"/>
    <cellStyle name="Comma 17 7 2" xfId="8837" xr:uid="{00000000-0005-0000-0000-000089160000}"/>
    <cellStyle name="Comma 17 8" xfId="8838" xr:uid="{00000000-0005-0000-0000-00008A160000}"/>
    <cellStyle name="Comma 17 8 2" xfId="8839" xr:uid="{00000000-0005-0000-0000-00008B160000}"/>
    <cellStyle name="Comma 17 8 3" xfId="8840" xr:uid="{00000000-0005-0000-0000-00008C160000}"/>
    <cellStyle name="Comma 17 8 4" xfId="8841" xr:uid="{00000000-0005-0000-0000-00008D160000}"/>
    <cellStyle name="Comma 17 9" xfId="8842" xr:uid="{00000000-0005-0000-0000-00008E160000}"/>
    <cellStyle name="Comma 17 9 2" xfId="8843" xr:uid="{00000000-0005-0000-0000-00008F160000}"/>
    <cellStyle name="Comma 17 9 3" xfId="8844" xr:uid="{00000000-0005-0000-0000-000090160000}"/>
    <cellStyle name="Comma 17 9 4" xfId="8845" xr:uid="{00000000-0005-0000-0000-000091160000}"/>
    <cellStyle name="Comma 18" xfId="2917" xr:uid="{00000000-0005-0000-0000-0000EE000000}"/>
    <cellStyle name="Comma 18 2" xfId="8846" xr:uid="{00000000-0005-0000-0000-000093160000}"/>
    <cellStyle name="Comma 18 2 2" xfId="8847" xr:uid="{00000000-0005-0000-0000-000094160000}"/>
    <cellStyle name="Comma 18 3" xfId="8848" xr:uid="{00000000-0005-0000-0000-000095160000}"/>
    <cellStyle name="Comma 18 4" xfId="8849" xr:uid="{00000000-0005-0000-0000-000096160000}"/>
    <cellStyle name="Comma 18 5" xfId="5471" xr:uid="{00000000-0005-0000-0000-000092160000}"/>
    <cellStyle name="Comma 18 6" xfId="21067" xr:uid="{AF9377D2-6FE0-4A6E-AAB7-8D6AA57331E7}"/>
    <cellStyle name="Comma 19" xfId="2915" xr:uid="{00000000-0005-0000-0000-0000EF000000}"/>
    <cellStyle name="Comma 19 2" xfId="8850" xr:uid="{00000000-0005-0000-0000-000098160000}"/>
    <cellStyle name="Comma 19 3" xfId="8851" xr:uid="{00000000-0005-0000-0000-000099160000}"/>
    <cellStyle name="Comma 19 4" xfId="8852" xr:uid="{00000000-0005-0000-0000-00009A160000}"/>
    <cellStyle name="Comma 19 5" xfId="5548" xr:uid="{00000000-0005-0000-0000-000097160000}"/>
    <cellStyle name="Comma 19 6" xfId="21065" xr:uid="{8B3EE834-B465-414D-80B6-5E7B20E657C1}"/>
    <cellStyle name="Comma 2" xfId="4" xr:uid="{00000000-0005-0000-0000-000000000000}"/>
    <cellStyle name="Comma 2 10" xfId="8853" xr:uid="{00000000-0005-0000-0000-00009C160000}"/>
    <cellStyle name="Comma 2 10 2" xfId="25819" xr:uid="{96CD7E5B-F3DF-4B49-80D0-F5516271BEE3}"/>
    <cellStyle name="Comma 2 11" xfId="8854" xr:uid="{00000000-0005-0000-0000-00009D160000}"/>
    <cellStyle name="Comma 2 11 2" xfId="25820" xr:uid="{32093676-0DCB-4323-9E8A-42AA52B7FF76}"/>
    <cellStyle name="Comma 2 12" xfId="20567" xr:uid="{59C17EA5-08AD-4D80-AC1C-ED4B65E39469}"/>
    <cellStyle name="Comma 2 13" xfId="20604" xr:uid="{34C0BBEA-B5DB-4BE6-A34B-80691CB2FF14}"/>
    <cellStyle name="Comma 2 2" xfId="61" xr:uid="{00000000-0005-0000-0000-000001000000}"/>
    <cellStyle name="Comma 2 2 2" xfId="163" xr:uid="{00000000-0005-0000-0000-000001000000}"/>
    <cellStyle name="Comma 2 2 2 2" xfId="398" xr:uid="{00000000-0005-0000-0000-0000F2000000}"/>
    <cellStyle name="Comma 2 2 2 2 2" xfId="8855" xr:uid="{00000000-0005-0000-0000-0000A0160000}"/>
    <cellStyle name="Comma 2 2 2 3" xfId="8856" xr:uid="{00000000-0005-0000-0000-0000A1160000}"/>
    <cellStyle name="Comma 2 2 2 4" xfId="5470" xr:uid="{00000000-0005-0000-0000-00009F160000}"/>
    <cellStyle name="Comma 2 2 2 5" xfId="20721" xr:uid="{07AFA23A-229E-4B65-886E-DF0B6577E3C5}"/>
    <cellStyle name="Comma 2 2 3" xfId="397" xr:uid="{00000000-0005-0000-0000-0000F1000000}"/>
    <cellStyle name="Comma 2 2 3 2" xfId="8857" xr:uid="{00000000-0005-0000-0000-0000A2160000}"/>
    <cellStyle name="Comma 2 2 4" xfId="8858" xr:uid="{00000000-0005-0000-0000-0000A3160000}"/>
    <cellStyle name="Comma 2 2 5" xfId="20651" xr:uid="{CF96E445-404D-4C3F-8D18-90A54CF6B60E}"/>
    <cellStyle name="Comma 2 3" xfId="109" xr:uid="{00000000-0005-0000-0000-000000000000}"/>
    <cellStyle name="Comma 2 3 10" xfId="20674" xr:uid="{D01FF18C-D396-46C6-8CC0-05953270A00E}"/>
    <cellStyle name="Comma 2 3 2" xfId="399" xr:uid="{00000000-0005-0000-0000-0000F3000000}"/>
    <cellStyle name="Comma 2 3 2 2" xfId="8859" xr:uid="{00000000-0005-0000-0000-0000A5160000}"/>
    <cellStyle name="Comma 2 3 3" xfId="8860" xr:uid="{00000000-0005-0000-0000-0000A6160000}"/>
    <cellStyle name="Comma 2 3 3 2" xfId="8861" xr:uid="{00000000-0005-0000-0000-0000A7160000}"/>
    <cellStyle name="Comma 2 3 4" xfId="8862" xr:uid="{00000000-0005-0000-0000-0000A8160000}"/>
    <cellStyle name="Comma 2 3 5" xfId="8863" xr:uid="{00000000-0005-0000-0000-0000A9160000}"/>
    <cellStyle name="Comma 2 3 6" xfId="8864" xr:uid="{00000000-0005-0000-0000-0000AA160000}"/>
    <cellStyle name="Comma 2 3 6 2" xfId="8865" xr:uid="{00000000-0005-0000-0000-0000AB160000}"/>
    <cellStyle name="Comma 2 3 6 3" xfId="8866" xr:uid="{00000000-0005-0000-0000-0000AC160000}"/>
    <cellStyle name="Comma 2 3 6 3 2" xfId="25821" xr:uid="{A8540F03-BA1F-4ADB-8A80-7E92C20087B3}"/>
    <cellStyle name="Comma 2 3 6 4" xfId="8867" xr:uid="{00000000-0005-0000-0000-0000AD160000}"/>
    <cellStyle name="Comma 2 3 6 4 2" xfId="25822" xr:uid="{536D5284-6780-4F3C-BD00-FE3BA7BB1AB2}"/>
    <cellStyle name="Comma 2 3 7" xfId="8868" xr:uid="{00000000-0005-0000-0000-0000AE160000}"/>
    <cellStyle name="Comma 2 3 8" xfId="8869" xr:uid="{00000000-0005-0000-0000-0000AF160000}"/>
    <cellStyle name="Comma 2 3 9" xfId="5551" xr:uid="{00000000-0005-0000-0000-0000A4160000}"/>
    <cellStyle name="Comma 2 4" xfId="2869" xr:uid="{00000000-0005-0000-0000-0000F4000000}"/>
    <cellStyle name="Comma 2 4 2" xfId="2930" xr:uid="{00000000-0005-0000-0000-0000F5000000}"/>
    <cellStyle name="Comma 2 4 2 2" xfId="8870" xr:uid="{00000000-0005-0000-0000-0000B1160000}"/>
    <cellStyle name="Comma 2 4 2 3" xfId="21080" xr:uid="{4B9806BD-8C04-41E1-B419-96510888AF14}"/>
    <cellStyle name="Comma 2 4 3" xfId="5469" xr:uid="{00000000-0005-0000-0000-0000B0160000}"/>
    <cellStyle name="Comma 2 4 4" xfId="21020" xr:uid="{2BABAE24-8406-422D-83F8-632D17E36668}"/>
    <cellStyle name="Comma 2 5" xfId="2874" xr:uid="{00000000-0005-0000-0000-0000F6000000}"/>
    <cellStyle name="Comma 2 5 2" xfId="8872" xr:uid="{00000000-0005-0000-0000-0000B3160000}"/>
    <cellStyle name="Comma 2 5 2 2" xfId="8873" xr:uid="{00000000-0005-0000-0000-0000B4160000}"/>
    <cellStyle name="Comma 2 5 2 2 2" xfId="8874" xr:uid="{00000000-0005-0000-0000-0000B5160000}"/>
    <cellStyle name="Comma 2 5 2 2 3" xfId="8875" xr:uid="{00000000-0005-0000-0000-0000B6160000}"/>
    <cellStyle name="Comma 2 5 2 2 4" xfId="8876" xr:uid="{00000000-0005-0000-0000-0000B7160000}"/>
    <cellStyle name="Comma 2 5 2 2 4 2" xfId="25823" xr:uid="{E83BA432-016E-4205-A809-4D4290CC26CB}"/>
    <cellStyle name="Comma 2 5 2 3" xfId="8877" xr:uid="{00000000-0005-0000-0000-0000B8160000}"/>
    <cellStyle name="Comma 2 5 2 3 2" xfId="8878" xr:uid="{00000000-0005-0000-0000-0000B9160000}"/>
    <cellStyle name="Comma 2 5 2 4" xfId="8879" xr:uid="{00000000-0005-0000-0000-0000BA160000}"/>
    <cellStyle name="Comma 2 5 2 5" xfId="8880" xr:uid="{00000000-0005-0000-0000-0000BB160000}"/>
    <cellStyle name="Comma 2 5 2 5 2" xfId="8881" xr:uid="{00000000-0005-0000-0000-0000BC160000}"/>
    <cellStyle name="Comma 2 5 2 6" xfId="8882" xr:uid="{00000000-0005-0000-0000-0000BD160000}"/>
    <cellStyle name="Comma 2 5 2 6 2" xfId="8883" xr:uid="{00000000-0005-0000-0000-0000BE160000}"/>
    <cellStyle name="Comma 2 5 2 6 2 2" xfId="8884" xr:uid="{00000000-0005-0000-0000-0000BF160000}"/>
    <cellStyle name="Comma 2 5 2 6 3" xfId="8885" xr:uid="{00000000-0005-0000-0000-0000C0160000}"/>
    <cellStyle name="Comma 2 5 2 6 3 2" xfId="8886" xr:uid="{00000000-0005-0000-0000-0000C1160000}"/>
    <cellStyle name="Comma 2 5 2 6 3 3" xfId="25824" xr:uid="{2FB3A235-94B4-46EB-9C7E-C3E7274E030E}"/>
    <cellStyle name="Comma 2 5 2 7" xfId="8887" xr:uid="{00000000-0005-0000-0000-0000C2160000}"/>
    <cellStyle name="Comma 2 5 2 8" xfId="8888" xr:uid="{00000000-0005-0000-0000-0000C3160000}"/>
    <cellStyle name="Comma 2 5 2 8 2" xfId="25825" xr:uid="{2362ECFF-518F-45AE-B534-661B4D146561}"/>
    <cellStyle name="Comma 2 5 3" xfId="8889" xr:uid="{00000000-0005-0000-0000-0000C4160000}"/>
    <cellStyle name="Comma 2 5 3 2" xfId="8890" xr:uid="{00000000-0005-0000-0000-0000C5160000}"/>
    <cellStyle name="Comma 2 5 4" xfId="8891" xr:uid="{00000000-0005-0000-0000-0000C6160000}"/>
    <cellStyle name="Comma 2 5 4 2" xfId="8892" xr:uid="{00000000-0005-0000-0000-0000C7160000}"/>
    <cellStyle name="Comma 2 5 5" xfId="8893" xr:uid="{00000000-0005-0000-0000-0000C8160000}"/>
    <cellStyle name="Comma 2 5 5 2" xfId="8894" xr:uid="{00000000-0005-0000-0000-0000C9160000}"/>
    <cellStyle name="Comma 2 5 6" xfId="8895" xr:uid="{00000000-0005-0000-0000-0000CA160000}"/>
    <cellStyle name="Comma 2 5 6 2" xfId="8896" xr:uid="{00000000-0005-0000-0000-0000CB160000}"/>
    <cellStyle name="Comma 2 5 6 2 2" xfId="8897" xr:uid="{00000000-0005-0000-0000-0000CC160000}"/>
    <cellStyle name="Comma 2 5 6 3" xfId="8898" xr:uid="{00000000-0005-0000-0000-0000CD160000}"/>
    <cellStyle name="Comma 2 5 6 3 2" xfId="8899" xr:uid="{00000000-0005-0000-0000-0000CE160000}"/>
    <cellStyle name="Comma 2 5 6 3 3" xfId="25826" xr:uid="{FCE14E11-77FA-40C7-AD38-BBD421F4B1E4}"/>
    <cellStyle name="Comma 2 5 7" xfId="8871" xr:uid="{00000000-0005-0000-0000-0000B2160000}"/>
    <cellStyle name="Comma 2 5 8" xfId="21024" xr:uid="{2D109478-209F-424C-B392-DCA444763F81}"/>
    <cellStyle name="Comma 2 6" xfId="2934" xr:uid="{00000000-0005-0000-0000-0000F7000000}"/>
    <cellStyle name="Comma 2 6 10" xfId="8900" xr:uid="{00000000-0005-0000-0000-0000CF160000}"/>
    <cellStyle name="Comma 2 6 11" xfId="21084" xr:uid="{26A3B115-16AC-48F6-9105-EDFD912C5278}"/>
    <cellStyle name="Comma 2 6 2" xfId="8901" xr:uid="{00000000-0005-0000-0000-0000D0160000}"/>
    <cellStyle name="Comma 2 6 2 2" xfId="8902" xr:uid="{00000000-0005-0000-0000-0000D1160000}"/>
    <cellStyle name="Comma 2 6 2 2 2" xfId="8903" xr:uid="{00000000-0005-0000-0000-0000D2160000}"/>
    <cellStyle name="Comma 2 6 2 3" xfId="8904" xr:uid="{00000000-0005-0000-0000-0000D3160000}"/>
    <cellStyle name="Comma 2 6 2 4" xfId="8905" xr:uid="{00000000-0005-0000-0000-0000D4160000}"/>
    <cellStyle name="Comma 2 6 2 4 2" xfId="8906" xr:uid="{00000000-0005-0000-0000-0000D5160000}"/>
    <cellStyle name="Comma 2 6 2 5" xfId="8907" xr:uid="{00000000-0005-0000-0000-0000D6160000}"/>
    <cellStyle name="Comma 2 6 2 5 2" xfId="8908" xr:uid="{00000000-0005-0000-0000-0000D7160000}"/>
    <cellStyle name="Comma 2 6 2 5 2 2" xfId="8909" xr:uid="{00000000-0005-0000-0000-0000D8160000}"/>
    <cellStyle name="Comma 2 6 2 5 3" xfId="8910" xr:uid="{00000000-0005-0000-0000-0000D9160000}"/>
    <cellStyle name="Comma 2 6 2 5 3 2" xfId="8911" xr:uid="{00000000-0005-0000-0000-0000DA160000}"/>
    <cellStyle name="Comma 2 6 2 5 3 3" xfId="25827" xr:uid="{8619866E-4D54-4FC2-ACF1-DA15AFB16728}"/>
    <cellStyle name="Comma 2 6 2 6" xfId="8912" xr:uid="{00000000-0005-0000-0000-0000DB160000}"/>
    <cellStyle name="Comma 2 6 2 7" xfId="8913" xr:uid="{00000000-0005-0000-0000-0000DC160000}"/>
    <cellStyle name="Comma 2 6 2 7 2" xfId="25828" xr:uid="{4C99DA18-6992-48B3-AC10-B6C9963B5593}"/>
    <cellStyle name="Comma 2 6 3" xfId="8914" xr:uid="{00000000-0005-0000-0000-0000DD160000}"/>
    <cellStyle name="Comma 2 6 3 2" xfId="8915" xr:uid="{00000000-0005-0000-0000-0000DE160000}"/>
    <cellStyle name="Comma 2 6 4" xfId="8916" xr:uid="{00000000-0005-0000-0000-0000DF160000}"/>
    <cellStyle name="Comma 2 6 4 2" xfId="8917" xr:uid="{00000000-0005-0000-0000-0000E0160000}"/>
    <cellStyle name="Comma 2 6 5" xfId="8918" xr:uid="{00000000-0005-0000-0000-0000E1160000}"/>
    <cellStyle name="Comma 2 6 6" xfId="8919" xr:uid="{00000000-0005-0000-0000-0000E2160000}"/>
    <cellStyle name="Comma 2 6 6 2" xfId="8920" xr:uid="{00000000-0005-0000-0000-0000E3160000}"/>
    <cellStyle name="Comma 2 6 7" xfId="8921" xr:uid="{00000000-0005-0000-0000-0000E4160000}"/>
    <cellStyle name="Comma 2 6 7 2" xfId="8922" xr:uid="{00000000-0005-0000-0000-0000E5160000}"/>
    <cellStyle name="Comma 2 6 7 2 2" xfId="8923" xr:uid="{00000000-0005-0000-0000-0000E6160000}"/>
    <cellStyle name="Comma 2 6 7 3" xfId="8924" xr:uid="{00000000-0005-0000-0000-0000E7160000}"/>
    <cellStyle name="Comma 2 6 7 3 2" xfId="8925" xr:uid="{00000000-0005-0000-0000-0000E8160000}"/>
    <cellStyle name="Comma 2 6 7 3 3" xfId="25829" xr:uid="{FD2A677F-E4A5-4C69-833A-AD1906ABC1D8}"/>
    <cellStyle name="Comma 2 6 8" xfId="8926" xr:uid="{00000000-0005-0000-0000-0000E9160000}"/>
    <cellStyle name="Comma 2 6 9" xfId="8927" xr:uid="{00000000-0005-0000-0000-0000EA160000}"/>
    <cellStyle name="Comma 2 6 9 2" xfId="25830" xr:uid="{7C31B5FD-F9A6-4AB1-9714-6CBDAA939232}"/>
    <cellStyle name="Comma 2 7" xfId="8928" xr:uid="{00000000-0005-0000-0000-0000EB160000}"/>
    <cellStyle name="Comma 2 7 2" xfId="8929" xr:uid="{00000000-0005-0000-0000-0000EC160000}"/>
    <cellStyle name="Comma 2 7 2 2" xfId="8930" xr:uid="{00000000-0005-0000-0000-0000ED160000}"/>
    <cellStyle name="Comma 2 7 2 2 2" xfId="8931" xr:uid="{00000000-0005-0000-0000-0000EE160000}"/>
    <cellStyle name="Comma 2 7 2 3" xfId="8932" xr:uid="{00000000-0005-0000-0000-0000EF160000}"/>
    <cellStyle name="Comma 2 7 2 4" xfId="8933" xr:uid="{00000000-0005-0000-0000-0000F0160000}"/>
    <cellStyle name="Comma 2 7 2 4 2" xfId="8934" xr:uid="{00000000-0005-0000-0000-0000F1160000}"/>
    <cellStyle name="Comma 2 7 2 5" xfId="8935" xr:uid="{00000000-0005-0000-0000-0000F2160000}"/>
    <cellStyle name="Comma 2 7 2 5 2" xfId="8936" xr:uid="{00000000-0005-0000-0000-0000F3160000}"/>
    <cellStyle name="Comma 2 7 2 5 2 2" xfId="8937" xr:uid="{00000000-0005-0000-0000-0000F4160000}"/>
    <cellStyle name="Comma 2 7 2 5 3" xfId="8938" xr:uid="{00000000-0005-0000-0000-0000F5160000}"/>
    <cellStyle name="Comma 2 7 2 5 3 2" xfId="8939" xr:uid="{00000000-0005-0000-0000-0000F6160000}"/>
    <cellStyle name="Comma 2 7 2 5 3 3" xfId="25831" xr:uid="{BD523268-BB17-4A78-A8E1-ABC49CDA2568}"/>
    <cellStyle name="Comma 2 7 2 6" xfId="8940" xr:uid="{00000000-0005-0000-0000-0000F7160000}"/>
    <cellStyle name="Comma 2 7 2 7" xfId="8941" xr:uid="{00000000-0005-0000-0000-0000F8160000}"/>
    <cellStyle name="Comma 2 7 2 7 2" xfId="25832" xr:uid="{A57F7AE8-E91C-4FB7-9B5E-BF207B64A6AA}"/>
    <cellStyle name="Comma 2 7 3" xfId="8942" xr:uid="{00000000-0005-0000-0000-0000F9160000}"/>
    <cellStyle name="Comma 2 7 3 2" xfId="8943" xr:uid="{00000000-0005-0000-0000-0000FA160000}"/>
    <cellStyle name="Comma 2 7 4" xfId="8944" xr:uid="{00000000-0005-0000-0000-0000FB160000}"/>
    <cellStyle name="Comma 2 7 4 2" xfId="8945" xr:uid="{00000000-0005-0000-0000-0000FC160000}"/>
    <cellStyle name="Comma 2 7 5" xfId="8946" xr:uid="{00000000-0005-0000-0000-0000FD160000}"/>
    <cellStyle name="Comma 2 7 6" xfId="8947" xr:uid="{00000000-0005-0000-0000-0000FE160000}"/>
    <cellStyle name="Comma 2 7 6 2" xfId="8948" xr:uid="{00000000-0005-0000-0000-0000FF160000}"/>
    <cellStyle name="Comma 2 7 7" xfId="8949" xr:uid="{00000000-0005-0000-0000-000000170000}"/>
    <cellStyle name="Comma 2 7 7 2" xfId="8950" xr:uid="{00000000-0005-0000-0000-000001170000}"/>
    <cellStyle name="Comma 2 7 7 2 2" xfId="8951" xr:uid="{00000000-0005-0000-0000-000002170000}"/>
    <cellStyle name="Comma 2 7 7 3" xfId="8952" xr:uid="{00000000-0005-0000-0000-000003170000}"/>
    <cellStyle name="Comma 2 7 7 3 2" xfId="8953" xr:uid="{00000000-0005-0000-0000-000004170000}"/>
    <cellStyle name="Comma 2 7 7 3 3" xfId="25833" xr:uid="{D5DEFE69-829B-4238-946B-C8D882BE0840}"/>
    <cellStyle name="Comma 2 7 8" xfId="8954" xr:uid="{00000000-0005-0000-0000-000005170000}"/>
    <cellStyle name="Comma 2 7 9" xfId="8955" xr:uid="{00000000-0005-0000-0000-000006170000}"/>
    <cellStyle name="Comma 2 7 9 2" xfId="25834" xr:uid="{52A773AA-0D4E-49BA-BCFE-9281335955BF}"/>
    <cellStyle name="Comma 2 8" xfId="8956" xr:uid="{00000000-0005-0000-0000-000007170000}"/>
    <cellStyle name="Comma 2 8 2" xfId="8957" xr:uid="{00000000-0005-0000-0000-000008170000}"/>
    <cellStyle name="Comma 2 8 2 2" xfId="8958" xr:uid="{00000000-0005-0000-0000-000009170000}"/>
    <cellStyle name="Comma 2 8 2 2 2" xfId="8959" xr:uid="{00000000-0005-0000-0000-00000A170000}"/>
    <cellStyle name="Comma 2 8 2 3" xfId="8960" xr:uid="{00000000-0005-0000-0000-00000B170000}"/>
    <cellStyle name="Comma 2 8 2 4" xfId="8961" xr:uid="{00000000-0005-0000-0000-00000C170000}"/>
    <cellStyle name="Comma 2 8 2 4 2" xfId="8962" xr:uid="{00000000-0005-0000-0000-00000D170000}"/>
    <cellStyle name="Comma 2 8 2 5" xfId="8963" xr:uid="{00000000-0005-0000-0000-00000E170000}"/>
    <cellStyle name="Comma 2 8 2 5 2" xfId="8964" xr:uid="{00000000-0005-0000-0000-00000F170000}"/>
    <cellStyle name="Comma 2 8 2 5 2 2" xfId="8965" xr:uid="{00000000-0005-0000-0000-000010170000}"/>
    <cellStyle name="Comma 2 8 2 5 3" xfId="8966" xr:uid="{00000000-0005-0000-0000-000011170000}"/>
    <cellStyle name="Comma 2 8 2 5 3 2" xfId="8967" xr:uid="{00000000-0005-0000-0000-000012170000}"/>
    <cellStyle name="Comma 2 8 2 5 3 3" xfId="25835" xr:uid="{21DB0EB7-9849-4D54-B3D9-1958E9CA7162}"/>
    <cellStyle name="Comma 2 8 2 6" xfId="8968" xr:uid="{00000000-0005-0000-0000-000013170000}"/>
    <cellStyle name="Comma 2 8 2 7" xfId="8969" xr:uid="{00000000-0005-0000-0000-000014170000}"/>
    <cellStyle name="Comma 2 8 2 7 2" xfId="25836" xr:uid="{29ADB0A7-1DA4-491E-8D52-C531E272D34B}"/>
    <cellStyle name="Comma 2 8 3" xfId="8970" xr:uid="{00000000-0005-0000-0000-000015170000}"/>
    <cellStyle name="Comma 2 8 3 2" xfId="8971" xr:uid="{00000000-0005-0000-0000-000016170000}"/>
    <cellStyle name="Comma 2 8 4" xfId="8972" xr:uid="{00000000-0005-0000-0000-000017170000}"/>
    <cellStyle name="Comma 2 8 4 2" xfId="8973" xr:uid="{00000000-0005-0000-0000-000018170000}"/>
    <cellStyle name="Comma 2 8 5" xfId="8974" xr:uid="{00000000-0005-0000-0000-000019170000}"/>
    <cellStyle name="Comma 2 8 6" xfId="8975" xr:uid="{00000000-0005-0000-0000-00001A170000}"/>
    <cellStyle name="Comma 2 8 6 2" xfId="8976" xr:uid="{00000000-0005-0000-0000-00001B170000}"/>
    <cellStyle name="Comma 2 8 7" xfId="8977" xr:uid="{00000000-0005-0000-0000-00001C170000}"/>
    <cellStyle name="Comma 2 8 7 2" xfId="8978" xr:uid="{00000000-0005-0000-0000-00001D170000}"/>
    <cellStyle name="Comma 2 8 7 2 2" xfId="8979" xr:uid="{00000000-0005-0000-0000-00001E170000}"/>
    <cellStyle name="Comma 2 8 7 3" xfId="8980" xr:uid="{00000000-0005-0000-0000-00001F170000}"/>
    <cellStyle name="Comma 2 8 7 3 2" xfId="8981" xr:uid="{00000000-0005-0000-0000-000020170000}"/>
    <cellStyle name="Comma 2 8 7 3 3" xfId="25837" xr:uid="{550AAB22-8BC9-438F-9868-6B45F7BCE93F}"/>
    <cellStyle name="Comma 2 8 8" xfId="8982" xr:uid="{00000000-0005-0000-0000-000021170000}"/>
    <cellStyle name="Comma 2 8 9" xfId="8983" xr:uid="{00000000-0005-0000-0000-000022170000}"/>
    <cellStyle name="Comma 2 8 9 2" xfId="25838" xr:uid="{60B8983E-12A8-4034-B27B-866F14A7856A}"/>
    <cellStyle name="Comma 2 9" xfId="5288" xr:uid="{00000000-0005-0000-0000-000023170000}"/>
    <cellStyle name="Comma 20" xfId="2995" xr:uid="{00000000-0005-0000-0000-0000F8000000}"/>
    <cellStyle name="Comma 20 2" xfId="8984" xr:uid="{00000000-0005-0000-0000-000025170000}"/>
    <cellStyle name="Comma 20 3" xfId="8985" xr:uid="{00000000-0005-0000-0000-000026170000}"/>
    <cellStyle name="Comma 20 3 2" xfId="8986" xr:uid="{00000000-0005-0000-0000-000027170000}"/>
    <cellStyle name="Comma 20 4" xfId="8987" xr:uid="{00000000-0005-0000-0000-000028170000}"/>
    <cellStyle name="Comma 20 5" xfId="5468" xr:uid="{00000000-0005-0000-0000-000024170000}"/>
    <cellStyle name="Comma 20 6" xfId="21145" xr:uid="{0BC16588-5BBB-41E4-B53E-187CEB624F41}"/>
    <cellStyle name="Comma 21" xfId="2991" xr:uid="{00000000-0005-0000-0000-0000F9000000}"/>
    <cellStyle name="Comma 21 2" xfId="8988" xr:uid="{00000000-0005-0000-0000-00002A170000}"/>
    <cellStyle name="Comma 21 3" xfId="8989" xr:uid="{00000000-0005-0000-0000-00002B170000}"/>
    <cellStyle name="Comma 21 3 2" xfId="8990" xr:uid="{00000000-0005-0000-0000-00002C170000}"/>
    <cellStyle name="Comma 21 4" xfId="8991" xr:uid="{00000000-0005-0000-0000-00002D170000}"/>
    <cellStyle name="Comma 21 5" xfId="5467" xr:uid="{00000000-0005-0000-0000-000029170000}"/>
    <cellStyle name="Comma 21 6" xfId="21141" xr:uid="{64723BD8-D1C3-420F-9C23-8405A236916E}"/>
    <cellStyle name="Comma 22" xfId="2988" xr:uid="{00000000-0005-0000-0000-0000FA000000}"/>
    <cellStyle name="Comma 22 2" xfId="8992" xr:uid="{00000000-0005-0000-0000-00002F170000}"/>
    <cellStyle name="Comma 22 3" xfId="8993" xr:uid="{00000000-0005-0000-0000-000030170000}"/>
    <cellStyle name="Comma 22 3 2" xfId="8994" xr:uid="{00000000-0005-0000-0000-000031170000}"/>
    <cellStyle name="Comma 22 4" xfId="8995" xr:uid="{00000000-0005-0000-0000-000032170000}"/>
    <cellStyle name="Comma 22 5" xfId="5466" xr:uid="{00000000-0005-0000-0000-00002E170000}"/>
    <cellStyle name="Comma 22 6" xfId="21138" xr:uid="{BC84016A-8FAF-4126-A2C3-22705AA9336B}"/>
    <cellStyle name="Comma 23" xfId="2985" xr:uid="{00000000-0005-0000-0000-0000FB000000}"/>
    <cellStyle name="Comma 23 2" xfId="8996" xr:uid="{00000000-0005-0000-0000-000034170000}"/>
    <cellStyle name="Comma 23 3" xfId="8997" xr:uid="{00000000-0005-0000-0000-000035170000}"/>
    <cellStyle name="Comma 23 3 2" xfId="8998" xr:uid="{00000000-0005-0000-0000-000036170000}"/>
    <cellStyle name="Comma 23 4" xfId="8999" xr:uid="{00000000-0005-0000-0000-000037170000}"/>
    <cellStyle name="Comma 23 5" xfId="5465" xr:uid="{00000000-0005-0000-0000-000033170000}"/>
    <cellStyle name="Comma 23 6" xfId="21135" xr:uid="{F8F3569D-E097-43B6-B1BF-AD6F72D4BDC3}"/>
    <cellStyle name="Comma 24" xfId="2982" xr:uid="{00000000-0005-0000-0000-0000FC000000}"/>
    <cellStyle name="Comma 24 2" xfId="9000" xr:uid="{00000000-0005-0000-0000-000039170000}"/>
    <cellStyle name="Comma 24 3" xfId="9001" xr:uid="{00000000-0005-0000-0000-00003A170000}"/>
    <cellStyle name="Comma 24 3 2" xfId="9002" xr:uid="{00000000-0005-0000-0000-00003B170000}"/>
    <cellStyle name="Comma 24 4" xfId="9003" xr:uid="{00000000-0005-0000-0000-00003C170000}"/>
    <cellStyle name="Comma 24 5" xfId="5464" xr:uid="{00000000-0005-0000-0000-000038170000}"/>
    <cellStyle name="Comma 24 6" xfId="21132" xr:uid="{C798EEE2-5DEC-4EE6-A799-8536CE6A8455}"/>
    <cellStyle name="Comma 25" xfId="2979" xr:uid="{00000000-0005-0000-0000-0000FD000000}"/>
    <cellStyle name="Comma 25 2" xfId="9004" xr:uid="{00000000-0005-0000-0000-00003E170000}"/>
    <cellStyle name="Comma 25 3" xfId="9005" xr:uid="{00000000-0005-0000-0000-00003F170000}"/>
    <cellStyle name="Comma 25 3 2" xfId="9006" xr:uid="{00000000-0005-0000-0000-000040170000}"/>
    <cellStyle name="Comma 25 4" xfId="9007" xr:uid="{00000000-0005-0000-0000-000041170000}"/>
    <cellStyle name="Comma 25 5" xfId="5463" xr:uid="{00000000-0005-0000-0000-00003D170000}"/>
    <cellStyle name="Comma 25 6" xfId="21129" xr:uid="{9A88AED3-1268-40AA-A4E2-9E1058C4BBDA}"/>
    <cellStyle name="Comma 26" xfId="2976" xr:uid="{00000000-0005-0000-0000-0000FE000000}"/>
    <cellStyle name="Comma 26 2" xfId="9008" xr:uid="{00000000-0005-0000-0000-000043170000}"/>
    <cellStyle name="Comma 26 3" xfId="9009" xr:uid="{00000000-0005-0000-0000-000044170000}"/>
    <cellStyle name="Comma 26 3 2" xfId="9010" xr:uid="{00000000-0005-0000-0000-000045170000}"/>
    <cellStyle name="Comma 26 4" xfId="9011" xr:uid="{00000000-0005-0000-0000-000046170000}"/>
    <cellStyle name="Comma 26 5" xfId="5462" xr:uid="{00000000-0005-0000-0000-000042170000}"/>
    <cellStyle name="Comma 26 6" xfId="21126" xr:uid="{191BB077-4C54-4D9E-AD85-843A98CB16BB}"/>
    <cellStyle name="Comma 27" xfId="2974" xr:uid="{00000000-0005-0000-0000-0000FF000000}"/>
    <cellStyle name="Comma 27 2" xfId="9012" xr:uid="{00000000-0005-0000-0000-000048170000}"/>
    <cellStyle name="Comma 27 3" xfId="9013" xr:uid="{00000000-0005-0000-0000-000049170000}"/>
    <cellStyle name="Comma 27 3 2" xfId="9014" xr:uid="{00000000-0005-0000-0000-00004A170000}"/>
    <cellStyle name="Comma 27 4" xfId="9015" xr:uid="{00000000-0005-0000-0000-00004B170000}"/>
    <cellStyle name="Comma 27 5" xfId="5546" xr:uid="{00000000-0005-0000-0000-000047170000}"/>
    <cellStyle name="Comma 27 6" xfId="21124" xr:uid="{8B7124E4-40EF-4524-B97A-77DFE8D53058}"/>
    <cellStyle name="Comma 28" xfId="2967" xr:uid="{00000000-0005-0000-0000-000000010000}"/>
    <cellStyle name="Comma 28 2" xfId="9016" xr:uid="{00000000-0005-0000-0000-00004D170000}"/>
    <cellStyle name="Comma 28 3" xfId="9017" xr:uid="{00000000-0005-0000-0000-00004E170000}"/>
    <cellStyle name="Comma 28 3 2" xfId="9018" xr:uid="{00000000-0005-0000-0000-00004F170000}"/>
    <cellStyle name="Comma 28 4" xfId="9019" xr:uid="{00000000-0005-0000-0000-000050170000}"/>
    <cellStyle name="Comma 28 5" xfId="5461" xr:uid="{00000000-0005-0000-0000-00004C170000}"/>
    <cellStyle name="Comma 28 6" xfId="21117" xr:uid="{618F0CDC-2A43-4812-B0F0-47559BD58A73}"/>
    <cellStyle name="Comma 29" xfId="2964" xr:uid="{00000000-0005-0000-0000-000001010000}"/>
    <cellStyle name="Comma 29 2" xfId="9020" xr:uid="{00000000-0005-0000-0000-000052170000}"/>
    <cellStyle name="Comma 29 3" xfId="9021" xr:uid="{00000000-0005-0000-0000-000053170000}"/>
    <cellStyle name="Comma 29 3 2" xfId="9022" xr:uid="{00000000-0005-0000-0000-000054170000}"/>
    <cellStyle name="Comma 29 4" xfId="9023" xr:uid="{00000000-0005-0000-0000-000055170000}"/>
    <cellStyle name="Comma 29 5" xfId="5460" xr:uid="{00000000-0005-0000-0000-000051170000}"/>
    <cellStyle name="Comma 29 6" xfId="21114" xr:uid="{8A7799FE-7705-46E2-86B6-6C9863DAA6F7}"/>
    <cellStyle name="Comma 3" xfId="400" xr:uid="{00000000-0005-0000-0000-000002010000}"/>
    <cellStyle name="Comma 3 2" xfId="401" xr:uid="{00000000-0005-0000-0000-000003010000}"/>
    <cellStyle name="Comma 3 2 2" xfId="9024" xr:uid="{00000000-0005-0000-0000-000058170000}"/>
    <cellStyle name="Comma 3 3" xfId="402" xr:uid="{00000000-0005-0000-0000-000004010000}"/>
    <cellStyle name="Comma 3 3 2" xfId="9025" xr:uid="{00000000-0005-0000-0000-00005A170000}"/>
    <cellStyle name="Comma 3 3 2 2" xfId="9026" xr:uid="{00000000-0005-0000-0000-00005B170000}"/>
    <cellStyle name="Comma 3 3 3" xfId="9027" xr:uid="{00000000-0005-0000-0000-00005C170000}"/>
    <cellStyle name="Comma 3 4" xfId="9028" xr:uid="{00000000-0005-0000-0000-00005D170000}"/>
    <cellStyle name="Comma 3 4 2" xfId="9029" xr:uid="{00000000-0005-0000-0000-00005E170000}"/>
    <cellStyle name="Comma 3 4 2 2" xfId="25841" xr:uid="{D0612A8A-CD3F-41F8-8434-A6647A8579B1}"/>
    <cellStyle name="Comma 3 4 3" xfId="9030" xr:uid="{00000000-0005-0000-0000-00005F170000}"/>
    <cellStyle name="Comma 3 4 3 2" xfId="25842" xr:uid="{325C1314-57C5-4506-8411-CD8D8A6E9420}"/>
    <cellStyle name="Comma 3 5" xfId="9031" xr:uid="{00000000-0005-0000-0000-000060170000}"/>
    <cellStyle name="Comma 3 5 2" xfId="9032" xr:uid="{00000000-0005-0000-0000-000061170000}"/>
    <cellStyle name="Comma 3 5 2 2" xfId="25843" xr:uid="{0B40AD9A-1EC4-45DE-A0CD-546041C54897}"/>
    <cellStyle name="Comma 3 6" xfId="9033" xr:uid="{00000000-0005-0000-0000-000062170000}"/>
    <cellStyle name="Comma 3 6 2" xfId="9034" xr:uid="{00000000-0005-0000-0000-000063170000}"/>
    <cellStyle name="Comma 3 6 2 2" xfId="25844" xr:uid="{3827C471-6A7E-4598-AB49-55ABAB63918A}"/>
    <cellStyle name="Comma 3 7" xfId="20546" xr:uid="{3F226CB6-D172-4072-A9EC-B164386A84B9}"/>
    <cellStyle name="Comma 30" xfId="2961" xr:uid="{00000000-0005-0000-0000-000005010000}"/>
    <cellStyle name="Comma 30 2" xfId="9035" xr:uid="{00000000-0005-0000-0000-000065170000}"/>
    <cellStyle name="Comma 30 3" xfId="9036" xr:uid="{00000000-0005-0000-0000-000066170000}"/>
    <cellStyle name="Comma 30 3 2" xfId="9037" xr:uid="{00000000-0005-0000-0000-000067170000}"/>
    <cellStyle name="Comma 30 4" xfId="9038" xr:uid="{00000000-0005-0000-0000-000068170000}"/>
    <cellStyle name="Comma 30 5" xfId="5459" xr:uid="{00000000-0005-0000-0000-000064170000}"/>
    <cellStyle name="Comma 30 6" xfId="21111" xr:uid="{D46470B3-F24D-4CFC-BDAF-A7CB6E75965D}"/>
    <cellStyle name="Comma 31" xfId="2958" xr:uid="{00000000-0005-0000-0000-000006010000}"/>
    <cellStyle name="Comma 31 2" xfId="9039" xr:uid="{00000000-0005-0000-0000-00006A170000}"/>
    <cellStyle name="Comma 31 3" xfId="9040" xr:uid="{00000000-0005-0000-0000-00006B170000}"/>
    <cellStyle name="Comma 31 3 2" xfId="9041" xr:uid="{00000000-0005-0000-0000-00006C170000}"/>
    <cellStyle name="Comma 31 4" xfId="9042" xr:uid="{00000000-0005-0000-0000-00006D170000}"/>
    <cellStyle name="Comma 31 5" xfId="5458" xr:uid="{00000000-0005-0000-0000-000069170000}"/>
    <cellStyle name="Comma 31 6" xfId="21108" xr:uid="{A5D361C0-A11A-4A34-96BD-CF08C9D5A165}"/>
    <cellStyle name="Comma 32" xfId="2955" xr:uid="{00000000-0005-0000-0000-000007010000}"/>
    <cellStyle name="Comma 32 2" xfId="9043" xr:uid="{00000000-0005-0000-0000-00006F170000}"/>
    <cellStyle name="Comma 32 3" xfId="9044" xr:uid="{00000000-0005-0000-0000-000070170000}"/>
    <cellStyle name="Comma 32 3 2" xfId="9045" xr:uid="{00000000-0005-0000-0000-000071170000}"/>
    <cellStyle name="Comma 32 4" xfId="9046" xr:uid="{00000000-0005-0000-0000-000072170000}"/>
    <cellStyle name="Comma 32 5" xfId="5457" xr:uid="{00000000-0005-0000-0000-00006E170000}"/>
    <cellStyle name="Comma 32 6" xfId="21105" xr:uid="{2381D622-4E84-4F8C-958D-C0BE790CE9C1}"/>
    <cellStyle name="Comma 33" xfId="2952" xr:uid="{00000000-0005-0000-0000-000008010000}"/>
    <cellStyle name="Comma 33 2" xfId="9047" xr:uid="{00000000-0005-0000-0000-000074170000}"/>
    <cellStyle name="Comma 33 3" xfId="9048" xr:uid="{00000000-0005-0000-0000-000075170000}"/>
    <cellStyle name="Comma 33 3 2" xfId="9049" xr:uid="{00000000-0005-0000-0000-000076170000}"/>
    <cellStyle name="Comma 33 4" xfId="9050" xr:uid="{00000000-0005-0000-0000-000077170000}"/>
    <cellStyle name="Comma 33 5" xfId="5456" xr:uid="{00000000-0005-0000-0000-000073170000}"/>
    <cellStyle name="Comma 33 6" xfId="21102" xr:uid="{F9D2FE36-F4BC-4F05-A9DC-75E45AE72E36}"/>
    <cellStyle name="Comma 34" xfId="2947" xr:uid="{00000000-0005-0000-0000-000009010000}"/>
    <cellStyle name="Comma 34 2" xfId="9051" xr:uid="{00000000-0005-0000-0000-000079170000}"/>
    <cellStyle name="Comma 34 3" xfId="9052" xr:uid="{00000000-0005-0000-0000-00007A170000}"/>
    <cellStyle name="Comma 34 3 2" xfId="9053" xr:uid="{00000000-0005-0000-0000-00007B170000}"/>
    <cellStyle name="Comma 34 3 3" xfId="25845" xr:uid="{39677291-5B8E-4151-AFCF-0B6011F5D07D}"/>
    <cellStyle name="Comma 34 4" xfId="9054" xr:uid="{00000000-0005-0000-0000-00007C170000}"/>
    <cellStyle name="Comma 34 4 2" xfId="25846" xr:uid="{B5766BFA-B13C-4862-9539-5D5D3A91040D}"/>
    <cellStyle name="Comma 34 5" xfId="9055" xr:uid="{00000000-0005-0000-0000-00007D170000}"/>
    <cellStyle name="Comma 34 6" xfId="9056" xr:uid="{00000000-0005-0000-0000-00007E170000}"/>
    <cellStyle name="Comma 34 7" xfId="5455" xr:uid="{00000000-0005-0000-0000-000078170000}"/>
    <cellStyle name="Comma 34 8" xfId="21097" xr:uid="{0F82E4F8-2218-4959-9B51-EEA09D00E9C1}"/>
    <cellStyle name="Comma 35" xfId="2945" xr:uid="{00000000-0005-0000-0000-00000A010000}"/>
    <cellStyle name="Comma 35 2" xfId="9057" xr:uid="{00000000-0005-0000-0000-000080170000}"/>
    <cellStyle name="Comma 35 3" xfId="9058" xr:uid="{00000000-0005-0000-0000-000081170000}"/>
    <cellStyle name="Comma 35 3 2" xfId="9059" xr:uid="{00000000-0005-0000-0000-000082170000}"/>
    <cellStyle name="Comma 35 3 3" xfId="25847" xr:uid="{AD9AB665-06CF-44AB-B1CA-42D88F9C7435}"/>
    <cellStyle name="Comma 35 4" xfId="9060" xr:uid="{00000000-0005-0000-0000-000083170000}"/>
    <cellStyle name="Comma 35 4 2" xfId="25848" xr:uid="{006E27AA-E50C-4218-B495-09D21C366E2C}"/>
    <cellStyle name="Comma 35 5" xfId="9061" xr:uid="{00000000-0005-0000-0000-000084170000}"/>
    <cellStyle name="Comma 35 6" xfId="9062" xr:uid="{00000000-0005-0000-0000-000085170000}"/>
    <cellStyle name="Comma 35 7" xfId="5545" xr:uid="{00000000-0005-0000-0000-00007F170000}"/>
    <cellStyle name="Comma 35 8" xfId="21095" xr:uid="{C2D019C9-79A3-4EA9-B1F4-413ADF4AEF3B}"/>
    <cellStyle name="Comma 36" xfId="5454" xr:uid="{00000000-0005-0000-0000-000086170000}"/>
    <cellStyle name="Comma 36 2" xfId="9063" xr:uid="{00000000-0005-0000-0000-000087170000}"/>
    <cellStyle name="Comma 36 3" xfId="9064" xr:uid="{00000000-0005-0000-0000-000088170000}"/>
    <cellStyle name="Comma 36 3 2" xfId="9065" xr:uid="{00000000-0005-0000-0000-000089170000}"/>
    <cellStyle name="Comma 36 3 3" xfId="25849" xr:uid="{9B0CB577-468D-4075-AF09-7DE9E82F33C1}"/>
    <cellStyle name="Comma 36 4" xfId="9066" xr:uid="{00000000-0005-0000-0000-00008A170000}"/>
    <cellStyle name="Comma 36 4 2" xfId="25850" xr:uid="{175E5ABC-56D5-4DAA-A9D1-C932AF4A39DB}"/>
    <cellStyle name="Comma 36 5" xfId="9067" xr:uid="{00000000-0005-0000-0000-00008B170000}"/>
    <cellStyle name="Comma 36 6" xfId="9068" xr:uid="{00000000-0005-0000-0000-00008C170000}"/>
    <cellStyle name="Comma 37" xfId="5453" xr:uid="{00000000-0005-0000-0000-00008D170000}"/>
    <cellStyle name="Comma 37 2" xfId="9069" xr:uid="{00000000-0005-0000-0000-00008E170000}"/>
    <cellStyle name="Comma 37 3" xfId="9070" xr:uid="{00000000-0005-0000-0000-00008F170000}"/>
    <cellStyle name="Comma 37 3 2" xfId="9071" xr:uid="{00000000-0005-0000-0000-000090170000}"/>
    <cellStyle name="Comma 37 3 3" xfId="25851" xr:uid="{95196F7C-5CFE-44F1-85E2-51D1C81D3097}"/>
    <cellStyle name="Comma 37 4" xfId="9072" xr:uid="{00000000-0005-0000-0000-000091170000}"/>
    <cellStyle name="Comma 37 4 2" xfId="25852" xr:uid="{B4952B8E-CD69-4B9D-85A2-CA0CF7C3B072}"/>
    <cellStyle name="Comma 37 5" xfId="9073" xr:uid="{00000000-0005-0000-0000-000092170000}"/>
    <cellStyle name="Comma 37 6" xfId="9074" xr:uid="{00000000-0005-0000-0000-000093170000}"/>
    <cellStyle name="Comma 38" xfId="5452" xr:uid="{00000000-0005-0000-0000-000094170000}"/>
    <cellStyle name="Comma 38 2" xfId="9075" xr:uid="{00000000-0005-0000-0000-000095170000}"/>
    <cellStyle name="Comma 38 3" xfId="9076" xr:uid="{00000000-0005-0000-0000-000096170000}"/>
    <cellStyle name="Comma 38 3 2" xfId="9077" xr:uid="{00000000-0005-0000-0000-000097170000}"/>
    <cellStyle name="Comma 38 3 3" xfId="25853" xr:uid="{07E0D310-5924-4BFE-8CD3-5328C8321584}"/>
    <cellStyle name="Comma 38 4" xfId="9078" xr:uid="{00000000-0005-0000-0000-000098170000}"/>
    <cellStyle name="Comma 38 4 2" xfId="25854" xr:uid="{E147C025-9FEF-4FCE-95DD-DD0941A9FD4A}"/>
    <cellStyle name="Comma 38 5" xfId="9079" xr:uid="{00000000-0005-0000-0000-000099170000}"/>
    <cellStyle name="Comma 38 6" xfId="9080" xr:uid="{00000000-0005-0000-0000-00009A170000}"/>
    <cellStyle name="Comma 39" xfId="5451" xr:uid="{00000000-0005-0000-0000-00009B170000}"/>
    <cellStyle name="Comma 39 2" xfId="9081" xr:uid="{00000000-0005-0000-0000-00009C170000}"/>
    <cellStyle name="Comma 39 2 2" xfId="9082" xr:uid="{00000000-0005-0000-0000-00009D170000}"/>
    <cellStyle name="Comma 39 2 2 2" xfId="9083" xr:uid="{00000000-0005-0000-0000-00009E170000}"/>
    <cellStyle name="Comma 39 2 2 2 2" xfId="9084" xr:uid="{00000000-0005-0000-0000-00009F170000}"/>
    <cellStyle name="Comma 39 2 2 2 3" xfId="9085" xr:uid="{00000000-0005-0000-0000-0000A0170000}"/>
    <cellStyle name="Comma 39 2 2 2 3 2" xfId="25855" xr:uid="{D6FD2415-309C-4B27-A186-225FE7743E4D}"/>
    <cellStyle name="Comma 39 2 2 3" xfId="9086" xr:uid="{00000000-0005-0000-0000-0000A1170000}"/>
    <cellStyle name="Comma 39 2 2 4" xfId="9087" xr:uid="{00000000-0005-0000-0000-0000A2170000}"/>
    <cellStyle name="Comma 39 2 2 4 2" xfId="25856" xr:uid="{F0E63D4D-8A85-48BF-B67E-F47CEA2F224B}"/>
    <cellStyle name="Comma 39 2 3" xfId="9088" xr:uid="{00000000-0005-0000-0000-0000A3170000}"/>
    <cellStyle name="Comma 39 2 3 2" xfId="9089" xr:uid="{00000000-0005-0000-0000-0000A4170000}"/>
    <cellStyle name="Comma 39 2 4" xfId="9090" xr:uid="{00000000-0005-0000-0000-0000A5170000}"/>
    <cellStyle name="Comma 39 2 5" xfId="9091" xr:uid="{00000000-0005-0000-0000-0000A6170000}"/>
    <cellStyle name="Comma 39 2 5 2" xfId="9092" xr:uid="{00000000-0005-0000-0000-0000A7170000}"/>
    <cellStyle name="Comma 39 2 6" xfId="9093" xr:uid="{00000000-0005-0000-0000-0000A8170000}"/>
    <cellStyle name="Comma 39 2 6 2" xfId="9094" xr:uid="{00000000-0005-0000-0000-0000A9170000}"/>
    <cellStyle name="Comma 39 2 6 2 2" xfId="9095" xr:uid="{00000000-0005-0000-0000-0000AA170000}"/>
    <cellStyle name="Comma 39 2 6 3" xfId="9096" xr:uid="{00000000-0005-0000-0000-0000AB170000}"/>
    <cellStyle name="Comma 39 2 6 3 2" xfId="9097" xr:uid="{00000000-0005-0000-0000-0000AC170000}"/>
    <cellStyle name="Comma 39 2 6 3 3" xfId="25857" xr:uid="{BDFCAF98-E768-420B-9A33-2C5508F78CB6}"/>
    <cellStyle name="Comma 39 2 7" xfId="9098" xr:uid="{00000000-0005-0000-0000-0000AD170000}"/>
    <cellStyle name="Comma 39 2 8" xfId="9099" xr:uid="{00000000-0005-0000-0000-0000AE170000}"/>
    <cellStyle name="Comma 39 3" xfId="9100" xr:uid="{00000000-0005-0000-0000-0000AF170000}"/>
    <cellStyle name="Comma 39 3 2" xfId="9101" xr:uid="{00000000-0005-0000-0000-0000B0170000}"/>
    <cellStyle name="Comma 39 3 3" xfId="9102" xr:uid="{00000000-0005-0000-0000-0000B1170000}"/>
    <cellStyle name="Comma 39 3 4" xfId="9103" xr:uid="{00000000-0005-0000-0000-0000B2170000}"/>
    <cellStyle name="Comma 39 3 4 2" xfId="25858" xr:uid="{D47475EC-F033-478C-9FE7-E336F78F5341}"/>
    <cellStyle name="Comma 39 4" xfId="9104" xr:uid="{00000000-0005-0000-0000-0000B3170000}"/>
    <cellStyle name="Comma 39 4 2" xfId="9105" xr:uid="{00000000-0005-0000-0000-0000B4170000}"/>
    <cellStyle name="Comma 39 4 3" xfId="9106" xr:uid="{00000000-0005-0000-0000-0000B5170000}"/>
    <cellStyle name="Comma 39 4 4" xfId="9107" xr:uid="{00000000-0005-0000-0000-0000B6170000}"/>
    <cellStyle name="Comma 39 4 4 2" xfId="25859" xr:uid="{37AA41BC-C576-43A4-A295-E599C0005533}"/>
    <cellStyle name="Comma 39 5" xfId="9108" xr:uid="{00000000-0005-0000-0000-0000B7170000}"/>
    <cellStyle name="Comma 39 5 2" xfId="9109" xr:uid="{00000000-0005-0000-0000-0000B8170000}"/>
    <cellStyle name="Comma 39 5 3" xfId="9110" xr:uid="{00000000-0005-0000-0000-0000B9170000}"/>
    <cellStyle name="Comma 39 5 4" xfId="9111" xr:uid="{00000000-0005-0000-0000-0000BA170000}"/>
    <cellStyle name="Comma 39 6" xfId="9112" xr:uid="{00000000-0005-0000-0000-0000BB170000}"/>
    <cellStyle name="Comma 39 6 2" xfId="9113" xr:uid="{00000000-0005-0000-0000-0000BC170000}"/>
    <cellStyle name="Comma 39 6 2 2" xfId="9114" xr:uid="{00000000-0005-0000-0000-0000BD170000}"/>
    <cellStyle name="Comma 39 6 3" xfId="9115" xr:uid="{00000000-0005-0000-0000-0000BE170000}"/>
    <cellStyle name="Comma 39 6 3 2" xfId="9116" xr:uid="{00000000-0005-0000-0000-0000BF170000}"/>
    <cellStyle name="Comma 39 6 3 3" xfId="25860" xr:uid="{48C0BF9F-1508-496B-BD60-3DBE21625E82}"/>
    <cellStyle name="Comma 39 7" xfId="9117" xr:uid="{00000000-0005-0000-0000-0000C0170000}"/>
    <cellStyle name="Comma 39 8" xfId="9118" xr:uid="{00000000-0005-0000-0000-0000C1170000}"/>
    <cellStyle name="Comma 39 9" xfId="9119" xr:uid="{00000000-0005-0000-0000-0000C2170000}"/>
    <cellStyle name="Comma 4" xfId="403" xr:uid="{00000000-0005-0000-0000-00000B010000}"/>
    <cellStyle name="Comma 4 10" xfId="5450" xr:uid="{00000000-0005-0000-0000-0000C3170000}"/>
    <cellStyle name="Comma 4 2" xfId="404" xr:uid="{00000000-0005-0000-0000-00000C010000}"/>
    <cellStyle name="Comma 4 2 2" xfId="9120" xr:uid="{00000000-0005-0000-0000-0000C5170000}"/>
    <cellStyle name="Comma 4 2 2 2" xfId="9121" xr:uid="{00000000-0005-0000-0000-0000C6170000}"/>
    <cellStyle name="Comma 4 2 2 3" xfId="9122" xr:uid="{00000000-0005-0000-0000-0000C7170000}"/>
    <cellStyle name="Comma 4 2 3" xfId="9123" xr:uid="{00000000-0005-0000-0000-0000C8170000}"/>
    <cellStyle name="Comma 4 2 4" xfId="9124" xr:uid="{00000000-0005-0000-0000-0000C9170000}"/>
    <cellStyle name="Comma 4 2 5" xfId="5449" xr:uid="{00000000-0005-0000-0000-0000C4170000}"/>
    <cellStyle name="Comma 4 3" xfId="405" xr:uid="{00000000-0005-0000-0000-00000D010000}"/>
    <cellStyle name="Comma 4 3 2" xfId="9125" xr:uid="{00000000-0005-0000-0000-0000CA170000}"/>
    <cellStyle name="Comma 4 4" xfId="9126" xr:uid="{00000000-0005-0000-0000-0000CB170000}"/>
    <cellStyle name="Comma 4 4 2" xfId="9127" xr:uid="{00000000-0005-0000-0000-0000CC170000}"/>
    <cellStyle name="Comma 4 5" xfId="9128" xr:uid="{00000000-0005-0000-0000-0000CD170000}"/>
    <cellStyle name="Comma 4 6" xfId="9129" xr:uid="{00000000-0005-0000-0000-0000CE170000}"/>
    <cellStyle name="Comma 4 6 2" xfId="9130" xr:uid="{00000000-0005-0000-0000-0000CF170000}"/>
    <cellStyle name="Comma 4 6 2 2" xfId="9131" xr:uid="{00000000-0005-0000-0000-0000D0170000}"/>
    <cellStyle name="Comma 4 6 3" xfId="9132" xr:uid="{00000000-0005-0000-0000-0000D1170000}"/>
    <cellStyle name="Comma 4 6 4" xfId="9133" xr:uid="{00000000-0005-0000-0000-0000D2170000}"/>
    <cellStyle name="Comma 4 6 4 2" xfId="9134" xr:uid="{00000000-0005-0000-0000-0000D3170000}"/>
    <cellStyle name="Comma 4 6 5" xfId="9135" xr:uid="{00000000-0005-0000-0000-0000D4170000}"/>
    <cellStyle name="Comma 4 6 5 2" xfId="9136" xr:uid="{00000000-0005-0000-0000-0000D5170000}"/>
    <cellStyle name="Comma 4 6 5 2 2" xfId="9137" xr:uid="{00000000-0005-0000-0000-0000D6170000}"/>
    <cellStyle name="Comma 4 6 5 3" xfId="9138" xr:uid="{00000000-0005-0000-0000-0000D7170000}"/>
    <cellStyle name="Comma 4 6 5 3 2" xfId="9139" xr:uid="{00000000-0005-0000-0000-0000D8170000}"/>
    <cellStyle name="Comma 4 6 5 3 3" xfId="25861" xr:uid="{71AAE935-A52A-4749-9A60-E42CF9EB5D02}"/>
    <cellStyle name="Comma 4 6 6" xfId="9140" xr:uid="{00000000-0005-0000-0000-0000D9170000}"/>
    <cellStyle name="Comma 4 6 7" xfId="9141" xr:uid="{00000000-0005-0000-0000-0000DA170000}"/>
    <cellStyle name="Comma 4 6 8" xfId="9142" xr:uid="{00000000-0005-0000-0000-0000DB170000}"/>
    <cellStyle name="Comma 4 7" xfId="9143" xr:uid="{00000000-0005-0000-0000-0000DC170000}"/>
    <cellStyle name="Comma 4 8" xfId="9144" xr:uid="{00000000-0005-0000-0000-0000DD170000}"/>
    <cellStyle name="Comma 4 9" xfId="9145" xr:uid="{00000000-0005-0000-0000-0000DE170000}"/>
    <cellStyle name="Comma 4_App b.3 Unspent_" xfId="406" xr:uid="{00000000-0005-0000-0000-00000E010000}"/>
    <cellStyle name="Comma 40" xfId="5448" xr:uid="{00000000-0005-0000-0000-0000DF170000}"/>
    <cellStyle name="Comma 40 2" xfId="9146" xr:uid="{00000000-0005-0000-0000-0000E0170000}"/>
    <cellStyle name="Comma 40 2 2" xfId="9147" xr:uid="{00000000-0005-0000-0000-0000E1170000}"/>
    <cellStyle name="Comma 40 2 2 2" xfId="9148" xr:uid="{00000000-0005-0000-0000-0000E2170000}"/>
    <cellStyle name="Comma 40 2 2 2 2" xfId="9149" xr:uid="{00000000-0005-0000-0000-0000E3170000}"/>
    <cellStyle name="Comma 40 2 2 2 3" xfId="9150" xr:uid="{00000000-0005-0000-0000-0000E4170000}"/>
    <cellStyle name="Comma 40 2 2 2 3 2" xfId="25862" xr:uid="{3A99D9A1-17FA-4E04-B8F1-A73E5983F75B}"/>
    <cellStyle name="Comma 40 2 2 3" xfId="9151" xr:uid="{00000000-0005-0000-0000-0000E5170000}"/>
    <cellStyle name="Comma 40 2 2 4" xfId="9152" xr:uid="{00000000-0005-0000-0000-0000E6170000}"/>
    <cellStyle name="Comma 40 2 2 4 2" xfId="25863" xr:uid="{D86203A9-1676-465F-B8B6-0ED080A49B9E}"/>
    <cellStyle name="Comma 40 2 3" xfId="9153" xr:uid="{00000000-0005-0000-0000-0000E7170000}"/>
    <cellStyle name="Comma 40 2 3 2" xfId="9154" xr:uid="{00000000-0005-0000-0000-0000E8170000}"/>
    <cellStyle name="Comma 40 2 4" xfId="9155" xr:uid="{00000000-0005-0000-0000-0000E9170000}"/>
    <cellStyle name="Comma 40 2 5" xfId="9156" xr:uid="{00000000-0005-0000-0000-0000EA170000}"/>
    <cellStyle name="Comma 40 2 5 2" xfId="9157" xr:uid="{00000000-0005-0000-0000-0000EB170000}"/>
    <cellStyle name="Comma 40 2 6" xfId="9158" xr:uid="{00000000-0005-0000-0000-0000EC170000}"/>
    <cellStyle name="Comma 40 2 6 2" xfId="9159" xr:uid="{00000000-0005-0000-0000-0000ED170000}"/>
    <cellStyle name="Comma 40 2 6 2 2" xfId="9160" xr:uid="{00000000-0005-0000-0000-0000EE170000}"/>
    <cellStyle name="Comma 40 2 6 3" xfId="9161" xr:uid="{00000000-0005-0000-0000-0000EF170000}"/>
    <cellStyle name="Comma 40 2 6 3 2" xfId="9162" xr:uid="{00000000-0005-0000-0000-0000F0170000}"/>
    <cellStyle name="Comma 40 2 6 3 3" xfId="25864" xr:uid="{75F4B89D-278C-46DE-BA8B-C041EF169705}"/>
    <cellStyle name="Comma 40 2 7" xfId="9163" xr:uid="{00000000-0005-0000-0000-0000F1170000}"/>
    <cellStyle name="Comma 40 2 8" xfId="9164" xr:uid="{00000000-0005-0000-0000-0000F2170000}"/>
    <cellStyle name="Comma 40 3" xfId="9165" xr:uid="{00000000-0005-0000-0000-0000F3170000}"/>
    <cellStyle name="Comma 40 3 2" xfId="9166" xr:uid="{00000000-0005-0000-0000-0000F4170000}"/>
    <cellStyle name="Comma 40 3 3" xfId="9167" xr:uid="{00000000-0005-0000-0000-0000F5170000}"/>
    <cellStyle name="Comma 40 3 4" xfId="9168" xr:uid="{00000000-0005-0000-0000-0000F6170000}"/>
    <cellStyle name="Comma 40 3 4 2" xfId="25865" xr:uid="{44D527D1-ED2E-4373-9ACD-D898F6C1A245}"/>
    <cellStyle name="Comma 40 4" xfId="9169" xr:uid="{00000000-0005-0000-0000-0000F7170000}"/>
    <cellStyle name="Comma 40 4 2" xfId="9170" xr:uid="{00000000-0005-0000-0000-0000F8170000}"/>
    <cellStyle name="Comma 40 4 3" xfId="9171" xr:uid="{00000000-0005-0000-0000-0000F9170000}"/>
    <cellStyle name="Comma 40 4 4" xfId="9172" xr:uid="{00000000-0005-0000-0000-0000FA170000}"/>
    <cellStyle name="Comma 40 4 4 2" xfId="25866" xr:uid="{DD36A2FF-EEB3-4CDF-9FAA-0750BDDFE003}"/>
    <cellStyle name="Comma 40 5" xfId="9173" xr:uid="{00000000-0005-0000-0000-0000FB170000}"/>
    <cellStyle name="Comma 40 5 2" xfId="9174" xr:uid="{00000000-0005-0000-0000-0000FC170000}"/>
    <cellStyle name="Comma 40 5 3" xfId="9175" xr:uid="{00000000-0005-0000-0000-0000FD170000}"/>
    <cellStyle name="Comma 40 5 4" xfId="9176" xr:uid="{00000000-0005-0000-0000-0000FE170000}"/>
    <cellStyle name="Comma 40 6" xfId="9177" xr:uid="{00000000-0005-0000-0000-0000FF170000}"/>
    <cellStyle name="Comma 40 6 2" xfId="9178" xr:uid="{00000000-0005-0000-0000-000000180000}"/>
    <cellStyle name="Comma 40 6 2 2" xfId="9179" xr:uid="{00000000-0005-0000-0000-000001180000}"/>
    <cellStyle name="Comma 40 6 3" xfId="9180" xr:uid="{00000000-0005-0000-0000-000002180000}"/>
    <cellStyle name="Comma 40 6 3 2" xfId="9181" xr:uid="{00000000-0005-0000-0000-000003180000}"/>
    <cellStyle name="Comma 40 6 3 3" xfId="25871" xr:uid="{4FEEF8A6-6A89-4BD6-B462-5E43A44AA94A}"/>
    <cellStyle name="Comma 40 7" xfId="9182" xr:uid="{00000000-0005-0000-0000-000004180000}"/>
    <cellStyle name="Comma 41" xfId="5447" xr:uid="{00000000-0005-0000-0000-000005180000}"/>
    <cellStyle name="Comma 41 2" xfId="9183" xr:uid="{00000000-0005-0000-0000-000006180000}"/>
    <cellStyle name="Comma 41 2 2" xfId="9184" xr:uid="{00000000-0005-0000-0000-000007180000}"/>
    <cellStyle name="Comma 41 2 2 2" xfId="9185" xr:uid="{00000000-0005-0000-0000-000008180000}"/>
    <cellStyle name="Comma 41 2 2 2 2" xfId="9186" xr:uid="{00000000-0005-0000-0000-000009180000}"/>
    <cellStyle name="Comma 41 2 2 2 3" xfId="9187" xr:uid="{00000000-0005-0000-0000-00000A180000}"/>
    <cellStyle name="Comma 41 2 2 2 3 2" xfId="25872" xr:uid="{65AD2CD5-9BB3-44ED-AE3D-0C782FFA5B40}"/>
    <cellStyle name="Comma 41 2 2 3" xfId="9188" xr:uid="{00000000-0005-0000-0000-00000B180000}"/>
    <cellStyle name="Comma 41 2 2 4" xfId="9189" xr:uid="{00000000-0005-0000-0000-00000C180000}"/>
    <cellStyle name="Comma 41 2 2 4 2" xfId="25873" xr:uid="{256D350B-92D4-4617-B839-997F4B979978}"/>
    <cellStyle name="Comma 41 2 3" xfId="9190" xr:uid="{00000000-0005-0000-0000-00000D180000}"/>
    <cellStyle name="Comma 41 2 3 2" xfId="9191" xr:uid="{00000000-0005-0000-0000-00000E180000}"/>
    <cellStyle name="Comma 41 2 4" xfId="9192" xr:uid="{00000000-0005-0000-0000-00000F180000}"/>
    <cellStyle name="Comma 41 2 5" xfId="9193" xr:uid="{00000000-0005-0000-0000-000010180000}"/>
    <cellStyle name="Comma 41 2 5 2" xfId="9194" xr:uid="{00000000-0005-0000-0000-000011180000}"/>
    <cellStyle name="Comma 41 2 6" xfId="9195" xr:uid="{00000000-0005-0000-0000-000012180000}"/>
    <cellStyle name="Comma 41 2 6 2" xfId="9196" xr:uid="{00000000-0005-0000-0000-000013180000}"/>
    <cellStyle name="Comma 41 2 6 2 2" xfId="9197" xr:uid="{00000000-0005-0000-0000-000014180000}"/>
    <cellStyle name="Comma 41 2 6 3" xfId="9198" xr:uid="{00000000-0005-0000-0000-000015180000}"/>
    <cellStyle name="Comma 41 2 6 3 2" xfId="9199" xr:uid="{00000000-0005-0000-0000-000016180000}"/>
    <cellStyle name="Comma 41 2 6 3 3" xfId="25874" xr:uid="{DF17F8C4-EAFB-426D-8DD4-EF44F7694AC6}"/>
    <cellStyle name="Comma 41 2 7" xfId="9200" xr:uid="{00000000-0005-0000-0000-000017180000}"/>
    <cellStyle name="Comma 41 2 8" xfId="9201" xr:uid="{00000000-0005-0000-0000-000018180000}"/>
    <cellStyle name="Comma 41 3" xfId="9202" xr:uid="{00000000-0005-0000-0000-000019180000}"/>
    <cellStyle name="Comma 41 3 2" xfId="9203" xr:uid="{00000000-0005-0000-0000-00001A180000}"/>
    <cellStyle name="Comma 41 3 3" xfId="9204" xr:uid="{00000000-0005-0000-0000-00001B180000}"/>
    <cellStyle name="Comma 41 3 4" xfId="9205" xr:uid="{00000000-0005-0000-0000-00001C180000}"/>
    <cellStyle name="Comma 41 3 4 2" xfId="25875" xr:uid="{BF3D37CA-B86D-4DF7-B480-BA88282C3B3F}"/>
    <cellStyle name="Comma 41 4" xfId="9206" xr:uid="{00000000-0005-0000-0000-00001D180000}"/>
    <cellStyle name="Comma 41 4 2" xfId="9207" xr:uid="{00000000-0005-0000-0000-00001E180000}"/>
    <cellStyle name="Comma 41 4 3" xfId="9208" xr:uid="{00000000-0005-0000-0000-00001F180000}"/>
    <cellStyle name="Comma 41 4 4" xfId="9209" xr:uid="{00000000-0005-0000-0000-000020180000}"/>
    <cellStyle name="Comma 41 4 4 2" xfId="25876" xr:uid="{A7673AC7-FED9-447E-9014-159AC0497624}"/>
    <cellStyle name="Comma 41 5" xfId="9210" xr:uid="{00000000-0005-0000-0000-000021180000}"/>
    <cellStyle name="Comma 41 5 2" xfId="9211" xr:uid="{00000000-0005-0000-0000-000022180000}"/>
    <cellStyle name="Comma 41 5 3" xfId="9212" xr:uid="{00000000-0005-0000-0000-000023180000}"/>
    <cellStyle name="Comma 41 5 4" xfId="9213" xr:uid="{00000000-0005-0000-0000-000024180000}"/>
    <cellStyle name="Comma 41 6" xfId="9214" xr:uid="{00000000-0005-0000-0000-000025180000}"/>
    <cellStyle name="Comma 41 6 2" xfId="9215" xr:uid="{00000000-0005-0000-0000-000026180000}"/>
    <cellStyle name="Comma 41 6 2 2" xfId="9216" xr:uid="{00000000-0005-0000-0000-000027180000}"/>
    <cellStyle name="Comma 41 6 3" xfId="9217" xr:uid="{00000000-0005-0000-0000-000028180000}"/>
    <cellStyle name="Comma 41 6 3 2" xfId="9218" xr:uid="{00000000-0005-0000-0000-000029180000}"/>
    <cellStyle name="Comma 41 6 3 3" xfId="25877" xr:uid="{07770910-9FB6-4AED-BBC4-A6D059642CC0}"/>
    <cellStyle name="Comma 41 7" xfId="9219" xr:uid="{00000000-0005-0000-0000-00002A180000}"/>
    <cellStyle name="Comma 42" xfId="5544" xr:uid="{00000000-0005-0000-0000-00002B180000}"/>
    <cellStyle name="Comma 42 2" xfId="9220" xr:uid="{00000000-0005-0000-0000-00002C180000}"/>
    <cellStyle name="Comma 42 2 2" xfId="9221" xr:uid="{00000000-0005-0000-0000-00002D180000}"/>
    <cellStyle name="Comma 42 2 2 2" xfId="9222" xr:uid="{00000000-0005-0000-0000-00002E180000}"/>
    <cellStyle name="Comma 42 2 2 3" xfId="9223" xr:uid="{00000000-0005-0000-0000-00002F180000}"/>
    <cellStyle name="Comma 42 2 2 4" xfId="9224" xr:uid="{00000000-0005-0000-0000-000030180000}"/>
    <cellStyle name="Comma 42 2 2 4 2" xfId="25878" xr:uid="{7982FD47-A9E9-4206-98A3-7EEFA1B10C96}"/>
    <cellStyle name="Comma 42 2 3" xfId="9225" xr:uid="{00000000-0005-0000-0000-000031180000}"/>
    <cellStyle name="Comma 42 2 4" xfId="9226" xr:uid="{00000000-0005-0000-0000-000032180000}"/>
    <cellStyle name="Comma 42 2 4 2" xfId="9227" xr:uid="{00000000-0005-0000-0000-000033180000}"/>
    <cellStyle name="Comma 42 2 5" xfId="9228" xr:uid="{00000000-0005-0000-0000-000034180000}"/>
    <cellStyle name="Comma 42 2 5 2" xfId="9229" xr:uid="{00000000-0005-0000-0000-000035180000}"/>
    <cellStyle name="Comma 42 2 5 2 2" xfId="9230" xr:uid="{00000000-0005-0000-0000-000036180000}"/>
    <cellStyle name="Comma 42 2 5 3" xfId="9231" xr:uid="{00000000-0005-0000-0000-000037180000}"/>
    <cellStyle name="Comma 42 2 5 3 2" xfId="9232" xr:uid="{00000000-0005-0000-0000-000038180000}"/>
    <cellStyle name="Comma 42 2 5 3 3" xfId="25879" xr:uid="{83B641AF-4E3B-49EF-844A-A246F3F430EE}"/>
    <cellStyle name="Comma 42 2 6" xfId="9233" xr:uid="{00000000-0005-0000-0000-000039180000}"/>
    <cellStyle name="Comma 42 2 7" xfId="9234" xr:uid="{00000000-0005-0000-0000-00003A180000}"/>
    <cellStyle name="Comma 42 2 7 2" xfId="25880" xr:uid="{0164B952-13D0-4F10-BBF5-31B780D2F03E}"/>
    <cellStyle name="Comma 42 3" xfId="9235" xr:uid="{00000000-0005-0000-0000-00003B180000}"/>
    <cellStyle name="Comma 42 3 2" xfId="9236" xr:uid="{00000000-0005-0000-0000-00003C180000}"/>
    <cellStyle name="Comma 42 3 3" xfId="9237" xr:uid="{00000000-0005-0000-0000-00003D180000}"/>
    <cellStyle name="Comma 42 3 4" xfId="9238" xr:uid="{00000000-0005-0000-0000-00003E180000}"/>
    <cellStyle name="Comma 42 3 4 2" xfId="25881" xr:uid="{B91DE9B9-2B80-424D-AEF4-8466D9B5FC99}"/>
    <cellStyle name="Comma 42 4" xfId="9239" xr:uid="{00000000-0005-0000-0000-00003F180000}"/>
    <cellStyle name="Comma 42 4 2" xfId="9240" xr:uid="{00000000-0005-0000-0000-000040180000}"/>
    <cellStyle name="Comma 42 4 3" xfId="9241" xr:uid="{00000000-0005-0000-0000-000041180000}"/>
    <cellStyle name="Comma 42 4 4" xfId="9242" xr:uid="{00000000-0005-0000-0000-000042180000}"/>
    <cellStyle name="Comma 42 4 4 2" xfId="25882" xr:uid="{605B05A1-9BED-4AF1-96A8-293D3C385656}"/>
    <cellStyle name="Comma 42 5" xfId="9243" xr:uid="{00000000-0005-0000-0000-000043180000}"/>
    <cellStyle name="Comma 42 5 2" xfId="9244" xr:uid="{00000000-0005-0000-0000-000044180000}"/>
    <cellStyle name="Comma 42 5 3" xfId="9245" xr:uid="{00000000-0005-0000-0000-000045180000}"/>
    <cellStyle name="Comma 42 6" xfId="9246" xr:uid="{00000000-0005-0000-0000-000046180000}"/>
    <cellStyle name="Comma 42 6 2" xfId="9247" xr:uid="{00000000-0005-0000-0000-000047180000}"/>
    <cellStyle name="Comma 42 7" xfId="9248" xr:uid="{00000000-0005-0000-0000-000048180000}"/>
    <cellStyle name="Comma 42 7 2" xfId="9249" xr:uid="{00000000-0005-0000-0000-000049180000}"/>
    <cellStyle name="Comma 42 7 2 2" xfId="9250" xr:uid="{00000000-0005-0000-0000-00004A180000}"/>
    <cellStyle name="Comma 42 7 3" xfId="9251" xr:uid="{00000000-0005-0000-0000-00004B180000}"/>
    <cellStyle name="Comma 42 7 3 2" xfId="9252" xr:uid="{00000000-0005-0000-0000-00004C180000}"/>
    <cellStyle name="Comma 42 7 3 3" xfId="25883" xr:uid="{7B8C8FD5-8E16-43C5-8A37-FCDF76A62CD2}"/>
    <cellStyle name="Comma 42 8" xfId="9253" xr:uid="{00000000-0005-0000-0000-00004D180000}"/>
    <cellStyle name="Comma 43" xfId="5446" xr:uid="{00000000-0005-0000-0000-00004E180000}"/>
    <cellStyle name="Comma 43 2" xfId="9254" xr:uid="{00000000-0005-0000-0000-00004F180000}"/>
    <cellStyle name="Comma 43 2 2" xfId="9255" xr:uid="{00000000-0005-0000-0000-000050180000}"/>
    <cellStyle name="Comma 43 2 2 2" xfId="9256" xr:uid="{00000000-0005-0000-0000-000051180000}"/>
    <cellStyle name="Comma 43 2 2 3" xfId="9257" xr:uid="{00000000-0005-0000-0000-000052180000}"/>
    <cellStyle name="Comma 43 2 2 4" xfId="9258" xr:uid="{00000000-0005-0000-0000-000053180000}"/>
    <cellStyle name="Comma 43 2 2 4 2" xfId="25884" xr:uid="{3E601306-482C-4230-A0B4-9FE90385EA0B}"/>
    <cellStyle name="Comma 43 2 3" xfId="9259" xr:uid="{00000000-0005-0000-0000-000054180000}"/>
    <cellStyle name="Comma 43 2 4" xfId="9260" xr:uid="{00000000-0005-0000-0000-000055180000}"/>
    <cellStyle name="Comma 43 2 4 2" xfId="9261" xr:uid="{00000000-0005-0000-0000-000056180000}"/>
    <cellStyle name="Comma 43 2 5" xfId="9262" xr:uid="{00000000-0005-0000-0000-000057180000}"/>
    <cellStyle name="Comma 43 2 5 2" xfId="9263" xr:uid="{00000000-0005-0000-0000-000058180000}"/>
    <cellStyle name="Comma 43 2 5 2 2" xfId="9264" xr:uid="{00000000-0005-0000-0000-000059180000}"/>
    <cellStyle name="Comma 43 2 5 3" xfId="9265" xr:uid="{00000000-0005-0000-0000-00005A180000}"/>
    <cellStyle name="Comma 43 2 5 3 2" xfId="9266" xr:uid="{00000000-0005-0000-0000-00005B180000}"/>
    <cellStyle name="Comma 43 2 5 3 3" xfId="25885" xr:uid="{59CDBD4A-EACA-4AC0-95D9-E72D48EB44AC}"/>
    <cellStyle name="Comma 43 2 6" xfId="9267" xr:uid="{00000000-0005-0000-0000-00005C180000}"/>
    <cellStyle name="Comma 43 2 7" xfId="9268" xr:uid="{00000000-0005-0000-0000-00005D180000}"/>
    <cellStyle name="Comma 43 2 7 2" xfId="25886" xr:uid="{9D089605-242A-41D7-85F2-18BA58A2C1E5}"/>
    <cellStyle name="Comma 43 3" xfId="9269" xr:uid="{00000000-0005-0000-0000-00005E180000}"/>
    <cellStyle name="Comma 43 3 2" xfId="9270" xr:uid="{00000000-0005-0000-0000-00005F180000}"/>
    <cellStyle name="Comma 43 3 3" xfId="9271" xr:uid="{00000000-0005-0000-0000-000060180000}"/>
    <cellStyle name="Comma 43 3 4" xfId="9272" xr:uid="{00000000-0005-0000-0000-000061180000}"/>
    <cellStyle name="Comma 43 3 4 2" xfId="25887" xr:uid="{FA2D22F3-0022-43FF-94D5-89B817D80668}"/>
    <cellStyle name="Comma 43 4" xfId="9273" xr:uid="{00000000-0005-0000-0000-000062180000}"/>
    <cellStyle name="Comma 43 4 2" xfId="9274" xr:uid="{00000000-0005-0000-0000-000063180000}"/>
    <cellStyle name="Comma 43 4 3" xfId="9275" xr:uid="{00000000-0005-0000-0000-000064180000}"/>
    <cellStyle name="Comma 43 4 4" xfId="9276" xr:uid="{00000000-0005-0000-0000-000065180000}"/>
    <cellStyle name="Comma 43 4 4 2" xfId="25888" xr:uid="{EB9E497D-CCF0-4ECE-A98C-EA6DB4D57E0D}"/>
    <cellStyle name="Comma 43 5" xfId="9277" xr:uid="{00000000-0005-0000-0000-000066180000}"/>
    <cellStyle name="Comma 43 5 2" xfId="9278" xr:uid="{00000000-0005-0000-0000-000067180000}"/>
    <cellStyle name="Comma 43 5 3" xfId="9279" xr:uid="{00000000-0005-0000-0000-000068180000}"/>
    <cellStyle name="Comma 43 6" xfId="9280" xr:uid="{00000000-0005-0000-0000-000069180000}"/>
    <cellStyle name="Comma 43 6 2" xfId="9281" xr:uid="{00000000-0005-0000-0000-00006A180000}"/>
    <cellStyle name="Comma 43 7" xfId="9282" xr:uid="{00000000-0005-0000-0000-00006B180000}"/>
    <cellStyle name="Comma 43 7 2" xfId="9283" xr:uid="{00000000-0005-0000-0000-00006C180000}"/>
    <cellStyle name="Comma 43 7 2 2" xfId="9284" xr:uid="{00000000-0005-0000-0000-00006D180000}"/>
    <cellStyle name="Comma 43 7 3" xfId="9285" xr:uid="{00000000-0005-0000-0000-00006E180000}"/>
    <cellStyle name="Comma 43 7 3 2" xfId="9286" xr:uid="{00000000-0005-0000-0000-00006F180000}"/>
    <cellStyle name="Comma 43 7 3 3" xfId="25889" xr:uid="{35ADD213-77D2-4962-A208-9A528D115715}"/>
    <cellStyle name="Comma 43 8" xfId="9287" xr:uid="{00000000-0005-0000-0000-000070180000}"/>
    <cellStyle name="Comma 44" xfId="5445" xr:uid="{00000000-0005-0000-0000-000071180000}"/>
    <cellStyle name="Comma 44 2" xfId="9288" xr:uid="{00000000-0005-0000-0000-000072180000}"/>
    <cellStyle name="Comma 44 2 2" xfId="9289" xr:uid="{00000000-0005-0000-0000-000073180000}"/>
    <cellStyle name="Comma 44 2 2 2" xfId="9290" xr:uid="{00000000-0005-0000-0000-000074180000}"/>
    <cellStyle name="Comma 44 2 2 3" xfId="9291" xr:uid="{00000000-0005-0000-0000-000075180000}"/>
    <cellStyle name="Comma 44 2 2 4" xfId="9292" xr:uid="{00000000-0005-0000-0000-000076180000}"/>
    <cellStyle name="Comma 44 2 2 4 2" xfId="25890" xr:uid="{099F6E29-CD12-41EB-A41F-E1759FF86CB1}"/>
    <cellStyle name="Comma 44 2 3" xfId="9293" xr:uid="{00000000-0005-0000-0000-000077180000}"/>
    <cellStyle name="Comma 44 2 4" xfId="9294" xr:uid="{00000000-0005-0000-0000-000078180000}"/>
    <cellStyle name="Comma 44 2 4 2" xfId="9295" xr:uid="{00000000-0005-0000-0000-000079180000}"/>
    <cellStyle name="Comma 44 2 5" xfId="9296" xr:uid="{00000000-0005-0000-0000-00007A180000}"/>
    <cellStyle name="Comma 44 2 5 2" xfId="9297" xr:uid="{00000000-0005-0000-0000-00007B180000}"/>
    <cellStyle name="Comma 44 2 5 2 2" xfId="9298" xr:uid="{00000000-0005-0000-0000-00007C180000}"/>
    <cellStyle name="Comma 44 2 5 3" xfId="9299" xr:uid="{00000000-0005-0000-0000-00007D180000}"/>
    <cellStyle name="Comma 44 2 5 3 2" xfId="9300" xr:uid="{00000000-0005-0000-0000-00007E180000}"/>
    <cellStyle name="Comma 44 2 5 3 3" xfId="25891" xr:uid="{BE564C28-F4BD-429F-A9FD-468166EBBEC3}"/>
    <cellStyle name="Comma 44 2 6" xfId="9301" xr:uid="{00000000-0005-0000-0000-00007F180000}"/>
    <cellStyle name="Comma 44 2 7" xfId="9302" xr:uid="{00000000-0005-0000-0000-000080180000}"/>
    <cellStyle name="Comma 44 2 7 2" xfId="25892" xr:uid="{52FBEE5F-D45D-4D1F-9976-1AAC7568315A}"/>
    <cellStyle name="Comma 44 3" xfId="9303" xr:uid="{00000000-0005-0000-0000-000081180000}"/>
    <cellStyle name="Comma 44 3 2" xfId="9304" xr:uid="{00000000-0005-0000-0000-000082180000}"/>
    <cellStyle name="Comma 44 3 3" xfId="9305" xr:uid="{00000000-0005-0000-0000-000083180000}"/>
    <cellStyle name="Comma 44 3 4" xfId="9306" xr:uid="{00000000-0005-0000-0000-000084180000}"/>
    <cellStyle name="Comma 44 3 4 2" xfId="25893" xr:uid="{605A3C45-1898-4701-AC17-608277333A69}"/>
    <cellStyle name="Comma 44 4" xfId="9307" xr:uid="{00000000-0005-0000-0000-000085180000}"/>
    <cellStyle name="Comma 44 4 2" xfId="9308" xr:uid="{00000000-0005-0000-0000-000086180000}"/>
    <cellStyle name="Comma 44 4 3" xfId="9309" xr:uid="{00000000-0005-0000-0000-000087180000}"/>
    <cellStyle name="Comma 44 4 4" xfId="9310" xr:uid="{00000000-0005-0000-0000-000088180000}"/>
    <cellStyle name="Comma 44 4 4 2" xfId="25894" xr:uid="{CB311105-AFA5-49AE-B770-B5CB3B000814}"/>
    <cellStyle name="Comma 44 5" xfId="9311" xr:uid="{00000000-0005-0000-0000-000089180000}"/>
    <cellStyle name="Comma 44 5 2" xfId="9312" xr:uid="{00000000-0005-0000-0000-00008A180000}"/>
    <cellStyle name="Comma 44 5 3" xfId="9313" xr:uid="{00000000-0005-0000-0000-00008B180000}"/>
    <cellStyle name="Comma 44 6" xfId="9314" xr:uid="{00000000-0005-0000-0000-00008C180000}"/>
    <cellStyle name="Comma 44 6 2" xfId="9315" xr:uid="{00000000-0005-0000-0000-00008D180000}"/>
    <cellStyle name="Comma 44 7" xfId="9316" xr:uid="{00000000-0005-0000-0000-00008E180000}"/>
    <cellStyle name="Comma 44 7 2" xfId="9317" xr:uid="{00000000-0005-0000-0000-00008F180000}"/>
    <cellStyle name="Comma 44 7 2 2" xfId="9318" xr:uid="{00000000-0005-0000-0000-000090180000}"/>
    <cellStyle name="Comma 44 7 3" xfId="9319" xr:uid="{00000000-0005-0000-0000-000091180000}"/>
    <cellStyle name="Comma 44 7 3 2" xfId="9320" xr:uid="{00000000-0005-0000-0000-000092180000}"/>
    <cellStyle name="Comma 44 7 3 3" xfId="25895" xr:uid="{C6086FC7-12EB-43F2-92FE-A4438C3B1718}"/>
    <cellStyle name="Comma 44 8" xfId="9321" xr:uid="{00000000-0005-0000-0000-000093180000}"/>
    <cellStyle name="Comma 45" xfId="5444" xr:uid="{00000000-0005-0000-0000-000094180000}"/>
    <cellStyle name="Comma 45 2" xfId="9322" xr:uid="{00000000-0005-0000-0000-000095180000}"/>
    <cellStyle name="Comma 45 3" xfId="9323" xr:uid="{00000000-0005-0000-0000-000096180000}"/>
    <cellStyle name="Comma 45 3 2" xfId="25896" xr:uid="{3E089031-E1E9-4469-81F5-CA27F07BC799}"/>
    <cellStyle name="Comma 45 4" xfId="9324" xr:uid="{00000000-0005-0000-0000-000097180000}"/>
    <cellStyle name="Comma 45 4 2" xfId="25897" xr:uid="{AB874647-2CD4-48BE-AD2B-BAE79ECC5870}"/>
    <cellStyle name="Comma 45 5" xfId="9325" xr:uid="{00000000-0005-0000-0000-000098180000}"/>
    <cellStyle name="Comma 46" xfId="5443" xr:uid="{00000000-0005-0000-0000-000099180000}"/>
    <cellStyle name="Comma 46 2" xfId="9326" xr:uid="{00000000-0005-0000-0000-00009A180000}"/>
    <cellStyle name="Comma 46 3" xfId="9327" xr:uid="{00000000-0005-0000-0000-00009B180000}"/>
    <cellStyle name="Comma 46 3 2" xfId="25898" xr:uid="{FC679522-5C46-4105-BCA0-32A11565E2A0}"/>
    <cellStyle name="Comma 46 4" xfId="9328" xr:uid="{00000000-0005-0000-0000-00009C180000}"/>
    <cellStyle name="Comma 46 4 2" xfId="25899" xr:uid="{A3E8C687-7210-4071-9F1F-E2CCD86E922B}"/>
    <cellStyle name="Comma 46 5" xfId="9329" xr:uid="{00000000-0005-0000-0000-00009D180000}"/>
    <cellStyle name="Comma 46 6" xfId="9330" xr:uid="{00000000-0005-0000-0000-00009E180000}"/>
    <cellStyle name="Comma 46 7" xfId="9331" xr:uid="{00000000-0005-0000-0000-00009F180000}"/>
    <cellStyle name="Comma 47" xfId="5442" xr:uid="{00000000-0005-0000-0000-0000A0180000}"/>
    <cellStyle name="Comma 47 2" xfId="9332" xr:uid="{00000000-0005-0000-0000-0000A1180000}"/>
    <cellStyle name="Comma 47 2 2" xfId="9333" xr:uid="{00000000-0005-0000-0000-0000A2180000}"/>
    <cellStyle name="Comma 47 2 3" xfId="9334" xr:uid="{00000000-0005-0000-0000-0000A3180000}"/>
    <cellStyle name="Comma 47 3" xfId="9335" xr:uid="{00000000-0005-0000-0000-0000A4180000}"/>
    <cellStyle name="Comma 47 3 2" xfId="9336" xr:uid="{00000000-0005-0000-0000-0000A5180000}"/>
    <cellStyle name="Comma 47 3 3" xfId="9337" xr:uid="{00000000-0005-0000-0000-0000A6180000}"/>
    <cellStyle name="Comma 47 3 3 2" xfId="25900" xr:uid="{253C254A-62D2-4CFD-889F-DD5B017FBA84}"/>
    <cellStyle name="Comma 47 4" xfId="9338" xr:uid="{00000000-0005-0000-0000-0000A7180000}"/>
    <cellStyle name="Comma 47 4 2" xfId="25901" xr:uid="{9516F9ED-01BC-48C3-8604-436A3DE5EAFF}"/>
    <cellStyle name="Comma 47 5" xfId="9339" xr:uid="{00000000-0005-0000-0000-0000A8180000}"/>
    <cellStyle name="Comma 47 6" xfId="9340" xr:uid="{00000000-0005-0000-0000-0000A9180000}"/>
    <cellStyle name="Comma 48" xfId="5441" xr:uid="{00000000-0005-0000-0000-0000AA180000}"/>
    <cellStyle name="Comma 48 2" xfId="9341" xr:uid="{00000000-0005-0000-0000-0000AB180000}"/>
    <cellStyle name="Comma 48 2 2" xfId="9342" xr:uid="{00000000-0005-0000-0000-0000AC180000}"/>
    <cellStyle name="Comma 48 2 3" xfId="9343" xr:uid="{00000000-0005-0000-0000-0000AD180000}"/>
    <cellStyle name="Comma 48 3" xfId="9344" xr:uid="{00000000-0005-0000-0000-0000AE180000}"/>
    <cellStyle name="Comma 48 3 2" xfId="9345" xr:uid="{00000000-0005-0000-0000-0000AF180000}"/>
    <cellStyle name="Comma 48 3 3" xfId="9346" xr:uid="{00000000-0005-0000-0000-0000B0180000}"/>
    <cellStyle name="Comma 48 3 3 2" xfId="25902" xr:uid="{96E7474D-04C0-40E5-B934-A2D9944ED27F}"/>
    <cellStyle name="Comma 48 4" xfId="9347" xr:uid="{00000000-0005-0000-0000-0000B1180000}"/>
    <cellStyle name="Comma 48 4 2" xfId="25903" xr:uid="{FD22D266-6F9B-4B10-A54C-DADEF9F09CF2}"/>
    <cellStyle name="Comma 48 5" xfId="9348" xr:uid="{00000000-0005-0000-0000-0000B2180000}"/>
    <cellStyle name="Comma 48 5 2" xfId="25904" xr:uid="{6C8F7981-A3AA-45A6-ABC8-23E2E0E1DAB6}"/>
    <cellStyle name="Comma 48 6" xfId="9349" xr:uid="{00000000-0005-0000-0000-0000B3180000}"/>
    <cellStyle name="Comma 48 7" xfId="9350" xr:uid="{00000000-0005-0000-0000-0000B4180000}"/>
    <cellStyle name="Comma 48 7 2" xfId="25905" xr:uid="{B5C75568-6312-4D84-9D2D-D77F9CF6F529}"/>
    <cellStyle name="Comma 48 8" xfId="23379" xr:uid="{FB79ECDF-F078-45DE-8E0F-816DD4BFE403}"/>
    <cellStyle name="Comma 49" xfId="5440" xr:uid="{00000000-0005-0000-0000-0000B5180000}"/>
    <cellStyle name="Comma 49 2" xfId="9351" xr:uid="{00000000-0005-0000-0000-0000B6180000}"/>
    <cellStyle name="Comma 49 2 2" xfId="9352" xr:uid="{00000000-0005-0000-0000-0000B7180000}"/>
    <cellStyle name="Comma 49 2 3" xfId="9353" xr:uid="{00000000-0005-0000-0000-0000B8180000}"/>
    <cellStyle name="Comma 49 2 3 2" xfId="25906" xr:uid="{9AFFF19F-BEAB-4427-9512-C56F6FD5D4E8}"/>
    <cellStyle name="Comma 49 3" xfId="9354" xr:uid="{00000000-0005-0000-0000-0000B9180000}"/>
    <cellStyle name="Comma 49 3 2" xfId="9355" xr:uid="{00000000-0005-0000-0000-0000BA180000}"/>
    <cellStyle name="Comma 49 3 3" xfId="9356" xr:uid="{00000000-0005-0000-0000-0000BB180000}"/>
    <cellStyle name="Comma 49 3 3 2" xfId="25907" xr:uid="{E2DD2B93-E152-46CA-B017-B856D88BDAD4}"/>
    <cellStyle name="Comma 49 4" xfId="9357" xr:uid="{00000000-0005-0000-0000-0000BC180000}"/>
    <cellStyle name="Comma 49 4 2" xfId="25908" xr:uid="{E31F7B5B-A4F5-448E-BEBD-C5E412E295E1}"/>
    <cellStyle name="Comma 49 5" xfId="9358" xr:uid="{00000000-0005-0000-0000-0000BD180000}"/>
    <cellStyle name="Comma 49 6" xfId="9359" xr:uid="{00000000-0005-0000-0000-0000BE180000}"/>
    <cellStyle name="Comma 49 6 2" xfId="25909" xr:uid="{CC29DEE4-8146-4292-A632-2D11D3D54ADE}"/>
    <cellStyle name="Comma 49 7" xfId="23378" xr:uid="{C82C05C7-0B0B-47D9-9A84-8598209766B7}"/>
    <cellStyle name="Comma 5" xfId="407" xr:uid="{00000000-0005-0000-0000-00000F010000}"/>
    <cellStyle name="Comma 5 2" xfId="408" xr:uid="{00000000-0005-0000-0000-000010010000}"/>
    <cellStyle name="Comma 5 2 2" xfId="9360" xr:uid="{00000000-0005-0000-0000-0000C1180000}"/>
    <cellStyle name="Comma 5 2 3" xfId="5438" xr:uid="{00000000-0005-0000-0000-0000C0180000}"/>
    <cellStyle name="Comma 5 3" xfId="9361" xr:uid="{00000000-0005-0000-0000-0000C2180000}"/>
    <cellStyle name="Comma 5 4" xfId="9362" xr:uid="{00000000-0005-0000-0000-0000C3180000}"/>
    <cellStyle name="Comma 5 5" xfId="5439" xr:uid="{00000000-0005-0000-0000-0000BF180000}"/>
    <cellStyle name="Comma 5_App b.3 Unspent_" xfId="409" xr:uid="{00000000-0005-0000-0000-000011010000}"/>
    <cellStyle name="Comma 50" xfId="5542" xr:uid="{00000000-0005-0000-0000-0000C4180000}"/>
    <cellStyle name="Comma 50 2" xfId="9363" xr:uid="{00000000-0005-0000-0000-0000C5180000}"/>
    <cellStyle name="Comma 50 2 2" xfId="9364" xr:uid="{00000000-0005-0000-0000-0000C6180000}"/>
    <cellStyle name="Comma 50 2 3" xfId="9365" xr:uid="{00000000-0005-0000-0000-0000C7180000}"/>
    <cellStyle name="Comma 50 2 3 2" xfId="25910" xr:uid="{C146D859-AAF1-4230-9C23-9EC5E0694436}"/>
    <cellStyle name="Comma 50 3" xfId="9366" xr:uid="{00000000-0005-0000-0000-0000C8180000}"/>
    <cellStyle name="Comma 50 3 2" xfId="9367" xr:uid="{00000000-0005-0000-0000-0000C9180000}"/>
    <cellStyle name="Comma 50 3 3" xfId="9368" xr:uid="{00000000-0005-0000-0000-0000CA180000}"/>
    <cellStyle name="Comma 50 3 3 2" xfId="25911" xr:uid="{4ABF2CAF-2A49-4749-9442-98D053EC94C2}"/>
    <cellStyle name="Comma 50 4" xfId="9369" xr:uid="{00000000-0005-0000-0000-0000CB180000}"/>
    <cellStyle name="Comma 50 5" xfId="9370" xr:uid="{00000000-0005-0000-0000-0000CC180000}"/>
    <cellStyle name="Comma 51" xfId="5543" xr:uid="{00000000-0005-0000-0000-0000CD180000}"/>
    <cellStyle name="Comma 51 2" xfId="9371" xr:uid="{00000000-0005-0000-0000-0000CE180000}"/>
    <cellStyle name="Comma 51 2 2" xfId="9372" xr:uid="{00000000-0005-0000-0000-0000CF180000}"/>
    <cellStyle name="Comma 51 2 3" xfId="9373" xr:uid="{00000000-0005-0000-0000-0000D0180000}"/>
    <cellStyle name="Comma 51 2 3 2" xfId="25912" xr:uid="{64650700-1320-4D1E-9A7C-AA31491ACD82}"/>
    <cellStyle name="Comma 51 3" xfId="9374" xr:uid="{00000000-0005-0000-0000-0000D1180000}"/>
    <cellStyle name="Comma 51 3 2" xfId="9375" xr:uid="{00000000-0005-0000-0000-0000D2180000}"/>
    <cellStyle name="Comma 51 3 3" xfId="9376" xr:uid="{00000000-0005-0000-0000-0000D3180000}"/>
    <cellStyle name="Comma 51 3 3 2" xfId="25913" xr:uid="{9291F234-2DF0-488C-91B3-C1216D5C4A27}"/>
    <cellStyle name="Comma 51 4" xfId="9377" xr:uid="{00000000-0005-0000-0000-0000D4180000}"/>
    <cellStyle name="Comma 51 5" xfId="9378" xr:uid="{00000000-0005-0000-0000-0000D5180000}"/>
    <cellStyle name="Comma 52" xfId="5437" xr:uid="{00000000-0005-0000-0000-0000D6180000}"/>
    <cellStyle name="Comma 52 2" xfId="9379" xr:uid="{00000000-0005-0000-0000-0000D7180000}"/>
    <cellStyle name="Comma 52 2 2" xfId="9380" xr:uid="{00000000-0005-0000-0000-0000D8180000}"/>
    <cellStyle name="Comma 52 2 3" xfId="9381" xr:uid="{00000000-0005-0000-0000-0000D9180000}"/>
    <cellStyle name="Comma 52 2 3 2" xfId="25914" xr:uid="{6A92161D-025A-4FD1-BCF1-26A3AD0337C7}"/>
    <cellStyle name="Comma 52 3" xfId="9382" xr:uid="{00000000-0005-0000-0000-0000DA180000}"/>
    <cellStyle name="Comma 52 4" xfId="9383" xr:uid="{00000000-0005-0000-0000-0000DB180000}"/>
    <cellStyle name="Comma 52 5" xfId="9384" xr:uid="{00000000-0005-0000-0000-0000DC180000}"/>
    <cellStyle name="Comma 52 5 2" xfId="25915" xr:uid="{28D4F0EE-6649-4781-BCE9-51C462CAEC0B}"/>
    <cellStyle name="Comma 52 6" xfId="9385" xr:uid="{00000000-0005-0000-0000-0000DD180000}"/>
    <cellStyle name="Comma 52 7" xfId="23377" xr:uid="{8932D981-E7E9-4A55-9283-76CA48DDD763}"/>
    <cellStyle name="Comma 53" xfId="5294" xr:uid="{00000000-0005-0000-0000-0000DE180000}"/>
    <cellStyle name="Comma 53 2" xfId="9386" xr:uid="{00000000-0005-0000-0000-0000DF180000}"/>
    <cellStyle name="Comma 53 3" xfId="9387" xr:uid="{00000000-0005-0000-0000-0000E0180000}"/>
    <cellStyle name="Comma 53 4" xfId="9388" xr:uid="{00000000-0005-0000-0000-0000E1180000}"/>
    <cellStyle name="Comma 53 5" xfId="9389" xr:uid="{00000000-0005-0000-0000-0000E2180000}"/>
    <cellStyle name="Comma 53 6" xfId="23366" xr:uid="{B297B233-9545-48F3-9CD5-3BC287629DFB}"/>
    <cellStyle name="Comma 54" xfId="5291" xr:uid="{00000000-0005-0000-0000-0000E3180000}"/>
    <cellStyle name="Comma 54 2" xfId="9390" xr:uid="{00000000-0005-0000-0000-0000E4180000}"/>
    <cellStyle name="Comma 54 3" xfId="9391" xr:uid="{00000000-0005-0000-0000-0000E5180000}"/>
    <cellStyle name="Comma 54 4" xfId="9392" xr:uid="{00000000-0005-0000-0000-0000E6180000}"/>
    <cellStyle name="Comma 54 5" xfId="23363" xr:uid="{29438792-542B-4A40-AD93-DDF21177ED63}"/>
    <cellStyle name="Comma 55" xfId="5289" xr:uid="{00000000-0005-0000-0000-0000E7180000}"/>
    <cellStyle name="Comma 55 2" xfId="9393" xr:uid="{00000000-0005-0000-0000-0000E8180000}"/>
    <cellStyle name="Comma 55 3" xfId="9394" xr:uid="{00000000-0005-0000-0000-0000E9180000}"/>
    <cellStyle name="Comma 55 4" xfId="20119" xr:uid="{00000000-0005-0000-0000-0000EA180000}"/>
    <cellStyle name="Comma 55 4 2" xfId="28489" xr:uid="{B6C057C7-16C5-4B88-8559-93AD937C0A53}"/>
    <cellStyle name="Comma 55 5" xfId="20122" xr:uid="{00000000-0005-0000-0000-0000EB180000}"/>
    <cellStyle name="Comma 55 5 2" xfId="28492" xr:uid="{B0146701-6097-4311-9633-27A6B8D1E742}"/>
    <cellStyle name="Comma 55 6" xfId="23361" xr:uid="{04047FED-84FF-437F-98A9-67AA530BD3E7}"/>
    <cellStyle name="Comma 56" xfId="9395" xr:uid="{00000000-0005-0000-0000-0000EC180000}"/>
    <cellStyle name="Comma 56 2" xfId="9396" xr:uid="{00000000-0005-0000-0000-0000ED180000}"/>
    <cellStyle name="Comma 56 3" xfId="9397" xr:uid="{00000000-0005-0000-0000-0000EE180000}"/>
    <cellStyle name="Comma 57" xfId="9398" xr:uid="{00000000-0005-0000-0000-0000EF180000}"/>
    <cellStyle name="Comma 57 2" xfId="9399" xr:uid="{00000000-0005-0000-0000-0000F0180000}"/>
    <cellStyle name="Comma 57 3" xfId="9400" xr:uid="{00000000-0005-0000-0000-0000F1180000}"/>
    <cellStyle name="Comma 58" xfId="9401" xr:uid="{00000000-0005-0000-0000-0000F2180000}"/>
    <cellStyle name="Comma 58 2" xfId="9402" xr:uid="{00000000-0005-0000-0000-0000F3180000}"/>
    <cellStyle name="Comma 58 2 2" xfId="25916" xr:uid="{0E672381-E86C-4BE3-90F2-6F1EEFE85593}"/>
    <cellStyle name="Comma 58 3" xfId="9403" xr:uid="{00000000-0005-0000-0000-0000F4180000}"/>
    <cellStyle name="Comma 58 4" xfId="9404" xr:uid="{00000000-0005-0000-0000-0000F5180000}"/>
    <cellStyle name="Comma 58 4 2" xfId="25917" xr:uid="{224F82E5-2E4E-4977-A762-5BED84A9466A}"/>
    <cellStyle name="Comma 59" xfId="9405" xr:uid="{00000000-0005-0000-0000-0000F6180000}"/>
    <cellStyle name="Comma 59 2" xfId="9406" xr:uid="{00000000-0005-0000-0000-0000F7180000}"/>
    <cellStyle name="Comma 59 3" xfId="9407" xr:uid="{00000000-0005-0000-0000-0000F8180000}"/>
    <cellStyle name="Comma 6" xfId="410" xr:uid="{00000000-0005-0000-0000-000012010000}"/>
    <cellStyle name="Comma 6 2" xfId="411" xr:uid="{00000000-0005-0000-0000-000013010000}"/>
    <cellStyle name="Comma 6 2 2" xfId="9408" xr:uid="{00000000-0005-0000-0000-0000FB180000}"/>
    <cellStyle name="Comma 6 2 2 2" xfId="9409" xr:uid="{00000000-0005-0000-0000-0000FC180000}"/>
    <cellStyle name="Comma 6 2 3" xfId="5435" xr:uid="{00000000-0005-0000-0000-0000FA180000}"/>
    <cellStyle name="Comma 6 3" xfId="9410" xr:uid="{00000000-0005-0000-0000-0000FD180000}"/>
    <cellStyle name="Comma 6 3 2" xfId="9411" xr:uid="{00000000-0005-0000-0000-0000FE180000}"/>
    <cellStyle name="Comma 6 3 2 2" xfId="9412" xr:uid="{00000000-0005-0000-0000-0000FF180000}"/>
    <cellStyle name="Comma 6 3 3" xfId="9413" xr:uid="{00000000-0005-0000-0000-000000190000}"/>
    <cellStyle name="Comma 6 4" xfId="9414" xr:uid="{00000000-0005-0000-0000-000001190000}"/>
    <cellStyle name="Comma 6 5" xfId="9415" xr:uid="{00000000-0005-0000-0000-000002190000}"/>
    <cellStyle name="Comma 6 6" xfId="9416" xr:uid="{00000000-0005-0000-0000-000003190000}"/>
    <cellStyle name="Comma 6 7" xfId="5436" xr:uid="{00000000-0005-0000-0000-0000F9180000}"/>
    <cellStyle name="Comma 6_App b.3 Unspent_" xfId="412" xr:uid="{00000000-0005-0000-0000-000014010000}"/>
    <cellStyle name="Comma 60" xfId="9417" xr:uid="{00000000-0005-0000-0000-000004190000}"/>
    <cellStyle name="Comma 60 2" xfId="9418" xr:uid="{00000000-0005-0000-0000-000005190000}"/>
    <cellStyle name="Comma 60 3" xfId="9419" xr:uid="{00000000-0005-0000-0000-000006190000}"/>
    <cellStyle name="Comma 61" xfId="9420" xr:uid="{00000000-0005-0000-0000-000007190000}"/>
    <cellStyle name="Comma 61 2" xfId="9421" xr:uid="{00000000-0005-0000-0000-000008190000}"/>
    <cellStyle name="Comma 61 3" xfId="9422" xr:uid="{00000000-0005-0000-0000-000009190000}"/>
    <cellStyle name="Comma 62" xfId="9423" xr:uid="{00000000-0005-0000-0000-00000A190000}"/>
    <cellStyle name="Comma 62 2" xfId="9424" xr:uid="{00000000-0005-0000-0000-00000B190000}"/>
    <cellStyle name="Comma 62 2 2" xfId="9425" xr:uid="{00000000-0005-0000-0000-00000C190000}"/>
    <cellStyle name="Comma 62 2 2 2" xfId="25919" xr:uid="{A52C1C2D-59A8-45AC-A152-61D1271D1E0E}"/>
    <cellStyle name="Comma 62 3" xfId="9426" xr:uid="{00000000-0005-0000-0000-00000D190000}"/>
    <cellStyle name="Comma 62 3 2" xfId="25920" xr:uid="{255D72E8-8665-4EBC-985A-219D6B68081B}"/>
    <cellStyle name="Comma 62 4" xfId="25918" xr:uid="{EC0E990C-73BF-4D80-8264-B2D3F61F616C}"/>
    <cellStyle name="Comma 63" xfId="9427" xr:uid="{00000000-0005-0000-0000-00000E190000}"/>
    <cellStyle name="Comma 63 2" xfId="9428" xr:uid="{00000000-0005-0000-0000-00000F190000}"/>
    <cellStyle name="Comma 63 3" xfId="25921" xr:uid="{E234EE75-4248-4423-B431-4D1198FD4836}"/>
    <cellStyle name="Comma 64" xfId="9429" xr:uid="{00000000-0005-0000-0000-000010190000}"/>
    <cellStyle name="Comma 65" xfId="9430" xr:uid="{00000000-0005-0000-0000-000011190000}"/>
    <cellStyle name="Comma 66" xfId="9431" xr:uid="{00000000-0005-0000-0000-000012190000}"/>
    <cellStyle name="Comma 67" xfId="9432" xr:uid="{00000000-0005-0000-0000-000013190000}"/>
    <cellStyle name="Comma 68" xfId="9433" xr:uid="{00000000-0005-0000-0000-000014190000}"/>
    <cellStyle name="Comma 69" xfId="9434" xr:uid="{00000000-0005-0000-0000-000015190000}"/>
    <cellStyle name="Comma 7" xfId="413" xr:uid="{00000000-0005-0000-0000-000015010000}"/>
    <cellStyle name="Comma 7 2" xfId="414" xr:uid="{00000000-0005-0000-0000-000016010000}"/>
    <cellStyle name="Comma 7 2 2" xfId="9435" xr:uid="{00000000-0005-0000-0000-000018190000}"/>
    <cellStyle name="Comma 7 2 3" xfId="5433" xr:uid="{00000000-0005-0000-0000-000017190000}"/>
    <cellStyle name="Comma 7 3" xfId="9436" xr:uid="{00000000-0005-0000-0000-000019190000}"/>
    <cellStyle name="Comma 7 4" xfId="9437" xr:uid="{00000000-0005-0000-0000-00001A190000}"/>
    <cellStyle name="Comma 7 5" xfId="5434" xr:uid="{00000000-0005-0000-0000-000016190000}"/>
    <cellStyle name="Comma 7_App b.3 Unspent_" xfId="415" xr:uid="{00000000-0005-0000-0000-000017010000}"/>
    <cellStyle name="Comma 70" xfId="9438" xr:uid="{00000000-0005-0000-0000-00001B190000}"/>
    <cellStyle name="Comma 71" xfId="9439" xr:uid="{00000000-0005-0000-0000-00001C190000}"/>
    <cellStyle name="Comma 72" xfId="9440" xr:uid="{00000000-0005-0000-0000-00001D190000}"/>
    <cellStyle name="Comma 73" xfId="9441" xr:uid="{00000000-0005-0000-0000-00001E190000}"/>
    <cellStyle name="Comma 74" xfId="9442" xr:uid="{00000000-0005-0000-0000-00001F190000}"/>
    <cellStyle name="Comma 75" xfId="9443" xr:uid="{00000000-0005-0000-0000-000020190000}"/>
    <cellStyle name="Comma 76" xfId="9444" xr:uid="{00000000-0005-0000-0000-000021190000}"/>
    <cellStyle name="Comma 77" xfId="9445" xr:uid="{00000000-0005-0000-0000-000022190000}"/>
    <cellStyle name="Comma 78" xfId="9446" xr:uid="{00000000-0005-0000-0000-000023190000}"/>
    <cellStyle name="Comma 79" xfId="9447" xr:uid="{00000000-0005-0000-0000-000024190000}"/>
    <cellStyle name="Comma 8" xfId="416" xr:uid="{00000000-0005-0000-0000-000018010000}"/>
    <cellStyle name="Comma 8 2" xfId="417" xr:uid="{00000000-0005-0000-0000-000019010000}"/>
    <cellStyle name="Comma 8 2 2" xfId="9448" xr:uid="{00000000-0005-0000-0000-000027190000}"/>
    <cellStyle name="Comma 8 2 2 2" xfId="9449" xr:uid="{00000000-0005-0000-0000-000028190000}"/>
    <cellStyle name="Comma 8 2 3" xfId="5431" xr:uid="{00000000-0005-0000-0000-000026190000}"/>
    <cellStyle name="Comma 8 3" xfId="9450" xr:uid="{00000000-0005-0000-0000-000029190000}"/>
    <cellStyle name="Comma 8 3 2" xfId="9451" xr:uid="{00000000-0005-0000-0000-00002A190000}"/>
    <cellStyle name="Comma 8 3 2 2" xfId="9452" xr:uid="{00000000-0005-0000-0000-00002B190000}"/>
    <cellStyle name="Comma 8 3 3" xfId="9453" xr:uid="{00000000-0005-0000-0000-00002C190000}"/>
    <cellStyle name="Comma 8 4" xfId="9454" xr:uid="{00000000-0005-0000-0000-00002D190000}"/>
    <cellStyle name="Comma 8 5" xfId="9455" xr:uid="{00000000-0005-0000-0000-00002E190000}"/>
    <cellStyle name="Comma 8 6" xfId="5432" xr:uid="{00000000-0005-0000-0000-000025190000}"/>
    <cellStyle name="Comma 8_App b.3 Unspent_" xfId="418" xr:uid="{00000000-0005-0000-0000-00001A010000}"/>
    <cellStyle name="Comma 80" xfId="9456" xr:uid="{00000000-0005-0000-0000-00002F190000}"/>
    <cellStyle name="Comma 81" xfId="9457" xr:uid="{00000000-0005-0000-0000-000030190000}"/>
    <cellStyle name="Comma 82" xfId="9458" xr:uid="{00000000-0005-0000-0000-000031190000}"/>
    <cellStyle name="Comma 83" xfId="9459" xr:uid="{00000000-0005-0000-0000-000032190000}"/>
    <cellStyle name="Comma 84" xfId="9460" xr:uid="{00000000-0005-0000-0000-000033190000}"/>
    <cellStyle name="Comma 85" xfId="9461" xr:uid="{00000000-0005-0000-0000-000034190000}"/>
    <cellStyle name="Comma 86" xfId="9462" xr:uid="{00000000-0005-0000-0000-000035190000}"/>
    <cellStyle name="Comma 87" xfId="9463" xr:uid="{00000000-0005-0000-0000-000036190000}"/>
    <cellStyle name="Comma 87 2" xfId="25922" xr:uid="{8A5AF491-98FE-4612-BD57-1C9143F509B2}"/>
    <cellStyle name="Comma 88" xfId="9464" xr:uid="{00000000-0005-0000-0000-000037190000}"/>
    <cellStyle name="Comma 88 2" xfId="25923" xr:uid="{F5DABDE4-B926-49F6-9284-960DA587EF76}"/>
    <cellStyle name="Comma 89" xfId="9465" xr:uid="{00000000-0005-0000-0000-000038190000}"/>
    <cellStyle name="Comma 9" xfId="419" xr:uid="{00000000-0005-0000-0000-00001B010000}"/>
    <cellStyle name="Comma 9 2" xfId="420" xr:uid="{00000000-0005-0000-0000-00001C010000}"/>
    <cellStyle name="Comma 9 2 2" xfId="9466" xr:uid="{00000000-0005-0000-0000-00003B190000}"/>
    <cellStyle name="Comma 9 2 2 2" xfId="9467" xr:uid="{00000000-0005-0000-0000-00003C190000}"/>
    <cellStyle name="Comma 9 2 3" xfId="5429" xr:uid="{00000000-0005-0000-0000-00003A190000}"/>
    <cellStyle name="Comma 9 3" xfId="9468" xr:uid="{00000000-0005-0000-0000-00003D190000}"/>
    <cellStyle name="Comma 9 3 2" xfId="9469" xr:uid="{00000000-0005-0000-0000-00003E190000}"/>
    <cellStyle name="Comma 9 3 2 2" xfId="9470" xr:uid="{00000000-0005-0000-0000-00003F190000}"/>
    <cellStyle name="Comma 9 3 3" xfId="9471" xr:uid="{00000000-0005-0000-0000-000040190000}"/>
    <cellStyle name="Comma 9 4" xfId="9472" xr:uid="{00000000-0005-0000-0000-000041190000}"/>
    <cellStyle name="Comma 9 5" xfId="9473" xr:uid="{00000000-0005-0000-0000-000042190000}"/>
    <cellStyle name="Comma 9 6" xfId="5430" xr:uid="{00000000-0005-0000-0000-000039190000}"/>
    <cellStyle name="Comma 9_App b.3 Unspent_" xfId="421" xr:uid="{00000000-0005-0000-0000-00001D010000}"/>
    <cellStyle name="Comma 90" xfId="9474" xr:uid="{00000000-0005-0000-0000-000043190000}"/>
    <cellStyle name="Comma 91" xfId="9475" xr:uid="{00000000-0005-0000-0000-000044190000}"/>
    <cellStyle name="Comma 92" xfId="9476" xr:uid="{00000000-0005-0000-0000-000045190000}"/>
    <cellStyle name="Comma 93" xfId="9477" xr:uid="{00000000-0005-0000-0000-000046190000}"/>
    <cellStyle name="Comma 94" xfId="9478" xr:uid="{00000000-0005-0000-0000-000047190000}"/>
    <cellStyle name="Comma 95" xfId="9479" xr:uid="{00000000-0005-0000-0000-000048190000}"/>
    <cellStyle name="Comma 96" xfId="9480" xr:uid="{00000000-0005-0000-0000-000049190000}"/>
    <cellStyle name="Comma 97" xfId="9481" xr:uid="{00000000-0005-0000-0000-00004A190000}"/>
    <cellStyle name="Comma 98" xfId="9482" xr:uid="{00000000-0005-0000-0000-00004B190000}"/>
    <cellStyle name="Comma 99" xfId="9483" xr:uid="{00000000-0005-0000-0000-00004C190000}"/>
    <cellStyle name="Comma0" xfId="422" xr:uid="{00000000-0005-0000-0000-00001E010000}"/>
    <cellStyle name="Comma0 2" xfId="423" xr:uid="{00000000-0005-0000-0000-00001F010000}"/>
    <cellStyle name="Comma0 3" xfId="424" xr:uid="{00000000-0005-0000-0000-000020010000}"/>
    <cellStyle name="Copied" xfId="425" xr:uid="{00000000-0005-0000-0000-000021010000}"/>
    <cellStyle name="Copied 2" xfId="5428" xr:uid="{00000000-0005-0000-0000-000051190000}"/>
    <cellStyle name="Currency" xfId="20531" builtinId="4"/>
    <cellStyle name="Currency [$0]" xfId="426" xr:uid="{00000000-0005-0000-0000-000023010000}"/>
    <cellStyle name="Currency [$0] 2" xfId="5427" xr:uid="{00000000-0005-0000-0000-000054190000}"/>
    <cellStyle name="Currency [£0]" xfId="427" xr:uid="{00000000-0005-0000-0000-000024010000}"/>
    <cellStyle name="Currency [£0] 2" xfId="5541" xr:uid="{00000000-0005-0000-0000-000056190000}"/>
    <cellStyle name="Currency 10" xfId="11" xr:uid="{00000000-0005-0000-0000-000002000000}"/>
    <cellStyle name="Currency 10 2" xfId="428" xr:uid="{00000000-0005-0000-0000-000025010000}"/>
    <cellStyle name="Currency 10 2 2" xfId="9485" xr:uid="{00000000-0005-0000-0000-000059190000}"/>
    <cellStyle name="Currency 10 2 3" xfId="9484" xr:uid="{00000000-0005-0000-0000-000058190000}"/>
    <cellStyle name="Currency 10 3" xfId="9486" xr:uid="{00000000-0005-0000-0000-00005A190000}"/>
    <cellStyle name="Currency 10 3 2" xfId="9487" xr:uid="{00000000-0005-0000-0000-00005B190000}"/>
    <cellStyle name="Currency 10 3 2 2" xfId="9488" xr:uid="{00000000-0005-0000-0000-00005C190000}"/>
    <cellStyle name="Currency 10 3 3" xfId="9489" xr:uid="{00000000-0005-0000-0000-00005D190000}"/>
    <cellStyle name="Currency 10 4" xfId="5426" xr:uid="{00000000-0005-0000-0000-000057190000}"/>
    <cellStyle name="Currency 11" xfId="7" xr:uid="{00000000-0005-0000-0000-000003000000}"/>
    <cellStyle name="Currency 11 2" xfId="9490" xr:uid="{00000000-0005-0000-0000-00005F190000}"/>
    <cellStyle name="Currency 11 2 2" xfId="9491" xr:uid="{00000000-0005-0000-0000-000060190000}"/>
    <cellStyle name="Currency 11 2 2 2" xfId="9492" xr:uid="{00000000-0005-0000-0000-000061190000}"/>
    <cellStyle name="Currency 11 2 3" xfId="9493" xr:uid="{00000000-0005-0000-0000-000062190000}"/>
    <cellStyle name="Currency 11 2 3 2" xfId="9494" xr:uid="{00000000-0005-0000-0000-000063190000}"/>
    <cellStyle name="Currency 11 3" xfId="9495" xr:uid="{00000000-0005-0000-0000-000064190000}"/>
    <cellStyle name="Currency 11 4" xfId="5540" xr:uid="{00000000-0005-0000-0000-00005E190000}"/>
    <cellStyle name="Currency 12" xfId="430" xr:uid="{00000000-0005-0000-0000-000027010000}"/>
    <cellStyle name="Currency 12 2" xfId="9496" xr:uid="{00000000-0005-0000-0000-000066190000}"/>
    <cellStyle name="Currency 12 2 2" xfId="9497" xr:uid="{00000000-0005-0000-0000-000067190000}"/>
    <cellStyle name="Currency 12 2 2 2" xfId="9498" xr:uid="{00000000-0005-0000-0000-000068190000}"/>
    <cellStyle name="Currency 12 2 3" xfId="9499" xr:uid="{00000000-0005-0000-0000-000069190000}"/>
    <cellStyle name="Currency 12 3" xfId="9500" xr:uid="{00000000-0005-0000-0000-00006A190000}"/>
    <cellStyle name="Currency 12 3 2" xfId="9501" xr:uid="{00000000-0005-0000-0000-00006B190000}"/>
    <cellStyle name="Currency 12 4" xfId="9502" xr:uid="{00000000-0005-0000-0000-00006C190000}"/>
    <cellStyle name="Currency 12 4 2" xfId="9503" xr:uid="{00000000-0005-0000-0000-00006D190000}"/>
    <cellStyle name="Currency 12 4 3" xfId="9504" xr:uid="{00000000-0005-0000-0000-00006E190000}"/>
    <cellStyle name="Currency 12 5" xfId="9505" xr:uid="{00000000-0005-0000-0000-00006F190000}"/>
    <cellStyle name="Currency 12 6" xfId="5425" xr:uid="{00000000-0005-0000-0000-000065190000}"/>
    <cellStyle name="Currency 13" xfId="431" xr:uid="{00000000-0005-0000-0000-000028010000}"/>
    <cellStyle name="Currency 13 2" xfId="9506" xr:uid="{00000000-0005-0000-0000-000071190000}"/>
    <cellStyle name="Currency 13 2 2" xfId="9507" xr:uid="{00000000-0005-0000-0000-000072190000}"/>
    <cellStyle name="Currency 13 2 3" xfId="9508" xr:uid="{00000000-0005-0000-0000-000073190000}"/>
    <cellStyle name="Currency 13 3" xfId="9509" xr:uid="{00000000-0005-0000-0000-000074190000}"/>
    <cellStyle name="Currency 13 3 2" xfId="9510" xr:uid="{00000000-0005-0000-0000-000075190000}"/>
    <cellStyle name="Currency 13 3 2 2" xfId="9511" xr:uid="{00000000-0005-0000-0000-000076190000}"/>
    <cellStyle name="Currency 13 3 3" xfId="9512" xr:uid="{00000000-0005-0000-0000-000077190000}"/>
    <cellStyle name="Currency 13 3 3 2" xfId="9513" xr:uid="{00000000-0005-0000-0000-000078190000}"/>
    <cellStyle name="Currency 13 4" xfId="9514" xr:uid="{00000000-0005-0000-0000-000079190000}"/>
    <cellStyle name="Currency 13 5" xfId="5424" xr:uid="{00000000-0005-0000-0000-000070190000}"/>
    <cellStyle name="Currency 14" xfId="3" xr:uid="{00000000-0005-0000-0000-000004000000}"/>
    <cellStyle name="Currency 14 2" xfId="10" xr:uid="{00000000-0005-0000-0000-000005000000}"/>
    <cellStyle name="Currency 14 2 2" xfId="114" xr:uid="{00000000-0005-0000-0000-000005000000}"/>
    <cellStyle name="Currency 14 2 2 2" xfId="20676" xr:uid="{830D6D41-F565-41D2-BB1F-568675A22F40}"/>
    <cellStyle name="Currency 14 2 3" xfId="9515" xr:uid="{00000000-0005-0000-0000-00007B190000}"/>
    <cellStyle name="Currency 14 2 4" xfId="20534" xr:uid="{D913DE0A-108A-433C-B116-DECDA6596B39}"/>
    <cellStyle name="Currency 14 2 4 2" xfId="20541" xr:uid="{BF93F86E-A32B-44DA-9A2B-2BAFCE07B080}"/>
    <cellStyle name="Currency 14 2 4 2 2" xfId="20555" xr:uid="{CB7C8B19-1A10-4D03-B28B-3F30FCF1470A}"/>
    <cellStyle name="Currency 14 2 4 2 2 2" xfId="28916" xr:uid="{F32ECA53-DCDB-4C5D-9CDF-2540839989B5}"/>
    <cellStyle name="Currency 14 2 4 2 3" xfId="28906" xr:uid="{A79E28DC-E92F-4540-83D0-88C53A0F462E}"/>
    <cellStyle name="Currency 14 2 4 3" xfId="20550" xr:uid="{6434AF80-6473-4CDE-A6D1-D9E5EC911236}"/>
    <cellStyle name="Currency 14 2 4 3 2" xfId="28912" xr:uid="{88911D2B-AD55-4F58-92BA-68903DAEBF4F}"/>
    <cellStyle name="Currency 14 2 4 4" xfId="28899" xr:uid="{F4679244-8C79-4F46-BDF6-AA6E15EAAF63}"/>
    <cellStyle name="Currency 14 2 5" xfId="20606" xr:uid="{7FE6574D-01AB-441F-B86C-57CC993676AF}"/>
    <cellStyle name="Currency 14 3" xfId="60" xr:uid="{00000000-0005-0000-0000-000006000000}"/>
    <cellStyle name="Currency 14 3 2" xfId="162" xr:uid="{00000000-0005-0000-0000-000006000000}"/>
    <cellStyle name="Currency 14 3 2 2" xfId="20545" xr:uid="{BA0862C4-CD9A-45B2-A87C-4CFEE3005FE3}"/>
    <cellStyle name="Currency 14 3 2 2 2" xfId="28909" xr:uid="{476B9104-6D38-439E-91C1-31B74A8BB8E2}"/>
    <cellStyle name="Currency 14 3 2 3" xfId="20720" xr:uid="{F8F87B2B-5A32-437B-97FB-EDBBF8918640}"/>
    <cellStyle name="Currency 14 3 3" xfId="9516" xr:uid="{00000000-0005-0000-0000-00007D190000}"/>
    <cellStyle name="Currency 14 3 4" xfId="20543" xr:uid="{63235F10-631D-41F8-A03B-F993C11C6D9B}"/>
    <cellStyle name="Currency 14 3 4 2" xfId="28908" xr:uid="{F3C380C5-7F6C-4B6C-B26D-218B2DA0FB2F}"/>
    <cellStyle name="Currency 14 3 5" xfId="20650" xr:uid="{135AE75E-F6FB-4B67-B4FC-E2F4B3041A3A}"/>
    <cellStyle name="Currency 14 4" xfId="108" xr:uid="{00000000-0005-0000-0000-000004000000}"/>
    <cellStyle name="Currency 14 4 2" xfId="20673" xr:uid="{11A9930C-2287-4733-9346-C164C530DC3B}"/>
    <cellStyle name="Currency 14 5" xfId="5423" xr:uid="{00000000-0005-0000-0000-00007A190000}"/>
    <cellStyle name="Currency 14 6" xfId="20603" xr:uid="{76487FD6-DE3A-4362-9CA0-598E271AE49E}"/>
    <cellStyle name="Currency 15" xfId="2926" xr:uid="{00000000-0005-0000-0000-00002E010000}"/>
    <cellStyle name="Currency 15 2" xfId="9517" xr:uid="{00000000-0005-0000-0000-000080190000}"/>
    <cellStyle name="Currency 15 2 2" xfId="9518" xr:uid="{00000000-0005-0000-0000-000081190000}"/>
    <cellStyle name="Currency 15 2 3" xfId="9519" xr:uid="{00000000-0005-0000-0000-000082190000}"/>
    <cellStyle name="Currency 15 3" xfId="9520" xr:uid="{00000000-0005-0000-0000-000083190000}"/>
    <cellStyle name="Currency 15 3 2" xfId="9521" xr:uid="{00000000-0005-0000-0000-000084190000}"/>
    <cellStyle name="Currency 15 4" xfId="9522" xr:uid="{00000000-0005-0000-0000-000085190000}"/>
    <cellStyle name="Currency 15 5" xfId="5422" xr:uid="{00000000-0005-0000-0000-00007F190000}"/>
    <cellStyle name="Currency 15 6" xfId="21076" xr:uid="{448F7A9B-D7D5-46A9-BC45-6C261994E5F9}"/>
    <cellStyle name="Currency 16" xfId="2916" xr:uid="{00000000-0005-0000-0000-00002F010000}"/>
    <cellStyle name="Currency 16 2" xfId="9523" xr:uid="{00000000-0005-0000-0000-000087190000}"/>
    <cellStyle name="Currency 16 2 2" xfId="9524" xr:uid="{00000000-0005-0000-0000-000088190000}"/>
    <cellStyle name="Currency 16 2 3" xfId="9525" xr:uid="{00000000-0005-0000-0000-000089190000}"/>
    <cellStyle name="Currency 16 3" xfId="9526" xr:uid="{00000000-0005-0000-0000-00008A190000}"/>
    <cellStyle name="Currency 16 3 2" xfId="9527" xr:uid="{00000000-0005-0000-0000-00008B190000}"/>
    <cellStyle name="Currency 16 4" xfId="9528" xr:uid="{00000000-0005-0000-0000-00008C190000}"/>
    <cellStyle name="Currency 16 5" xfId="5421" xr:uid="{00000000-0005-0000-0000-000086190000}"/>
    <cellStyle name="Currency 16 6" xfId="21066" xr:uid="{FF712EE6-4A6B-48B3-8A25-357F069E9932}"/>
    <cellStyle name="Currency 17" xfId="2914" xr:uid="{00000000-0005-0000-0000-000030010000}"/>
    <cellStyle name="Currency 17 2" xfId="9529" xr:uid="{00000000-0005-0000-0000-00008E190000}"/>
    <cellStyle name="Currency 17 2 2" xfId="9530" xr:uid="{00000000-0005-0000-0000-00008F190000}"/>
    <cellStyle name="Currency 17 3" xfId="9531" xr:uid="{00000000-0005-0000-0000-000090190000}"/>
    <cellStyle name="Currency 17 3 2" xfId="9532" xr:uid="{00000000-0005-0000-0000-000091190000}"/>
    <cellStyle name="Currency 17 3 3" xfId="9533" xr:uid="{00000000-0005-0000-0000-000092190000}"/>
    <cellStyle name="Currency 17 4" xfId="9534" xr:uid="{00000000-0005-0000-0000-000093190000}"/>
    <cellStyle name="Currency 17 5" xfId="5420" xr:uid="{00000000-0005-0000-0000-00008D190000}"/>
    <cellStyle name="Currency 17 6" xfId="21064" xr:uid="{B99FB681-AAEA-4A2F-9E54-ED57E5BC7CF0}"/>
    <cellStyle name="Currency 18" xfId="2994" xr:uid="{00000000-0005-0000-0000-000031010000}"/>
    <cellStyle name="Currency 18 10" xfId="9535" xr:uid="{00000000-0005-0000-0000-000095190000}"/>
    <cellStyle name="Currency 18 10 2" xfId="9536" xr:uid="{00000000-0005-0000-0000-000096190000}"/>
    <cellStyle name="Currency 18 10 2 2" xfId="9537" xr:uid="{00000000-0005-0000-0000-000097190000}"/>
    <cellStyle name="Currency 18 10 3" xfId="9538" xr:uid="{00000000-0005-0000-0000-000098190000}"/>
    <cellStyle name="Currency 18 10 3 2" xfId="9539" xr:uid="{00000000-0005-0000-0000-000099190000}"/>
    <cellStyle name="Currency 18 10 3 3" xfId="25924" xr:uid="{F4DF3920-7016-474E-A8C9-EDC6DB1608FF}"/>
    <cellStyle name="Currency 18 11" xfId="9540" xr:uid="{00000000-0005-0000-0000-00009A190000}"/>
    <cellStyle name="Currency 18 11 2" xfId="9541" xr:uid="{00000000-0005-0000-0000-00009B190000}"/>
    <cellStyle name="Currency 18 11 3" xfId="25925" xr:uid="{62B61F14-F4CC-4A55-B595-392A85532CF0}"/>
    <cellStyle name="Currency 18 12" xfId="9542" xr:uid="{00000000-0005-0000-0000-00009C190000}"/>
    <cellStyle name="Currency 18 13" xfId="21144" xr:uid="{5BC6FEBD-55D2-4CBC-B874-8754D3F8659C}"/>
    <cellStyle name="Currency 18 2" xfId="9543" xr:uid="{00000000-0005-0000-0000-00009D190000}"/>
    <cellStyle name="Currency 18 2 10" xfId="9544" xr:uid="{00000000-0005-0000-0000-00009E190000}"/>
    <cellStyle name="Currency 18 2 10 2" xfId="9545" xr:uid="{00000000-0005-0000-0000-00009F190000}"/>
    <cellStyle name="Currency 18 2 10 3" xfId="25926" xr:uid="{C29FCD9B-BE6B-4522-A38F-9BF4208040EC}"/>
    <cellStyle name="Currency 18 2 2" xfId="9546" xr:uid="{00000000-0005-0000-0000-0000A0190000}"/>
    <cellStyle name="Currency 18 2 2 2" xfId="9547" xr:uid="{00000000-0005-0000-0000-0000A1190000}"/>
    <cellStyle name="Currency 18 2 2 2 2" xfId="9548" xr:uid="{00000000-0005-0000-0000-0000A2190000}"/>
    <cellStyle name="Currency 18 2 2 2 2 2" xfId="9549" xr:uid="{00000000-0005-0000-0000-0000A3190000}"/>
    <cellStyle name="Currency 18 2 2 2 3" xfId="9550" xr:uid="{00000000-0005-0000-0000-0000A4190000}"/>
    <cellStyle name="Currency 18 2 2 2 3 2" xfId="9551" xr:uid="{00000000-0005-0000-0000-0000A5190000}"/>
    <cellStyle name="Currency 18 2 2 2 4" xfId="9552" xr:uid="{00000000-0005-0000-0000-0000A6190000}"/>
    <cellStyle name="Currency 18 2 2 2 4 2" xfId="9553" xr:uid="{00000000-0005-0000-0000-0000A7190000}"/>
    <cellStyle name="Currency 18 2 2 2 5" xfId="9554" xr:uid="{00000000-0005-0000-0000-0000A8190000}"/>
    <cellStyle name="Currency 18 2 2 2 5 2" xfId="9555" xr:uid="{00000000-0005-0000-0000-0000A9190000}"/>
    <cellStyle name="Currency 18 2 2 2 5 2 2" xfId="9556" xr:uid="{00000000-0005-0000-0000-0000AA190000}"/>
    <cellStyle name="Currency 18 2 2 2 5 3" xfId="9557" xr:uid="{00000000-0005-0000-0000-0000AB190000}"/>
    <cellStyle name="Currency 18 2 2 2 5 3 2" xfId="9558" xr:uid="{00000000-0005-0000-0000-0000AC190000}"/>
    <cellStyle name="Currency 18 2 2 2 5 3 3" xfId="25927" xr:uid="{88DB4BD4-6A26-4251-80D9-1EA98759A9F4}"/>
    <cellStyle name="Currency 18 2 2 3" xfId="9559" xr:uid="{00000000-0005-0000-0000-0000AD190000}"/>
    <cellStyle name="Currency 18 2 2 3 2" xfId="9560" xr:uid="{00000000-0005-0000-0000-0000AE190000}"/>
    <cellStyle name="Currency 18 2 2 3 2 2" xfId="9561" xr:uid="{00000000-0005-0000-0000-0000AF190000}"/>
    <cellStyle name="Currency 18 2 2 3 2 3" xfId="9562" xr:uid="{00000000-0005-0000-0000-0000B0190000}"/>
    <cellStyle name="Currency 18 2 2 3 2 3 2" xfId="25928" xr:uid="{4B4BD0AF-B678-4227-8646-64947E2E1DF1}"/>
    <cellStyle name="Currency 18 2 2 3 3" xfId="9563" xr:uid="{00000000-0005-0000-0000-0000B1190000}"/>
    <cellStyle name="Currency 18 2 2 3 4" xfId="9564" xr:uid="{00000000-0005-0000-0000-0000B2190000}"/>
    <cellStyle name="Currency 18 2 2 3 4 2" xfId="25929" xr:uid="{A7339FCA-1A6B-4217-99B2-127B5301CC39}"/>
    <cellStyle name="Currency 18 2 2 4" xfId="9565" xr:uid="{00000000-0005-0000-0000-0000B3190000}"/>
    <cellStyle name="Currency 18 2 2 4 2" xfId="9566" xr:uid="{00000000-0005-0000-0000-0000B4190000}"/>
    <cellStyle name="Currency 18 2 2 5" xfId="9567" xr:uid="{00000000-0005-0000-0000-0000B5190000}"/>
    <cellStyle name="Currency 18 2 2 5 2" xfId="9568" xr:uid="{00000000-0005-0000-0000-0000B6190000}"/>
    <cellStyle name="Currency 18 2 2 5 3" xfId="9569" xr:uid="{00000000-0005-0000-0000-0000B7190000}"/>
    <cellStyle name="Currency 18 2 2 5 4" xfId="9570" xr:uid="{00000000-0005-0000-0000-0000B8190000}"/>
    <cellStyle name="Currency 18 2 2 5 4 2" xfId="25930" xr:uid="{3402C98D-8AFA-43AF-983A-667352CA82DD}"/>
    <cellStyle name="Currency 18 2 2 6" xfId="9571" xr:uid="{00000000-0005-0000-0000-0000B9190000}"/>
    <cellStyle name="Currency 18 2 2 6 2" xfId="9572" xr:uid="{00000000-0005-0000-0000-0000BA190000}"/>
    <cellStyle name="Currency 18 2 2 7" xfId="9573" xr:uid="{00000000-0005-0000-0000-0000BB190000}"/>
    <cellStyle name="Currency 18 2 2 7 2" xfId="9574" xr:uid="{00000000-0005-0000-0000-0000BC190000}"/>
    <cellStyle name="Currency 18 2 2 7 2 2" xfId="9575" xr:uid="{00000000-0005-0000-0000-0000BD190000}"/>
    <cellStyle name="Currency 18 2 2 7 3" xfId="9576" xr:uid="{00000000-0005-0000-0000-0000BE190000}"/>
    <cellStyle name="Currency 18 2 2 7 3 2" xfId="9577" xr:uid="{00000000-0005-0000-0000-0000BF190000}"/>
    <cellStyle name="Currency 18 2 2 7 3 3" xfId="25931" xr:uid="{5552EC7C-4BFF-4A91-8E17-A807B9072CE6}"/>
    <cellStyle name="Currency 18 2 2 8" xfId="9578" xr:uid="{00000000-0005-0000-0000-0000C0190000}"/>
    <cellStyle name="Currency 18 2 2 8 2" xfId="9579" xr:uid="{00000000-0005-0000-0000-0000C1190000}"/>
    <cellStyle name="Currency 18 2 2 8 3" xfId="25932" xr:uid="{E5544228-0B2C-4E51-8E78-9AFCF08B5F27}"/>
    <cellStyle name="Currency 18 2 3" xfId="9580" xr:uid="{00000000-0005-0000-0000-0000C2190000}"/>
    <cellStyle name="Currency 18 2 3 2" xfId="9581" xr:uid="{00000000-0005-0000-0000-0000C3190000}"/>
    <cellStyle name="Currency 18 2 3 3" xfId="9582" xr:uid="{00000000-0005-0000-0000-0000C4190000}"/>
    <cellStyle name="Currency 18 2 3 3 2" xfId="9583" xr:uid="{00000000-0005-0000-0000-0000C5190000}"/>
    <cellStyle name="Currency 18 2 3 4" xfId="9584" xr:uid="{00000000-0005-0000-0000-0000C6190000}"/>
    <cellStyle name="Currency 18 2 3 4 2" xfId="9585" xr:uid="{00000000-0005-0000-0000-0000C7190000}"/>
    <cellStyle name="Currency 18 2 3 5" xfId="9586" xr:uid="{00000000-0005-0000-0000-0000C8190000}"/>
    <cellStyle name="Currency 18 2 3 5 2" xfId="9587" xr:uid="{00000000-0005-0000-0000-0000C9190000}"/>
    <cellStyle name="Currency 18 2 3 6" xfId="9588" xr:uid="{00000000-0005-0000-0000-0000CA190000}"/>
    <cellStyle name="Currency 18 2 3 6 2" xfId="9589" xr:uid="{00000000-0005-0000-0000-0000CB190000}"/>
    <cellStyle name="Currency 18 2 3 6 2 2" xfId="9590" xr:uid="{00000000-0005-0000-0000-0000CC190000}"/>
    <cellStyle name="Currency 18 2 3 6 3" xfId="9591" xr:uid="{00000000-0005-0000-0000-0000CD190000}"/>
    <cellStyle name="Currency 18 2 3 6 3 2" xfId="9592" xr:uid="{00000000-0005-0000-0000-0000CE190000}"/>
    <cellStyle name="Currency 18 2 3 6 3 3" xfId="25933" xr:uid="{3795C50B-63E9-462B-9D91-A73479AEFFA4}"/>
    <cellStyle name="Currency 18 2 4" xfId="9593" xr:uid="{00000000-0005-0000-0000-0000CF190000}"/>
    <cellStyle name="Currency 18 2 5" xfId="9594" xr:uid="{00000000-0005-0000-0000-0000D0190000}"/>
    <cellStyle name="Currency 18 2 5 2" xfId="9595" xr:uid="{00000000-0005-0000-0000-0000D1190000}"/>
    <cellStyle name="Currency 18 2 5 2 2" xfId="9596" xr:uid="{00000000-0005-0000-0000-0000D2190000}"/>
    <cellStyle name="Currency 18 2 5 2 3" xfId="9597" xr:uid="{00000000-0005-0000-0000-0000D3190000}"/>
    <cellStyle name="Currency 18 2 5 2 3 2" xfId="25934" xr:uid="{D1EAA6C2-B904-4EE9-A236-C6813B0F43D7}"/>
    <cellStyle name="Currency 18 2 5 3" xfId="9598" xr:uid="{00000000-0005-0000-0000-0000D4190000}"/>
    <cellStyle name="Currency 18 2 5 4" xfId="9599" xr:uid="{00000000-0005-0000-0000-0000D5190000}"/>
    <cellStyle name="Currency 18 2 5 4 2" xfId="25935" xr:uid="{3E38CB5C-AA13-43BE-85F2-1EA5663A305A}"/>
    <cellStyle name="Currency 18 2 6" xfId="9600" xr:uid="{00000000-0005-0000-0000-0000D6190000}"/>
    <cellStyle name="Currency 18 2 6 2" xfId="9601" xr:uid="{00000000-0005-0000-0000-0000D7190000}"/>
    <cellStyle name="Currency 18 2 7" xfId="9602" xr:uid="{00000000-0005-0000-0000-0000D8190000}"/>
    <cellStyle name="Currency 18 2 7 2" xfId="9603" xr:uid="{00000000-0005-0000-0000-0000D9190000}"/>
    <cellStyle name="Currency 18 2 7 3" xfId="9604" xr:uid="{00000000-0005-0000-0000-0000DA190000}"/>
    <cellStyle name="Currency 18 2 7 4" xfId="9605" xr:uid="{00000000-0005-0000-0000-0000DB190000}"/>
    <cellStyle name="Currency 18 2 7 4 2" xfId="25936" xr:uid="{2AC9DDFD-915C-4D9A-BE08-8E7CCB04BE7C}"/>
    <cellStyle name="Currency 18 2 8" xfId="9606" xr:uid="{00000000-0005-0000-0000-0000DC190000}"/>
    <cellStyle name="Currency 18 2 8 2" xfId="9607" xr:uid="{00000000-0005-0000-0000-0000DD190000}"/>
    <cellStyle name="Currency 18 2 9" xfId="9608" xr:uid="{00000000-0005-0000-0000-0000DE190000}"/>
    <cellStyle name="Currency 18 2 9 2" xfId="9609" xr:uid="{00000000-0005-0000-0000-0000DF190000}"/>
    <cellStyle name="Currency 18 2 9 2 2" xfId="9610" xr:uid="{00000000-0005-0000-0000-0000E0190000}"/>
    <cellStyle name="Currency 18 2 9 3" xfId="9611" xr:uid="{00000000-0005-0000-0000-0000E1190000}"/>
    <cellStyle name="Currency 18 2 9 3 2" xfId="9612" xr:uid="{00000000-0005-0000-0000-0000E2190000}"/>
    <cellStyle name="Currency 18 2 9 3 3" xfId="25937" xr:uid="{0E0B45E1-BFDD-4288-B160-D97FCA2AE0A0}"/>
    <cellStyle name="Currency 18 3" xfId="9613" xr:uid="{00000000-0005-0000-0000-0000E3190000}"/>
    <cellStyle name="Currency 18 3 2" xfId="9614" xr:uid="{00000000-0005-0000-0000-0000E4190000}"/>
    <cellStyle name="Currency 18 3 2 2" xfId="9615" xr:uid="{00000000-0005-0000-0000-0000E5190000}"/>
    <cellStyle name="Currency 18 3 2 2 2" xfId="9616" xr:uid="{00000000-0005-0000-0000-0000E6190000}"/>
    <cellStyle name="Currency 18 3 2 3" xfId="9617" xr:uid="{00000000-0005-0000-0000-0000E7190000}"/>
    <cellStyle name="Currency 18 3 2 3 2" xfId="9618" xr:uid="{00000000-0005-0000-0000-0000E8190000}"/>
    <cellStyle name="Currency 18 3 2 4" xfId="9619" xr:uid="{00000000-0005-0000-0000-0000E9190000}"/>
    <cellStyle name="Currency 18 3 2 4 2" xfId="9620" xr:uid="{00000000-0005-0000-0000-0000EA190000}"/>
    <cellStyle name="Currency 18 3 2 5" xfId="9621" xr:uid="{00000000-0005-0000-0000-0000EB190000}"/>
    <cellStyle name="Currency 18 3 2 5 2" xfId="9622" xr:uid="{00000000-0005-0000-0000-0000EC190000}"/>
    <cellStyle name="Currency 18 3 2 5 2 2" xfId="9623" xr:uid="{00000000-0005-0000-0000-0000ED190000}"/>
    <cellStyle name="Currency 18 3 2 5 3" xfId="9624" xr:uid="{00000000-0005-0000-0000-0000EE190000}"/>
    <cellStyle name="Currency 18 3 2 5 3 2" xfId="9625" xr:uid="{00000000-0005-0000-0000-0000EF190000}"/>
    <cellStyle name="Currency 18 3 2 5 3 3" xfId="25938" xr:uid="{501116E1-272A-46A0-9121-9DC3210D2A5E}"/>
    <cellStyle name="Currency 18 3 3" xfId="9626" xr:uid="{00000000-0005-0000-0000-0000F0190000}"/>
    <cellStyle name="Currency 18 3 3 2" xfId="9627" xr:uid="{00000000-0005-0000-0000-0000F1190000}"/>
    <cellStyle name="Currency 18 3 3 2 2" xfId="9628" xr:uid="{00000000-0005-0000-0000-0000F2190000}"/>
    <cellStyle name="Currency 18 3 3 2 3" xfId="9629" xr:uid="{00000000-0005-0000-0000-0000F3190000}"/>
    <cellStyle name="Currency 18 3 3 2 3 2" xfId="25939" xr:uid="{530F32F0-9559-416A-83CE-C1BA4765582C}"/>
    <cellStyle name="Currency 18 3 3 3" xfId="9630" xr:uid="{00000000-0005-0000-0000-0000F4190000}"/>
    <cellStyle name="Currency 18 3 3 4" xfId="9631" xr:uid="{00000000-0005-0000-0000-0000F5190000}"/>
    <cellStyle name="Currency 18 3 3 4 2" xfId="25940" xr:uid="{512C908B-6FD9-458F-9D4D-911CD9E6B812}"/>
    <cellStyle name="Currency 18 3 4" xfId="9632" xr:uid="{00000000-0005-0000-0000-0000F6190000}"/>
    <cellStyle name="Currency 18 3 4 2" xfId="9633" xr:uid="{00000000-0005-0000-0000-0000F7190000}"/>
    <cellStyle name="Currency 18 3 5" xfId="9634" xr:uid="{00000000-0005-0000-0000-0000F8190000}"/>
    <cellStyle name="Currency 18 3 5 2" xfId="9635" xr:uid="{00000000-0005-0000-0000-0000F9190000}"/>
    <cellStyle name="Currency 18 3 5 3" xfId="9636" xr:uid="{00000000-0005-0000-0000-0000FA190000}"/>
    <cellStyle name="Currency 18 3 5 4" xfId="9637" xr:uid="{00000000-0005-0000-0000-0000FB190000}"/>
    <cellStyle name="Currency 18 3 5 4 2" xfId="25941" xr:uid="{750EB18F-2C38-47E2-B5A7-B3705F07AF24}"/>
    <cellStyle name="Currency 18 3 6" xfId="9638" xr:uid="{00000000-0005-0000-0000-0000FC190000}"/>
    <cellStyle name="Currency 18 3 6 2" xfId="9639" xr:uid="{00000000-0005-0000-0000-0000FD190000}"/>
    <cellStyle name="Currency 18 3 7" xfId="9640" xr:uid="{00000000-0005-0000-0000-0000FE190000}"/>
    <cellStyle name="Currency 18 3 7 2" xfId="9641" xr:uid="{00000000-0005-0000-0000-0000FF190000}"/>
    <cellStyle name="Currency 18 3 7 2 2" xfId="9642" xr:uid="{00000000-0005-0000-0000-0000001A0000}"/>
    <cellStyle name="Currency 18 3 7 3" xfId="9643" xr:uid="{00000000-0005-0000-0000-0000011A0000}"/>
    <cellStyle name="Currency 18 3 7 3 2" xfId="9644" xr:uid="{00000000-0005-0000-0000-0000021A0000}"/>
    <cellStyle name="Currency 18 3 7 3 3" xfId="25942" xr:uid="{A86FE086-9067-490F-8200-5D6227E6CA99}"/>
    <cellStyle name="Currency 18 3 8" xfId="9645" xr:uid="{00000000-0005-0000-0000-0000031A0000}"/>
    <cellStyle name="Currency 18 3 8 2" xfId="9646" xr:uid="{00000000-0005-0000-0000-0000041A0000}"/>
    <cellStyle name="Currency 18 3 8 3" xfId="25943" xr:uid="{2D3F5845-2128-4923-965A-27F5BE3AB6F2}"/>
    <cellStyle name="Currency 18 4" xfId="9647" xr:uid="{00000000-0005-0000-0000-0000051A0000}"/>
    <cellStyle name="Currency 18 4 2" xfId="9648" xr:uid="{00000000-0005-0000-0000-0000061A0000}"/>
    <cellStyle name="Currency 18 4 3" xfId="9649" xr:uid="{00000000-0005-0000-0000-0000071A0000}"/>
    <cellStyle name="Currency 18 4 3 2" xfId="9650" xr:uid="{00000000-0005-0000-0000-0000081A0000}"/>
    <cellStyle name="Currency 18 4 4" xfId="9651" xr:uid="{00000000-0005-0000-0000-0000091A0000}"/>
    <cellStyle name="Currency 18 4 4 2" xfId="9652" xr:uid="{00000000-0005-0000-0000-00000A1A0000}"/>
    <cellStyle name="Currency 18 4 4 3" xfId="9653" xr:uid="{00000000-0005-0000-0000-00000B1A0000}"/>
    <cellStyle name="Currency 18 4 4 4" xfId="9654" xr:uid="{00000000-0005-0000-0000-00000C1A0000}"/>
    <cellStyle name="Currency 18 4 4 4 2" xfId="25944" xr:uid="{77FBCCA2-6596-4366-BD0D-507E4798BF6A}"/>
    <cellStyle name="Currency 18 4 5" xfId="9655" xr:uid="{00000000-0005-0000-0000-00000D1A0000}"/>
    <cellStyle name="Currency 18 4 5 2" xfId="9656" xr:uid="{00000000-0005-0000-0000-00000E1A0000}"/>
    <cellStyle name="Currency 18 4 6" xfId="9657" xr:uid="{00000000-0005-0000-0000-00000F1A0000}"/>
    <cellStyle name="Currency 18 4 6 2" xfId="9658" xr:uid="{00000000-0005-0000-0000-0000101A0000}"/>
    <cellStyle name="Currency 18 4 6 2 2" xfId="9659" xr:uid="{00000000-0005-0000-0000-0000111A0000}"/>
    <cellStyle name="Currency 18 4 6 3" xfId="9660" xr:uid="{00000000-0005-0000-0000-0000121A0000}"/>
    <cellStyle name="Currency 18 4 6 3 2" xfId="9661" xr:uid="{00000000-0005-0000-0000-0000131A0000}"/>
    <cellStyle name="Currency 18 4 6 3 3" xfId="25945" xr:uid="{1AE30028-5777-443F-942F-773330319328}"/>
    <cellStyle name="Currency 18 4 7" xfId="9662" xr:uid="{00000000-0005-0000-0000-0000141A0000}"/>
    <cellStyle name="Currency 18 4 7 2" xfId="25946" xr:uid="{9173579E-A35C-462D-A6C9-1F79B4CBE1DF}"/>
    <cellStyle name="Currency 18 5" xfId="9663" xr:uid="{00000000-0005-0000-0000-0000151A0000}"/>
    <cellStyle name="Currency 18 6" xfId="9664" xr:uid="{00000000-0005-0000-0000-0000161A0000}"/>
    <cellStyle name="Currency 18 6 2" xfId="9665" xr:uid="{00000000-0005-0000-0000-0000171A0000}"/>
    <cellStyle name="Currency 18 6 2 2" xfId="9666" xr:uid="{00000000-0005-0000-0000-0000181A0000}"/>
    <cellStyle name="Currency 18 6 2 3" xfId="9667" xr:uid="{00000000-0005-0000-0000-0000191A0000}"/>
    <cellStyle name="Currency 18 6 2 3 2" xfId="25947" xr:uid="{FC6857EC-BCF5-4D97-8537-1CE241646766}"/>
    <cellStyle name="Currency 18 6 3" xfId="9668" xr:uid="{00000000-0005-0000-0000-00001A1A0000}"/>
    <cellStyle name="Currency 18 6 4" xfId="9669" xr:uid="{00000000-0005-0000-0000-00001B1A0000}"/>
    <cellStyle name="Currency 18 6 4 2" xfId="25948" xr:uid="{3DF73260-11A4-4E2E-8AE0-4770442E952F}"/>
    <cellStyle name="Currency 18 7" xfId="9670" xr:uid="{00000000-0005-0000-0000-00001C1A0000}"/>
    <cellStyle name="Currency 18 7 2" xfId="9671" xr:uid="{00000000-0005-0000-0000-00001D1A0000}"/>
    <cellStyle name="Currency 18 8" xfId="9672" xr:uid="{00000000-0005-0000-0000-00001E1A0000}"/>
    <cellStyle name="Currency 18 8 2" xfId="9673" xr:uid="{00000000-0005-0000-0000-00001F1A0000}"/>
    <cellStyle name="Currency 18 8 3" xfId="9674" xr:uid="{00000000-0005-0000-0000-0000201A0000}"/>
    <cellStyle name="Currency 18 8 4" xfId="9675" xr:uid="{00000000-0005-0000-0000-0000211A0000}"/>
    <cellStyle name="Currency 18 8 4 2" xfId="25949" xr:uid="{BB55390B-0045-4D37-BCAB-7949E8D3DDC1}"/>
    <cellStyle name="Currency 18 9" xfId="9676" xr:uid="{00000000-0005-0000-0000-0000221A0000}"/>
    <cellStyle name="Currency 18 9 2" xfId="9677" xr:uid="{00000000-0005-0000-0000-0000231A0000}"/>
    <cellStyle name="Currency 19" xfId="2990" xr:uid="{00000000-0005-0000-0000-000032010000}"/>
    <cellStyle name="Currency 19 2" xfId="9678" xr:uid="{00000000-0005-0000-0000-0000251A0000}"/>
    <cellStyle name="Currency 19 2 2" xfId="9679" xr:uid="{00000000-0005-0000-0000-0000261A0000}"/>
    <cellStyle name="Currency 19 2 2 2" xfId="9680" xr:uid="{00000000-0005-0000-0000-0000271A0000}"/>
    <cellStyle name="Currency 19 2 2 3" xfId="9681" xr:uid="{00000000-0005-0000-0000-0000281A0000}"/>
    <cellStyle name="Currency 19 2 2 4" xfId="9682" xr:uid="{00000000-0005-0000-0000-0000291A0000}"/>
    <cellStyle name="Currency 19 2 2 4 2" xfId="25950" xr:uid="{B1002343-D3F8-4470-BC50-03CBE7235C27}"/>
    <cellStyle name="Currency 19 2 3" xfId="9683" xr:uid="{00000000-0005-0000-0000-00002A1A0000}"/>
    <cellStyle name="Currency 19 2 3 2" xfId="9684" xr:uid="{00000000-0005-0000-0000-00002B1A0000}"/>
    <cellStyle name="Currency 19 2 4" xfId="9685" xr:uid="{00000000-0005-0000-0000-00002C1A0000}"/>
    <cellStyle name="Currency 19 2 5" xfId="9686" xr:uid="{00000000-0005-0000-0000-00002D1A0000}"/>
    <cellStyle name="Currency 19 2 5 2" xfId="9687" xr:uid="{00000000-0005-0000-0000-00002E1A0000}"/>
    <cellStyle name="Currency 19 2 6" xfId="9688" xr:uid="{00000000-0005-0000-0000-00002F1A0000}"/>
    <cellStyle name="Currency 19 2 6 2" xfId="9689" xr:uid="{00000000-0005-0000-0000-0000301A0000}"/>
    <cellStyle name="Currency 19 2 6 2 2" xfId="9690" xr:uid="{00000000-0005-0000-0000-0000311A0000}"/>
    <cellStyle name="Currency 19 2 6 3" xfId="9691" xr:uid="{00000000-0005-0000-0000-0000321A0000}"/>
    <cellStyle name="Currency 19 2 6 3 2" xfId="9692" xr:uid="{00000000-0005-0000-0000-0000331A0000}"/>
    <cellStyle name="Currency 19 2 6 3 3" xfId="25951" xr:uid="{4BDCF3C8-3DB9-40EE-865D-95D8EA7486FE}"/>
    <cellStyle name="Currency 19 2 7" xfId="9693" xr:uid="{00000000-0005-0000-0000-0000341A0000}"/>
    <cellStyle name="Currency 19 2 7 2" xfId="9694" xr:uid="{00000000-0005-0000-0000-0000351A0000}"/>
    <cellStyle name="Currency 19 2 8" xfId="9695" xr:uid="{00000000-0005-0000-0000-0000361A0000}"/>
    <cellStyle name="Currency 19 2 8 2" xfId="25952" xr:uid="{E345188B-BA28-4087-845E-865EF754413E}"/>
    <cellStyle name="Currency 19 3" xfId="9696" xr:uid="{00000000-0005-0000-0000-0000371A0000}"/>
    <cellStyle name="Currency 19 3 2" xfId="9697" xr:uid="{00000000-0005-0000-0000-0000381A0000}"/>
    <cellStyle name="Currency 19 4" xfId="9698" xr:uid="{00000000-0005-0000-0000-0000391A0000}"/>
    <cellStyle name="Currency 19 4 2" xfId="9699" xr:uid="{00000000-0005-0000-0000-00003A1A0000}"/>
    <cellStyle name="Currency 19 5" xfId="9700" xr:uid="{00000000-0005-0000-0000-00003B1A0000}"/>
    <cellStyle name="Currency 19 5 2" xfId="9701" xr:uid="{00000000-0005-0000-0000-00003C1A0000}"/>
    <cellStyle name="Currency 19 6" xfId="9702" xr:uid="{00000000-0005-0000-0000-00003D1A0000}"/>
    <cellStyle name="Currency 19 6 2" xfId="9703" xr:uid="{00000000-0005-0000-0000-00003E1A0000}"/>
    <cellStyle name="Currency 19 6 2 2" xfId="9704" xr:uid="{00000000-0005-0000-0000-00003F1A0000}"/>
    <cellStyle name="Currency 19 6 3" xfId="9705" xr:uid="{00000000-0005-0000-0000-0000401A0000}"/>
    <cellStyle name="Currency 19 6 3 2" xfId="9706" xr:uid="{00000000-0005-0000-0000-0000411A0000}"/>
    <cellStyle name="Currency 19 6 3 3" xfId="25953" xr:uid="{E796541E-B822-4692-A25D-F5C92A126D4B}"/>
    <cellStyle name="Currency 19 7" xfId="20121" xr:uid="{00000000-0005-0000-0000-0000421A0000}"/>
    <cellStyle name="Currency 19 7 2" xfId="28491" xr:uid="{0959B15F-715E-4233-A4AE-4438609C6732}"/>
    <cellStyle name="Currency 19 8" xfId="21140" xr:uid="{AE516ECB-7FDE-4328-A67D-5AB6F86D0D39}"/>
    <cellStyle name="Currency 2" xfId="432" xr:uid="{00000000-0005-0000-0000-000033010000}"/>
    <cellStyle name="Currency 2 10" xfId="9707" xr:uid="{00000000-0005-0000-0000-0000441A0000}"/>
    <cellStyle name="Currency 2 10 2" xfId="9708" xr:uid="{00000000-0005-0000-0000-0000451A0000}"/>
    <cellStyle name="Currency 2 11" xfId="5496" xr:uid="{00000000-0005-0000-0000-0000431A0000}"/>
    <cellStyle name="Currency 2 2" xfId="433" xr:uid="{00000000-0005-0000-0000-000034010000}"/>
    <cellStyle name="Currency 2 2 2" xfId="434" xr:uid="{00000000-0005-0000-0000-000035010000}"/>
    <cellStyle name="Currency 2 2 2 2" xfId="9709" xr:uid="{00000000-0005-0000-0000-0000481A0000}"/>
    <cellStyle name="Currency 2 2 2 3" xfId="5418" xr:uid="{00000000-0005-0000-0000-0000471A0000}"/>
    <cellStyle name="Currency 2 2 3" xfId="9710" xr:uid="{00000000-0005-0000-0000-0000491A0000}"/>
    <cellStyle name="Currency 2 2 4" xfId="5419" xr:uid="{00000000-0005-0000-0000-0000461A0000}"/>
    <cellStyle name="Currency 2 3" xfId="15" xr:uid="{00000000-0005-0000-0000-000007000000}"/>
    <cellStyle name="Currency 2 3 2" xfId="9711" xr:uid="{00000000-0005-0000-0000-00004B1A0000}"/>
    <cellStyle name="Currency 2 3 2 2" xfId="9712" xr:uid="{00000000-0005-0000-0000-00004C1A0000}"/>
    <cellStyle name="Currency 2 3 3" xfId="5417" xr:uid="{00000000-0005-0000-0000-00004A1A0000}"/>
    <cellStyle name="Currency 2 4" xfId="5416" xr:uid="{00000000-0005-0000-0000-00004D1A0000}"/>
    <cellStyle name="Currency 2 4 2" xfId="9713" xr:uid="{00000000-0005-0000-0000-00004E1A0000}"/>
    <cellStyle name="Currency 2 5" xfId="5415" xr:uid="{00000000-0005-0000-0000-00004F1A0000}"/>
    <cellStyle name="Currency 2 5 2" xfId="9714" xr:uid="{00000000-0005-0000-0000-0000501A0000}"/>
    <cellStyle name="Currency 2 5 2 2" xfId="9715" xr:uid="{00000000-0005-0000-0000-0000511A0000}"/>
    <cellStyle name="Currency 2 5 2 2 2" xfId="9716" xr:uid="{00000000-0005-0000-0000-0000521A0000}"/>
    <cellStyle name="Currency 2 5 2 3" xfId="9717" xr:uid="{00000000-0005-0000-0000-0000531A0000}"/>
    <cellStyle name="Currency 2 5 2 4" xfId="9718" xr:uid="{00000000-0005-0000-0000-0000541A0000}"/>
    <cellStyle name="Currency 2 5 2 4 2" xfId="9719" xr:uid="{00000000-0005-0000-0000-0000551A0000}"/>
    <cellStyle name="Currency 2 5 2 5" xfId="9720" xr:uid="{00000000-0005-0000-0000-0000561A0000}"/>
    <cellStyle name="Currency 2 5 2 5 2" xfId="9721" xr:uid="{00000000-0005-0000-0000-0000571A0000}"/>
    <cellStyle name="Currency 2 5 2 5 2 2" xfId="9722" xr:uid="{00000000-0005-0000-0000-0000581A0000}"/>
    <cellStyle name="Currency 2 5 2 5 3" xfId="9723" xr:uid="{00000000-0005-0000-0000-0000591A0000}"/>
    <cellStyle name="Currency 2 5 2 5 3 2" xfId="9724" xr:uid="{00000000-0005-0000-0000-00005A1A0000}"/>
    <cellStyle name="Currency 2 5 2 5 3 3" xfId="25954" xr:uid="{21EA5958-90FC-4F80-AD88-D9C8730A3CD6}"/>
    <cellStyle name="Currency 2 5 2 6" xfId="9725" xr:uid="{00000000-0005-0000-0000-00005B1A0000}"/>
    <cellStyle name="Currency 2 5 2 7" xfId="9726" xr:uid="{00000000-0005-0000-0000-00005C1A0000}"/>
    <cellStyle name="Currency 2 5 2 7 2" xfId="25955" xr:uid="{4B8FCB21-8146-4EEC-ABCC-1EA4EB078AE2}"/>
    <cellStyle name="Currency 2 5 3" xfId="9727" xr:uid="{00000000-0005-0000-0000-00005D1A0000}"/>
    <cellStyle name="Currency 2 5 3 2" xfId="9728" xr:uid="{00000000-0005-0000-0000-00005E1A0000}"/>
    <cellStyle name="Currency 2 5 3 3" xfId="9729" xr:uid="{00000000-0005-0000-0000-00005F1A0000}"/>
    <cellStyle name="Currency 2 5 3 4" xfId="9730" xr:uid="{00000000-0005-0000-0000-0000601A0000}"/>
    <cellStyle name="Currency 2 5 4" xfId="9731" xr:uid="{00000000-0005-0000-0000-0000611A0000}"/>
    <cellStyle name="Currency 2 5 4 2" xfId="9732" xr:uid="{00000000-0005-0000-0000-0000621A0000}"/>
    <cellStyle name="Currency 2 5 5" xfId="9733" xr:uid="{00000000-0005-0000-0000-0000631A0000}"/>
    <cellStyle name="Currency 2 5 6" xfId="9734" xr:uid="{00000000-0005-0000-0000-0000641A0000}"/>
    <cellStyle name="Currency 2 5 6 2" xfId="9735" xr:uid="{00000000-0005-0000-0000-0000651A0000}"/>
    <cellStyle name="Currency 2 5 7" xfId="9736" xr:uid="{00000000-0005-0000-0000-0000661A0000}"/>
    <cellStyle name="Currency 2 5 7 2" xfId="9737" xr:uid="{00000000-0005-0000-0000-0000671A0000}"/>
    <cellStyle name="Currency 2 5 7 2 2" xfId="9738" xr:uid="{00000000-0005-0000-0000-0000681A0000}"/>
    <cellStyle name="Currency 2 5 7 3" xfId="9739" xr:uid="{00000000-0005-0000-0000-0000691A0000}"/>
    <cellStyle name="Currency 2 5 7 3 2" xfId="9740" xr:uid="{00000000-0005-0000-0000-00006A1A0000}"/>
    <cellStyle name="Currency 2 5 7 3 3" xfId="25956" xr:uid="{75C179D4-2EB3-471F-8921-F2DB2910D50C}"/>
    <cellStyle name="Currency 2 5 8" xfId="9741" xr:uid="{00000000-0005-0000-0000-00006B1A0000}"/>
    <cellStyle name="Currency 2 5 9" xfId="9742" xr:uid="{00000000-0005-0000-0000-00006C1A0000}"/>
    <cellStyle name="Currency 2 5 9 2" xfId="25957" xr:uid="{F45C9EDE-C224-4D72-92C5-9B1CD73D45E0}"/>
    <cellStyle name="Currency 2 6" xfId="9743" xr:uid="{00000000-0005-0000-0000-00006D1A0000}"/>
    <cellStyle name="Currency 2 6 2" xfId="9744" xr:uid="{00000000-0005-0000-0000-00006E1A0000}"/>
    <cellStyle name="Currency 2 6 2 2" xfId="9745" xr:uid="{00000000-0005-0000-0000-00006F1A0000}"/>
    <cellStyle name="Currency 2 6 2 2 2" xfId="9746" xr:uid="{00000000-0005-0000-0000-0000701A0000}"/>
    <cellStyle name="Currency 2 6 2 3" xfId="9747" xr:uid="{00000000-0005-0000-0000-0000711A0000}"/>
    <cellStyle name="Currency 2 6 2 4" xfId="9748" xr:uid="{00000000-0005-0000-0000-0000721A0000}"/>
    <cellStyle name="Currency 2 6 2 4 2" xfId="9749" xr:uid="{00000000-0005-0000-0000-0000731A0000}"/>
    <cellStyle name="Currency 2 6 2 5" xfId="9750" xr:uid="{00000000-0005-0000-0000-0000741A0000}"/>
    <cellStyle name="Currency 2 6 2 5 2" xfId="9751" xr:uid="{00000000-0005-0000-0000-0000751A0000}"/>
    <cellStyle name="Currency 2 6 2 5 2 2" xfId="9752" xr:uid="{00000000-0005-0000-0000-0000761A0000}"/>
    <cellStyle name="Currency 2 6 2 5 3" xfId="9753" xr:uid="{00000000-0005-0000-0000-0000771A0000}"/>
    <cellStyle name="Currency 2 6 2 5 3 2" xfId="9754" xr:uid="{00000000-0005-0000-0000-0000781A0000}"/>
    <cellStyle name="Currency 2 6 2 5 3 3" xfId="25958" xr:uid="{B9D99C84-7308-47AF-B7E1-8BCE22BE6265}"/>
    <cellStyle name="Currency 2 6 2 6" xfId="9755" xr:uid="{00000000-0005-0000-0000-0000791A0000}"/>
    <cellStyle name="Currency 2 6 2 7" xfId="9756" xr:uid="{00000000-0005-0000-0000-00007A1A0000}"/>
    <cellStyle name="Currency 2 6 2 7 2" xfId="25959" xr:uid="{C3FF395B-5417-48AC-8CE6-53E336CB181A}"/>
    <cellStyle name="Currency 2 6 3" xfId="9757" xr:uid="{00000000-0005-0000-0000-00007B1A0000}"/>
    <cellStyle name="Currency 2 6 3 2" xfId="9758" xr:uid="{00000000-0005-0000-0000-00007C1A0000}"/>
    <cellStyle name="Currency 2 6 4" xfId="9759" xr:uid="{00000000-0005-0000-0000-00007D1A0000}"/>
    <cellStyle name="Currency 2 6 4 2" xfId="9760" xr:uid="{00000000-0005-0000-0000-00007E1A0000}"/>
    <cellStyle name="Currency 2 6 5" xfId="9761" xr:uid="{00000000-0005-0000-0000-00007F1A0000}"/>
    <cellStyle name="Currency 2 6 6" xfId="9762" xr:uid="{00000000-0005-0000-0000-0000801A0000}"/>
    <cellStyle name="Currency 2 6 6 2" xfId="9763" xr:uid="{00000000-0005-0000-0000-0000811A0000}"/>
    <cellStyle name="Currency 2 6 7" xfId="9764" xr:uid="{00000000-0005-0000-0000-0000821A0000}"/>
    <cellStyle name="Currency 2 6 7 2" xfId="9765" xr:uid="{00000000-0005-0000-0000-0000831A0000}"/>
    <cellStyle name="Currency 2 6 7 2 2" xfId="9766" xr:uid="{00000000-0005-0000-0000-0000841A0000}"/>
    <cellStyle name="Currency 2 6 7 3" xfId="9767" xr:uid="{00000000-0005-0000-0000-0000851A0000}"/>
    <cellStyle name="Currency 2 6 7 3 2" xfId="9768" xr:uid="{00000000-0005-0000-0000-0000861A0000}"/>
    <cellStyle name="Currency 2 6 7 3 3" xfId="25963" xr:uid="{C73010A2-AF80-4592-B272-BD97456A89B8}"/>
    <cellStyle name="Currency 2 6 8" xfId="9769" xr:uid="{00000000-0005-0000-0000-0000871A0000}"/>
    <cellStyle name="Currency 2 6 9" xfId="9770" xr:uid="{00000000-0005-0000-0000-0000881A0000}"/>
    <cellStyle name="Currency 2 6 9 2" xfId="25964" xr:uid="{3D7CA1FF-D39F-4BB5-9A2B-65FE919DE8AB}"/>
    <cellStyle name="Currency 2 7" xfId="9771" xr:uid="{00000000-0005-0000-0000-0000891A0000}"/>
    <cellStyle name="Currency 2 7 2" xfId="9772" xr:uid="{00000000-0005-0000-0000-00008A1A0000}"/>
    <cellStyle name="Currency 2 7 2 2" xfId="9773" xr:uid="{00000000-0005-0000-0000-00008B1A0000}"/>
    <cellStyle name="Currency 2 7 2 2 2" xfId="9774" xr:uid="{00000000-0005-0000-0000-00008C1A0000}"/>
    <cellStyle name="Currency 2 7 2 3" xfId="9775" xr:uid="{00000000-0005-0000-0000-00008D1A0000}"/>
    <cellStyle name="Currency 2 7 2 4" xfId="9776" xr:uid="{00000000-0005-0000-0000-00008E1A0000}"/>
    <cellStyle name="Currency 2 7 2 4 2" xfId="9777" xr:uid="{00000000-0005-0000-0000-00008F1A0000}"/>
    <cellStyle name="Currency 2 7 2 5" xfId="9778" xr:uid="{00000000-0005-0000-0000-0000901A0000}"/>
    <cellStyle name="Currency 2 7 2 5 2" xfId="9779" xr:uid="{00000000-0005-0000-0000-0000911A0000}"/>
    <cellStyle name="Currency 2 7 2 5 2 2" xfId="9780" xr:uid="{00000000-0005-0000-0000-0000921A0000}"/>
    <cellStyle name="Currency 2 7 2 5 3" xfId="9781" xr:uid="{00000000-0005-0000-0000-0000931A0000}"/>
    <cellStyle name="Currency 2 7 2 5 3 2" xfId="9782" xr:uid="{00000000-0005-0000-0000-0000941A0000}"/>
    <cellStyle name="Currency 2 7 2 5 3 3" xfId="25967" xr:uid="{50FED343-900B-4B2C-9746-A02BF6492767}"/>
    <cellStyle name="Currency 2 7 2 6" xfId="9783" xr:uid="{00000000-0005-0000-0000-0000951A0000}"/>
    <cellStyle name="Currency 2 7 2 7" xfId="9784" xr:uid="{00000000-0005-0000-0000-0000961A0000}"/>
    <cellStyle name="Currency 2 7 2 7 2" xfId="25969" xr:uid="{6680BAD4-FCB5-4E1E-AD98-D5B762F4829E}"/>
    <cellStyle name="Currency 2 7 3" xfId="9785" xr:uid="{00000000-0005-0000-0000-0000971A0000}"/>
    <cellStyle name="Currency 2 7 3 2" xfId="9786" xr:uid="{00000000-0005-0000-0000-0000981A0000}"/>
    <cellStyle name="Currency 2 7 4" xfId="9787" xr:uid="{00000000-0005-0000-0000-0000991A0000}"/>
    <cellStyle name="Currency 2 7 4 2" xfId="9788" xr:uid="{00000000-0005-0000-0000-00009A1A0000}"/>
    <cellStyle name="Currency 2 7 5" xfId="9789" xr:uid="{00000000-0005-0000-0000-00009B1A0000}"/>
    <cellStyle name="Currency 2 7 6" xfId="9790" xr:uid="{00000000-0005-0000-0000-00009C1A0000}"/>
    <cellStyle name="Currency 2 7 6 2" xfId="9791" xr:uid="{00000000-0005-0000-0000-00009D1A0000}"/>
    <cellStyle name="Currency 2 7 7" xfId="9792" xr:uid="{00000000-0005-0000-0000-00009E1A0000}"/>
    <cellStyle name="Currency 2 7 7 2" xfId="9793" xr:uid="{00000000-0005-0000-0000-00009F1A0000}"/>
    <cellStyle name="Currency 2 7 7 2 2" xfId="9794" xr:uid="{00000000-0005-0000-0000-0000A01A0000}"/>
    <cellStyle name="Currency 2 7 7 3" xfId="9795" xr:uid="{00000000-0005-0000-0000-0000A11A0000}"/>
    <cellStyle name="Currency 2 7 7 3 2" xfId="9796" xr:uid="{00000000-0005-0000-0000-0000A21A0000}"/>
    <cellStyle name="Currency 2 7 7 3 3" xfId="25970" xr:uid="{65CD3A34-ED6D-4D31-AD27-B942C463F50A}"/>
    <cellStyle name="Currency 2 7 8" xfId="9797" xr:uid="{00000000-0005-0000-0000-0000A31A0000}"/>
    <cellStyle name="Currency 2 7 9" xfId="9798" xr:uid="{00000000-0005-0000-0000-0000A41A0000}"/>
    <cellStyle name="Currency 2 7 9 2" xfId="25971" xr:uid="{14E43323-9088-4496-A0AF-3D1C14369D66}"/>
    <cellStyle name="Currency 2 8" xfId="9799" xr:uid="{00000000-0005-0000-0000-0000A51A0000}"/>
    <cellStyle name="Currency 2 8 2" xfId="9800" xr:uid="{00000000-0005-0000-0000-0000A61A0000}"/>
    <cellStyle name="Currency 2 8 2 2" xfId="9801" xr:uid="{00000000-0005-0000-0000-0000A71A0000}"/>
    <cellStyle name="Currency 2 8 2 2 2" xfId="9802" xr:uid="{00000000-0005-0000-0000-0000A81A0000}"/>
    <cellStyle name="Currency 2 8 2 3" xfId="9803" xr:uid="{00000000-0005-0000-0000-0000A91A0000}"/>
    <cellStyle name="Currency 2 8 2 4" xfId="9804" xr:uid="{00000000-0005-0000-0000-0000AA1A0000}"/>
    <cellStyle name="Currency 2 8 2 4 2" xfId="9805" xr:uid="{00000000-0005-0000-0000-0000AB1A0000}"/>
    <cellStyle name="Currency 2 8 2 5" xfId="9806" xr:uid="{00000000-0005-0000-0000-0000AC1A0000}"/>
    <cellStyle name="Currency 2 8 2 5 2" xfId="9807" xr:uid="{00000000-0005-0000-0000-0000AD1A0000}"/>
    <cellStyle name="Currency 2 8 2 5 2 2" xfId="9808" xr:uid="{00000000-0005-0000-0000-0000AE1A0000}"/>
    <cellStyle name="Currency 2 8 2 5 3" xfId="9809" xr:uid="{00000000-0005-0000-0000-0000AF1A0000}"/>
    <cellStyle name="Currency 2 8 2 5 3 2" xfId="9810" xr:uid="{00000000-0005-0000-0000-0000B01A0000}"/>
    <cellStyle name="Currency 2 8 2 5 3 3" xfId="25972" xr:uid="{4B06A209-65C0-4618-A2AA-42390680C68B}"/>
    <cellStyle name="Currency 2 8 2 6" xfId="9811" xr:uid="{00000000-0005-0000-0000-0000B11A0000}"/>
    <cellStyle name="Currency 2 8 2 7" xfId="9812" xr:uid="{00000000-0005-0000-0000-0000B21A0000}"/>
    <cellStyle name="Currency 2 8 2 7 2" xfId="25973" xr:uid="{5B65CE33-735A-4710-8228-9B668743856A}"/>
    <cellStyle name="Currency 2 8 3" xfId="9813" xr:uid="{00000000-0005-0000-0000-0000B31A0000}"/>
    <cellStyle name="Currency 2 8 3 2" xfId="9814" xr:uid="{00000000-0005-0000-0000-0000B41A0000}"/>
    <cellStyle name="Currency 2 8 4" xfId="9815" xr:uid="{00000000-0005-0000-0000-0000B51A0000}"/>
    <cellStyle name="Currency 2 8 4 2" xfId="9816" xr:uid="{00000000-0005-0000-0000-0000B61A0000}"/>
    <cellStyle name="Currency 2 8 5" xfId="9817" xr:uid="{00000000-0005-0000-0000-0000B71A0000}"/>
    <cellStyle name="Currency 2 8 6" xfId="9818" xr:uid="{00000000-0005-0000-0000-0000B81A0000}"/>
    <cellStyle name="Currency 2 8 6 2" xfId="9819" xr:uid="{00000000-0005-0000-0000-0000B91A0000}"/>
    <cellStyle name="Currency 2 8 7" xfId="9820" xr:uid="{00000000-0005-0000-0000-0000BA1A0000}"/>
    <cellStyle name="Currency 2 8 7 2" xfId="9821" xr:uid="{00000000-0005-0000-0000-0000BB1A0000}"/>
    <cellStyle name="Currency 2 8 7 2 2" xfId="9822" xr:uid="{00000000-0005-0000-0000-0000BC1A0000}"/>
    <cellStyle name="Currency 2 8 7 3" xfId="9823" xr:uid="{00000000-0005-0000-0000-0000BD1A0000}"/>
    <cellStyle name="Currency 2 8 7 3 2" xfId="9824" xr:uid="{00000000-0005-0000-0000-0000BE1A0000}"/>
    <cellStyle name="Currency 2 8 7 3 3" xfId="25974" xr:uid="{C7926EF2-8A46-40F8-8A80-3B8C1597CFA6}"/>
    <cellStyle name="Currency 2 8 8" xfId="9825" xr:uid="{00000000-0005-0000-0000-0000BF1A0000}"/>
    <cellStyle name="Currency 2 8 9" xfId="9826" xr:uid="{00000000-0005-0000-0000-0000C01A0000}"/>
    <cellStyle name="Currency 2 8 9 2" xfId="25975" xr:uid="{6F56223E-D70C-43BD-AF83-AF51F035551F}"/>
    <cellStyle name="Currency 2 9" xfId="9827" xr:uid="{00000000-0005-0000-0000-0000C11A0000}"/>
    <cellStyle name="Currency 2 9 2" xfId="9828" xr:uid="{00000000-0005-0000-0000-0000C21A0000}"/>
    <cellStyle name="Currency 20" xfId="2987" xr:uid="{00000000-0005-0000-0000-000037010000}"/>
    <cellStyle name="Currency 20 10" xfId="9829" xr:uid="{00000000-0005-0000-0000-0000C31A0000}"/>
    <cellStyle name="Currency 20 11" xfId="21137" xr:uid="{1FC7B122-BD9B-45B2-AD79-0D84817D87E2}"/>
    <cellStyle name="Currency 20 2" xfId="9830" xr:uid="{00000000-0005-0000-0000-0000C41A0000}"/>
    <cellStyle name="Currency 20 2 2" xfId="9831" xr:uid="{00000000-0005-0000-0000-0000C51A0000}"/>
    <cellStyle name="Currency 20 2 2 2" xfId="9832" xr:uid="{00000000-0005-0000-0000-0000C61A0000}"/>
    <cellStyle name="Currency 20 2 2 3" xfId="9833" xr:uid="{00000000-0005-0000-0000-0000C71A0000}"/>
    <cellStyle name="Currency 20 2 2 4" xfId="9834" xr:uid="{00000000-0005-0000-0000-0000C81A0000}"/>
    <cellStyle name="Currency 20 2 2 4 2" xfId="25976" xr:uid="{08E3D474-8842-40B3-9037-C1C8017E363D}"/>
    <cellStyle name="Currency 20 2 3" xfId="9835" xr:uid="{00000000-0005-0000-0000-0000C91A0000}"/>
    <cellStyle name="Currency 20 2 4" xfId="9836" xr:uid="{00000000-0005-0000-0000-0000CA1A0000}"/>
    <cellStyle name="Currency 20 2 4 2" xfId="9837" xr:uid="{00000000-0005-0000-0000-0000CB1A0000}"/>
    <cellStyle name="Currency 20 2 5" xfId="9838" xr:uid="{00000000-0005-0000-0000-0000CC1A0000}"/>
    <cellStyle name="Currency 20 2 5 2" xfId="9839" xr:uid="{00000000-0005-0000-0000-0000CD1A0000}"/>
    <cellStyle name="Currency 20 2 5 2 2" xfId="9840" xr:uid="{00000000-0005-0000-0000-0000CE1A0000}"/>
    <cellStyle name="Currency 20 2 5 3" xfId="9841" xr:uid="{00000000-0005-0000-0000-0000CF1A0000}"/>
    <cellStyle name="Currency 20 2 5 3 2" xfId="9842" xr:uid="{00000000-0005-0000-0000-0000D01A0000}"/>
    <cellStyle name="Currency 20 2 5 3 3" xfId="25977" xr:uid="{7F02A06C-E374-4B27-AA5D-78641B93FFA8}"/>
    <cellStyle name="Currency 20 2 6" xfId="9843" xr:uid="{00000000-0005-0000-0000-0000D11A0000}"/>
    <cellStyle name="Currency 20 2 6 2" xfId="9844" xr:uid="{00000000-0005-0000-0000-0000D21A0000}"/>
    <cellStyle name="Currency 20 2 7" xfId="9845" xr:uid="{00000000-0005-0000-0000-0000D31A0000}"/>
    <cellStyle name="Currency 20 2 7 2" xfId="25978" xr:uid="{C0E65D09-9104-4593-8569-927922C275B9}"/>
    <cellStyle name="Currency 20 3" xfId="9846" xr:uid="{00000000-0005-0000-0000-0000D41A0000}"/>
    <cellStyle name="Currency 20 3 2" xfId="9847" xr:uid="{00000000-0005-0000-0000-0000D51A0000}"/>
    <cellStyle name="Currency 20 4" xfId="9848" xr:uid="{00000000-0005-0000-0000-0000D61A0000}"/>
    <cellStyle name="Currency 20 4 2" xfId="9849" xr:uid="{00000000-0005-0000-0000-0000D71A0000}"/>
    <cellStyle name="Currency 20 5" xfId="9850" xr:uid="{00000000-0005-0000-0000-0000D81A0000}"/>
    <cellStyle name="Currency 20 6" xfId="9851" xr:uid="{00000000-0005-0000-0000-0000D91A0000}"/>
    <cellStyle name="Currency 20 6 2" xfId="9852" xr:uid="{00000000-0005-0000-0000-0000DA1A0000}"/>
    <cellStyle name="Currency 20 7" xfId="9853" xr:uid="{00000000-0005-0000-0000-0000DB1A0000}"/>
    <cellStyle name="Currency 20 7 2" xfId="9854" xr:uid="{00000000-0005-0000-0000-0000DC1A0000}"/>
    <cellStyle name="Currency 20 7 2 2" xfId="9855" xr:uid="{00000000-0005-0000-0000-0000DD1A0000}"/>
    <cellStyle name="Currency 20 7 3" xfId="9856" xr:uid="{00000000-0005-0000-0000-0000DE1A0000}"/>
    <cellStyle name="Currency 20 7 3 2" xfId="9857" xr:uid="{00000000-0005-0000-0000-0000DF1A0000}"/>
    <cellStyle name="Currency 20 7 3 3" xfId="25979" xr:uid="{C2BE5B58-2C9E-4E46-92C8-9C9C6422CAF3}"/>
    <cellStyle name="Currency 20 8" xfId="9858" xr:uid="{00000000-0005-0000-0000-0000E01A0000}"/>
    <cellStyle name="Currency 20 8 2" xfId="9859" xr:uid="{00000000-0005-0000-0000-0000E11A0000}"/>
    <cellStyle name="Currency 20 9" xfId="9860" xr:uid="{00000000-0005-0000-0000-0000E21A0000}"/>
    <cellStyle name="Currency 21" xfId="2984" xr:uid="{00000000-0005-0000-0000-000038010000}"/>
    <cellStyle name="Currency 21 10" xfId="9861" xr:uid="{00000000-0005-0000-0000-0000E31A0000}"/>
    <cellStyle name="Currency 21 11" xfId="21134" xr:uid="{42A5AFDC-43CF-463A-9F3B-87175C590511}"/>
    <cellStyle name="Currency 21 2" xfId="9862" xr:uid="{00000000-0005-0000-0000-0000E41A0000}"/>
    <cellStyle name="Currency 21 2 2" xfId="9863" xr:uid="{00000000-0005-0000-0000-0000E51A0000}"/>
    <cellStyle name="Currency 21 2 2 2" xfId="9864" xr:uid="{00000000-0005-0000-0000-0000E61A0000}"/>
    <cellStyle name="Currency 21 2 2 3" xfId="9865" xr:uid="{00000000-0005-0000-0000-0000E71A0000}"/>
    <cellStyle name="Currency 21 2 2 4" xfId="9866" xr:uid="{00000000-0005-0000-0000-0000E81A0000}"/>
    <cellStyle name="Currency 21 2 2 4 2" xfId="25980" xr:uid="{6ED26C05-C805-4EF1-AF0F-A88A6572740B}"/>
    <cellStyle name="Currency 21 2 3" xfId="9867" xr:uid="{00000000-0005-0000-0000-0000E91A0000}"/>
    <cellStyle name="Currency 21 2 4" xfId="9868" xr:uid="{00000000-0005-0000-0000-0000EA1A0000}"/>
    <cellStyle name="Currency 21 2 4 2" xfId="9869" xr:uid="{00000000-0005-0000-0000-0000EB1A0000}"/>
    <cellStyle name="Currency 21 2 5" xfId="9870" xr:uid="{00000000-0005-0000-0000-0000EC1A0000}"/>
    <cellStyle name="Currency 21 2 5 2" xfId="9871" xr:uid="{00000000-0005-0000-0000-0000ED1A0000}"/>
    <cellStyle name="Currency 21 2 5 2 2" xfId="9872" xr:uid="{00000000-0005-0000-0000-0000EE1A0000}"/>
    <cellStyle name="Currency 21 2 5 3" xfId="9873" xr:uid="{00000000-0005-0000-0000-0000EF1A0000}"/>
    <cellStyle name="Currency 21 2 5 3 2" xfId="9874" xr:uid="{00000000-0005-0000-0000-0000F01A0000}"/>
    <cellStyle name="Currency 21 2 5 3 3" xfId="25981" xr:uid="{13E7B58D-4D05-4C06-A671-91CD5ABFD3BE}"/>
    <cellStyle name="Currency 21 2 6" xfId="9875" xr:uid="{00000000-0005-0000-0000-0000F11A0000}"/>
    <cellStyle name="Currency 21 2 6 2" xfId="9876" xr:uid="{00000000-0005-0000-0000-0000F21A0000}"/>
    <cellStyle name="Currency 21 2 6 2 2" xfId="25982" xr:uid="{1C8BFB58-5090-438E-B83C-407D619DBB95}"/>
    <cellStyle name="Currency 21 2 7" xfId="9877" xr:uid="{00000000-0005-0000-0000-0000F31A0000}"/>
    <cellStyle name="Currency 21 2 7 2" xfId="25983" xr:uid="{E66C7501-BB47-490B-8AC1-D6D961ECD4C1}"/>
    <cellStyle name="Currency 21 3" xfId="9878" xr:uid="{00000000-0005-0000-0000-0000F41A0000}"/>
    <cellStyle name="Currency 21 3 2" xfId="9879" xr:uid="{00000000-0005-0000-0000-0000F51A0000}"/>
    <cellStyle name="Currency 21 4" xfId="9880" xr:uid="{00000000-0005-0000-0000-0000F61A0000}"/>
    <cellStyle name="Currency 21 4 2" xfId="9881" xr:uid="{00000000-0005-0000-0000-0000F71A0000}"/>
    <cellStyle name="Currency 21 5" xfId="9882" xr:uid="{00000000-0005-0000-0000-0000F81A0000}"/>
    <cellStyle name="Currency 21 6" xfId="9883" xr:uid="{00000000-0005-0000-0000-0000F91A0000}"/>
    <cellStyle name="Currency 21 6 2" xfId="9884" xr:uid="{00000000-0005-0000-0000-0000FA1A0000}"/>
    <cellStyle name="Currency 21 7" xfId="9885" xr:uid="{00000000-0005-0000-0000-0000FB1A0000}"/>
    <cellStyle name="Currency 21 7 2" xfId="9886" xr:uid="{00000000-0005-0000-0000-0000FC1A0000}"/>
    <cellStyle name="Currency 21 7 2 2" xfId="9887" xr:uid="{00000000-0005-0000-0000-0000FD1A0000}"/>
    <cellStyle name="Currency 21 7 3" xfId="9888" xr:uid="{00000000-0005-0000-0000-0000FE1A0000}"/>
    <cellStyle name="Currency 21 7 3 2" xfId="9889" xr:uid="{00000000-0005-0000-0000-0000FF1A0000}"/>
    <cellStyle name="Currency 21 7 3 3" xfId="25984" xr:uid="{09B09486-62F7-4053-B63C-8080AF4ED135}"/>
    <cellStyle name="Currency 21 8" xfId="9890" xr:uid="{00000000-0005-0000-0000-0000001B0000}"/>
    <cellStyle name="Currency 21 8 2" xfId="9891" xr:uid="{00000000-0005-0000-0000-0000011B0000}"/>
    <cellStyle name="Currency 21 8 2 2" xfId="25985" xr:uid="{03696B7C-A18B-440F-B8B3-F599E733438A}"/>
    <cellStyle name="Currency 21 9" xfId="9892" xr:uid="{00000000-0005-0000-0000-0000021B0000}"/>
    <cellStyle name="Currency 22" xfId="2981" xr:uid="{00000000-0005-0000-0000-000039010000}"/>
    <cellStyle name="Currency 22 10" xfId="9893" xr:uid="{00000000-0005-0000-0000-0000031B0000}"/>
    <cellStyle name="Currency 22 11" xfId="21131" xr:uid="{E45275A7-0925-4C2A-8F03-10A9222EDE87}"/>
    <cellStyle name="Currency 22 2" xfId="9894" xr:uid="{00000000-0005-0000-0000-0000041B0000}"/>
    <cellStyle name="Currency 22 2 2" xfId="9895" xr:uid="{00000000-0005-0000-0000-0000051B0000}"/>
    <cellStyle name="Currency 22 2 2 2" xfId="9896" xr:uid="{00000000-0005-0000-0000-0000061B0000}"/>
    <cellStyle name="Currency 22 2 2 3" xfId="9897" xr:uid="{00000000-0005-0000-0000-0000071B0000}"/>
    <cellStyle name="Currency 22 2 2 4" xfId="9898" xr:uid="{00000000-0005-0000-0000-0000081B0000}"/>
    <cellStyle name="Currency 22 2 2 4 2" xfId="25986" xr:uid="{74ABEA2E-BF17-487F-871C-6E97B3291439}"/>
    <cellStyle name="Currency 22 2 3" xfId="9899" xr:uid="{00000000-0005-0000-0000-0000091B0000}"/>
    <cellStyle name="Currency 22 2 4" xfId="9900" xr:uid="{00000000-0005-0000-0000-00000A1B0000}"/>
    <cellStyle name="Currency 22 2 4 2" xfId="9901" xr:uid="{00000000-0005-0000-0000-00000B1B0000}"/>
    <cellStyle name="Currency 22 2 5" xfId="9902" xr:uid="{00000000-0005-0000-0000-00000C1B0000}"/>
    <cellStyle name="Currency 22 2 5 2" xfId="9903" xr:uid="{00000000-0005-0000-0000-00000D1B0000}"/>
    <cellStyle name="Currency 22 2 5 2 2" xfId="9904" xr:uid="{00000000-0005-0000-0000-00000E1B0000}"/>
    <cellStyle name="Currency 22 2 5 3" xfId="9905" xr:uid="{00000000-0005-0000-0000-00000F1B0000}"/>
    <cellStyle name="Currency 22 2 5 3 2" xfId="9906" xr:uid="{00000000-0005-0000-0000-0000101B0000}"/>
    <cellStyle name="Currency 22 2 5 3 3" xfId="25987" xr:uid="{22B68A75-082B-43E1-BCAE-1D709F0873B5}"/>
    <cellStyle name="Currency 22 2 6" xfId="9907" xr:uid="{00000000-0005-0000-0000-0000111B0000}"/>
    <cellStyle name="Currency 22 2 7" xfId="9908" xr:uid="{00000000-0005-0000-0000-0000121B0000}"/>
    <cellStyle name="Currency 22 2 7 2" xfId="25988" xr:uid="{123FD6EF-ABA8-464D-8CE0-8B07A676DE35}"/>
    <cellStyle name="Currency 22 3" xfId="9909" xr:uid="{00000000-0005-0000-0000-0000131B0000}"/>
    <cellStyle name="Currency 22 3 2" xfId="9910" xr:uid="{00000000-0005-0000-0000-0000141B0000}"/>
    <cellStyle name="Currency 22 4" xfId="9911" xr:uid="{00000000-0005-0000-0000-0000151B0000}"/>
    <cellStyle name="Currency 22 4 2" xfId="9912" xr:uid="{00000000-0005-0000-0000-0000161B0000}"/>
    <cellStyle name="Currency 22 5" xfId="9913" xr:uid="{00000000-0005-0000-0000-0000171B0000}"/>
    <cellStyle name="Currency 22 6" xfId="9914" xr:uid="{00000000-0005-0000-0000-0000181B0000}"/>
    <cellStyle name="Currency 22 6 2" xfId="9915" xr:uid="{00000000-0005-0000-0000-0000191B0000}"/>
    <cellStyle name="Currency 22 7" xfId="9916" xr:uid="{00000000-0005-0000-0000-00001A1B0000}"/>
    <cellStyle name="Currency 22 7 2" xfId="9917" xr:uid="{00000000-0005-0000-0000-00001B1B0000}"/>
    <cellStyle name="Currency 22 7 2 2" xfId="9918" xr:uid="{00000000-0005-0000-0000-00001C1B0000}"/>
    <cellStyle name="Currency 22 7 3" xfId="9919" xr:uid="{00000000-0005-0000-0000-00001D1B0000}"/>
    <cellStyle name="Currency 22 7 3 2" xfId="9920" xr:uid="{00000000-0005-0000-0000-00001E1B0000}"/>
    <cellStyle name="Currency 22 7 3 3" xfId="25989" xr:uid="{3983BC1A-A1D8-4EFD-9C42-446163AF9D55}"/>
    <cellStyle name="Currency 22 8" xfId="9921" xr:uid="{00000000-0005-0000-0000-00001F1B0000}"/>
    <cellStyle name="Currency 22 9" xfId="9922" xr:uid="{00000000-0005-0000-0000-0000201B0000}"/>
    <cellStyle name="Currency 23" xfId="2978" xr:uid="{00000000-0005-0000-0000-00003A010000}"/>
    <cellStyle name="Currency 23 2" xfId="9924" xr:uid="{00000000-0005-0000-0000-0000221B0000}"/>
    <cellStyle name="Currency 23 3" xfId="9925" xr:uid="{00000000-0005-0000-0000-0000231B0000}"/>
    <cellStyle name="Currency 23 4" xfId="9923" xr:uid="{00000000-0005-0000-0000-0000211B0000}"/>
    <cellStyle name="Currency 23 5" xfId="21128" xr:uid="{CFCA9D43-1D0C-4886-87D1-3739A2C99D87}"/>
    <cellStyle name="Currency 24" xfId="2975" xr:uid="{00000000-0005-0000-0000-00003B010000}"/>
    <cellStyle name="Currency 24 2" xfId="9926" xr:uid="{00000000-0005-0000-0000-0000241B0000}"/>
    <cellStyle name="Currency 24 3" xfId="21125" xr:uid="{07153FDD-4F00-42CA-B57F-BDB54B48A19B}"/>
    <cellStyle name="Currency 25" xfId="2973" xr:uid="{00000000-0005-0000-0000-00003C010000}"/>
    <cellStyle name="Currency 25 2" xfId="9927" xr:uid="{00000000-0005-0000-0000-0000261B0000}"/>
    <cellStyle name="Currency 25 2 2" xfId="9928" xr:uid="{00000000-0005-0000-0000-0000271B0000}"/>
    <cellStyle name="Currency 25 2 2 2" xfId="25990" xr:uid="{949FBCEE-B733-4A61-B51F-65C3E73A2984}"/>
    <cellStyle name="Currency 25 3" xfId="9929" xr:uid="{00000000-0005-0000-0000-0000281B0000}"/>
    <cellStyle name="Currency 25 3 2" xfId="25991" xr:uid="{102A3806-CBFC-45C4-A146-B2D6593DD8A1}"/>
    <cellStyle name="Currency 25 4" xfId="21123" xr:uid="{3E9FC15F-C24C-4C84-B500-0CDD44C90488}"/>
    <cellStyle name="Currency 26" xfId="2966" xr:uid="{00000000-0005-0000-0000-00003D010000}"/>
    <cellStyle name="Currency 26 2" xfId="9930" xr:uid="{00000000-0005-0000-0000-00002A1B0000}"/>
    <cellStyle name="Currency 26 2 2" xfId="25992" xr:uid="{54398E50-0D62-4DF2-ADB8-338813EE8F64}"/>
    <cellStyle name="Currency 26 3" xfId="21116" xr:uid="{E3637366-E97A-40B1-8CA9-A0876D9F96DE}"/>
    <cellStyle name="Currency 27" xfId="2963" xr:uid="{00000000-0005-0000-0000-00003E010000}"/>
    <cellStyle name="Currency 27 2" xfId="9931" xr:uid="{00000000-0005-0000-0000-00002C1B0000}"/>
    <cellStyle name="Currency 27 3" xfId="5287" xr:uid="{00000000-0005-0000-0000-00002B1B0000}"/>
    <cellStyle name="Currency 27 4" xfId="21113" xr:uid="{70731D2F-782A-4544-AD96-68DF2183E413}"/>
    <cellStyle name="Currency 28" xfId="2960" xr:uid="{00000000-0005-0000-0000-00003F010000}"/>
    <cellStyle name="Currency 28 2" xfId="9932" xr:uid="{00000000-0005-0000-0000-00002D1B0000}"/>
    <cellStyle name="Currency 28 3" xfId="21110" xr:uid="{3FC0D446-6521-4966-BCC7-63926895F677}"/>
    <cellStyle name="Currency 29" xfId="2957" xr:uid="{00000000-0005-0000-0000-000040010000}"/>
    <cellStyle name="Currency 29 2" xfId="9933" xr:uid="{00000000-0005-0000-0000-00002E1B0000}"/>
    <cellStyle name="Currency 29 3" xfId="21107" xr:uid="{8070763B-AA54-475A-BD36-E7F9A778D3A6}"/>
    <cellStyle name="Currency 3" xfId="436" xr:uid="{00000000-0005-0000-0000-000041010000}"/>
    <cellStyle name="Currency 3 10" xfId="9934" xr:uid="{00000000-0005-0000-0000-0000301B0000}"/>
    <cellStyle name="Currency 3 11" xfId="9935" xr:uid="{00000000-0005-0000-0000-0000311B0000}"/>
    <cellStyle name="Currency 3 11 2" xfId="25993" xr:uid="{9AF77B8C-40E9-4955-B914-BA524B9111A4}"/>
    <cellStyle name="Currency 3 12" xfId="5553" xr:uid="{00000000-0005-0000-0000-00002F1B0000}"/>
    <cellStyle name="Currency 3 12 2" xfId="23408" xr:uid="{8E97FD9A-6AC3-4033-BB86-5BF83BAFC99E}"/>
    <cellStyle name="Currency 3 13" xfId="20554" xr:uid="{EA1BEE82-E508-4754-A64B-7D235EB4180F}"/>
    <cellStyle name="Currency 3 2" xfId="437" xr:uid="{00000000-0005-0000-0000-000042010000}"/>
    <cellStyle name="Currency 3 2 2" xfId="438" xr:uid="{00000000-0005-0000-0000-000043010000}"/>
    <cellStyle name="Currency 3 2 2 2" xfId="9936" xr:uid="{00000000-0005-0000-0000-0000331B0000}"/>
    <cellStyle name="Currency 3 2 3" xfId="9937" xr:uid="{00000000-0005-0000-0000-0000341B0000}"/>
    <cellStyle name="Currency 3 2 4" xfId="9938" xr:uid="{00000000-0005-0000-0000-0000351B0000}"/>
    <cellStyle name="Currency 3 3" xfId="439" xr:uid="{00000000-0005-0000-0000-000044010000}"/>
    <cellStyle name="Currency 3 3 2" xfId="9939" xr:uid="{00000000-0005-0000-0000-0000371B0000}"/>
    <cellStyle name="Currency 3 3 2 2" xfId="9940" xr:uid="{00000000-0005-0000-0000-0000381B0000}"/>
    <cellStyle name="Currency 3 3 3" xfId="9941" xr:uid="{00000000-0005-0000-0000-0000391B0000}"/>
    <cellStyle name="Currency 3 3 3 2" xfId="9942" xr:uid="{00000000-0005-0000-0000-00003A1B0000}"/>
    <cellStyle name="Currency 3 3 3 3" xfId="9943" xr:uid="{00000000-0005-0000-0000-00003B1B0000}"/>
    <cellStyle name="Currency 3 3 4" xfId="9944" xr:uid="{00000000-0005-0000-0000-00003C1B0000}"/>
    <cellStyle name="Currency 3 3 5" xfId="9945" xr:uid="{00000000-0005-0000-0000-00003D1B0000}"/>
    <cellStyle name="Currency 3 3 6" xfId="9946" xr:uid="{00000000-0005-0000-0000-00003E1B0000}"/>
    <cellStyle name="Currency 3 4" xfId="440" xr:uid="{00000000-0005-0000-0000-000045010000}"/>
    <cellStyle name="Currency 3 4 2" xfId="9947" xr:uid="{00000000-0005-0000-0000-0000401B0000}"/>
    <cellStyle name="Currency 3 5" xfId="9948" xr:uid="{00000000-0005-0000-0000-0000411B0000}"/>
    <cellStyle name="Currency 3 5 2" xfId="9949" xr:uid="{00000000-0005-0000-0000-0000421B0000}"/>
    <cellStyle name="Currency 3 6" xfId="9950" xr:uid="{00000000-0005-0000-0000-0000431B0000}"/>
    <cellStyle name="Currency 3 7" xfId="9951" xr:uid="{00000000-0005-0000-0000-0000441B0000}"/>
    <cellStyle name="Currency 3 8" xfId="9952" xr:uid="{00000000-0005-0000-0000-0000451B0000}"/>
    <cellStyle name="Currency 3 8 2" xfId="9953" xr:uid="{00000000-0005-0000-0000-0000461B0000}"/>
    <cellStyle name="Currency 3 8 3" xfId="9954" xr:uid="{00000000-0005-0000-0000-0000471B0000}"/>
    <cellStyle name="Currency 3 9" xfId="9955" xr:uid="{00000000-0005-0000-0000-0000481B0000}"/>
    <cellStyle name="Currency 3 9 2" xfId="9956" xr:uid="{00000000-0005-0000-0000-0000491B0000}"/>
    <cellStyle name="Currency 3 9 3" xfId="9957" xr:uid="{00000000-0005-0000-0000-00004A1B0000}"/>
    <cellStyle name="Currency 3 9 3 2" xfId="25994" xr:uid="{752EADD7-584E-4CD2-8FDB-1C89C42BE824}"/>
    <cellStyle name="Currency 30" xfId="2954" xr:uid="{00000000-0005-0000-0000-000046010000}"/>
    <cellStyle name="Currency 30 2" xfId="9958" xr:uid="{00000000-0005-0000-0000-00004B1B0000}"/>
    <cellStyle name="Currency 30 3" xfId="21104" xr:uid="{83114B21-0D2B-4AC9-8FB4-C83D90A2FCAB}"/>
    <cellStyle name="Currency 31" xfId="2951" xr:uid="{00000000-0005-0000-0000-000047010000}"/>
    <cellStyle name="Currency 31 2" xfId="9959" xr:uid="{00000000-0005-0000-0000-00004C1B0000}"/>
    <cellStyle name="Currency 31 3" xfId="21101" xr:uid="{149D8B98-0F3D-467D-AD92-49903D8D309A}"/>
    <cellStyle name="Currency 32" xfId="2946" xr:uid="{00000000-0005-0000-0000-000048010000}"/>
    <cellStyle name="Currency 32 2" xfId="9960" xr:uid="{00000000-0005-0000-0000-00004D1B0000}"/>
    <cellStyle name="Currency 32 3" xfId="21096" xr:uid="{5982EC4A-9307-4EFA-8E52-35D44CFBE74D}"/>
    <cellStyle name="Currency 33" xfId="2944" xr:uid="{00000000-0005-0000-0000-000049010000}"/>
    <cellStyle name="Currency 33 2" xfId="9961" xr:uid="{00000000-0005-0000-0000-00004E1B0000}"/>
    <cellStyle name="Currency 33 3" xfId="21094" xr:uid="{39B774EB-9372-41E3-9FA4-052C3F5441A9}"/>
    <cellStyle name="Currency 34" xfId="9962" xr:uid="{00000000-0005-0000-0000-00004F1B0000}"/>
    <cellStyle name="Currency 35" xfId="9963" xr:uid="{00000000-0005-0000-0000-0000501B0000}"/>
    <cellStyle name="Currency 36" xfId="9964" xr:uid="{00000000-0005-0000-0000-0000511B0000}"/>
    <cellStyle name="Currency 37" xfId="9965" xr:uid="{00000000-0005-0000-0000-0000521B0000}"/>
    <cellStyle name="Currency 38" xfId="9966" xr:uid="{00000000-0005-0000-0000-0000531B0000}"/>
    <cellStyle name="Currency 39" xfId="9967" xr:uid="{00000000-0005-0000-0000-0000541B0000}"/>
    <cellStyle name="Currency 4" xfId="441" xr:uid="{00000000-0005-0000-0000-00004A010000}"/>
    <cellStyle name="Currency 4 10" xfId="5414" xr:uid="{00000000-0005-0000-0000-0000551B0000}"/>
    <cellStyle name="Currency 4 2" xfId="5413" xr:uid="{00000000-0005-0000-0000-0000561B0000}"/>
    <cellStyle name="Currency 4 2 2" xfId="9968" xr:uid="{00000000-0005-0000-0000-0000571B0000}"/>
    <cellStyle name="Currency 4 2 2 2" xfId="9969" xr:uid="{00000000-0005-0000-0000-0000581B0000}"/>
    <cellStyle name="Currency 4 3" xfId="5412" xr:uid="{00000000-0005-0000-0000-0000591B0000}"/>
    <cellStyle name="Currency 4 4" xfId="9970" xr:uid="{00000000-0005-0000-0000-00005A1B0000}"/>
    <cellStyle name="Currency 4 4 2" xfId="9971" xr:uid="{00000000-0005-0000-0000-00005B1B0000}"/>
    <cellStyle name="Currency 4 5" xfId="9972" xr:uid="{00000000-0005-0000-0000-00005C1B0000}"/>
    <cellStyle name="Currency 4 6" xfId="9973" xr:uid="{00000000-0005-0000-0000-00005D1B0000}"/>
    <cellStyle name="Currency 4 6 2" xfId="9974" xr:uid="{00000000-0005-0000-0000-00005E1B0000}"/>
    <cellStyle name="Currency 4 6 2 2" xfId="9975" xr:uid="{00000000-0005-0000-0000-00005F1B0000}"/>
    <cellStyle name="Currency 4 6 3" xfId="9976" xr:uid="{00000000-0005-0000-0000-0000601B0000}"/>
    <cellStyle name="Currency 4 6 3 2" xfId="9977" xr:uid="{00000000-0005-0000-0000-0000611B0000}"/>
    <cellStyle name="Currency 4 6 4" xfId="9978" xr:uid="{00000000-0005-0000-0000-0000621B0000}"/>
    <cellStyle name="Currency 4 6 4 2" xfId="9979" xr:uid="{00000000-0005-0000-0000-0000631B0000}"/>
    <cellStyle name="Currency 4 6 5" xfId="9980" xr:uid="{00000000-0005-0000-0000-0000641B0000}"/>
    <cellStyle name="Currency 4 6 5 2" xfId="9981" xr:uid="{00000000-0005-0000-0000-0000651B0000}"/>
    <cellStyle name="Currency 4 6 5 2 2" xfId="9982" xr:uid="{00000000-0005-0000-0000-0000661B0000}"/>
    <cellStyle name="Currency 4 6 5 3" xfId="9983" xr:uid="{00000000-0005-0000-0000-0000671B0000}"/>
    <cellStyle name="Currency 4 6 5 3 2" xfId="9984" xr:uid="{00000000-0005-0000-0000-0000681B0000}"/>
    <cellStyle name="Currency 4 6 5 3 3" xfId="25995" xr:uid="{A9415E26-D7FC-4C8D-8DE7-B160DD571BE5}"/>
    <cellStyle name="Currency 4 7" xfId="9985" xr:uid="{00000000-0005-0000-0000-0000691B0000}"/>
    <cellStyle name="Currency 4 7 2" xfId="9986" xr:uid="{00000000-0005-0000-0000-00006A1B0000}"/>
    <cellStyle name="Currency 4 8" xfId="9987" xr:uid="{00000000-0005-0000-0000-00006B1B0000}"/>
    <cellStyle name="Currency 4 9" xfId="9988" xr:uid="{00000000-0005-0000-0000-00006C1B0000}"/>
    <cellStyle name="Currency 4 9 2" xfId="9989" xr:uid="{00000000-0005-0000-0000-00006D1B0000}"/>
    <cellStyle name="Currency 4 9 3" xfId="9990" xr:uid="{00000000-0005-0000-0000-00006E1B0000}"/>
    <cellStyle name="Currency 4 9 4" xfId="9991" xr:uid="{00000000-0005-0000-0000-00006F1B0000}"/>
    <cellStyle name="Currency 40" xfId="9992" xr:uid="{00000000-0005-0000-0000-0000701B0000}"/>
    <cellStyle name="Currency 41" xfId="9993" xr:uid="{00000000-0005-0000-0000-0000711B0000}"/>
    <cellStyle name="Currency 42" xfId="9994" xr:uid="{00000000-0005-0000-0000-0000721B0000}"/>
    <cellStyle name="Currency 43" xfId="9995" xr:uid="{00000000-0005-0000-0000-0000731B0000}"/>
    <cellStyle name="Currency 44" xfId="9996" xr:uid="{00000000-0005-0000-0000-0000741B0000}"/>
    <cellStyle name="Currency 45" xfId="9997" xr:uid="{00000000-0005-0000-0000-0000751B0000}"/>
    <cellStyle name="Currency 46" xfId="9998" xr:uid="{00000000-0005-0000-0000-0000761B0000}"/>
    <cellStyle name="Currency 47" xfId="9999" xr:uid="{00000000-0005-0000-0000-0000771B0000}"/>
    <cellStyle name="Currency 48" xfId="10000" xr:uid="{00000000-0005-0000-0000-0000781B0000}"/>
    <cellStyle name="Currency 49" xfId="10001" xr:uid="{00000000-0005-0000-0000-0000791B0000}"/>
    <cellStyle name="Currency 5" xfId="442" xr:uid="{00000000-0005-0000-0000-00004B010000}"/>
    <cellStyle name="Currency 5 2" xfId="443" xr:uid="{00000000-0005-0000-0000-00004C010000}"/>
    <cellStyle name="Currency 5 2 2" xfId="10002" xr:uid="{00000000-0005-0000-0000-00007C1B0000}"/>
    <cellStyle name="Currency 5 2 2 2" xfId="10003" xr:uid="{00000000-0005-0000-0000-00007D1B0000}"/>
    <cellStyle name="Currency 5 2 3" xfId="10004" xr:uid="{00000000-0005-0000-0000-00007E1B0000}"/>
    <cellStyle name="Currency 5 2 4" xfId="10005" xr:uid="{00000000-0005-0000-0000-00007F1B0000}"/>
    <cellStyle name="Currency 5 3" xfId="444" xr:uid="{00000000-0005-0000-0000-00004D010000}"/>
    <cellStyle name="Currency 5 3 2" xfId="10007" xr:uid="{00000000-0005-0000-0000-0000811B0000}"/>
    <cellStyle name="Currency 5 3 3" xfId="10008" xr:uid="{00000000-0005-0000-0000-0000821B0000}"/>
    <cellStyle name="Currency 5 3 4" xfId="10009" xr:uid="{00000000-0005-0000-0000-0000831B0000}"/>
    <cellStyle name="Currency 5 3 5" xfId="10010" xr:uid="{00000000-0005-0000-0000-0000841B0000}"/>
    <cellStyle name="Currency 5 3 6" xfId="10011" xr:uid="{00000000-0005-0000-0000-0000851B0000}"/>
    <cellStyle name="Currency 5 3 7" xfId="10006" xr:uid="{00000000-0005-0000-0000-0000801B0000}"/>
    <cellStyle name="Currency 5 4" xfId="10012" xr:uid="{00000000-0005-0000-0000-0000861B0000}"/>
    <cellStyle name="Currency 5 4 2" xfId="10013" xr:uid="{00000000-0005-0000-0000-0000871B0000}"/>
    <cellStyle name="Currency 5 4 3" xfId="10014" xr:uid="{00000000-0005-0000-0000-0000881B0000}"/>
    <cellStyle name="Currency 5 4 3 2" xfId="10015" xr:uid="{00000000-0005-0000-0000-0000891B0000}"/>
    <cellStyle name="Currency 5 4 4" xfId="10016" xr:uid="{00000000-0005-0000-0000-00008A1B0000}"/>
    <cellStyle name="Currency 5 5" xfId="10017" xr:uid="{00000000-0005-0000-0000-00008B1B0000}"/>
    <cellStyle name="Currency 5 6" xfId="10018" xr:uid="{00000000-0005-0000-0000-00008C1B0000}"/>
    <cellStyle name="Currency 50" xfId="10019" xr:uid="{00000000-0005-0000-0000-00008D1B0000}"/>
    <cellStyle name="Currency 51" xfId="10020" xr:uid="{00000000-0005-0000-0000-00008E1B0000}"/>
    <cellStyle name="Currency 52" xfId="10021" xr:uid="{00000000-0005-0000-0000-00008F1B0000}"/>
    <cellStyle name="Currency 53" xfId="5286" xr:uid="{00000000-0005-0000-0000-0000901B0000}"/>
    <cellStyle name="Currency 54" xfId="5285" xr:uid="{00000000-0005-0000-0000-0000911B0000}"/>
    <cellStyle name="Currency 55" xfId="10022" xr:uid="{00000000-0005-0000-0000-0000921B0000}"/>
    <cellStyle name="Currency 55 2" xfId="25996" xr:uid="{9671A2A6-0604-44DC-946C-1A0BCD702874}"/>
    <cellStyle name="Currency 56" xfId="10023" xr:uid="{00000000-0005-0000-0000-0000931B0000}"/>
    <cellStyle name="Currency 56 2" xfId="25997" xr:uid="{C57206AF-64F6-40EE-90EA-E720457D9084}"/>
    <cellStyle name="Currency 57" xfId="10024" xr:uid="{00000000-0005-0000-0000-0000941B0000}"/>
    <cellStyle name="Currency 57 2" xfId="25998" xr:uid="{32AA7FB7-04E7-4473-A4BE-90419010E1F6}"/>
    <cellStyle name="Currency 58" xfId="5284" xr:uid="{00000000-0005-0000-0000-0000951B0000}"/>
    <cellStyle name="Currency 59" xfId="20123" xr:uid="{00000000-0005-0000-0000-000065240000}"/>
    <cellStyle name="Currency 6" xfId="445" xr:uid="{00000000-0005-0000-0000-00004E010000}"/>
    <cellStyle name="Currency 6 2" xfId="446" xr:uid="{00000000-0005-0000-0000-00004F010000}"/>
    <cellStyle name="Currency 6 2 2" xfId="10025" xr:uid="{00000000-0005-0000-0000-0000981B0000}"/>
    <cellStyle name="Currency 6 2 2 2" xfId="10026" xr:uid="{00000000-0005-0000-0000-0000991B0000}"/>
    <cellStyle name="Currency 6 2 3" xfId="5410" xr:uid="{00000000-0005-0000-0000-0000971B0000}"/>
    <cellStyle name="Currency 6 3" xfId="5538" xr:uid="{00000000-0005-0000-0000-00009A1B0000}"/>
    <cellStyle name="Currency 6 3 2" xfId="10027" xr:uid="{00000000-0005-0000-0000-00009B1B0000}"/>
    <cellStyle name="Currency 6 3 2 2" xfId="10028" xr:uid="{00000000-0005-0000-0000-00009C1B0000}"/>
    <cellStyle name="Currency 6 3 3" xfId="10029" xr:uid="{00000000-0005-0000-0000-00009D1B0000}"/>
    <cellStyle name="Currency 6 4" xfId="10030" xr:uid="{00000000-0005-0000-0000-00009E1B0000}"/>
    <cellStyle name="Currency 6 5" xfId="5411" xr:uid="{00000000-0005-0000-0000-0000961B0000}"/>
    <cellStyle name="Currency 60" xfId="20530" xr:uid="{00000000-0005-0000-0000-0000BB4E0000}"/>
    <cellStyle name="Currency 61" xfId="20539" xr:uid="{01E2F28A-D1F3-467A-AD30-E4095BD33D2C}"/>
    <cellStyle name="Currency 61 2" xfId="20552" xr:uid="{06761F91-B576-4E66-A4DD-757B6FD0EFD5}"/>
    <cellStyle name="Currency 61 2 2" xfId="20564" xr:uid="{5E756C9E-EAD9-4C6C-9AC3-9AB6DCFA9AB0}"/>
    <cellStyle name="Currency 61 2 2 2" xfId="28920" xr:uid="{51DC6426-6742-4DEA-8B49-1704B9A4C59E}"/>
    <cellStyle name="Currency 61 2 3" xfId="28914" xr:uid="{3236005A-12D4-4E43-8ACB-AB64B4CB6B9D}"/>
    <cellStyle name="Currency 61 3" xfId="28904" xr:uid="{1502B40A-FC0A-4872-9587-4630DA7BC916}"/>
    <cellStyle name="Currency 62" xfId="20582" xr:uid="{F2EB2E86-FEA9-4608-870D-6B21E4F005B0}"/>
    <cellStyle name="Currency 62 2" xfId="20597" xr:uid="{0D4D3888-667F-4011-9EB9-FA59381D74FA}"/>
    <cellStyle name="Currency 62 2 2" xfId="28936" xr:uid="{287498B2-C0EF-4571-BA0E-BC1E736CB86D}"/>
    <cellStyle name="Currency 62 2 3" xfId="31263" xr:uid="{46130531-6AA4-482D-BCAD-D92D12674A04}"/>
    <cellStyle name="Currency 62 3" xfId="28930" xr:uid="{3CE306D7-9170-4307-A46B-6D0D8EEDD0E9}"/>
    <cellStyle name="Currency 63" xfId="20584" xr:uid="{6932DECF-A19C-4304-850F-A28D0FB706EF}"/>
    <cellStyle name="Currency 64" xfId="20586" xr:uid="{190D5997-D9E2-490B-A7BE-7AD110177D67}"/>
    <cellStyle name="Currency 65" xfId="20588" xr:uid="{1E3530D4-D21E-4B09-8052-AB1D5E3D0272}"/>
    <cellStyle name="Currency 66" xfId="20590" xr:uid="{11036051-3E4F-443C-8093-655EBD2E8FB2}"/>
    <cellStyle name="Currency 67" xfId="20592" xr:uid="{4D2EAA0C-459A-4653-BEB8-E32DA86F093A}"/>
    <cellStyle name="Currency 68" xfId="20594" xr:uid="{EB676512-522E-484D-9606-449E7B682AA3}"/>
    <cellStyle name="Currency 7" xfId="447" xr:uid="{00000000-0005-0000-0000-000050010000}"/>
    <cellStyle name="Currency 7 2" xfId="448" xr:uid="{00000000-0005-0000-0000-000051010000}"/>
    <cellStyle name="Currency 7 2 2" xfId="10031" xr:uid="{00000000-0005-0000-0000-0000A11B0000}"/>
    <cellStyle name="Currency 7 2 2 2" xfId="10032" xr:uid="{00000000-0005-0000-0000-0000A21B0000}"/>
    <cellStyle name="Currency 7 2 3" xfId="5409" xr:uid="{00000000-0005-0000-0000-0000A01B0000}"/>
    <cellStyle name="Currency 7 3" xfId="10033" xr:uid="{00000000-0005-0000-0000-0000A31B0000}"/>
    <cellStyle name="Currency 7 4" xfId="10034" xr:uid="{00000000-0005-0000-0000-0000A41B0000}"/>
    <cellStyle name="Currency 7 4 2" xfId="10035" xr:uid="{00000000-0005-0000-0000-0000A51B0000}"/>
    <cellStyle name="Currency 7 4 3" xfId="10036" xr:uid="{00000000-0005-0000-0000-0000A61B0000}"/>
    <cellStyle name="Currency 7 4 3 2" xfId="25999" xr:uid="{9DCDBA04-FA94-4AFE-A012-E0EDE42742E6}"/>
    <cellStyle name="Currency 7 4 4" xfId="10037" xr:uid="{00000000-0005-0000-0000-0000A71B0000}"/>
    <cellStyle name="Currency 7 4 4 2" xfId="26000" xr:uid="{38CF4BAF-D373-440F-A843-800615A22654}"/>
    <cellStyle name="Currency 7 5" xfId="10038" xr:uid="{00000000-0005-0000-0000-0000A81B0000}"/>
    <cellStyle name="Currency 7 6" xfId="10039" xr:uid="{00000000-0005-0000-0000-0000A91B0000}"/>
    <cellStyle name="Currency 7 7" xfId="10040" xr:uid="{00000000-0005-0000-0000-0000AA1B0000}"/>
    <cellStyle name="Currency 7 8" xfId="5539" xr:uid="{00000000-0005-0000-0000-00009F1B0000}"/>
    <cellStyle name="Currency 7_App b.3 Unspent_" xfId="449" xr:uid="{00000000-0005-0000-0000-000052010000}"/>
    <cellStyle name="Currency 8" xfId="450" xr:uid="{00000000-0005-0000-0000-000053010000}"/>
    <cellStyle name="Currency 8 2" xfId="10041" xr:uid="{00000000-0005-0000-0000-0000AC1B0000}"/>
    <cellStyle name="Currency 8 2 2" xfId="10042" xr:uid="{00000000-0005-0000-0000-0000AD1B0000}"/>
    <cellStyle name="Currency 8 3" xfId="10043" xr:uid="{00000000-0005-0000-0000-0000AE1B0000}"/>
    <cellStyle name="Currency 8 3 2" xfId="10044" xr:uid="{00000000-0005-0000-0000-0000AF1B0000}"/>
    <cellStyle name="Currency 8 3 2 2" xfId="26001" xr:uid="{11E431DD-047E-470D-8BA9-6A22E6474F1D}"/>
    <cellStyle name="Currency 8 3 3" xfId="10045" xr:uid="{00000000-0005-0000-0000-0000B01B0000}"/>
    <cellStyle name="Currency 8 3 3 2" xfId="26002" xr:uid="{676EE099-1A7E-43C7-891F-56730AB4A91C}"/>
    <cellStyle name="Currency 8 4" xfId="10046" xr:uid="{00000000-0005-0000-0000-0000B11B0000}"/>
    <cellStyle name="Currency 8 5" xfId="5408" xr:uid="{00000000-0005-0000-0000-0000AB1B0000}"/>
    <cellStyle name="Currency 9" xfId="451" xr:uid="{00000000-0005-0000-0000-000054010000}"/>
    <cellStyle name="Currency 9 2" xfId="10047" xr:uid="{00000000-0005-0000-0000-0000B31B0000}"/>
    <cellStyle name="Currency 9 2 2" xfId="10048" xr:uid="{00000000-0005-0000-0000-0000B41B0000}"/>
    <cellStyle name="Currency 9 3" xfId="10049" xr:uid="{00000000-0005-0000-0000-0000B51B0000}"/>
    <cellStyle name="Currency 9 3 2" xfId="10050" xr:uid="{00000000-0005-0000-0000-0000B61B0000}"/>
    <cellStyle name="Currency 9 3 2 2" xfId="10051" xr:uid="{00000000-0005-0000-0000-0000B71B0000}"/>
    <cellStyle name="Currency 9 3 3" xfId="10052" xr:uid="{00000000-0005-0000-0000-0000B81B0000}"/>
    <cellStyle name="Currency 9 4" xfId="5407" xr:uid="{00000000-0005-0000-0000-0000B21B0000}"/>
    <cellStyle name="Currency_SCE_01_CapsTargets_072910 (2)" xfId="20560" xr:uid="{12450458-C227-44A3-9682-11936A1F9A18}"/>
    <cellStyle name="Currency0" xfId="452" xr:uid="{00000000-0005-0000-0000-000055010000}"/>
    <cellStyle name="Currency0 2" xfId="453" xr:uid="{00000000-0005-0000-0000-000056010000}"/>
    <cellStyle name="Currency0 3" xfId="454" xr:uid="{00000000-0005-0000-0000-000057010000}"/>
    <cellStyle name="Currency0nospace" xfId="455" xr:uid="{00000000-0005-0000-0000-000058010000}"/>
    <cellStyle name="Currency2" xfId="456" xr:uid="{00000000-0005-0000-0000-000059010000}"/>
    <cellStyle name="Date" xfId="457" xr:uid="{00000000-0005-0000-0000-00005A010000}"/>
    <cellStyle name="Date 2" xfId="458" xr:uid="{00000000-0005-0000-0000-00005B010000}"/>
    <cellStyle name="Date 2 2" xfId="5537" xr:uid="{00000000-0005-0000-0000-0000BF1B0000}"/>
    <cellStyle name="Date 3" xfId="10053" xr:uid="{00000000-0005-0000-0000-0000C01B0000}"/>
    <cellStyle name="Date 4" xfId="10054" xr:uid="{00000000-0005-0000-0000-0000C11B0000}"/>
    <cellStyle name="Date_App b.3 Unspent_" xfId="459" xr:uid="{00000000-0005-0000-0000-00005C010000}"/>
    <cellStyle name="DateData" xfId="460" xr:uid="{00000000-0005-0000-0000-00005D010000}"/>
    <cellStyle name="DateData 2" xfId="5406" xr:uid="{00000000-0005-0000-0000-0000C31B0000}"/>
    <cellStyle name="Days_from_01/21/2006" xfId="461" xr:uid="{00000000-0005-0000-0000-00005E010000}"/>
    <cellStyle name="Dollars &amp; Cents" xfId="462" xr:uid="{00000000-0005-0000-0000-00005F010000}"/>
    <cellStyle name="Dollars &amp; Cents 2" xfId="5506" xr:uid="{00000000-0005-0000-0000-0000C51B0000}"/>
    <cellStyle name="Emphasis 1" xfId="10055" xr:uid="{00000000-0005-0000-0000-0000C61B0000}"/>
    <cellStyle name="Emphasis 1 2" xfId="10056" xr:uid="{00000000-0005-0000-0000-0000C71B0000}"/>
    <cellStyle name="Emphasis 1 2 2" xfId="10057" xr:uid="{00000000-0005-0000-0000-0000C81B0000}"/>
    <cellStyle name="Emphasis 2" xfId="10058" xr:uid="{00000000-0005-0000-0000-0000C91B0000}"/>
    <cellStyle name="Emphasis 2 2" xfId="10059" xr:uid="{00000000-0005-0000-0000-0000CA1B0000}"/>
    <cellStyle name="Emphasis 2 2 2" xfId="10060" xr:uid="{00000000-0005-0000-0000-0000CB1B0000}"/>
    <cellStyle name="Emphasis 3" xfId="10061" xr:uid="{00000000-0005-0000-0000-0000CC1B0000}"/>
    <cellStyle name="Emphasis 3 2" xfId="10062" xr:uid="{00000000-0005-0000-0000-0000CD1B0000}"/>
    <cellStyle name="Entered" xfId="463" xr:uid="{00000000-0005-0000-0000-000060010000}"/>
    <cellStyle name="Entered 2" xfId="5405" xr:uid="{00000000-0005-0000-0000-0000CF1B0000}"/>
    <cellStyle name="Euro" xfId="464" xr:uid="{00000000-0005-0000-0000-000061010000}"/>
    <cellStyle name="Euro billion" xfId="465" xr:uid="{00000000-0005-0000-0000-000062010000}"/>
    <cellStyle name="Euro million" xfId="466" xr:uid="{00000000-0005-0000-0000-000063010000}"/>
    <cellStyle name="Euro thousand" xfId="467" xr:uid="{00000000-0005-0000-0000-000064010000}"/>
    <cellStyle name="Euro_12889 GP Contracts v3" xfId="468" xr:uid="{00000000-0005-0000-0000-000065010000}"/>
    <cellStyle name="Explanatory Text" xfId="79" builtinId="53" customBuiltin="1"/>
    <cellStyle name="Explanatory Text 10" xfId="10063" xr:uid="{00000000-0005-0000-0000-0000D51B0000}"/>
    <cellStyle name="Explanatory Text 2" xfId="469" xr:uid="{00000000-0005-0000-0000-000066010000}"/>
    <cellStyle name="Explanatory Text 3" xfId="470" xr:uid="{00000000-0005-0000-0000-000067010000}"/>
    <cellStyle name="Explanatory Text 3 2" xfId="10064" xr:uid="{00000000-0005-0000-0000-0000D81B0000}"/>
    <cellStyle name="Explanatory Text 3 3" xfId="10065" xr:uid="{00000000-0005-0000-0000-0000D91B0000}"/>
    <cellStyle name="Explanatory Text 4" xfId="471" xr:uid="{00000000-0005-0000-0000-000068010000}"/>
    <cellStyle name="Explanatory Text 5" xfId="472" xr:uid="{00000000-0005-0000-0000-000069010000}"/>
    <cellStyle name="Explanatory Text 6" xfId="473" xr:uid="{00000000-0005-0000-0000-00006A010000}"/>
    <cellStyle name="Explanatory Text 7" xfId="474" xr:uid="{00000000-0005-0000-0000-00006B010000}"/>
    <cellStyle name="Explanatory Text 8" xfId="10066" xr:uid="{00000000-0005-0000-0000-0000DE1B0000}"/>
    <cellStyle name="Explanatory Text 9" xfId="10067" xr:uid="{00000000-0005-0000-0000-0000DF1B0000}"/>
    <cellStyle name="First_Name" xfId="475" xr:uid="{00000000-0005-0000-0000-00006C010000}"/>
    <cellStyle name="Fixed" xfId="476" xr:uid="{00000000-0005-0000-0000-00006D010000}"/>
    <cellStyle name="Fixed 2" xfId="477" xr:uid="{00000000-0005-0000-0000-00006E010000}"/>
    <cellStyle name="Fixed 2 2" xfId="10068" xr:uid="{00000000-0005-0000-0000-0000E31B0000}"/>
    <cellStyle name="Fixed 2 3" xfId="10069" xr:uid="{00000000-0005-0000-0000-0000E41B0000}"/>
    <cellStyle name="Fixed 2 4" xfId="5404" xr:uid="{00000000-0005-0000-0000-0000E21B0000}"/>
    <cellStyle name="Fixed 3" xfId="478" xr:uid="{00000000-0005-0000-0000-00006F010000}"/>
    <cellStyle name="Fixed 4" xfId="10070" xr:uid="{00000000-0005-0000-0000-0000E61B0000}"/>
    <cellStyle name="Fixed 5" xfId="10071" xr:uid="{00000000-0005-0000-0000-0000E71B0000}"/>
    <cellStyle name="Fixed_2010-2012 Program Workbook_Incent_FS" xfId="479" xr:uid="{00000000-0005-0000-0000-000070010000}"/>
    <cellStyle name="Forecast" xfId="480" xr:uid="{00000000-0005-0000-0000-000071010000}"/>
    <cellStyle name="fred" xfId="481" xr:uid="{00000000-0005-0000-0000-000072010000}"/>
    <cellStyle name="fred 2" xfId="5403" xr:uid="{00000000-0005-0000-0000-0000EB1B0000}"/>
    <cellStyle name="Fred%" xfId="482" xr:uid="{00000000-0005-0000-0000-000073010000}"/>
    <cellStyle name="Fred% 2" xfId="5402" xr:uid="{00000000-0005-0000-0000-0000ED1B0000}"/>
    <cellStyle name="GBP" xfId="483" xr:uid="{00000000-0005-0000-0000-000074010000}"/>
    <cellStyle name="GBP billion" xfId="484" xr:uid="{00000000-0005-0000-0000-000075010000}"/>
    <cellStyle name="GBP million" xfId="485" xr:uid="{00000000-0005-0000-0000-000076010000}"/>
    <cellStyle name="GBP thousand" xfId="486" xr:uid="{00000000-0005-0000-0000-000077010000}"/>
    <cellStyle name="General" xfId="487" xr:uid="{00000000-0005-0000-0000-000078010000}"/>
    <cellStyle name="Good" xfId="70" builtinId="26" customBuiltin="1"/>
    <cellStyle name="Good 10" xfId="10072" xr:uid="{00000000-0005-0000-0000-0000F31B0000}"/>
    <cellStyle name="Good 11" xfId="10073" xr:uid="{00000000-0005-0000-0000-0000F41B0000}"/>
    <cellStyle name="Good 2" xfId="488" xr:uid="{00000000-0005-0000-0000-000079010000}"/>
    <cellStyle name="Good 2 12" xfId="20571" xr:uid="{ECE6C88B-925A-4046-A0C6-443E34ACF52C}"/>
    <cellStyle name="Good 2 2" xfId="10075" xr:uid="{00000000-0005-0000-0000-0000F61B0000}"/>
    <cellStyle name="Good 2 2 2" xfId="10076" xr:uid="{00000000-0005-0000-0000-0000F71B0000}"/>
    <cellStyle name="Good 2 3" xfId="10077" xr:uid="{00000000-0005-0000-0000-0000F81B0000}"/>
    <cellStyle name="Good 2 4" xfId="10078" xr:uid="{00000000-0005-0000-0000-0000F91B0000}"/>
    <cellStyle name="Good 2 5" xfId="10074" xr:uid="{00000000-0005-0000-0000-0000F51B0000}"/>
    <cellStyle name="Good 3" xfId="489" xr:uid="{00000000-0005-0000-0000-00007A010000}"/>
    <cellStyle name="Good 3 2" xfId="10079" xr:uid="{00000000-0005-0000-0000-0000FB1B0000}"/>
    <cellStyle name="Good 3 3" xfId="10080" xr:uid="{00000000-0005-0000-0000-0000FC1B0000}"/>
    <cellStyle name="Good 4" xfId="490" xr:uid="{00000000-0005-0000-0000-00007B010000}"/>
    <cellStyle name="Good 5" xfId="491" xr:uid="{00000000-0005-0000-0000-00007C010000}"/>
    <cellStyle name="Good 6" xfId="492" xr:uid="{00000000-0005-0000-0000-00007D010000}"/>
    <cellStyle name="Good 7" xfId="493" xr:uid="{00000000-0005-0000-0000-00007E010000}"/>
    <cellStyle name="Good 8" xfId="10081" xr:uid="{00000000-0005-0000-0000-0000011C0000}"/>
    <cellStyle name="Good 9" xfId="10082" xr:uid="{00000000-0005-0000-0000-0000021C0000}"/>
    <cellStyle name="Grey" xfId="494" xr:uid="{00000000-0005-0000-0000-00007F010000}"/>
    <cellStyle name="Grey 2" xfId="495" xr:uid="{00000000-0005-0000-0000-000080010000}"/>
    <cellStyle name="Grey_2010-2012 Program Workbook Completed_Incent_V2" xfId="496" xr:uid="{00000000-0005-0000-0000-000081010000}"/>
    <cellStyle name="HEADER" xfId="497" xr:uid="{00000000-0005-0000-0000-000082010000}"/>
    <cellStyle name="Header1" xfId="498" xr:uid="{00000000-0005-0000-0000-000083010000}"/>
    <cellStyle name="Header1 2" xfId="5311" xr:uid="{00000000-0005-0000-0000-0000071C0000}"/>
    <cellStyle name="Header2" xfId="499" xr:uid="{00000000-0005-0000-0000-000084010000}"/>
    <cellStyle name="Header2 2" xfId="500" xr:uid="{00000000-0005-0000-0000-000085010000}"/>
    <cellStyle name="Header2 2 2" xfId="20745" xr:uid="{CB32A885-24B0-4A4E-B70A-64CD9D92EF31}"/>
    <cellStyle name="Header2 2 3" xfId="28369" xr:uid="{10691831-9E5D-4C91-8EC0-6FED58CBCFC6}"/>
    <cellStyle name="Header2 2 4" xfId="29670" xr:uid="{7CC0EAB8-4789-4E19-8E8A-EE8B4705855A}"/>
    <cellStyle name="Header2 2 5" xfId="26933" xr:uid="{7E973964-F199-4DA6-9801-B57FF9B46EA7}"/>
    <cellStyle name="Header2 2 6" xfId="29110" xr:uid="{D57ED909-64AA-4B80-A5BA-D34BD3FC5FBB}"/>
    <cellStyle name="Header2 3" xfId="5312" xr:uid="{00000000-0005-0000-0000-0000081C0000}"/>
    <cellStyle name="Header2 3 2" xfId="23370" xr:uid="{A0C9ED9F-1867-48FD-BD42-D93DAEF01C5D}"/>
    <cellStyle name="Header2 3 3" xfId="26920" xr:uid="{4E9380C6-FDC5-4479-AE1C-9FD4E7AEF0B0}"/>
    <cellStyle name="Header2 3 4" xfId="29059" xr:uid="{D0378954-A529-43DD-B181-6749FABF9D21}"/>
    <cellStyle name="Header2 4" xfId="20744" xr:uid="{44903439-1591-4FBD-A0DA-EB0EE7BD8FAD}"/>
    <cellStyle name="Header2 5" xfId="28371" xr:uid="{6338F6F2-8694-4F23-A5E5-9BFF09E8FE5B}"/>
    <cellStyle name="Header2 6" xfId="29674" xr:uid="{F8DA5A34-258B-40EC-AA0F-C0C5B841CF11}"/>
    <cellStyle name="Header2 7" xfId="26932" xr:uid="{EC786BF4-54D7-4945-9F80-8D8592DCB830}"/>
    <cellStyle name="Header2 8" xfId="29109" xr:uid="{83EAA5E4-F226-4993-86BF-104BF5D55467}"/>
    <cellStyle name="Heading 1" xfId="66" builtinId="16" customBuiltin="1"/>
    <cellStyle name="Heading 1 10" xfId="10083" xr:uid="{00000000-0005-0000-0000-00000A1C0000}"/>
    <cellStyle name="Heading 1 11" xfId="10084" xr:uid="{00000000-0005-0000-0000-00000B1C0000}"/>
    <cellStyle name="Heading 1 2" xfId="501" xr:uid="{00000000-0005-0000-0000-000086010000}"/>
    <cellStyle name="Heading 1 2 2" xfId="502" xr:uid="{00000000-0005-0000-0000-000087010000}"/>
    <cellStyle name="Heading 1 2 2 2" xfId="10085" xr:uid="{00000000-0005-0000-0000-00000E1C0000}"/>
    <cellStyle name="Heading 1 2 2 2 2" xfId="10086" xr:uid="{00000000-0005-0000-0000-00000F1C0000}"/>
    <cellStyle name="Heading 1 2 2 3" xfId="5401" xr:uid="{00000000-0005-0000-0000-00000D1C0000}"/>
    <cellStyle name="Heading 1 2 3" xfId="10087" xr:uid="{00000000-0005-0000-0000-0000101C0000}"/>
    <cellStyle name="Heading 1 2 4" xfId="10088" xr:uid="{00000000-0005-0000-0000-0000111C0000}"/>
    <cellStyle name="Heading 1 2_App b.3 Unspent_" xfId="503" xr:uid="{00000000-0005-0000-0000-000088010000}"/>
    <cellStyle name="Heading 1 3" xfId="504" xr:uid="{00000000-0005-0000-0000-000089010000}"/>
    <cellStyle name="Heading 1 3 2" xfId="10089" xr:uid="{00000000-0005-0000-0000-0000131C0000}"/>
    <cellStyle name="Heading 1 3 3" xfId="10090" xr:uid="{00000000-0005-0000-0000-0000141C0000}"/>
    <cellStyle name="Heading 1 3 4" xfId="10091" xr:uid="{00000000-0005-0000-0000-0000151C0000}"/>
    <cellStyle name="Heading 1 3 5" xfId="5400" xr:uid="{00000000-0005-0000-0000-0000121C0000}"/>
    <cellStyle name="Heading 1 4" xfId="505" xr:uid="{00000000-0005-0000-0000-00008A010000}"/>
    <cellStyle name="Heading 1 5" xfId="506" xr:uid="{00000000-0005-0000-0000-00008B010000}"/>
    <cellStyle name="Heading 1 6" xfId="507" xr:uid="{00000000-0005-0000-0000-00008C010000}"/>
    <cellStyle name="Heading 1 7" xfId="508" xr:uid="{00000000-0005-0000-0000-00008D010000}"/>
    <cellStyle name="Heading 1 8" xfId="10092" xr:uid="{00000000-0005-0000-0000-00001A1C0000}"/>
    <cellStyle name="Heading 1 9" xfId="10093" xr:uid="{00000000-0005-0000-0000-00001B1C0000}"/>
    <cellStyle name="Heading 2" xfId="67" builtinId="17" customBuiltin="1"/>
    <cellStyle name="Heading 2 10" xfId="10094" xr:uid="{00000000-0005-0000-0000-00001D1C0000}"/>
    <cellStyle name="Heading 2 11" xfId="10095" xr:uid="{00000000-0005-0000-0000-00001E1C0000}"/>
    <cellStyle name="Heading 2 2" xfId="509" xr:uid="{00000000-0005-0000-0000-00008E010000}"/>
    <cellStyle name="Heading 2 2 2" xfId="510" xr:uid="{00000000-0005-0000-0000-00008F010000}"/>
    <cellStyle name="Heading 2 2 2 2" xfId="10096" xr:uid="{00000000-0005-0000-0000-0000211C0000}"/>
    <cellStyle name="Heading 2 2 2 2 2" xfId="10097" xr:uid="{00000000-0005-0000-0000-0000221C0000}"/>
    <cellStyle name="Heading 2 2 2 3" xfId="5399" xr:uid="{00000000-0005-0000-0000-0000201C0000}"/>
    <cellStyle name="Heading 2 2 3" xfId="10098" xr:uid="{00000000-0005-0000-0000-0000231C0000}"/>
    <cellStyle name="Heading 2 2 4" xfId="10099" xr:uid="{00000000-0005-0000-0000-0000241C0000}"/>
    <cellStyle name="Heading 2 2_App b.3 Unspent_" xfId="511" xr:uid="{00000000-0005-0000-0000-000090010000}"/>
    <cellStyle name="Heading 2 3" xfId="512" xr:uid="{00000000-0005-0000-0000-000091010000}"/>
    <cellStyle name="Heading 2 3 2" xfId="10100" xr:uid="{00000000-0005-0000-0000-0000261C0000}"/>
    <cellStyle name="Heading 2 3 3" xfId="10101" xr:uid="{00000000-0005-0000-0000-0000271C0000}"/>
    <cellStyle name="Heading 2 3 4" xfId="10102" xr:uid="{00000000-0005-0000-0000-0000281C0000}"/>
    <cellStyle name="Heading 2 3 5" xfId="5398" xr:uid="{00000000-0005-0000-0000-0000251C0000}"/>
    <cellStyle name="Heading 2 4" xfId="513" xr:uid="{00000000-0005-0000-0000-000092010000}"/>
    <cellStyle name="Heading 2 5" xfId="514" xr:uid="{00000000-0005-0000-0000-000093010000}"/>
    <cellStyle name="Heading 2 6" xfId="515" xr:uid="{00000000-0005-0000-0000-000094010000}"/>
    <cellStyle name="Heading 2 7" xfId="516" xr:uid="{00000000-0005-0000-0000-000095010000}"/>
    <cellStyle name="Heading 2 8" xfId="10103" xr:uid="{00000000-0005-0000-0000-00002D1C0000}"/>
    <cellStyle name="Heading 2 9" xfId="10104" xr:uid="{00000000-0005-0000-0000-00002E1C0000}"/>
    <cellStyle name="Heading 3" xfId="68" builtinId="18" customBuiltin="1"/>
    <cellStyle name="Heading 3 10" xfId="10105" xr:uid="{00000000-0005-0000-0000-00002F1C0000}"/>
    <cellStyle name="Heading 3 10 2" xfId="26003" xr:uid="{D3F9DFE6-790D-4763-A40D-99183ED5FEA5}"/>
    <cellStyle name="Heading 3 10 3" xfId="27996" xr:uid="{1F667DFF-9592-4D59-863C-5AEE671A90CB}"/>
    <cellStyle name="Heading 3 10 4" xfId="29595" xr:uid="{48280999-44E8-4445-A078-0E6B3B876670}"/>
    <cellStyle name="Heading 3 11" xfId="10106" xr:uid="{00000000-0005-0000-0000-0000301C0000}"/>
    <cellStyle name="Heading 3 11 2" xfId="26004" xr:uid="{2DBA2F17-6209-4DF6-B0F2-EA771CE219F4}"/>
    <cellStyle name="Heading 3 11 3" xfId="25839" xr:uid="{B8C23BDA-B5BA-4BC6-A71C-037334CF3ED1}"/>
    <cellStyle name="Heading 3 11 4" xfId="28289" xr:uid="{529A7331-606E-418B-A764-32D5BDAB28E3}"/>
    <cellStyle name="Heading 3 2" xfId="517" xr:uid="{00000000-0005-0000-0000-000096010000}"/>
    <cellStyle name="Heading 3 2 2" xfId="10108" xr:uid="{00000000-0005-0000-0000-0000321C0000}"/>
    <cellStyle name="Heading 3 2 2 2" xfId="10109" xr:uid="{00000000-0005-0000-0000-0000331C0000}"/>
    <cellStyle name="Heading 3 2 2 2 2" xfId="26007" xr:uid="{1C31C208-FE00-43A8-A0A6-20EC06228183}"/>
    <cellStyle name="Heading 3 2 2 2 3" xfId="27999" xr:uid="{D63DC429-4B77-42DE-8F57-22B385737075}"/>
    <cellStyle name="Heading 3 2 2 2 4" xfId="29597" xr:uid="{8ADAF04E-2918-4E03-ABAE-439EC9274CF8}"/>
    <cellStyle name="Heading 3 2 2 3" xfId="26006" xr:uid="{6C7402B7-7D31-4206-A885-747FBA1BB441}"/>
    <cellStyle name="Heading 3 2 2 4" xfId="23380" xr:uid="{315715F0-705E-4BEB-B012-6B4193803791}"/>
    <cellStyle name="Heading 3 2 2 5" xfId="25968" xr:uid="{A3E2086E-EA7D-4C65-B4D8-FD038EE090EC}"/>
    <cellStyle name="Heading 3 2 3" xfId="10110" xr:uid="{00000000-0005-0000-0000-0000341C0000}"/>
    <cellStyle name="Heading 3 2 3 2" xfId="26008" xr:uid="{81FF84A5-B2A7-4515-AB72-622304DDEEB5}"/>
    <cellStyle name="Heading 3 2 3 3" xfId="25840" xr:uid="{298C4E40-1555-4FA2-9FC2-E8836A54BF6C}"/>
    <cellStyle name="Heading 3 2 3 4" xfId="28286" xr:uid="{E8DBB14E-6A8B-45D5-BAAC-EDF829BBBE0B}"/>
    <cellStyle name="Heading 3 2 4" xfId="10107" xr:uid="{00000000-0005-0000-0000-0000311C0000}"/>
    <cellStyle name="Heading 3 2 4 2" xfId="26005" xr:uid="{40838E10-D9E7-4AD3-9D47-4C1413F6F008}"/>
    <cellStyle name="Heading 3 2 4 3" xfId="27998" xr:uid="{76F4070D-9A4C-4F2D-9517-F3B860F22A62}"/>
    <cellStyle name="Heading 3 2 4 4" xfId="29596" xr:uid="{7F2B07F0-F29D-47AA-A097-F749D0F6A757}"/>
    <cellStyle name="Heading 3 2 5" xfId="20746" xr:uid="{B00AE0FF-3D64-433E-BFFC-C5AD2C97B393}"/>
    <cellStyle name="Heading 3 2 6" xfId="27728" xr:uid="{0AC699FB-8915-4699-AF22-8AC8C6BCBDED}"/>
    <cellStyle name="Heading 3 2 7" xfId="30443" xr:uid="{9810EA97-46CF-4265-B8AE-716B7306AABF}"/>
    <cellStyle name="Heading 3 3" xfId="518" xr:uid="{00000000-0005-0000-0000-000097010000}"/>
    <cellStyle name="Heading 3 3 2" xfId="10111" xr:uid="{00000000-0005-0000-0000-0000361C0000}"/>
    <cellStyle name="Heading 3 3 2 2" xfId="26009" xr:uid="{39D42E7E-D0ED-41F7-A325-6E410E3FB15C}"/>
    <cellStyle name="Heading 3 3 2 3" xfId="28002" xr:uid="{69591995-328E-4E6E-A281-757BE03B60F3}"/>
    <cellStyle name="Heading 3 3 2 4" xfId="29598" xr:uid="{AA493C9A-0969-4659-8DB8-0BEA0F34A632}"/>
    <cellStyle name="Heading 3 3 3" xfId="10112" xr:uid="{00000000-0005-0000-0000-0000371C0000}"/>
    <cellStyle name="Heading 3 3 4" xfId="20747" xr:uid="{5669E7E1-D0C0-49B4-85C9-23D9BB6E477D}"/>
    <cellStyle name="Heading 3 3 5" xfId="27729" xr:uid="{445AF579-DB08-48D3-A003-02E08B73D2F2}"/>
    <cellStyle name="Heading 3 3 6" xfId="20864" xr:uid="{3D26254D-BE92-4FB9-B49A-2E534FF5DDD8}"/>
    <cellStyle name="Heading 3 4" xfId="519" xr:uid="{00000000-0005-0000-0000-000098010000}"/>
    <cellStyle name="Heading 3 4 2" xfId="20748" xr:uid="{97E67A94-DF5D-4C52-9CB2-9CE0B226AAE2}"/>
    <cellStyle name="Heading 3 4 3" xfId="29655" xr:uid="{3AD34448-5C10-4F5C-A0BA-AE68BB44740E}"/>
    <cellStyle name="Heading 3 4 4" xfId="26934" xr:uid="{53D4F689-403F-4197-A3EA-B118161EB52E}"/>
    <cellStyle name="Heading 3 5" xfId="520" xr:uid="{00000000-0005-0000-0000-000099010000}"/>
    <cellStyle name="Heading 3 5 2" xfId="20749" xr:uid="{0F7A56D1-2F6E-475B-AFF5-5925A068E647}"/>
    <cellStyle name="Heading 3 5 3" xfId="29664" xr:uid="{91F5DA45-E187-4EC1-B669-3314EA3F12FC}"/>
    <cellStyle name="Heading 3 5 4" xfId="29398" xr:uid="{1B671F43-92E5-43AF-BC21-E642701525CB}"/>
    <cellStyle name="Heading 3 6" xfId="521" xr:uid="{00000000-0005-0000-0000-00009A010000}"/>
    <cellStyle name="Heading 3 6 2" xfId="20750" xr:uid="{E5CAB833-9F9F-44A4-A504-482C4DC07CA9}"/>
    <cellStyle name="Heading 3 6 3" xfId="29660" xr:uid="{848FD9B8-74A7-4CDB-808C-EF33F7549175}"/>
    <cellStyle name="Heading 3 6 4" xfId="29417" xr:uid="{0EB6E3A6-2645-4178-81F0-EDF061D28C61}"/>
    <cellStyle name="Heading 3 7" xfId="522" xr:uid="{00000000-0005-0000-0000-00009B010000}"/>
    <cellStyle name="Heading 3 7 2" xfId="20751" xr:uid="{69BF12BF-1B37-4F33-9324-322957D8F53D}"/>
    <cellStyle name="Heading 3 7 3" xfId="29656" xr:uid="{3789BA12-9CB0-4E6E-A724-EF2604E9E9BA}"/>
    <cellStyle name="Heading 3 7 4" xfId="29418" xr:uid="{E168791F-9D74-456B-9605-FDA024695A06}"/>
    <cellStyle name="Heading 3 8" xfId="10113" xr:uid="{00000000-0005-0000-0000-00003C1C0000}"/>
    <cellStyle name="Heading 3 8 2" xfId="26010" xr:uid="{69A6B392-1279-418F-8367-8913F3806895}"/>
    <cellStyle name="Heading 3 8 3" xfId="27994" xr:uid="{B4DB6EDD-2AE7-45B8-8922-0C68B37E0183}"/>
    <cellStyle name="Heading 3 8 4" xfId="29594" xr:uid="{85D4D8FF-49B3-4192-8DBF-DE71F756EBE1}"/>
    <cellStyle name="Heading 3 9" xfId="10114" xr:uid="{00000000-0005-0000-0000-00003D1C0000}"/>
    <cellStyle name="Heading 4" xfId="69" builtinId="19" customBuiltin="1"/>
    <cellStyle name="Heading 4 10" xfId="10115" xr:uid="{00000000-0005-0000-0000-00003E1C0000}"/>
    <cellStyle name="Heading 4 2" xfId="523" xr:uid="{00000000-0005-0000-0000-00009C010000}"/>
    <cellStyle name="Heading 4 2 2" xfId="10117" xr:uid="{00000000-0005-0000-0000-0000401C0000}"/>
    <cellStyle name="Heading 4 2 2 2" xfId="10118" xr:uid="{00000000-0005-0000-0000-0000411C0000}"/>
    <cellStyle name="Heading 4 2 3" xfId="10119" xr:uid="{00000000-0005-0000-0000-0000421C0000}"/>
    <cellStyle name="Heading 4 2 4" xfId="10116" xr:uid="{00000000-0005-0000-0000-00003F1C0000}"/>
    <cellStyle name="Heading 4 3" xfId="524" xr:uid="{00000000-0005-0000-0000-00009D010000}"/>
    <cellStyle name="Heading 4 3 2" xfId="10120" xr:uid="{00000000-0005-0000-0000-0000441C0000}"/>
    <cellStyle name="Heading 4 3 3" xfId="10121" xr:uid="{00000000-0005-0000-0000-0000451C0000}"/>
    <cellStyle name="Heading 4 4" xfId="525" xr:uid="{00000000-0005-0000-0000-00009E010000}"/>
    <cellStyle name="Heading 4 5" xfId="526" xr:uid="{00000000-0005-0000-0000-00009F010000}"/>
    <cellStyle name="Heading 4 6" xfId="527" xr:uid="{00000000-0005-0000-0000-0000A0010000}"/>
    <cellStyle name="Heading 4 7" xfId="528" xr:uid="{00000000-0005-0000-0000-0000A1010000}"/>
    <cellStyle name="Heading 4 8" xfId="10122" xr:uid="{00000000-0005-0000-0000-00004A1C0000}"/>
    <cellStyle name="Heading 4 9" xfId="10123" xr:uid="{00000000-0005-0000-0000-00004B1C0000}"/>
    <cellStyle name="Heading1" xfId="529" xr:uid="{00000000-0005-0000-0000-0000A2010000}"/>
    <cellStyle name="Heading1 2" xfId="530" xr:uid="{00000000-0005-0000-0000-0000A3010000}"/>
    <cellStyle name="Heading1 3" xfId="531" xr:uid="{00000000-0005-0000-0000-0000A4010000}"/>
    <cellStyle name="Heading1_2010-2012 Program Workbook_Incent_FS" xfId="532" xr:uid="{00000000-0005-0000-0000-0000A5010000}"/>
    <cellStyle name="Heading2" xfId="533" xr:uid="{00000000-0005-0000-0000-0000A6010000}"/>
    <cellStyle name="Heading2 2" xfId="534" xr:uid="{00000000-0005-0000-0000-0000A7010000}"/>
    <cellStyle name="Heading2 3" xfId="535" xr:uid="{00000000-0005-0000-0000-0000A8010000}"/>
    <cellStyle name="Heading2_2010-2012 Program Workbook_Incent_FS" xfId="536" xr:uid="{00000000-0005-0000-0000-0000A9010000}"/>
    <cellStyle name="Hidden" xfId="537" xr:uid="{00000000-0005-0000-0000-0000AA010000}"/>
    <cellStyle name="Hidden 2" xfId="5397" xr:uid="{00000000-0005-0000-0000-0000551C0000}"/>
    <cellStyle name="HIGHLIGHT" xfId="538" xr:uid="{00000000-0005-0000-0000-0000AB010000}"/>
    <cellStyle name="HIGHLIGHT 2" xfId="5316" xr:uid="{00000000-0005-0000-0000-0000561C0000}"/>
    <cellStyle name="HIGHLIGHT 2 2" xfId="25786" xr:uid="{993108C5-2779-456C-831D-B1E82D00F8CB}"/>
    <cellStyle name="HIGHLIGHT 3" xfId="28350" xr:uid="{8FC9DAE0-005F-4A6C-950E-983B251AE6EE}"/>
    <cellStyle name="HIGHLIGHT 4" xfId="29121" xr:uid="{904B3FB1-0007-4804-A6B3-E142D5F5683A}"/>
    <cellStyle name="highlite" xfId="539" xr:uid="{00000000-0005-0000-0000-0000AC010000}"/>
    <cellStyle name="hilite" xfId="540" xr:uid="{00000000-0005-0000-0000-0000AD010000}"/>
    <cellStyle name="Hyperlink 2" xfId="10124" xr:uid="{00000000-0005-0000-0000-0000591C0000}"/>
    <cellStyle name="Hyperlink 2 2" xfId="10125" xr:uid="{00000000-0005-0000-0000-00005A1C0000}"/>
    <cellStyle name="Hyperlink 2 2 2" xfId="10126" xr:uid="{00000000-0005-0000-0000-00005B1C0000}"/>
    <cellStyle name="Hyperlink 2 3" xfId="10127" xr:uid="{00000000-0005-0000-0000-00005C1C0000}"/>
    <cellStyle name="Hyperlink 2 4" xfId="10128" xr:uid="{00000000-0005-0000-0000-00005D1C0000}"/>
    <cellStyle name="Hyperlink 3" xfId="10129" xr:uid="{00000000-0005-0000-0000-00005E1C0000}"/>
    <cellStyle name="Hyperlink 4" xfId="10130" xr:uid="{00000000-0005-0000-0000-00005F1C0000}"/>
    <cellStyle name="Hyperlink 5" xfId="10131" xr:uid="{00000000-0005-0000-0000-0000601C0000}"/>
    <cellStyle name="Input" xfId="73" builtinId="20" customBuiltin="1"/>
    <cellStyle name="Input [yellow]" xfId="541" xr:uid="{00000000-0005-0000-0000-0000AE010000}"/>
    <cellStyle name="Input [yellow] 2" xfId="542" xr:uid="{00000000-0005-0000-0000-0000AF010000}"/>
    <cellStyle name="Input [yellow] 2 2" xfId="543" xr:uid="{00000000-0005-0000-0000-0000B0010000}"/>
    <cellStyle name="Input [yellow] 2 2 2" xfId="2878" xr:uid="{00000000-0005-0000-0000-0000B1010000}"/>
    <cellStyle name="Input [yellow] 2 2 2 2" xfId="21028" xr:uid="{5C2D18DA-96CC-4FC9-81C0-2DCE3A43D070}"/>
    <cellStyle name="Input [yellow] 2 2 3" xfId="20754" xr:uid="{E3CD05A4-4859-456F-856A-E0F01AAEC9FC}"/>
    <cellStyle name="Input [yellow] 2 3" xfId="2877" xr:uid="{00000000-0005-0000-0000-0000B2010000}"/>
    <cellStyle name="Input [yellow] 2 3 2" xfId="21027" xr:uid="{8D833BAF-CCCE-4DFE-BA83-906C3108F1FD}"/>
    <cellStyle name="Input [yellow] 2 4" xfId="20136" xr:uid="{00000000-0005-0000-0000-0000621C0000}"/>
    <cellStyle name="Input [yellow] 2 4 2" xfId="28505" xr:uid="{3E5C7BE8-C867-4161-A600-4E0BB853682E}"/>
    <cellStyle name="Input [yellow] 2 5" xfId="20753" xr:uid="{F8D59F77-6900-4AAD-B3CF-8A1FFABE290E}"/>
    <cellStyle name="Input [yellow] 3" xfId="544" xr:uid="{00000000-0005-0000-0000-0000B3010000}"/>
    <cellStyle name="Input [yellow] 3 2" xfId="2879" xr:uid="{00000000-0005-0000-0000-0000B4010000}"/>
    <cellStyle name="Input [yellow] 3 2 2" xfId="21029" xr:uid="{6498C377-14D1-46E6-A7F8-6133226740B1}"/>
    <cellStyle name="Input [yellow] 3 3" xfId="20755" xr:uid="{A8A7D9EC-9349-405D-A365-170B744E344A}"/>
    <cellStyle name="Input [yellow] 4" xfId="2876" xr:uid="{00000000-0005-0000-0000-0000B5010000}"/>
    <cellStyle name="Input [yellow] 4 2" xfId="21026" xr:uid="{4292D6B3-88A7-411A-9A1B-7305FA9C2F6F}"/>
    <cellStyle name="Input [yellow] 5" xfId="5317" xr:uid="{00000000-0005-0000-0000-0000611C0000}"/>
    <cellStyle name="Input [yellow] 5 2" xfId="23371" xr:uid="{28050368-97A3-4310-B854-03C5C784B49C}"/>
    <cellStyle name="Input [yellow] 6" xfId="20752" xr:uid="{90EC48CC-1392-4923-8091-ADA35EE25F74}"/>
    <cellStyle name="Input [yellow]_2010-2012 Program Workbook Completed_Incent_V2" xfId="545" xr:uid="{00000000-0005-0000-0000-0000B6010000}"/>
    <cellStyle name="Input 10" xfId="10132" xr:uid="{00000000-0005-0000-0000-0000641C0000}"/>
    <cellStyle name="Input 10 2" xfId="10133" xr:uid="{00000000-0005-0000-0000-0000651C0000}"/>
    <cellStyle name="Input 10 3" xfId="20137" xr:uid="{00000000-0005-0000-0000-0000641C0000}"/>
    <cellStyle name="Input 10 3 2" xfId="28506" xr:uid="{7475AE72-20FD-4250-8754-285285ECC508}"/>
    <cellStyle name="Input 10 3 3" xfId="29719" xr:uid="{156BCF9B-7EBB-4994-9E43-8C9B4DC253F1}"/>
    <cellStyle name="Input 10 3 4" xfId="30119" xr:uid="{6E3D5442-9B14-4FCD-BE78-2CBCA6823D7F}"/>
    <cellStyle name="Input 10 3 5" xfId="30493" xr:uid="{BFDC3E7B-6133-4876-8FA8-C5C4EE215D32}"/>
    <cellStyle name="Input 10 3 6" xfId="30900" xr:uid="{5F2F9354-358D-4158-88A2-8FBD2EA55B05}"/>
    <cellStyle name="Input 10 4" xfId="26011" xr:uid="{C41187B7-EA9E-4377-AB9B-7CCDB62B4B12}"/>
    <cellStyle name="Input 10 5" xfId="26169" xr:uid="{CF6C8482-114C-4FF4-A7D4-54AD68391AAF}"/>
    <cellStyle name="Input 10 6" xfId="25966" xr:uid="{FE7121A9-FD23-49D2-8694-521034065E2B}"/>
    <cellStyle name="Input 10 7" xfId="27119" xr:uid="{93543EE8-9C1C-426E-B474-A5971BE938A5}"/>
    <cellStyle name="Input 11" xfId="10134" xr:uid="{00000000-0005-0000-0000-0000661C0000}"/>
    <cellStyle name="Input 12" xfId="10135" xr:uid="{00000000-0005-0000-0000-0000671C0000}"/>
    <cellStyle name="Input 13" xfId="10136" xr:uid="{00000000-0005-0000-0000-0000681C0000}"/>
    <cellStyle name="Input 14" xfId="10137" xr:uid="{00000000-0005-0000-0000-0000691C0000}"/>
    <cellStyle name="Input 15" xfId="10138" xr:uid="{00000000-0005-0000-0000-00006A1C0000}"/>
    <cellStyle name="Input 16" xfId="10139" xr:uid="{00000000-0005-0000-0000-00006B1C0000}"/>
    <cellStyle name="Input 17" xfId="10140" xr:uid="{00000000-0005-0000-0000-00006C1C0000}"/>
    <cellStyle name="Input 18" xfId="10141" xr:uid="{00000000-0005-0000-0000-00006D1C0000}"/>
    <cellStyle name="Input 19" xfId="10142" xr:uid="{00000000-0005-0000-0000-00006E1C0000}"/>
    <cellStyle name="Input 2" xfId="546" xr:uid="{00000000-0005-0000-0000-0000B7010000}"/>
    <cellStyle name="Input 2 2" xfId="547" xr:uid="{00000000-0005-0000-0000-0000B8010000}"/>
    <cellStyle name="Input 2 2 2" xfId="10144" xr:uid="{00000000-0005-0000-0000-0000711C0000}"/>
    <cellStyle name="Input 2 2 2 2" xfId="20140" xr:uid="{00000000-0005-0000-0000-0000711C0000}"/>
    <cellStyle name="Input 2 2 2 2 2" xfId="28509" xr:uid="{EA5B1FC5-DCF4-4A1D-9102-85A69244D5C3}"/>
    <cellStyle name="Input 2 2 2 2 3" xfId="29722" xr:uid="{2D991525-5376-4303-8B59-6550B6F2C6A6}"/>
    <cellStyle name="Input 2 2 2 2 4" xfId="30122" xr:uid="{1E2BCE52-CFDA-4A1C-838F-9E5F55CCF9AD}"/>
    <cellStyle name="Input 2 2 2 2 5" xfId="30496" xr:uid="{A7FEB1BD-B82F-4DE7-B2A8-31528674AC38}"/>
    <cellStyle name="Input 2 2 2 2 6" xfId="30903" xr:uid="{C8386902-6D15-4C83-92C6-0E44C566D161}"/>
    <cellStyle name="Input 2 2 2 3" xfId="26013" xr:uid="{76094B09-F6C8-43FF-875C-18768D31E176}"/>
    <cellStyle name="Input 2 2 2 4" xfId="25965" xr:uid="{369A94AA-7B7E-4B23-8792-095AF993E85A}"/>
    <cellStyle name="Input 2 2 2 5" xfId="30479" xr:uid="{BEB70FB1-99E1-476C-9F69-F0C17A8CABD3}"/>
    <cellStyle name="Input 2 2 3" xfId="20139" xr:uid="{00000000-0005-0000-0000-0000701C0000}"/>
    <cellStyle name="Input 2 2 3 2" xfId="28508" xr:uid="{305BAD25-E787-48A3-9E9D-BFA9A3B20133}"/>
    <cellStyle name="Input 2 2 3 3" xfId="29721" xr:uid="{8DB39A9D-46A5-4973-9EF2-4D929AD5CA76}"/>
    <cellStyle name="Input 2 2 3 4" xfId="30121" xr:uid="{413CF903-3F3C-42D0-B48B-7CDE861963C4}"/>
    <cellStyle name="Input 2 2 3 5" xfId="30495" xr:uid="{503CB5AB-6822-4B3F-85AF-C37B52362ED0}"/>
    <cellStyle name="Input 2 2 3 6" xfId="30902" xr:uid="{1CBE7B60-07DD-4BB3-A6F5-9176175A2B5A}"/>
    <cellStyle name="Input 2 2 4" xfId="20757" xr:uid="{4D40E904-3EB5-4312-9FAE-18277EC73262}"/>
    <cellStyle name="Input 2 2 5" xfId="28342" xr:uid="{2FADEB7B-452E-45E3-9AAE-5AEE9F3BCDD8}"/>
    <cellStyle name="Input 2 2 6" xfId="26936" xr:uid="{3CF09A39-4661-4E49-911B-9BC8FFE61E95}"/>
    <cellStyle name="Input 2 2 7" xfId="29128" xr:uid="{9F340CA0-A657-4893-8AFE-01F5C3D6AECD}"/>
    <cellStyle name="Input 2 3" xfId="10145" xr:uid="{00000000-0005-0000-0000-0000721C0000}"/>
    <cellStyle name="Input 2 3 2" xfId="20141" xr:uid="{00000000-0005-0000-0000-0000721C0000}"/>
    <cellStyle name="Input 2 3 2 2" xfId="28510" xr:uid="{4F3927A6-F2E4-435A-8F67-24F597A07A40}"/>
    <cellStyle name="Input 2 3 2 3" xfId="29723" xr:uid="{63C55E33-AE11-412F-B60D-521979FD6C81}"/>
    <cellStyle name="Input 2 3 2 4" xfId="30123" xr:uid="{DCD043FB-B306-4894-97F4-FBBBEB548004}"/>
    <cellStyle name="Input 2 3 2 5" xfId="30497" xr:uid="{EBD81AAF-DB8E-477C-8D94-43C1C70F0E12}"/>
    <cellStyle name="Input 2 3 2 6" xfId="30904" xr:uid="{DA752579-2EA1-4174-9F99-6ADB27A8E38D}"/>
    <cellStyle name="Input 2 3 3" xfId="26014" xr:uid="{0522816F-1FFE-40B8-B398-115E7B43697A}"/>
    <cellStyle name="Input 2 3 4" xfId="29613" xr:uid="{69776A87-5796-4B77-A69A-D74CCB086696}"/>
    <cellStyle name="Input 2 3 5" xfId="27117" xr:uid="{EAFC9ADE-B761-4A69-B60E-DB2236EBF1CB}"/>
    <cellStyle name="Input 2 4" xfId="10143" xr:uid="{00000000-0005-0000-0000-00006F1C0000}"/>
    <cellStyle name="Input 2 4 2" xfId="26012" xr:uid="{474E71B9-8229-40B7-B93E-0406F6F936AB}"/>
    <cellStyle name="Input 2 4 3" xfId="29608" xr:uid="{D51392EE-E9A3-4D8B-A301-7923F0EB0043}"/>
    <cellStyle name="Input 2 4 4" xfId="27118" xr:uid="{7ECAE142-E88E-4BCD-97D5-2C0460296404}"/>
    <cellStyle name="Input 2 5" xfId="20138" xr:uid="{00000000-0005-0000-0000-00006F1C0000}"/>
    <cellStyle name="Input 2 5 2" xfId="28507" xr:uid="{E9270C94-B84B-4CA8-ADB6-21CA33DBD93A}"/>
    <cellStyle name="Input 2 5 3" xfId="29720" xr:uid="{50FE11CE-F30D-4FDF-845E-89D429D7BF78}"/>
    <cellStyle name="Input 2 5 4" xfId="30120" xr:uid="{875241D6-A89C-4BEF-AA65-DC1EC4DD3FDE}"/>
    <cellStyle name="Input 2 5 5" xfId="30494" xr:uid="{A17F2BE9-6824-40C2-9B3C-DE92B6BE34FF}"/>
    <cellStyle name="Input 2 5 6" xfId="30901" xr:uid="{57AD1156-6B60-4E07-B345-C85B2DB5D6D7}"/>
    <cellStyle name="Input 2 6" xfId="20756" xr:uid="{83FD4EA2-C049-46B2-A728-22C884178947}"/>
    <cellStyle name="Input 2 7" xfId="28343" xr:uid="{7AB30AB7-6024-42B8-8A60-C544A663DCE4}"/>
    <cellStyle name="Input 2 8" xfId="26935" xr:uid="{18A51580-0014-46AF-A167-CA24754D3941}"/>
    <cellStyle name="Input 2 9" xfId="29125" xr:uid="{E9FE5CAC-B860-4537-957C-B1DB40A99D57}"/>
    <cellStyle name="Input 20" xfId="10146" xr:uid="{00000000-0005-0000-0000-0000731C0000}"/>
    <cellStyle name="Input 21" xfId="10147" xr:uid="{00000000-0005-0000-0000-0000741C0000}"/>
    <cellStyle name="Input 22" xfId="10148" xr:uid="{00000000-0005-0000-0000-0000751C0000}"/>
    <cellStyle name="Input 23" xfId="10149" xr:uid="{00000000-0005-0000-0000-0000761C0000}"/>
    <cellStyle name="Input 24" xfId="10150" xr:uid="{00000000-0005-0000-0000-0000771C0000}"/>
    <cellStyle name="Input 25" xfId="10151" xr:uid="{00000000-0005-0000-0000-0000781C0000}"/>
    <cellStyle name="Input 26" xfId="10152" xr:uid="{00000000-0005-0000-0000-0000791C0000}"/>
    <cellStyle name="Input 27" xfId="10153" xr:uid="{00000000-0005-0000-0000-00007A1C0000}"/>
    <cellStyle name="Input 28" xfId="10154" xr:uid="{00000000-0005-0000-0000-00007B1C0000}"/>
    <cellStyle name="Input 29" xfId="10155" xr:uid="{00000000-0005-0000-0000-00007C1C0000}"/>
    <cellStyle name="Input 3" xfId="548" xr:uid="{00000000-0005-0000-0000-0000B9010000}"/>
    <cellStyle name="Input 3 2" xfId="549" xr:uid="{00000000-0005-0000-0000-0000BA010000}"/>
    <cellStyle name="Input 3 2 2" xfId="20143" xr:uid="{00000000-0005-0000-0000-00007E1C0000}"/>
    <cellStyle name="Input 3 2 2 2" xfId="28512" xr:uid="{77EF5A35-BD45-4A72-BB2B-E81FC2F27516}"/>
    <cellStyle name="Input 3 2 2 3" xfId="29725" xr:uid="{6694FDE2-FF7D-4C24-88F3-94E31ECF2649}"/>
    <cellStyle name="Input 3 2 2 4" xfId="30125" xr:uid="{5F2E78EB-7028-4935-AF6D-113497533058}"/>
    <cellStyle name="Input 3 2 2 5" xfId="30499" xr:uid="{E59A5EE0-645D-4F02-BAB2-F646D3B37B01}"/>
    <cellStyle name="Input 3 2 2 6" xfId="30906" xr:uid="{03643085-2184-4202-8B11-4548B566E459}"/>
    <cellStyle name="Input 3 2 3" xfId="20759" xr:uid="{CEF3EF47-AEDF-49B7-8B88-29F08696C2E6}"/>
    <cellStyle name="Input 3 2 4" xfId="28341" xr:uid="{0587EA04-8366-497B-989B-D6160300DA40}"/>
    <cellStyle name="Input 3 2 5" xfId="26937" xr:uid="{72CB8F41-B9D5-494B-9C33-B8A507457CC8}"/>
    <cellStyle name="Input 3 2 6" xfId="29132" xr:uid="{D9038016-3B1D-40AE-A53A-2996C4C24839}"/>
    <cellStyle name="Input 3 3" xfId="10156" xr:uid="{00000000-0005-0000-0000-00007F1C0000}"/>
    <cellStyle name="Input 3 4" xfId="20142" xr:uid="{00000000-0005-0000-0000-00007D1C0000}"/>
    <cellStyle name="Input 3 4 2" xfId="28511" xr:uid="{82216F81-8DBB-4607-A0FA-4DDAB4BB5CCD}"/>
    <cellStyle name="Input 3 4 3" xfId="29724" xr:uid="{71B2DDA4-DB25-4015-90DE-E8B04791D2B4}"/>
    <cellStyle name="Input 3 4 4" xfId="30124" xr:uid="{831C0CA5-7601-4011-814E-B53DED5567B4}"/>
    <cellStyle name="Input 3 4 5" xfId="30498" xr:uid="{D63456F6-F7BB-4ABC-BC38-489C469540AE}"/>
    <cellStyle name="Input 3 4 6" xfId="30905" xr:uid="{BD57B40F-EDE4-46A4-A81D-B3B6EB59C0FE}"/>
    <cellStyle name="Input 3 5" xfId="20758" xr:uid="{442E39A5-DB60-43C6-8687-2B8C7F9EDE11}"/>
    <cellStyle name="Input 3 6" xfId="28337" xr:uid="{EC939D57-50A4-4CEF-9CF1-EAD6B040CB01}"/>
    <cellStyle name="Input 3 7" xfId="20865" xr:uid="{1C19FACD-EEB8-4CED-84DF-BA6476A169DA}"/>
    <cellStyle name="Input 3 8" xfId="29129" xr:uid="{77089591-0DCB-4916-BB18-9E401FF7A670}"/>
    <cellStyle name="Input 30" xfId="10157" xr:uid="{00000000-0005-0000-0000-0000801C0000}"/>
    <cellStyle name="Input 31" xfId="10158" xr:uid="{00000000-0005-0000-0000-0000811C0000}"/>
    <cellStyle name="Input 32" xfId="10159" xr:uid="{00000000-0005-0000-0000-0000821C0000}"/>
    <cellStyle name="Input 33" xfId="10160" xr:uid="{00000000-0005-0000-0000-0000831C0000}"/>
    <cellStyle name="Input 33 2" xfId="20144" xr:uid="{00000000-0005-0000-0000-0000831C0000}"/>
    <cellStyle name="Input 33 2 2" xfId="28513" xr:uid="{E655C379-9F95-4DB9-8BB0-4A55BD1D9501}"/>
    <cellStyle name="Input 33 2 3" xfId="29726" xr:uid="{289687DC-D90C-455E-AFC7-385A4F0FF54A}"/>
    <cellStyle name="Input 33 2 4" xfId="30126" xr:uid="{EA67E650-BD9F-4F48-A16B-C10FC2BB3673}"/>
    <cellStyle name="Input 33 2 5" xfId="30500" xr:uid="{FD58E9E4-56E1-4F34-BEF6-24D3FB714646}"/>
    <cellStyle name="Input 33 2 6" xfId="30907" xr:uid="{3469CB13-188D-4389-BDDB-4B3DC91AF3F1}"/>
    <cellStyle name="Input 33 3" xfId="26015" xr:uid="{ED0AC626-6F63-4DBD-827E-D009D5669137}"/>
    <cellStyle name="Input 33 4" xfId="26121" xr:uid="{88F031ED-B3DA-4200-AFCF-6F121391AB99}"/>
    <cellStyle name="Input 33 5" xfId="25962" xr:uid="{E577AF43-E253-4DB5-A3BC-C4453A795AED}"/>
    <cellStyle name="Input 33 6" xfId="20872" xr:uid="{A067B5B8-8E9F-4B08-AE34-FEB4A93B84CD}"/>
    <cellStyle name="Input 34" xfId="10161" xr:uid="{00000000-0005-0000-0000-0000841C0000}"/>
    <cellStyle name="Input 34 2" xfId="20145" xr:uid="{00000000-0005-0000-0000-0000841C0000}"/>
    <cellStyle name="Input 34 2 2" xfId="28514" xr:uid="{A3C206D7-50EC-4C03-B2B3-CD58C5F33DB2}"/>
    <cellStyle name="Input 34 2 3" xfId="29727" xr:uid="{B4822355-2BEC-4E95-A97A-E3AA467403AC}"/>
    <cellStyle name="Input 34 2 4" xfId="30127" xr:uid="{ED1A2A38-36E1-4DA1-9A1C-53CB1012709C}"/>
    <cellStyle name="Input 34 2 5" xfId="30501" xr:uid="{ED489B7D-6B38-4483-A4E1-A9917DE807AE}"/>
    <cellStyle name="Input 34 2 6" xfId="30908" xr:uid="{49C8F904-200B-44CF-9AD8-AC19D2E61096}"/>
    <cellStyle name="Input 34 3" xfId="26016" xr:uid="{F881853E-A89D-41BB-8D90-B048C25DC1B1}"/>
    <cellStyle name="Input 34 4" xfId="26102" xr:uid="{FAEBE707-F534-4DF3-8D1C-669503545E1C}"/>
    <cellStyle name="Input 34 5" xfId="27742" xr:uid="{9EA6F3A5-6B8B-4E97-A5DE-A2F0B0F35215}"/>
    <cellStyle name="Input 34 6" xfId="29622" xr:uid="{E6F26127-C1CC-4069-A92D-5E344792508C}"/>
    <cellStyle name="Input 35" xfId="10162" xr:uid="{00000000-0005-0000-0000-0000851C0000}"/>
    <cellStyle name="Input 36" xfId="10163" xr:uid="{00000000-0005-0000-0000-0000861C0000}"/>
    <cellStyle name="Input 37" xfId="10164" xr:uid="{00000000-0005-0000-0000-0000871C0000}"/>
    <cellStyle name="Input 37 2" xfId="20146" xr:uid="{00000000-0005-0000-0000-0000871C0000}"/>
    <cellStyle name="Input 37 2 2" xfId="28515" xr:uid="{4C4C7D66-2081-4736-A559-5403A6E35B6D}"/>
    <cellStyle name="Input 37 2 3" xfId="29728" xr:uid="{764CEB9C-70C8-405F-BB58-33AA414AC330}"/>
    <cellStyle name="Input 37 2 4" xfId="30128" xr:uid="{BC1F726F-89EC-4D62-BA6D-27CD8E503032}"/>
    <cellStyle name="Input 37 2 5" xfId="30502" xr:uid="{5A298A27-E93E-4961-A403-3301680D013F}"/>
    <cellStyle name="Input 37 2 6" xfId="30909" xr:uid="{AEAF88C9-CA9E-40EE-8082-5D4658BCDD8D}"/>
    <cellStyle name="Input 37 3" xfId="26017" xr:uid="{E5CF756D-CEEA-4AB3-A63A-D7C2A9AE21D8}"/>
    <cellStyle name="Input 37 4" xfId="20769" xr:uid="{5FB5467B-24CD-461B-B479-D08AEB3902CE}"/>
    <cellStyle name="Input 37 5" xfId="25961" xr:uid="{F7F3C549-590E-4291-85B6-5F7758E12C88}"/>
    <cellStyle name="Input 37 6" xfId="27115" xr:uid="{06A5D132-6DFE-4762-89BB-953AEC364B8A}"/>
    <cellStyle name="Input 38" xfId="10165" xr:uid="{00000000-0005-0000-0000-0000881C0000}"/>
    <cellStyle name="Input 38 2" xfId="20147" xr:uid="{00000000-0005-0000-0000-0000881C0000}"/>
    <cellStyle name="Input 38 2 2" xfId="28516" xr:uid="{A6019413-65EB-4610-9076-3F776E892141}"/>
    <cellStyle name="Input 38 2 3" xfId="29729" xr:uid="{AA5DBDD8-0C72-4523-82C1-00C18CA490BA}"/>
    <cellStyle name="Input 38 2 4" xfId="30129" xr:uid="{DDDF180C-EA78-49B1-85C7-0A384B6FF117}"/>
    <cellStyle name="Input 38 2 5" xfId="30503" xr:uid="{28B9023E-7C41-4A5E-B704-93B6AC25F555}"/>
    <cellStyle name="Input 38 2 6" xfId="30910" xr:uid="{8EBE03EE-7471-455E-8D2F-50E21D797A78}"/>
    <cellStyle name="Input 38 3" xfId="26018" xr:uid="{043811C0-7A63-4D34-BD9F-96D277246DA7}"/>
    <cellStyle name="Input 38 4" xfId="23376" xr:uid="{62CEBEF3-A64A-4E86-8293-A3DB7E8B881F}"/>
    <cellStyle name="Input 38 5" xfId="29618" xr:uid="{A71550FC-1B80-449E-8407-B15A9874AA02}"/>
    <cellStyle name="Input 38 6" xfId="29621" xr:uid="{A56EC156-FAEC-492B-ADBB-074CF7F593B5}"/>
    <cellStyle name="Input 39" xfId="10166" xr:uid="{00000000-0005-0000-0000-0000891C0000}"/>
    <cellStyle name="Input 39 2" xfId="20148" xr:uid="{00000000-0005-0000-0000-0000891C0000}"/>
    <cellStyle name="Input 39 2 2" xfId="28517" xr:uid="{BBB437C9-7F2C-43CB-A5F2-25FC45B8E3A8}"/>
    <cellStyle name="Input 39 2 3" xfId="29730" xr:uid="{3575A01B-9C8A-42A2-A01D-78BBAAA88498}"/>
    <cellStyle name="Input 39 2 4" xfId="30130" xr:uid="{03F7B2F3-037C-4C25-B641-027C92F8F2E3}"/>
    <cellStyle name="Input 39 2 5" xfId="30504" xr:uid="{FE7339BE-2DD1-40BE-995D-763B450E22AF}"/>
    <cellStyle name="Input 39 2 6" xfId="30911" xr:uid="{03DCC79F-02DB-4F59-9F2F-799914B864E2}"/>
    <cellStyle name="Input 39 3" xfId="26019" xr:uid="{8BF51722-D9AA-4231-B7A2-6FA6E4808010}"/>
    <cellStyle name="Input 39 4" xfId="26100" xr:uid="{ADD63DAC-2BC8-472B-87AC-FE7C4E261D63}"/>
    <cellStyle name="Input 39 5" xfId="25960" xr:uid="{D4A7500F-494D-4839-969A-CA244E484BA5}"/>
    <cellStyle name="Input 39 6" xfId="20871" xr:uid="{00D27F45-BF72-4AD7-A099-38F75B75755F}"/>
    <cellStyle name="Input 4" xfId="550" xr:uid="{00000000-0005-0000-0000-0000BB010000}"/>
    <cellStyle name="Input 4 2" xfId="551" xr:uid="{00000000-0005-0000-0000-0000BC010000}"/>
    <cellStyle name="Input 4 2 2" xfId="20150" xr:uid="{00000000-0005-0000-0000-00008B1C0000}"/>
    <cellStyle name="Input 4 2 2 2" xfId="28519" xr:uid="{2FE9A347-43B7-462D-8C87-2AD77A23644F}"/>
    <cellStyle name="Input 4 2 2 3" xfId="29732" xr:uid="{11345F89-6571-4325-98F6-254B045F000A}"/>
    <cellStyle name="Input 4 2 2 4" xfId="30132" xr:uid="{8B57FC1B-BFB6-4892-BC63-4FC406746E4D}"/>
    <cellStyle name="Input 4 2 2 5" xfId="30506" xr:uid="{B7E84E01-27DF-4DE0-9173-09E27F6F8716}"/>
    <cellStyle name="Input 4 2 2 6" xfId="30913" xr:uid="{E9D8A2CD-2679-47A1-A47A-3A7A74F7E4F2}"/>
    <cellStyle name="Input 4 2 3" xfId="20761" xr:uid="{0166F8D7-AEEB-4649-9C69-118390650835}"/>
    <cellStyle name="Input 4 2 4" xfId="28324" xr:uid="{ED840FAB-D8F3-4260-A45D-904B629EAB16}"/>
    <cellStyle name="Input 4 2 5" xfId="20866" xr:uid="{BD125322-4924-4C5E-9331-1A7A341B0126}"/>
    <cellStyle name="Input 4 2 6" xfId="29131" xr:uid="{51E0C42A-4585-4AE6-9182-BDBBBA572AB7}"/>
    <cellStyle name="Input 4 3" xfId="10167" xr:uid="{00000000-0005-0000-0000-00008C1C0000}"/>
    <cellStyle name="Input 4 4" xfId="20149" xr:uid="{00000000-0005-0000-0000-00008A1C0000}"/>
    <cellStyle name="Input 4 4 2" xfId="28518" xr:uid="{669BB1E0-D9A1-45DD-9D05-7AFABEE573E0}"/>
    <cellStyle name="Input 4 4 3" xfId="29731" xr:uid="{E0D10E88-31DB-499B-A892-4A340F381100}"/>
    <cellStyle name="Input 4 4 4" xfId="30131" xr:uid="{6E3D8737-8753-4FD2-BC0E-1E93273438C1}"/>
    <cellStyle name="Input 4 4 5" xfId="30505" xr:uid="{649AFDC5-26F8-476D-947E-16F590D1432A}"/>
    <cellStyle name="Input 4 4 6" xfId="30912" xr:uid="{E9AC898D-D04D-4562-AC93-AFA05D6FE21C}"/>
    <cellStyle name="Input 4 5" xfId="20760" xr:uid="{7AC5CD13-6875-4011-802A-DFA4DF4A329C}"/>
    <cellStyle name="Input 4 6" xfId="28338" xr:uid="{F8EF61CC-7398-498E-93F0-13CF7A273615}"/>
    <cellStyle name="Input 4 7" xfId="26938" xr:uid="{F1FE595B-9D3A-4B86-9820-64DE548AA410}"/>
    <cellStyle name="Input 4 8" xfId="29130" xr:uid="{5258A338-145C-4F39-BD8B-C0C04DB0BBD2}"/>
    <cellStyle name="Input 5" xfId="552" xr:uid="{00000000-0005-0000-0000-0000BD010000}"/>
    <cellStyle name="Input 5 2" xfId="553" xr:uid="{00000000-0005-0000-0000-0000BE010000}"/>
    <cellStyle name="Input 5 2 2" xfId="20152" xr:uid="{00000000-0005-0000-0000-00008E1C0000}"/>
    <cellStyle name="Input 5 2 2 2" xfId="28521" xr:uid="{25E8B17C-11E4-4A74-8EA6-D1283F4B0EA5}"/>
    <cellStyle name="Input 5 2 2 3" xfId="29734" xr:uid="{CFB4F46D-371D-4534-B578-1CF0054C3C0B}"/>
    <cellStyle name="Input 5 2 2 4" xfId="30134" xr:uid="{A10DCFBD-D474-4E04-AF66-3D56264F53E8}"/>
    <cellStyle name="Input 5 2 2 5" xfId="30508" xr:uid="{1C684E49-6FE0-4743-9CC8-9E81B86DA0F7}"/>
    <cellStyle name="Input 5 2 2 6" xfId="30915" xr:uid="{A478F94F-48A3-4E0E-A819-FA67F00D79EE}"/>
    <cellStyle name="Input 5 2 3" xfId="20763" xr:uid="{05DAAFA6-92A1-4572-BA58-0C5943CD4468}"/>
    <cellStyle name="Input 5 2 4" xfId="28333" xr:uid="{72EE2083-F18F-4513-92C8-D8AA8316880E}"/>
    <cellStyle name="Input 5 2 5" xfId="20867" xr:uid="{8887B2EE-BF7B-4394-9A23-DFBF2F94DF66}"/>
    <cellStyle name="Input 5 2 6" xfId="29133" xr:uid="{0C0D07D3-10FD-47B4-91BA-8E525E5D66A3}"/>
    <cellStyle name="Input 5 3" xfId="10168" xr:uid="{00000000-0005-0000-0000-00008F1C0000}"/>
    <cellStyle name="Input 5 4" xfId="20151" xr:uid="{00000000-0005-0000-0000-00008D1C0000}"/>
    <cellStyle name="Input 5 4 2" xfId="28520" xr:uid="{D15B14A9-0C51-49BC-9526-A76054595092}"/>
    <cellStyle name="Input 5 4 3" xfId="29733" xr:uid="{B97936D8-8E9A-4C28-9C84-3C0802DD1381}"/>
    <cellStyle name="Input 5 4 4" xfId="30133" xr:uid="{85F37DB2-E266-4013-96C9-FA0C35F029DD}"/>
    <cellStyle name="Input 5 4 5" xfId="30507" xr:uid="{DC638533-FABF-4A5A-9076-16B921DB286A}"/>
    <cellStyle name="Input 5 4 6" xfId="30914" xr:uid="{8EFAA814-6DBF-4E8D-B3E2-0801E3FD2BD0}"/>
    <cellStyle name="Input 5 5" xfId="20762" xr:uid="{C8959262-0130-43F6-AD65-CA337C54AE35}"/>
    <cellStyle name="Input 5 6" xfId="28336" xr:uid="{92B24976-AAE3-44D0-9D13-1F33E8F06B3C}"/>
    <cellStyle name="Input 5 7" xfId="26939" xr:uid="{F05578A8-5A8F-44F0-9BDF-C84FA8594E10}"/>
    <cellStyle name="Input 5 8" xfId="29055" xr:uid="{967548FF-1B0D-4706-A29D-404D75985071}"/>
    <cellStyle name="Input 6" xfId="554" xr:uid="{00000000-0005-0000-0000-0000BF010000}"/>
    <cellStyle name="Input 6 2" xfId="555" xr:uid="{00000000-0005-0000-0000-0000C0010000}"/>
    <cellStyle name="Input 6 2 2" xfId="20154" xr:uid="{00000000-0005-0000-0000-0000911C0000}"/>
    <cellStyle name="Input 6 2 2 2" xfId="28523" xr:uid="{CE81A07C-37C5-4398-A647-0F65E2A9FB58}"/>
    <cellStyle name="Input 6 2 2 3" xfId="29736" xr:uid="{74546BF8-8F5E-460B-AE3E-8740EFC9330F}"/>
    <cellStyle name="Input 6 2 2 4" xfId="30136" xr:uid="{3017DAA7-677B-4F56-839D-D69FD6EA7485}"/>
    <cellStyle name="Input 6 2 2 5" xfId="30510" xr:uid="{6D10028D-FC41-43CD-AE15-9E326A83C182}"/>
    <cellStyle name="Input 6 2 2 6" xfId="30917" xr:uid="{E4C16A4A-ECAF-4025-A5FB-26F73AE09C83}"/>
    <cellStyle name="Input 6 2 3" xfId="20765" xr:uid="{D104FB04-2AC2-461B-9734-57569BF74667}"/>
    <cellStyle name="Input 6 2 4" xfId="28329" xr:uid="{0D243427-8B86-4582-8017-8F289244BEE4}"/>
    <cellStyle name="Input 6 2 5" xfId="26941" xr:uid="{AA26D2F0-75DF-45E3-A5F9-42205672BA44}"/>
    <cellStyle name="Input 6 2 6" xfId="29136" xr:uid="{D37FE36F-D266-4D27-A965-D09F9348157C}"/>
    <cellStyle name="Input 6 3" xfId="10169" xr:uid="{00000000-0005-0000-0000-0000921C0000}"/>
    <cellStyle name="Input 6 4" xfId="20153" xr:uid="{00000000-0005-0000-0000-0000901C0000}"/>
    <cellStyle name="Input 6 4 2" xfId="28522" xr:uid="{DAE203FF-6845-41C1-9702-92177289FB3A}"/>
    <cellStyle name="Input 6 4 3" xfId="29735" xr:uid="{4511108D-7937-43D0-B86B-50FC020BB4F8}"/>
    <cellStyle name="Input 6 4 4" xfId="30135" xr:uid="{9F15308B-2388-4E9A-A6E2-498995919E2B}"/>
    <cellStyle name="Input 6 4 5" xfId="30509" xr:uid="{0B4F9035-90DB-4F96-B1D8-B87DDECF5859}"/>
    <cellStyle name="Input 6 4 6" xfId="30916" xr:uid="{A06A1A6A-F3C5-459F-BA3E-3BF9AFB37A54}"/>
    <cellStyle name="Input 6 5" xfId="20764" xr:uid="{5459883C-FA20-409D-A16B-47B70E3E3C42}"/>
    <cellStyle name="Input 6 6" xfId="28332" xr:uid="{FEEC05A5-4D95-4742-83F2-EC6D520988CC}"/>
    <cellStyle name="Input 6 7" xfId="26940" xr:uid="{FD3344E4-B23D-4E81-B933-7B1DAAA6E36F}"/>
    <cellStyle name="Input 6 8" xfId="29135" xr:uid="{3FA3D30E-5697-48F9-986B-35231DEEE418}"/>
    <cellStyle name="Input 7" xfId="556" xr:uid="{00000000-0005-0000-0000-0000C1010000}"/>
    <cellStyle name="Input 7 2" xfId="557" xr:uid="{00000000-0005-0000-0000-0000C2010000}"/>
    <cellStyle name="Input 7 2 2" xfId="20156" xr:uid="{00000000-0005-0000-0000-0000941C0000}"/>
    <cellStyle name="Input 7 2 2 2" xfId="28525" xr:uid="{7CD4DE98-07DB-41B8-B5B7-D73E6F1841F0}"/>
    <cellStyle name="Input 7 2 2 3" xfId="29738" xr:uid="{A022AB68-4729-4730-B5B7-F873C9C5E435}"/>
    <cellStyle name="Input 7 2 2 4" xfId="30138" xr:uid="{4E6D1D20-4E42-48AC-A7E2-8F7D21F2EAD4}"/>
    <cellStyle name="Input 7 2 2 5" xfId="30512" xr:uid="{CDE96857-B02D-4234-A33B-1307B799CDD3}"/>
    <cellStyle name="Input 7 2 2 6" xfId="30919" xr:uid="{64645980-8625-4B7C-9068-0C8050FF6F71}"/>
    <cellStyle name="Input 7 2 3" xfId="20767" xr:uid="{EE271967-E262-4F2E-BDBC-3A6A0F01A362}"/>
    <cellStyle name="Input 7 2 4" xfId="28325" xr:uid="{F716A5B0-F731-4628-8E5B-559B80C3CC4C}"/>
    <cellStyle name="Input 7 2 5" xfId="29399" xr:uid="{01354F5C-7F4D-4056-A3F7-FE8A8D1F280B}"/>
    <cellStyle name="Input 7 2 6" xfId="30796" xr:uid="{D7B945B7-1FD7-46B3-BA2C-15102BD5F663}"/>
    <cellStyle name="Input 7 3" xfId="10170" xr:uid="{00000000-0005-0000-0000-0000951C0000}"/>
    <cellStyle name="Input 7 4" xfId="20155" xr:uid="{00000000-0005-0000-0000-0000931C0000}"/>
    <cellStyle name="Input 7 4 2" xfId="28524" xr:uid="{64CD29DA-52EF-448C-85FD-9E29A46AB780}"/>
    <cellStyle name="Input 7 4 3" xfId="29737" xr:uid="{980D761A-36B8-45A3-B1D7-4E44F1002598}"/>
    <cellStyle name="Input 7 4 4" xfId="30137" xr:uid="{4CDA2B48-C7BA-43A3-82DD-9E28B0AC2D7D}"/>
    <cellStyle name="Input 7 4 5" xfId="30511" xr:uid="{0DA1ED75-EBCC-4622-8B54-6FFA2047AF1B}"/>
    <cellStyle name="Input 7 4 6" xfId="30918" xr:uid="{C9419301-DDFB-4AC5-AC5A-E5030CE52887}"/>
    <cellStyle name="Input 7 5" xfId="20766" xr:uid="{A2EBAE75-D101-4456-96DF-767DE6E8076D}"/>
    <cellStyle name="Input 7 6" xfId="28328" xr:uid="{CD4428E9-CC55-4414-85FA-7F0EE67F3386}"/>
    <cellStyle name="Input 7 7" xfId="26942" xr:uid="{5094F559-CAC4-4C33-8280-695D6368D7A8}"/>
    <cellStyle name="Input 7 8" xfId="29138" xr:uid="{5ED75226-9278-4619-B960-28D9247778A1}"/>
    <cellStyle name="Input 8" xfId="10171" xr:uid="{00000000-0005-0000-0000-0000961C0000}"/>
    <cellStyle name="Input 8 2" xfId="10172" xr:uid="{00000000-0005-0000-0000-0000971C0000}"/>
    <cellStyle name="Input 8 3" xfId="10173" xr:uid="{00000000-0005-0000-0000-0000981C0000}"/>
    <cellStyle name="Input 9" xfId="10174" xr:uid="{00000000-0005-0000-0000-0000991C0000}"/>
    <cellStyle name="LabelWithTotals" xfId="558" xr:uid="{00000000-0005-0000-0000-0000C3010000}"/>
    <cellStyle name="Last,_First" xfId="560" xr:uid="{00000000-0005-0000-0000-0000C4010000}"/>
    <cellStyle name="Last_Name" xfId="559" xr:uid="{00000000-0005-0000-0000-0000C5010000}"/>
    <cellStyle name="Linked Cell" xfId="76" builtinId="24" customBuiltin="1"/>
    <cellStyle name="Linked Cell 10" xfId="10175" xr:uid="{00000000-0005-0000-0000-00009D1C0000}"/>
    <cellStyle name="Linked Cell 2" xfId="561" xr:uid="{00000000-0005-0000-0000-0000C6010000}"/>
    <cellStyle name="Linked Cell 2 2" xfId="10177" xr:uid="{00000000-0005-0000-0000-00009F1C0000}"/>
    <cellStyle name="Linked Cell 2 2 2" xfId="10178" xr:uid="{00000000-0005-0000-0000-0000A01C0000}"/>
    <cellStyle name="Linked Cell 2 3" xfId="10179" xr:uid="{00000000-0005-0000-0000-0000A11C0000}"/>
    <cellStyle name="Linked Cell 2 4" xfId="10176" xr:uid="{00000000-0005-0000-0000-00009E1C0000}"/>
    <cellStyle name="Linked Cell 3" xfId="562" xr:uid="{00000000-0005-0000-0000-0000C7010000}"/>
    <cellStyle name="Linked Cell 3 2" xfId="10180" xr:uid="{00000000-0005-0000-0000-0000A31C0000}"/>
    <cellStyle name="Linked Cell 3 3" xfId="10181" xr:uid="{00000000-0005-0000-0000-0000A41C0000}"/>
    <cellStyle name="Linked Cell 4" xfId="563" xr:uid="{00000000-0005-0000-0000-0000C8010000}"/>
    <cellStyle name="Linked Cell 5" xfId="564" xr:uid="{00000000-0005-0000-0000-0000C9010000}"/>
    <cellStyle name="Linked Cell 6" xfId="565" xr:uid="{00000000-0005-0000-0000-0000CA010000}"/>
    <cellStyle name="Linked Cell 7" xfId="566" xr:uid="{00000000-0005-0000-0000-0000CB010000}"/>
    <cellStyle name="Linked Cell 8" xfId="10182" xr:uid="{00000000-0005-0000-0000-0000A91C0000}"/>
    <cellStyle name="Linked Cell 9" xfId="10183" xr:uid="{00000000-0005-0000-0000-0000AA1C0000}"/>
    <cellStyle name="Millares [0]_2AV_M_M " xfId="567" xr:uid="{00000000-0005-0000-0000-0000CC010000}"/>
    <cellStyle name="Millares_2AV_M_M " xfId="568" xr:uid="{00000000-0005-0000-0000-0000CD010000}"/>
    <cellStyle name="million" xfId="569" xr:uid="{00000000-0005-0000-0000-0000CE010000}"/>
    <cellStyle name="Moneda [0]_2AV_M_M " xfId="570" xr:uid="{00000000-0005-0000-0000-0000CF010000}"/>
    <cellStyle name="Moneda_2AV_M_M " xfId="571" xr:uid="{00000000-0005-0000-0000-0000D0010000}"/>
    <cellStyle name="MyHeading1" xfId="572" xr:uid="{00000000-0005-0000-0000-0000D1010000}"/>
    <cellStyle name="Name" xfId="573" xr:uid="{00000000-0005-0000-0000-0000D2010000}"/>
    <cellStyle name="Name 2" xfId="5396" xr:uid="{00000000-0005-0000-0000-0000B21C0000}"/>
    <cellStyle name="Name 2 2" xfId="13884" xr:uid="{00000000-0005-0000-0000-0000B21C0000}"/>
    <cellStyle name="Name 3" xfId="5505" xr:uid="{00000000-0005-0000-0000-0000B11C0000}"/>
    <cellStyle name="Neutral" xfId="72" builtinId="28" customBuiltin="1"/>
    <cellStyle name="Neutral 10" xfId="10184" xr:uid="{00000000-0005-0000-0000-0000B31C0000}"/>
    <cellStyle name="Neutral 2" xfId="574" xr:uid="{00000000-0005-0000-0000-0000D3010000}"/>
    <cellStyle name="Neutral 2 12" xfId="20570" xr:uid="{03921355-7B55-4BD7-8180-02E2CF420EAD}"/>
    <cellStyle name="Neutral 2 2" xfId="10186" xr:uid="{00000000-0005-0000-0000-0000B51C0000}"/>
    <cellStyle name="Neutral 2 2 2" xfId="10187" xr:uid="{00000000-0005-0000-0000-0000B61C0000}"/>
    <cellStyle name="Neutral 2 2 2 2" xfId="10188" xr:uid="{00000000-0005-0000-0000-0000B71C0000}"/>
    <cellStyle name="Neutral 2 2 3" xfId="10189" xr:uid="{00000000-0005-0000-0000-0000B81C0000}"/>
    <cellStyle name="Neutral 2 3" xfId="10190" xr:uid="{00000000-0005-0000-0000-0000B91C0000}"/>
    <cellStyle name="Neutral 2 3 2" xfId="10191" xr:uid="{00000000-0005-0000-0000-0000BA1C0000}"/>
    <cellStyle name="Neutral 2 3 3" xfId="10192" xr:uid="{00000000-0005-0000-0000-0000BB1C0000}"/>
    <cellStyle name="Neutral 2 4" xfId="10193" xr:uid="{00000000-0005-0000-0000-0000BC1C0000}"/>
    <cellStyle name="Neutral 2 5" xfId="10185" xr:uid="{00000000-0005-0000-0000-0000B41C0000}"/>
    <cellStyle name="Neutral 3" xfId="575" xr:uid="{00000000-0005-0000-0000-0000D4010000}"/>
    <cellStyle name="Neutral 4" xfId="576" xr:uid="{00000000-0005-0000-0000-0000D5010000}"/>
    <cellStyle name="Neutral 4 2" xfId="10194" xr:uid="{00000000-0005-0000-0000-0000BF1C0000}"/>
    <cellStyle name="Neutral 4 3" xfId="10195" xr:uid="{00000000-0005-0000-0000-0000C01C0000}"/>
    <cellStyle name="Neutral 5" xfId="577" xr:uid="{00000000-0005-0000-0000-0000D6010000}"/>
    <cellStyle name="Neutral 6" xfId="578" xr:uid="{00000000-0005-0000-0000-0000D7010000}"/>
    <cellStyle name="Neutral 7" xfId="579" xr:uid="{00000000-0005-0000-0000-0000D8010000}"/>
    <cellStyle name="Neutral 8" xfId="10196" xr:uid="{00000000-0005-0000-0000-0000C41C0000}"/>
    <cellStyle name="Neutral 9" xfId="10197" xr:uid="{00000000-0005-0000-0000-0000C51C0000}"/>
    <cellStyle name="no dec" xfId="580" xr:uid="{00000000-0005-0000-0000-0000D9010000}"/>
    <cellStyle name="no dec 2" xfId="5395" xr:uid="{00000000-0005-0000-0000-0000C71C0000}"/>
    <cellStyle name="Normal" xfId="0" builtinId="0"/>
    <cellStyle name="Normal - Style1" xfId="581" xr:uid="{00000000-0005-0000-0000-0000DB010000}"/>
    <cellStyle name="Normal - Style1 2" xfId="582" xr:uid="{00000000-0005-0000-0000-0000DC010000}"/>
    <cellStyle name="Normal - Style1 2 2" xfId="10198" xr:uid="{00000000-0005-0000-0000-0000CB1C0000}"/>
    <cellStyle name="Normal - Style1 2 3" xfId="10199" xr:uid="{00000000-0005-0000-0000-0000CC1C0000}"/>
    <cellStyle name="Normal - Style1 2 4" xfId="5394" xr:uid="{00000000-0005-0000-0000-0000CA1C0000}"/>
    <cellStyle name="Normal - Style1 3" xfId="583" xr:uid="{00000000-0005-0000-0000-0000DD010000}"/>
    <cellStyle name="Normal - Style1 4" xfId="10200" xr:uid="{00000000-0005-0000-0000-0000CE1C0000}"/>
    <cellStyle name="Normal - Style1 5" xfId="10201" xr:uid="{00000000-0005-0000-0000-0000CF1C0000}"/>
    <cellStyle name="Normal - Style1_2010-2012 Program Workbook_Incent_FS" xfId="584" xr:uid="{00000000-0005-0000-0000-0000DE010000}"/>
    <cellStyle name="Normal - Style2" xfId="585" xr:uid="{00000000-0005-0000-0000-0000DF010000}"/>
    <cellStyle name="Normal - Style3" xfId="586" xr:uid="{00000000-0005-0000-0000-0000E0010000}"/>
    <cellStyle name="Normal - Style4" xfId="587" xr:uid="{00000000-0005-0000-0000-0000E1010000}"/>
    <cellStyle name="Normal - Style5" xfId="588" xr:uid="{00000000-0005-0000-0000-0000E2010000}"/>
    <cellStyle name="Normal - Style6" xfId="589" xr:uid="{00000000-0005-0000-0000-0000E3010000}"/>
    <cellStyle name="Normal - Style7" xfId="590" xr:uid="{00000000-0005-0000-0000-0000E4010000}"/>
    <cellStyle name="Normal - Style8" xfId="591" xr:uid="{00000000-0005-0000-0000-0000E5010000}"/>
    <cellStyle name="Normal 10" xfId="12" xr:uid="{00000000-0005-0000-0000-000009000000}"/>
    <cellStyle name="Normal 10 10" xfId="10202" xr:uid="{00000000-0005-0000-0000-0000D91C0000}"/>
    <cellStyle name="Normal 10 10 2" xfId="10203" xr:uid="{00000000-0005-0000-0000-0000DA1C0000}"/>
    <cellStyle name="Normal 10 10 2 2" xfId="10204" xr:uid="{00000000-0005-0000-0000-0000DB1C0000}"/>
    <cellStyle name="Normal 10 10 2 2 2" xfId="26022" xr:uid="{833A33CA-A236-42EC-8763-66E8C39E6486}"/>
    <cellStyle name="Normal 10 10 3" xfId="10205" xr:uid="{00000000-0005-0000-0000-0000DC1C0000}"/>
    <cellStyle name="Normal 10 10 3 2" xfId="26023" xr:uid="{F86B5AA1-BB50-472B-AB40-25C20A171BD4}"/>
    <cellStyle name="Normal 10 10 4" xfId="26021" xr:uid="{F929828A-A552-40CE-87D3-5BE27C528C88}"/>
    <cellStyle name="Normal 10 11" xfId="10206" xr:uid="{00000000-0005-0000-0000-0000DD1C0000}"/>
    <cellStyle name="Normal 10 11 2" xfId="10207" xr:uid="{00000000-0005-0000-0000-0000DE1C0000}"/>
    <cellStyle name="Normal 10 11 2 2" xfId="26024" xr:uid="{DF8C04A4-ACC0-45D6-B5E5-EE8158F96C25}"/>
    <cellStyle name="Normal 10 12" xfId="10208" xr:uid="{00000000-0005-0000-0000-0000DF1C0000}"/>
    <cellStyle name="Normal 10 12 2" xfId="26025" xr:uid="{D98141FF-C848-4D57-827D-EA646F411C56}"/>
    <cellStyle name="Normal 10 13" xfId="10209" xr:uid="{00000000-0005-0000-0000-0000E01C0000}"/>
    <cellStyle name="Normal 10 2" xfId="13" xr:uid="{00000000-0005-0000-0000-00000A000000}"/>
    <cellStyle name="Normal 10 3" xfId="592" xr:uid="{00000000-0005-0000-0000-0000E6010000}"/>
    <cellStyle name="Normal 10 3 2" xfId="10211" xr:uid="{00000000-0005-0000-0000-0000E31C0000}"/>
    <cellStyle name="Normal 10 3 3" xfId="10212" xr:uid="{00000000-0005-0000-0000-0000E41C0000}"/>
    <cellStyle name="Normal 10 3 4" xfId="10213" xr:uid="{00000000-0005-0000-0000-0000E51C0000}"/>
    <cellStyle name="Normal 10 3 4 2" xfId="26026" xr:uid="{6BBE1EB3-36A4-48C8-8AE0-0A6AC2420EBD}"/>
    <cellStyle name="Normal 10 3 5" xfId="10214" xr:uid="{00000000-0005-0000-0000-0000E61C0000}"/>
    <cellStyle name="Normal 10 3 5 2" xfId="26027" xr:uid="{752D4DA2-C7D0-47EF-9653-C6FA1A323765}"/>
    <cellStyle name="Normal 10 3 6" xfId="10210" xr:uid="{00000000-0005-0000-0000-0000E21C0000}"/>
    <cellStyle name="Normal 10 4" xfId="10215" xr:uid="{00000000-0005-0000-0000-0000E71C0000}"/>
    <cellStyle name="Normal 10 4 2" xfId="10216" xr:uid="{00000000-0005-0000-0000-0000E81C0000}"/>
    <cellStyle name="Normal 10 4 2 2" xfId="10217" xr:uid="{00000000-0005-0000-0000-0000E91C0000}"/>
    <cellStyle name="Normal 10 4 2 2 2" xfId="10218" xr:uid="{00000000-0005-0000-0000-0000EA1C0000}"/>
    <cellStyle name="Normal 10 4 2 2 2 2" xfId="26031" xr:uid="{13E3CBA9-5B13-42D6-81D8-FBA4D1C40E06}"/>
    <cellStyle name="Normal 10 4 2 2 3" xfId="10219" xr:uid="{00000000-0005-0000-0000-0000EB1C0000}"/>
    <cellStyle name="Normal 10 4 2 2 3 2" xfId="26032" xr:uid="{7A0DAF29-FCE4-4FCF-8AC5-31577C049BC7}"/>
    <cellStyle name="Normal 10 4 2 2 4" xfId="26030" xr:uid="{982EED6F-E30D-4FB7-86EA-DDBBFFB7C870}"/>
    <cellStyle name="Normal 10 4 2 3" xfId="10220" xr:uid="{00000000-0005-0000-0000-0000EC1C0000}"/>
    <cellStyle name="Normal 10 4 2 3 2" xfId="26033" xr:uid="{F2400073-2536-4D5E-8422-3056DB970567}"/>
    <cellStyle name="Normal 10 4 2 4" xfId="10221" xr:uid="{00000000-0005-0000-0000-0000ED1C0000}"/>
    <cellStyle name="Normal 10 4 2 4 2" xfId="26034" xr:uid="{38C641DA-10B3-4AF0-B054-AF96E1906636}"/>
    <cellStyle name="Normal 10 4 2 5" xfId="26029" xr:uid="{AD37B573-F5AE-4889-AA24-7AC14E4357C7}"/>
    <cellStyle name="Normal 10 4 3" xfId="10222" xr:uid="{00000000-0005-0000-0000-0000EE1C0000}"/>
    <cellStyle name="Normal 10 4 3 2" xfId="10223" xr:uid="{00000000-0005-0000-0000-0000EF1C0000}"/>
    <cellStyle name="Normal 10 4 3 2 2" xfId="10224" xr:uid="{00000000-0005-0000-0000-0000F01C0000}"/>
    <cellStyle name="Normal 10 4 3 2 2 2" xfId="26037" xr:uid="{432A2C11-D251-4CC0-8C53-09655A1C616C}"/>
    <cellStyle name="Normal 10 4 3 2 3" xfId="10225" xr:uid="{00000000-0005-0000-0000-0000F11C0000}"/>
    <cellStyle name="Normal 10 4 3 2 3 2" xfId="26038" xr:uid="{9FF64724-84A0-4C64-82F5-39B9EF5D0D60}"/>
    <cellStyle name="Normal 10 4 3 2 4" xfId="26036" xr:uid="{760568D9-615F-486D-BD70-9A65177137BF}"/>
    <cellStyle name="Normal 10 4 3 3" xfId="10226" xr:uid="{00000000-0005-0000-0000-0000F21C0000}"/>
    <cellStyle name="Normal 10 4 3 3 2" xfId="26039" xr:uid="{97CFA1AB-6D31-4B6F-B45C-0077C6B65048}"/>
    <cellStyle name="Normal 10 4 3 4" xfId="10227" xr:uid="{00000000-0005-0000-0000-0000F31C0000}"/>
    <cellStyle name="Normal 10 4 3 4 2" xfId="26040" xr:uid="{186C7CB9-A3DF-47FA-B463-D5DAA4629CFB}"/>
    <cellStyle name="Normal 10 4 3 5" xfId="26035" xr:uid="{259442F0-7B80-4ECC-9996-A00B8E1B9EC9}"/>
    <cellStyle name="Normal 10 4 4" xfId="10228" xr:uid="{00000000-0005-0000-0000-0000F41C0000}"/>
    <cellStyle name="Normal 10 4 4 2" xfId="10229" xr:uid="{00000000-0005-0000-0000-0000F51C0000}"/>
    <cellStyle name="Normal 10 4 4 2 2" xfId="26042" xr:uid="{9FA43DFF-C2A6-4102-9D67-9FA44DD151F7}"/>
    <cellStyle name="Normal 10 4 4 3" xfId="10230" xr:uid="{00000000-0005-0000-0000-0000F61C0000}"/>
    <cellStyle name="Normal 10 4 4 3 2" xfId="26043" xr:uid="{A23E6A07-320D-42DF-A152-79F00C853AC2}"/>
    <cellStyle name="Normal 10 4 4 4" xfId="26041" xr:uid="{7DA0EF9F-0FAC-44BB-8222-F0CA9FAC49DD}"/>
    <cellStyle name="Normal 10 4 5" xfId="10231" xr:uid="{00000000-0005-0000-0000-0000F71C0000}"/>
    <cellStyle name="Normal 10 4 5 2" xfId="26044" xr:uid="{4347C7F7-ECCF-4287-886C-884E8E616BB4}"/>
    <cellStyle name="Normal 10 4 6" xfId="10232" xr:uid="{00000000-0005-0000-0000-0000F81C0000}"/>
    <cellStyle name="Normal 10 4 6 2" xfId="26045" xr:uid="{00D34DB4-BDC4-479D-80D0-7D2E1CBA2074}"/>
    <cellStyle name="Normal 10 4 7" xfId="26028" xr:uid="{9D026405-3EBD-4E21-8BC5-34D0D491ACB4}"/>
    <cellStyle name="Normal 10 5" xfId="10233" xr:uid="{00000000-0005-0000-0000-0000F91C0000}"/>
    <cellStyle name="Normal 10 5 2" xfId="10234" xr:uid="{00000000-0005-0000-0000-0000FA1C0000}"/>
    <cellStyle name="Normal 10 5 2 2" xfId="10235" xr:uid="{00000000-0005-0000-0000-0000FB1C0000}"/>
    <cellStyle name="Normal 10 5 2 2 2" xfId="26048" xr:uid="{EA6DD759-C2C6-4A52-957A-A5C860CB5EAB}"/>
    <cellStyle name="Normal 10 5 2 3" xfId="10236" xr:uid="{00000000-0005-0000-0000-0000FC1C0000}"/>
    <cellStyle name="Normal 10 5 2 3 2" xfId="26049" xr:uid="{CB77A768-98EA-4424-9FBC-6B759DE15634}"/>
    <cellStyle name="Normal 10 5 2 4" xfId="26047" xr:uid="{D340DF81-B560-4038-B267-345E4EB707E1}"/>
    <cellStyle name="Normal 10 5 3" xfId="10237" xr:uid="{00000000-0005-0000-0000-0000FD1C0000}"/>
    <cellStyle name="Normal 10 5 3 2" xfId="26050" xr:uid="{AD3AD927-756F-47F2-B53C-DA3FC20FDF1F}"/>
    <cellStyle name="Normal 10 5 4" xfId="10238" xr:uid="{00000000-0005-0000-0000-0000FE1C0000}"/>
    <cellStyle name="Normal 10 5 4 2" xfId="26051" xr:uid="{08B784DE-C45F-481C-8C43-771C5A4B4A3D}"/>
    <cellStyle name="Normal 10 5 5" xfId="26046" xr:uid="{5C5135CB-CBB0-49AF-A8FA-9ECBF9248BAB}"/>
    <cellStyle name="Normal 10 6" xfId="10239" xr:uid="{00000000-0005-0000-0000-0000FF1C0000}"/>
    <cellStyle name="Normal 10 6 2" xfId="10240" xr:uid="{00000000-0005-0000-0000-0000001D0000}"/>
    <cellStyle name="Normal 10 6 2 2" xfId="10241" xr:uid="{00000000-0005-0000-0000-0000011D0000}"/>
    <cellStyle name="Normal 10 6 2 2 2" xfId="26054" xr:uid="{A39C4C4F-650B-4DEA-8441-CF5B132A1584}"/>
    <cellStyle name="Normal 10 6 2 3" xfId="10242" xr:uid="{00000000-0005-0000-0000-0000021D0000}"/>
    <cellStyle name="Normal 10 6 2 3 2" xfId="26055" xr:uid="{5466AE3F-D335-4562-97C6-FE2B28377F19}"/>
    <cellStyle name="Normal 10 6 2 4" xfId="26053" xr:uid="{C9148C04-6ABF-4D5F-8BF7-A7AA6E4D3B23}"/>
    <cellStyle name="Normal 10 6 3" xfId="10243" xr:uid="{00000000-0005-0000-0000-0000031D0000}"/>
    <cellStyle name="Normal 10 6 3 2" xfId="26056" xr:uid="{7947A2C4-3CA1-4D0D-BE59-F45F6F888E3C}"/>
    <cellStyle name="Normal 10 6 4" xfId="10244" xr:uid="{00000000-0005-0000-0000-0000041D0000}"/>
    <cellStyle name="Normal 10 6 4 2" xfId="26057" xr:uid="{E8B690B3-7C27-4AA9-9CAE-87DC71D208CD}"/>
    <cellStyle name="Normal 10 6 5" xfId="10245" xr:uid="{00000000-0005-0000-0000-0000051D0000}"/>
    <cellStyle name="Normal 10 6 6" xfId="26052" xr:uid="{9335381E-5B4E-422D-AE04-D756F4BF7F73}"/>
    <cellStyle name="Normal 10 7" xfId="10246" xr:uid="{00000000-0005-0000-0000-0000061D0000}"/>
    <cellStyle name="Normal 10 7 2" xfId="10247" xr:uid="{00000000-0005-0000-0000-0000071D0000}"/>
    <cellStyle name="Normal 10 7 2 2" xfId="10248" xr:uid="{00000000-0005-0000-0000-0000081D0000}"/>
    <cellStyle name="Normal 10 7 2 2 2" xfId="26060" xr:uid="{7A59585E-100B-4762-B631-4DBBE2045059}"/>
    <cellStyle name="Normal 10 7 2 3" xfId="10249" xr:uid="{00000000-0005-0000-0000-0000091D0000}"/>
    <cellStyle name="Normal 10 7 2 3 2" xfId="26061" xr:uid="{4C93DAF3-B380-46FF-8741-138A179E4E37}"/>
    <cellStyle name="Normal 10 7 2 4" xfId="26059" xr:uid="{8470237F-308D-4E78-861A-0F77D125D0C5}"/>
    <cellStyle name="Normal 10 7 3" xfId="10250" xr:uid="{00000000-0005-0000-0000-00000A1D0000}"/>
    <cellStyle name="Normal 10 7 3 2" xfId="26062" xr:uid="{7AA078BE-B0E6-4F12-BCB6-2439FB156160}"/>
    <cellStyle name="Normal 10 7 4" xfId="10251" xr:uid="{00000000-0005-0000-0000-00000B1D0000}"/>
    <cellStyle name="Normal 10 7 4 2" xfId="26063" xr:uid="{C5394356-D830-4B77-973C-F88E520B3DBE}"/>
    <cellStyle name="Normal 10 7 5" xfId="26058" xr:uid="{06886E90-EC1F-45C6-8F36-0F23B63B3578}"/>
    <cellStyle name="Normal 10 8" xfId="10252" xr:uid="{00000000-0005-0000-0000-00000C1D0000}"/>
    <cellStyle name="Normal 10 8 2" xfId="10253" xr:uid="{00000000-0005-0000-0000-00000D1D0000}"/>
    <cellStyle name="Normal 10 8 2 2" xfId="26065" xr:uid="{365F7CE9-149F-4B7E-9C50-FEB6510F3ED3}"/>
    <cellStyle name="Normal 10 8 3" xfId="10254" xr:uid="{00000000-0005-0000-0000-00000E1D0000}"/>
    <cellStyle name="Normal 10 8 3 2" xfId="26066" xr:uid="{33AAA4D9-0F9B-4B74-B2F1-3D3CD95D23E1}"/>
    <cellStyle name="Normal 10 8 4" xfId="26064" xr:uid="{8DC9A6AB-0EBE-486E-9D23-2778059B1A50}"/>
    <cellStyle name="Normal 10 9" xfId="10255" xr:uid="{00000000-0005-0000-0000-00000F1D0000}"/>
    <cellStyle name="Normal 10 9 2" xfId="10256" xr:uid="{00000000-0005-0000-0000-0000101D0000}"/>
    <cellStyle name="Normal 10 9 2 2" xfId="26068" xr:uid="{0E33C1DC-4F41-49E8-92A1-DE333720576F}"/>
    <cellStyle name="Normal 10 9 3" xfId="10257" xr:uid="{00000000-0005-0000-0000-0000111D0000}"/>
    <cellStyle name="Normal 10 9 3 2" xfId="26069" xr:uid="{35313037-AEBC-46C5-B52E-A10A9D502AA3}"/>
    <cellStyle name="Normal 10 9 4" xfId="26067" xr:uid="{DFE5D75F-CFE5-4BAC-BA0D-A1738BF319EC}"/>
    <cellStyle name="Normal 10_App b.3 Unspent_" xfId="594" xr:uid="{00000000-0005-0000-0000-0000E8010000}"/>
    <cellStyle name="Normal 100" xfId="10258" xr:uid="{00000000-0005-0000-0000-0000121D0000}"/>
    <cellStyle name="Normal 100 2" xfId="10259" xr:uid="{00000000-0005-0000-0000-0000131D0000}"/>
    <cellStyle name="Normal 100 2 2" xfId="26071" xr:uid="{69194229-BA78-4409-B932-7645C26483F5}"/>
    <cellStyle name="Normal 100 3" xfId="10260" xr:uid="{00000000-0005-0000-0000-0000141D0000}"/>
    <cellStyle name="Normal 100 3 2" xfId="26072" xr:uid="{8060C18E-79BF-481B-B866-D5438524F530}"/>
    <cellStyle name="Normal 100 4" xfId="26070" xr:uid="{94EF934C-8F7A-47D9-8997-1269371469F1}"/>
    <cellStyle name="Normal 101" xfId="10261" xr:uid="{00000000-0005-0000-0000-0000151D0000}"/>
    <cellStyle name="Normal 101 2" xfId="10262" xr:uid="{00000000-0005-0000-0000-0000161D0000}"/>
    <cellStyle name="Normal 101 2 2" xfId="26074" xr:uid="{28AE06AC-AB29-44DB-BCCB-735589477D5E}"/>
    <cellStyle name="Normal 101 3" xfId="10263" xr:uid="{00000000-0005-0000-0000-0000171D0000}"/>
    <cellStyle name="Normal 101 3 2" xfId="26075" xr:uid="{C39E97B6-8EAC-4DBD-A151-C1CDFEA01485}"/>
    <cellStyle name="Normal 101 4" xfId="26073" xr:uid="{70D12572-4700-46C1-8D4B-679E010DD521}"/>
    <cellStyle name="Normal 102" xfId="10264" xr:uid="{00000000-0005-0000-0000-0000181D0000}"/>
    <cellStyle name="Normal 102 2" xfId="10265" xr:uid="{00000000-0005-0000-0000-0000191D0000}"/>
    <cellStyle name="Normal 102 2 2" xfId="26077" xr:uid="{315C9F39-2A92-4589-BA8C-337DE4399300}"/>
    <cellStyle name="Normal 102 3" xfId="10266" xr:uid="{00000000-0005-0000-0000-00001A1D0000}"/>
    <cellStyle name="Normal 102 3 2" xfId="26078" xr:uid="{CC4FF890-8CA6-4B2B-90EA-C5CDC8F98101}"/>
    <cellStyle name="Normal 102 4" xfId="26076" xr:uid="{5A61EDA0-ADA5-4489-BB7A-315C6205BBF0}"/>
    <cellStyle name="Normal 103" xfId="10267" xr:uid="{00000000-0005-0000-0000-00001B1D0000}"/>
    <cellStyle name="Normal 103 2" xfId="10268" xr:uid="{00000000-0005-0000-0000-00001C1D0000}"/>
    <cellStyle name="Normal 103 2 2" xfId="26080" xr:uid="{A6B52254-10D2-4E7E-920A-3C438FB8A6C4}"/>
    <cellStyle name="Normal 103 3" xfId="10269" xr:uid="{00000000-0005-0000-0000-00001D1D0000}"/>
    <cellStyle name="Normal 103 3 2" xfId="26081" xr:uid="{F85E777F-A740-437D-B1B1-192ABC3F9C8A}"/>
    <cellStyle name="Normal 103 4" xfId="26079" xr:uid="{68BDA9C7-BFC8-4445-A721-D2FF9319BEFC}"/>
    <cellStyle name="Normal 104" xfId="10270" xr:uid="{00000000-0005-0000-0000-00001E1D0000}"/>
    <cellStyle name="Normal 104 2" xfId="10271" xr:uid="{00000000-0005-0000-0000-00001F1D0000}"/>
    <cellStyle name="Normal 104 2 2" xfId="26083" xr:uid="{143D9366-D492-4743-83DF-612ECABB3EDB}"/>
    <cellStyle name="Normal 104 3" xfId="10272" xr:uid="{00000000-0005-0000-0000-0000201D0000}"/>
    <cellStyle name="Normal 104 3 2" xfId="26084" xr:uid="{1042DBF0-9AC1-4D5D-8458-4BA1FCB7CE5A}"/>
    <cellStyle name="Normal 104 4" xfId="26082" xr:uid="{30E83703-31FF-4284-BB3F-4AEE02DACF6F}"/>
    <cellStyle name="Normal 105" xfId="10273" xr:uid="{00000000-0005-0000-0000-0000211D0000}"/>
    <cellStyle name="Normal 105 2" xfId="10274" xr:uid="{00000000-0005-0000-0000-0000221D0000}"/>
    <cellStyle name="Normal 105 2 2" xfId="26086" xr:uid="{3ACCF201-37B9-4CE6-A714-DFFF40971561}"/>
    <cellStyle name="Normal 105 3" xfId="10275" xr:uid="{00000000-0005-0000-0000-0000231D0000}"/>
    <cellStyle name="Normal 105 3 2" xfId="26087" xr:uid="{19C62A6A-A1FA-4D4B-940C-806204571245}"/>
    <cellStyle name="Normal 105 4" xfId="26085" xr:uid="{47601C7F-8ABE-4F3F-A3E9-CA4CD8E62992}"/>
    <cellStyle name="Normal 106" xfId="10276" xr:uid="{00000000-0005-0000-0000-0000241D0000}"/>
    <cellStyle name="Normal 106 2" xfId="10277" xr:uid="{00000000-0005-0000-0000-0000251D0000}"/>
    <cellStyle name="Normal 106 2 2" xfId="26089" xr:uid="{E43E623C-6AD7-4AB2-A6F3-64296A3BE8B8}"/>
    <cellStyle name="Normal 106 3" xfId="10278" xr:uid="{00000000-0005-0000-0000-0000261D0000}"/>
    <cellStyle name="Normal 106 3 2" xfId="26090" xr:uid="{C2C377FC-51D3-483C-84CA-DE74C550AC51}"/>
    <cellStyle name="Normal 106 4" xfId="26088" xr:uid="{2EFDF20F-F964-42B4-B5BD-C187DEE0C467}"/>
    <cellStyle name="Normal 107" xfId="10279" xr:uid="{00000000-0005-0000-0000-0000271D0000}"/>
    <cellStyle name="Normal 107 2" xfId="10280" xr:uid="{00000000-0005-0000-0000-0000281D0000}"/>
    <cellStyle name="Normal 107 2 2" xfId="26092" xr:uid="{74930C30-E263-4EF3-A915-D5B46B30AD48}"/>
    <cellStyle name="Normal 107 3" xfId="10281" xr:uid="{00000000-0005-0000-0000-0000291D0000}"/>
    <cellStyle name="Normal 107 3 2" xfId="26093" xr:uid="{12173FC3-1ECB-4431-AEA9-1867D78FDF41}"/>
    <cellStyle name="Normal 107 4" xfId="26091" xr:uid="{F3731338-97BD-48EC-85FF-259400E1F882}"/>
    <cellStyle name="Normal 108" xfId="10282" xr:uid="{00000000-0005-0000-0000-00002A1D0000}"/>
    <cellStyle name="Normal 108 2" xfId="10283" xr:uid="{00000000-0005-0000-0000-00002B1D0000}"/>
    <cellStyle name="Normal 108 2 2" xfId="26095" xr:uid="{648D74CF-2074-4649-8892-A263F40E431D}"/>
    <cellStyle name="Normal 108 3" xfId="10284" xr:uid="{00000000-0005-0000-0000-00002C1D0000}"/>
    <cellStyle name="Normal 108 3 2" xfId="26096" xr:uid="{7748961F-3DF9-45D2-BF66-3EDD09F6EF9F}"/>
    <cellStyle name="Normal 108 4" xfId="26094" xr:uid="{7C1F5E90-6505-4389-BF23-EABCF82012B9}"/>
    <cellStyle name="Normal 109" xfId="10285" xr:uid="{00000000-0005-0000-0000-00002D1D0000}"/>
    <cellStyle name="Normal 109 2" xfId="10286" xr:uid="{00000000-0005-0000-0000-00002E1D0000}"/>
    <cellStyle name="Normal 109 2 2" xfId="26098" xr:uid="{2FC835AA-DF3B-49ED-BFA9-B0A0A67F557F}"/>
    <cellStyle name="Normal 109 3" xfId="10287" xr:uid="{00000000-0005-0000-0000-00002F1D0000}"/>
    <cellStyle name="Normal 109 3 2" xfId="26099" xr:uid="{EC932040-FDE2-4DAA-A8B1-44BB24EB7D85}"/>
    <cellStyle name="Normal 109 4" xfId="26097" xr:uid="{CE622B87-5959-4CC9-94AF-C4062A4E0776}"/>
    <cellStyle name="Normal 11" xfId="595" xr:uid="{00000000-0005-0000-0000-0000E9010000}"/>
    <cellStyle name="Normal 11 10" xfId="10288" xr:uid="{00000000-0005-0000-0000-0000311D0000}"/>
    <cellStyle name="Normal 11 10 2" xfId="10289" xr:uid="{00000000-0005-0000-0000-0000321D0000}"/>
    <cellStyle name="Normal 11 10 2 2" xfId="26101" xr:uid="{BF4D9A16-2D9F-4675-B608-1204D649E801}"/>
    <cellStyle name="Normal 11 11" xfId="5393" xr:uid="{00000000-0005-0000-0000-0000301D0000}"/>
    <cellStyle name="Normal 11 2" xfId="596" xr:uid="{00000000-0005-0000-0000-0000EA010000}"/>
    <cellStyle name="Normal 11 2 2" xfId="10290" xr:uid="{00000000-0005-0000-0000-0000341D0000}"/>
    <cellStyle name="Normal 11 2 2 2" xfId="10291" xr:uid="{00000000-0005-0000-0000-0000351D0000}"/>
    <cellStyle name="Normal 11 2 2 3" xfId="10292" xr:uid="{00000000-0005-0000-0000-0000361D0000}"/>
    <cellStyle name="Normal 11 2 3" xfId="10293" xr:uid="{00000000-0005-0000-0000-0000371D0000}"/>
    <cellStyle name="Normal 11 2 3 2" xfId="10294" xr:uid="{00000000-0005-0000-0000-0000381D0000}"/>
    <cellStyle name="Normal 11 2 3 2 2" xfId="10295" xr:uid="{00000000-0005-0000-0000-0000391D0000}"/>
    <cellStyle name="Normal 11 2 3 2 2 2" xfId="10296" xr:uid="{00000000-0005-0000-0000-00003A1D0000}"/>
    <cellStyle name="Normal 11 2 3 2 2 2 2" xfId="26106" xr:uid="{7697822A-407B-4168-AA47-B81B877CBCBA}"/>
    <cellStyle name="Normal 11 2 3 2 2 3" xfId="10297" xr:uid="{00000000-0005-0000-0000-00003B1D0000}"/>
    <cellStyle name="Normal 11 2 3 2 2 3 2" xfId="26107" xr:uid="{ACA87204-1512-4173-AE9B-B3E9AAAB7A8E}"/>
    <cellStyle name="Normal 11 2 3 2 2 4" xfId="26105" xr:uid="{5683A42E-BEAE-451E-9B1D-CAC1CC25DCBD}"/>
    <cellStyle name="Normal 11 2 3 2 3" xfId="10298" xr:uid="{00000000-0005-0000-0000-00003C1D0000}"/>
    <cellStyle name="Normal 11 2 3 2 3 2" xfId="26108" xr:uid="{F614A22B-FD7A-451D-9158-6196629204FC}"/>
    <cellStyle name="Normal 11 2 3 2 4" xfId="10299" xr:uid="{00000000-0005-0000-0000-00003D1D0000}"/>
    <cellStyle name="Normal 11 2 3 2 4 2" xfId="26109" xr:uid="{162BD461-35C9-43E6-98ED-223797F72E79}"/>
    <cellStyle name="Normal 11 2 3 2 5" xfId="26104" xr:uid="{AA717110-0638-440E-8137-D24D31217D22}"/>
    <cellStyle name="Normal 11 2 3 3" xfId="10300" xr:uid="{00000000-0005-0000-0000-00003E1D0000}"/>
    <cellStyle name="Normal 11 2 3 3 2" xfId="10301" xr:uid="{00000000-0005-0000-0000-00003F1D0000}"/>
    <cellStyle name="Normal 11 2 3 3 2 2" xfId="26111" xr:uid="{6849C7C1-7E88-4503-BDF0-2941B85E64A9}"/>
    <cellStyle name="Normal 11 2 3 3 3" xfId="10302" xr:uid="{00000000-0005-0000-0000-0000401D0000}"/>
    <cellStyle name="Normal 11 2 3 3 3 2" xfId="26112" xr:uid="{6B5562FC-7CF7-42A4-A2C3-FD3A95ABA9B3}"/>
    <cellStyle name="Normal 11 2 3 3 4" xfId="26110" xr:uid="{47BDCF9C-263A-4618-A293-466F9A4BDD2E}"/>
    <cellStyle name="Normal 11 2 3 4" xfId="10303" xr:uid="{00000000-0005-0000-0000-0000411D0000}"/>
    <cellStyle name="Normal 11 2 3 4 2" xfId="26113" xr:uid="{5D81E875-A145-40BE-A6F6-ADD953E82351}"/>
    <cellStyle name="Normal 11 2 3 5" xfId="10304" xr:uid="{00000000-0005-0000-0000-0000421D0000}"/>
    <cellStyle name="Normal 11 2 3 5 2" xfId="26114" xr:uid="{B5FE9ACE-8A7E-4D64-BF8B-081E86779BBC}"/>
    <cellStyle name="Normal 11 2 3 6" xfId="26103" xr:uid="{1F680659-0696-47FB-A194-53E0E9BE2458}"/>
    <cellStyle name="Normal 11 2 4" xfId="10305" xr:uid="{00000000-0005-0000-0000-0000431D0000}"/>
    <cellStyle name="Normal 11 2 4 2" xfId="10306" xr:uid="{00000000-0005-0000-0000-0000441D0000}"/>
    <cellStyle name="Normal 11 2 4 2 2" xfId="10307" xr:uid="{00000000-0005-0000-0000-0000451D0000}"/>
    <cellStyle name="Normal 11 2 4 2 2 2" xfId="26117" xr:uid="{6ABF6C4E-5003-4247-A7D3-BE1DAC1632DD}"/>
    <cellStyle name="Normal 11 2 4 2 3" xfId="10308" xr:uid="{00000000-0005-0000-0000-0000461D0000}"/>
    <cellStyle name="Normal 11 2 4 2 3 2" xfId="26118" xr:uid="{11ED849C-F113-4CA8-B177-C4805C281F2D}"/>
    <cellStyle name="Normal 11 2 4 2 4" xfId="26116" xr:uid="{37D33DA9-AB84-4A57-8A5E-EE68CA143373}"/>
    <cellStyle name="Normal 11 2 4 3" xfId="10309" xr:uid="{00000000-0005-0000-0000-0000471D0000}"/>
    <cellStyle name="Normal 11 2 4 3 2" xfId="26119" xr:uid="{36FA43E8-0F8C-4D1F-B9D2-B29196BF664F}"/>
    <cellStyle name="Normal 11 2 4 4" xfId="10310" xr:uid="{00000000-0005-0000-0000-0000481D0000}"/>
    <cellStyle name="Normal 11 2 4 4 2" xfId="26120" xr:uid="{2CB7AD02-13CD-4EED-8BD4-04B02C2DDEA2}"/>
    <cellStyle name="Normal 11 2 4 5" xfId="10311" xr:uid="{00000000-0005-0000-0000-0000491D0000}"/>
    <cellStyle name="Normal 11 2 4 6" xfId="26115" xr:uid="{716FD8A8-77CD-4E22-AC95-1EEA7DA29182}"/>
    <cellStyle name="Normal 11 2 5" xfId="10312" xr:uid="{00000000-0005-0000-0000-00004A1D0000}"/>
    <cellStyle name="Normal 11 2 6" xfId="10313" xr:uid="{00000000-0005-0000-0000-00004B1D0000}"/>
    <cellStyle name="Normal 11 2 6 2" xfId="26122" xr:uid="{1C80E42E-43B7-443D-AE7D-7137E1987977}"/>
    <cellStyle name="Normal 11 2 7" xfId="10314" xr:uid="{00000000-0005-0000-0000-00004C1D0000}"/>
    <cellStyle name="Normal 11 2 7 2" xfId="26123" xr:uid="{90628EB8-0EF8-4306-A65F-4F95F420AB77}"/>
    <cellStyle name="Normal 11 3" xfId="597" xr:uid="{00000000-0005-0000-0000-0000EB010000}"/>
    <cellStyle name="Normal 11 3 2" xfId="10316" xr:uid="{00000000-0005-0000-0000-00004E1D0000}"/>
    <cellStyle name="Normal 11 3 3" xfId="10317" xr:uid="{00000000-0005-0000-0000-00004F1D0000}"/>
    <cellStyle name="Normal 11 3 3 2" xfId="26124" xr:uid="{965D7A47-95C5-495A-A1BD-108F35E9136B}"/>
    <cellStyle name="Normal 11 3 4" xfId="10318" xr:uid="{00000000-0005-0000-0000-0000501D0000}"/>
    <cellStyle name="Normal 11 3 4 2" xfId="26125" xr:uid="{B77883C7-147D-4E0C-802D-60F39482C7A1}"/>
    <cellStyle name="Normal 11 3 5" xfId="10315" xr:uid="{00000000-0005-0000-0000-00004D1D0000}"/>
    <cellStyle name="Normal 11 4" xfId="10319" xr:uid="{00000000-0005-0000-0000-0000511D0000}"/>
    <cellStyle name="Normal 11 4 2" xfId="10320" xr:uid="{00000000-0005-0000-0000-0000521D0000}"/>
    <cellStyle name="Normal 11 4 2 2" xfId="10321" xr:uid="{00000000-0005-0000-0000-0000531D0000}"/>
    <cellStyle name="Normal 11 4 2 2 2" xfId="10322" xr:uid="{00000000-0005-0000-0000-0000541D0000}"/>
    <cellStyle name="Normal 11 4 2 2 2 2" xfId="26129" xr:uid="{EB89A99B-4E9E-42A5-88DB-E4CCE9051AE2}"/>
    <cellStyle name="Normal 11 4 2 2 3" xfId="10323" xr:uid="{00000000-0005-0000-0000-0000551D0000}"/>
    <cellStyle name="Normal 11 4 2 2 3 2" xfId="26130" xr:uid="{E9885BA4-3E1E-4980-96D7-B00547700F87}"/>
    <cellStyle name="Normal 11 4 2 2 4" xfId="26128" xr:uid="{D1D27D69-5B7C-4A17-B334-57662DEFE35D}"/>
    <cellStyle name="Normal 11 4 2 3" xfId="10324" xr:uid="{00000000-0005-0000-0000-0000561D0000}"/>
    <cellStyle name="Normal 11 4 2 3 2" xfId="26131" xr:uid="{17988C6C-1B10-4084-8140-25C686B557B8}"/>
    <cellStyle name="Normal 11 4 2 4" xfId="10325" xr:uid="{00000000-0005-0000-0000-0000571D0000}"/>
    <cellStyle name="Normal 11 4 2 4 2" xfId="26132" xr:uid="{15DA4C82-DE95-4B43-824F-C7BAC2C2C6B1}"/>
    <cellStyle name="Normal 11 4 2 5" xfId="26127" xr:uid="{6EEC811E-BFCF-4518-B505-9DB03E58038C}"/>
    <cellStyle name="Normal 11 4 3" xfId="10326" xr:uid="{00000000-0005-0000-0000-0000581D0000}"/>
    <cellStyle name="Normal 11 4 3 2" xfId="10327" xr:uid="{00000000-0005-0000-0000-0000591D0000}"/>
    <cellStyle name="Normal 11 4 3 2 2" xfId="26134" xr:uid="{A075F03D-9715-4252-A842-28B957A8D57E}"/>
    <cellStyle name="Normal 11 4 3 3" xfId="10328" xr:uid="{00000000-0005-0000-0000-00005A1D0000}"/>
    <cellStyle name="Normal 11 4 3 3 2" xfId="26135" xr:uid="{4170516C-1349-429E-B24A-DDB38FF80EC0}"/>
    <cellStyle name="Normal 11 4 3 4" xfId="26133" xr:uid="{60570318-B539-4CAF-847E-DFECFD683EE5}"/>
    <cellStyle name="Normal 11 4 4" xfId="10329" xr:uid="{00000000-0005-0000-0000-00005B1D0000}"/>
    <cellStyle name="Normal 11 4 4 2" xfId="26136" xr:uid="{011ABB48-8F1E-4D57-BEA5-15FDFBDCBE0A}"/>
    <cellStyle name="Normal 11 4 5" xfId="10330" xr:uid="{00000000-0005-0000-0000-00005C1D0000}"/>
    <cellStyle name="Normal 11 4 5 2" xfId="26137" xr:uid="{C23A234C-E5C0-4A79-AD2B-59736B4D01B2}"/>
    <cellStyle name="Normal 11 4 6" xfId="10331" xr:uid="{00000000-0005-0000-0000-00005D1D0000}"/>
    <cellStyle name="Normal 11 4 7" xfId="26126" xr:uid="{B0FE172B-63C3-4F61-BA2F-8E8E449BAE07}"/>
    <cellStyle name="Normal 11 5" xfId="10332" xr:uid="{00000000-0005-0000-0000-00005E1D0000}"/>
    <cellStyle name="Normal 11 5 2" xfId="10333" xr:uid="{00000000-0005-0000-0000-00005F1D0000}"/>
    <cellStyle name="Normal 11 5 2 2" xfId="26138" xr:uid="{E23D347A-FCAF-4326-A64D-CCFECD575362}"/>
    <cellStyle name="Normal 11 5 3" xfId="10334" xr:uid="{00000000-0005-0000-0000-0000601D0000}"/>
    <cellStyle name="Normal 11 5 4" xfId="10335" xr:uid="{00000000-0005-0000-0000-0000611D0000}"/>
    <cellStyle name="Normal 11 5 4 2" xfId="26139" xr:uid="{2691D2A8-CB10-4FB0-B994-318EBDF01258}"/>
    <cellStyle name="Normal 11 6" xfId="10336" xr:uid="{00000000-0005-0000-0000-0000621D0000}"/>
    <cellStyle name="Normal 11 6 2" xfId="10337" xr:uid="{00000000-0005-0000-0000-0000631D0000}"/>
    <cellStyle name="Normal 11 6 2 2" xfId="10338" xr:uid="{00000000-0005-0000-0000-0000641D0000}"/>
    <cellStyle name="Normal 11 6 2 2 2" xfId="26142" xr:uid="{65895CD4-45B9-4825-A76E-41CD64E55EFE}"/>
    <cellStyle name="Normal 11 6 2 3" xfId="10339" xr:uid="{00000000-0005-0000-0000-0000651D0000}"/>
    <cellStyle name="Normal 11 6 2 3 2" xfId="26143" xr:uid="{3E7D4995-9C2A-48D3-B72E-D361AD9CFC29}"/>
    <cellStyle name="Normal 11 6 2 4" xfId="26141" xr:uid="{08657BB4-F8AB-4C07-9FA4-988C1C6999B9}"/>
    <cellStyle name="Normal 11 6 3" xfId="10340" xr:uid="{00000000-0005-0000-0000-0000661D0000}"/>
    <cellStyle name="Normal 11 6 3 2" xfId="26144" xr:uid="{DB7CCD5F-3E57-4A9A-991D-AA83FD6A1E3D}"/>
    <cellStyle name="Normal 11 6 4" xfId="10341" xr:uid="{00000000-0005-0000-0000-0000671D0000}"/>
    <cellStyle name="Normal 11 6 4 2" xfId="26145" xr:uid="{81258650-4B6D-4C76-9F96-0042707F6220}"/>
    <cellStyle name="Normal 11 6 5" xfId="26140" xr:uid="{3B82A7DA-DFDD-4A03-9A0E-18DFBC697621}"/>
    <cellStyle name="Normal 11 7" xfId="10342" xr:uid="{00000000-0005-0000-0000-0000681D0000}"/>
    <cellStyle name="Normal 11 7 2" xfId="10343" xr:uid="{00000000-0005-0000-0000-0000691D0000}"/>
    <cellStyle name="Normal 11 7 2 2" xfId="10344" xr:uid="{00000000-0005-0000-0000-00006A1D0000}"/>
    <cellStyle name="Normal 11 7 2 2 2" xfId="26148" xr:uid="{F50EDB96-0926-4B26-A115-5EE08ED9A25D}"/>
    <cellStyle name="Normal 11 7 2 3" xfId="10345" xr:uid="{00000000-0005-0000-0000-00006B1D0000}"/>
    <cellStyle name="Normal 11 7 2 3 2" xfId="26149" xr:uid="{75AAD8DA-4990-4F39-97B4-56999E532991}"/>
    <cellStyle name="Normal 11 7 2 4" xfId="26147" xr:uid="{257448EF-BFCE-4E78-8C67-390FBEC7F714}"/>
    <cellStyle name="Normal 11 7 3" xfId="10346" xr:uid="{00000000-0005-0000-0000-00006C1D0000}"/>
    <cellStyle name="Normal 11 7 3 2" xfId="26150" xr:uid="{1991F521-8951-4441-8FDC-87109C5692E9}"/>
    <cellStyle name="Normal 11 7 4" xfId="10347" xr:uid="{00000000-0005-0000-0000-00006D1D0000}"/>
    <cellStyle name="Normal 11 7 4 2" xfId="26151" xr:uid="{378A51E3-FB69-441B-80AC-48C8CB92FBA0}"/>
    <cellStyle name="Normal 11 7 5" xfId="10348" xr:uid="{00000000-0005-0000-0000-00006E1D0000}"/>
    <cellStyle name="Normal 11 7 6" xfId="26146" xr:uid="{88A11116-8FDC-45E6-AD73-58DD31881FDA}"/>
    <cellStyle name="Normal 11 8" xfId="10349" xr:uid="{00000000-0005-0000-0000-00006F1D0000}"/>
    <cellStyle name="Normal 11 9" xfId="10350" xr:uid="{00000000-0005-0000-0000-0000701D0000}"/>
    <cellStyle name="Normal 11 9 2" xfId="10351" xr:uid="{00000000-0005-0000-0000-0000711D0000}"/>
    <cellStyle name="Normal 11 9 2 2" xfId="10352" xr:uid="{00000000-0005-0000-0000-0000721D0000}"/>
    <cellStyle name="Normal 11 9 2 2 2" xfId="26153" xr:uid="{9D49CA1E-F934-419D-9417-18E217CBD15A}"/>
    <cellStyle name="Normal 11 9 3" xfId="10353" xr:uid="{00000000-0005-0000-0000-0000731D0000}"/>
    <cellStyle name="Normal 11 9 3 2" xfId="26154" xr:uid="{2861ACBF-56FE-4416-A8F3-B53BDCD9147A}"/>
    <cellStyle name="Normal 11 9 4" xfId="26152" xr:uid="{949BD476-BAD2-484D-9648-AF61BA29F36A}"/>
    <cellStyle name="Normal 11_App b.3 Unspent_" xfId="598" xr:uid="{00000000-0005-0000-0000-0000EC010000}"/>
    <cellStyle name="Normal 110" xfId="10354" xr:uid="{00000000-0005-0000-0000-0000741D0000}"/>
    <cellStyle name="Normal 110 2" xfId="10355" xr:uid="{00000000-0005-0000-0000-0000751D0000}"/>
    <cellStyle name="Normal 110 2 2" xfId="26156" xr:uid="{98C7C603-861D-4B9B-8649-CBD0E01C4B6A}"/>
    <cellStyle name="Normal 110 3" xfId="10356" xr:uid="{00000000-0005-0000-0000-0000761D0000}"/>
    <cellStyle name="Normal 110 3 2" xfId="26157" xr:uid="{E72E5B6B-BB2F-41CF-B125-51D5DCC8B990}"/>
    <cellStyle name="Normal 110 4" xfId="26155" xr:uid="{7D84B212-A55F-4D29-8E4C-E9271668E1EF}"/>
    <cellStyle name="Normal 111" xfId="10357" xr:uid="{00000000-0005-0000-0000-0000771D0000}"/>
    <cellStyle name="Normal 111 2" xfId="10358" xr:uid="{00000000-0005-0000-0000-0000781D0000}"/>
    <cellStyle name="Normal 111 2 2" xfId="26158" xr:uid="{ED3D5D04-42B2-43E4-A884-DC1EA2CFA042}"/>
    <cellStyle name="Normal 112" xfId="599" xr:uid="{00000000-0005-0000-0000-0000ED010000}"/>
    <cellStyle name="Normal 112 2" xfId="10360" xr:uid="{00000000-0005-0000-0000-00007A1D0000}"/>
    <cellStyle name="Normal 112 2 2" xfId="26159" xr:uid="{41342910-A670-4C8E-8793-4F913FDBC2E1}"/>
    <cellStyle name="Normal 112 3" xfId="10359" xr:uid="{00000000-0005-0000-0000-0000791D0000}"/>
    <cellStyle name="Normal 113" xfId="600" xr:uid="{00000000-0005-0000-0000-0000EE010000}"/>
    <cellStyle name="Normal 113 2" xfId="10361" xr:uid="{00000000-0005-0000-0000-00007C1D0000}"/>
    <cellStyle name="Normal 113 2 2" xfId="26160" xr:uid="{C36A789B-6361-44EB-9113-643D8749D217}"/>
    <cellStyle name="Normal 114" xfId="601" xr:uid="{00000000-0005-0000-0000-0000EF010000}"/>
    <cellStyle name="Normal 114 2" xfId="10362" xr:uid="{00000000-0005-0000-0000-00007E1D0000}"/>
    <cellStyle name="Normal 114 2 2" xfId="26161" xr:uid="{5EAA0E6E-A6E4-4AB7-8A22-79E3585D6CC5}"/>
    <cellStyle name="Normal 114 3" xfId="10363" xr:uid="{00000000-0005-0000-0000-00007F1D0000}"/>
    <cellStyle name="Normal 114 4" xfId="10364" xr:uid="{00000000-0005-0000-0000-0000801D0000}"/>
    <cellStyle name="Normal 114 4 2" xfId="26162" xr:uid="{E04A595F-01AE-49E3-B130-E5312CE098D3}"/>
    <cellStyle name="Normal 115" xfId="10365" xr:uid="{00000000-0005-0000-0000-0000811D0000}"/>
    <cellStyle name="Normal 115 2" xfId="10366" xr:uid="{00000000-0005-0000-0000-0000821D0000}"/>
    <cellStyle name="Normal 115 2 2" xfId="26163" xr:uid="{F7EB9B4C-5C94-4086-B146-AEAB78931394}"/>
    <cellStyle name="Normal 116" xfId="10367" xr:uid="{00000000-0005-0000-0000-0000831D0000}"/>
    <cellStyle name="Normal 116 2" xfId="10368" xr:uid="{00000000-0005-0000-0000-0000841D0000}"/>
    <cellStyle name="Normal 116 2 2" xfId="26164" xr:uid="{574974D5-48BC-4975-ADB9-D9E5238CC34B}"/>
    <cellStyle name="Normal 117" xfId="10369" xr:uid="{00000000-0005-0000-0000-0000851D0000}"/>
    <cellStyle name="Normal 117 2" xfId="10370" xr:uid="{00000000-0005-0000-0000-0000861D0000}"/>
    <cellStyle name="Normal 117 2 2" xfId="26165" xr:uid="{E490B6E2-8CE2-40A9-A4F2-7785FAD0CE15}"/>
    <cellStyle name="Normal 118" xfId="10371" xr:uid="{00000000-0005-0000-0000-0000871D0000}"/>
    <cellStyle name="Normal 118 2" xfId="10372" xr:uid="{00000000-0005-0000-0000-0000881D0000}"/>
    <cellStyle name="Normal 118 2 2" xfId="26166" xr:uid="{A7FA56D6-D70E-4976-B6E1-EB228B9DF238}"/>
    <cellStyle name="Normal 119" xfId="10373" xr:uid="{00000000-0005-0000-0000-0000891D0000}"/>
    <cellStyle name="Normal 119 2" xfId="10374" xr:uid="{00000000-0005-0000-0000-00008A1D0000}"/>
    <cellStyle name="Normal 119 2 2" xfId="26167" xr:uid="{793DA32B-F95F-41CC-B538-001665DB60D6}"/>
    <cellStyle name="Normal 12" xfId="602" xr:uid="{00000000-0005-0000-0000-0000F0010000}"/>
    <cellStyle name="Normal 12 10" xfId="10375" xr:uid="{00000000-0005-0000-0000-00008C1D0000}"/>
    <cellStyle name="Normal 12 10 2" xfId="26168" xr:uid="{6DB17F91-1505-4200-A6FF-255BC4FEB281}"/>
    <cellStyle name="Normal 12 11" xfId="5392" xr:uid="{00000000-0005-0000-0000-00008B1D0000}"/>
    <cellStyle name="Normal 12 2" xfId="603" xr:uid="{00000000-0005-0000-0000-0000F1010000}"/>
    <cellStyle name="Normal 12 2 2" xfId="10376" xr:uid="{00000000-0005-0000-0000-00008E1D0000}"/>
    <cellStyle name="Normal 12 2 2 2" xfId="10377" xr:uid="{00000000-0005-0000-0000-00008F1D0000}"/>
    <cellStyle name="Normal 12 2 2 3" xfId="10378" xr:uid="{00000000-0005-0000-0000-0000901D0000}"/>
    <cellStyle name="Normal 12 2 3" xfId="10379" xr:uid="{00000000-0005-0000-0000-0000911D0000}"/>
    <cellStyle name="Normal 12 2 4" xfId="10380" xr:uid="{00000000-0005-0000-0000-0000921D0000}"/>
    <cellStyle name="Normal 12 2 5" xfId="10381" xr:uid="{00000000-0005-0000-0000-0000931D0000}"/>
    <cellStyle name="Normal 12 2 5 2" xfId="10382" xr:uid="{00000000-0005-0000-0000-0000941D0000}"/>
    <cellStyle name="Normal 12 2 5 3" xfId="26170" xr:uid="{21EF49E7-DAA2-4F44-8196-530C740D9E77}"/>
    <cellStyle name="Normal 12 2 6" xfId="10383" xr:uid="{00000000-0005-0000-0000-0000951D0000}"/>
    <cellStyle name="Normal 12 2 6 2" xfId="26171" xr:uid="{CDA967D8-749F-46D5-B667-3657F3750EC0}"/>
    <cellStyle name="Normal 12 2 7" xfId="5391" xr:uid="{00000000-0005-0000-0000-00008D1D0000}"/>
    <cellStyle name="Normal 12 3" xfId="604" xr:uid="{00000000-0005-0000-0000-0000F2010000}"/>
    <cellStyle name="Normal 12 3 2" xfId="10385" xr:uid="{00000000-0005-0000-0000-0000971D0000}"/>
    <cellStyle name="Normal 12 3 3" xfId="10386" xr:uid="{00000000-0005-0000-0000-0000981D0000}"/>
    <cellStyle name="Normal 12 3 4" xfId="10384" xr:uid="{00000000-0005-0000-0000-0000961D0000}"/>
    <cellStyle name="Normal 12 4" xfId="10387" xr:uid="{00000000-0005-0000-0000-0000991D0000}"/>
    <cellStyle name="Normal 12 5" xfId="10388" xr:uid="{00000000-0005-0000-0000-00009A1D0000}"/>
    <cellStyle name="Normal 12 5 2" xfId="10389" xr:uid="{00000000-0005-0000-0000-00009B1D0000}"/>
    <cellStyle name="Normal 12 5 3" xfId="10390" xr:uid="{00000000-0005-0000-0000-00009C1D0000}"/>
    <cellStyle name="Normal 12 6" xfId="10391" xr:uid="{00000000-0005-0000-0000-00009D1D0000}"/>
    <cellStyle name="Normal 12 6 2" xfId="10392" xr:uid="{00000000-0005-0000-0000-00009E1D0000}"/>
    <cellStyle name="Normal 12 6 2 2" xfId="10393" xr:uid="{00000000-0005-0000-0000-00009F1D0000}"/>
    <cellStyle name="Normal 12 6 2 2 2" xfId="26174" xr:uid="{8B8DF82D-D10C-4C3C-9691-C6C73BAB3A7B}"/>
    <cellStyle name="Normal 12 6 2 3" xfId="10394" xr:uid="{00000000-0005-0000-0000-0000A01D0000}"/>
    <cellStyle name="Normal 12 6 2 3 2" xfId="26175" xr:uid="{F9241A6B-6617-4350-9C94-19FF1AE04ED7}"/>
    <cellStyle name="Normal 12 6 2 4" xfId="26173" xr:uid="{6D4469A8-D464-4947-AB23-B7BBFBAB0192}"/>
    <cellStyle name="Normal 12 6 3" xfId="10395" xr:uid="{00000000-0005-0000-0000-0000A11D0000}"/>
    <cellStyle name="Normal 12 6 3 2" xfId="26176" xr:uid="{6CA7C3D1-4E67-4131-A2D6-651442E3BBE2}"/>
    <cellStyle name="Normal 12 6 4" xfId="10396" xr:uid="{00000000-0005-0000-0000-0000A21D0000}"/>
    <cellStyle name="Normal 12 6 4 2" xfId="26177" xr:uid="{BEA07942-50D3-4704-9675-8DB0E46362CE}"/>
    <cellStyle name="Normal 12 6 5" xfId="26172" xr:uid="{016A91A7-5661-45C0-95F1-64E480606150}"/>
    <cellStyle name="Normal 12 7" xfId="10397" xr:uid="{00000000-0005-0000-0000-0000A31D0000}"/>
    <cellStyle name="Normal 12 7 2" xfId="10398" xr:uid="{00000000-0005-0000-0000-0000A41D0000}"/>
    <cellStyle name="Normal 12 7 3" xfId="10399" xr:uid="{00000000-0005-0000-0000-0000A51D0000}"/>
    <cellStyle name="Normal 12 7 3 2" xfId="26178" xr:uid="{01B6805D-5F5C-49A9-BA0C-4D8D40166270}"/>
    <cellStyle name="Normal 12 8" xfId="10400" xr:uid="{00000000-0005-0000-0000-0000A61D0000}"/>
    <cellStyle name="Normal 12 8 2" xfId="10401" xr:uid="{00000000-0005-0000-0000-0000A71D0000}"/>
    <cellStyle name="Normal 12 8 2 2" xfId="10402" xr:uid="{00000000-0005-0000-0000-0000A81D0000}"/>
    <cellStyle name="Normal 12 8 2 2 2" xfId="26180" xr:uid="{18AB6F49-EAFB-48FA-B6A8-99CC3AF00342}"/>
    <cellStyle name="Normal 12 8 3" xfId="10403" xr:uid="{00000000-0005-0000-0000-0000A91D0000}"/>
    <cellStyle name="Normal 12 8 3 2" xfId="26181" xr:uid="{178A4487-4A88-4C2D-B677-CFA922F00C87}"/>
    <cellStyle name="Normal 12 8 4" xfId="26179" xr:uid="{7A9AEDA6-4630-4C8D-ACD5-B71096EE0E05}"/>
    <cellStyle name="Normal 12 9" xfId="10404" xr:uid="{00000000-0005-0000-0000-0000AA1D0000}"/>
    <cellStyle name="Normal 12_2010 - 2012 CEE Analysis - 2012 Budget DRAFT 11.1.11" xfId="605" xr:uid="{00000000-0005-0000-0000-0000F3010000}"/>
    <cellStyle name="Normal 120" xfId="10405" xr:uid="{00000000-0005-0000-0000-0000AC1D0000}"/>
    <cellStyle name="Normal 120 2" xfId="10406" xr:uid="{00000000-0005-0000-0000-0000AD1D0000}"/>
    <cellStyle name="Normal 120 2 2" xfId="26182" xr:uid="{602E5085-E677-42F7-8A69-66608ED0A31E}"/>
    <cellStyle name="Normal 121" xfId="10407" xr:uid="{00000000-0005-0000-0000-0000AE1D0000}"/>
    <cellStyle name="Normal 121 2" xfId="10408" xr:uid="{00000000-0005-0000-0000-0000AF1D0000}"/>
    <cellStyle name="Normal 121 2 2" xfId="26183" xr:uid="{EC2CFD63-2C76-40C1-ADEF-D4D8D8189EA4}"/>
    <cellStyle name="Normal 122" xfId="10409" xr:uid="{00000000-0005-0000-0000-0000B01D0000}"/>
    <cellStyle name="Normal 122 2" xfId="10410" xr:uid="{00000000-0005-0000-0000-0000B11D0000}"/>
    <cellStyle name="Normal 122 2 2" xfId="26184" xr:uid="{0A540475-5DCE-48C0-A0DC-969122642E4D}"/>
    <cellStyle name="Normal 123" xfId="10411" xr:uid="{00000000-0005-0000-0000-0000B21D0000}"/>
    <cellStyle name="Normal 123 2" xfId="10412" xr:uid="{00000000-0005-0000-0000-0000B31D0000}"/>
    <cellStyle name="Normal 123 2 2" xfId="26185" xr:uid="{6B349DF5-FB8E-4A46-BBE6-D305E68C42C4}"/>
    <cellStyle name="Normal 124" xfId="10413" xr:uid="{00000000-0005-0000-0000-0000B41D0000}"/>
    <cellStyle name="Normal 124 2" xfId="10414" xr:uid="{00000000-0005-0000-0000-0000B51D0000}"/>
    <cellStyle name="Normal 124 2 2" xfId="26186" xr:uid="{BC5EE09E-2198-46EF-8D90-CB2077CDC2CD}"/>
    <cellStyle name="Normal 125" xfId="10415" xr:uid="{00000000-0005-0000-0000-0000B61D0000}"/>
    <cellStyle name="Normal 125 2" xfId="10416" xr:uid="{00000000-0005-0000-0000-0000B71D0000}"/>
    <cellStyle name="Normal 125 2 2" xfId="26187" xr:uid="{8FA602C1-4943-4975-9912-CA5BB767E866}"/>
    <cellStyle name="Normal 126" xfId="10417" xr:uid="{00000000-0005-0000-0000-0000B81D0000}"/>
    <cellStyle name="Normal 126 2" xfId="10418" xr:uid="{00000000-0005-0000-0000-0000B91D0000}"/>
    <cellStyle name="Normal 126 2 2" xfId="26188" xr:uid="{D77F22E0-780E-4280-957D-828220170B34}"/>
    <cellStyle name="Normal 127" xfId="10419" xr:uid="{00000000-0005-0000-0000-0000BA1D0000}"/>
    <cellStyle name="Normal 127 2" xfId="10420" xr:uid="{00000000-0005-0000-0000-0000BB1D0000}"/>
    <cellStyle name="Normal 127 2 2" xfId="26189" xr:uid="{E13E30D5-27E5-43ED-B6B0-149D8B575AE0}"/>
    <cellStyle name="Normal 128" xfId="10421" xr:uid="{00000000-0005-0000-0000-0000BC1D0000}"/>
    <cellStyle name="Normal 128 2" xfId="10422" xr:uid="{00000000-0005-0000-0000-0000BD1D0000}"/>
    <cellStyle name="Normal 128 2 2" xfId="26190" xr:uid="{1BB53DAA-3375-467C-BE8D-F993BFA49601}"/>
    <cellStyle name="Normal 129" xfId="10423" xr:uid="{00000000-0005-0000-0000-0000BE1D0000}"/>
    <cellStyle name="Normal 129 2" xfId="10424" xr:uid="{00000000-0005-0000-0000-0000BF1D0000}"/>
    <cellStyle name="Normal 129 2 2" xfId="26191" xr:uid="{A53977E4-D233-4E58-A28B-1F20523E7298}"/>
    <cellStyle name="Normal 13" xfId="606" xr:uid="{00000000-0005-0000-0000-0000F4010000}"/>
    <cellStyle name="Normal 13 10" xfId="10425" xr:uid="{00000000-0005-0000-0000-0000C11D0000}"/>
    <cellStyle name="Normal 13 11" xfId="10426" xr:uid="{00000000-0005-0000-0000-0000C21D0000}"/>
    <cellStyle name="Normal 13 12" xfId="5390" xr:uid="{00000000-0005-0000-0000-0000C01D0000}"/>
    <cellStyle name="Normal 13 2" xfId="5607" xr:uid="{00000000-0005-0000-0000-0000C31D0000}"/>
    <cellStyle name="Normal 13 2 2" xfId="10427" xr:uid="{00000000-0005-0000-0000-0000C41D0000}"/>
    <cellStyle name="Normal 13 2 2 2" xfId="10428" xr:uid="{00000000-0005-0000-0000-0000C51D0000}"/>
    <cellStyle name="Normal 13 2 2 2 2" xfId="10429" xr:uid="{00000000-0005-0000-0000-0000C61D0000}"/>
    <cellStyle name="Normal 13 2 2 2 2 2" xfId="10430" xr:uid="{00000000-0005-0000-0000-0000C71D0000}"/>
    <cellStyle name="Normal 13 2 2 2 2 2 2" xfId="26195" xr:uid="{3034E72A-2E36-4F7C-8AE8-7FBEE13586F6}"/>
    <cellStyle name="Normal 13 2 2 2 2 3" xfId="10431" xr:uid="{00000000-0005-0000-0000-0000C81D0000}"/>
    <cellStyle name="Normal 13 2 2 2 2 3 2" xfId="26196" xr:uid="{70B09A74-BB66-4B7E-9A22-A51A5F0BEDC4}"/>
    <cellStyle name="Normal 13 2 2 2 2 4" xfId="26194" xr:uid="{F766D047-92BA-49A0-B75E-715E48911FFF}"/>
    <cellStyle name="Normal 13 2 2 2 3" xfId="10432" xr:uid="{00000000-0005-0000-0000-0000C91D0000}"/>
    <cellStyle name="Normal 13 2 2 2 3 2" xfId="26197" xr:uid="{08691B55-2DC2-40D2-9B54-FA3B4B1AE9C5}"/>
    <cellStyle name="Normal 13 2 2 2 4" xfId="10433" xr:uid="{00000000-0005-0000-0000-0000CA1D0000}"/>
    <cellStyle name="Normal 13 2 2 2 4 2" xfId="26198" xr:uid="{126DEDF7-5E2D-47C4-ADBF-7F18176C5706}"/>
    <cellStyle name="Normal 13 2 2 2 5" xfId="26193" xr:uid="{95B81164-4E6E-4F3D-836E-0A4BA953A016}"/>
    <cellStyle name="Normal 13 2 2 3" xfId="10434" xr:uid="{00000000-0005-0000-0000-0000CB1D0000}"/>
    <cellStyle name="Normal 13 2 2 3 2" xfId="10435" xr:uid="{00000000-0005-0000-0000-0000CC1D0000}"/>
    <cellStyle name="Normal 13 2 2 3 2 2" xfId="26200" xr:uid="{A7FAA99F-BD01-49A4-A866-1C2BC7B44547}"/>
    <cellStyle name="Normal 13 2 2 3 3" xfId="10436" xr:uid="{00000000-0005-0000-0000-0000CD1D0000}"/>
    <cellStyle name="Normal 13 2 2 3 3 2" xfId="26201" xr:uid="{680969BF-5FEA-4E2A-8C78-F1D417A571AB}"/>
    <cellStyle name="Normal 13 2 2 3 4" xfId="26199" xr:uid="{02384A17-4B66-475C-9063-2B253217E8D0}"/>
    <cellStyle name="Normal 13 2 2 4" xfId="10437" xr:uid="{00000000-0005-0000-0000-0000CE1D0000}"/>
    <cellStyle name="Normal 13 2 2 4 2" xfId="26202" xr:uid="{08B0DBC6-978F-40A4-ADDC-F8DADEDCA271}"/>
    <cellStyle name="Normal 13 2 2 5" xfId="10438" xr:uid="{00000000-0005-0000-0000-0000CF1D0000}"/>
    <cellStyle name="Normal 13 2 2 5 2" xfId="26203" xr:uid="{976817CC-66C0-4864-BD6D-1D83F0211381}"/>
    <cellStyle name="Normal 13 2 2 6" xfId="10439" xr:uid="{00000000-0005-0000-0000-0000D01D0000}"/>
    <cellStyle name="Normal 13 2 2 7" xfId="26192" xr:uid="{DD44C9D7-6F67-43F1-91BB-F50866DCA9A8}"/>
    <cellStyle name="Normal 13 2 3" xfId="10440" xr:uid="{00000000-0005-0000-0000-0000D11D0000}"/>
    <cellStyle name="Normal 13 2 3 2" xfId="10441" xr:uid="{00000000-0005-0000-0000-0000D21D0000}"/>
    <cellStyle name="Normal 13 2 3 2 2" xfId="10442" xr:uid="{00000000-0005-0000-0000-0000D31D0000}"/>
    <cellStyle name="Normal 13 2 3 2 2 2" xfId="26206" xr:uid="{97F56E2B-0C97-4EA8-AECA-B4E489A3DA65}"/>
    <cellStyle name="Normal 13 2 3 2 3" xfId="10443" xr:uid="{00000000-0005-0000-0000-0000D41D0000}"/>
    <cellStyle name="Normal 13 2 3 2 3 2" xfId="26207" xr:uid="{3B190E8A-A91B-4A2A-9CAB-5F6148F94304}"/>
    <cellStyle name="Normal 13 2 3 2 4" xfId="26205" xr:uid="{1F5EFD78-1D95-4EEA-89DB-364C9C86A014}"/>
    <cellStyle name="Normal 13 2 3 3" xfId="10444" xr:uid="{00000000-0005-0000-0000-0000D51D0000}"/>
    <cellStyle name="Normal 13 2 3 3 2" xfId="26208" xr:uid="{79036436-E3B7-4ED3-A30F-9C137200D4F5}"/>
    <cellStyle name="Normal 13 2 3 4" xfId="10445" xr:uid="{00000000-0005-0000-0000-0000D61D0000}"/>
    <cellStyle name="Normal 13 2 3 4 2" xfId="26209" xr:uid="{0335F91C-3012-439D-8641-2B808C3CB6D5}"/>
    <cellStyle name="Normal 13 2 3 5" xfId="26204" xr:uid="{DF563890-F920-4665-93E5-5BAEF153E91C}"/>
    <cellStyle name="Normal 13 2 4" xfId="10446" xr:uid="{00000000-0005-0000-0000-0000D71D0000}"/>
    <cellStyle name="Normal 13 2 5" xfId="10447" xr:uid="{00000000-0005-0000-0000-0000D81D0000}"/>
    <cellStyle name="Normal 13 2 5 2" xfId="10448" xr:uid="{00000000-0005-0000-0000-0000D91D0000}"/>
    <cellStyle name="Normal 13 2 5 3" xfId="26210" xr:uid="{2239BF5A-160D-45E3-B3A0-4342E0CC1774}"/>
    <cellStyle name="Normal 13 2 6" xfId="10449" xr:uid="{00000000-0005-0000-0000-0000DA1D0000}"/>
    <cellStyle name="Normal 13 2 6 2" xfId="26211" xr:uid="{6B3D3FAE-E6B5-4C33-97F3-DBEDF882BEC2}"/>
    <cellStyle name="Normal 13 3" xfId="10450" xr:uid="{00000000-0005-0000-0000-0000DB1D0000}"/>
    <cellStyle name="Normal 13 3 2" xfId="10451" xr:uid="{00000000-0005-0000-0000-0000DC1D0000}"/>
    <cellStyle name="Normal 13 3 3" xfId="10452" xr:uid="{00000000-0005-0000-0000-0000DD1D0000}"/>
    <cellStyle name="Normal 13 4" xfId="10453" xr:uid="{00000000-0005-0000-0000-0000DE1D0000}"/>
    <cellStyle name="Normal 13 4 2" xfId="10454" xr:uid="{00000000-0005-0000-0000-0000DF1D0000}"/>
    <cellStyle name="Normal 13 4 2 2" xfId="10455" xr:uid="{00000000-0005-0000-0000-0000E01D0000}"/>
    <cellStyle name="Normal 13 4 2 2 2" xfId="10456" xr:uid="{00000000-0005-0000-0000-0000E11D0000}"/>
    <cellStyle name="Normal 13 4 2 2 2 2" xfId="26215" xr:uid="{9D17859C-B9F8-49BE-8644-6A2E985CC7F1}"/>
    <cellStyle name="Normal 13 4 2 2 3" xfId="10457" xr:uid="{00000000-0005-0000-0000-0000E21D0000}"/>
    <cellStyle name="Normal 13 4 2 2 3 2" xfId="26216" xr:uid="{5086055A-F529-4D44-AC2A-B9BB1ECB06F5}"/>
    <cellStyle name="Normal 13 4 2 2 4" xfId="26214" xr:uid="{08690353-272B-47A6-A64C-575D1AD72216}"/>
    <cellStyle name="Normal 13 4 2 3" xfId="10458" xr:uid="{00000000-0005-0000-0000-0000E31D0000}"/>
    <cellStyle name="Normal 13 4 2 3 2" xfId="26217" xr:uid="{93614FAE-EFA5-4526-A9B7-445D5F6948E5}"/>
    <cellStyle name="Normal 13 4 2 4" xfId="10459" xr:uid="{00000000-0005-0000-0000-0000E41D0000}"/>
    <cellStyle name="Normal 13 4 2 4 2" xfId="26218" xr:uid="{31EE5B5F-B6E1-4399-BE47-3CE9F80DD0E8}"/>
    <cellStyle name="Normal 13 4 2 5" xfId="26213" xr:uid="{8A95F3ED-0E7B-4D00-A879-AB7DF2E8A052}"/>
    <cellStyle name="Normal 13 4 3" xfId="10460" xr:uid="{00000000-0005-0000-0000-0000E51D0000}"/>
    <cellStyle name="Normal 13 4 3 2" xfId="10461" xr:uid="{00000000-0005-0000-0000-0000E61D0000}"/>
    <cellStyle name="Normal 13 4 3 2 2" xfId="26220" xr:uid="{6737093E-C6CC-4560-8885-FD08A5D15AD2}"/>
    <cellStyle name="Normal 13 4 3 3" xfId="10462" xr:uid="{00000000-0005-0000-0000-0000E71D0000}"/>
    <cellStyle name="Normal 13 4 3 3 2" xfId="26221" xr:uid="{BF7AE837-1DA9-486B-A0A1-6443211ED668}"/>
    <cellStyle name="Normal 13 4 3 4" xfId="26219" xr:uid="{489BEE85-C40E-441A-9F04-F00B79EFAFE3}"/>
    <cellStyle name="Normal 13 4 4" xfId="10463" xr:uid="{00000000-0005-0000-0000-0000E81D0000}"/>
    <cellStyle name="Normal 13 4 4 2" xfId="26222" xr:uid="{6ED77D6B-456A-4326-A134-4AAD594AAE29}"/>
    <cellStyle name="Normal 13 4 5" xfId="10464" xr:uid="{00000000-0005-0000-0000-0000E91D0000}"/>
    <cellStyle name="Normal 13 4 5 2" xfId="26223" xr:uid="{4C23A7FD-0F32-4B1F-B03F-8776DA7CF147}"/>
    <cellStyle name="Normal 13 4 6" xfId="26212" xr:uid="{FCF70389-B7EA-473C-A4C2-6C6F362BC99F}"/>
    <cellStyle name="Normal 13 5" xfId="10465" xr:uid="{00000000-0005-0000-0000-0000EA1D0000}"/>
    <cellStyle name="Normal 13 5 2" xfId="10466" xr:uid="{00000000-0005-0000-0000-0000EB1D0000}"/>
    <cellStyle name="Normal 13 5 3" xfId="10467" xr:uid="{00000000-0005-0000-0000-0000EC1D0000}"/>
    <cellStyle name="Normal 13 6" xfId="10468" xr:uid="{00000000-0005-0000-0000-0000ED1D0000}"/>
    <cellStyle name="Normal 13 6 2" xfId="10469" xr:uid="{00000000-0005-0000-0000-0000EE1D0000}"/>
    <cellStyle name="Normal 13 6 2 2" xfId="10470" xr:uid="{00000000-0005-0000-0000-0000EF1D0000}"/>
    <cellStyle name="Normal 13 6 2 2 2" xfId="26226" xr:uid="{B50A2D7E-02A5-4C42-AE86-FA60C163044D}"/>
    <cellStyle name="Normal 13 6 2 3" xfId="10471" xr:uid="{00000000-0005-0000-0000-0000F01D0000}"/>
    <cellStyle name="Normal 13 6 2 3 2" xfId="26227" xr:uid="{C7BABC17-9403-4F1B-B2DF-8412B1E0BD6A}"/>
    <cellStyle name="Normal 13 6 2 4" xfId="26225" xr:uid="{BE997A4A-F724-4A58-A58C-F7853A2D7189}"/>
    <cellStyle name="Normal 13 6 3" xfId="10472" xr:uid="{00000000-0005-0000-0000-0000F11D0000}"/>
    <cellStyle name="Normal 13 6 3 2" xfId="26228" xr:uid="{B4D772A2-F457-4006-8244-5EACA094AD5D}"/>
    <cellStyle name="Normal 13 6 4" xfId="10473" xr:uid="{00000000-0005-0000-0000-0000F21D0000}"/>
    <cellStyle name="Normal 13 6 4 2" xfId="26229" xr:uid="{DA985C42-2748-43F5-BD60-09369F0E9DCC}"/>
    <cellStyle name="Normal 13 6 5" xfId="26224" xr:uid="{5699ED01-89AE-4E7E-B3E6-7DADE23838CA}"/>
    <cellStyle name="Normal 13 7" xfId="10474" xr:uid="{00000000-0005-0000-0000-0000F31D0000}"/>
    <cellStyle name="Normal 13 7 2" xfId="10475" xr:uid="{00000000-0005-0000-0000-0000F41D0000}"/>
    <cellStyle name="Normal 13 7 2 2" xfId="10476" xr:uid="{00000000-0005-0000-0000-0000F51D0000}"/>
    <cellStyle name="Normal 13 7 2 2 2" xfId="26232" xr:uid="{B82EB2C6-F47F-4B5E-A7A0-3F9B8C446B7E}"/>
    <cellStyle name="Normal 13 7 2 3" xfId="10477" xr:uid="{00000000-0005-0000-0000-0000F61D0000}"/>
    <cellStyle name="Normal 13 7 2 3 2" xfId="26233" xr:uid="{6A16EBA6-E5A8-482C-8B5C-0AC5BC78BF0A}"/>
    <cellStyle name="Normal 13 7 2 4" xfId="26231" xr:uid="{A3FDBCB1-6808-410F-AFB3-9BDC3F1B7BAE}"/>
    <cellStyle name="Normal 13 7 3" xfId="10478" xr:uid="{00000000-0005-0000-0000-0000F71D0000}"/>
    <cellStyle name="Normal 13 7 3 2" xfId="26234" xr:uid="{DF48BEE0-4734-4A3A-96FA-11EC695CB019}"/>
    <cellStyle name="Normal 13 7 4" xfId="10479" xr:uid="{00000000-0005-0000-0000-0000F81D0000}"/>
    <cellStyle name="Normal 13 7 4 2" xfId="26235" xr:uid="{8188777D-377D-45C5-8ED8-95A4719A7647}"/>
    <cellStyle name="Normal 13 7 5" xfId="26230" xr:uid="{AA62193A-E445-475B-AC61-879EF87CFEC6}"/>
    <cellStyle name="Normal 13 8" xfId="10480" xr:uid="{00000000-0005-0000-0000-0000F91D0000}"/>
    <cellStyle name="Normal 13 8 2" xfId="10481" xr:uid="{00000000-0005-0000-0000-0000FA1D0000}"/>
    <cellStyle name="Normal 13 8 3" xfId="10482" xr:uid="{00000000-0005-0000-0000-0000FB1D0000}"/>
    <cellStyle name="Normal 13 9" xfId="10483" xr:uid="{00000000-0005-0000-0000-0000FC1D0000}"/>
    <cellStyle name="Normal 13 9 2" xfId="10484" xr:uid="{00000000-0005-0000-0000-0000FD1D0000}"/>
    <cellStyle name="Normal 13 9 2 2" xfId="26237" xr:uid="{355F581E-ECC1-4FC3-B223-0BA81F77BB24}"/>
    <cellStyle name="Normal 13 9 3" xfId="10485" xr:uid="{00000000-0005-0000-0000-0000FE1D0000}"/>
    <cellStyle name="Normal 13 9 3 2" xfId="26238" xr:uid="{33300FA9-A374-44C1-BBA7-2FCE32155346}"/>
    <cellStyle name="Normal 13 9 4" xfId="26236" xr:uid="{764405A7-C41E-4E1E-80B8-B6293B53E0CC}"/>
    <cellStyle name="Normal 130" xfId="10486" xr:uid="{00000000-0005-0000-0000-0000FF1D0000}"/>
    <cellStyle name="Normal 130 2" xfId="10487" xr:uid="{00000000-0005-0000-0000-0000001E0000}"/>
    <cellStyle name="Normal 130 2 2" xfId="26239" xr:uid="{379B1960-152F-4E07-AC0D-439EC4D6187E}"/>
    <cellStyle name="Normal 131" xfId="5283" xr:uid="{00000000-0005-0000-0000-0000011E0000}"/>
    <cellStyle name="Normal 131 2" xfId="10488" xr:uid="{00000000-0005-0000-0000-0000021E0000}"/>
    <cellStyle name="Normal 131 2 2" xfId="26240" xr:uid="{F4736FE3-F956-4716-84D2-9566C4C535DD}"/>
    <cellStyle name="Normal 132" xfId="10489" xr:uid="{00000000-0005-0000-0000-0000031E0000}"/>
    <cellStyle name="Normal 132 2" xfId="10490" xr:uid="{00000000-0005-0000-0000-0000041E0000}"/>
    <cellStyle name="Normal 132 2 2" xfId="26241" xr:uid="{5585A62D-D213-4F40-8BC7-E51FA1421533}"/>
    <cellStyle name="Normal 133" xfId="5282" xr:uid="{00000000-0005-0000-0000-0000051E0000}"/>
    <cellStyle name="Normal 133 2" xfId="10491" xr:uid="{00000000-0005-0000-0000-0000061E0000}"/>
    <cellStyle name="Normal 133 2 2" xfId="26242" xr:uid="{292A8C85-EE93-44FD-B0C5-844DBAB4D042}"/>
    <cellStyle name="Normal 134" xfId="10492" xr:uid="{00000000-0005-0000-0000-0000071E0000}"/>
    <cellStyle name="Normal 134 2" xfId="10493" xr:uid="{00000000-0005-0000-0000-0000081E0000}"/>
    <cellStyle name="Normal 134 2 2" xfId="26243" xr:uid="{D01962B3-D982-4FD1-8196-AAD182E7954B}"/>
    <cellStyle name="Normal 135" xfId="10494" xr:uid="{00000000-0005-0000-0000-0000091E0000}"/>
    <cellStyle name="Normal 135 2" xfId="10495" xr:uid="{00000000-0005-0000-0000-00000A1E0000}"/>
    <cellStyle name="Normal 135 2 2" xfId="26244" xr:uid="{28A0CDED-5DCD-4DF0-A0EF-20A757CE23F5}"/>
    <cellStyle name="Normal 136" xfId="5281" xr:uid="{00000000-0005-0000-0000-00000B1E0000}"/>
    <cellStyle name="Normal 136 2" xfId="10496" xr:uid="{00000000-0005-0000-0000-00000C1E0000}"/>
    <cellStyle name="Normal 136 2 2" xfId="26245" xr:uid="{1335C1E9-3A3C-44FE-88C5-ECE5E9A079C6}"/>
    <cellStyle name="Normal 137" xfId="10497" xr:uid="{00000000-0005-0000-0000-00000D1E0000}"/>
    <cellStyle name="Normal 137 2" xfId="10498" xr:uid="{00000000-0005-0000-0000-00000E1E0000}"/>
    <cellStyle name="Normal 137 2 2" xfId="26246" xr:uid="{A05997FC-F807-42A3-ABEF-AD13F5E0D187}"/>
    <cellStyle name="Normal 138" xfId="5280" xr:uid="{00000000-0005-0000-0000-00000F1E0000}"/>
    <cellStyle name="Normal 138 2" xfId="10499" xr:uid="{00000000-0005-0000-0000-0000101E0000}"/>
    <cellStyle name="Normal 138 2 2" xfId="26247" xr:uid="{C82693EE-786A-4FED-84E8-20943D953CF1}"/>
    <cellStyle name="Normal 139" xfId="5279" xr:uid="{00000000-0005-0000-0000-0000111E0000}"/>
    <cellStyle name="Normal 139 2" xfId="10500" xr:uid="{00000000-0005-0000-0000-0000121E0000}"/>
    <cellStyle name="Normal 139 2 2" xfId="26248" xr:uid="{F63D63E9-44A1-4915-B91C-85DF8B96BA9E}"/>
    <cellStyle name="Normal 14" xfId="607" xr:uid="{00000000-0005-0000-0000-0000F5010000}"/>
    <cellStyle name="Normal 14 2" xfId="608" xr:uid="{00000000-0005-0000-0000-0000F6010000}"/>
    <cellStyle name="Normal 14 2 2" xfId="10501" xr:uid="{00000000-0005-0000-0000-0000151E0000}"/>
    <cellStyle name="Normal 14 2 2 2" xfId="10502" xr:uid="{00000000-0005-0000-0000-0000161E0000}"/>
    <cellStyle name="Normal 14 2 2 3" xfId="26249" xr:uid="{4A4A01B4-3732-41B5-B352-1B3BFB80E91C}"/>
    <cellStyle name="Normal 14 2 3" xfId="10503" xr:uid="{00000000-0005-0000-0000-0000171E0000}"/>
    <cellStyle name="Normal 14 2 4" xfId="10504" xr:uid="{00000000-0005-0000-0000-0000181E0000}"/>
    <cellStyle name="Normal 14 2 5" xfId="10505" xr:uid="{00000000-0005-0000-0000-0000191E0000}"/>
    <cellStyle name="Normal 14 2 5 2" xfId="26250" xr:uid="{F642FAA4-9A20-4FDE-8CAD-027D2F34BE21}"/>
    <cellStyle name="Normal 14 2 6" xfId="5389" xr:uid="{00000000-0005-0000-0000-0000141E0000}"/>
    <cellStyle name="Normal 14 3" xfId="10506" xr:uid="{00000000-0005-0000-0000-00001A1E0000}"/>
    <cellStyle name="Normal 14 3 2" xfId="10507" xr:uid="{00000000-0005-0000-0000-00001B1E0000}"/>
    <cellStyle name="Normal 14 3 2 2" xfId="10508" xr:uid="{00000000-0005-0000-0000-00001C1E0000}"/>
    <cellStyle name="Normal 14 3 3" xfId="10509" xr:uid="{00000000-0005-0000-0000-00001D1E0000}"/>
    <cellStyle name="Normal 14 3 3 2" xfId="26251" xr:uid="{EC60AB83-628A-44B6-A7A8-69AFC13A03AC}"/>
    <cellStyle name="Normal 14 4" xfId="10510" xr:uid="{00000000-0005-0000-0000-00001E1E0000}"/>
    <cellStyle name="Normal 14 5" xfId="10511" xr:uid="{00000000-0005-0000-0000-00001F1E0000}"/>
    <cellStyle name="Normal 14 5 2" xfId="10512" xr:uid="{00000000-0005-0000-0000-0000201E0000}"/>
    <cellStyle name="Normal 14 5 2 2" xfId="26253" xr:uid="{2123F56D-78DA-4880-866D-3ED452373D8B}"/>
    <cellStyle name="Normal 14 5 3" xfId="10513" xr:uid="{00000000-0005-0000-0000-0000211E0000}"/>
    <cellStyle name="Normal 14 5 3 2" xfId="26254" xr:uid="{41DE69B9-021C-4A41-9EC0-DB913F21F5AD}"/>
    <cellStyle name="Normal 14 5 4" xfId="26252" xr:uid="{BE249570-CA63-4D73-BE92-8CCA497B0197}"/>
    <cellStyle name="Normal 14 6" xfId="10514" xr:uid="{00000000-0005-0000-0000-0000221E0000}"/>
    <cellStyle name="Normal 14 6 2" xfId="26255" xr:uid="{7564BCCD-A49C-48A4-B768-5CCC423E1CFE}"/>
    <cellStyle name="Normal 14 7" xfId="10515" xr:uid="{00000000-0005-0000-0000-0000231E0000}"/>
    <cellStyle name="Normal 14 7 2" xfId="26256" xr:uid="{EC5B60DC-C6FC-4EE7-896F-3943F6CB4D59}"/>
    <cellStyle name="Normal 14_App b.3 Unspent_" xfId="609" xr:uid="{00000000-0005-0000-0000-0000F7010000}"/>
    <cellStyle name="Normal 140" xfId="5278" xr:uid="{00000000-0005-0000-0000-0000241E0000}"/>
    <cellStyle name="Normal 140 2" xfId="10516" xr:uid="{00000000-0005-0000-0000-0000251E0000}"/>
    <cellStyle name="Normal 140 2 2" xfId="26257" xr:uid="{BCB50697-0856-4520-9109-B2EBD9356C30}"/>
    <cellStyle name="Normal 141" xfId="5277" xr:uid="{00000000-0005-0000-0000-0000261E0000}"/>
    <cellStyle name="Normal 141 2" xfId="10517" xr:uid="{00000000-0005-0000-0000-0000271E0000}"/>
    <cellStyle name="Normal 141 2 2" xfId="26258" xr:uid="{E1D006AF-BEE7-4C42-88EF-CD547168885E}"/>
    <cellStyle name="Normal 142" xfId="10518" xr:uid="{00000000-0005-0000-0000-0000281E0000}"/>
    <cellStyle name="Normal 142 2" xfId="10519" xr:uid="{00000000-0005-0000-0000-0000291E0000}"/>
    <cellStyle name="Normal 142 2 2" xfId="26259" xr:uid="{220F3BA1-156B-456F-97F2-4FD27D783980}"/>
    <cellStyle name="Normal 143" xfId="10520" xr:uid="{00000000-0005-0000-0000-00002A1E0000}"/>
    <cellStyle name="Normal 143 2" xfId="10521" xr:uid="{00000000-0005-0000-0000-00002B1E0000}"/>
    <cellStyle name="Normal 143 2 2" xfId="26261" xr:uid="{269B4B77-E15A-400A-BCD9-3E94FA8E909C}"/>
    <cellStyle name="Normal 143 3" xfId="26260" xr:uid="{460D8DA9-04BB-4880-BD4C-DEE7D966A6CD}"/>
    <cellStyle name="Normal 144" xfId="10522" xr:uid="{00000000-0005-0000-0000-00002C1E0000}"/>
    <cellStyle name="Normal 144 2" xfId="10523" xr:uid="{00000000-0005-0000-0000-00002D1E0000}"/>
    <cellStyle name="Normal 144 2 2" xfId="26263" xr:uid="{7F0C5430-ECD5-4555-8037-74518487BDF4}"/>
    <cellStyle name="Normal 144 3" xfId="26262" xr:uid="{8B1E1046-8D55-4BE0-8F12-D85522E6D4D1}"/>
    <cellStyle name="Normal 145" xfId="10524" xr:uid="{00000000-0005-0000-0000-00002E1E0000}"/>
    <cellStyle name="Normal 145 2" xfId="10525" xr:uid="{00000000-0005-0000-0000-00002F1E0000}"/>
    <cellStyle name="Normal 145 2 2" xfId="26264" xr:uid="{9502D494-0FEF-4A19-94BE-BC2ADF299167}"/>
    <cellStyle name="Normal 146" xfId="5276" xr:uid="{00000000-0005-0000-0000-0000301E0000}"/>
    <cellStyle name="Normal 146 2" xfId="10526" xr:uid="{00000000-0005-0000-0000-0000311E0000}"/>
    <cellStyle name="Normal 146 2 2" xfId="26265" xr:uid="{1BEA333C-9402-4A0F-B932-CBC97FD262D3}"/>
    <cellStyle name="Normal 147" xfId="10527" xr:uid="{00000000-0005-0000-0000-0000321E0000}"/>
    <cellStyle name="Normal 147 2" xfId="10528" xr:uid="{00000000-0005-0000-0000-0000331E0000}"/>
    <cellStyle name="Normal 147 2 2" xfId="26266" xr:uid="{9AD1ADB8-1A38-48AC-B9EC-D7C586FF8952}"/>
    <cellStyle name="Normal 148" xfId="10529" xr:uid="{00000000-0005-0000-0000-0000341E0000}"/>
    <cellStyle name="Normal 148 2" xfId="10530" xr:uid="{00000000-0005-0000-0000-0000351E0000}"/>
    <cellStyle name="Normal 148 2 2" xfId="26268" xr:uid="{BE64A103-F1F7-4C10-9CDC-6E65BFD125F4}"/>
    <cellStyle name="Normal 148 3" xfId="26267" xr:uid="{6941AD6E-1339-4BB6-965B-806B3F3BF29E}"/>
    <cellStyle name="Normal 149" xfId="10531" xr:uid="{00000000-0005-0000-0000-0000361E0000}"/>
    <cellStyle name="Normal 149 2" xfId="26269" xr:uid="{27617E81-BE45-48E1-87F2-3658386C2E5B}"/>
    <cellStyle name="Normal 15" xfId="610" xr:uid="{00000000-0005-0000-0000-0000F8010000}"/>
    <cellStyle name="Normal 15 10" xfId="5388" xr:uid="{00000000-0005-0000-0000-0000371E0000}"/>
    <cellStyle name="Normal 15 2" xfId="611" xr:uid="{00000000-0005-0000-0000-0000F9010000}"/>
    <cellStyle name="Normal 15 2 2" xfId="10532" xr:uid="{00000000-0005-0000-0000-0000391E0000}"/>
    <cellStyle name="Normal 15 2 2 2" xfId="10533" xr:uid="{00000000-0005-0000-0000-00003A1E0000}"/>
    <cellStyle name="Normal 15 2 2 3" xfId="10534" xr:uid="{00000000-0005-0000-0000-00003B1E0000}"/>
    <cellStyle name="Normal 15 2 3" xfId="5387" xr:uid="{00000000-0005-0000-0000-0000381E0000}"/>
    <cellStyle name="Normal 15 3" xfId="5386" xr:uid="{00000000-0005-0000-0000-00003C1E0000}"/>
    <cellStyle name="Normal 15 4" xfId="10535" xr:uid="{00000000-0005-0000-0000-00003D1E0000}"/>
    <cellStyle name="Normal 15 4 2" xfId="10536" xr:uid="{00000000-0005-0000-0000-00003E1E0000}"/>
    <cellStyle name="Normal 15 4 2 2" xfId="10537" xr:uid="{00000000-0005-0000-0000-00003F1E0000}"/>
    <cellStyle name="Normal 15 4 2 3" xfId="26270" xr:uid="{3432D2E2-3B20-4E8F-BB7C-39E46578AE9B}"/>
    <cellStyle name="Normal 15 4 3" xfId="10538" xr:uid="{00000000-0005-0000-0000-0000401E0000}"/>
    <cellStyle name="Normal 15 4 4" xfId="10539" xr:uid="{00000000-0005-0000-0000-0000411E0000}"/>
    <cellStyle name="Normal 15 4 4 2" xfId="26271" xr:uid="{3BA9E489-1B68-48BE-AFE6-59B3B35C8347}"/>
    <cellStyle name="Normal 15 5" xfId="10540" xr:uid="{00000000-0005-0000-0000-0000421E0000}"/>
    <cellStyle name="Normal 15 5 2" xfId="10541" xr:uid="{00000000-0005-0000-0000-0000431E0000}"/>
    <cellStyle name="Normal 15 5 2 2" xfId="10542" xr:uid="{00000000-0005-0000-0000-0000441E0000}"/>
    <cellStyle name="Normal 15 5 2 2 2" xfId="26274" xr:uid="{08F9CB8E-B058-465D-B200-46048CA617A4}"/>
    <cellStyle name="Normal 15 5 2 3" xfId="10543" xr:uid="{00000000-0005-0000-0000-0000451E0000}"/>
    <cellStyle name="Normal 15 5 2 3 2" xfId="26275" xr:uid="{91745476-2E0F-4CC5-B552-CBBFF27A4A55}"/>
    <cellStyle name="Normal 15 5 2 4" xfId="26273" xr:uid="{503B446B-4348-444A-9E6D-55D7EF6583B7}"/>
    <cellStyle name="Normal 15 5 3" xfId="10544" xr:uid="{00000000-0005-0000-0000-0000461E0000}"/>
    <cellStyle name="Normal 15 5 3 2" xfId="26276" xr:uid="{DAC0C8C7-6253-410A-A524-DBF2FE2B31CD}"/>
    <cellStyle name="Normal 15 5 4" xfId="10545" xr:uid="{00000000-0005-0000-0000-0000471E0000}"/>
    <cellStyle name="Normal 15 5 4 2" xfId="26277" xr:uid="{D6CFBEF1-9BB8-45B0-87C5-C7D09171EBD4}"/>
    <cellStyle name="Normal 15 5 5" xfId="26272" xr:uid="{E703B5D9-48F7-42CB-B1D4-2CD8751FC20E}"/>
    <cellStyle name="Normal 15 6" xfId="10546" xr:uid="{00000000-0005-0000-0000-0000481E0000}"/>
    <cellStyle name="Normal 15 6 2" xfId="10547" xr:uid="{00000000-0005-0000-0000-0000491E0000}"/>
    <cellStyle name="Normal 15 6 3" xfId="10548" xr:uid="{00000000-0005-0000-0000-00004A1E0000}"/>
    <cellStyle name="Normal 15 7" xfId="10549" xr:uid="{00000000-0005-0000-0000-00004B1E0000}"/>
    <cellStyle name="Normal 15 7 2" xfId="10550" xr:uid="{00000000-0005-0000-0000-00004C1E0000}"/>
    <cellStyle name="Normal 15 7 2 2" xfId="26279" xr:uid="{A1073FD4-5FBF-4469-96C7-5BF4B24A84F7}"/>
    <cellStyle name="Normal 15 7 3" xfId="10551" xr:uid="{00000000-0005-0000-0000-00004D1E0000}"/>
    <cellStyle name="Normal 15 7 3 2" xfId="26280" xr:uid="{8A22BD6D-DE4B-488C-AD7A-B00A315DFF03}"/>
    <cellStyle name="Normal 15 7 4" xfId="26278" xr:uid="{954F8F94-BF51-44C4-B43E-36ACD602AF76}"/>
    <cellStyle name="Normal 15 8" xfId="10552" xr:uid="{00000000-0005-0000-0000-00004E1E0000}"/>
    <cellStyle name="Normal 15 8 2" xfId="26281" xr:uid="{B8C50DBB-45A3-40E6-96D7-1430BCDCFD16}"/>
    <cellStyle name="Normal 15 9" xfId="10553" xr:uid="{00000000-0005-0000-0000-00004F1E0000}"/>
    <cellStyle name="Normal 15 9 2" xfId="26282" xr:uid="{3A3612FA-72C0-4184-BC91-8C63016F66D1}"/>
    <cellStyle name="Normal 15_App b.3 Unspent_" xfId="612" xr:uid="{00000000-0005-0000-0000-0000FA010000}"/>
    <cellStyle name="Normal 150" xfId="10554" xr:uid="{00000000-0005-0000-0000-0000501E0000}"/>
    <cellStyle name="Normal 150 2" xfId="26283" xr:uid="{90D88EF3-812C-41FC-8F78-5ADF2861B31E}"/>
    <cellStyle name="Normal 151" xfId="10555" xr:uid="{00000000-0005-0000-0000-0000511E0000}"/>
    <cellStyle name="Normal 151 2" xfId="26284" xr:uid="{8A7DDEC2-9297-44A6-B1B9-C58BA21BEE92}"/>
    <cellStyle name="Normal 152" xfId="10556" xr:uid="{00000000-0005-0000-0000-0000521E0000}"/>
    <cellStyle name="Normal 152 2" xfId="26285" xr:uid="{54EAEE60-78BB-4BB5-AB8B-89C4BE6AC364}"/>
    <cellStyle name="Normal 153" xfId="2871" xr:uid="{00000000-0005-0000-0000-0000FB010000}"/>
    <cellStyle name="Normal 153 2" xfId="10557" xr:uid="{00000000-0005-0000-0000-0000531E0000}"/>
    <cellStyle name="Normal 153 2 2" xfId="26286" xr:uid="{E5EF00C9-73EC-4343-B7E6-D2E01F0697E8}"/>
    <cellStyle name="Normal 154" xfId="10558" xr:uid="{00000000-0005-0000-0000-0000541E0000}"/>
    <cellStyle name="Normal 154 2" xfId="26287" xr:uid="{521EEC23-0A45-43C8-BAFB-DE6D995DBAA4}"/>
    <cellStyle name="Normal 155" xfId="10559" xr:uid="{00000000-0005-0000-0000-0000551E0000}"/>
    <cellStyle name="Normal 155 2" xfId="26288" xr:uid="{1E87680A-3A2C-4797-A623-A26DEBAC7B4F}"/>
    <cellStyle name="Normal 156" xfId="10560" xr:uid="{00000000-0005-0000-0000-0000561E0000}"/>
    <cellStyle name="Normal 156 2" xfId="26289" xr:uid="{2E503E37-E4A9-483F-9CD5-7E8A10CE2627}"/>
    <cellStyle name="Normal 157" xfId="10561" xr:uid="{00000000-0005-0000-0000-0000571E0000}"/>
    <cellStyle name="Normal 157 2" xfId="26290" xr:uid="{5B2E4A27-EED5-4B6B-85D7-48863328298A}"/>
    <cellStyle name="Normal 158" xfId="10562" xr:uid="{00000000-0005-0000-0000-0000581E0000}"/>
    <cellStyle name="Normal 158 2" xfId="26291" xr:uid="{5B8B2A77-A73D-4AB3-A220-CF2CA13F24B6}"/>
    <cellStyle name="Normal 159" xfId="10563" xr:uid="{00000000-0005-0000-0000-0000591E0000}"/>
    <cellStyle name="Normal 159 2" xfId="26292" xr:uid="{43EA7AF3-086E-4173-BAE7-3761AF99853B}"/>
    <cellStyle name="Normal 16" xfId="613" xr:uid="{00000000-0005-0000-0000-0000FC010000}"/>
    <cellStyle name="Normal 16 10" xfId="10564" xr:uid="{00000000-0005-0000-0000-00005B1E0000}"/>
    <cellStyle name="Normal 16 10 2" xfId="26293" xr:uid="{06C9CCE3-D2B8-4F5F-8E1A-3D4D48CBACD3}"/>
    <cellStyle name="Normal 16 2" xfId="614" xr:uid="{00000000-0005-0000-0000-0000FD010000}"/>
    <cellStyle name="Normal 16 2 2" xfId="10565" xr:uid="{00000000-0005-0000-0000-00005D1E0000}"/>
    <cellStyle name="Normal 16 2 2 2" xfId="10566" xr:uid="{00000000-0005-0000-0000-00005E1E0000}"/>
    <cellStyle name="Normal 16 2 3" xfId="10567" xr:uid="{00000000-0005-0000-0000-00005F1E0000}"/>
    <cellStyle name="Normal 16 2 4" xfId="10568" xr:uid="{00000000-0005-0000-0000-0000601E0000}"/>
    <cellStyle name="Normal 16 2 5" xfId="5385" xr:uid="{00000000-0005-0000-0000-00005C1E0000}"/>
    <cellStyle name="Normal 16 3" xfId="10569" xr:uid="{00000000-0005-0000-0000-0000611E0000}"/>
    <cellStyle name="Normal 16 3 2" xfId="10570" xr:uid="{00000000-0005-0000-0000-0000621E0000}"/>
    <cellStyle name="Normal 16 4" xfId="10571" xr:uid="{00000000-0005-0000-0000-0000631E0000}"/>
    <cellStyle name="Normal 16 4 2" xfId="10572" xr:uid="{00000000-0005-0000-0000-0000641E0000}"/>
    <cellStyle name="Normal 16 5" xfId="10573" xr:uid="{00000000-0005-0000-0000-0000651E0000}"/>
    <cellStyle name="Normal 16 5 2" xfId="10574" xr:uid="{00000000-0005-0000-0000-0000661E0000}"/>
    <cellStyle name="Normal 16 5 2 2" xfId="10575" xr:uid="{00000000-0005-0000-0000-0000671E0000}"/>
    <cellStyle name="Normal 16 5 2 2 2" xfId="10576" xr:uid="{00000000-0005-0000-0000-0000681E0000}"/>
    <cellStyle name="Normal 16 5 2 2 2 2" xfId="26297" xr:uid="{B68AFF56-5C19-4AA7-B8E6-1998EE9B6F25}"/>
    <cellStyle name="Normal 16 5 2 2 3" xfId="10577" xr:uid="{00000000-0005-0000-0000-0000691E0000}"/>
    <cellStyle name="Normal 16 5 2 2 3 2" xfId="26298" xr:uid="{269F5306-3DF0-4243-A952-96FD727B14DA}"/>
    <cellStyle name="Normal 16 5 2 2 4" xfId="26296" xr:uid="{E93C1354-4846-4260-BCB8-DD83769E951A}"/>
    <cellStyle name="Normal 16 5 2 3" xfId="10578" xr:uid="{00000000-0005-0000-0000-00006A1E0000}"/>
    <cellStyle name="Normal 16 5 2 3 2" xfId="26299" xr:uid="{81FB38A4-43CF-4D67-91BD-98179970FFC8}"/>
    <cellStyle name="Normal 16 5 2 4" xfId="10579" xr:uid="{00000000-0005-0000-0000-00006B1E0000}"/>
    <cellStyle name="Normal 16 5 2 4 2" xfId="26300" xr:uid="{B1A7E291-79A5-49B0-9DC9-D6F12CE6B6B1}"/>
    <cellStyle name="Normal 16 5 2 5" xfId="26295" xr:uid="{6EA969BD-17E2-4A1A-A910-6227B2533F99}"/>
    <cellStyle name="Normal 16 5 3" xfId="10580" xr:uid="{00000000-0005-0000-0000-00006C1E0000}"/>
    <cellStyle name="Normal 16 5 3 2" xfId="10581" xr:uid="{00000000-0005-0000-0000-00006D1E0000}"/>
    <cellStyle name="Normal 16 5 3 2 2" xfId="26302" xr:uid="{54EA1738-3CD3-4C18-BFD8-945C31347390}"/>
    <cellStyle name="Normal 16 5 3 3" xfId="10582" xr:uid="{00000000-0005-0000-0000-00006E1E0000}"/>
    <cellStyle name="Normal 16 5 3 3 2" xfId="26303" xr:uid="{9D8B8C04-D552-430C-8378-3E31D428E826}"/>
    <cellStyle name="Normal 16 5 3 4" xfId="26301" xr:uid="{28B7DA0B-8E81-4FD4-8F8E-F781A980A264}"/>
    <cellStyle name="Normal 16 5 4" xfId="10583" xr:uid="{00000000-0005-0000-0000-00006F1E0000}"/>
    <cellStyle name="Normal 16 5 4 2" xfId="26304" xr:uid="{0F4614FF-A600-44D5-B790-DC6ABD61F255}"/>
    <cellStyle name="Normal 16 5 5" xfId="10584" xr:uid="{00000000-0005-0000-0000-0000701E0000}"/>
    <cellStyle name="Normal 16 5 5 2" xfId="26305" xr:uid="{DC014088-0E51-433B-A518-A5F1A50E0647}"/>
    <cellStyle name="Normal 16 5 6" xfId="26294" xr:uid="{BA81B7F0-0384-4613-8638-F46271008B75}"/>
    <cellStyle name="Normal 16 6" xfId="10585" xr:uid="{00000000-0005-0000-0000-0000711E0000}"/>
    <cellStyle name="Normal 16 6 2" xfId="10586" xr:uid="{00000000-0005-0000-0000-0000721E0000}"/>
    <cellStyle name="Normal 16 6 2 2" xfId="10587" xr:uid="{00000000-0005-0000-0000-0000731E0000}"/>
    <cellStyle name="Normal 16 6 2 2 2" xfId="26308" xr:uid="{5CF96310-7710-410E-9018-9027E9D3510A}"/>
    <cellStyle name="Normal 16 6 2 3" xfId="10588" xr:uid="{00000000-0005-0000-0000-0000741E0000}"/>
    <cellStyle name="Normal 16 6 2 3 2" xfId="26309" xr:uid="{C29304F8-8F7C-4ED1-AAD6-3AD687A53008}"/>
    <cellStyle name="Normal 16 6 2 4" xfId="26307" xr:uid="{225D040F-0EE2-4B84-B644-6EDF38D68826}"/>
    <cellStyle name="Normal 16 6 3" xfId="10589" xr:uid="{00000000-0005-0000-0000-0000751E0000}"/>
    <cellStyle name="Normal 16 6 3 2" xfId="26310" xr:uid="{9F3A8C49-962D-47A6-85E7-A32F24F2D6EF}"/>
    <cellStyle name="Normal 16 6 4" xfId="10590" xr:uid="{00000000-0005-0000-0000-0000761E0000}"/>
    <cellStyle name="Normal 16 6 4 2" xfId="26311" xr:uid="{BE32C10F-0626-4B5D-9994-4D193F94DAD4}"/>
    <cellStyle name="Normal 16 6 5" xfId="26306" xr:uid="{72B0F0AD-F0F1-43DC-8654-418CCC481842}"/>
    <cellStyle name="Normal 16 7" xfId="10591" xr:uid="{00000000-0005-0000-0000-0000771E0000}"/>
    <cellStyle name="Normal 16 8" xfId="10592" xr:uid="{00000000-0005-0000-0000-0000781E0000}"/>
    <cellStyle name="Normal 16 8 2" xfId="10593" xr:uid="{00000000-0005-0000-0000-0000791E0000}"/>
    <cellStyle name="Normal 16 8 2 2" xfId="26312" xr:uid="{F6C9E372-542F-485B-AC16-CB7633DA36EF}"/>
    <cellStyle name="Normal 16 9" xfId="10594" xr:uid="{00000000-0005-0000-0000-00007A1E0000}"/>
    <cellStyle name="Normal 16 9 2" xfId="26313" xr:uid="{7DF1426A-DEED-49AF-B679-D0B4BFB6F911}"/>
    <cellStyle name="Normal 16_App b.3 Unspent_" xfId="615" xr:uid="{00000000-0005-0000-0000-0000FE010000}"/>
    <cellStyle name="Normal 160" xfId="10595" xr:uid="{00000000-0005-0000-0000-00007B1E0000}"/>
    <cellStyle name="Normal 160 2" xfId="26314" xr:uid="{994D36F8-8D32-41A6-846B-A885925A1A1D}"/>
    <cellStyle name="Normal 161" xfId="10596" xr:uid="{00000000-0005-0000-0000-00007C1E0000}"/>
    <cellStyle name="Normal 161 2" xfId="26315" xr:uid="{E06B995B-16F3-4AA7-8E1B-E3EE44ED7663}"/>
    <cellStyle name="Normal 162" xfId="10597" xr:uid="{00000000-0005-0000-0000-00007D1E0000}"/>
    <cellStyle name="Normal 162 2" xfId="26316" xr:uid="{579CCAEA-F112-46B3-9D7F-0335F5A33B00}"/>
    <cellStyle name="Normal 163" xfId="10598" xr:uid="{00000000-0005-0000-0000-00007E1E0000}"/>
    <cellStyle name="Normal 163 2" xfId="26317" xr:uid="{A11A14E6-C71F-4735-B956-36CE62777145}"/>
    <cellStyle name="Normal 164" xfId="10599" xr:uid="{00000000-0005-0000-0000-00007F1E0000}"/>
    <cellStyle name="Normal 164 2" xfId="26318" xr:uid="{7B416C62-CB23-4C37-988D-A1D80E53A134}"/>
    <cellStyle name="Normal 165" xfId="5275" xr:uid="{00000000-0005-0000-0000-0000801E0000}"/>
    <cellStyle name="Normal 165 2" xfId="23360" xr:uid="{AF7B0297-7207-4CB1-AB4F-AF313A0BDA07}"/>
    <cellStyle name="Normal 165 3 4" xfId="10600" xr:uid="{00000000-0005-0000-0000-0000811E0000}"/>
    <cellStyle name="Normal 165 3 4 2" xfId="26319" xr:uid="{D78464ED-1855-4F9D-A78C-A21BC195B8BE}"/>
    <cellStyle name="Normal 166" xfId="10601" xr:uid="{00000000-0005-0000-0000-0000821E0000}"/>
    <cellStyle name="Normal 166 2" xfId="26320" xr:uid="{C474775C-42E5-431E-901A-FC17C8C61C9C}"/>
    <cellStyle name="Normal 167" xfId="10602" xr:uid="{00000000-0005-0000-0000-0000831E0000}"/>
    <cellStyle name="Normal 167 2" xfId="26321" xr:uid="{69522C0D-BF41-43D0-9EE2-343D40E12321}"/>
    <cellStyle name="Normal 168" xfId="5274" xr:uid="{00000000-0005-0000-0000-0000841E0000}"/>
    <cellStyle name="Normal 168 2" xfId="23359" xr:uid="{B0AF1A99-5823-420B-8F9D-C853BF175690}"/>
    <cellStyle name="Normal 169" xfId="10603" xr:uid="{00000000-0005-0000-0000-0000851E0000}"/>
    <cellStyle name="Normal 169 2" xfId="26322" xr:uid="{FD7A9BF0-DB8B-4E17-B920-35BEA4CDBC29}"/>
    <cellStyle name="Normal 17" xfId="616" xr:uid="{00000000-0005-0000-0000-0000FF010000}"/>
    <cellStyle name="Normal 17 2" xfId="617" xr:uid="{00000000-0005-0000-0000-000000020000}"/>
    <cellStyle name="Normal 17 2 2" xfId="10604" xr:uid="{00000000-0005-0000-0000-0000881E0000}"/>
    <cellStyle name="Normal 17 2 2 2" xfId="10605" xr:uid="{00000000-0005-0000-0000-0000891E0000}"/>
    <cellStyle name="Normal 17 2 2 2 2" xfId="26323" xr:uid="{FBC36B25-2354-4126-9138-48E8740F23C2}"/>
    <cellStyle name="Normal 17 2 3" xfId="10606" xr:uid="{00000000-0005-0000-0000-00008A1E0000}"/>
    <cellStyle name="Normal 17 2 4" xfId="5383" xr:uid="{00000000-0005-0000-0000-0000871E0000}"/>
    <cellStyle name="Normal 17 3" xfId="5382" xr:uid="{00000000-0005-0000-0000-00008B1E0000}"/>
    <cellStyle name="Normal 17 3 2" xfId="10607" xr:uid="{00000000-0005-0000-0000-00008C1E0000}"/>
    <cellStyle name="Normal 17 3 2 2" xfId="10608" xr:uid="{00000000-0005-0000-0000-00008D1E0000}"/>
    <cellStyle name="Normal 17 3 2 2 2" xfId="10609" xr:uid="{00000000-0005-0000-0000-00008E1E0000}"/>
    <cellStyle name="Normal 17 3 2 2 2 2" xfId="26326" xr:uid="{70BE5D1F-FFAA-4B74-B033-357BDE231703}"/>
    <cellStyle name="Normal 17 3 2 2 3" xfId="10610" xr:uid="{00000000-0005-0000-0000-00008F1E0000}"/>
    <cellStyle name="Normal 17 3 2 2 3 2" xfId="26327" xr:uid="{61376ED3-B23F-4BBA-A0E7-1BC14F1E893D}"/>
    <cellStyle name="Normal 17 3 2 2 4" xfId="26325" xr:uid="{6F1ECE8B-15FE-4092-B021-D1716DE1E5F4}"/>
    <cellStyle name="Normal 17 3 2 3" xfId="10611" xr:uid="{00000000-0005-0000-0000-0000901E0000}"/>
    <cellStyle name="Normal 17 3 2 3 2" xfId="26328" xr:uid="{3758B562-4515-4FF2-B318-4F4A68F42DE9}"/>
    <cellStyle name="Normal 17 3 2 4" xfId="10612" xr:uid="{00000000-0005-0000-0000-0000911E0000}"/>
    <cellStyle name="Normal 17 3 2 4 2" xfId="26329" xr:uid="{85D14925-B2C4-4B5F-B75B-148BE97CED7E}"/>
    <cellStyle name="Normal 17 3 2 5" xfId="26324" xr:uid="{29E261C8-E890-4196-A673-F1B0D416CDD2}"/>
    <cellStyle name="Normal 17 3 3" xfId="10613" xr:uid="{00000000-0005-0000-0000-0000921E0000}"/>
    <cellStyle name="Normal 17 3 3 2" xfId="10614" xr:uid="{00000000-0005-0000-0000-0000931E0000}"/>
    <cellStyle name="Normal 17 3 3 2 2" xfId="26331" xr:uid="{046CBC58-5945-42DE-BCA8-76782F19AA71}"/>
    <cellStyle name="Normal 17 3 3 3" xfId="10615" xr:uid="{00000000-0005-0000-0000-0000941E0000}"/>
    <cellStyle name="Normal 17 3 3 3 2" xfId="26332" xr:uid="{07DDA02D-DD29-4EF9-A7F3-AABC7C1096AF}"/>
    <cellStyle name="Normal 17 3 3 4" xfId="26330" xr:uid="{CCB18938-39B2-4550-8E9F-C646264C7D73}"/>
    <cellStyle name="Normal 17 3 4" xfId="10616" xr:uid="{00000000-0005-0000-0000-0000951E0000}"/>
    <cellStyle name="Normal 17 3 4 2" xfId="26333" xr:uid="{2EA05EC7-AE7B-48D3-9123-186BB5B11A69}"/>
    <cellStyle name="Normal 17 3 5" xfId="10617" xr:uid="{00000000-0005-0000-0000-0000961E0000}"/>
    <cellStyle name="Normal 17 3 5 2" xfId="26334" xr:uid="{88999363-D8B5-4E0A-A0B9-8BFF06E9EEEF}"/>
    <cellStyle name="Normal 17 3 6" xfId="10618" xr:uid="{00000000-0005-0000-0000-0000971E0000}"/>
    <cellStyle name="Normal 17 4" xfId="5381" xr:uid="{00000000-0005-0000-0000-0000981E0000}"/>
    <cellStyle name="Normal 17 4 2" xfId="10619" xr:uid="{00000000-0005-0000-0000-0000991E0000}"/>
    <cellStyle name="Normal 17 4 3" xfId="10620" xr:uid="{00000000-0005-0000-0000-00009A1E0000}"/>
    <cellStyle name="Normal 17 5" xfId="10621" xr:uid="{00000000-0005-0000-0000-00009B1E0000}"/>
    <cellStyle name="Normal 17 5 2" xfId="10622" xr:uid="{00000000-0005-0000-0000-00009C1E0000}"/>
    <cellStyle name="Normal 17 5 2 2" xfId="10623" xr:uid="{00000000-0005-0000-0000-00009D1E0000}"/>
    <cellStyle name="Normal 17 5 2 2 2" xfId="26337" xr:uid="{1CA8194A-FB54-4A0A-8E4F-FC64B91E3B87}"/>
    <cellStyle name="Normal 17 5 2 3" xfId="10624" xr:uid="{00000000-0005-0000-0000-00009E1E0000}"/>
    <cellStyle name="Normal 17 5 2 3 2" xfId="26338" xr:uid="{5A01F663-B19E-440E-A631-363C9D67367D}"/>
    <cellStyle name="Normal 17 5 2 4" xfId="26336" xr:uid="{BCC7ADAF-8A77-4A7A-9230-854A265C38DF}"/>
    <cellStyle name="Normal 17 5 3" xfId="10625" xr:uid="{00000000-0005-0000-0000-00009F1E0000}"/>
    <cellStyle name="Normal 17 5 3 2" xfId="26339" xr:uid="{84DE8A5E-AA76-4869-99EF-DD3EE19F95CB}"/>
    <cellStyle name="Normal 17 5 4" xfId="10626" xr:uid="{00000000-0005-0000-0000-0000A01E0000}"/>
    <cellStyle name="Normal 17 5 4 2" xfId="26340" xr:uid="{4BAD3A40-45FA-4FE0-BA18-B9FF7653AB53}"/>
    <cellStyle name="Normal 17 5 5" xfId="10627" xr:uid="{00000000-0005-0000-0000-0000A11E0000}"/>
    <cellStyle name="Normal 17 5 6" xfId="26335" xr:uid="{32A1EFBA-F502-4BD3-8786-EA8DDF8043CA}"/>
    <cellStyle name="Normal 17 6" xfId="10628" xr:uid="{00000000-0005-0000-0000-0000A21E0000}"/>
    <cellStyle name="Normal 17 7" xfId="10629" xr:uid="{00000000-0005-0000-0000-0000A31E0000}"/>
    <cellStyle name="Normal 17 7 2" xfId="26341" xr:uid="{7AE972B7-DF7F-4906-9AF1-F79301815A70}"/>
    <cellStyle name="Normal 17 8" xfId="10630" xr:uid="{00000000-0005-0000-0000-0000A41E0000}"/>
    <cellStyle name="Normal 17 8 2" xfId="10631" xr:uid="{00000000-0005-0000-0000-0000A51E0000}"/>
    <cellStyle name="Normal 17 8 2 2" xfId="26342" xr:uid="{82111D6B-A392-410B-A8E4-8BBA30CC422C}"/>
    <cellStyle name="Normal 17 9" xfId="5384" xr:uid="{00000000-0005-0000-0000-0000861E0000}"/>
    <cellStyle name="Normal 17_App b.3 Unspent_" xfId="618" xr:uid="{00000000-0005-0000-0000-000001020000}"/>
    <cellStyle name="Normal 170" xfId="10632" xr:uid="{00000000-0005-0000-0000-0000A61E0000}"/>
    <cellStyle name="Normal 170 2" xfId="26343" xr:uid="{B96FBCBF-F019-404F-8F3E-236336102108}"/>
    <cellStyle name="Normal 171" xfId="10633" xr:uid="{00000000-0005-0000-0000-0000A71E0000}"/>
    <cellStyle name="Normal 171 2" xfId="26344" xr:uid="{5147BEF2-6439-4AA6-B43F-404AC223F732}"/>
    <cellStyle name="Normal 172" xfId="10634" xr:uid="{00000000-0005-0000-0000-0000A81E0000}"/>
    <cellStyle name="Normal 172 2" xfId="26345" xr:uid="{171D6BCF-C56A-4258-93E2-6307E10461E2}"/>
    <cellStyle name="Normal 173" xfId="10635" xr:uid="{00000000-0005-0000-0000-0000A91E0000}"/>
    <cellStyle name="Normal 173 2" xfId="26346" xr:uid="{5BB010EB-A87C-4CB0-B5B0-DF3CA4DE5B96}"/>
    <cellStyle name="Normal 174" xfId="10636" xr:uid="{00000000-0005-0000-0000-0000AA1E0000}"/>
    <cellStyle name="Normal 174 2" xfId="26347" xr:uid="{07EA7670-FA1F-4D56-B1FC-96848F768238}"/>
    <cellStyle name="Normal 175" xfId="10637" xr:uid="{00000000-0005-0000-0000-0000AB1E0000}"/>
    <cellStyle name="Normal 175 2" xfId="26348" xr:uid="{6A0D0F1A-F710-4B66-B636-71C07415F548}"/>
    <cellStyle name="Normal 176" xfId="10638" xr:uid="{00000000-0005-0000-0000-0000AC1E0000}"/>
    <cellStyle name="Normal 176 2" xfId="26349" xr:uid="{406B93A9-23BE-4BC1-8756-BC4607C7A899}"/>
    <cellStyle name="Normal 177" xfId="10639" xr:uid="{00000000-0005-0000-0000-0000AD1E0000}"/>
    <cellStyle name="Normal 177 2" xfId="26350" xr:uid="{52C521F6-37BE-43B8-86E8-9B874DD9AD40}"/>
    <cellStyle name="Normal 178" xfId="10640" xr:uid="{00000000-0005-0000-0000-0000AE1E0000}"/>
    <cellStyle name="Normal 178 2" xfId="26351" xr:uid="{B5D8C07C-5968-4AE3-887B-E23B0632B1DE}"/>
    <cellStyle name="Normal 179" xfId="10641" xr:uid="{00000000-0005-0000-0000-0000AF1E0000}"/>
    <cellStyle name="Normal 179 2" xfId="26352" xr:uid="{B6B7D4CF-B5F7-4FB6-8325-E5C0407B1FFD}"/>
    <cellStyle name="Normal 18" xfId="619" xr:uid="{00000000-0005-0000-0000-000002020000}"/>
    <cellStyle name="Normal 18 2" xfId="5606" xr:uid="{00000000-0005-0000-0000-0000B11E0000}"/>
    <cellStyle name="Normal 18 2 2" xfId="10642" xr:uid="{00000000-0005-0000-0000-0000B21E0000}"/>
    <cellStyle name="Normal 18 2 2 2" xfId="26353" xr:uid="{A225D70D-FBAE-4DD4-AE75-4F8F2F058FD6}"/>
    <cellStyle name="Normal 18 3" xfId="16" xr:uid="{00000000-0005-0000-0000-00000B000000}"/>
    <cellStyle name="Normal 18 3 2" xfId="118" xr:uid="{00000000-0005-0000-0000-00000B000000}"/>
    <cellStyle name="Normal 18 3 2 2" xfId="10644" xr:uid="{00000000-0005-0000-0000-0000B41E0000}"/>
    <cellStyle name="Normal 18 3 2 3" xfId="20677" xr:uid="{D0F63B67-2B2E-45DF-AC8F-5782123A67F2}"/>
    <cellStyle name="Normal 18 3 3" xfId="17" xr:uid="{00000000-0005-0000-0000-00000C000000}"/>
    <cellStyle name="Normal 18 3 3 2" xfId="119" xr:uid="{00000000-0005-0000-0000-00000C000000}"/>
    <cellStyle name="Normal 18 3 3 2 2" xfId="20678" xr:uid="{A0A34898-F548-4C31-A684-5252529D818B}"/>
    <cellStyle name="Normal 18 3 3 3" xfId="10645" xr:uid="{00000000-0005-0000-0000-0000B51E0000}"/>
    <cellStyle name="Normal 18 3 3 4" xfId="20608" xr:uid="{CCD17E1E-B231-48FF-BA22-99940C460AA9}"/>
    <cellStyle name="Normal 18 3 4" xfId="10643" xr:uid="{00000000-0005-0000-0000-0000B31E0000}"/>
    <cellStyle name="Normal 18 3 5" xfId="20607" xr:uid="{4971A6FA-4E05-4E9F-8CE9-5E5E2D3467A3}"/>
    <cellStyle name="Normal 18 4" xfId="10646" xr:uid="{00000000-0005-0000-0000-0000B61E0000}"/>
    <cellStyle name="Normal 18 4 2" xfId="10647" xr:uid="{00000000-0005-0000-0000-0000B71E0000}"/>
    <cellStyle name="Normal 18 4 2 2" xfId="10648" xr:uid="{00000000-0005-0000-0000-0000B81E0000}"/>
    <cellStyle name="Normal 18 4 2 2 2" xfId="10649" xr:uid="{00000000-0005-0000-0000-0000B91E0000}"/>
    <cellStyle name="Normal 18 4 2 2 2 2" xfId="26357" xr:uid="{ADE70E4D-04D9-474A-BF78-AAE282CEEECD}"/>
    <cellStyle name="Normal 18 4 2 2 3" xfId="10650" xr:uid="{00000000-0005-0000-0000-0000BA1E0000}"/>
    <cellStyle name="Normal 18 4 2 2 3 2" xfId="26358" xr:uid="{3B151DDE-FD1C-4692-8843-30672522E443}"/>
    <cellStyle name="Normal 18 4 2 2 4" xfId="26356" xr:uid="{F6C37356-377B-4125-A5FF-26DED4070C8B}"/>
    <cellStyle name="Normal 18 4 2 3" xfId="10651" xr:uid="{00000000-0005-0000-0000-0000BB1E0000}"/>
    <cellStyle name="Normal 18 4 2 3 2" xfId="26359" xr:uid="{136C8D47-2E5F-4F9B-9D85-1F9D81336DE9}"/>
    <cellStyle name="Normal 18 4 2 4" xfId="10652" xr:uid="{00000000-0005-0000-0000-0000BC1E0000}"/>
    <cellStyle name="Normal 18 4 2 4 2" xfId="26360" xr:uid="{ACD4DF8D-A1C9-4D1E-A0D2-C0583EA4D1D9}"/>
    <cellStyle name="Normal 18 4 2 5" xfId="26355" xr:uid="{88BF06F8-3413-4B51-BE1B-9F3CED9908A8}"/>
    <cellStyle name="Normal 18 4 3" xfId="10653" xr:uid="{00000000-0005-0000-0000-0000BD1E0000}"/>
    <cellStyle name="Normal 18 4 3 2" xfId="10654" xr:uid="{00000000-0005-0000-0000-0000BE1E0000}"/>
    <cellStyle name="Normal 18 4 3 2 2" xfId="26362" xr:uid="{BCA91057-B8E7-48A1-A25B-079D6A8D3CE0}"/>
    <cellStyle name="Normal 18 4 3 3" xfId="10655" xr:uid="{00000000-0005-0000-0000-0000BF1E0000}"/>
    <cellStyle name="Normal 18 4 3 3 2" xfId="26363" xr:uid="{AC6257C2-9391-46B5-9A85-96F2DEAD0AED}"/>
    <cellStyle name="Normal 18 4 3 4" xfId="26361" xr:uid="{B3B09EB1-A8FA-4DC2-9690-D607A359831D}"/>
    <cellStyle name="Normal 18 4 4" xfId="10656" xr:uid="{00000000-0005-0000-0000-0000C01E0000}"/>
    <cellStyle name="Normal 18 4 4 2" xfId="26364" xr:uid="{5D129FC4-8255-4C61-B04B-5943A5CC692A}"/>
    <cellStyle name="Normal 18 4 5" xfId="10657" xr:uid="{00000000-0005-0000-0000-0000C11E0000}"/>
    <cellStyle name="Normal 18 4 5 2" xfId="26365" xr:uid="{0EE8C7B8-B987-4049-8E9B-9F319A5FEDF3}"/>
    <cellStyle name="Normal 18 4 6" xfId="26354" xr:uid="{9F202F80-A207-4A5C-BBE5-C622D11D2901}"/>
    <cellStyle name="Normal 18 5" xfId="10658" xr:uid="{00000000-0005-0000-0000-0000C21E0000}"/>
    <cellStyle name="Normal 18 6" xfId="10659" xr:uid="{00000000-0005-0000-0000-0000C31E0000}"/>
    <cellStyle name="Normal 18 6 2" xfId="26366" xr:uid="{96B2F30D-77E2-49F7-9329-F3A46DB62452}"/>
    <cellStyle name="Normal 18 7" xfId="10660" xr:uid="{00000000-0005-0000-0000-0000C41E0000}"/>
    <cellStyle name="Normal 18 7 2" xfId="26367" xr:uid="{DC484525-EE15-47A1-8E50-724F83F80362}"/>
    <cellStyle name="Normal 18 8" xfId="5380" xr:uid="{00000000-0005-0000-0000-0000B01E0000}"/>
    <cellStyle name="Normal 180" xfId="10661" xr:uid="{00000000-0005-0000-0000-0000C51E0000}"/>
    <cellStyle name="Normal 180 2" xfId="26368" xr:uid="{082BDE64-3C0C-4BC5-B676-610ECF288497}"/>
    <cellStyle name="Normal 181" xfId="10662" xr:uid="{00000000-0005-0000-0000-0000C61E0000}"/>
    <cellStyle name="Normal 181 2" xfId="26369" xr:uid="{7630A235-A99E-4667-8EAC-729D550A3238}"/>
    <cellStyle name="Normal 182" xfId="10663" xr:uid="{00000000-0005-0000-0000-0000C71E0000}"/>
    <cellStyle name="Normal 182 2" xfId="26370" xr:uid="{B7C81E03-E8A2-4414-AE19-A30CC1A8B7B3}"/>
    <cellStyle name="Normal 183" xfId="10664" xr:uid="{00000000-0005-0000-0000-0000C81E0000}"/>
    <cellStyle name="Normal 183 2" xfId="26371" xr:uid="{A5A55076-317A-41F0-A765-C319097CC0FA}"/>
    <cellStyle name="Normal 184" xfId="10665" xr:uid="{00000000-0005-0000-0000-0000C91E0000}"/>
    <cellStyle name="Normal 184 2" xfId="26372" xr:uid="{8788C9F0-6FB9-4324-9161-04A899C9E08B}"/>
    <cellStyle name="Normal 185" xfId="10666" xr:uid="{00000000-0005-0000-0000-0000CA1E0000}"/>
    <cellStyle name="Normal 185 2" xfId="26373" xr:uid="{493A4479-8BB2-4382-AE07-0116387635DD}"/>
    <cellStyle name="Normal 186" xfId="10667" xr:uid="{00000000-0005-0000-0000-0000CB1E0000}"/>
    <cellStyle name="Normal 186 2" xfId="26374" xr:uid="{22EA5943-92C9-4351-A175-EF9624850693}"/>
    <cellStyle name="Normal 187" xfId="10668" xr:uid="{00000000-0005-0000-0000-0000CC1E0000}"/>
    <cellStyle name="Normal 187 2" xfId="26375" xr:uid="{BEB3E2C9-DE92-44B7-81BB-B0290FECD838}"/>
    <cellStyle name="Normal 188" xfId="10669" xr:uid="{00000000-0005-0000-0000-0000CD1E0000}"/>
    <cellStyle name="Normal 188 2" xfId="26376" xr:uid="{FD24D64F-08BF-48F0-BC3E-DD7ADB2940CF}"/>
    <cellStyle name="Normal 189" xfId="10670" xr:uid="{00000000-0005-0000-0000-0000CE1E0000}"/>
    <cellStyle name="Normal 189 2" xfId="26377" xr:uid="{57F40D90-F25E-4232-B199-4374E4BD2731}"/>
    <cellStyle name="Normal 19" xfId="620" xr:uid="{00000000-0005-0000-0000-000003020000}"/>
    <cellStyle name="Normal 19 2" xfId="621" xr:uid="{00000000-0005-0000-0000-000004020000}"/>
    <cellStyle name="Normal 19 2 2" xfId="10671" xr:uid="{00000000-0005-0000-0000-0000D11E0000}"/>
    <cellStyle name="Normal 19 2 2 2" xfId="10672" xr:uid="{00000000-0005-0000-0000-0000D21E0000}"/>
    <cellStyle name="Normal 19 2 2 2 2" xfId="10673" xr:uid="{00000000-0005-0000-0000-0000D31E0000}"/>
    <cellStyle name="Normal 19 2 2 2 2 2" xfId="26380" xr:uid="{B826417B-2D19-4C42-8F4E-A5DFA3DD5FFF}"/>
    <cellStyle name="Normal 19 2 2 2 3" xfId="10674" xr:uid="{00000000-0005-0000-0000-0000D41E0000}"/>
    <cellStyle name="Normal 19 2 2 2 3 2" xfId="26381" xr:uid="{F5A974D0-896D-45CF-9927-FB2DB6CD4755}"/>
    <cellStyle name="Normal 19 2 2 2 4" xfId="26379" xr:uid="{FCE7D587-1D9D-4C80-8199-80B580473821}"/>
    <cellStyle name="Normal 19 2 2 3" xfId="10675" xr:uid="{00000000-0005-0000-0000-0000D51E0000}"/>
    <cellStyle name="Normal 19 2 2 3 2" xfId="26382" xr:uid="{5BD5B92F-00E1-4352-99D1-92D7B8E33B00}"/>
    <cellStyle name="Normal 19 2 2 4" xfId="10676" xr:uid="{00000000-0005-0000-0000-0000D61E0000}"/>
    <cellStyle name="Normal 19 2 2 4 2" xfId="26383" xr:uid="{28B906F7-AEF9-4EC6-B932-92D0BC7E7C10}"/>
    <cellStyle name="Normal 19 2 2 5" xfId="26378" xr:uid="{A471DDB7-A910-491D-8B4C-59D4036D554D}"/>
    <cellStyle name="Normal 19 2 3" xfId="10677" xr:uid="{00000000-0005-0000-0000-0000D71E0000}"/>
    <cellStyle name="Normal 19 2 3 2" xfId="10678" xr:uid="{00000000-0005-0000-0000-0000D81E0000}"/>
    <cellStyle name="Normal 19 2 3 2 2" xfId="26385" xr:uid="{310C1BD6-047A-4214-9D8C-0AEAA74597A1}"/>
    <cellStyle name="Normal 19 2 3 3" xfId="10679" xr:uid="{00000000-0005-0000-0000-0000D91E0000}"/>
    <cellStyle name="Normal 19 2 3 3 2" xfId="26386" xr:uid="{D661A10B-5D8A-4A53-827E-870EDCDDCF7C}"/>
    <cellStyle name="Normal 19 2 3 4" xfId="26384" xr:uid="{338702DB-24DD-4255-BB0A-74D7D90D02AC}"/>
    <cellStyle name="Normal 19 2 4" xfId="10680" xr:uid="{00000000-0005-0000-0000-0000DA1E0000}"/>
    <cellStyle name="Normal 19 2 4 2" xfId="10681" xr:uid="{00000000-0005-0000-0000-0000DB1E0000}"/>
    <cellStyle name="Normal 19 2 4 3" xfId="26387" xr:uid="{098C0F30-6AC9-478B-BDC5-836B761FBF08}"/>
    <cellStyle name="Normal 19 2 5" xfId="10682" xr:uid="{00000000-0005-0000-0000-0000DC1E0000}"/>
    <cellStyle name="Normal 19 2 5 2" xfId="26388" xr:uid="{3E1A8ECB-CB01-42EC-B642-244C1DB32266}"/>
    <cellStyle name="Normal 19 2 6" xfId="10683" xr:uid="{00000000-0005-0000-0000-0000DD1E0000}"/>
    <cellStyle name="Normal 19 2 7" xfId="5379" xr:uid="{00000000-0005-0000-0000-0000D01E0000}"/>
    <cellStyle name="Normal 19 3" xfId="18" xr:uid="{00000000-0005-0000-0000-00000D000000}"/>
    <cellStyle name="Normal 19 3 2" xfId="120" xr:uid="{00000000-0005-0000-0000-00000D000000}"/>
    <cellStyle name="Normal 19 3 2 2" xfId="10685" xr:uid="{00000000-0005-0000-0000-0000DF1E0000}"/>
    <cellStyle name="Normal 19 3 2 3" xfId="20679" xr:uid="{5472C5AA-74E9-4A63-9B84-60FAB78F0B35}"/>
    <cellStyle name="Normal 19 3 3" xfId="10686" xr:uid="{00000000-0005-0000-0000-0000E01E0000}"/>
    <cellStyle name="Normal 19 3 4" xfId="10684" xr:uid="{00000000-0005-0000-0000-0000DE1E0000}"/>
    <cellStyle name="Normal 19 3 5" xfId="20609" xr:uid="{FE885FAE-D39E-4E46-B16C-6BA787039B86}"/>
    <cellStyle name="Normal 19 4" xfId="5536" xr:uid="{00000000-0005-0000-0000-0000CF1E0000}"/>
    <cellStyle name="Normal 19_App b.3 Unspent_" xfId="622" xr:uid="{00000000-0005-0000-0000-000005020000}"/>
    <cellStyle name="Normal 190" xfId="10687" xr:uid="{00000000-0005-0000-0000-0000E11E0000}"/>
    <cellStyle name="Normal 190 2" xfId="26389" xr:uid="{9BF913B2-7D49-4497-821E-65CAF0728421}"/>
    <cellStyle name="Normal 191" xfId="10688" xr:uid="{00000000-0005-0000-0000-0000E21E0000}"/>
    <cellStyle name="Normal 191 2" xfId="26390" xr:uid="{71C205E0-AF6D-44DA-AD35-0D8D02037188}"/>
    <cellStyle name="Normal 192" xfId="10689" xr:uid="{00000000-0005-0000-0000-0000E31E0000}"/>
    <cellStyle name="Normal 192 2" xfId="26391" xr:uid="{926111CB-8546-4B8D-9A00-D4972C01C159}"/>
    <cellStyle name="Normal 193" xfId="10690" xr:uid="{00000000-0005-0000-0000-0000E41E0000}"/>
    <cellStyle name="Normal 193 2" xfId="26392" xr:uid="{1D16F6A5-5B3B-48FC-B206-A5F5BB82DA8F}"/>
    <cellStyle name="Normal 194" xfId="10691" xr:uid="{00000000-0005-0000-0000-0000E51E0000}"/>
    <cellStyle name="Normal 194 2" xfId="26393" xr:uid="{7C574ECF-1AF3-40D9-BB70-FEA06AC512BD}"/>
    <cellStyle name="Normal 195" xfId="10692" xr:uid="{00000000-0005-0000-0000-0000E61E0000}"/>
    <cellStyle name="Normal 195 2" xfId="26394" xr:uid="{8CB75E93-5B4D-43F0-B3FE-2CA5058B9C62}"/>
    <cellStyle name="Normal 196" xfId="10693" xr:uid="{00000000-0005-0000-0000-0000E71E0000}"/>
    <cellStyle name="Normal 196 2" xfId="26395" xr:uid="{3C0A700F-1166-433B-8646-4BD5A8FE2470}"/>
    <cellStyle name="Normal 197" xfId="10694" xr:uid="{00000000-0005-0000-0000-0000E81E0000}"/>
    <cellStyle name="Normal 198" xfId="5273" xr:uid="{00000000-0005-0000-0000-0000E91E0000}"/>
    <cellStyle name="Normal 199" xfId="10695" xr:uid="{00000000-0005-0000-0000-0000EA1E0000}"/>
    <cellStyle name="Normal 2" xfId="1" xr:uid="{00000000-0005-0000-0000-00000E000000}"/>
    <cellStyle name="Normal 2 10" xfId="623" xr:uid="{00000000-0005-0000-0000-000007020000}"/>
    <cellStyle name="Normal 2 10 10" xfId="624" xr:uid="{00000000-0005-0000-0000-000008020000}"/>
    <cellStyle name="Normal 2 10 10 2" xfId="14" xr:uid="{00000000-0005-0000-0000-00000F000000}"/>
    <cellStyle name="Normal 2 10 10 3" xfId="10696" xr:uid="{00000000-0005-0000-0000-0000EF1E0000}"/>
    <cellStyle name="Normal 2 10 11" xfId="626" xr:uid="{00000000-0005-0000-0000-00000A020000}"/>
    <cellStyle name="Normal 2 10 11 2" xfId="10697" xr:uid="{00000000-0005-0000-0000-0000F11E0000}"/>
    <cellStyle name="Normal 2 10 12" xfId="627" xr:uid="{00000000-0005-0000-0000-00000B020000}"/>
    <cellStyle name="Normal 2 10 12 2" xfId="10698" xr:uid="{00000000-0005-0000-0000-0000F31E0000}"/>
    <cellStyle name="Normal 2 10 13" xfId="628" xr:uid="{00000000-0005-0000-0000-00000C020000}"/>
    <cellStyle name="Normal 2 10 13 2" xfId="10699" xr:uid="{00000000-0005-0000-0000-0000F51E0000}"/>
    <cellStyle name="Normal 2 10 14" xfId="629" xr:uid="{00000000-0005-0000-0000-00000D020000}"/>
    <cellStyle name="Normal 2 10 14 2" xfId="10700" xr:uid="{00000000-0005-0000-0000-0000F71E0000}"/>
    <cellStyle name="Normal 2 10 15" xfId="630" xr:uid="{00000000-0005-0000-0000-00000E020000}"/>
    <cellStyle name="Normal 2 10 15 2" xfId="10701" xr:uid="{00000000-0005-0000-0000-0000F91E0000}"/>
    <cellStyle name="Normal 2 10 16" xfId="631" xr:uid="{00000000-0005-0000-0000-00000F020000}"/>
    <cellStyle name="Normal 2 10 16 2" xfId="10702" xr:uid="{00000000-0005-0000-0000-0000FB1E0000}"/>
    <cellStyle name="Normal 2 10 17" xfId="632" xr:uid="{00000000-0005-0000-0000-000010020000}"/>
    <cellStyle name="Normal 2 10 17 2" xfId="10703" xr:uid="{00000000-0005-0000-0000-0000FD1E0000}"/>
    <cellStyle name="Normal 2 10 18" xfId="633" xr:uid="{00000000-0005-0000-0000-000011020000}"/>
    <cellStyle name="Normal 2 10 18 2" xfId="10704" xr:uid="{00000000-0005-0000-0000-0000FF1E0000}"/>
    <cellStyle name="Normal 2 10 19" xfId="634" xr:uid="{00000000-0005-0000-0000-000012020000}"/>
    <cellStyle name="Normal 2 10 19 2" xfId="10705" xr:uid="{00000000-0005-0000-0000-0000011F0000}"/>
    <cellStyle name="Normal 2 10 2" xfId="635" xr:uid="{00000000-0005-0000-0000-000013020000}"/>
    <cellStyle name="Normal 2 10 2 2" xfId="10706" xr:uid="{00000000-0005-0000-0000-0000031F0000}"/>
    <cellStyle name="Normal 2 10 20" xfId="636" xr:uid="{00000000-0005-0000-0000-000014020000}"/>
    <cellStyle name="Normal 2 10 20 2" xfId="10707" xr:uid="{00000000-0005-0000-0000-0000051F0000}"/>
    <cellStyle name="Normal 2 10 21" xfId="637" xr:uid="{00000000-0005-0000-0000-000015020000}"/>
    <cellStyle name="Normal 2 10 21 2" xfId="10708" xr:uid="{00000000-0005-0000-0000-0000071F0000}"/>
    <cellStyle name="Normal 2 10 22" xfId="638" xr:uid="{00000000-0005-0000-0000-000016020000}"/>
    <cellStyle name="Normal 2 10 22 2" xfId="10709" xr:uid="{00000000-0005-0000-0000-0000091F0000}"/>
    <cellStyle name="Normal 2 10 23" xfId="639" xr:uid="{00000000-0005-0000-0000-000017020000}"/>
    <cellStyle name="Normal 2 10 23 2" xfId="10710" xr:uid="{00000000-0005-0000-0000-00000B1F0000}"/>
    <cellStyle name="Normal 2 10 24" xfId="10711" xr:uid="{00000000-0005-0000-0000-00000C1F0000}"/>
    <cellStyle name="Normal 2 10 24 2" xfId="10712" xr:uid="{00000000-0005-0000-0000-00000D1F0000}"/>
    <cellStyle name="Normal 2 10 3" xfId="640" xr:uid="{00000000-0005-0000-0000-000018020000}"/>
    <cellStyle name="Normal 2 10 3 2" xfId="10713" xr:uid="{00000000-0005-0000-0000-00000F1F0000}"/>
    <cellStyle name="Normal 2 10 4" xfId="641" xr:uid="{00000000-0005-0000-0000-000019020000}"/>
    <cellStyle name="Normal 2 10 4 2" xfId="10714" xr:uid="{00000000-0005-0000-0000-0000111F0000}"/>
    <cellStyle name="Normal 2 10 5" xfId="642" xr:uid="{00000000-0005-0000-0000-00001A020000}"/>
    <cellStyle name="Normal 2 10 5 2" xfId="10715" xr:uid="{00000000-0005-0000-0000-0000131F0000}"/>
    <cellStyle name="Normal 2 10 6" xfId="643" xr:uid="{00000000-0005-0000-0000-00001B020000}"/>
    <cellStyle name="Normal 2 10 6 2" xfId="10716" xr:uid="{00000000-0005-0000-0000-0000151F0000}"/>
    <cellStyle name="Normal 2 10 7" xfId="644" xr:uid="{00000000-0005-0000-0000-00001C020000}"/>
    <cellStyle name="Normal 2 10 7 2" xfId="10717" xr:uid="{00000000-0005-0000-0000-0000171F0000}"/>
    <cellStyle name="Normal 2 10 8" xfId="645" xr:uid="{00000000-0005-0000-0000-00001D020000}"/>
    <cellStyle name="Normal 2 10 8 2" xfId="10718" xr:uid="{00000000-0005-0000-0000-0000191F0000}"/>
    <cellStyle name="Normal 2 10 9" xfId="646" xr:uid="{00000000-0005-0000-0000-00001E020000}"/>
    <cellStyle name="Normal 2 10 9 2" xfId="10719" xr:uid="{00000000-0005-0000-0000-00001B1F0000}"/>
    <cellStyle name="Normal 2 10_App b.3 Unspent_" xfId="647" xr:uid="{00000000-0005-0000-0000-00001F020000}"/>
    <cellStyle name="Normal 2 100" xfId="10720" xr:uid="{00000000-0005-0000-0000-00001C1F0000}"/>
    <cellStyle name="Normal 2 100 2" xfId="26396" xr:uid="{04FD7956-1ACE-4AA5-8559-3AA090B0C198}"/>
    <cellStyle name="Normal 2 101" xfId="5497" xr:uid="{00000000-0005-0000-0000-0000EB1E0000}"/>
    <cellStyle name="Normal 2 101 2" xfId="23381" xr:uid="{072D8D1D-716C-4C27-9AC5-847970C9BE1C}"/>
    <cellStyle name="Normal 2 102" xfId="15896" xr:uid="{00000000-0005-0000-0000-0000EB1E0000}"/>
    <cellStyle name="Normal 2 102 2" xfId="27373" xr:uid="{7AF2DC96-2757-4CCD-974D-4FEC79F53BB7}"/>
    <cellStyle name="Normal 2 103" xfId="20602" xr:uid="{46EFBA76-AD8F-4D43-9074-106473E21A7D}"/>
    <cellStyle name="Normal 2 104" xfId="28486" xr:uid="{F5B44567-E5F2-40A5-8A97-A08B546026C1}"/>
    <cellStyle name="Normal 2 105" xfId="29706" xr:uid="{44BBE953-0A42-48E2-980B-CA72EC9E194A}"/>
    <cellStyle name="Normal 2 106" xfId="30106" xr:uid="{0B741890-B9F5-4821-8D0E-B13667E4D773}"/>
    <cellStyle name="Normal 2 107" xfId="30480" xr:uid="{50EB9D60-8365-4A8F-9329-2F8D64D9804B}"/>
    <cellStyle name="Normal 2 11" xfId="648" xr:uid="{00000000-0005-0000-0000-000020020000}"/>
    <cellStyle name="Normal 2 11 10" xfId="649" xr:uid="{00000000-0005-0000-0000-000021020000}"/>
    <cellStyle name="Normal 2 11 10 2" xfId="10721" xr:uid="{00000000-0005-0000-0000-00001F1F0000}"/>
    <cellStyle name="Normal 2 11 11" xfId="650" xr:uid="{00000000-0005-0000-0000-000022020000}"/>
    <cellStyle name="Normal 2 11 11 2" xfId="10722" xr:uid="{00000000-0005-0000-0000-0000211F0000}"/>
    <cellStyle name="Normal 2 11 12" xfId="651" xr:uid="{00000000-0005-0000-0000-000023020000}"/>
    <cellStyle name="Normal 2 11 12 2" xfId="10723" xr:uid="{00000000-0005-0000-0000-0000231F0000}"/>
    <cellStyle name="Normal 2 11 13" xfId="652" xr:uid="{00000000-0005-0000-0000-000024020000}"/>
    <cellStyle name="Normal 2 11 13 2" xfId="10724" xr:uid="{00000000-0005-0000-0000-0000251F0000}"/>
    <cellStyle name="Normal 2 11 14" xfId="653" xr:uid="{00000000-0005-0000-0000-000025020000}"/>
    <cellStyle name="Normal 2 11 14 2" xfId="10725" xr:uid="{00000000-0005-0000-0000-0000271F0000}"/>
    <cellStyle name="Normal 2 11 15" xfId="654" xr:uid="{00000000-0005-0000-0000-000026020000}"/>
    <cellStyle name="Normal 2 11 15 2" xfId="10726" xr:uid="{00000000-0005-0000-0000-0000291F0000}"/>
    <cellStyle name="Normal 2 11 16" xfId="655" xr:uid="{00000000-0005-0000-0000-000027020000}"/>
    <cellStyle name="Normal 2 11 16 2" xfId="10727" xr:uid="{00000000-0005-0000-0000-00002B1F0000}"/>
    <cellStyle name="Normal 2 11 17" xfId="656" xr:uid="{00000000-0005-0000-0000-000028020000}"/>
    <cellStyle name="Normal 2 11 17 2" xfId="10728" xr:uid="{00000000-0005-0000-0000-00002D1F0000}"/>
    <cellStyle name="Normal 2 11 18" xfId="657" xr:uid="{00000000-0005-0000-0000-000029020000}"/>
    <cellStyle name="Normal 2 11 18 2" xfId="10729" xr:uid="{00000000-0005-0000-0000-00002F1F0000}"/>
    <cellStyle name="Normal 2 11 19" xfId="658" xr:uid="{00000000-0005-0000-0000-00002A020000}"/>
    <cellStyle name="Normal 2 11 19 2" xfId="10730" xr:uid="{00000000-0005-0000-0000-0000311F0000}"/>
    <cellStyle name="Normal 2 11 2" xfId="659" xr:uid="{00000000-0005-0000-0000-00002B020000}"/>
    <cellStyle name="Normal 2 11 2 2" xfId="10731" xr:uid="{00000000-0005-0000-0000-0000331F0000}"/>
    <cellStyle name="Normal 2 11 2 2 2" xfId="26397" xr:uid="{7236344B-37E4-4517-AD74-DBABF81F6429}"/>
    <cellStyle name="Normal 2 11 2 3" xfId="10732" xr:uid="{00000000-0005-0000-0000-0000341F0000}"/>
    <cellStyle name="Normal 2 11 2 3 2" xfId="26398" xr:uid="{405C3933-F406-433C-86C4-03ADB1158F37}"/>
    <cellStyle name="Normal 2 11 2 4" xfId="10733" xr:uid="{00000000-0005-0000-0000-0000351F0000}"/>
    <cellStyle name="Normal 2 11 20" xfId="660" xr:uid="{00000000-0005-0000-0000-00002C020000}"/>
    <cellStyle name="Normal 2 11 20 2" xfId="10734" xr:uid="{00000000-0005-0000-0000-0000371F0000}"/>
    <cellStyle name="Normal 2 11 21" xfId="661" xr:uid="{00000000-0005-0000-0000-00002D020000}"/>
    <cellStyle name="Normal 2 11 21 2" xfId="10735" xr:uid="{00000000-0005-0000-0000-0000391F0000}"/>
    <cellStyle name="Normal 2 11 22" xfId="662" xr:uid="{00000000-0005-0000-0000-00002E020000}"/>
    <cellStyle name="Normal 2 11 22 2" xfId="10736" xr:uid="{00000000-0005-0000-0000-00003B1F0000}"/>
    <cellStyle name="Normal 2 11 23" xfId="663" xr:uid="{00000000-0005-0000-0000-00002F020000}"/>
    <cellStyle name="Normal 2 11 23 2" xfId="10737" xr:uid="{00000000-0005-0000-0000-00003D1F0000}"/>
    <cellStyle name="Normal 2 11 24" xfId="10738" xr:uid="{00000000-0005-0000-0000-00003E1F0000}"/>
    <cellStyle name="Normal 2 11 24 2" xfId="10739" xr:uid="{00000000-0005-0000-0000-00003F1F0000}"/>
    <cellStyle name="Normal 2 11 24 3" xfId="10740" xr:uid="{00000000-0005-0000-0000-0000401F0000}"/>
    <cellStyle name="Normal 2 11 25" xfId="10741" xr:uid="{00000000-0005-0000-0000-0000411F0000}"/>
    <cellStyle name="Normal 2 11 25 2" xfId="10742" xr:uid="{00000000-0005-0000-0000-0000421F0000}"/>
    <cellStyle name="Normal 2 11 25 2 2" xfId="10743" xr:uid="{00000000-0005-0000-0000-0000431F0000}"/>
    <cellStyle name="Normal 2 11 25 2 2 2" xfId="26401" xr:uid="{EF5A361D-2D84-4877-8997-6B86F450C65F}"/>
    <cellStyle name="Normal 2 11 25 2 3" xfId="10744" xr:uid="{00000000-0005-0000-0000-0000441F0000}"/>
    <cellStyle name="Normal 2 11 25 2 3 2" xfId="26402" xr:uid="{471F9707-AA0C-494E-BB84-AEF5FC27E944}"/>
    <cellStyle name="Normal 2 11 25 2 4" xfId="26400" xr:uid="{9420BEF2-D8F6-4F74-AF9B-79B3D213CEB0}"/>
    <cellStyle name="Normal 2 11 25 3" xfId="10745" xr:uid="{00000000-0005-0000-0000-0000451F0000}"/>
    <cellStyle name="Normal 2 11 25 3 2" xfId="26403" xr:uid="{E27B674C-7439-45D2-AA17-2554262C9388}"/>
    <cellStyle name="Normal 2 11 25 4" xfId="10746" xr:uid="{00000000-0005-0000-0000-0000461F0000}"/>
    <cellStyle name="Normal 2 11 25 4 2" xfId="26404" xr:uid="{B79D53D7-7B24-4AE0-BC68-B3A3606E07BD}"/>
    <cellStyle name="Normal 2 11 25 5" xfId="26399" xr:uid="{AD23C67B-400A-469D-94AE-7607C3D1A499}"/>
    <cellStyle name="Normal 2 11 26" xfId="10747" xr:uid="{00000000-0005-0000-0000-0000471F0000}"/>
    <cellStyle name="Normal 2 11 26 2" xfId="10748" xr:uid="{00000000-0005-0000-0000-0000481F0000}"/>
    <cellStyle name="Normal 2 11 26 2 2" xfId="26406" xr:uid="{9DEAC528-7853-405F-AE00-61E4473957C1}"/>
    <cellStyle name="Normal 2 11 26 3" xfId="10749" xr:uid="{00000000-0005-0000-0000-0000491F0000}"/>
    <cellStyle name="Normal 2 11 26 3 2" xfId="26407" xr:uid="{3B429E4E-A34D-4ECC-A9D7-4E5239E55085}"/>
    <cellStyle name="Normal 2 11 26 4" xfId="26405" xr:uid="{629A85E3-3C12-4D61-A6FB-4FFA30AA9BFE}"/>
    <cellStyle name="Normal 2 11 27" xfId="10750" xr:uid="{00000000-0005-0000-0000-00004A1F0000}"/>
    <cellStyle name="Normal 2 11 27 2" xfId="26408" xr:uid="{2AB71329-0C01-46AE-A502-BBC9C08AACA8}"/>
    <cellStyle name="Normal 2 11 28" xfId="10751" xr:uid="{00000000-0005-0000-0000-00004B1F0000}"/>
    <cellStyle name="Normal 2 11 28 2" xfId="26409" xr:uid="{779106AA-D5A5-469B-9F5B-D99D3C434BB3}"/>
    <cellStyle name="Normal 2 11 29" xfId="20117" xr:uid="{00000000-0005-0000-0000-00004C1F0000}"/>
    <cellStyle name="Normal 2 11 29 2" xfId="28487" xr:uid="{61E27E69-01AC-4AFF-B152-996BBDBEF771}"/>
    <cellStyle name="Normal 2 11 3" xfId="664" xr:uid="{00000000-0005-0000-0000-000030020000}"/>
    <cellStyle name="Normal 2 11 3 2" xfId="10752" xr:uid="{00000000-0005-0000-0000-00004E1F0000}"/>
    <cellStyle name="Normal 2 11 30" xfId="5292" xr:uid="{00000000-0005-0000-0000-00001D1F0000}"/>
    <cellStyle name="Normal 2 11 30 2" xfId="23364" xr:uid="{D582843F-B518-4EA4-9434-1964B5F11803}"/>
    <cellStyle name="Normal 2 11 4" xfId="665" xr:uid="{00000000-0005-0000-0000-000031020000}"/>
    <cellStyle name="Normal 2 11 4 2" xfId="10753" xr:uid="{00000000-0005-0000-0000-0000501F0000}"/>
    <cellStyle name="Normal 2 11 5" xfId="666" xr:uid="{00000000-0005-0000-0000-000032020000}"/>
    <cellStyle name="Normal 2 11 5 2" xfId="10754" xr:uid="{00000000-0005-0000-0000-0000521F0000}"/>
    <cellStyle name="Normal 2 11 6" xfId="667" xr:uid="{00000000-0005-0000-0000-000033020000}"/>
    <cellStyle name="Normal 2 11 6 2" xfId="10755" xr:uid="{00000000-0005-0000-0000-0000541F0000}"/>
    <cellStyle name="Normal 2 11 7" xfId="668" xr:uid="{00000000-0005-0000-0000-000034020000}"/>
    <cellStyle name="Normal 2 11 7 2" xfId="10756" xr:uid="{00000000-0005-0000-0000-0000561F0000}"/>
    <cellStyle name="Normal 2 11 8" xfId="669" xr:uid="{00000000-0005-0000-0000-000035020000}"/>
    <cellStyle name="Normal 2 11 8 2" xfId="10757" xr:uid="{00000000-0005-0000-0000-0000581F0000}"/>
    <cellStyle name="Normal 2 11 9" xfId="670" xr:uid="{00000000-0005-0000-0000-000036020000}"/>
    <cellStyle name="Normal 2 11 9 2" xfId="10758" xr:uid="{00000000-0005-0000-0000-00005A1F0000}"/>
    <cellStyle name="Normal 2 12" xfId="671" xr:uid="{00000000-0005-0000-0000-000037020000}"/>
    <cellStyle name="Normal 2 12 10" xfId="672" xr:uid="{00000000-0005-0000-0000-000038020000}"/>
    <cellStyle name="Normal 2 12 10 2" xfId="10759" xr:uid="{00000000-0005-0000-0000-00005D1F0000}"/>
    <cellStyle name="Normal 2 12 11" xfId="673" xr:uid="{00000000-0005-0000-0000-000039020000}"/>
    <cellStyle name="Normal 2 12 11 2" xfId="10760" xr:uid="{00000000-0005-0000-0000-00005F1F0000}"/>
    <cellStyle name="Normal 2 12 12" xfId="674" xr:uid="{00000000-0005-0000-0000-00003A020000}"/>
    <cellStyle name="Normal 2 12 12 2" xfId="10761" xr:uid="{00000000-0005-0000-0000-0000611F0000}"/>
    <cellStyle name="Normal 2 12 13" xfId="675" xr:uid="{00000000-0005-0000-0000-00003B020000}"/>
    <cellStyle name="Normal 2 12 13 2" xfId="10762" xr:uid="{00000000-0005-0000-0000-0000631F0000}"/>
    <cellStyle name="Normal 2 12 14" xfId="676" xr:uid="{00000000-0005-0000-0000-00003C020000}"/>
    <cellStyle name="Normal 2 12 14 2" xfId="10763" xr:uid="{00000000-0005-0000-0000-0000651F0000}"/>
    <cellStyle name="Normal 2 12 15" xfId="677" xr:uid="{00000000-0005-0000-0000-00003D020000}"/>
    <cellStyle name="Normal 2 12 15 2" xfId="10764" xr:uid="{00000000-0005-0000-0000-0000671F0000}"/>
    <cellStyle name="Normal 2 12 16" xfId="678" xr:uid="{00000000-0005-0000-0000-00003E020000}"/>
    <cellStyle name="Normal 2 12 16 2" xfId="10765" xr:uid="{00000000-0005-0000-0000-0000691F0000}"/>
    <cellStyle name="Normal 2 12 17" xfId="679" xr:uid="{00000000-0005-0000-0000-00003F020000}"/>
    <cellStyle name="Normal 2 12 17 2" xfId="10766" xr:uid="{00000000-0005-0000-0000-00006B1F0000}"/>
    <cellStyle name="Normal 2 12 18" xfId="680" xr:uid="{00000000-0005-0000-0000-000040020000}"/>
    <cellStyle name="Normal 2 12 18 2" xfId="10767" xr:uid="{00000000-0005-0000-0000-00006D1F0000}"/>
    <cellStyle name="Normal 2 12 19" xfId="681" xr:uid="{00000000-0005-0000-0000-000041020000}"/>
    <cellStyle name="Normal 2 12 19 2" xfId="10768" xr:uid="{00000000-0005-0000-0000-00006F1F0000}"/>
    <cellStyle name="Normal 2 12 2" xfId="682" xr:uid="{00000000-0005-0000-0000-000042020000}"/>
    <cellStyle name="Normal 2 12 2 2" xfId="10769" xr:uid="{00000000-0005-0000-0000-0000711F0000}"/>
    <cellStyle name="Normal 2 12 20" xfId="683" xr:uid="{00000000-0005-0000-0000-000043020000}"/>
    <cellStyle name="Normal 2 12 20 2" xfId="10770" xr:uid="{00000000-0005-0000-0000-0000731F0000}"/>
    <cellStyle name="Normal 2 12 21" xfId="684" xr:uid="{00000000-0005-0000-0000-000044020000}"/>
    <cellStyle name="Normal 2 12 21 2" xfId="10771" xr:uid="{00000000-0005-0000-0000-0000751F0000}"/>
    <cellStyle name="Normal 2 12 22" xfId="685" xr:uid="{00000000-0005-0000-0000-000045020000}"/>
    <cellStyle name="Normal 2 12 22 2" xfId="10772" xr:uid="{00000000-0005-0000-0000-0000771F0000}"/>
    <cellStyle name="Normal 2 12 23" xfId="686" xr:uid="{00000000-0005-0000-0000-000046020000}"/>
    <cellStyle name="Normal 2 12 23 2" xfId="10773" xr:uid="{00000000-0005-0000-0000-0000791F0000}"/>
    <cellStyle name="Normal 2 12 24" xfId="10774" xr:uid="{00000000-0005-0000-0000-00007A1F0000}"/>
    <cellStyle name="Normal 2 12 3" xfId="687" xr:uid="{00000000-0005-0000-0000-000047020000}"/>
    <cellStyle name="Normal 2 12 3 2" xfId="10775" xr:uid="{00000000-0005-0000-0000-00007C1F0000}"/>
    <cellStyle name="Normal 2 12 4" xfId="688" xr:uid="{00000000-0005-0000-0000-000048020000}"/>
    <cellStyle name="Normal 2 12 4 2" xfId="10776" xr:uid="{00000000-0005-0000-0000-00007E1F0000}"/>
    <cellStyle name="Normal 2 12 5" xfId="689" xr:uid="{00000000-0005-0000-0000-000049020000}"/>
    <cellStyle name="Normal 2 12 5 2" xfId="10777" xr:uid="{00000000-0005-0000-0000-0000801F0000}"/>
    <cellStyle name="Normal 2 12 6" xfId="690" xr:uid="{00000000-0005-0000-0000-00004A020000}"/>
    <cellStyle name="Normal 2 12 6 2" xfId="10778" xr:uid="{00000000-0005-0000-0000-0000821F0000}"/>
    <cellStyle name="Normal 2 12 7" xfId="691" xr:uid="{00000000-0005-0000-0000-00004B020000}"/>
    <cellStyle name="Normal 2 12 7 2" xfId="10779" xr:uid="{00000000-0005-0000-0000-0000841F0000}"/>
    <cellStyle name="Normal 2 12 8" xfId="692" xr:uid="{00000000-0005-0000-0000-00004C020000}"/>
    <cellStyle name="Normal 2 12 8 2" xfId="10780" xr:uid="{00000000-0005-0000-0000-0000861F0000}"/>
    <cellStyle name="Normal 2 12 9" xfId="693" xr:uid="{00000000-0005-0000-0000-00004D020000}"/>
    <cellStyle name="Normal 2 12 9 2" xfId="10781" xr:uid="{00000000-0005-0000-0000-0000881F0000}"/>
    <cellStyle name="Normal 2 122" xfId="20566" xr:uid="{4274BA2E-76D4-42DF-B17B-8A96717D3BDA}"/>
    <cellStyle name="Normal 2 13" xfId="694" xr:uid="{00000000-0005-0000-0000-00004E020000}"/>
    <cellStyle name="Normal 2 13 10" xfId="695" xr:uid="{00000000-0005-0000-0000-00004F020000}"/>
    <cellStyle name="Normal 2 13 10 2" xfId="10782" xr:uid="{00000000-0005-0000-0000-00008B1F0000}"/>
    <cellStyle name="Normal 2 13 11" xfId="696" xr:uid="{00000000-0005-0000-0000-000050020000}"/>
    <cellStyle name="Normal 2 13 11 2" xfId="10783" xr:uid="{00000000-0005-0000-0000-00008D1F0000}"/>
    <cellStyle name="Normal 2 13 12" xfId="697" xr:uid="{00000000-0005-0000-0000-000051020000}"/>
    <cellStyle name="Normal 2 13 12 2" xfId="10784" xr:uid="{00000000-0005-0000-0000-00008F1F0000}"/>
    <cellStyle name="Normal 2 13 13" xfId="698" xr:uid="{00000000-0005-0000-0000-000052020000}"/>
    <cellStyle name="Normal 2 13 13 2" xfId="10785" xr:uid="{00000000-0005-0000-0000-0000911F0000}"/>
    <cellStyle name="Normal 2 13 14" xfId="699" xr:uid="{00000000-0005-0000-0000-000053020000}"/>
    <cellStyle name="Normal 2 13 14 2" xfId="10786" xr:uid="{00000000-0005-0000-0000-0000931F0000}"/>
    <cellStyle name="Normal 2 13 15" xfId="700" xr:uid="{00000000-0005-0000-0000-000054020000}"/>
    <cellStyle name="Normal 2 13 15 2" xfId="10787" xr:uid="{00000000-0005-0000-0000-0000951F0000}"/>
    <cellStyle name="Normal 2 13 16" xfId="701" xr:uid="{00000000-0005-0000-0000-000055020000}"/>
    <cellStyle name="Normal 2 13 16 2" xfId="10788" xr:uid="{00000000-0005-0000-0000-0000971F0000}"/>
    <cellStyle name="Normal 2 13 17" xfId="702" xr:uid="{00000000-0005-0000-0000-000056020000}"/>
    <cellStyle name="Normal 2 13 17 2" xfId="10789" xr:uid="{00000000-0005-0000-0000-0000991F0000}"/>
    <cellStyle name="Normal 2 13 18" xfId="703" xr:uid="{00000000-0005-0000-0000-000057020000}"/>
    <cellStyle name="Normal 2 13 18 2" xfId="10790" xr:uid="{00000000-0005-0000-0000-00009B1F0000}"/>
    <cellStyle name="Normal 2 13 19" xfId="704" xr:uid="{00000000-0005-0000-0000-000058020000}"/>
    <cellStyle name="Normal 2 13 19 2" xfId="10791" xr:uid="{00000000-0005-0000-0000-00009D1F0000}"/>
    <cellStyle name="Normal 2 13 2" xfId="705" xr:uid="{00000000-0005-0000-0000-000059020000}"/>
    <cellStyle name="Normal 2 13 2 2" xfId="10792" xr:uid="{00000000-0005-0000-0000-00009F1F0000}"/>
    <cellStyle name="Normal 2 13 20" xfId="706" xr:uid="{00000000-0005-0000-0000-00005A020000}"/>
    <cellStyle name="Normal 2 13 20 2" xfId="10793" xr:uid="{00000000-0005-0000-0000-0000A11F0000}"/>
    <cellStyle name="Normal 2 13 21" xfId="707" xr:uid="{00000000-0005-0000-0000-00005B020000}"/>
    <cellStyle name="Normal 2 13 21 2" xfId="10794" xr:uid="{00000000-0005-0000-0000-0000A31F0000}"/>
    <cellStyle name="Normal 2 13 22" xfId="708" xr:uid="{00000000-0005-0000-0000-00005C020000}"/>
    <cellStyle name="Normal 2 13 22 2" xfId="10795" xr:uid="{00000000-0005-0000-0000-0000A51F0000}"/>
    <cellStyle name="Normal 2 13 23" xfId="709" xr:uid="{00000000-0005-0000-0000-00005D020000}"/>
    <cellStyle name="Normal 2 13 23 2" xfId="10796" xr:uid="{00000000-0005-0000-0000-0000A71F0000}"/>
    <cellStyle name="Normal 2 13 24" xfId="10797" xr:uid="{00000000-0005-0000-0000-0000A81F0000}"/>
    <cellStyle name="Normal 2 13 3" xfId="710" xr:uid="{00000000-0005-0000-0000-00005E020000}"/>
    <cellStyle name="Normal 2 13 3 2" xfId="10798" xr:uid="{00000000-0005-0000-0000-0000AA1F0000}"/>
    <cellStyle name="Normal 2 13 4" xfId="711" xr:uid="{00000000-0005-0000-0000-00005F020000}"/>
    <cellStyle name="Normal 2 13 4 2" xfId="10799" xr:uid="{00000000-0005-0000-0000-0000AC1F0000}"/>
    <cellStyle name="Normal 2 13 5" xfId="712" xr:uid="{00000000-0005-0000-0000-000060020000}"/>
    <cellStyle name="Normal 2 13 5 2" xfId="10800" xr:uid="{00000000-0005-0000-0000-0000AE1F0000}"/>
    <cellStyle name="Normal 2 13 6" xfId="713" xr:uid="{00000000-0005-0000-0000-000061020000}"/>
    <cellStyle name="Normal 2 13 6 2" xfId="10801" xr:uid="{00000000-0005-0000-0000-0000B01F0000}"/>
    <cellStyle name="Normal 2 13 7" xfId="714" xr:uid="{00000000-0005-0000-0000-000062020000}"/>
    <cellStyle name="Normal 2 13 7 2" xfId="10802" xr:uid="{00000000-0005-0000-0000-0000B21F0000}"/>
    <cellStyle name="Normal 2 13 8" xfId="715" xr:uid="{00000000-0005-0000-0000-000063020000}"/>
    <cellStyle name="Normal 2 13 8 2" xfId="10803" xr:uid="{00000000-0005-0000-0000-0000B41F0000}"/>
    <cellStyle name="Normal 2 13 9" xfId="716" xr:uid="{00000000-0005-0000-0000-000064020000}"/>
    <cellStyle name="Normal 2 13 9 2" xfId="10804" xr:uid="{00000000-0005-0000-0000-0000B61F0000}"/>
    <cellStyle name="Normal 2 14" xfId="717" xr:uid="{00000000-0005-0000-0000-000065020000}"/>
    <cellStyle name="Normal 2 14 10" xfId="718" xr:uid="{00000000-0005-0000-0000-000066020000}"/>
    <cellStyle name="Normal 2 14 10 2" xfId="10805" xr:uid="{00000000-0005-0000-0000-0000B91F0000}"/>
    <cellStyle name="Normal 2 14 11" xfId="719" xr:uid="{00000000-0005-0000-0000-000067020000}"/>
    <cellStyle name="Normal 2 14 11 2" xfId="10806" xr:uid="{00000000-0005-0000-0000-0000BB1F0000}"/>
    <cellStyle name="Normal 2 14 12" xfId="720" xr:uid="{00000000-0005-0000-0000-000068020000}"/>
    <cellStyle name="Normal 2 14 12 2" xfId="10807" xr:uid="{00000000-0005-0000-0000-0000BD1F0000}"/>
    <cellStyle name="Normal 2 14 13" xfId="721" xr:uid="{00000000-0005-0000-0000-000069020000}"/>
    <cellStyle name="Normal 2 14 13 2" xfId="10808" xr:uid="{00000000-0005-0000-0000-0000BF1F0000}"/>
    <cellStyle name="Normal 2 14 14" xfId="722" xr:uid="{00000000-0005-0000-0000-00006A020000}"/>
    <cellStyle name="Normal 2 14 14 2" xfId="10809" xr:uid="{00000000-0005-0000-0000-0000C11F0000}"/>
    <cellStyle name="Normal 2 14 15" xfId="723" xr:uid="{00000000-0005-0000-0000-00006B020000}"/>
    <cellStyle name="Normal 2 14 15 2" xfId="10810" xr:uid="{00000000-0005-0000-0000-0000C31F0000}"/>
    <cellStyle name="Normal 2 14 16" xfId="724" xr:uid="{00000000-0005-0000-0000-00006C020000}"/>
    <cellStyle name="Normal 2 14 16 2" xfId="10811" xr:uid="{00000000-0005-0000-0000-0000C51F0000}"/>
    <cellStyle name="Normal 2 14 17" xfId="725" xr:uid="{00000000-0005-0000-0000-00006D020000}"/>
    <cellStyle name="Normal 2 14 17 2" xfId="10812" xr:uid="{00000000-0005-0000-0000-0000C71F0000}"/>
    <cellStyle name="Normal 2 14 18" xfId="726" xr:uid="{00000000-0005-0000-0000-00006E020000}"/>
    <cellStyle name="Normal 2 14 18 2" xfId="10813" xr:uid="{00000000-0005-0000-0000-0000C91F0000}"/>
    <cellStyle name="Normal 2 14 19" xfId="727" xr:uid="{00000000-0005-0000-0000-00006F020000}"/>
    <cellStyle name="Normal 2 14 19 2" xfId="10814" xr:uid="{00000000-0005-0000-0000-0000CB1F0000}"/>
    <cellStyle name="Normal 2 14 2" xfId="728" xr:uid="{00000000-0005-0000-0000-000070020000}"/>
    <cellStyle name="Normal 2 14 2 2" xfId="10815" xr:uid="{00000000-0005-0000-0000-0000CD1F0000}"/>
    <cellStyle name="Normal 2 14 20" xfId="729" xr:uid="{00000000-0005-0000-0000-000071020000}"/>
    <cellStyle name="Normal 2 14 20 2" xfId="10816" xr:uid="{00000000-0005-0000-0000-0000CF1F0000}"/>
    <cellStyle name="Normal 2 14 21" xfId="730" xr:uid="{00000000-0005-0000-0000-000072020000}"/>
    <cellStyle name="Normal 2 14 21 2" xfId="10817" xr:uid="{00000000-0005-0000-0000-0000D11F0000}"/>
    <cellStyle name="Normal 2 14 22" xfId="731" xr:uid="{00000000-0005-0000-0000-000073020000}"/>
    <cellStyle name="Normal 2 14 22 2" xfId="10818" xr:uid="{00000000-0005-0000-0000-0000D31F0000}"/>
    <cellStyle name="Normal 2 14 23" xfId="732" xr:uid="{00000000-0005-0000-0000-000074020000}"/>
    <cellStyle name="Normal 2 14 23 2" xfId="10819" xr:uid="{00000000-0005-0000-0000-0000D51F0000}"/>
    <cellStyle name="Normal 2 14 24" xfId="10820" xr:uid="{00000000-0005-0000-0000-0000D61F0000}"/>
    <cellStyle name="Normal 2 14 3" xfId="733" xr:uid="{00000000-0005-0000-0000-000075020000}"/>
    <cellStyle name="Normal 2 14 3 2" xfId="10821" xr:uid="{00000000-0005-0000-0000-0000D81F0000}"/>
    <cellStyle name="Normal 2 14 4" xfId="734" xr:uid="{00000000-0005-0000-0000-000076020000}"/>
    <cellStyle name="Normal 2 14 4 2" xfId="10822" xr:uid="{00000000-0005-0000-0000-0000DA1F0000}"/>
    <cellStyle name="Normal 2 14 5" xfId="735" xr:uid="{00000000-0005-0000-0000-000077020000}"/>
    <cellStyle name="Normal 2 14 5 2" xfId="10823" xr:uid="{00000000-0005-0000-0000-0000DC1F0000}"/>
    <cellStyle name="Normal 2 14 6" xfId="736" xr:uid="{00000000-0005-0000-0000-000078020000}"/>
    <cellStyle name="Normal 2 14 6 2" xfId="10824" xr:uid="{00000000-0005-0000-0000-0000DE1F0000}"/>
    <cellStyle name="Normal 2 14 7" xfId="737" xr:uid="{00000000-0005-0000-0000-000079020000}"/>
    <cellStyle name="Normal 2 14 7 2" xfId="10825" xr:uid="{00000000-0005-0000-0000-0000E01F0000}"/>
    <cellStyle name="Normal 2 14 8" xfId="738" xr:uid="{00000000-0005-0000-0000-00007A020000}"/>
    <cellStyle name="Normal 2 14 8 2" xfId="10826" xr:uid="{00000000-0005-0000-0000-0000E21F0000}"/>
    <cellStyle name="Normal 2 14 9" xfId="739" xr:uid="{00000000-0005-0000-0000-00007B020000}"/>
    <cellStyle name="Normal 2 14 9 2" xfId="10827" xr:uid="{00000000-0005-0000-0000-0000E41F0000}"/>
    <cellStyle name="Normal 2 15" xfId="740" xr:uid="{00000000-0005-0000-0000-00007C020000}"/>
    <cellStyle name="Normal 2 15 10" xfId="741" xr:uid="{00000000-0005-0000-0000-00007D020000}"/>
    <cellStyle name="Normal 2 15 10 2" xfId="10828" xr:uid="{00000000-0005-0000-0000-0000E71F0000}"/>
    <cellStyle name="Normal 2 15 11" xfId="742" xr:uid="{00000000-0005-0000-0000-00007E020000}"/>
    <cellStyle name="Normal 2 15 11 2" xfId="10829" xr:uid="{00000000-0005-0000-0000-0000E91F0000}"/>
    <cellStyle name="Normal 2 15 12" xfId="743" xr:uid="{00000000-0005-0000-0000-00007F020000}"/>
    <cellStyle name="Normal 2 15 12 2" xfId="10830" xr:uid="{00000000-0005-0000-0000-0000EB1F0000}"/>
    <cellStyle name="Normal 2 15 13" xfId="744" xr:uid="{00000000-0005-0000-0000-000080020000}"/>
    <cellStyle name="Normal 2 15 13 2" xfId="10831" xr:uid="{00000000-0005-0000-0000-0000ED1F0000}"/>
    <cellStyle name="Normal 2 15 14" xfId="745" xr:uid="{00000000-0005-0000-0000-000081020000}"/>
    <cellStyle name="Normal 2 15 14 2" xfId="10832" xr:uid="{00000000-0005-0000-0000-0000EF1F0000}"/>
    <cellStyle name="Normal 2 15 15" xfId="746" xr:uid="{00000000-0005-0000-0000-000082020000}"/>
    <cellStyle name="Normal 2 15 15 2" xfId="10833" xr:uid="{00000000-0005-0000-0000-0000F11F0000}"/>
    <cellStyle name="Normal 2 15 16" xfId="747" xr:uid="{00000000-0005-0000-0000-000083020000}"/>
    <cellStyle name="Normal 2 15 16 2" xfId="10834" xr:uid="{00000000-0005-0000-0000-0000F31F0000}"/>
    <cellStyle name="Normal 2 15 17" xfId="748" xr:uid="{00000000-0005-0000-0000-000084020000}"/>
    <cellStyle name="Normal 2 15 17 2" xfId="10835" xr:uid="{00000000-0005-0000-0000-0000F51F0000}"/>
    <cellStyle name="Normal 2 15 18" xfId="749" xr:uid="{00000000-0005-0000-0000-000085020000}"/>
    <cellStyle name="Normal 2 15 18 2" xfId="10836" xr:uid="{00000000-0005-0000-0000-0000F71F0000}"/>
    <cellStyle name="Normal 2 15 19" xfId="750" xr:uid="{00000000-0005-0000-0000-000086020000}"/>
    <cellStyle name="Normal 2 15 19 2" xfId="10837" xr:uid="{00000000-0005-0000-0000-0000F91F0000}"/>
    <cellStyle name="Normal 2 15 2" xfId="751" xr:uid="{00000000-0005-0000-0000-000087020000}"/>
    <cellStyle name="Normal 2 15 2 2" xfId="10838" xr:uid="{00000000-0005-0000-0000-0000FB1F0000}"/>
    <cellStyle name="Normal 2 15 20" xfId="752" xr:uid="{00000000-0005-0000-0000-000088020000}"/>
    <cellStyle name="Normal 2 15 20 2" xfId="10839" xr:uid="{00000000-0005-0000-0000-0000FD1F0000}"/>
    <cellStyle name="Normal 2 15 21" xfId="753" xr:uid="{00000000-0005-0000-0000-000089020000}"/>
    <cellStyle name="Normal 2 15 21 2" xfId="10840" xr:uid="{00000000-0005-0000-0000-0000FF1F0000}"/>
    <cellStyle name="Normal 2 15 22" xfId="754" xr:uid="{00000000-0005-0000-0000-00008A020000}"/>
    <cellStyle name="Normal 2 15 22 2" xfId="10841" xr:uid="{00000000-0005-0000-0000-000001200000}"/>
    <cellStyle name="Normal 2 15 23" xfId="755" xr:uid="{00000000-0005-0000-0000-00008B020000}"/>
    <cellStyle name="Normal 2 15 23 2" xfId="10842" xr:uid="{00000000-0005-0000-0000-000003200000}"/>
    <cellStyle name="Normal 2 15 24" xfId="10843" xr:uid="{00000000-0005-0000-0000-000004200000}"/>
    <cellStyle name="Normal 2 15 3" xfId="756" xr:uid="{00000000-0005-0000-0000-00008C020000}"/>
    <cellStyle name="Normal 2 15 3 2" xfId="10844" xr:uid="{00000000-0005-0000-0000-000006200000}"/>
    <cellStyle name="Normal 2 15 4" xfId="757" xr:uid="{00000000-0005-0000-0000-00008D020000}"/>
    <cellStyle name="Normal 2 15 4 2" xfId="10845" xr:uid="{00000000-0005-0000-0000-000008200000}"/>
    <cellStyle name="Normal 2 15 5" xfId="758" xr:uid="{00000000-0005-0000-0000-00008E020000}"/>
    <cellStyle name="Normal 2 15 5 2" xfId="10846" xr:uid="{00000000-0005-0000-0000-00000A200000}"/>
    <cellStyle name="Normal 2 15 6" xfId="759" xr:uid="{00000000-0005-0000-0000-00008F020000}"/>
    <cellStyle name="Normal 2 15 6 2" xfId="10847" xr:uid="{00000000-0005-0000-0000-00000C200000}"/>
    <cellStyle name="Normal 2 15 7" xfId="760" xr:uid="{00000000-0005-0000-0000-000090020000}"/>
    <cellStyle name="Normal 2 15 7 2" xfId="10848" xr:uid="{00000000-0005-0000-0000-00000E200000}"/>
    <cellStyle name="Normal 2 15 8" xfId="761" xr:uid="{00000000-0005-0000-0000-000091020000}"/>
    <cellStyle name="Normal 2 15 8 2" xfId="10849" xr:uid="{00000000-0005-0000-0000-000010200000}"/>
    <cellStyle name="Normal 2 15 9" xfId="762" xr:uid="{00000000-0005-0000-0000-000092020000}"/>
    <cellStyle name="Normal 2 15 9 2" xfId="10850" xr:uid="{00000000-0005-0000-0000-000012200000}"/>
    <cellStyle name="Normal 2 16" xfId="763" xr:uid="{00000000-0005-0000-0000-000093020000}"/>
    <cellStyle name="Normal 2 16 10" xfId="764" xr:uid="{00000000-0005-0000-0000-000094020000}"/>
    <cellStyle name="Normal 2 16 10 2" xfId="10851" xr:uid="{00000000-0005-0000-0000-000015200000}"/>
    <cellStyle name="Normal 2 16 11" xfId="765" xr:uid="{00000000-0005-0000-0000-000095020000}"/>
    <cellStyle name="Normal 2 16 11 2" xfId="10852" xr:uid="{00000000-0005-0000-0000-000017200000}"/>
    <cellStyle name="Normal 2 16 12" xfId="766" xr:uid="{00000000-0005-0000-0000-000096020000}"/>
    <cellStyle name="Normal 2 16 12 2" xfId="10853" xr:uid="{00000000-0005-0000-0000-000019200000}"/>
    <cellStyle name="Normal 2 16 13" xfId="767" xr:uid="{00000000-0005-0000-0000-000097020000}"/>
    <cellStyle name="Normal 2 16 13 2" xfId="10854" xr:uid="{00000000-0005-0000-0000-00001B200000}"/>
    <cellStyle name="Normal 2 16 14" xfId="768" xr:uid="{00000000-0005-0000-0000-000098020000}"/>
    <cellStyle name="Normal 2 16 14 2" xfId="10855" xr:uid="{00000000-0005-0000-0000-00001D200000}"/>
    <cellStyle name="Normal 2 16 15" xfId="769" xr:uid="{00000000-0005-0000-0000-000099020000}"/>
    <cellStyle name="Normal 2 16 15 2" xfId="10856" xr:uid="{00000000-0005-0000-0000-00001F200000}"/>
    <cellStyle name="Normal 2 16 16" xfId="770" xr:uid="{00000000-0005-0000-0000-00009A020000}"/>
    <cellStyle name="Normal 2 16 16 2" xfId="10857" xr:uid="{00000000-0005-0000-0000-000021200000}"/>
    <cellStyle name="Normal 2 16 17" xfId="771" xr:uid="{00000000-0005-0000-0000-00009B020000}"/>
    <cellStyle name="Normal 2 16 17 2" xfId="10858" xr:uid="{00000000-0005-0000-0000-000023200000}"/>
    <cellStyle name="Normal 2 16 18" xfId="772" xr:uid="{00000000-0005-0000-0000-00009C020000}"/>
    <cellStyle name="Normal 2 16 18 2" xfId="10859" xr:uid="{00000000-0005-0000-0000-000025200000}"/>
    <cellStyle name="Normal 2 16 19" xfId="773" xr:uid="{00000000-0005-0000-0000-00009D020000}"/>
    <cellStyle name="Normal 2 16 19 2" xfId="10860" xr:uid="{00000000-0005-0000-0000-000027200000}"/>
    <cellStyle name="Normal 2 16 2" xfId="774" xr:uid="{00000000-0005-0000-0000-00009E020000}"/>
    <cellStyle name="Normal 2 16 2 2" xfId="10861" xr:uid="{00000000-0005-0000-0000-000029200000}"/>
    <cellStyle name="Normal 2 16 20" xfId="775" xr:uid="{00000000-0005-0000-0000-00009F020000}"/>
    <cellStyle name="Normal 2 16 20 2" xfId="10862" xr:uid="{00000000-0005-0000-0000-00002B200000}"/>
    <cellStyle name="Normal 2 16 21" xfId="776" xr:uid="{00000000-0005-0000-0000-0000A0020000}"/>
    <cellStyle name="Normal 2 16 21 2" xfId="10863" xr:uid="{00000000-0005-0000-0000-00002D200000}"/>
    <cellStyle name="Normal 2 16 22" xfId="777" xr:uid="{00000000-0005-0000-0000-0000A1020000}"/>
    <cellStyle name="Normal 2 16 22 2" xfId="10864" xr:uid="{00000000-0005-0000-0000-00002F200000}"/>
    <cellStyle name="Normal 2 16 23" xfId="778" xr:uid="{00000000-0005-0000-0000-0000A2020000}"/>
    <cellStyle name="Normal 2 16 23 2" xfId="10865" xr:uid="{00000000-0005-0000-0000-000031200000}"/>
    <cellStyle name="Normal 2 16 24" xfId="10866" xr:uid="{00000000-0005-0000-0000-000032200000}"/>
    <cellStyle name="Normal 2 16 3" xfId="779" xr:uid="{00000000-0005-0000-0000-0000A3020000}"/>
    <cellStyle name="Normal 2 16 3 2" xfId="10867" xr:uid="{00000000-0005-0000-0000-000034200000}"/>
    <cellStyle name="Normal 2 16 4" xfId="780" xr:uid="{00000000-0005-0000-0000-0000A4020000}"/>
    <cellStyle name="Normal 2 16 4 2" xfId="10868" xr:uid="{00000000-0005-0000-0000-000036200000}"/>
    <cellStyle name="Normal 2 16 5" xfId="781" xr:uid="{00000000-0005-0000-0000-0000A5020000}"/>
    <cellStyle name="Normal 2 16 5 2" xfId="10869" xr:uid="{00000000-0005-0000-0000-000038200000}"/>
    <cellStyle name="Normal 2 16 6" xfId="782" xr:uid="{00000000-0005-0000-0000-0000A6020000}"/>
    <cellStyle name="Normal 2 16 6 2" xfId="10870" xr:uid="{00000000-0005-0000-0000-00003A200000}"/>
    <cellStyle name="Normal 2 16 7" xfId="783" xr:uid="{00000000-0005-0000-0000-0000A7020000}"/>
    <cellStyle name="Normal 2 16 7 2" xfId="10871" xr:uid="{00000000-0005-0000-0000-00003C200000}"/>
    <cellStyle name="Normal 2 16 8" xfId="784" xr:uid="{00000000-0005-0000-0000-0000A8020000}"/>
    <cellStyle name="Normal 2 16 8 2" xfId="10872" xr:uid="{00000000-0005-0000-0000-00003E200000}"/>
    <cellStyle name="Normal 2 16 9" xfId="785" xr:uid="{00000000-0005-0000-0000-0000A9020000}"/>
    <cellStyle name="Normal 2 16 9 2" xfId="10873" xr:uid="{00000000-0005-0000-0000-000040200000}"/>
    <cellStyle name="Normal 2 17" xfId="786" xr:uid="{00000000-0005-0000-0000-0000AA020000}"/>
    <cellStyle name="Normal 2 17 10" xfId="787" xr:uid="{00000000-0005-0000-0000-0000AB020000}"/>
    <cellStyle name="Normal 2 17 10 2" xfId="10874" xr:uid="{00000000-0005-0000-0000-000043200000}"/>
    <cellStyle name="Normal 2 17 11" xfId="788" xr:uid="{00000000-0005-0000-0000-0000AC020000}"/>
    <cellStyle name="Normal 2 17 11 2" xfId="10875" xr:uid="{00000000-0005-0000-0000-000045200000}"/>
    <cellStyle name="Normal 2 17 12" xfId="789" xr:uid="{00000000-0005-0000-0000-0000AD020000}"/>
    <cellStyle name="Normal 2 17 12 2" xfId="10876" xr:uid="{00000000-0005-0000-0000-000047200000}"/>
    <cellStyle name="Normal 2 17 13" xfId="790" xr:uid="{00000000-0005-0000-0000-0000AE020000}"/>
    <cellStyle name="Normal 2 17 13 2" xfId="10877" xr:uid="{00000000-0005-0000-0000-000049200000}"/>
    <cellStyle name="Normal 2 17 14" xfId="791" xr:uid="{00000000-0005-0000-0000-0000AF020000}"/>
    <cellStyle name="Normal 2 17 14 2" xfId="10878" xr:uid="{00000000-0005-0000-0000-00004B200000}"/>
    <cellStyle name="Normal 2 17 15" xfId="792" xr:uid="{00000000-0005-0000-0000-0000B0020000}"/>
    <cellStyle name="Normal 2 17 15 2" xfId="10879" xr:uid="{00000000-0005-0000-0000-00004D200000}"/>
    <cellStyle name="Normal 2 17 16" xfId="793" xr:uid="{00000000-0005-0000-0000-0000B1020000}"/>
    <cellStyle name="Normal 2 17 16 2" xfId="10880" xr:uid="{00000000-0005-0000-0000-00004F200000}"/>
    <cellStyle name="Normal 2 17 17" xfId="794" xr:uid="{00000000-0005-0000-0000-0000B2020000}"/>
    <cellStyle name="Normal 2 17 17 2" xfId="10881" xr:uid="{00000000-0005-0000-0000-000051200000}"/>
    <cellStyle name="Normal 2 17 18" xfId="795" xr:uid="{00000000-0005-0000-0000-0000B3020000}"/>
    <cellStyle name="Normal 2 17 18 2" xfId="10882" xr:uid="{00000000-0005-0000-0000-000053200000}"/>
    <cellStyle name="Normal 2 17 19" xfId="796" xr:uid="{00000000-0005-0000-0000-0000B4020000}"/>
    <cellStyle name="Normal 2 17 19 2" xfId="10883" xr:uid="{00000000-0005-0000-0000-000055200000}"/>
    <cellStyle name="Normal 2 17 2" xfId="797" xr:uid="{00000000-0005-0000-0000-0000B5020000}"/>
    <cellStyle name="Normal 2 17 2 2" xfId="10884" xr:uid="{00000000-0005-0000-0000-000057200000}"/>
    <cellStyle name="Normal 2 17 20" xfId="798" xr:uid="{00000000-0005-0000-0000-0000B6020000}"/>
    <cellStyle name="Normal 2 17 20 2" xfId="10885" xr:uid="{00000000-0005-0000-0000-000059200000}"/>
    <cellStyle name="Normal 2 17 21" xfId="799" xr:uid="{00000000-0005-0000-0000-0000B7020000}"/>
    <cellStyle name="Normal 2 17 21 2" xfId="10886" xr:uid="{00000000-0005-0000-0000-00005B200000}"/>
    <cellStyle name="Normal 2 17 22" xfId="800" xr:uid="{00000000-0005-0000-0000-0000B8020000}"/>
    <cellStyle name="Normal 2 17 22 2" xfId="10887" xr:uid="{00000000-0005-0000-0000-00005D200000}"/>
    <cellStyle name="Normal 2 17 23" xfId="801" xr:uid="{00000000-0005-0000-0000-0000B9020000}"/>
    <cellStyle name="Normal 2 17 23 2" xfId="10888" xr:uid="{00000000-0005-0000-0000-00005F200000}"/>
    <cellStyle name="Normal 2 17 24" xfId="10889" xr:uid="{00000000-0005-0000-0000-000060200000}"/>
    <cellStyle name="Normal 2 17 3" xfId="802" xr:uid="{00000000-0005-0000-0000-0000BA020000}"/>
    <cellStyle name="Normal 2 17 3 2" xfId="10890" xr:uid="{00000000-0005-0000-0000-000062200000}"/>
    <cellStyle name="Normal 2 17 4" xfId="803" xr:uid="{00000000-0005-0000-0000-0000BB020000}"/>
    <cellStyle name="Normal 2 17 4 2" xfId="10891" xr:uid="{00000000-0005-0000-0000-000064200000}"/>
    <cellStyle name="Normal 2 17 5" xfId="804" xr:uid="{00000000-0005-0000-0000-0000BC020000}"/>
    <cellStyle name="Normal 2 17 5 2" xfId="10892" xr:uid="{00000000-0005-0000-0000-000066200000}"/>
    <cellStyle name="Normal 2 17 6" xfId="805" xr:uid="{00000000-0005-0000-0000-0000BD020000}"/>
    <cellStyle name="Normal 2 17 6 2" xfId="10893" xr:uid="{00000000-0005-0000-0000-000068200000}"/>
    <cellStyle name="Normal 2 17 7" xfId="806" xr:uid="{00000000-0005-0000-0000-0000BE020000}"/>
    <cellStyle name="Normal 2 17 7 2" xfId="10894" xr:uid="{00000000-0005-0000-0000-00006A200000}"/>
    <cellStyle name="Normal 2 17 8" xfId="807" xr:uid="{00000000-0005-0000-0000-0000BF020000}"/>
    <cellStyle name="Normal 2 17 8 2" xfId="10895" xr:uid="{00000000-0005-0000-0000-00006C200000}"/>
    <cellStyle name="Normal 2 17 9" xfId="808" xr:uid="{00000000-0005-0000-0000-0000C0020000}"/>
    <cellStyle name="Normal 2 17 9 2" xfId="10896" xr:uid="{00000000-0005-0000-0000-00006E200000}"/>
    <cellStyle name="Normal 2 18" xfId="809" xr:uid="{00000000-0005-0000-0000-0000C1020000}"/>
    <cellStyle name="Normal 2 18 10" xfId="810" xr:uid="{00000000-0005-0000-0000-0000C2020000}"/>
    <cellStyle name="Normal 2 18 10 2" xfId="10897" xr:uid="{00000000-0005-0000-0000-000071200000}"/>
    <cellStyle name="Normal 2 18 11" xfId="811" xr:uid="{00000000-0005-0000-0000-0000C3020000}"/>
    <cellStyle name="Normal 2 18 11 2" xfId="10898" xr:uid="{00000000-0005-0000-0000-000073200000}"/>
    <cellStyle name="Normal 2 18 12" xfId="812" xr:uid="{00000000-0005-0000-0000-0000C4020000}"/>
    <cellStyle name="Normal 2 18 12 2" xfId="10899" xr:uid="{00000000-0005-0000-0000-000075200000}"/>
    <cellStyle name="Normal 2 18 13" xfId="813" xr:uid="{00000000-0005-0000-0000-0000C5020000}"/>
    <cellStyle name="Normal 2 18 13 2" xfId="10900" xr:uid="{00000000-0005-0000-0000-000077200000}"/>
    <cellStyle name="Normal 2 18 14" xfId="814" xr:uid="{00000000-0005-0000-0000-0000C6020000}"/>
    <cellStyle name="Normal 2 18 14 2" xfId="10901" xr:uid="{00000000-0005-0000-0000-000079200000}"/>
    <cellStyle name="Normal 2 18 15" xfId="815" xr:uid="{00000000-0005-0000-0000-0000C7020000}"/>
    <cellStyle name="Normal 2 18 15 2" xfId="10902" xr:uid="{00000000-0005-0000-0000-00007B200000}"/>
    <cellStyle name="Normal 2 18 16" xfId="816" xr:uid="{00000000-0005-0000-0000-0000C8020000}"/>
    <cellStyle name="Normal 2 18 16 2" xfId="10903" xr:uid="{00000000-0005-0000-0000-00007D200000}"/>
    <cellStyle name="Normal 2 18 17" xfId="817" xr:uid="{00000000-0005-0000-0000-0000C9020000}"/>
    <cellStyle name="Normal 2 18 17 2" xfId="10904" xr:uid="{00000000-0005-0000-0000-00007F200000}"/>
    <cellStyle name="Normal 2 18 18" xfId="818" xr:uid="{00000000-0005-0000-0000-0000CA020000}"/>
    <cellStyle name="Normal 2 18 18 2" xfId="10905" xr:uid="{00000000-0005-0000-0000-000081200000}"/>
    <cellStyle name="Normal 2 18 19" xfId="819" xr:uid="{00000000-0005-0000-0000-0000CB020000}"/>
    <cellStyle name="Normal 2 18 19 2" xfId="10906" xr:uid="{00000000-0005-0000-0000-000083200000}"/>
    <cellStyle name="Normal 2 18 2" xfId="820" xr:uid="{00000000-0005-0000-0000-0000CC020000}"/>
    <cellStyle name="Normal 2 18 2 2" xfId="10907" xr:uid="{00000000-0005-0000-0000-000085200000}"/>
    <cellStyle name="Normal 2 18 20" xfId="821" xr:uid="{00000000-0005-0000-0000-0000CD020000}"/>
    <cellStyle name="Normal 2 18 20 2" xfId="10908" xr:uid="{00000000-0005-0000-0000-000087200000}"/>
    <cellStyle name="Normal 2 18 21" xfId="822" xr:uid="{00000000-0005-0000-0000-0000CE020000}"/>
    <cellStyle name="Normal 2 18 21 2" xfId="10909" xr:uid="{00000000-0005-0000-0000-000089200000}"/>
    <cellStyle name="Normal 2 18 22" xfId="823" xr:uid="{00000000-0005-0000-0000-0000CF020000}"/>
    <cellStyle name="Normal 2 18 22 2" xfId="10910" xr:uid="{00000000-0005-0000-0000-00008B200000}"/>
    <cellStyle name="Normal 2 18 23" xfId="824" xr:uid="{00000000-0005-0000-0000-0000D0020000}"/>
    <cellStyle name="Normal 2 18 23 2" xfId="10911" xr:uid="{00000000-0005-0000-0000-00008D200000}"/>
    <cellStyle name="Normal 2 18 24" xfId="10912" xr:uid="{00000000-0005-0000-0000-00008E200000}"/>
    <cellStyle name="Normal 2 18 3" xfId="825" xr:uid="{00000000-0005-0000-0000-0000D1020000}"/>
    <cellStyle name="Normal 2 18 3 2" xfId="10913" xr:uid="{00000000-0005-0000-0000-000090200000}"/>
    <cellStyle name="Normal 2 18 4" xfId="826" xr:uid="{00000000-0005-0000-0000-0000D2020000}"/>
    <cellStyle name="Normal 2 18 4 2" xfId="10914" xr:uid="{00000000-0005-0000-0000-000092200000}"/>
    <cellStyle name="Normal 2 18 5" xfId="827" xr:uid="{00000000-0005-0000-0000-0000D3020000}"/>
    <cellStyle name="Normal 2 18 5 2" xfId="10915" xr:uid="{00000000-0005-0000-0000-000094200000}"/>
    <cellStyle name="Normal 2 18 6" xfId="828" xr:uid="{00000000-0005-0000-0000-0000D4020000}"/>
    <cellStyle name="Normal 2 18 6 2" xfId="10916" xr:uid="{00000000-0005-0000-0000-000096200000}"/>
    <cellStyle name="Normal 2 18 7" xfId="829" xr:uid="{00000000-0005-0000-0000-0000D5020000}"/>
    <cellStyle name="Normal 2 18 7 2" xfId="10917" xr:uid="{00000000-0005-0000-0000-000098200000}"/>
    <cellStyle name="Normal 2 18 8" xfId="830" xr:uid="{00000000-0005-0000-0000-0000D6020000}"/>
    <cellStyle name="Normal 2 18 8 2" xfId="10918" xr:uid="{00000000-0005-0000-0000-00009A200000}"/>
    <cellStyle name="Normal 2 18 9" xfId="831" xr:uid="{00000000-0005-0000-0000-0000D7020000}"/>
    <cellStyle name="Normal 2 18 9 2" xfId="10919" xr:uid="{00000000-0005-0000-0000-00009C200000}"/>
    <cellStyle name="Normal 2 19" xfId="832" xr:uid="{00000000-0005-0000-0000-0000D8020000}"/>
    <cellStyle name="Normal 2 19 10" xfId="833" xr:uid="{00000000-0005-0000-0000-0000D9020000}"/>
    <cellStyle name="Normal 2 19 10 2" xfId="10920" xr:uid="{00000000-0005-0000-0000-00009F200000}"/>
    <cellStyle name="Normal 2 19 11" xfId="834" xr:uid="{00000000-0005-0000-0000-0000DA020000}"/>
    <cellStyle name="Normal 2 19 11 2" xfId="10921" xr:uid="{00000000-0005-0000-0000-0000A1200000}"/>
    <cellStyle name="Normal 2 19 12" xfId="835" xr:uid="{00000000-0005-0000-0000-0000DB020000}"/>
    <cellStyle name="Normal 2 19 12 2" xfId="10922" xr:uid="{00000000-0005-0000-0000-0000A3200000}"/>
    <cellStyle name="Normal 2 19 13" xfId="836" xr:uid="{00000000-0005-0000-0000-0000DC020000}"/>
    <cellStyle name="Normal 2 19 13 2" xfId="10923" xr:uid="{00000000-0005-0000-0000-0000A5200000}"/>
    <cellStyle name="Normal 2 19 14" xfId="837" xr:uid="{00000000-0005-0000-0000-0000DD020000}"/>
    <cellStyle name="Normal 2 19 14 2" xfId="10924" xr:uid="{00000000-0005-0000-0000-0000A7200000}"/>
    <cellStyle name="Normal 2 19 15" xfId="838" xr:uid="{00000000-0005-0000-0000-0000DE020000}"/>
    <cellStyle name="Normal 2 19 15 2" xfId="10925" xr:uid="{00000000-0005-0000-0000-0000A9200000}"/>
    <cellStyle name="Normal 2 19 16" xfId="839" xr:uid="{00000000-0005-0000-0000-0000DF020000}"/>
    <cellStyle name="Normal 2 19 16 2" xfId="10926" xr:uid="{00000000-0005-0000-0000-0000AB200000}"/>
    <cellStyle name="Normal 2 19 17" xfId="840" xr:uid="{00000000-0005-0000-0000-0000E0020000}"/>
    <cellStyle name="Normal 2 19 17 2" xfId="10927" xr:uid="{00000000-0005-0000-0000-0000AD200000}"/>
    <cellStyle name="Normal 2 19 18" xfId="841" xr:uid="{00000000-0005-0000-0000-0000E1020000}"/>
    <cellStyle name="Normal 2 19 18 2" xfId="10928" xr:uid="{00000000-0005-0000-0000-0000AF200000}"/>
    <cellStyle name="Normal 2 19 19" xfId="842" xr:uid="{00000000-0005-0000-0000-0000E2020000}"/>
    <cellStyle name="Normal 2 19 19 2" xfId="10929" xr:uid="{00000000-0005-0000-0000-0000B1200000}"/>
    <cellStyle name="Normal 2 19 2" xfId="843" xr:uid="{00000000-0005-0000-0000-0000E3020000}"/>
    <cellStyle name="Normal 2 19 2 2" xfId="10930" xr:uid="{00000000-0005-0000-0000-0000B3200000}"/>
    <cellStyle name="Normal 2 19 20" xfId="844" xr:uid="{00000000-0005-0000-0000-0000E4020000}"/>
    <cellStyle name="Normal 2 19 20 2" xfId="10931" xr:uid="{00000000-0005-0000-0000-0000B5200000}"/>
    <cellStyle name="Normal 2 19 21" xfId="845" xr:uid="{00000000-0005-0000-0000-0000E5020000}"/>
    <cellStyle name="Normal 2 19 21 2" xfId="10932" xr:uid="{00000000-0005-0000-0000-0000B7200000}"/>
    <cellStyle name="Normal 2 19 22" xfId="846" xr:uid="{00000000-0005-0000-0000-0000E6020000}"/>
    <cellStyle name="Normal 2 19 22 2" xfId="10933" xr:uid="{00000000-0005-0000-0000-0000B9200000}"/>
    <cellStyle name="Normal 2 19 23" xfId="847" xr:uid="{00000000-0005-0000-0000-0000E7020000}"/>
    <cellStyle name="Normal 2 19 23 2" xfId="10934" xr:uid="{00000000-0005-0000-0000-0000BB200000}"/>
    <cellStyle name="Normal 2 19 24" xfId="10935" xr:uid="{00000000-0005-0000-0000-0000BC200000}"/>
    <cellStyle name="Normal 2 19 3" xfId="848" xr:uid="{00000000-0005-0000-0000-0000E8020000}"/>
    <cellStyle name="Normal 2 19 3 2" xfId="10936" xr:uid="{00000000-0005-0000-0000-0000BE200000}"/>
    <cellStyle name="Normal 2 19 4" xfId="849" xr:uid="{00000000-0005-0000-0000-0000E9020000}"/>
    <cellStyle name="Normal 2 19 4 2" xfId="10937" xr:uid="{00000000-0005-0000-0000-0000C0200000}"/>
    <cellStyle name="Normal 2 19 5" xfId="850" xr:uid="{00000000-0005-0000-0000-0000EA020000}"/>
    <cellStyle name="Normal 2 19 5 2" xfId="10938" xr:uid="{00000000-0005-0000-0000-0000C2200000}"/>
    <cellStyle name="Normal 2 19 6" xfId="851" xr:uid="{00000000-0005-0000-0000-0000EB020000}"/>
    <cellStyle name="Normal 2 19 6 2" xfId="10939" xr:uid="{00000000-0005-0000-0000-0000C4200000}"/>
    <cellStyle name="Normal 2 19 7" xfId="852" xr:uid="{00000000-0005-0000-0000-0000EC020000}"/>
    <cellStyle name="Normal 2 19 7 2" xfId="10940" xr:uid="{00000000-0005-0000-0000-0000C6200000}"/>
    <cellStyle name="Normal 2 19 8" xfId="853" xr:uid="{00000000-0005-0000-0000-0000ED020000}"/>
    <cellStyle name="Normal 2 19 8 2" xfId="10941" xr:uid="{00000000-0005-0000-0000-0000C8200000}"/>
    <cellStyle name="Normal 2 19 9" xfId="854" xr:uid="{00000000-0005-0000-0000-0000EE020000}"/>
    <cellStyle name="Normal 2 19 9 2" xfId="10942" xr:uid="{00000000-0005-0000-0000-0000CA200000}"/>
    <cellStyle name="Normal 2 2" xfId="8" xr:uid="{00000000-0005-0000-0000-000010000000}"/>
    <cellStyle name="Normal 2 2 2" xfId="112" xr:uid="{00000000-0005-0000-0000-000010000000}"/>
    <cellStyle name="Normal 2 2 2 2" xfId="856" xr:uid="{00000000-0005-0000-0000-0000F0020000}"/>
    <cellStyle name="Normal 2 2 2 2 2" xfId="10943" xr:uid="{00000000-0005-0000-0000-0000CE200000}"/>
    <cellStyle name="Normal 2 2 2 3" xfId="10944" xr:uid="{00000000-0005-0000-0000-0000CF200000}"/>
    <cellStyle name="Normal 2 2 2 4" xfId="10945" xr:uid="{00000000-0005-0000-0000-0000D0200000}"/>
    <cellStyle name="Normal 2 2 2 5" xfId="10946" xr:uid="{00000000-0005-0000-0000-0000D1200000}"/>
    <cellStyle name="Normal 2 2 2 6" xfId="20675" xr:uid="{22DCD34C-D690-4983-9C5F-D6A7069CBA88}"/>
    <cellStyle name="Normal 2 2 3" xfId="857" xr:uid="{00000000-0005-0000-0000-0000F1020000}"/>
    <cellStyle name="Normal 2 2 3 2" xfId="10948" xr:uid="{00000000-0005-0000-0000-0000D3200000}"/>
    <cellStyle name="Normal 2 2 3 3" xfId="10949" xr:uid="{00000000-0005-0000-0000-0000D4200000}"/>
    <cellStyle name="Normal 2 2 3 4" xfId="10947" xr:uid="{00000000-0005-0000-0000-0000D2200000}"/>
    <cellStyle name="Normal 2 2 4" xfId="855" xr:uid="{00000000-0005-0000-0000-0000EF020000}"/>
    <cellStyle name="Normal 2 2 4 2" xfId="10951" xr:uid="{00000000-0005-0000-0000-0000D6200000}"/>
    <cellStyle name="Normal 2 2 4 2 2" xfId="10952" xr:uid="{00000000-0005-0000-0000-0000D7200000}"/>
    <cellStyle name="Normal 2 2 4 3" xfId="10953" xr:uid="{00000000-0005-0000-0000-0000D8200000}"/>
    <cellStyle name="Normal 2 2 4 4" xfId="10950" xr:uid="{00000000-0005-0000-0000-0000D5200000}"/>
    <cellStyle name="Normal 2 2 5" xfId="10954" xr:uid="{00000000-0005-0000-0000-0000D9200000}"/>
    <cellStyle name="Normal 2 2 5 2" xfId="10955" xr:uid="{00000000-0005-0000-0000-0000DA200000}"/>
    <cellStyle name="Normal 2 2 5 2 2" xfId="10956" xr:uid="{00000000-0005-0000-0000-0000DB200000}"/>
    <cellStyle name="Normal 2 2 5 3" xfId="10957" xr:uid="{00000000-0005-0000-0000-0000DC200000}"/>
    <cellStyle name="Normal 2 2 6" xfId="10958" xr:uid="{00000000-0005-0000-0000-0000DD200000}"/>
    <cellStyle name="Normal 2 2 6 2" xfId="10959" xr:uid="{00000000-0005-0000-0000-0000DE200000}"/>
    <cellStyle name="Normal 2 2 7" xfId="10960" xr:uid="{00000000-0005-0000-0000-0000DF200000}"/>
    <cellStyle name="Normal 2 2 8" xfId="20532" xr:uid="{E125A2C0-628B-48A2-A1FD-B5CB5266D13C}"/>
    <cellStyle name="Normal 2 2 8 2" xfId="20540" xr:uid="{91DCED61-724E-4E15-ACCF-DD31D84A0D68}"/>
    <cellStyle name="Normal 2 2 8 2 2" xfId="20548" xr:uid="{0CA544D7-17F4-48E8-A318-E6E47D14B7AD}"/>
    <cellStyle name="Normal 2 2 8 2 2 2" xfId="28911" xr:uid="{7104499B-C28C-44CA-A978-1F9A554C3A9E}"/>
    <cellStyle name="Normal 2 2 8 2 3" xfId="28905" xr:uid="{4378CDA4-3546-4062-A096-08A987736089}"/>
    <cellStyle name="Normal 2 2 8 3" xfId="20562" xr:uid="{A5241C68-4D71-423D-A378-4AE18A057E6E}"/>
    <cellStyle name="Normal 2 2 8 3 2" xfId="28918" xr:uid="{404760AC-46BF-4BD5-91EB-E55F99267681}"/>
    <cellStyle name="Normal 2 2 8 4" xfId="20573" xr:uid="{D8E6189D-97EA-4112-97C4-7FB35D08212E}"/>
    <cellStyle name="Normal 2 2 8 4 2" xfId="20574" xr:uid="{63BFFF18-3A4A-4318-9957-7423E25ECC39}"/>
    <cellStyle name="Normal 2 2 8 4 2 2" xfId="20577" xr:uid="{57407C9F-585F-4678-957B-0ABF387AD94E}"/>
    <cellStyle name="Normal 2 2 8 4 2 3" xfId="28925" xr:uid="{8D337C6D-8213-4713-B3E6-1E09F5BDBC64}"/>
    <cellStyle name="Normal 2 2 8 4 3" xfId="28924" xr:uid="{4AD1F71C-0DA0-4B74-A001-32ADC49EA4E9}"/>
    <cellStyle name="Normal 2 2 8 5" xfId="28897" xr:uid="{C816CE46-C683-441A-80FD-83327A0437AC}"/>
    <cellStyle name="Normal 2 2 9" xfId="20605" xr:uid="{B28A8840-6AC4-4C32-AD44-8904DEA88E2A}"/>
    <cellStyle name="Normal 2 2_App b.3 Unspent_" xfId="858" xr:uid="{00000000-0005-0000-0000-0000F2020000}"/>
    <cellStyle name="Normal 2 20" xfId="859" xr:uid="{00000000-0005-0000-0000-0000F3020000}"/>
    <cellStyle name="Normal 2 20 10" xfId="860" xr:uid="{00000000-0005-0000-0000-0000F4020000}"/>
    <cellStyle name="Normal 2 20 10 2" xfId="10961" xr:uid="{00000000-0005-0000-0000-0000E3200000}"/>
    <cellStyle name="Normal 2 20 11" xfId="861" xr:uid="{00000000-0005-0000-0000-0000F5020000}"/>
    <cellStyle name="Normal 2 20 11 2" xfId="10962" xr:uid="{00000000-0005-0000-0000-0000E5200000}"/>
    <cellStyle name="Normal 2 20 12" xfId="862" xr:uid="{00000000-0005-0000-0000-0000F6020000}"/>
    <cellStyle name="Normal 2 20 12 2" xfId="10963" xr:uid="{00000000-0005-0000-0000-0000E7200000}"/>
    <cellStyle name="Normal 2 20 13" xfId="863" xr:uid="{00000000-0005-0000-0000-0000F7020000}"/>
    <cellStyle name="Normal 2 20 13 2" xfId="10964" xr:uid="{00000000-0005-0000-0000-0000E9200000}"/>
    <cellStyle name="Normal 2 20 14" xfId="864" xr:uid="{00000000-0005-0000-0000-0000F8020000}"/>
    <cellStyle name="Normal 2 20 14 2" xfId="10965" xr:uid="{00000000-0005-0000-0000-0000EB200000}"/>
    <cellStyle name="Normal 2 20 15" xfId="865" xr:uid="{00000000-0005-0000-0000-0000F9020000}"/>
    <cellStyle name="Normal 2 20 15 2" xfId="10966" xr:uid="{00000000-0005-0000-0000-0000ED200000}"/>
    <cellStyle name="Normal 2 20 16" xfId="866" xr:uid="{00000000-0005-0000-0000-0000FA020000}"/>
    <cellStyle name="Normal 2 20 16 2" xfId="10967" xr:uid="{00000000-0005-0000-0000-0000EF200000}"/>
    <cellStyle name="Normal 2 20 17" xfId="867" xr:uid="{00000000-0005-0000-0000-0000FB020000}"/>
    <cellStyle name="Normal 2 20 17 2" xfId="10968" xr:uid="{00000000-0005-0000-0000-0000F1200000}"/>
    <cellStyle name="Normal 2 20 18" xfId="868" xr:uid="{00000000-0005-0000-0000-0000FC020000}"/>
    <cellStyle name="Normal 2 20 18 2" xfId="10969" xr:uid="{00000000-0005-0000-0000-0000F3200000}"/>
    <cellStyle name="Normal 2 20 19" xfId="869" xr:uid="{00000000-0005-0000-0000-0000FD020000}"/>
    <cellStyle name="Normal 2 20 19 2" xfId="10970" xr:uid="{00000000-0005-0000-0000-0000F5200000}"/>
    <cellStyle name="Normal 2 20 2" xfId="870" xr:uid="{00000000-0005-0000-0000-0000FE020000}"/>
    <cellStyle name="Normal 2 20 2 2" xfId="10971" xr:uid="{00000000-0005-0000-0000-0000F7200000}"/>
    <cellStyle name="Normal 2 20 20" xfId="871" xr:uid="{00000000-0005-0000-0000-0000FF020000}"/>
    <cellStyle name="Normal 2 20 20 2" xfId="10972" xr:uid="{00000000-0005-0000-0000-0000F9200000}"/>
    <cellStyle name="Normal 2 20 21" xfId="872" xr:uid="{00000000-0005-0000-0000-000000030000}"/>
    <cellStyle name="Normal 2 20 21 2" xfId="10973" xr:uid="{00000000-0005-0000-0000-0000FB200000}"/>
    <cellStyle name="Normal 2 20 22" xfId="873" xr:uid="{00000000-0005-0000-0000-000001030000}"/>
    <cellStyle name="Normal 2 20 22 2" xfId="10974" xr:uid="{00000000-0005-0000-0000-0000FD200000}"/>
    <cellStyle name="Normal 2 20 23" xfId="874" xr:uid="{00000000-0005-0000-0000-000002030000}"/>
    <cellStyle name="Normal 2 20 23 2" xfId="10975" xr:uid="{00000000-0005-0000-0000-0000FF200000}"/>
    <cellStyle name="Normal 2 20 24" xfId="10976" xr:uid="{00000000-0005-0000-0000-000000210000}"/>
    <cellStyle name="Normal 2 20 3" xfId="875" xr:uid="{00000000-0005-0000-0000-000003030000}"/>
    <cellStyle name="Normal 2 20 3 2" xfId="10977" xr:uid="{00000000-0005-0000-0000-000002210000}"/>
    <cellStyle name="Normal 2 20 4" xfId="876" xr:uid="{00000000-0005-0000-0000-000004030000}"/>
    <cellStyle name="Normal 2 20 4 2" xfId="10978" xr:uid="{00000000-0005-0000-0000-000004210000}"/>
    <cellStyle name="Normal 2 20 5" xfId="877" xr:uid="{00000000-0005-0000-0000-000005030000}"/>
    <cellStyle name="Normal 2 20 5 2" xfId="10979" xr:uid="{00000000-0005-0000-0000-000006210000}"/>
    <cellStyle name="Normal 2 20 6" xfId="878" xr:uid="{00000000-0005-0000-0000-000006030000}"/>
    <cellStyle name="Normal 2 20 6 2" xfId="10980" xr:uid="{00000000-0005-0000-0000-000008210000}"/>
    <cellStyle name="Normal 2 20 7" xfId="879" xr:uid="{00000000-0005-0000-0000-000007030000}"/>
    <cellStyle name="Normal 2 20 7 2" xfId="10981" xr:uid="{00000000-0005-0000-0000-00000A210000}"/>
    <cellStyle name="Normal 2 20 8" xfId="880" xr:uid="{00000000-0005-0000-0000-000008030000}"/>
    <cellStyle name="Normal 2 20 8 2" xfId="10982" xr:uid="{00000000-0005-0000-0000-00000C210000}"/>
    <cellStyle name="Normal 2 20 9" xfId="881" xr:uid="{00000000-0005-0000-0000-000009030000}"/>
    <cellStyle name="Normal 2 20 9 2" xfId="10983" xr:uid="{00000000-0005-0000-0000-00000E210000}"/>
    <cellStyle name="Normal 2 21" xfId="882" xr:uid="{00000000-0005-0000-0000-00000A030000}"/>
    <cellStyle name="Normal 2 21 10" xfId="883" xr:uid="{00000000-0005-0000-0000-00000B030000}"/>
    <cellStyle name="Normal 2 21 10 2" xfId="10984" xr:uid="{00000000-0005-0000-0000-000011210000}"/>
    <cellStyle name="Normal 2 21 11" xfId="884" xr:uid="{00000000-0005-0000-0000-00000C030000}"/>
    <cellStyle name="Normal 2 21 11 2" xfId="10985" xr:uid="{00000000-0005-0000-0000-000013210000}"/>
    <cellStyle name="Normal 2 21 12" xfId="885" xr:uid="{00000000-0005-0000-0000-00000D030000}"/>
    <cellStyle name="Normal 2 21 12 2" xfId="10986" xr:uid="{00000000-0005-0000-0000-000015210000}"/>
    <cellStyle name="Normal 2 21 13" xfId="886" xr:uid="{00000000-0005-0000-0000-00000E030000}"/>
    <cellStyle name="Normal 2 21 13 2" xfId="10987" xr:uid="{00000000-0005-0000-0000-000017210000}"/>
    <cellStyle name="Normal 2 21 14" xfId="887" xr:uid="{00000000-0005-0000-0000-00000F030000}"/>
    <cellStyle name="Normal 2 21 14 2" xfId="10988" xr:uid="{00000000-0005-0000-0000-000019210000}"/>
    <cellStyle name="Normal 2 21 15" xfId="888" xr:uid="{00000000-0005-0000-0000-000010030000}"/>
    <cellStyle name="Normal 2 21 15 2" xfId="10989" xr:uid="{00000000-0005-0000-0000-00001B210000}"/>
    <cellStyle name="Normal 2 21 16" xfId="889" xr:uid="{00000000-0005-0000-0000-000011030000}"/>
    <cellStyle name="Normal 2 21 16 2" xfId="10990" xr:uid="{00000000-0005-0000-0000-00001D210000}"/>
    <cellStyle name="Normal 2 21 17" xfId="890" xr:uid="{00000000-0005-0000-0000-000012030000}"/>
    <cellStyle name="Normal 2 21 17 2" xfId="10991" xr:uid="{00000000-0005-0000-0000-00001F210000}"/>
    <cellStyle name="Normal 2 21 18" xfId="891" xr:uid="{00000000-0005-0000-0000-000013030000}"/>
    <cellStyle name="Normal 2 21 18 2" xfId="10992" xr:uid="{00000000-0005-0000-0000-000021210000}"/>
    <cellStyle name="Normal 2 21 19" xfId="892" xr:uid="{00000000-0005-0000-0000-000014030000}"/>
    <cellStyle name="Normal 2 21 19 2" xfId="10993" xr:uid="{00000000-0005-0000-0000-000023210000}"/>
    <cellStyle name="Normal 2 21 2" xfId="893" xr:uid="{00000000-0005-0000-0000-000015030000}"/>
    <cellStyle name="Normal 2 21 2 2" xfId="10994" xr:uid="{00000000-0005-0000-0000-000025210000}"/>
    <cellStyle name="Normal 2 21 20" xfId="894" xr:uid="{00000000-0005-0000-0000-000016030000}"/>
    <cellStyle name="Normal 2 21 20 2" xfId="10995" xr:uid="{00000000-0005-0000-0000-000027210000}"/>
    <cellStyle name="Normal 2 21 21" xfId="895" xr:uid="{00000000-0005-0000-0000-000017030000}"/>
    <cellStyle name="Normal 2 21 21 2" xfId="10996" xr:uid="{00000000-0005-0000-0000-000029210000}"/>
    <cellStyle name="Normal 2 21 22" xfId="896" xr:uid="{00000000-0005-0000-0000-000018030000}"/>
    <cellStyle name="Normal 2 21 22 2" xfId="10997" xr:uid="{00000000-0005-0000-0000-00002B210000}"/>
    <cellStyle name="Normal 2 21 23" xfId="897" xr:uid="{00000000-0005-0000-0000-000019030000}"/>
    <cellStyle name="Normal 2 21 23 2" xfId="10998" xr:uid="{00000000-0005-0000-0000-00002D210000}"/>
    <cellStyle name="Normal 2 21 24" xfId="10999" xr:uid="{00000000-0005-0000-0000-00002E210000}"/>
    <cellStyle name="Normal 2 21 3" xfId="898" xr:uid="{00000000-0005-0000-0000-00001A030000}"/>
    <cellStyle name="Normal 2 21 3 2" xfId="11000" xr:uid="{00000000-0005-0000-0000-000030210000}"/>
    <cellStyle name="Normal 2 21 4" xfId="899" xr:uid="{00000000-0005-0000-0000-00001B030000}"/>
    <cellStyle name="Normal 2 21 4 2" xfId="11001" xr:uid="{00000000-0005-0000-0000-000032210000}"/>
    <cellStyle name="Normal 2 21 5" xfId="900" xr:uid="{00000000-0005-0000-0000-00001C030000}"/>
    <cellStyle name="Normal 2 21 5 2" xfId="11002" xr:uid="{00000000-0005-0000-0000-000034210000}"/>
    <cellStyle name="Normal 2 21 6" xfId="901" xr:uid="{00000000-0005-0000-0000-00001D030000}"/>
    <cellStyle name="Normal 2 21 6 2" xfId="11003" xr:uid="{00000000-0005-0000-0000-000036210000}"/>
    <cellStyle name="Normal 2 21 7" xfId="902" xr:uid="{00000000-0005-0000-0000-00001E030000}"/>
    <cellStyle name="Normal 2 21 7 2" xfId="11004" xr:uid="{00000000-0005-0000-0000-000038210000}"/>
    <cellStyle name="Normal 2 21 8" xfId="903" xr:uid="{00000000-0005-0000-0000-00001F030000}"/>
    <cellStyle name="Normal 2 21 8 2" xfId="11005" xr:uid="{00000000-0005-0000-0000-00003A210000}"/>
    <cellStyle name="Normal 2 21 9" xfId="904" xr:uid="{00000000-0005-0000-0000-000020030000}"/>
    <cellStyle name="Normal 2 21 9 2" xfId="11006" xr:uid="{00000000-0005-0000-0000-00003C210000}"/>
    <cellStyle name="Normal 2 22" xfId="905" xr:uid="{00000000-0005-0000-0000-000021030000}"/>
    <cellStyle name="Normal 2 22 10" xfId="906" xr:uid="{00000000-0005-0000-0000-000022030000}"/>
    <cellStyle name="Normal 2 22 10 2" xfId="11007" xr:uid="{00000000-0005-0000-0000-00003F210000}"/>
    <cellStyle name="Normal 2 22 11" xfId="907" xr:uid="{00000000-0005-0000-0000-000023030000}"/>
    <cellStyle name="Normal 2 22 11 2" xfId="11008" xr:uid="{00000000-0005-0000-0000-000041210000}"/>
    <cellStyle name="Normal 2 22 12" xfId="908" xr:uid="{00000000-0005-0000-0000-000024030000}"/>
    <cellStyle name="Normal 2 22 12 2" xfId="11009" xr:uid="{00000000-0005-0000-0000-000043210000}"/>
    <cellStyle name="Normal 2 22 13" xfId="909" xr:uid="{00000000-0005-0000-0000-000025030000}"/>
    <cellStyle name="Normal 2 22 13 2" xfId="11010" xr:uid="{00000000-0005-0000-0000-000045210000}"/>
    <cellStyle name="Normal 2 22 14" xfId="910" xr:uid="{00000000-0005-0000-0000-000026030000}"/>
    <cellStyle name="Normal 2 22 14 2" xfId="11011" xr:uid="{00000000-0005-0000-0000-000047210000}"/>
    <cellStyle name="Normal 2 22 15" xfId="911" xr:uid="{00000000-0005-0000-0000-000027030000}"/>
    <cellStyle name="Normal 2 22 15 2" xfId="11012" xr:uid="{00000000-0005-0000-0000-000049210000}"/>
    <cellStyle name="Normal 2 22 16" xfId="912" xr:uid="{00000000-0005-0000-0000-000028030000}"/>
    <cellStyle name="Normal 2 22 16 2" xfId="11013" xr:uid="{00000000-0005-0000-0000-00004B210000}"/>
    <cellStyle name="Normal 2 22 17" xfId="913" xr:uid="{00000000-0005-0000-0000-000029030000}"/>
    <cellStyle name="Normal 2 22 17 2" xfId="11014" xr:uid="{00000000-0005-0000-0000-00004D210000}"/>
    <cellStyle name="Normal 2 22 18" xfId="914" xr:uid="{00000000-0005-0000-0000-00002A030000}"/>
    <cellStyle name="Normal 2 22 18 2" xfId="11015" xr:uid="{00000000-0005-0000-0000-00004F210000}"/>
    <cellStyle name="Normal 2 22 19" xfId="915" xr:uid="{00000000-0005-0000-0000-00002B030000}"/>
    <cellStyle name="Normal 2 22 19 2" xfId="11016" xr:uid="{00000000-0005-0000-0000-000051210000}"/>
    <cellStyle name="Normal 2 22 2" xfId="916" xr:uid="{00000000-0005-0000-0000-00002C030000}"/>
    <cellStyle name="Normal 2 22 2 2" xfId="11017" xr:uid="{00000000-0005-0000-0000-000053210000}"/>
    <cellStyle name="Normal 2 22 20" xfId="917" xr:uid="{00000000-0005-0000-0000-00002D030000}"/>
    <cellStyle name="Normal 2 22 20 2" xfId="11018" xr:uid="{00000000-0005-0000-0000-000055210000}"/>
    <cellStyle name="Normal 2 22 21" xfId="918" xr:uid="{00000000-0005-0000-0000-00002E030000}"/>
    <cellStyle name="Normal 2 22 21 2" xfId="11019" xr:uid="{00000000-0005-0000-0000-000057210000}"/>
    <cellStyle name="Normal 2 22 22" xfId="919" xr:uid="{00000000-0005-0000-0000-00002F030000}"/>
    <cellStyle name="Normal 2 22 22 2" xfId="11020" xr:uid="{00000000-0005-0000-0000-000059210000}"/>
    <cellStyle name="Normal 2 22 23" xfId="920" xr:uid="{00000000-0005-0000-0000-000030030000}"/>
    <cellStyle name="Normal 2 22 23 2" xfId="11021" xr:uid="{00000000-0005-0000-0000-00005B210000}"/>
    <cellStyle name="Normal 2 22 24" xfId="11022" xr:uid="{00000000-0005-0000-0000-00005C210000}"/>
    <cellStyle name="Normal 2 22 3" xfId="921" xr:uid="{00000000-0005-0000-0000-000031030000}"/>
    <cellStyle name="Normal 2 22 3 2" xfId="11023" xr:uid="{00000000-0005-0000-0000-00005E210000}"/>
    <cellStyle name="Normal 2 22 4" xfId="922" xr:uid="{00000000-0005-0000-0000-000032030000}"/>
    <cellStyle name="Normal 2 22 4 2" xfId="11024" xr:uid="{00000000-0005-0000-0000-000060210000}"/>
    <cellStyle name="Normal 2 22 5" xfId="923" xr:uid="{00000000-0005-0000-0000-000033030000}"/>
    <cellStyle name="Normal 2 22 5 2" xfId="11025" xr:uid="{00000000-0005-0000-0000-000062210000}"/>
    <cellStyle name="Normal 2 22 6" xfId="924" xr:uid="{00000000-0005-0000-0000-000034030000}"/>
    <cellStyle name="Normal 2 22 6 2" xfId="11026" xr:uid="{00000000-0005-0000-0000-000064210000}"/>
    <cellStyle name="Normal 2 22 7" xfId="925" xr:uid="{00000000-0005-0000-0000-000035030000}"/>
    <cellStyle name="Normal 2 22 7 2" xfId="11027" xr:uid="{00000000-0005-0000-0000-000066210000}"/>
    <cellStyle name="Normal 2 22 8" xfId="926" xr:uid="{00000000-0005-0000-0000-000036030000}"/>
    <cellStyle name="Normal 2 22 8 2" xfId="11028" xr:uid="{00000000-0005-0000-0000-000068210000}"/>
    <cellStyle name="Normal 2 22 9" xfId="927" xr:uid="{00000000-0005-0000-0000-000037030000}"/>
    <cellStyle name="Normal 2 22 9 2" xfId="11029" xr:uid="{00000000-0005-0000-0000-00006A210000}"/>
    <cellStyle name="Normal 2 23" xfId="928" xr:uid="{00000000-0005-0000-0000-000038030000}"/>
    <cellStyle name="Normal 2 23 10" xfId="929" xr:uid="{00000000-0005-0000-0000-000039030000}"/>
    <cellStyle name="Normal 2 23 10 2" xfId="11030" xr:uid="{00000000-0005-0000-0000-00006D210000}"/>
    <cellStyle name="Normal 2 23 11" xfId="930" xr:uid="{00000000-0005-0000-0000-00003A030000}"/>
    <cellStyle name="Normal 2 23 11 2" xfId="11031" xr:uid="{00000000-0005-0000-0000-00006F210000}"/>
    <cellStyle name="Normal 2 23 12" xfId="931" xr:uid="{00000000-0005-0000-0000-00003B030000}"/>
    <cellStyle name="Normal 2 23 12 2" xfId="11032" xr:uid="{00000000-0005-0000-0000-000071210000}"/>
    <cellStyle name="Normal 2 23 13" xfId="932" xr:uid="{00000000-0005-0000-0000-00003C030000}"/>
    <cellStyle name="Normal 2 23 13 2" xfId="11033" xr:uid="{00000000-0005-0000-0000-000073210000}"/>
    <cellStyle name="Normal 2 23 14" xfId="933" xr:uid="{00000000-0005-0000-0000-00003D030000}"/>
    <cellStyle name="Normal 2 23 14 2" xfId="11034" xr:uid="{00000000-0005-0000-0000-000075210000}"/>
    <cellStyle name="Normal 2 23 15" xfId="934" xr:uid="{00000000-0005-0000-0000-00003E030000}"/>
    <cellStyle name="Normal 2 23 15 2" xfId="11035" xr:uid="{00000000-0005-0000-0000-000077210000}"/>
    <cellStyle name="Normal 2 23 16" xfId="935" xr:uid="{00000000-0005-0000-0000-00003F030000}"/>
    <cellStyle name="Normal 2 23 16 2" xfId="11036" xr:uid="{00000000-0005-0000-0000-000079210000}"/>
    <cellStyle name="Normal 2 23 17" xfId="936" xr:uid="{00000000-0005-0000-0000-000040030000}"/>
    <cellStyle name="Normal 2 23 17 2" xfId="11037" xr:uid="{00000000-0005-0000-0000-00007B210000}"/>
    <cellStyle name="Normal 2 23 18" xfId="937" xr:uid="{00000000-0005-0000-0000-000041030000}"/>
    <cellStyle name="Normal 2 23 18 2" xfId="11038" xr:uid="{00000000-0005-0000-0000-00007D210000}"/>
    <cellStyle name="Normal 2 23 19" xfId="938" xr:uid="{00000000-0005-0000-0000-000042030000}"/>
    <cellStyle name="Normal 2 23 19 2" xfId="11039" xr:uid="{00000000-0005-0000-0000-00007F210000}"/>
    <cellStyle name="Normal 2 23 2" xfId="939" xr:uid="{00000000-0005-0000-0000-000043030000}"/>
    <cellStyle name="Normal 2 23 2 2" xfId="11040" xr:uid="{00000000-0005-0000-0000-000081210000}"/>
    <cellStyle name="Normal 2 23 20" xfId="940" xr:uid="{00000000-0005-0000-0000-000044030000}"/>
    <cellStyle name="Normal 2 23 20 2" xfId="11041" xr:uid="{00000000-0005-0000-0000-000083210000}"/>
    <cellStyle name="Normal 2 23 21" xfId="941" xr:uid="{00000000-0005-0000-0000-000045030000}"/>
    <cellStyle name="Normal 2 23 21 2" xfId="11042" xr:uid="{00000000-0005-0000-0000-000085210000}"/>
    <cellStyle name="Normal 2 23 22" xfId="942" xr:uid="{00000000-0005-0000-0000-000046030000}"/>
    <cellStyle name="Normal 2 23 22 2" xfId="11043" xr:uid="{00000000-0005-0000-0000-000087210000}"/>
    <cellStyle name="Normal 2 23 23" xfId="943" xr:uid="{00000000-0005-0000-0000-000047030000}"/>
    <cellStyle name="Normal 2 23 23 2" xfId="11044" xr:uid="{00000000-0005-0000-0000-000089210000}"/>
    <cellStyle name="Normal 2 23 24" xfId="11045" xr:uid="{00000000-0005-0000-0000-00008A210000}"/>
    <cellStyle name="Normal 2 23 3" xfId="944" xr:uid="{00000000-0005-0000-0000-000048030000}"/>
    <cellStyle name="Normal 2 23 3 2" xfId="11046" xr:uid="{00000000-0005-0000-0000-00008C210000}"/>
    <cellStyle name="Normal 2 23 4" xfId="945" xr:uid="{00000000-0005-0000-0000-000049030000}"/>
    <cellStyle name="Normal 2 23 4 2" xfId="11047" xr:uid="{00000000-0005-0000-0000-00008E210000}"/>
    <cellStyle name="Normal 2 23 5" xfId="946" xr:uid="{00000000-0005-0000-0000-00004A030000}"/>
    <cellStyle name="Normal 2 23 5 2" xfId="11048" xr:uid="{00000000-0005-0000-0000-000090210000}"/>
    <cellStyle name="Normal 2 23 6" xfId="947" xr:uid="{00000000-0005-0000-0000-00004B030000}"/>
    <cellStyle name="Normal 2 23 6 2" xfId="11049" xr:uid="{00000000-0005-0000-0000-000092210000}"/>
    <cellStyle name="Normal 2 23 7" xfId="948" xr:uid="{00000000-0005-0000-0000-00004C030000}"/>
    <cellStyle name="Normal 2 23 7 2" xfId="11050" xr:uid="{00000000-0005-0000-0000-000094210000}"/>
    <cellStyle name="Normal 2 23 8" xfId="949" xr:uid="{00000000-0005-0000-0000-00004D030000}"/>
    <cellStyle name="Normal 2 23 8 2" xfId="11051" xr:uid="{00000000-0005-0000-0000-000096210000}"/>
    <cellStyle name="Normal 2 23 9" xfId="950" xr:uid="{00000000-0005-0000-0000-00004E030000}"/>
    <cellStyle name="Normal 2 23 9 2" xfId="11052" xr:uid="{00000000-0005-0000-0000-000098210000}"/>
    <cellStyle name="Normal 2 24" xfId="951" xr:uid="{00000000-0005-0000-0000-00004F030000}"/>
    <cellStyle name="Normal 2 24 10" xfId="952" xr:uid="{00000000-0005-0000-0000-000050030000}"/>
    <cellStyle name="Normal 2 24 10 2" xfId="11053" xr:uid="{00000000-0005-0000-0000-00009B210000}"/>
    <cellStyle name="Normal 2 24 11" xfId="953" xr:uid="{00000000-0005-0000-0000-000051030000}"/>
    <cellStyle name="Normal 2 24 11 2" xfId="11054" xr:uid="{00000000-0005-0000-0000-00009D210000}"/>
    <cellStyle name="Normal 2 24 12" xfId="954" xr:uid="{00000000-0005-0000-0000-000052030000}"/>
    <cellStyle name="Normal 2 24 12 2" xfId="11055" xr:uid="{00000000-0005-0000-0000-00009F210000}"/>
    <cellStyle name="Normal 2 24 13" xfId="955" xr:uid="{00000000-0005-0000-0000-000053030000}"/>
    <cellStyle name="Normal 2 24 13 2" xfId="11056" xr:uid="{00000000-0005-0000-0000-0000A1210000}"/>
    <cellStyle name="Normal 2 24 14" xfId="956" xr:uid="{00000000-0005-0000-0000-000054030000}"/>
    <cellStyle name="Normal 2 24 14 2" xfId="11057" xr:uid="{00000000-0005-0000-0000-0000A3210000}"/>
    <cellStyle name="Normal 2 24 15" xfId="957" xr:uid="{00000000-0005-0000-0000-000055030000}"/>
    <cellStyle name="Normal 2 24 15 2" xfId="11058" xr:uid="{00000000-0005-0000-0000-0000A5210000}"/>
    <cellStyle name="Normal 2 24 16" xfId="958" xr:uid="{00000000-0005-0000-0000-000056030000}"/>
    <cellStyle name="Normal 2 24 16 2" xfId="11059" xr:uid="{00000000-0005-0000-0000-0000A7210000}"/>
    <cellStyle name="Normal 2 24 17" xfId="959" xr:uid="{00000000-0005-0000-0000-000057030000}"/>
    <cellStyle name="Normal 2 24 17 2" xfId="11060" xr:uid="{00000000-0005-0000-0000-0000A9210000}"/>
    <cellStyle name="Normal 2 24 18" xfId="960" xr:uid="{00000000-0005-0000-0000-000058030000}"/>
    <cellStyle name="Normal 2 24 18 2" xfId="11061" xr:uid="{00000000-0005-0000-0000-0000AB210000}"/>
    <cellStyle name="Normal 2 24 19" xfId="961" xr:uid="{00000000-0005-0000-0000-000059030000}"/>
    <cellStyle name="Normal 2 24 19 2" xfId="11062" xr:uid="{00000000-0005-0000-0000-0000AD210000}"/>
    <cellStyle name="Normal 2 24 2" xfId="962" xr:uid="{00000000-0005-0000-0000-00005A030000}"/>
    <cellStyle name="Normal 2 24 2 2" xfId="11063" xr:uid="{00000000-0005-0000-0000-0000AF210000}"/>
    <cellStyle name="Normal 2 24 20" xfId="963" xr:uid="{00000000-0005-0000-0000-00005B030000}"/>
    <cellStyle name="Normal 2 24 20 2" xfId="11064" xr:uid="{00000000-0005-0000-0000-0000B1210000}"/>
    <cellStyle name="Normal 2 24 21" xfId="964" xr:uid="{00000000-0005-0000-0000-00005C030000}"/>
    <cellStyle name="Normal 2 24 21 2" xfId="11065" xr:uid="{00000000-0005-0000-0000-0000B3210000}"/>
    <cellStyle name="Normal 2 24 22" xfId="965" xr:uid="{00000000-0005-0000-0000-00005D030000}"/>
    <cellStyle name="Normal 2 24 22 2" xfId="11066" xr:uid="{00000000-0005-0000-0000-0000B5210000}"/>
    <cellStyle name="Normal 2 24 23" xfId="966" xr:uid="{00000000-0005-0000-0000-00005E030000}"/>
    <cellStyle name="Normal 2 24 23 2" xfId="11067" xr:uid="{00000000-0005-0000-0000-0000B7210000}"/>
    <cellStyle name="Normal 2 24 24" xfId="11068" xr:uid="{00000000-0005-0000-0000-0000B8210000}"/>
    <cellStyle name="Normal 2 24 3" xfId="967" xr:uid="{00000000-0005-0000-0000-00005F030000}"/>
    <cellStyle name="Normal 2 24 3 2" xfId="11069" xr:uid="{00000000-0005-0000-0000-0000BA210000}"/>
    <cellStyle name="Normal 2 24 4" xfId="968" xr:uid="{00000000-0005-0000-0000-000060030000}"/>
    <cellStyle name="Normal 2 24 4 2" xfId="11070" xr:uid="{00000000-0005-0000-0000-0000BC210000}"/>
    <cellStyle name="Normal 2 24 5" xfId="969" xr:uid="{00000000-0005-0000-0000-000061030000}"/>
    <cellStyle name="Normal 2 24 5 2" xfId="11071" xr:uid="{00000000-0005-0000-0000-0000BE210000}"/>
    <cellStyle name="Normal 2 24 6" xfId="970" xr:uid="{00000000-0005-0000-0000-000062030000}"/>
    <cellStyle name="Normal 2 24 6 2" xfId="11072" xr:uid="{00000000-0005-0000-0000-0000C0210000}"/>
    <cellStyle name="Normal 2 24 7" xfId="971" xr:uid="{00000000-0005-0000-0000-000063030000}"/>
    <cellStyle name="Normal 2 24 7 2" xfId="11073" xr:uid="{00000000-0005-0000-0000-0000C2210000}"/>
    <cellStyle name="Normal 2 24 8" xfId="972" xr:uid="{00000000-0005-0000-0000-000064030000}"/>
    <cellStyle name="Normal 2 24 8 2" xfId="11074" xr:uid="{00000000-0005-0000-0000-0000C4210000}"/>
    <cellStyle name="Normal 2 24 9" xfId="973" xr:uid="{00000000-0005-0000-0000-000065030000}"/>
    <cellStyle name="Normal 2 24 9 2" xfId="11075" xr:uid="{00000000-0005-0000-0000-0000C6210000}"/>
    <cellStyle name="Normal 2 25" xfId="974" xr:uid="{00000000-0005-0000-0000-000066030000}"/>
    <cellStyle name="Normal 2 25 10" xfId="975" xr:uid="{00000000-0005-0000-0000-000067030000}"/>
    <cellStyle name="Normal 2 25 10 2" xfId="11076" xr:uid="{00000000-0005-0000-0000-0000C9210000}"/>
    <cellStyle name="Normal 2 25 11" xfId="976" xr:uid="{00000000-0005-0000-0000-000068030000}"/>
    <cellStyle name="Normal 2 25 11 2" xfId="11077" xr:uid="{00000000-0005-0000-0000-0000CB210000}"/>
    <cellStyle name="Normal 2 25 12" xfId="977" xr:uid="{00000000-0005-0000-0000-000069030000}"/>
    <cellStyle name="Normal 2 25 12 2" xfId="11078" xr:uid="{00000000-0005-0000-0000-0000CD210000}"/>
    <cellStyle name="Normal 2 25 13" xfId="978" xr:uid="{00000000-0005-0000-0000-00006A030000}"/>
    <cellStyle name="Normal 2 25 13 2" xfId="11079" xr:uid="{00000000-0005-0000-0000-0000CF210000}"/>
    <cellStyle name="Normal 2 25 14" xfId="979" xr:uid="{00000000-0005-0000-0000-00006B030000}"/>
    <cellStyle name="Normal 2 25 14 2" xfId="11080" xr:uid="{00000000-0005-0000-0000-0000D1210000}"/>
    <cellStyle name="Normal 2 25 15" xfId="980" xr:uid="{00000000-0005-0000-0000-00006C030000}"/>
    <cellStyle name="Normal 2 25 15 2" xfId="11081" xr:uid="{00000000-0005-0000-0000-0000D3210000}"/>
    <cellStyle name="Normal 2 25 16" xfId="981" xr:uid="{00000000-0005-0000-0000-00006D030000}"/>
    <cellStyle name="Normal 2 25 16 2" xfId="11082" xr:uid="{00000000-0005-0000-0000-0000D5210000}"/>
    <cellStyle name="Normal 2 25 17" xfId="982" xr:uid="{00000000-0005-0000-0000-00006E030000}"/>
    <cellStyle name="Normal 2 25 17 2" xfId="11083" xr:uid="{00000000-0005-0000-0000-0000D7210000}"/>
    <cellStyle name="Normal 2 25 18" xfId="983" xr:uid="{00000000-0005-0000-0000-00006F030000}"/>
    <cellStyle name="Normal 2 25 18 2" xfId="11084" xr:uid="{00000000-0005-0000-0000-0000D9210000}"/>
    <cellStyle name="Normal 2 25 19" xfId="984" xr:uid="{00000000-0005-0000-0000-000070030000}"/>
    <cellStyle name="Normal 2 25 19 2" xfId="11085" xr:uid="{00000000-0005-0000-0000-0000DB210000}"/>
    <cellStyle name="Normal 2 25 2" xfId="985" xr:uid="{00000000-0005-0000-0000-000071030000}"/>
    <cellStyle name="Normal 2 25 2 2" xfId="11086" xr:uid="{00000000-0005-0000-0000-0000DD210000}"/>
    <cellStyle name="Normal 2 25 20" xfId="986" xr:uid="{00000000-0005-0000-0000-000072030000}"/>
    <cellStyle name="Normal 2 25 20 2" xfId="11087" xr:uid="{00000000-0005-0000-0000-0000DF210000}"/>
    <cellStyle name="Normal 2 25 21" xfId="987" xr:uid="{00000000-0005-0000-0000-000073030000}"/>
    <cellStyle name="Normal 2 25 21 2" xfId="11088" xr:uid="{00000000-0005-0000-0000-0000E1210000}"/>
    <cellStyle name="Normal 2 25 22" xfId="988" xr:uid="{00000000-0005-0000-0000-000074030000}"/>
    <cellStyle name="Normal 2 25 22 2" xfId="11089" xr:uid="{00000000-0005-0000-0000-0000E3210000}"/>
    <cellStyle name="Normal 2 25 23" xfId="989" xr:uid="{00000000-0005-0000-0000-000075030000}"/>
    <cellStyle name="Normal 2 25 23 2" xfId="11090" xr:uid="{00000000-0005-0000-0000-0000E5210000}"/>
    <cellStyle name="Normal 2 25 24" xfId="11091" xr:uid="{00000000-0005-0000-0000-0000E6210000}"/>
    <cellStyle name="Normal 2 25 3" xfId="990" xr:uid="{00000000-0005-0000-0000-000076030000}"/>
    <cellStyle name="Normal 2 25 3 2" xfId="11092" xr:uid="{00000000-0005-0000-0000-0000E8210000}"/>
    <cellStyle name="Normal 2 25 4" xfId="991" xr:uid="{00000000-0005-0000-0000-000077030000}"/>
    <cellStyle name="Normal 2 25 4 2" xfId="11093" xr:uid="{00000000-0005-0000-0000-0000EA210000}"/>
    <cellStyle name="Normal 2 25 5" xfId="992" xr:uid="{00000000-0005-0000-0000-000078030000}"/>
    <cellStyle name="Normal 2 25 5 2" xfId="11094" xr:uid="{00000000-0005-0000-0000-0000EC210000}"/>
    <cellStyle name="Normal 2 25 6" xfId="993" xr:uid="{00000000-0005-0000-0000-000079030000}"/>
    <cellStyle name="Normal 2 25 6 2" xfId="11095" xr:uid="{00000000-0005-0000-0000-0000EE210000}"/>
    <cellStyle name="Normal 2 25 7" xfId="994" xr:uid="{00000000-0005-0000-0000-00007A030000}"/>
    <cellStyle name="Normal 2 25 7 2" xfId="11096" xr:uid="{00000000-0005-0000-0000-0000F0210000}"/>
    <cellStyle name="Normal 2 25 8" xfId="995" xr:uid="{00000000-0005-0000-0000-00007B030000}"/>
    <cellStyle name="Normal 2 25 8 2" xfId="11097" xr:uid="{00000000-0005-0000-0000-0000F2210000}"/>
    <cellStyle name="Normal 2 25 9" xfId="996" xr:uid="{00000000-0005-0000-0000-00007C030000}"/>
    <cellStyle name="Normal 2 25 9 2" xfId="11098" xr:uid="{00000000-0005-0000-0000-0000F4210000}"/>
    <cellStyle name="Normal 2 26" xfId="997" xr:uid="{00000000-0005-0000-0000-00007D030000}"/>
    <cellStyle name="Normal 2 26 10" xfId="998" xr:uid="{00000000-0005-0000-0000-00007E030000}"/>
    <cellStyle name="Normal 2 26 10 2" xfId="11099" xr:uid="{00000000-0005-0000-0000-0000F7210000}"/>
    <cellStyle name="Normal 2 26 11" xfId="999" xr:uid="{00000000-0005-0000-0000-00007F030000}"/>
    <cellStyle name="Normal 2 26 11 2" xfId="11100" xr:uid="{00000000-0005-0000-0000-0000F9210000}"/>
    <cellStyle name="Normal 2 26 12" xfId="1000" xr:uid="{00000000-0005-0000-0000-000080030000}"/>
    <cellStyle name="Normal 2 26 12 2" xfId="11101" xr:uid="{00000000-0005-0000-0000-0000FB210000}"/>
    <cellStyle name="Normal 2 26 13" xfId="1001" xr:uid="{00000000-0005-0000-0000-000081030000}"/>
    <cellStyle name="Normal 2 26 13 2" xfId="11102" xr:uid="{00000000-0005-0000-0000-0000FD210000}"/>
    <cellStyle name="Normal 2 26 14" xfId="1002" xr:uid="{00000000-0005-0000-0000-000082030000}"/>
    <cellStyle name="Normal 2 26 14 2" xfId="11103" xr:uid="{00000000-0005-0000-0000-0000FF210000}"/>
    <cellStyle name="Normal 2 26 15" xfId="1003" xr:uid="{00000000-0005-0000-0000-000083030000}"/>
    <cellStyle name="Normal 2 26 15 2" xfId="11104" xr:uid="{00000000-0005-0000-0000-000001220000}"/>
    <cellStyle name="Normal 2 26 16" xfId="1004" xr:uid="{00000000-0005-0000-0000-000084030000}"/>
    <cellStyle name="Normal 2 26 16 2" xfId="11105" xr:uid="{00000000-0005-0000-0000-000003220000}"/>
    <cellStyle name="Normal 2 26 17" xfId="1005" xr:uid="{00000000-0005-0000-0000-000085030000}"/>
    <cellStyle name="Normal 2 26 17 2" xfId="11106" xr:uid="{00000000-0005-0000-0000-000005220000}"/>
    <cellStyle name="Normal 2 26 18" xfId="1006" xr:uid="{00000000-0005-0000-0000-000086030000}"/>
    <cellStyle name="Normal 2 26 18 2" xfId="11107" xr:uid="{00000000-0005-0000-0000-000007220000}"/>
    <cellStyle name="Normal 2 26 19" xfId="1007" xr:uid="{00000000-0005-0000-0000-000087030000}"/>
    <cellStyle name="Normal 2 26 19 2" xfId="11108" xr:uid="{00000000-0005-0000-0000-000009220000}"/>
    <cellStyle name="Normal 2 26 2" xfId="1008" xr:uid="{00000000-0005-0000-0000-000088030000}"/>
    <cellStyle name="Normal 2 26 2 2" xfId="11109" xr:uid="{00000000-0005-0000-0000-00000B220000}"/>
    <cellStyle name="Normal 2 26 20" xfId="1009" xr:uid="{00000000-0005-0000-0000-000089030000}"/>
    <cellStyle name="Normal 2 26 20 2" xfId="11110" xr:uid="{00000000-0005-0000-0000-00000D220000}"/>
    <cellStyle name="Normal 2 26 21" xfId="1010" xr:uid="{00000000-0005-0000-0000-00008A030000}"/>
    <cellStyle name="Normal 2 26 21 2" xfId="11111" xr:uid="{00000000-0005-0000-0000-00000F220000}"/>
    <cellStyle name="Normal 2 26 22" xfId="1011" xr:uid="{00000000-0005-0000-0000-00008B030000}"/>
    <cellStyle name="Normal 2 26 22 2" xfId="11112" xr:uid="{00000000-0005-0000-0000-000011220000}"/>
    <cellStyle name="Normal 2 26 23" xfId="1012" xr:uid="{00000000-0005-0000-0000-00008C030000}"/>
    <cellStyle name="Normal 2 26 23 2" xfId="11113" xr:uid="{00000000-0005-0000-0000-000013220000}"/>
    <cellStyle name="Normal 2 26 24" xfId="11114" xr:uid="{00000000-0005-0000-0000-000014220000}"/>
    <cellStyle name="Normal 2 26 3" xfId="1013" xr:uid="{00000000-0005-0000-0000-00008D030000}"/>
    <cellStyle name="Normal 2 26 3 2" xfId="11115" xr:uid="{00000000-0005-0000-0000-000016220000}"/>
    <cellStyle name="Normal 2 26 4" xfId="1014" xr:uid="{00000000-0005-0000-0000-00008E030000}"/>
    <cellStyle name="Normal 2 26 4 2" xfId="11116" xr:uid="{00000000-0005-0000-0000-000018220000}"/>
    <cellStyle name="Normal 2 26 5" xfId="1015" xr:uid="{00000000-0005-0000-0000-00008F030000}"/>
    <cellStyle name="Normal 2 26 5 2" xfId="11117" xr:uid="{00000000-0005-0000-0000-00001A220000}"/>
    <cellStyle name="Normal 2 26 6" xfId="1016" xr:uid="{00000000-0005-0000-0000-000090030000}"/>
    <cellStyle name="Normal 2 26 6 2" xfId="11118" xr:uid="{00000000-0005-0000-0000-00001C220000}"/>
    <cellStyle name="Normal 2 26 7" xfId="1017" xr:uid="{00000000-0005-0000-0000-000091030000}"/>
    <cellStyle name="Normal 2 26 7 2" xfId="11119" xr:uid="{00000000-0005-0000-0000-00001E220000}"/>
    <cellStyle name="Normal 2 26 8" xfId="1018" xr:uid="{00000000-0005-0000-0000-000092030000}"/>
    <cellStyle name="Normal 2 26 8 2" xfId="11120" xr:uid="{00000000-0005-0000-0000-000020220000}"/>
    <cellStyle name="Normal 2 26 9" xfId="1019" xr:uid="{00000000-0005-0000-0000-000093030000}"/>
    <cellStyle name="Normal 2 26 9 2" xfId="11121" xr:uid="{00000000-0005-0000-0000-000022220000}"/>
    <cellStyle name="Normal 2 27" xfId="1020" xr:uid="{00000000-0005-0000-0000-000094030000}"/>
    <cellStyle name="Normal 2 27 10" xfId="1021" xr:uid="{00000000-0005-0000-0000-000095030000}"/>
    <cellStyle name="Normal 2 27 10 2" xfId="11122" xr:uid="{00000000-0005-0000-0000-000025220000}"/>
    <cellStyle name="Normal 2 27 11" xfId="1022" xr:uid="{00000000-0005-0000-0000-000096030000}"/>
    <cellStyle name="Normal 2 27 11 2" xfId="11123" xr:uid="{00000000-0005-0000-0000-000027220000}"/>
    <cellStyle name="Normal 2 27 12" xfId="1023" xr:uid="{00000000-0005-0000-0000-000097030000}"/>
    <cellStyle name="Normal 2 27 12 2" xfId="11124" xr:uid="{00000000-0005-0000-0000-000029220000}"/>
    <cellStyle name="Normal 2 27 13" xfId="1024" xr:uid="{00000000-0005-0000-0000-000098030000}"/>
    <cellStyle name="Normal 2 27 13 2" xfId="11125" xr:uid="{00000000-0005-0000-0000-00002B220000}"/>
    <cellStyle name="Normal 2 27 14" xfId="1025" xr:uid="{00000000-0005-0000-0000-000099030000}"/>
    <cellStyle name="Normal 2 27 14 2" xfId="11126" xr:uid="{00000000-0005-0000-0000-00002D220000}"/>
    <cellStyle name="Normal 2 27 15" xfId="1026" xr:uid="{00000000-0005-0000-0000-00009A030000}"/>
    <cellStyle name="Normal 2 27 15 2" xfId="11127" xr:uid="{00000000-0005-0000-0000-00002F220000}"/>
    <cellStyle name="Normal 2 27 16" xfId="1027" xr:uid="{00000000-0005-0000-0000-00009B030000}"/>
    <cellStyle name="Normal 2 27 16 2" xfId="11128" xr:uid="{00000000-0005-0000-0000-000031220000}"/>
    <cellStyle name="Normal 2 27 17" xfId="1028" xr:uid="{00000000-0005-0000-0000-00009C030000}"/>
    <cellStyle name="Normal 2 27 17 2" xfId="11129" xr:uid="{00000000-0005-0000-0000-000033220000}"/>
    <cellStyle name="Normal 2 27 18" xfId="1029" xr:uid="{00000000-0005-0000-0000-00009D030000}"/>
    <cellStyle name="Normal 2 27 18 2" xfId="11130" xr:uid="{00000000-0005-0000-0000-000035220000}"/>
    <cellStyle name="Normal 2 27 19" xfId="1030" xr:uid="{00000000-0005-0000-0000-00009E030000}"/>
    <cellStyle name="Normal 2 27 19 2" xfId="11131" xr:uid="{00000000-0005-0000-0000-000037220000}"/>
    <cellStyle name="Normal 2 27 2" xfId="1031" xr:uid="{00000000-0005-0000-0000-00009F030000}"/>
    <cellStyle name="Normal 2 27 2 2" xfId="11132" xr:uid="{00000000-0005-0000-0000-000039220000}"/>
    <cellStyle name="Normal 2 27 20" xfId="1032" xr:uid="{00000000-0005-0000-0000-0000A0030000}"/>
    <cellStyle name="Normal 2 27 20 2" xfId="11133" xr:uid="{00000000-0005-0000-0000-00003B220000}"/>
    <cellStyle name="Normal 2 27 21" xfId="1033" xr:uid="{00000000-0005-0000-0000-0000A1030000}"/>
    <cellStyle name="Normal 2 27 21 2" xfId="11134" xr:uid="{00000000-0005-0000-0000-00003D220000}"/>
    <cellStyle name="Normal 2 27 22" xfId="1034" xr:uid="{00000000-0005-0000-0000-0000A2030000}"/>
    <cellStyle name="Normal 2 27 22 2" xfId="11135" xr:uid="{00000000-0005-0000-0000-00003F220000}"/>
    <cellStyle name="Normal 2 27 23" xfId="1035" xr:uid="{00000000-0005-0000-0000-0000A3030000}"/>
    <cellStyle name="Normal 2 27 23 2" xfId="11136" xr:uid="{00000000-0005-0000-0000-000041220000}"/>
    <cellStyle name="Normal 2 27 24" xfId="11137" xr:uid="{00000000-0005-0000-0000-000042220000}"/>
    <cellStyle name="Normal 2 27 3" xfId="1036" xr:uid="{00000000-0005-0000-0000-0000A4030000}"/>
    <cellStyle name="Normal 2 27 3 2" xfId="11138" xr:uid="{00000000-0005-0000-0000-000044220000}"/>
    <cellStyle name="Normal 2 27 4" xfId="1037" xr:uid="{00000000-0005-0000-0000-0000A5030000}"/>
    <cellStyle name="Normal 2 27 4 2" xfId="11139" xr:uid="{00000000-0005-0000-0000-000046220000}"/>
    <cellStyle name="Normal 2 27 5" xfId="1038" xr:uid="{00000000-0005-0000-0000-0000A6030000}"/>
    <cellStyle name="Normal 2 27 5 2" xfId="11140" xr:uid="{00000000-0005-0000-0000-000048220000}"/>
    <cellStyle name="Normal 2 27 6" xfId="1039" xr:uid="{00000000-0005-0000-0000-0000A7030000}"/>
    <cellStyle name="Normal 2 27 6 2" xfId="11141" xr:uid="{00000000-0005-0000-0000-00004A220000}"/>
    <cellStyle name="Normal 2 27 7" xfId="1040" xr:uid="{00000000-0005-0000-0000-0000A8030000}"/>
    <cellStyle name="Normal 2 27 7 2" xfId="11142" xr:uid="{00000000-0005-0000-0000-00004C220000}"/>
    <cellStyle name="Normal 2 27 8" xfId="1041" xr:uid="{00000000-0005-0000-0000-0000A9030000}"/>
    <cellStyle name="Normal 2 27 8 2" xfId="11143" xr:uid="{00000000-0005-0000-0000-00004E220000}"/>
    <cellStyle name="Normal 2 27 9" xfId="1042" xr:uid="{00000000-0005-0000-0000-0000AA030000}"/>
    <cellStyle name="Normal 2 27 9 2" xfId="11144" xr:uid="{00000000-0005-0000-0000-000050220000}"/>
    <cellStyle name="Normal 2 28" xfId="1043" xr:uid="{00000000-0005-0000-0000-0000AB030000}"/>
    <cellStyle name="Normal 2 28 10" xfId="1044" xr:uid="{00000000-0005-0000-0000-0000AC030000}"/>
    <cellStyle name="Normal 2 28 10 2" xfId="11145" xr:uid="{00000000-0005-0000-0000-000053220000}"/>
    <cellStyle name="Normal 2 28 11" xfId="1045" xr:uid="{00000000-0005-0000-0000-0000AD030000}"/>
    <cellStyle name="Normal 2 28 11 2" xfId="11146" xr:uid="{00000000-0005-0000-0000-000055220000}"/>
    <cellStyle name="Normal 2 28 12" xfId="1046" xr:uid="{00000000-0005-0000-0000-0000AE030000}"/>
    <cellStyle name="Normal 2 28 12 2" xfId="11147" xr:uid="{00000000-0005-0000-0000-000057220000}"/>
    <cellStyle name="Normal 2 28 13" xfId="1047" xr:uid="{00000000-0005-0000-0000-0000AF030000}"/>
    <cellStyle name="Normal 2 28 13 2" xfId="11148" xr:uid="{00000000-0005-0000-0000-000059220000}"/>
    <cellStyle name="Normal 2 28 14" xfId="1048" xr:uid="{00000000-0005-0000-0000-0000B0030000}"/>
    <cellStyle name="Normal 2 28 14 2" xfId="11149" xr:uid="{00000000-0005-0000-0000-00005B220000}"/>
    <cellStyle name="Normal 2 28 15" xfId="1049" xr:uid="{00000000-0005-0000-0000-0000B1030000}"/>
    <cellStyle name="Normal 2 28 15 2" xfId="11150" xr:uid="{00000000-0005-0000-0000-00005D220000}"/>
    <cellStyle name="Normal 2 28 16" xfId="1050" xr:uid="{00000000-0005-0000-0000-0000B2030000}"/>
    <cellStyle name="Normal 2 28 16 2" xfId="11151" xr:uid="{00000000-0005-0000-0000-00005F220000}"/>
    <cellStyle name="Normal 2 28 17" xfId="1051" xr:uid="{00000000-0005-0000-0000-0000B3030000}"/>
    <cellStyle name="Normal 2 28 17 2" xfId="11152" xr:uid="{00000000-0005-0000-0000-000061220000}"/>
    <cellStyle name="Normal 2 28 18" xfId="1052" xr:uid="{00000000-0005-0000-0000-0000B4030000}"/>
    <cellStyle name="Normal 2 28 18 2" xfId="11153" xr:uid="{00000000-0005-0000-0000-000063220000}"/>
    <cellStyle name="Normal 2 28 19" xfId="1053" xr:uid="{00000000-0005-0000-0000-0000B5030000}"/>
    <cellStyle name="Normal 2 28 19 2" xfId="11154" xr:uid="{00000000-0005-0000-0000-000065220000}"/>
    <cellStyle name="Normal 2 28 2" xfId="1054" xr:uid="{00000000-0005-0000-0000-0000B6030000}"/>
    <cellStyle name="Normal 2 28 2 2" xfId="11155" xr:uid="{00000000-0005-0000-0000-000067220000}"/>
    <cellStyle name="Normal 2 28 20" xfId="1055" xr:uid="{00000000-0005-0000-0000-0000B7030000}"/>
    <cellStyle name="Normal 2 28 20 2" xfId="11156" xr:uid="{00000000-0005-0000-0000-000069220000}"/>
    <cellStyle name="Normal 2 28 21" xfId="1056" xr:uid="{00000000-0005-0000-0000-0000B8030000}"/>
    <cellStyle name="Normal 2 28 21 2" xfId="11157" xr:uid="{00000000-0005-0000-0000-00006B220000}"/>
    <cellStyle name="Normal 2 28 22" xfId="1057" xr:uid="{00000000-0005-0000-0000-0000B9030000}"/>
    <cellStyle name="Normal 2 28 22 2" xfId="11158" xr:uid="{00000000-0005-0000-0000-00006D220000}"/>
    <cellStyle name="Normal 2 28 23" xfId="1058" xr:uid="{00000000-0005-0000-0000-0000BA030000}"/>
    <cellStyle name="Normal 2 28 23 2" xfId="11159" xr:uid="{00000000-0005-0000-0000-00006F220000}"/>
    <cellStyle name="Normal 2 28 24" xfId="11160" xr:uid="{00000000-0005-0000-0000-000070220000}"/>
    <cellStyle name="Normal 2 28 3" xfId="1059" xr:uid="{00000000-0005-0000-0000-0000BB030000}"/>
    <cellStyle name="Normal 2 28 3 2" xfId="11161" xr:uid="{00000000-0005-0000-0000-000072220000}"/>
    <cellStyle name="Normal 2 28 4" xfId="1060" xr:uid="{00000000-0005-0000-0000-0000BC030000}"/>
    <cellStyle name="Normal 2 28 4 2" xfId="11162" xr:uid="{00000000-0005-0000-0000-000074220000}"/>
    <cellStyle name="Normal 2 28 5" xfId="1061" xr:uid="{00000000-0005-0000-0000-0000BD030000}"/>
    <cellStyle name="Normal 2 28 5 2" xfId="11163" xr:uid="{00000000-0005-0000-0000-000076220000}"/>
    <cellStyle name="Normal 2 28 6" xfId="1062" xr:uid="{00000000-0005-0000-0000-0000BE030000}"/>
    <cellStyle name="Normal 2 28 6 2" xfId="11164" xr:uid="{00000000-0005-0000-0000-000078220000}"/>
    <cellStyle name="Normal 2 28 7" xfId="1063" xr:uid="{00000000-0005-0000-0000-0000BF030000}"/>
    <cellStyle name="Normal 2 28 7 2" xfId="11165" xr:uid="{00000000-0005-0000-0000-00007A220000}"/>
    <cellStyle name="Normal 2 28 8" xfId="1064" xr:uid="{00000000-0005-0000-0000-0000C0030000}"/>
    <cellStyle name="Normal 2 28 8 2" xfId="11166" xr:uid="{00000000-0005-0000-0000-00007C220000}"/>
    <cellStyle name="Normal 2 28 9" xfId="1065" xr:uid="{00000000-0005-0000-0000-0000C1030000}"/>
    <cellStyle name="Normal 2 28 9 2" xfId="11167" xr:uid="{00000000-0005-0000-0000-00007E220000}"/>
    <cellStyle name="Normal 2 29" xfId="1066" xr:uid="{00000000-0005-0000-0000-0000C2030000}"/>
    <cellStyle name="Normal 2 29 10" xfId="1067" xr:uid="{00000000-0005-0000-0000-0000C3030000}"/>
    <cellStyle name="Normal 2 29 10 2" xfId="11168" xr:uid="{00000000-0005-0000-0000-000081220000}"/>
    <cellStyle name="Normal 2 29 11" xfId="1068" xr:uid="{00000000-0005-0000-0000-0000C4030000}"/>
    <cellStyle name="Normal 2 29 11 2" xfId="11169" xr:uid="{00000000-0005-0000-0000-000083220000}"/>
    <cellStyle name="Normal 2 29 12" xfId="1069" xr:uid="{00000000-0005-0000-0000-0000C5030000}"/>
    <cellStyle name="Normal 2 29 12 2" xfId="11170" xr:uid="{00000000-0005-0000-0000-000085220000}"/>
    <cellStyle name="Normal 2 29 13" xfId="1070" xr:uid="{00000000-0005-0000-0000-0000C6030000}"/>
    <cellStyle name="Normal 2 29 13 2" xfId="11171" xr:uid="{00000000-0005-0000-0000-000087220000}"/>
    <cellStyle name="Normal 2 29 14" xfId="1071" xr:uid="{00000000-0005-0000-0000-0000C7030000}"/>
    <cellStyle name="Normal 2 29 14 2" xfId="11172" xr:uid="{00000000-0005-0000-0000-000089220000}"/>
    <cellStyle name="Normal 2 29 15" xfId="1072" xr:uid="{00000000-0005-0000-0000-0000C8030000}"/>
    <cellStyle name="Normal 2 29 15 2" xfId="11173" xr:uid="{00000000-0005-0000-0000-00008B220000}"/>
    <cellStyle name="Normal 2 29 16" xfId="1073" xr:uid="{00000000-0005-0000-0000-0000C9030000}"/>
    <cellStyle name="Normal 2 29 16 2" xfId="11174" xr:uid="{00000000-0005-0000-0000-00008D220000}"/>
    <cellStyle name="Normal 2 29 17" xfId="1074" xr:uid="{00000000-0005-0000-0000-0000CA030000}"/>
    <cellStyle name="Normal 2 29 17 2" xfId="11175" xr:uid="{00000000-0005-0000-0000-00008F220000}"/>
    <cellStyle name="Normal 2 29 18" xfId="1075" xr:uid="{00000000-0005-0000-0000-0000CB030000}"/>
    <cellStyle name="Normal 2 29 18 2" xfId="11176" xr:uid="{00000000-0005-0000-0000-000091220000}"/>
    <cellStyle name="Normal 2 29 19" xfId="1076" xr:uid="{00000000-0005-0000-0000-0000CC030000}"/>
    <cellStyle name="Normal 2 29 19 2" xfId="11177" xr:uid="{00000000-0005-0000-0000-000093220000}"/>
    <cellStyle name="Normal 2 29 2" xfId="1077" xr:uid="{00000000-0005-0000-0000-0000CD030000}"/>
    <cellStyle name="Normal 2 29 2 2" xfId="11178" xr:uid="{00000000-0005-0000-0000-000095220000}"/>
    <cellStyle name="Normal 2 29 20" xfId="1078" xr:uid="{00000000-0005-0000-0000-0000CE030000}"/>
    <cellStyle name="Normal 2 29 20 2" xfId="11179" xr:uid="{00000000-0005-0000-0000-000097220000}"/>
    <cellStyle name="Normal 2 29 21" xfId="1079" xr:uid="{00000000-0005-0000-0000-0000CF030000}"/>
    <cellStyle name="Normal 2 29 21 2" xfId="11180" xr:uid="{00000000-0005-0000-0000-000099220000}"/>
    <cellStyle name="Normal 2 29 22" xfId="1080" xr:uid="{00000000-0005-0000-0000-0000D0030000}"/>
    <cellStyle name="Normal 2 29 22 2" xfId="11181" xr:uid="{00000000-0005-0000-0000-00009B220000}"/>
    <cellStyle name="Normal 2 29 23" xfId="1081" xr:uid="{00000000-0005-0000-0000-0000D1030000}"/>
    <cellStyle name="Normal 2 29 23 2" xfId="11182" xr:uid="{00000000-0005-0000-0000-00009D220000}"/>
    <cellStyle name="Normal 2 29 24" xfId="11183" xr:uid="{00000000-0005-0000-0000-00009E220000}"/>
    <cellStyle name="Normal 2 29 3" xfId="1082" xr:uid="{00000000-0005-0000-0000-0000D2030000}"/>
    <cellStyle name="Normal 2 29 3 2" xfId="11184" xr:uid="{00000000-0005-0000-0000-0000A0220000}"/>
    <cellStyle name="Normal 2 29 4" xfId="1083" xr:uid="{00000000-0005-0000-0000-0000D3030000}"/>
    <cellStyle name="Normal 2 29 4 2" xfId="11185" xr:uid="{00000000-0005-0000-0000-0000A2220000}"/>
    <cellStyle name="Normal 2 29 5" xfId="1084" xr:uid="{00000000-0005-0000-0000-0000D4030000}"/>
    <cellStyle name="Normal 2 29 5 2" xfId="11186" xr:uid="{00000000-0005-0000-0000-0000A4220000}"/>
    <cellStyle name="Normal 2 29 6" xfId="1085" xr:uid="{00000000-0005-0000-0000-0000D5030000}"/>
    <cellStyle name="Normal 2 29 6 2" xfId="11187" xr:uid="{00000000-0005-0000-0000-0000A6220000}"/>
    <cellStyle name="Normal 2 29 7" xfId="1086" xr:uid="{00000000-0005-0000-0000-0000D6030000}"/>
    <cellStyle name="Normal 2 29 7 2" xfId="11188" xr:uid="{00000000-0005-0000-0000-0000A8220000}"/>
    <cellStyle name="Normal 2 29 8" xfId="1087" xr:uid="{00000000-0005-0000-0000-0000D7030000}"/>
    <cellStyle name="Normal 2 29 8 2" xfId="11189" xr:uid="{00000000-0005-0000-0000-0000AA220000}"/>
    <cellStyle name="Normal 2 29 9" xfId="1088" xr:uid="{00000000-0005-0000-0000-0000D8030000}"/>
    <cellStyle name="Normal 2 29 9 2" xfId="11190" xr:uid="{00000000-0005-0000-0000-0000AC220000}"/>
    <cellStyle name="Normal 2 3" xfId="59" xr:uid="{00000000-0005-0000-0000-000011000000}"/>
    <cellStyle name="Normal 2 3 2" xfId="161" xr:uid="{00000000-0005-0000-0000-000011000000}"/>
    <cellStyle name="Normal 2 3 2 2" xfId="11191" xr:uid="{00000000-0005-0000-0000-0000AF220000}"/>
    <cellStyle name="Normal 2 3 2 3" xfId="5519" xr:uid="{00000000-0005-0000-0000-0000AE220000}"/>
    <cellStyle name="Normal 2 3 2 4" xfId="20719" xr:uid="{2FB2C425-DFB9-41B5-AEA4-2339D18B1744}"/>
    <cellStyle name="Normal 2 3 3" xfId="1089" xr:uid="{00000000-0005-0000-0000-0000D9030000}"/>
    <cellStyle name="Normal 2 3 3 2" xfId="11192" xr:uid="{00000000-0005-0000-0000-0000B1220000}"/>
    <cellStyle name="Normal 2 3 3 2 2" xfId="26411" xr:uid="{68E3F955-C66F-4E15-ADDC-FFA89CE774FD}"/>
    <cellStyle name="Normal 2 3 3 3" xfId="11193" xr:uid="{00000000-0005-0000-0000-0000B2220000}"/>
    <cellStyle name="Normal 2 3 3 3 2" xfId="26412" xr:uid="{EE5D59EF-93E5-4011-B4B8-AC251CB3CC30}"/>
    <cellStyle name="Normal 2 3 4" xfId="11194" xr:uid="{00000000-0005-0000-0000-0000B3220000}"/>
    <cellStyle name="Normal 2 3 4 2" xfId="11195" xr:uid="{00000000-0005-0000-0000-0000B4220000}"/>
    <cellStyle name="Normal 2 3 5" xfId="5569" xr:uid="{00000000-0005-0000-0000-0000AD220000}"/>
    <cellStyle name="Normal 2 3 6" xfId="20542" xr:uid="{2938983F-EB37-4F25-8BF9-5A21D68D9524}"/>
    <cellStyle name="Normal 2 3 6 2" xfId="28907" xr:uid="{C6B42C3C-6E61-4DFF-BC15-E1F1FFAAE769}"/>
    <cellStyle name="Normal 2 3 7" xfId="20578" xr:uid="{BC0BF457-3AD3-4288-959A-C6E73C035C92}"/>
    <cellStyle name="Normal 2 3 8" xfId="20601" xr:uid="{8C75D720-C137-4AD0-8D02-6ACA29F8DE78}"/>
    <cellStyle name="Normal 2 3 8 2" xfId="31257" xr:uid="{27F32B11-2883-4EE8-8AEC-A36F249B8707}"/>
    <cellStyle name="Normal 2 3 9" xfId="20649" xr:uid="{BA3EFFD9-20E2-423A-B4AC-DA8F82F67670}"/>
    <cellStyle name="Normal 2 30" xfId="1090" xr:uid="{00000000-0005-0000-0000-0000DA030000}"/>
    <cellStyle name="Normal 2 30 10" xfId="1091" xr:uid="{00000000-0005-0000-0000-0000DB030000}"/>
    <cellStyle name="Normal 2 30 10 2" xfId="11196" xr:uid="{00000000-0005-0000-0000-0000B7220000}"/>
    <cellStyle name="Normal 2 30 11" xfId="1092" xr:uid="{00000000-0005-0000-0000-0000DC030000}"/>
    <cellStyle name="Normal 2 30 11 2" xfId="11197" xr:uid="{00000000-0005-0000-0000-0000B9220000}"/>
    <cellStyle name="Normal 2 30 12" xfId="1093" xr:uid="{00000000-0005-0000-0000-0000DD030000}"/>
    <cellStyle name="Normal 2 30 12 2" xfId="11198" xr:uid="{00000000-0005-0000-0000-0000BB220000}"/>
    <cellStyle name="Normal 2 30 13" xfId="1094" xr:uid="{00000000-0005-0000-0000-0000DE030000}"/>
    <cellStyle name="Normal 2 30 13 2" xfId="11199" xr:uid="{00000000-0005-0000-0000-0000BD220000}"/>
    <cellStyle name="Normal 2 30 14" xfId="1095" xr:uid="{00000000-0005-0000-0000-0000DF030000}"/>
    <cellStyle name="Normal 2 30 14 2" xfId="11200" xr:uid="{00000000-0005-0000-0000-0000BF220000}"/>
    <cellStyle name="Normal 2 30 15" xfId="1096" xr:uid="{00000000-0005-0000-0000-0000E0030000}"/>
    <cellStyle name="Normal 2 30 15 2" xfId="11201" xr:uid="{00000000-0005-0000-0000-0000C1220000}"/>
    <cellStyle name="Normal 2 30 16" xfId="1097" xr:uid="{00000000-0005-0000-0000-0000E1030000}"/>
    <cellStyle name="Normal 2 30 16 2" xfId="11202" xr:uid="{00000000-0005-0000-0000-0000C3220000}"/>
    <cellStyle name="Normal 2 30 17" xfId="1098" xr:uid="{00000000-0005-0000-0000-0000E2030000}"/>
    <cellStyle name="Normal 2 30 17 2" xfId="11203" xr:uid="{00000000-0005-0000-0000-0000C5220000}"/>
    <cellStyle name="Normal 2 30 18" xfId="1099" xr:uid="{00000000-0005-0000-0000-0000E3030000}"/>
    <cellStyle name="Normal 2 30 18 2" xfId="11204" xr:uid="{00000000-0005-0000-0000-0000C7220000}"/>
    <cellStyle name="Normal 2 30 19" xfId="1100" xr:uid="{00000000-0005-0000-0000-0000E4030000}"/>
    <cellStyle name="Normal 2 30 19 2" xfId="11205" xr:uid="{00000000-0005-0000-0000-0000C9220000}"/>
    <cellStyle name="Normal 2 30 2" xfId="1101" xr:uid="{00000000-0005-0000-0000-0000E5030000}"/>
    <cellStyle name="Normal 2 30 2 2" xfId="11206" xr:uid="{00000000-0005-0000-0000-0000CB220000}"/>
    <cellStyle name="Normal 2 30 20" xfId="1102" xr:uid="{00000000-0005-0000-0000-0000E6030000}"/>
    <cellStyle name="Normal 2 30 20 2" xfId="11207" xr:uid="{00000000-0005-0000-0000-0000CD220000}"/>
    <cellStyle name="Normal 2 30 21" xfId="1103" xr:uid="{00000000-0005-0000-0000-0000E7030000}"/>
    <cellStyle name="Normal 2 30 21 2" xfId="11208" xr:uid="{00000000-0005-0000-0000-0000CF220000}"/>
    <cellStyle name="Normal 2 30 22" xfId="1104" xr:uid="{00000000-0005-0000-0000-0000E8030000}"/>
    <cellStyle name="Normal 2 30 22 2" xfId="11209" xr:uid="{00000000-0005-0000-0000-0000D1220000}"/>
    <cellStyle name="Normal 2 30 23" xfId="1105" xr:uid="{00000000-0005-0000-0000-0000E9030000}"/>
    <cellStyle name="Normal 2 30 23 2" xfId="11210" xr:uid="{00000000-0005-0000-0000-0000D3220000}"/>
    <cellStyle name="Normal 2 30 24" xfId="11211" xr:uid="{00000000-0005-0000-0000-0000D4220000}"/>
    <cellStyle name="Normal 2 30 3" xfId="1106" xr:uid="{00000000-0005-0000-0000-0000EA030000}"/>
    <cellStyle name="Normal 2 30 3 2" xfId="11212" xr:uid="{00000000-0005-0000-0000-0000D6220000}"/>
    <cellStyle name="Normal 2 30 4" xfId="1107" xr:uid="{00000000-0005-0000-0000-0000EB030000}"/>
    <cellStyle name="Normal 2 30 4 2" xfId="11213" xr:uid="{00000000-0005-0000-0000-0000D8220000}"/>
    <cellStyle name="Normal 2 30 5" xfId="1108" xr:uid="{00000000-0005-0000-0000-0000EC030000}"/>
    <cellStyle name="Normal 2 30 5 2" xfId="11214" xr:uid="{00000000-0005-0000-0000-0000DA220000}"/>
    <cellStyle name="Normal 2 30 6" xfId="1109" xr:uid="{00000000-0005-0000-0000-0000ED030000}"/>
    <cellStyle name="Normal 2 30 6 2" xfId="11215" xr:uid="{00000000-0005-0000-0000-0000DC220000}"/>
    <cellStyle name="Normal 2 30 7" xfId="1110" xr:uid="{00000000-0005-0000-0000-0000EE030000}"/>
    <cellStyle name="Normal 2 30 7 2" xfId="11216" xr:uid="{00000000-0005-0000-0000-0000DE220000}"/>
    <cellStyle name="Normal 2 30 8" xfId="1111" xr:uid="{00000000-0005-0000-0000-0000EF030000}"/>
    <cellStyle name="Normal 2 30 8 2" xfId="11217" xr:uid="{00000000-0005-0000-0000-0000E0220000}"/>
    <cellStyle name="Normal 2 30 9" xfId="1112" xr:uid="{00000000-0005-0000-0000-0000F0030000}"/>
    <cellStyle name="Normal 2 30 9 2" xfId="11218" xr:uid="{00000000-0005-0000-0000-0000E2220000}"/>
    <cellStyle name="Normal 2 31" xfId="1113" xr:uid="{00000000-0005-0000-0000-0000F1030000}"/>
    <cellStyle name="Normal 2 31 10" xfId="1114" xr:uid="{00000000-0005-0000-0000-0000F2030000}"/>
    <cellStyle name="Normal 2 31 10 2" xfId="11219" xr:uid="{00000000-0005-0000-0000-0000E5220000}"/>
    <cellStyle name="Normal 2 31 11" xfId="1115" xr:uid="{00000000-0005-0000-0000-0000F3030000}"/>
    <cellStyle name="Normal 2 31 11 2" xfId="11220" xr:uid="{00000000-0005-0000-0000-0000E7220000}"/>
    <cellStyle name="Normal 2 31 12" xfId="1116" xr:uid="{00000000-0005-0000-0000-0000F4030000}"/>
    <cellStyle name="Normal 2 31 12 2" xfId="11221" xr:uid="{00000000-0005-0000-0000-0000E9220000}"/>
    <cellStyle name="Normal 2 31 13" xfId="1117" xr:uid="{00000000-0005-0000-0000-0000F5030000}"/>
    <cellStyle name="Normal 2 31 13 2" xfId="11222" xr:uid="{00000000-0005-0000-0000-0000EB220000}"/>
    <cellStyle name="Normal 2 31 14" xfId="1118" xr:uid="{00000000-0005-0000-0000-0000F6030000}"/>
    <cellStyle name="Normal 2 31 14 2" xfId="11223" xr:uid="{00000000-0005-0000-0000-0000ED220000}"/>
    <cellStyle name="Normal 2 31 15" xfId="1119" xr:uid="{00000000-0005-0000-0000-0000F7030000}"/>
    <cellStyle name="Normal 2 31 15 2" xfId="11224" xr:uid="{00000000-0005-0000-0000-0000EF220000}"/>
    <cellStyle name="Normal 2 31 16" xfId="1120" xr:uid="{00000000-0005-0000-0000-0000F8030000}"/>
    <cellStyle name="Normal 2 31 16 2" xfId="11225" xr:uid="{00000000-0005-0000-0000-0000F1220000}"/>
    <cellStyle name="Normal 2 31 17" xfId="1121" xr:uid="{00000000-0005-0000-0000-0000F9030000}"/>
    <cellStyle name="Normal 2 31 17 2" xfId="11226" xr:uid="{00000000-0005-0000-0000-0000F3220000}"/>
    <cellStyle name="Normal 2 31 18" xfId="1122" xr:uid="{00000000-0005-0000-0000-0000FA030000}"/>
    <cellStyle name="Normal 2 31 18 2" xfId="11227" xr:uid="{00000000-0005-0000-0000-0000F5220000}"/>
    <cellStyle name="Normal 2 31 19" xfId="1123" xr:uid="{00000000-0005-0000-0000-0000FB030000}"/>
    <cellStyle name="Normal 2 31 19 2" xfId="11228" xr:uid="{00000000-0005-0000-0000-0000F7220000}"/>
    <cellStyle name="Normal 2 31 2" xfId="1124" xr:uid="{00000000-0005-0000-0000-0000FC030000}"/>
    <cellStyle name="Normal 2 31 2 2" xfId="11229" xr:uid="{00000000-0005-0000-0000-0000F9220000}"/>
    <cellStyle name="Normal 2 31 20" xfId="1125" xr:uid="{00000000-0005-0000-0000-0000FD030000}"/>
    <cellStyle name="Normal 2 31 20 2" xfId="11230" xr:uid="{00000000-0005-0000-0000-0000FB220000}"/>
    <cellStyle name="Normal 2 31 21" xfId="1126" xr:uid="{00000000-0005-0000-0000-0000FE030000}"/>
    <cellStyle name="Normal 2 31 21 2" xfId="11231" xr:uid="{00000000-0005-0000-0000-0000FD220000}"/>
    <cellStyle name="Normal 2 31 22" xfId="1127" xr:uid="{00000000-0005-0000-0000-0000FF030000}"/>
    <cellStyle name="Normal 2 31 22 2" xfId="11232" xr:uid="{00000000-0005-0000-0000-0000FF220000}"/>
    <cellStyle name="Normal 2 31 23" xfId="1128" xr:uid="{00000000-0005-0000-0000-000000040000}"/>
    <cellStyle name="Normal 2 31 23 2" xfId="11233" xr:uid="{00000000-0005-0000-0000-000001230000}"/>
    <cellStyle name="Normal 2 31 24" xfId="11234" xr:uid="{00000000-0005-0000-0000-000002230000}"/>
    <cellStyle name="Normal 2 31 3" xfId="1129" xr:uid="{00000000-0005-0000-0000-000001040000}"/>
    <cellStyle name="Normal 2 31 3 2" xfId="11235" xr:uid="{00000000-0005-0000-0000-000004230000}"/>
    <cellStyle name="Normal 2 31 4" xfId="1130" xr:uid="{00000000-0005-0000-0000-000002040000}"/>
    <cellStyle name="Normal 2 31 4 2" xfId="11236" xr:uid="{00000000-0005-0000-0000-000006230000}"/>
    <cellStyle name="Normal 2 31 5" xfId="1131" xr:uid="{00000000-0005-0000-0000-000003040000}"/>
    <cellStyle name="Normal 2 31 5 2" xfId="11237" xr:uid="{00000000-0005-0000-0000-000008230000}"/>
    <cellStyle name="Normal 2 31 6" xfId="1132" xr:uid="{00000000-0005-0000-0000-000004040000}"/>
    <cellStyle name="Normal 2 31 6 2" xfId="11238" xr:uid="{00000000-0005-0000-0000-00000A230000}"/>
    <cellStyle name="Normal 2 31 7" xfId="1133" xr:uid="{00000000-0005-0000-0000-000005040000}"/>
    <cellStyle name="Normal 2 31 7 2" xfId="11239" xr:uid="{00000000-0005-0000-0000-00000C230000}"/>
    <cellStyle name="Normal 2 31 8" xfId="1134" xr:uid="{00000000-0005-0000-0000-000006040000}"/>
    <cellStyle name="Normal 2 31 8 2" xfId="11240" xr:uid="{00000000-0005-0000-0000-00000E230000}"/>
    <cellStyle name="Normal 2 31 9" xfId="1135" xr:uid="{00000000-0005-0000-0000-000007040000}"/>
    <cellStyle name="Normal 2 31 9 2" xfId="11241" xr:uid="{00000000-0005-0000-0000-000010230000}"/>
    <cellStyle name="Normal 2 32" xfId="1136" xr:uid="{00000000-0005-0000-0000-000008040000}"/>
    <cellStyle name="Normal 2 32 10" xfId="1137" xr:uid="{00000000-0005-0000-0000-000009040000}"/>
    <cellStyle name="Normal 2 32 10 2" xfId="11242" xr:uid="{00000000-0005-0000-0000-000013230000}"/>
    <cellStyle name="Normal 2 32 11" xfId="1138" xr:uid="{00000000-0005-0000-0000-00000A040000}"/>
    <cellStyle name="Normal 2 32 11 2" xfId="11243" xr:uid="{00000000-0005-0000-0000-000015230000}"/>
    <cellStyle name="Normal 2 32 12" xfId="1139" xr:uid="{00000000-0005-0000-0000-00000B040000}"/>
    <cellStyle name="Normal 2 32 12 2" xfId="11244" xr:uid="{00000000-0005-0000-0000-000017230000}"/>
    <cellStyle name="Normal 2 32 13" xfId="1140" xr:uid="{00000000-0005-0000-0000-00000C040000}"/>
    <cellStyle name="Normal 2 32 13 2" xfId="11245" xr:uid="{00000000-0005-0000-0000-000019230000}"/>
    <cellStyle name="Normal 2 32 14" xfId="1141" xr:uid="{00000000-0005-0000-0000-00000D040000}"/>
    <cellStyle name="Normal 2 32 14 2" xfId="11246" xr:uid="{00000000-0005-0000-0000-00001B230000}"/>
    <cellStyle name="Normal 2 32 15" xfId="1142" xr:uid="{00000000-0005-0000-0000-00000E040000}"/>
    <cellStyle name="Normal 2 32 15 2" xfId="11247" xr:uid="{00000000-0005-0000-0000-00001D230000}"/>
    <cellStyle name="Normal 2 32 16" xfId="1143" xr:uid="{00000000-0005-0000-0000-00000F040000}"/>
    <cellStyle name="Normal 2 32 16 2" xfId="11248" xr:uid="{00000000-0005-0000-0000-00001F230000}"/>
    <cellStyle name="Normal 2 32 17" xfId="1144" xr:uid="{00000000-0005-0000-0000-000010040000}"/>
    <cellStyle name="Normal 2 32 17 2" xfId="11249" xr:uid="{00000000-0005-0000-0000-000021230000}"/>
    <cellStyle name="Normal 2 32 18" xfId="1145" xr:uid="{00000000-0005-0000-0000-000011040000}"/>
    <cellStyle name="Normal 2 32 18 2" xfId="11250" xr:uid="{00000000-0005-0000-0000-000023230000}"/>
    <cellStyle name="Normal 2 32 19" xfId="1146" xr:uid="{00000000-0005-0000-0000-000012040000}"/>
    <cellStyle name="Normal 2 32 19 2" xfId="11251" xr:uid="{00000000-0005-0000-0000-000025230000}"/>
    <cellStyle name="Normal 2 32 2" xfId="1147" xr:uid="{00000000-0005-0000-0000-000013040000}"/>
    <cellStyle name="Normal 2 32 2 2" xfId="11252" xr:uid="{00000000-0005-0000-0000-000027230000}"/>
    <cellStyle name="Normal 2 32 20" xfId="1148" xr:uid="{00000000-0005-0000-0000-000014040000}"/>
    <cellStyle name="Normal 2 32 20 2" xfId="11253" xr:uid="{00000000-0005-0000-0000-000029230000}"/>
    <cellStyle name="Normal 2 32 21" xfId="1149" xr:uid="{00000000-0005-0000-0000-000015040000}"/>
    <cellStyle name="Normal 2 32 21 2" xfId="11254" xr:uid="{00000000-0005-0000-0000-00002B230000}"/>
    <cellStyle name="Normal 2 32 22" xfId="1150" xr:uid="{00000000-0005-0000-0000-000016040000}"/>
    <cellStyle name="Normal 2 32 22 2" xfId="11255" xr:uid="{00000000-0005-0000-0000-00002D230000}"/>
    <cellStyle name="Normal 2 32 23" xfId="1151" xr:uid="{00000000-0005-0000-0000-000017040000}"/>
    <cellStyle name="Normal 2 32 23 2" xfId="11256" xr:uid="{00000000-0005-0000-0000-00002F230000}"/>
    <cellStyle name="Normal 2 32 24" xfId="11257" xr:uid="{00000000-0005-0000-0000-000030230000}"/>
    <cellStyle name="Normal 2 32 3" xfId="1152" xr:uid="{00000000-0005-0000-0000-000018040000}"/>
    <cellStyle name="Normal 2 32 3 2" xfId="11258" xr:uid="{00000000-0005-0000-0000-000032230000}"/>
    <cellStyle name="Normal 2 32 4" xfId="1153" xr:uid="{00000000-0005-0000-0000-000019040000}"/>
    <cellStyle name="Normal 2 32 4 2" xfId="11259" xr:uid="{00000000-0005-0000-0000-000034230000}"/>
    <cellStyle name="Normal 2 32 5" xfId="1154" xr:uid="{00000000-0005-0000-0000-00001A040000}"/>
    <cellStyle name="Normal 2 32 5 2" xfId="11260" xr:uid="{00000000-0005-0000-0000-000036230000}"/>
    <cellStyle name="Normal 2 32 6" xfId="1155" xr:uid="{00000000-0005-0000-0000-00001B040000}"/>
    <cellStyle name="Normal 2 32 6 2" xfId="11261" xr:uid="{00000000-0005-0000-0000-000038230000}"/>
    <cellStyle name="Normal 2 32 7" xfId="1156" xr:uid="{00000000-0005-0000-0000-00001C040000}"/>
    <cellStyle name="Normal 2 32 7 2" xfId="11262" xr:uid="{00000000-0005-0000-0000-00003A230000}"/>
    <cellStyle name="Normal 2 32 8" xfId="1157" xr:uid="{00000000-0005-0000-0000-00001D040000}"/>
    <cellStyle name="Normal 2 32 8 2" xfId="11263" xr:uid="{00000000-0005-0000-0000-00003C230000}"/>
    <cellStyle name="Normal 2 32 9" xfId="1158" xr:uid="{00000000-0005-0000-0000-00001E040000}"/>
    <cellStyle name="Normal 2 32 9 2" xfId="11264" xr:uid="{00000000-0005-0000-0000-00003E230000}"/>
    <cellStyle name="Normal 2 33" xfId="1159" xr:uid="{00000000-0005-0000-0000-00001F040000}"/>
    <cellStyle name="Normal 2 33 10" xfId="1160" xr:uid="{00000000-0005-0000-0000-000020040000}"/>
    <cellStyle name="Normal 2 33 10 2" xfId="11265" xr:uid="{00000000-0005-0000-0000-000041230000}"/>
    <cellStyle name="Normal 2 33 11" xfId="1161" xr:uid="{00000000-0005-0000-0000-000021040000}"/>
    <cellStyle name="Normal 2 33 11 2" xfId="11266" xr:uid="{00000000-0005-0000-0000-000043230000}"/>
    <cellStyle name="Normal 2 33 12" xfId="1162" xr:uid="{00000000-0005-0000-0000-000022040000}"/>
    <cellStyle name="Normal 2 33 12 2" xfId="11267" xr:uid="{00000000-0005-0000-0000-000045230000}"/>
    <cellStyle name="Normal 2 33 13" xfId="1163" xr:uid="{00000000-0005-0000-0000-000023040000}"/>
    <cellStyle name="Normal 2 33 13 2" xfId="11268" xr:uid="{00000000-0005-0000-0000-000047230000}"/>
    <cellStyle name="Normal 2 33 14" xfId="1164" xr:uid="{00000000-0005-0000-0000-000024040000}"/>
    <cellStyle name="Normal 2 33 14 2" xfId="11269" xr:uid="{00000000-0005-0000-0000-000049230000}"/>
    <cellStyle name="Normal 2 33 15" xfId="1165" xr:uid="{00000000-0005-0000-0000-000025040000}"/>
    <cellStyle name="Normal 2 33 15 2" xfId="11270" xr:uid="{00000000-0005-0000-0000-00004B230000}"/>
    <cellStyle name="Normal 2 33 16" xfId="1166" xr:uid="{00000000-0005-0000-0000-000026040000}"/>
    <cellStyle name="Normal 2 33 16 2" xfId="11271" xr:uid="{00000000-0005-0000-0000-00004D230000}"/>
    <cellStyle name="Normal 2 33 17" xfId="1167" xr:uid="{00000000-0005-0000-0000-000027040000}"/>
    <cellStyle name="Normal 2 33 17 2" xfId="11272" xr:uid="{00000000-0005-0000-0000-00004F230000}"/>
    <cellStyle name="Normal 2 33 18" xfId="1168" xr:uid="{00000000-0005-0000-0000-000028040000}"/>
    <cellStyle name="Normal 2 33 18 2" xfId="11273" xr:uid="{00000000-0005-0000-0000-000051230000}"/>
    <cellStyle name="Normal 2 33 19" xfId="1169" xr:uid="{00000000-0005-0000-0000-000029040000}"/>
    <cellStyle name="Normal 2 33 19 2" xfId="11274" xr:uid="{00000000-0005-0000-0000-000053230000}"/>
    <cellStyle name="Normal 2 33 2" xfId="1170" xr:uid="{00000000-0005-0000-0000-00002A040000}"/>
    <cellStyle name="Normal 2 33 2 2" xfId="11275" xr:uid="{00000000-0005-0000-0000-000055230000}"/>
    <cellStyle name="Normal 2 33 20" xfId="1171" xr:uid="{00000000-0005-0000-0000-00002B040000}"/>
    <cellStyle name="Normal 2 33 20 2" xfId="11276" xr:uid="{00000000-0005-0000-0000-000057230000}"/>
    <cellStyle name="Normal 2 33 21" xfId="1172" xr:uid="{00000000-0005-0000-0000-00002C040000}"/>
    <cellStyle name="Normal 2 33 21 2" xfId="11277" xr:uid="{00000000-0005-0000-0000-000059230000}"/>
    <cellStyle name="Normal 2 33 22" xfId="1173" xr:uid="{00000000-0005-0000-0000-00002D040000}"/>
    <cellStyle name="Normal 2 33 22 2" xfId="11278" xr:uid="{00000000-0005-0000-0000-00005B230000}"/>
    <cellStyle name="Normal 2 33 23" xfId="1174" xr:uid="{00000000-0005-0000-0000-00002E040000}"/>
    <cellStyle name="Normal 2 33 23 2" xfId="11279" xr:uid="{00000000-0005-0000-0000-00005D230000}"/>
    <cellStyle name="Normal 2 33 24" xfId="11280" xr:uid="{00000000-0005-0000-0000-00005E230000}"/>
    <cellStyle name="Normal 2 33 3" xfId="1175" xr:uid="{00000000-0005-0000-0000-00002F040000}"/>
    <cellStyle name="Normal 2 33 3 2" xfId="11281" xr:uid="{00000000-0005-0000-0000-000060230000}"/>
    <cellStyle name="Normal 2 33 4" xfId="1176" xr:uid="{00000000-0005-0000-0000-000030040000}"/>
    <cellStyle name="Normal 2 33 4 2" xfId="11282" xr:uid="{00000000-0005-0000-0000-000062230000}"/>
    <cellStyle name="Normal 2 33 5" xfId="1177" xr:uid="{00000000-0005-0000-0000-000031040000}"/>
    <cellStyle name="Normal 2 33 5 2" xfId="11283" xr:uid="{00000000-0005-0000-0000-000064230000}"/>
    <cellStyle name="Normal 2 33 6" xfId="1178" xr:uid="{00000000-0005-0000-0000-000032040000}"/>
    <cellStyle name="Normal 2 33 6 2" xfId="11284" xr:uid="{00000000-0005-0000-0000-000066230000}"/>
    <cellStyle name="Normal 2 33 7" xfId="1179" xr:uid="{00000000-0005-0000-0000-000033040000}"/>
    <cellStyle name="Normal 2 33 7 2" xfId="11285" xr:uid="{00000000-0005-0000-0000-000068230000}"/>
    <cellStyle name="Normal 2 33 8" xfId="1180" xr:uid="{00000000-0005-0000-0000-000034040000}"/>
    <cellStyle name="Normal 2 33 8 2" xfId="11286" xr:uid="{00000000-0005-0000-0000-00006A230000}"/>
    <cellStyle name="Normal 2 33 9" xfId="1181" xr:uid="{00000000-0005-0000-0000-000035040000}"/>
    <cellStyle name="Normal 2 33 9 2" xfId="11287" xr:uid="{00000000-0005-0000-0000-00006C230000}"/>
    <cellStyle name="Normal 2 34" xfId="1182" xr:uid="{00000000-0005-0000-0000-000036040000}"/>
    <cellStyle name="Normal 2 34 10" xfId="1183" xr:uid="{00000000-0005-0000-0000-000037040000}"/>
    <cellStyle name="Normal 2 34 10 2" xfId="11288" xr:uid="{00000000-0005-0000-0000-00006F230000}"/>
    <cellStyle name="Normal 2 34 11" xfId="1184" xr:uid="{00000000-0005-0000-0000-000038040000}"/>
    <cellStyle name="Normal 2 34 11 2" xfId="11289" xr:uid="{00000000-0005-0000-0000-000071230000}"/>
    <cellStyle name="Normal 2 34 12" xfId="1185" xr:uid="{00000000-0005-0000-0000-000039040000}"/>
    <cellStyle name="Normal 2 34 12 2" xfId="11290" xr:uid="{00000000-0005-0000-0000-000073230000}"/>
    <cellStyle name="Normal 2 34 13" xfId="1186" xr:uid="{00000000-0005-0000-0000-00003A040000}"/>
    <cellStyle name="Normal 2 34 13 2" xfId="11291" xr:uid="{00000000-0005-0000-0000-000075230000}"/>
    <cellStyle name="Normal 2 34 14" xfId="1187" xr:uid="{00000000-0005-0000-0000-00003B040000}"/>
    <cellStyle name="Normal 2 34 14 2" xfId="11292" xr:uid="{00000000-0005-0000-0000-000077230000}"/>
    <cellStyle name="Normal 2 34 15" xfId="1188" xr:uid="{00000000-0005-0000-0000-00003C040000}"/>
    <cellStyle name="Normal 2 34 15 2" xfId="11293" xr:uid="{00000000-0005-0000-0000-000079230000}"/>
    <cellStyle name="Normal 2 34 16" xfId="1189" xr:uid="{00000000-0005-0000-0000-00003D040000}"/>
    <cellStyle name="Normal 2 34 16 2" xfId="11294" xr:uid="{00000000-0005-0000-0000-00007B230000}"/>
    <cellStyle name="Normal 2 34 17" xfId="1190" xr:uid="{00000000-0005-0000-0000-00003E040000}"/>
    <cellStyle name="Normal 2 34 17 2" xfId="11295" xr:uid="{00000000-0005-0000-0000-00007D230000}"/>
    <cellStyle name="Normal 2 34 18" xfId="1191" xr:uid="{00000000-0005-0000-0000-00003F040000}"/>
    <cellStyle name="Normal 2 34 18 2" xfId="11296" xr:uid="{00000000-0005-0000-0000-00007F230000}"/>
    <cellStyle name="Normal 2 34 19" xfId="1192" xr:uid="{00000000-0005-0000-0000-000040040000}"/>
    <cellStyle name="Normal 2 34 19 2" xfId="11297" xr:uid="{00000000-0005-0000-0000-000081230000}"/>
    <cellStyle name="Normal 2 34 2" xfId="1193" xr:uid="{00000000-0005-0000-0000-000041040000}"/>
    <cellStyle name="Normal 2 34 2 2" xfId="11298" xr:uid="{00000000-0005-0000-0000-000083230000}"/>
    <cellStyle name="Normal 2 34 20" xfId="1194" xr:uid="{00000000-0005-0000-0000-000042040000}"/>
    <cellStyle name="Normal 2 34 20 2" xfId="11299" xr:uid="{00000000-0005-0000-0000-000085230000}"/>
    <cellStyle name="Normal 2 34 21" xfId="1195" xr:uid="{00000000-0005-0000-0000-000043040000}"/>
    <cellStyle name="Normal 2 34 21 2" xfId="11300" xr:uid="{00000000-0005-0000-0000-000087230000}"/>
    <cellStyle name="Normal 2 34 22" xfId="1196" xr:uid="{00000000-0005-0000-0000-000044040000}"/>
    <cellStyle name="Normal 2 34 22 2" xfId="11301" xr:uid="{00000000-0005-0000-0000-000089230000}"/>
    <cellStyle name="Normal 2 34 23" xfId="1197" xr:uid="{00000000-0005-0000-0000-000045040000}"/>
    <cellStyle name="Normal 2 34 23 2" xfId="11302" xr:uid="{00000000-0005-0000-0000-00008B230000}"/>
    <cellStyle name="Normal 2 34 24" xfId="11303" xr:uid="{00000000-0005-0000-0000-00008C230000}"/>
    <cellStyle name="Normal 2 34 3" xfId="1198" xr:uid="{00000000-0005-0000-0000-000046040000}"/>
    <cellStyle name="Normal 2 34 3 2" xfId="11304" xr:uid="{00000000-0005-0000-0000-00008E230000}"/>
    <cellStyle name="Normal 2 34 4" xfId="1199" xr:uid="{00000000-0005-0000-0000-000047040000}"/>
    <cellStyle name="Normal 2 34 4 2" xfId="11305" xr:uid="{00000000-0005-0000-0000-000090230000}"/>
    <cellStyle name="Normal 2 34 5" xfId="1200" xr:uid="{00000000-0005-0000-0000-000048040000}"/>
    <cellStyle name="Normal 2 34 5 2" xfId="11306" xr:uid="{00000000-0005-0000-0000-000092230000}"/>
    <cellStyle name="Normal 2 34 6" xfId="1201" xr:uid="{00000000-0005-0000-0000-000049040000}"/>
    <cellStyle name="Normal 2 34 6 2" xfId="11307" xr:uid="{00000000-0005-0000-0000-000094230000}"/>
    <cellStyle name="Normal 2 34 7" xfId="1202" xr:uid="{00000000-0005-0000-0000-00004A040000}"/>
    <cellStyle name="Normal 2 34 7 2" xfId="11308" xr:uid="{00000000-0005-0000-0000-000096230000}"/>
    <cellStyle name="Normal 2 34 8" xfId="1203" xr:uid="{00000000-0005-0000-0000-00004B040000}"/>
    <cellStyle name="Normal 2 34 8 2" xfId="11309" xr:uid="{00000000-0005-0000-0000-000098230000}"/>
    <cellStyle name="Normal 2 34 9" xfId="1204" xr:uid="{00000000-0005-0000-0000-00004C040000}"/>
    <cellStyle name="Normal 2 34 9 2" xfId="11310" xr:uid="{00000000-0005-0000-0000-00009A230000}"/>
    <cellStyle name="Normal 2 35" xfId="1205" xr:uid="{00000000-0005-0000-0000-00004D040000}"/>
    <cellStyle name="Normal 2 35 10" xfId="1206" xr:uid="{00000000-0005-0000-0000-00004E040000}"/>
    <cellStyle name="Normal 2 35 10 2" xfId="11311" xr:uid="{00000000-0005-0000-0000-00009D230000}"/>
    <cellStyle name="Normal 2 35 11" xfId="1207" xr:uid="{00000000-0005-0000-0000-00004F040000}"/>
    <cellStyle name="Normal 2 35 11 2" xfId="11312" xr:uid="{00000000-0005-0000-0000-00009F230000}"/>
    <cellStyle name="Normal 2 35 12" xfId="1208" xr:uid="{00000000-0005-0000-0000-000050040000}"/>
    <cellStyle name="Normal 2 35 12 2" xfId="11313" xr:uid="{00000000-0005-0000-0000-0000A1230000}"/>
    <cellStyle name="Normal 2 35 13" xfId="1209" xr:uid="{00000000-0005-0000-0000-000051040000}"/>
    <cellStyle name="Normal 2 35 13 2" xfId="11314" xr:uid="{00000000-0005-0000-0000-0000A3230000}"/>
    <cellStyle name="Normal 2 35 14" xfId="1210" xr:uid="{00000000-0005-0000-0000-000052040000}"/>
    <cellStyle name="Normal 2 35 14 2" xfId="11315" xr:uid="{00000000-0005-0000-0000-0000A5230000}"/>
    <cellStyle name="Normal 2 35 15" xfId="1211" xr:uid="{00000000-0005-0000-0000-000053040000}"/>
    <cellStyle name="Normal 2 35 15 2" xfId="11316" xr:uid="{00000000-0005-0000-0000-0000A7230000}"/>
    <cellStyle name="Normal 2 35 16" xfId="1212" xr:uid="{00000000-0005-0000-0000-000054040000}"/>
    <cellStyle name="Normal 2 35 16 2" xfId="11317" xr:uid="{00000000-0005-0000-0000-0000A9230000}"/>
    <cellStyle name="Normal 2 35 17" xfId="1213" xr:uid="{00000000-0005-0000-0000-000055040000}"/>
    <cellStyle name="Normal 2 35 17 2" xfId="11318" xr:uid="{00000000-0005-0000-0000-0000AB230000}"/>
    <cellStyle name="Normal 2 35 18" xfId="1214" xr:uid="{00000000-0005-0000-0000-000056040000}"/>
    <cellStyle name="Normal 2 35 18 2" xfId="11319" xr:uid="{00000000-0005-0000-0000-0000AD230000}"/>
    <cellStyle name="Normal 2 35 19" xfId="1215" xr:uid="{00000000-0005-0000-0000-000057040000}"/>
    <cellStyle name="Normal 2 35 19 2" xfId="11320" xr:uid="{00000000-0005-0000-0000-0000AF230000}"/>
    <cellStyle name="Normal 2 35 2" xfId="1216" xr:uid="{00000000-0005-0000-0000-000058040000}"/>
    <cellStyle name="Normal 2 35 2 2" xfId="11321" xr:uid="{00000000-0005-0000-0000-0000B1230000}"/>
    <cellStyle name="Normal 2 35 20" xfId="1217" xr:uid="{00000000-0005-0000-0000-000059040000}"/>
    <cellStyle name="Normal 2 35 20 2" xfId="11322" xr:uid="{00000000-0005-0000-0000-0000B3230000}"/>
    <cellStyle name="Normal 2 35 21" xfId="1218" xr:uid="{00000000-0005-0000-0000-00005A040000}"/>
    <cellStyle name="Normal 2 35 21 2" xfId="11323" xr:uid="{00000000-0005-0000-0000-0000B5230000}"/>
    <cellStyle name="Normal 2 35 22" xfId="1219" xr:uid="{00000000-0005-0000-0000-00005B040000}"/>
    <cellStyle name="Normal 2 35 22 2" xfId="11324" xr:uid="{00000000-0005-0000-0000-0000B7230000}"/>
    <cellStyle name="Normal 2 35 23" xfId="1220" xr:uid="{00000000-0005-0000-0000-00005C040000}"/>
    <cellStyle name="Normal 2 35 23 2" xfId="11325" xr:uid="{00000000-0005-0000-0000-0000B9230000}"/>
    <cellStyle name="Normal 2 35 24" xfId="11326" xr:uid="{00000000-0005-0000-0000-0000BA230000}"/>
    <cellStyle name="Normal 2 35 3" xfId="1221" xr:uid="{00000000-0005-0000-0000-00005D040000}"/>
    <cellStyle name="Normal 2 35 3 2" xfId="11327" xr:uid="{00000000-0005-0000-0000-0000BC230000}"/>
    <cellStyle name="Normal 2 35 4" xfId="1222" xr:uid="{00000000-0005-0000-0000-00005E040000}"/>
    <cellStyle name="Normal 2 35 4 2" xfId="11328" xr:uid="{00000000-0005-0000-0000-0000BE230000}"/>
    <cellStyle name="Normal 2 35 5" xfId="1223" xr:uid="{00000000-0005-0000-0000-00005F040000}"/>
    <cellStyle name="Normal 2 35 5 2" xfId="11329" xr:uid="{00000000-0005-0000-0000-0000C0230000}"/>
    <cellStyle name="Normal 2 35 6" xfId="1224" xr:uid="{00000000-0005-0000-0000-000060040000}"/>
    <cellStyle name="Normal 2 35 6 2" xfId="11330" xr:uid="{00000000-0005-0000-0000-0000C2230000}"/>
    <cellStyle name="Normal 2 35 7" xfId="1225" xr:uid="{00000000-0005-0000-0000-000061040000}"/>
    <cellStyle name="Normal 2 35 7 2" xfId="11331" xr:uid="{00000000-0005-0000-0000-0000C4230000}"/>
    <cellStyle name="Normal 2 35 8" xfId="1226" xr:uid="{00000000-0005-0000-0000-000062040000}"/>
    <cellStyle name="Normal 2 35 8 2" xfId="11332" xr:uid="{00000000-0005-0000-0000-0000C6230000}"/>
    <cellStyle name="Normal 2 35 9" xfId="1227" xr:uid="{00000000-0005-0000-0000-000063040000}"/>
    <cellStyle name="Normal 2 35 9 2" xfId="11333" xr:uid="{00000000-0005-0000-0000-0000C8230000}"/>
    <cellStyle name="Normal 2 36" xfId="1228" xr:uid="{00000000-0005-0000-0000-000064040000}"/>
    <cellStyle name="Normal 2 36 10" xfId="1229" xr:uid="{00000000-0005-0000-0000-000065040000}"/>
    <cellStyle name="Normal 2 36 10 2" xfId="11334" xr:uid="{00000000-0005-0000-0000-0000CB230000}"/>
    <cellStyle name="Normal 2 36 11" xfId="1230" xr:uid="{00000000-0005-0000-0000-000066040000}"/>
    <cellStyle name="Normal 2 36 11 2" xfId="11335" xr:uid="{00000000-0005-0000-0000-0000CD230000}"/>
    <cellStyle name="Normal 2 36 12" xfId="1231" xr:uid="{00000000-0005-0000-0000-000067040000}"/>
    <cellStyle name="Normal 2 36 12 2" xfId="11336" xr:uid="{00000000-0005-0000-0000-0000CF230000}"/>
    <cellStyle name="Normal 2 36 13" xfId="1232" xr:uid="{00000000-0005-0000-0000-000068040000}"/>
    <cellStyle name="Normal 2 36 13 2" xfId="11337" xr:uid="{00000000-0005-0000-0000-0000D1230000}"/>
    <cellStyle name="Normal 2 36 14" xfId="1233" xr:uid="{00000000-0005-0000-0000-000069040000}"/>
    <cellStyle name="Normal 2 36 14 2" xfId="11338" xr:uid="{00000000-0005-0000-0000-0000D3230000}"/>
    <cellStyle name="Normal 2 36 15" xfId="1234" xr:uid="{00000000-0005-0000-0000-00006A040000}"/>
    <cellStyle name="Normal 2 36 15 2" xfId="11339" xr:uid="{00000000-0005-0000-0000-0000D5230000}"/>
    <cellStyle name="Normal 2 36 16" xfId="1235" xr:uid="{00000000-0005-0000-0000-00006B040000}"/>
    <cellStyle name="Normal 2 36 16 2" xfId="11340" xr:uid="{00000000-0005-0000-0000-0000D7230000}"/>
    <cellStyle name="Normal 2 36 17" xfId="1236" xr:uid="{00000000-0005-0000-0000-00006C040000}"/>
    <cellStyle name="Normal 2 36 17 2" xfId="11341" xr:uid="{00000000-0005-0000-0000-0000D9230000}"/>
    <cellStyle name="Normal 2 36 18" xfId="1237" xr:uid="{00000000-0005-0000-0000-00006D040000}"/>
    <cellStyle name="Normal 2 36 18 2" xfId="11342" xr:uid="{00000000-0005-0000-0000-0000DB230000}"/>
    <cellStyle name="Normal 2 36 19" xfId="1238" xr:uid="{00000000-0005-0000-0000-00006E040000}"/>
    <cellStyle name="Normal 2 36 19 2" xfId="11343" xr:uid="{00000000-0005-0000-0000-0000DD230000}"/>
    <cellStyle name="Normal 2 36 2" xfId="1239" xr:uid="{00000000-0005-0000-0000-00006F040000}"/>
    <cellStyle name="Normal 2 36 2 2" xfId="11344" xr:uid="{00000000-0005-0000-0000-0000DF230000}"/>
    <cellStyle name="Normal 2 36 20" xfId="1240" xr:uid="{00000000-0005-0000-0000-000070040000}"/>
    <cellStyle name="Normal 2 36 20 2" xfId="11345" xr:uid="{00000000-0005-0000-0000-0000E1230000}"/>
    <cellStyle name="Normal 2 36 21" xfId="1241" xr:uid="{00000000-0005-0000-0000-000071040000}"/>
    <cellStyle name="Normal 2 36 21 2" xfId="11346" xr:uid="{00000000-0005-0000-0000-0000E3230000}"/>
    <cellStyle name="Normal 2 36 22" xfId="1242" xr:uid="{00000000-0005-0000-0000-000072040000}"/>
    <cellStyle name="Normal 2 36 22 2" xfId="11347" xr:uid="{00000000-0005-0000-0000-0000E5230000}"/>
    <cellStyle name="Normal 2 36 23" xfId="1243" xr:uid="{00000000-0005-0000-0000-000073040000}"/>
    <cellStyle name="Normal 2 36 23 2" xfId="11348" xr:uid="{00000000-0005-0000-0000-0000E7230000}"/>
    <cellStyle name="Normal 2 36 24" xfId="11349" xr:uid="{00000000-0005-0000-0000-0000E8230000}"/>
    <cellStyle name="Normal 2 36 3" xfId="1244" xr:uid="{00000000-0005-0000-0000-000074040000}"/>
    <cellStyle name="Normal 2 36 3 2" xfId="11350" xr:uid="{00000000-0005-0000-0000-0000EA230000}"/>
    <cellStyle name="Normal 2 36 4" xfId="1245" xr:uid="{00000000-0005-0000-0000-000075040000}"/>
    <cellStyle name="Normal 2 36 4 2" xfId="11351" xr:uid="{00000000-0005-0000-0000-0000EC230000}"/>
    <cellStyle name="Normal 2 36 5" xfId="1246" xr:uid="{00000000-0005-0000-0000-000076040000}"/>
    <cellStyle name="Normal 2 36 5 2" xfId="11352" xr:uid="{00000000-0005-0000-0000-0000EE230000}"/>
    <cellStyle name="Normal 2 36 6" xfId="1247" xr:uid="{00000000-0005-0000-0000-000077040000}"/>
    <cellStyle name="Normal 2 36 6 2" xfId="11353" xr:uid="{00000000-0005-0000-0000-0000F0230000}"/>
    <cellStyle name="Normal 2 36 7" xfId="1248" xr:uid="{00000000-0005-0000-0000-000078040000}"/>
    <cellStyle name="Normal 2 36 7 2" xfId="11354" xr:uid="{00000000-0005-0000-0000-0000F2230000}"/>
    <cellStyle name="Normal 2 36 8" xfId="1249" xr:uid="{00000000-0005-0000-0000-000079040000}"/>
    <cellStyle name="Normal 2 36 8 2" xfId="11355" xr:uid="{00000000-0005-0000-0000-0000F4230000}"/>
    <cellStyle name="Normal 2 36 9" xfId="1250" xr:uid="{00000000-0005-0000-0000-00007A040000}"/>
    <cellStyle name="Normal 2 36 9 2" xfId="11356" xr:uid="{00000000-0005-0000-0000-0000F6230000}"/>
    <cellStyle name="Normal 2 37" xfId="1251" xr:uid="{00000000-0005-0000-0000-00007B040000}"/>
    <cellStyle name="Normal 2 37 10" xfId="1252" xr:uid="{00000000-0005-0000-0000-00007C040000}"/>
    <cellStyle name="Normal 2 37 10 2" xfId="11357" xr:uid="{00000000-0005-0000-0000-0000F9230000}"/>
    <cellStyle name="Normal 2 37 11" xfId="1253" xr:uid="{00000000-0005-0000-0000-00007D040000}"/>
    <cellStyle name="Normal 2 37 11 2" xfId="11358" xr:uid="{00000000-0005-0000-0000-0000FB230000}"/>
    <cellStyle name="Normal 2 37 12" xfId="1254" xr:uid="{00000000-0005-0000-0000-00007E040000}"/>
    <cellStyle name="Normal 2 37 12 2" xfId="11359" xr:uid="{00000000-0005-0000-0000-0000FD230000}"/>
    <cellStyle name="Normal 2 37 13" xfId="1255" xr:uid="{00000000-0005-0000-0000-00007F040000}"/>
    <cellStyle name="Normal 2 37 13 2" xfId="11360" xr:uid="{00000000-0005-0000-0000-0000FF230000}"/>
    <cellStyle name="Normal 2 37 14" xfId="1256" xr:uid="{00000000-0005-0000-0000-000080040000}"/>
    <cellStyle name="Normal 2 37 14 2" xfId="11361" xr:uid="{00000000-0005-0000-0000-000001240000}"/>
    <cellStyle name="Normal 2 37 15" xfId="1257" xr:uid="{00000000-0005-0000-0000-000081040000}"/>
    <cellStyle name="Normal 2 37 15 2" xfId="11362" xr:uid="{00000000-0005-0000-0000-000003240000}"/>
    <cellStyle name="Normal 2 37 16" xfId="1258" xr:uid="{00000000-0005-0000-0000-000082040000}"/>
    <cellStyle name="Normal 2 37 16 2" xfId="11363" xr:uid="{00000000-0005-0000-0000-000005240000}"/>
    <cellStyle name="Normal 2 37 17" xfId="1259" xr:uid="{00000000-0005-0000-0000-000083040000}"/>
    <cellStyle name="Normal 2 37 17 2" xfId="11364" xr:uid="{00000000-0005-0000-0000-000007240000}"/>
    <cellStyle name="Normal 2 37 18" xfId="1260" xr:uid="{00000000-0005-0000-0000-000084040000}"/>
    <cellStyle name="Normal 2 37 18 2" xfId="11365" xr:uid="{00000000-0005-0000-0000-000009240000}"/>
    <cellStyle name="Normal 2 37 19" xfId="1261" xr:uid="{00000000-0005-0000-0000-000085040000}"/>
    <cellStyle name="Normal 2 37 19 2" xfId="11366" xr:uid="{00000000-0005-0000-0000-00000B240000}"/>
    <cellStyle name="Normal 2 37 2" xfId="1262" xr:uid="{00000000-0005-0000-0000-000086040000}"/>
    <cellStyle name="Normal 2 37 2 2" xfId="11367" xr:uid="{00000000-0005-0000-0000-00000D240000}"/>
    <cellStyle name="Normal 2 37 20" xfId="1263" xr:uid="{00000000-0005-0000-0000-000087040000}"/>
    <cellStyle name="Normal 2 37 20 2" xfId="11368" xr:uid="{00000000-0005-0000-0000-00000F240000}"/>
    <cellStyle name="Normal 2 37 21" xfId="1264" xr:uid="{00000000-0005-0000-0000-000088040000}"/>
    <cellStyle name="Normal 2 37 21 2" xfId="11369" xr:uid="{00000000-0005-0000-0000-000011240000}"/>
    <cellStyle name="Normal 2 37 22" xfId="1265" xr:uid="{00000000-0005-0000-0000-000089040000}"/>
    <cellStyle name="Normal 2 37 22 2" xfId="11370" xr:uid="{00000000-0005-0000-0000-000013240000}"/>
    <cellStyle name="Normal 2 37 23" xfId="1266" xr:uid="{00000000-0005-0000-0000-00008A040000}"/>
    <cellStyle name="Normal 2 37 23 2" xfId="11371" xr:uid="{00000000-0005-0000-0000-000015240000}"/>
    <cellStyle name="Normal 2 37 24" xfId="11372" xr:uid="{00000000-0005-0000-0000-000016240000}"/>
    <cellStyle name="Normal 2 37 3" xfId="1267" xr:uid="{00000000-0005-0000-0000-00008B040000}"/>
    <cellStyle name="Normal 2 37 3 2" xfId="11373" xr:uid="{00000000-0005-0000-0000-000018240000}"/>
    <cellStyle name="Normal 2 37 4" xfId="1268" xr:uid="{00000000-0005-0000-0000-00008C040000}"/>
    <cellStyle name="Normal 2 37 4 2" xfId="11374" xr:uid="{00000000-0005-0000-0000-00001A240000}"/>
    <cellStyle name="Normal 2 37 5" xfId="1269" xr:uid="{00000000-0005-0000-0000-00008D040000}"/>
    <cellStyle name="Normal 2 37 5 2" xfId="11375" xr:uid="{00000000-0005-0000-0000-00001C240000}"/>
    <cellStyle name="Normal 2 37 6" xfId="1270" xr:uid="{00000000-0005-0000-0000-00008E040000}"/>
    <cellStyle name="Normal 2 37 6 2" xfId="11376" xr:uid="{00000000-0005-0000-0000-00001E240000}"/>
    <cellStyle name="Normal 2 37 7" xfId="1271" xr:uid="{00000000-0005-0000-0000-00008F040000}"/>
    <cellStyle name="Normal 2 37 7 2" xfId="11377" xr:uid="{00000000-0005-0000-0000-000020240000}"/>
    <cellStyle name="Normal 2 37 8" xfId="1272" xr:uid="{00000000-0005-0000-0000-000090040000}"/>
    <cellStyle name="Normal 2 37 8 2" xfId="11378" xr:uid="{00000000-0005-0000-0000-000022240000}"/>
    <cellStyle name="Normal 2 37 9" xfId="1273" xr:uid="{00000000-0005-0000-0000-000091040000}"/>
    <cellStyle name="Normal 2 37 9 2" xfId="11379" xr:uid="{00000000-0005-0000-0000-000024240000}"/>
    <cellStyle name="Normal 2 38" xfId="1274" xr:uid="{00000000-0005-0000-0000-000092040000}"/>
    <cellStyle name="Normal 2 38 10" xfId="1275" xr:uid="{00000000-0005-0000-0000-000093040000}"/>
    <cellStyle name="Normal 2 38 10 2" xfId="11380" xr:uid="{00000000-0005-0000-0000-000027240000}"/>
    <cellStyle name="Normal 2 38 11" xfId="1276" xr:uid="{00000000-0005-0000-0000-000094040000}"/>
    <cellStyle name="Normal 2 38 11 2" xfId="11381" xr:uid="{00000000-0005-0000-0000-000029240000}"/>
    <cellStyle name="Normal 2 38 12" xfId="1277" xr:uid="{00000000-0005-0000-0000-000095040000}"/>
    <cellStyle name="Normal 2 38 12 2" xfId="11382" xr:uid="{00000000-0005-0000-0000-00002B240000}"/>
    <cellStyle name="Normal 2 38 13" xfId="1278" xr:uid="{00000000-0005-0000-0000-000096040000}"/>
    <cellStyle name="Normal 2 38 13 2" xfId="11383" xr:uid="{00000000-0005-0000-0000-00002D240000}"/>
    <cellStyle name="Normal 2 38 14" xfId="1279" xr:uid="{00000000-0005-0000-0000-000097040000}"/>
    <cellStyle name="Normal 2 38 14 2" xfId="11384" xr:uid="{00000000-0005-0000-0000-00002F240000}"/>
    <cellStyle name="Normal 2 38 15" xfId="1280" xr:uid="{00000000-0005-0000-0000-000098040000}"/>
    <cellStyle name="Normal 2 38 15 2" xfId="11385" xr:uid="{00000000-0005-0000-0000-000031240000}"/>
    <cellStyle name="Normal 2 38 16" xfId="1281" xr:uid="{00000000-0005-0000-0000-000099040000}"/>
    <cellStyle name="Normal 2 38 16 2" xfId="11386" xr:uid="{00000000-0005-0000-0000-000033240000}"/>
    <cellStyle name="Normal 2 38 17" xfId="1282" xr:uid="{00000000-0005-0000-0000-00009A040000}"/>
    <cellStyle name="Normal 2 38 17 2" xfId="11387" xr:uid="{00000000-0005-0000-0000-000035240000}"/>
    <cellStyle name="Normal 2 38 18" xfId="1283" xr:uid="{00000000-0005-0000-0000-00009B040000}"/>
    <cellStyle name="Normal 2 38 18 2" xfId="11388" xr:uid="{00000000-0005-0000-0000-000037240000}"/>
    <cellStyle name="Normal 2 38 19" xfId="1284" xr:uid="{00000000-0005-0000-0000-00009C040000}"/>
    <cellStyle name="Normal 2 38 19 2" xfId="11389" xr:uid="{00000000-0005-0000-0000-000039240000}"/>
    <cellStyle name="Normal 2 38 2" xfId="1285" xr:uid="{00000000-0005-0000-0000-00009D040000}"/>
    <cellStyle name="Normal 2 38 2 2" xfId="11390" xr:uid="{00000000-0005-0000-0000-00003B240000}"/>
    <cellStyle name="Normal 2 38 20" xfId="1286" xr:uid="{00000000-0005-0000-0000-00009E040000}"/>
    <cellStyle name="Normal 2 38 20 2" xfId="11391" xr:uid="{00000000-0005-0000-0000-00003D240000}"/>
    <cellStyle name="Normal 2 38 21" xfId="1287" xr:uid="{00000000-0005-0000-0000-00009F040000}"/>
    <cellStyle name="Normal 2 38 21 2" xfId="11392" xr:uid="{00000000-0005-0000-0000-00003F240000}"/>
    <cellStyle name="Normal 2 38 22" xfId="1288" xr:uid="{00000000-0005-0000-0000-0000A0040000}"/>
    <cellStyle name="Normal 2 38 22 2" xfId="11393" xr:uid="{00000000-0005-0000-0000-000041240000}"/>
    <cellStyle name="Normal 2 38 23" xfId="1289" xr:uid="{00000000-0005-0000-0000-0000A1040000}"/>
    <cellStyle name="Normal 2 38 23 2" xfId="11394" xr:uid="{00000000-0005-0000-0000-000043240000}"/>
    <cellStyle name="Normal 2 38 24" xfId="11395" xr:uid="{00000000-0005-0000-0000-000044240000}"/>
    <cellStyle name="Normal 2 38 3" xfId="1290" xr:uid="{00000000-0005-0000-0000-0000A2040000}"/>
    <cellStyle name="Normal 2 38 3 2" xfId="11396" xr:uid="{00000000-0005-0000-0000-000046240000}"/>
    <cellStyle name="Normal 2 38 4" xfId="1291" xr:uid="{00000000-0005-0000-0000-0000A3040000}"/>
    <cellStyle name="Normal 2 38 4 2" xfId="11397" xr:uid="{00000000-0005-0000-0000-000048240000}"/>
    <cellStyle name="Normal 2 38 5" xfId="1292" xr:uid="{00000000-0005-0000-0000-0000A4040000}"/>
    <cellStyle name="Normal 2 38 5 2" xfId="11398" xr:uid="{00000000-0005-0000-0000-00004A240000}"/>
    <cellStyle name="Normal 2 38 6" xfId="1293" xr:uid="{00000000-0005-0000-0000-0000A5040000}"/>
    <cellStyle name="Normal 2 38 6 2" xfId="11399" xr:uid="{00000000-0005-0000-0000-00004C240000}"/>
    <cellStyle name="Normal 2 38 7" xfId="1294" xr:uid="{00000000-0005-0000-0000-0000A6040000}"/>
    <cellStyle name="Normal 2 38 7 2" xfId="11400" xr:uid="{00000000-0005-0000-0000-00004E240000}"/>
    <cellStyle name="Normal 2 38 8" xfId="1295" xr:uid="{00000000-0005-0000-0000-0000A7040000}"/>
    <cellStyle name="Normal 2 38 8 2" xfId="11401" xr:uid="{00000000-0005-0000-0000-000050240000}"/>
    <cellStyle name="Normal 2 38 9" xfId="1296" xr:uid="{00000000-0005-0000-0000-0000A8040000}"/>
    <cellStyle name="Normal 2 38 9 2" xfId="11402" xr:uid="{00000000-0005-0000-0000-000052240000}"/>
    <cellStyle name="Normal 2 39" xfId="1297" xr:uid="{00000000-0005-0000-0000-0000A9040000}"/>
    <cellStyle name="Normal 2 39 10" xfId="1298" xr:uid="{00000000-0005-0000-0000-0000AA040000}"/>
    <cellStyle name="Normal 2 39 10 2" xfId="11403" xr:uid="{00000000-0005-0000-0000-000055240000}"/>
    <cellStyle name="Normal 2 39 11" xfId="1299" xr:uid="{00000000-0005-0000-0000-0000AB040000}"/>
    <cellStyle name="Normal 2 39 11 2" xfId="11404" xr:uid="{00000000-0005-0000-0000-000057240000}"/>
    <cellStyle name="Normal 2 39 12" xfId="1300" xr:uid="{00000000-0005-0000-0000-0000AC040000}"/>
    <cellStyle name="Normal 2 39 12 2" xfId="11405" xr:uid="{00000000-0005-0000-0000-000059240000}"/>
    <cellStyle name="Normal 2 39 13" xfId="1301" xr:uid="{00000000-0005-0000-0000-0000AD040000}"/>
    <cellStyle name="Normal 2 39 13 2" xfId="11406" xr:uid="{00000000-0005-0000-0000-00005B240000}"/>
    <cellStyle name="Normal 2 39 14" xfId="1302" xr:uid="{00000000-0005-0000-0000-0000AE040000}"/>
    <cellStyle name="Normal 2 39 14 2" xfId="11407" xr:uid="{00000000-0005-0000-0000-00005D240000}"/>
    <cellStyle name="Normal 2 39 15" xfId="1303" xr:uid="{00000000-0005-0000-0000-0000AF040000}"/>
    <cellStyle name="Normal 2 39 15 2" xfId="11408" xr:uid="{00000000-0005-0000-0000-00005F240000}"/>
    <cellStyle name="Normal 2 39 16" xfId="1304" xr:uid="{00000000-0005-0000-0000-0000B0040000}"/>
    <cellStyle name="Normal 2 39 16 2" xfId="11409" xr:uid="{00000000-0005-0000-0000-000061240000}"/>
    <cellStyle name="Normal 2 39 17" xfId="1305" xr:uid="{00000000-0005-0000-0000-0000B1040000}"/>
    <cellStyle name="Normal 2 39 17 2" xfId="11410" xr:uid="{00000000-0005-0000-0000-000063240000}"/>
    <cellStyle name="Normal 2 39 18" xfId="1306" xr:uid="{00000000-0005-0000-0000-0000B2040000}"/>
    <cellStyle name="Normal 2 39 18 2" xfId="11411" xr:uid="{00000000-0005-0000-0000-000065240000}"/>
    <cellStyle name="Normal 2 39 19" xfId="1307" xr:uid="{00000000-0005-0000-0000-0000B3040000}"/>
    <cellStyle name="Normal 2 39 19 2" xfId="11412" xr:uid="{00000000-0005-0000-0000-000067240000}"/>
    <cellStyle name="Normal 2 39 2" xfId="1308" xr:uid="{00000000-0005-0000-0000-0000B4040000}"/>
    <cellStyle name="Normal 2 39 2 2" xfId="11413" xr:uid="{00000000-0005-0000-0000-000069240000}"/>
    <cellStyle name="Normal 2 39 20" xfId="1309" xr:uid="{00000000-0005-0000-0000-0000B5040000}"/>
    <cellStyle name="Normal 2 39 20 2" xfId="11414" xr:uid="{00000000-0005-0000-0000-00006B240000}"/>
    <cellStyle name="Normal 2 39 21" xfId="1310" xr:uid="{00000000-0005-0000-0000-0000B6040000}"/>
    <cellStyle name="Normal 2 39 21 2" xfId="11415" xr:uid="{00000000-0005-0000-0000-00006D240000}"/>
    <cellStyle name="Normal 2 39 22" xfId="1311" xr:uid="{00000000-0005-0000-0000-0000B7040000}"/>
    <cellStyle name="Normal 2 39 22 2" xfId="11416" xr:uid="{00000000-0005-0000-0000-00006F240000}"/>
    <cellStyle name="Normal 2 39 23" xfId="1312" xr:uid="{00000000-0005-0000-0000-0000B8040000}"/>
    <cellStyle name="Normal 2 39 23 2" xfId="11417" xr:uid="{00000000-0005-0000-0000-000071240000}"/>
    <cellStyle name="Normal 2 39 24" xfId="11418" xr:uid="{00000000-0005-0000-0000-000072240000}"/>
    <cellStyle name="Normal 2 39 3" xfId="1313" xr:uid="{00000000-0005-0000-0000-0000B9040000}"/>
    <cellStyle name="Normal 2 39 3 2" xfId="11419" xr:uid="{00000000-0005-0000-0000-000074240000}"/>
    <cellStyle name="Normal 2 39 4" xfId="1314" xr:uid="{00000000-0005-0000-0000-0000BA040000}"/>
    <cellStyle name="Normal 2 39 4 2" xfId="11420" xr:uid="{00000000-0005-0000-0000-000076240000}"/>
    <cellStyle name="Normal 2 39 5" xfId="1315" xr:uid="{00000000-0005-0000-0000-0000BB040000}"/>
    <cellStyle name="Normal 2 39 5 2" xfId="11421" xr:uid="{00000000-0005-0000-0000-000078240000}"/>
    <cellStyle name="Normal 2 39 6" xfId="1316" xr:uid="{00000000-0005-0000-0000-0000BC040000}"/>
    <cellStyle name="Normal 2 39 6 2" xfId="11422" xr:uid="{00000000-0005-0000-0000-00007A240000}"/>
    <cellStyle name="Normal 2 39 7" xfId="1317" xr:uid="{00000000-0005-0000-0000-0000BD040000}"/>
    <cellStyle name="Normal 2 39 7 2" xfId="11423" xr:uid="{00000000-0005-0000-0000-00007C240000}"/>
    <cellStyle name="Normal 2 39 8" xfId="1318" xr:uid="{00000000-0005-0000-0000-0000BE040000}"/>
    <cellStyle name="Normal 2 39 8 2" xfId="11424" xr:uid="{00000000-0005-0000-0000-00007E240000}"/>
    <cellStyle name="Normal 2 39 9" xfId="1319" xr:uid="{00000000-0005-0000-0000-0000BF040000}"/>
    <cellStyle name="Normal 2 39 9 2" xfId="11425" xr:uid="{00000000-0005-0000-0000-000080240000}"/>
    <cellStyle name="Normal 2 4" xfId="62" xr:uid="{00000000-0005-0000-0000-000012000000}"/>
    <cellStyle name="Normal 2 4 2" xfId="63" xr:uid="{00000000-0005-0000-0000-000013000000}"/>
    <cellStyle name="Normal 2 4 2 2" xfId="165" xr:uid="{00000000-0005-0000-0000-000013000000}"/>
    <cellStyle name="Normal 2 4 2 2 2" xfId="11427" xr:uid="{00000000-0005-0000-0000-000083240000}"/>
    <cellStyle name="Normal 2 4 2 2 3" xfId="20723" xr:uid="{8DCE6B64-F73E-446D-B997-0C4254B3B83F}"/>
    <cellStyle name="Normal 2 4 2 3" xfId="1321" xr:uid="{00000000-0005-0000-0000-0000C1040000}"/>
    <cellStyle name="Normal 2 4 2 3 2" xfId="11428" xr:uid="{00000000-0005-0000-0000-000084240000}"/>
    <cellStyle name="Normal 2 4 2 4" xfId="11429" xr:uid="{00000000-0005-0000-0000-000085240000}"/>
    <cellStyle name="Normal 2 4 2 5" xfId="11426" xr:uid="{00000000-0005-0000-0000-000082240000}"/>
    <cellStyle name="Normal 2 4 2 6" xfId="20533" xr:uid="{C16F2C5B-6C4A-4FCE-A340-F17ACF8FA96A}"/>
    <cellStyle name="Normal 2 4 2 6 2" xfId="20547" xr:uid="{83259507-3601-475B-BB8F-EC60EDC1F13A}"/>
    <cellStyle name="Normal 2 4 2 6 2 2" xfId="20579" xr:uid="{0821EB82-6A7C-41AE-8656-613C89FAE5EE}"/>
    <cellStyle name="Normal 2 4 2 6 2 3" xfId="20600" xr:uid="{EA8A5A3D-C9C6-4194-A57B-D57065CE7792}"/>
    <cellStyle name="Normal 2 4 2 6 2 3 2" xfId="31260" xr:uid="{00E9A93A-C559-4FF6-868E-75F800561843}"/>
    <cellStyle name="Normal 2 4 2 6 2 4" xfId="28910" xr:uid="{772467CC-7BD1-4840-A3D2-F619C347F138}"/>
    <cellStyle name="Normal 2 4 2 6 3" xfId="28898" xr:uid="{227F49A9-A989-431C-9B2F-32F2C19A9BA5}"/>
    <cellStyle name="Normal 2 4 2 7" xfId="20653" xr:uid="{94F6A17C-8258-45AA-9962-5A47C928A9B2}"/>
    <cellStyle name="Normal 2 4 3" xfId="164" xr:uid="{00000000-0005-0000-0000-000012000000}"/>
    <cellStyle name="Normal 2 4 3 2" xfId="11430" xr:uid="{00000000-0005-0000-0000-000086240000}"/>
    <cellStyle name="Normal 2 4 3 3" xfId="20722" xr:uid="{F9460FCB-DA8C-4ACF-B922-CD1FE5924FB7}"/>
    <cellStyle name="Normal 2 4 4" xfId="1320" xr:uid="{00000000-0005-0000-0000-0000C0040000}"/>
    <cellStyle name="Normal 2 4 4 2" xfId="11432" xr:uid="{00000000-0005-0000-0000-000088240000}"/>
    <cellStyle name="Normal 2 4 4 3" xfId="11433" xr:uid="{00000000-0005-0000-0000-000089240000}"/>
    <cellStyle name="Normal 2 4 4 4" xfId="11431" xr:uid="{00000000-0005-0000-0000-000087240000}"/>
    <cellStyle name="Normal 2 4 5" xfId="20652" xr:uid="{3921A602-D6B8-45B3-94DB-31B93A750D1F}"/>
    <cellStyle name="Normal 2 4_App b.3 Unspent_" xfId="1322" xr:uid="{00000000-0005-0000-0000-0000C2040000}"/>
    <cellStyle name="Normal 2 40" xfId="1323" xr:uid="{00000000-0005-0000-0000-0000C3040000}"/>
    <cellStyle name="Normal 2 40 2" xfId="11434" xr:uid="{00000000-0005-0000-0000-00008B240000}"/>
    <cellStyle name="Normal 2 41" xfId="1324" xr:uid="{00000000-0005-0000-0000-0000C4040000}"/>
    <cellStyle name="Normal 2 41 2" xfId="11435" xr:uid="{00000000-0005-0000-0000-00008D240000}"/>
    <cellStyle name="Normal 2 42" xfId="1325" xr:uid="{00000000-0005-0000-0000-0000C5040000}"/>
    <cellStyle name="Normal 2 42 2" xfId="11436" xr:uid="{00000000-0005-0000-0000-00008F240000}"/>
    <cellStyle name="Normal 2 43" xfId="1326" xr:uid="{00000000-0005-0000-0000-0000C6040000}"/>
    <cellStyle name="Normal 2 43 2" xfId="11437" xr:uid="{00000000-0005-0000-0000-000091240000}"/>
    <cellStyle name="Normal 2 44" xfId="1327" xr:uid="{00000000-0005-0000-0000-0000C7040000}"/>
    <cellStyle name="Normal 2 44 2" xfId="11438" xr:uid="{00000000-0005-0000-0000-000093240000}"/>
    <cellStyle name="Normal 2 45" xfId="1328" xr:uid="{00000000-0005-0000-0000-0000C8040000}"/>
    <cellStyle name="Normal 2 45 2" xfId="11439" xr:uid="{00000000-0005-0000-0000-000095240000}"/>
    <cellStyle name="Normal 2 46" xfId="1329" xr:uid="{00000000-0005-0000-0000-0000C9040000}"/>
    <cellStyle name="Normal 2 46 2" xfId="11440" xr:uid="{00000000-0005-0000-0000-000097240000}"/>
    <cellStyle name="Normal 2 47" xfId="1330" xr:uid="{00000000-0005-0000-0000-0000CA040000}"/>
    <cellStyle name="Normal 2 47 2" xfId="11441" xr:uid="{00000000-0005-0000-0000-000099240000}"/>
    <cellStyle name="Normal 2 48" xfId="1331" xr:uid="{00000000-0005-0000-0000-0000CB040000}"/>
    <cellStyle name="Normal 2 48 2" xfId="11442" xr:uid="{00000000-0005-0000-0000-00009B240000}"/>
    <cellStyle name="Normal 2 49" xfId="1332" xr:uid="{00000000-0005-0000-0000-0000CC040000}"/>
    <cellStyle name="Normal 2 49 2" xfId="11443" xr:uid="{00000000-0005-0000-0000-00009D240000}"/>
    <cellStyle name="Normal 2 5" xfId="106" xr:uid="{00000000-0005-0000-0000-00000E000000}"/>
    <cellStyle name="Normal 2 5 10" xfId="1334" xr:uid="{00000000-0005-0000-0000-0000CE040000}"/>
    <cellStyle name="Normal 2 5 10 2" xfId="11444" xr:uid="{00000000-0005-0000-0000-0000A0240000}"/>
    <cellStyle name="Normal 2 5 11" xfId="1335" xr:uid="{00000000-0005-0000-0000-0000CF040000}"/>
    <cellStyle name="Normal 2 5 11 2" xfId="11445" xr:uid="{00000000-0005-0000-0000-0000A2240000}"/>
    <cellStyle name="Normal 2 5 12" xfId="1336" xr:uid="{00000000-0005-0000-0000-0000D0040000}"/>
    <cellStyle name="Normal 2 5 12 2" xfId="11446" xr:uid="{00000000-0005-0000-0000-0000A4240000}"/>
    <cellStyle name="Normal 2 5 13" xfId="1337" xr:uid="{00000000-0005-0000-0000-0000D1040000}"/>
    <cellStyle name="Normal 2 5 13 2" xfId="11447" xr:uid="{00000000-0005-0000-0000-0000A6240000}"/>
    <cellStyle name="Normal 2 5 14" xfId="1338" xr:uid="{00000000-0005-0000-0000-0000D2040000}"/>
    <cellStyle name="Normal 2 5 14 2" xfId="11448" xr:uid="{00000000-0005-0000-0000-0000A8240000}"/>
    <cellStyle name="Normal 2 5 15" xfId="1339" xr:uid="{00000000-0005-0000-0000-0000D3040000}"/>
    <cellStyle name="Normal 2 5 15 2" xfId="11449" xr:uid="{00000000-0005-0000-0000-0000AA240000}"/>
    <cellStyle name="Normal 2 5 16" xfId="1340" xr:uid="{00000000-0005-0000-0000-0000D4040000}"/>
    <cellStyle name="Normal 2 5 16 2" xfId="11450" xr:uid="{00000000-0005-0000-0000-0000AC240000}"/>
    <cellStyle name="Normal 2 5 17" xfId="1341" xr:uid="{00000000-0005-0000-0000-0000D5040000}"/>
    <cellStyle name="Normal 2 5 17 2" xfId="11451" xr:uid="{00000000-0005-0000-0000-0000AE240000}"/>
    <cellStyle name="Normal 2 5 18" xfId="1342" xr:uid="{00000000-0005-0000-0000-0000D6040000}"/>
    <cellStyle name="Normal 2 5 18 2" xfId="11452" xr:uid="{00000000-0005-0000-0000-0000B0240000}"/>
    <cellStyle name="Normal 2 5 19" xfId="1343" xr:uid="{00000000-0005-0000-0000-0000D7040000}"/>
    <cellStyle name="Normal 2 5 19 2" xfId="11453" xr:uid="{00000000-0005-0000-0000-0000B2240000}"/>
    <cellStyle name="Normal 2 5 2" xfId="1344" xr:uid="{00000000-0005-0000-0000-0000D8040000}"/>
    <cellStyle name="Normal 2 5 2 10" xfId="1345" xr:uid="{00000000-0005-0000-0000-0000D9040000}"/>
    <cellStyle name="Normal 2 5 2 10 2" xfId="11454" xr:uid="{00000000-0005-0000-0000-0000B5240000}"/>
    <cellStyle name="Normal 2 5 2 11" xfId="1346" xr:uid="{00000000-0005-0000-0000-0000DA040000}"/>
    <cellStyle name="Normal 2 5 2 11 2" xfId="11455" xr:uid="{00000000-0005-0000-0000-0000B7240000}"/>
    <cellStyle name="Normal 2 5 2 12" xfId="1347" xr:uid="{00000000-0005-0000-0000-0000DB040000}"/>
    <cellStyle name="Normal 2 5 2 12 2" xfId="11456" xr:uid="{00000000-0005-0000-0000-0000B9240000}"/>
    <cellStyle name="Normal 2 5 2 13" xfId="1348" xr:uid="{00000000-0005-0000-0000-0000DC040000}"/>
    <cellStyle name="Normal 2 5 2 13 2" xfId="11457" xr:uid="{00000000-0005-0000-0000-0000BB240000}"/>
    <cellStyle name="Normal 2 5 2 14" xfId="1349" xr:uid="{00000000-0005-0000-0000-0000DD040000}"/>
    <cellStyle name="Normal 2 5 2 14 2" xfId="11458" xr:uid="{00000000-0005-0000-0000-0000BD240000}"/>
    <cellStyle name="Normal 2 5 2 15" xfId="1350" xr:uid="{00000000-0005-0000-0000-0000DE040000}"/>
    <cellStyle name="Normal 2 5 2 15 2" xfId="11459" xr:uid="{00000000-0005-0000-0000-0000BF240000}"/>
    <cellStyle name="Normal 2 5 2 16" xfId="1351" xr:uid="{00000000-0005-0000-0000-0000DF040000}"/>
    <cellStyle name="Normal 2 5 2 16 2" xfId="11460" xr:uid="{00000000-0005-0000-0000-0000C1240000}"/>
    <cellStyle name="Normal 2 5 2 17" xfId="1352" xr:uid="{00000000-0005-0000-0000-0000E0040000}"/>
    <cellStyle name="Normal 2 5 2 17 2" xfId="11461" xr:uid="{00000000-0005-0000-0000-0000C3240000}"/>
    <cellStyle name="Normal 2 5 2 18" xfId="1353" xr:uid="{00000000-0005-0000-0000-0000E1040000}"/>
    <cellStyle name="Normal 2 5 2 18 2" xfId="11462" xr:uid="{00000000-0005-0000-0000-0000C5240000}"/>
    <cellStyle name="Normal 2 5 2 19" xfId="1354" xr:uid="{00000000-0005-0000-0000-0000E2040000}"/>
    <cellStyle name="Normal 2 5 2 19 2" xfId="11463" xr:uid="{00000000-0005-0000-0000-0000C7240000}"/>
    <cellStyle name="Normal 2 5 2 2" xfId="1355" xr:uid="{00000000-0005-0000-0000-0000E3040000}"/>
    <cellStyle name="Normal 2 5 2 2 10" xfId="1356" xr:uid="{00000000-0005-0000-0000-0000E4040000}"/>
    <cellStyle name="Normal 2 5 2 2 10 2" xfId="11464" xr:uid="{00000000-0005-0000-0000-0000CA240000}"/>
    <cellStyle name="Normal 2 5 2 2 11" xfId="1357" xr:uid="{00000000-0005-0000-0000-0000E5040000}"/>
    <cellStyle name="Normal 2 5 2 2 11 2" xfId="11465" xr:uid="{00000000-0005-0000-0000-0000CC240000}"/>
    <cellStyle name="Normal 2 5 2 2 12" xfId="1358" xr:uid="{00000000-0005-0000-0000-0000E6040000}"/>
    <cellStyle name="Normal 2 5 2 2 12 2" xfId="11466" xr:uid="{00000000-0005-0000-0000-0000CE240000}"/>
    <cellStyle name="Normal 2 5 2 2 13" xfId="1359" xr:uid="{00000000-0005-0000-0000-0000E7040000}"/>
    <cellStyle name="Normal 2 5 2 2 13 2" xfId="11467" xr:uid="{00000000-0005-0000-0000-0000D0240000}"/>
    <cellStyle name="Normal 2 5 2 2 14" xfId="1360" xr:uid="{00000000-0005-0000-0000-0000E8040000}"/>
    <cellStyle name="Normal 2 5 2 2 14 2" xfId="11468" xr:uid="{00000000-0005-0000-0000-0000D2240000}"/>
    <cellStyle name="Normal 2 5 2 2 15" xfId="1361" xr:uid="{00000000-0005-0000-0000-0000E9040000}"/>
    <cellStyle name="Normal 2 5 2 2 15 2" xfId="11469" xr:uid="{00000000-0005-0000-0000-0000D4240000}"/>
    <cellStyle name="Normal 2 5 2 2 16" xfId="1362" xr:uid="{00000000-0005-0000-0000-0000EA040000}"/>
    <cellStyle name="Normal 2 5 2 2 16 2" xfId="11470" xr:uid="{00000000-0005-0000-0000-0000D6240000}"/>
    <cellStyle name="Normal 2 5 2 2 17" xfId="1363" xr:uid="{00000000-0005-0000-0000-0000EB040000}"/>
    <cellStyle name="Normal 2 5 2 2 17 2" xfId="11471" xr:uid="{00000000-0005-0000-0000-0000D8240000}"/>
    <cellStyle name="Normal 2 5 2 2 18" xfId="1364" xr:uid="{00000000-0005-0000-0000-0000EC040000}"/>
    <cellStyle name="Normal 2 5 2 2 18 2" xfId="11472" xr:uid="{00000000-0005-0000-0000-0000DA240000}"/>
    <cellStyle name="Normal 2 5 2 2 19" xfId="1365" xr:uid="{00000000-0005-0000-0000-0000ED040000}"/>
    <cellStyle name="Normal 2 5 2 2 19 2" xfId="11473" xr:uid="{00000000-0005-0000-0000-0000DC240000}"/>
    <cellStyle name="Normal 2 5 2 2 2" xfId="1366" xr:uid="{00000000-0005-0000-0000-0000EE040000}"/>
    <cellStyle name="Normal 2 5 2 2 2 2" xfId="11474" xr:uid="{00000000-0005-0000-0000-0000DE240000}"/>
    <cellStyle name="Normal 2 5 2 2 20" xfId="1367" xr:uid="{00000000-0005-0000-0000-0000EF040000}"/>
    <cellStyle name="Normal 2 5 2 2 20 2" xfId="11475" xr:uid="{00000000-0005-0000-0000-0000E0240000}"/>
    <cellStyle name="Normal 2 5 2 2 21" xfId="1368" xr:uid="{00000000-0005-0000-0000-0000F0040000}"/>
    <cellStyle name="Normal 2 5 2 2 21 2" xfId="11476" xr:uid="{00000000-0005-0000-0000-0000E2240000}"/>
    <cellStyle name="Normal 2 5 2 2 22" xfId="1369" xr:uid="{00000000-0005-0000-0000-0000F1040000}"/>
    <cellStyle name="Normal 2 5 2 2 22 2" xfId="11477" xr:uid="{00000000-0005-0000-0000-0000E4240000}"/>
    <cellStyle name="Normal 2 5 2 2 23" xfId="1370" xr:uid="{00000000-0005-0000-0000-0000F2040000}"/>
    <cellStyle name="Normal 2 5 2 2 23 2" xfId="11478" xr:uid="{00000000-0005-0000-0000-0000E6240000}"/>
    <cellStyle name="Normal 2 5 2 2 24" xfId="1371" xr:uid="{00000000-0005-0000-0000-0000F3040000}"/>
    <cellStyle name="Normal 2 5 2 2 24 2" xfId="11479" xr:uid="{00000000-0005-0000-0000-0000E8240000}"/>
    <cellStyle name="Normal 2 5 2 2 25" xfId="1372" xr:uid="{00000000-0005-0000-0000-0000F4040000}"/>
    <cellStyle name="Normal 2 5 2 2 25 2" xfId="11480" xr:uid="{00000000-0005-0000-0000-0000EA240000}"/>
    <cellStyle name="Normal 2 5 2 2 26" xfId="1373" xr:uid="{00000000-0005-0000-0000-0000F5040000}"/>
    <cellStyle name="Normal 2 5 2 2 26 2" xfId="11481" xr:uid="{00000000-0005-0000-0000-0000EC240000}"/>
    <cellStyle name="Normal 2 5 2 2 27" xfId="1374" xr:uid="{00000000-0005-0000-0000-0000F6040000}"/>
    <cellStyle name="Normal 2 5 2 2 27 2" xfId="11482" xr:uid="{00000000-0005-0000-0000-0000EE240000}"/>
    <cellStyle name="Normal 2 5 2 2 28" xfId="1375" xr:uid="{00000000-0005-0000-0000-0000F7040000}"/>
    <cellStyle name="Normal 2 5 2 2 28 2" xfId="11483" xr:uid="{00000000-0005-0000-0000-0000F0240000}"/>
    <cellStyle name="Normal 2 5 2 2 29" xfId="1376" xr:uid="{00000000-0005-0000-0000-0000F8040000}"/>
    <cellStyle name="Normal 2 5 2 2 29 2" xfId="11484" xr:uid="{00000000-0005-0000-0000-0000F2240000}"/>
    <cellStyle name="Normal 2 5 2 2 3" xfId="1377" xr:uid="{00000000-0005-0000-0000-0000F9040000}"/>
    <cellStyle name="Normal 2 5 2 2 3 2" xfId="11485" xr:uid="{00000000-0005-0000-0000-0000F4240000}"/>
    <cellStyle name="Normal 2 5 2 2 30" xfId="1378" xr:uid="{00000000-0005-0000-0000-0000FA040000}"/>
    <cellStyle name="Normal 2 5 2 2 30 2" xfId="11486" xr:uid="{00000000-0005-0000-0000-0000F6240000}"/>
    <cellStyle name="Normal 2 5 2 2 31" xfId="1379" xr:uid="{00000000-0005-0000-0000-0000FB040000}"/>
    <cellStyle name="Normal 2 5 2 2 31 2" xfId="11487" xr:uid="{00000000-0005-0000-0000-0000F8240000}"/>
    <cellStyle name="Normal 2 5 2 2 32" xfId="1380" xr:uid="{00000000-0005-0000-0000-0000FC040000}"/>
    <cellStyle name="Normal 2 5 2 2 32 2" xfId="11488" xr:uid="{00000000-0005-0000-0000-0000FA240000}"/>
    <cellStyle name="Normal 2 5 2 2 33" xfId="1381" xr:uid="{00000000-0005-0000-0000-0000FD040000}"/>
    <cellStyle name="Normal 2 5 2 2 33 2" xfId="11489" xr:uid="{00000000-0005-0000-0000-0000FC240000}"/>
    <cellStyle name="Normal 2 5 2 2 34" xfId="1382" xr:uid="{00000000-0005-0000-0000-0000FE040000}"/>
    <cellStyle name="Normal 2 5 2 2 34 2" xfId="11490" xr:uid="{00000000-0005-0000-0000-0000FE240000}"/>
    <cellStyle name="Normal 2 5 2 2 35" xfId="1383" xr:uid="{00000000-0005-0000-0000-0000FF040000}"/>
    <cellStyle name="Normal 2 5 2 2 35 2" xfId="11491" xr:uid="{00000000-0005-0000-0000-000000250000}"/>
    <cellStyle name="Normal 2 5 2 2 36" xfId="1384" xr:uid="{00000000-0005-0000-0000-000000050000}"/>
    <cellStyle name="Normal 2 5 2 2 36 2" xfId="11492" xr:uid="{00000000-0005-0000-0000-000002250000}"/>
    <cellStyle name="Normal 2 5 2 2 37" xfId="1385" xr:uid="{00000000-0005-0000-0000-000001050000}"/>
    <cellStyle name="Normal 2 5 2 2 37 2" xfId="11493" xr:uid="{00000000-0005-0000-0000-000004250000}"/>
    <cellStyle name="Normal 2 5 2 2 38" xfId="1386" xr:uid="{00000000-0005-0000-0000-000002050000}"/>
    <cellStyle name="Normal 2 5 2 2 38 2" xfId="11494" xr:uid="{00000000-0005-0000-0000-000006250000}"/>
    <cellStyle name="Normal 2 5 2 2 39" xfId="1387" xr:uid="{00000000-0005-0000-0000-000003050000}"/>
    <cellStyle name="Normal 2 5 2 2 39 2" xfId="11495" xr:uid="{00000000-0005-0000-0000-000008250000}"/>
    <cellStyle name="Normal 2 5 2 2 4" xfId="1388" xr:uid="{00000000-0005-0000-0000-000004050000}"/>
    <cellStyle name="Normal 2 5 2 2 4 2" xfId="11496" xr:uid="{00000000-0005-0000-0000-00000A250000}"/>
    <cellStyle name="Normal 2 5 2 2 40" xfId="1389" xr:uid="{00000000-0005-0000-0000-000005050000}"/>
    <cellStyle name="Normal 2 5 2 2 40 2" xfId="11497" xr:uid="{00000000-0005-0000-0000-00000C250000}"/>
    <cellStyle name="Normal 2 5 2 2 41" xfId="1390" xr:uid="{00000000-0005-0000-0000-000006050000}"/>
    <cellStyle name="Normal 2 5 2 2 41 2" xfId="11498" xr:uid="{00000000-0005-0000-0000-00000E250000}"/>
    <cellStyle name="Normal 2 5 2 2 42" xfId="1391" xr:uid="{00000000-0005-0000-0000-000007050000}"/>
    <cellStyle name="Normal 2 5 2 2 42 2" xfId="11499" xr:uid="{00000000-0005-0000-0000-000010250000}"/>
    <cellStyle name="Normal 2 5 2 2 43" xfId="1392" xr:uid="{00000000-0005-0000-0000-000008050000}"/>
    <cellStyle name="Normal 2 5 2 2 43 2" xfId="11500" xr:uid="{00000000-0005-0000-0000-000012250000}"/>
    <cellStyle name="Normal 2 5 2 2 44" xfId="1393" xr:uid="{00000000-0005-0000-0000-000009050000}"/>
    <cellStyle name="Normal 2 5 2 2 44 2" xfId="11501" xr:uid="{00000000-0005-0000-0000-000014250000}"/>
    <cellStyle name="Normal 2 5 2 2 45" xfId="1394" xr:uid="{00000000-0005-0000-0000-00000A050000}"/>
    <cellStyle name="Normal 2 5 2 2 45 2" xfId="11502" xr:uid="{00000000-0005-0000-0000-000016250000}"/>
    <cellStyle name="Normal 2 5 2 2 46" xfId="1395" xr:uid="{00000000-0005-0000-0000-00000B050000}"/>
    <cellStyle name="Normal 2 5 2 2 46 2" xfId="11503" xr:uid="{00000000-0005-0000-0000-000018250000}"/>
    <cellStyle name="Normal 2 5 2 2 47" xfId="1396" xr:uid="{00000000-0005-0000-0000-00000C050000}"/>
    <cellStyle name="Normal 2 5 2 2 47 2" xfId="11504" xr:uid="{00000000-0005-0000-0000-00001A250000}"/>
    <cellStyle name="Normal 2 5 2 2 48" xfId="1397" xr:uid="{00000000-0005-0000-0000-00000D050000}"/>
    <cellStyle name="Normal 2 5 2 2 48 2" xfId="11505" xr:uid="{00000000-0005-0000-0000-00001C250000}"/>
    <cellStyle name="Normal 2 5 2 2 49" xfId="1398" xr:uid="{00000000-0005-0000-0000-00000E050000}"/>
    <cellStyle name="Normal 2 5 2 2 49 2" xfId="11506" xr:uid="{00000000-0005-0000-0000-00001E250000}"/>
    <cellStyle name="Normal 2 5 2 2 5" xfId="1399" xr:uid="{00000000-0005-0000-0000-00000F050000}"/>
    <cellStyle name="Normal 2 5 2 2 5 2" xfId="11507" xr:uid="{00000000-0005-0000-0000-000020250000}"/>
    <cellStyle name="Normal 2 5 2 2 50" xfId="1400" xr:uid="{00000000-0005-0000-0000-000010050000}"/>
    <cellStyle name="Normal 2 5 2 2 50 2" xfId="11508" xr:uid="{00000000-0005-0000-0000-000022250000}"/>
    <cellStyle name="Normal 2 5 2 2 51" xfId="1401" xr:uid="{00000000-0005-0000-0000-000011050000}"/>
    <cellStyle name="Normal 2 5 2 2 51 2" xfId="11509" xr:uid="{00000000-0005-0000-0000-000024250000}"/>
    <cellStyle name="Normal 2 5 2 2 52" xfId="1402" xr:uid="{00000000-0005-0000-0000-000012050000}"/>
    <cellStyle name="Normal 2 5 2 2 52 2" xfId="11510" xr:uid="{00000000-0005-0000-0000-000026250000}"/>
    <cellStyle name="Normal 2 5 2 2 53" xfId="1403" xr:uid="{00000000-0005-0000-0000-000013050000}"/>
    <cellStyle name="Normal 2 5 2 2 53 2" xfId="11511" xr:uid="{00000000-0005-0000-0000-000028250000}"/>
    <cellStyle name="Normal 2 5 2 2 54" xfId="1404" xr:uid="{00000000-0005-0000-0000-000014050000}"/>
    <cellStyle name="Normal 2 5 2 2 54 2" xfId="11512" xr:uid="{00000000-0005-0000-0000-00002A250000}"/>
    <cellStyle name="Normal 2 5 2 2 55" xfId="1405" xr:uid="{00000000-0005-0000-0000-000015050000}"/>
    <cellStyle name="Normal 2 5 2 2 55 2" xfId="11513" xr:uid="{00000000-0005-0000-0000-00002C250000}"/>
    <cellStyle name="Normal 2 5 2 2 56" xfId="11514" xr:uid="{00000000-0005-0000-0000-00002D250000}"/>
    <cellStyle name="Normal 2 5 2 2 6" xfId="1406" xr:uid="{00000000-0005-0000-0000-000016050000}"/>
    <cellStyle name="Normal 2 5 2 2 6 2" xfId="11515" xr:uid="{00000000-0005-0000-0000-00002F250000}"/>
    <cellStyle name="Normal 2 5 2 2 7" xfId="1407" xr:uid="{00000000-0005-0000-0000-000017050000}"/>
    <cellStyle name="Normal 2 5 2 2 7 2" xfId="11516" xr:uid="{00000000-0005-0000-0000-000031250000}"/>
    <cellStyle name="Normal 2 5 2 2 8" xfId="1408" xr:uid="{00000000-0005-0000-0000-000018050000}"/>
    <cellStyle name="Normal 2 5 2 2 8 2" xfId="11517" xr:uid="{00000000-0005-0000-0000-000033250000}"/>
    <cellStyle name="Normal 2 5 2 2 9" xfId="1409" xr:uid="{00000000-0005-0000-0000-000019050000}"/>
    <cellStyle name="Normal 2 5 2 2 9 2" xfId="11518" xr:uid="{00000000-0005-0000-0000-000035250000}"/>
    <cellStyle name="Normal 2 5 2 20" xfId="1410" xr:uid="{00000000-0005-0000-0000-00001A050000}"/>
    <cellStyle name="Normal 2 5 2 20 2" xfId="11519" xr:uid="{00000000-0005-0000-0000-000037250000}"/>
    <cellStyle name="Normal 2 5 2 21" xfId="1411" xr:uid="{00000000-0005-0000-0000-00001B050000}"/>
    <cellStyle name="Normal 2 5 2 21 2" xfId="11520" xr:uid="{00000000-0005-0000-0000-000039250000}"/>
    <cellStyle name="Normal 2 5 2 22" xfId="1412" xr:uid="{00000000-0005-0000-0000-00001C050000}"/>
    <cellStyle name="Normal 2 5 2 22 2" xfId="11521" xr:uid="{00000000-0005-0000-0000-00003B250000}"/>
    <cellStyle name="Normal 2 5 2 23" xfId="1413" xr:uid="{00000000-0005-0000-0000-00001D050000}"/>
    <cellStyle name="Normal 2 5 2 23 2" xfId="11522" xr:uid="{00000000-0005-0000-0000-00003D250000}"/>
    <cellStyle name="Normal 2 5 2 24" xfId="1414" xr:uid="{00000000-0005-0000-0000-00001E050000}"/>
    <cellStyle name="Normal 2 5 2 24 2" xfId="11523" xr:uid="{00000000-0005-0000-0000-00003F250000}"/>
    <cellStyle name="Normal 2 5 2 25" xfId="1415" xr:uid="{00000000-0005-0000-0000-00001F050000}"/>
    <cellStyle name="Normal 2 5 2 25 2" xfId="11524" xr:uid="{00000000-0005-0000-0000-000041250000}"/>
    <cellStyle name="Normal 2 5 2 26" xfId="1416" xr:uid="{00000000-0005-0000-0000-000020050000}"/>
    <cellStyle name="Normal 2 5 2 26 2" xfId="11525" xr:uid="{00000000-0005-0000-0000-000043250000}"/>
    <cellStyle name="Normal 2 5 2 27" xfId="1417" xr:uid="{00000000-0005-0000-0000-000021050000}"/>
    <cellStyle name="Normal 2 5 2 27 2" xfId="11526" xr:uid="{00000000-0005-0000-0000-000045250000}"/>
    <cellStyle name="Normal 2 5 2 28" xfId="1418" xr:uid="{00000000-0005-0000-0000-000022050000}"/>
    <cellStyle name="Normal 2 5 2 28 2" xfId="11527" xr:uid="{00000000-0005-0000-0000-000047250000}"/>
    <cellStyle name="Normal 2 5 2 29" xfId="1419" xr:uid="{00000000-0005-0000-0000-000023050000}"/>
    <cellStyle name="Normal 2 5 2 29 2" xfId="11528" xr:uid="{00000000-0005-0000-0000-000049250000}"/>
    <cellStyle name="Normal 2 5 2 3" xfId="1420" xr:uid="{00000000-0005-0000-0000-000024050000}"/>
    <cellStyle name="Normal 2 5 2 3 2" xfId="11529" xr:uid="{00000000-0005-0000-0000-00004B250000}"/>
    <cellStyle name="Normal 2 5 2 30" xfId="1421" xr:uid="{00000000-0005-0000-0000-000025050000}"/>
    <cellStyle name="Normal 2 5 2 30 2" xfId="11530" xr:uid="{00000000-0005-0000-0000-00004D250000}"/>
    <cellStyle name="Normal 2 5 2 31" xfId="1422" xr:uid="{00000000-0005-0000-0000-000026050000}"/>
    <cellStyle name="Normal 2 5 2 31 2" xfId="11531" xr:uid="{00000000-0005-0000-0000-00004F250000}"/>
    <cellStyle name="Normal 2 5 2 32" xfId="1423" xr:uid="{00000000-0005-0000-0000-000027050000}"/>
    <cellStyle name="Normal 2 5 2 32 2" xfId="11532" xr:uid="{00000000-0005-0000-0000-000051250000}"/>
    <cellStyle name="Normal 2 5 2 33" xfId="1424" xr:uid="{00000000-0005-0000-0000-000028050000}"/>
    <cellStyle name="Normal 2 5 2 33 2" xfId="11533" xr:uid="{00000000-0005-0000-0000-000053250000}"/>
    <cellStyle name="Normal 2 5 2 34" xfId="11534" xr:uid="{00000000-0005-0000-0000-000054250000}"/>
    <cellStyle name="Normal 2 5 2 4" xfId="1425" xr:uid="{00000000-0005-0000-0000-000029050000}"/>
    <cellStyle name="Normal 2 5 2 4 2" xfId="11535" xr:uid="{00000000-0005-0000-0000-000056250000}"/>
    <cellStyle name="Normal 2 5 2 5" xfId="1426" xr:uid="{00000000-0005-0000-0000-00002A050000}"/>
    <cellStyle name="Normal 2 5 2 5 2" xfId="11536" xr:uid="{00000000-0005-0000-0000-000058250000}"/>
    <cellStyle name="Normal 2 5 2 6" xfId="1427" xr:uid="{00000000-0005-0000-0000-00002B050000}"/>
    <cellStyle name="Normal 2 5 2 6 2" xfId="11537" xr:uid="{00000000-0005-0000-0000-00005A250000}"/>
    <cellStyle name="Normal 2 5 2 7" xfId="1428" xr:uid="{00000000-0005-0000-0000-00002C050000}"/>
    <cellStyle name="Normal 2 5 2 7 2" xfId="11538" xr:uid="{00000000-0005-0000-0000-00005C250000}"/>
    <cellStyle name="Normal 2 5 2 8" xfId="1429" xr:uid="{00000000-0005-0000-0000-00002D050000}"/>
    <cellStyle name="Normal 2 5 2 8 2" xfId="11539" xr:uid="{00000000-0005-0000-0000-00005E250000}"/>
    <cellStyle name="Normal 2 5 2 9" xfId="1430" xr:uid="{00000000-0005-0000-0000-00002E050000}"/>
    <cellStyle name="Normal 2 5 2 9 2" xfId="11540" xr:uid="{00000000-0005-0000-0000-000060250000}"/>
    <cellStyle name="Normal 2 5 20" xfId="1431" xr:uid="{00000000-0005-0000-0000-00002F050000}"/>
    <cellStyle name="Normal 2 5 20 2" xfId="11541" xr:uid="{00000000-0005-0000-0000-000062250000}"/>
    <cellStyle name="Normal 2 5 21" xfId="1432" xr:uid="{00000000-0005-0000-0000-000030050000}"/>
    <cellStyle name="Normal 2 5 21 2" xfId="11542" xr:uid="{00000000-0005-0000-0000-000064250000}"/>
    <cellStyle name="Normal 2 5 22" xfId="1433" xr:uid="{00000000-0005-0000-0000-000031050000}"/>
    <cellStyle name="Normal 2 5 22 2" xfId="11543" xr:uid="{00000000-0005-0000-0000-000066250000}"/>
    <cellStyle name="Normal 2 5 23" xfId="1434" xr:uid="{00000000-0005-0000-0000-000032050000}"/>
    <cellStyle name="Normal 2 5 23 2" xfId="11544" xr:uid="{00000000-0005-0000-0000-000068250000}"/>
    <cellStyle name="Normal 2 5 24" xfId="1435" xr:uid="{00000000-0005-0000-0000-000033050000}"/>
    <cellStyle name="Normal 2 5 24 2" xfId="11545" xr:uid="{00000000-0005-0000-0000-00006A250000}"/>
    <cellStyle name="Normal 2 5 25" xfId="1436" xr:uid="{00000000-0005-0000-0000-000034050000}"/>
    <cellStyle name="Normal 2 5 25 2" xfId="11546" xr:uid="{00000000-0005-0000-0000-00006C250000}"/>
    <cellStyle name="Normal 2 5 26" xfId="1437" xr:uid="{00000000-0005-0000-0000-000035050000}"/>
    <cellStyle name="Normal 2 5 26 2" xfId="11547" xr:uid="{00000000-0005-0000-0000-00006E250000}"/>
    <cellStyle name="Normal 2 5 27" xfId="1438" xr:uid="{00000000-0005-0000-0000-000036050000}"/>
    <cellStyle name="Normal 2 5 27 2" xfId="11548" xr:uid="{00000000-0005-0000-0000-000070250000}"/>
    <cellStyle name="Normal 2 5 28" xfId="1439" xr:uid="{00000000-0005-0000-0000-000037050000}"/>
    <cellStyle name="Normal 2 5 28 2" xfId="11549" xr:uid="{00000000-0005-0000-0000-000072250000}"/>
    <cellStyle name="Normal 2 5 29" xfId="1440" xr:uid="{00000000-0005-0000-0000-000038050000}"/>
    <cellStyle name="Normal 2 5 29 2" xfId="11550" xr:uid="{00000000-0005-0000-0000-000074250000}"/>
    <cellStyle name="Normal 2 5 3" xfId="1441" xr:uid="{00000000-0005-0000-0000-000039050000}"/>
    <cellStyle name="Normal 2 5 3 2" xfId="11551" xr:uid="{00000000-0005-0000-0000-000076250000}"/>
    <cellStyle name="Normal 2 5 30" xfId="1442" xr:uid="{00000000-0005-0000-0000-00003A050000}"/>
    <cellStyle name="Normal 2 5 30 2" xfId="11552" xr:uid="{00000000-0005-0000-0000-000078250000}"/>
    <cellStyle name="Normal 2 5 31" xfId="1443" xr:uid="{00000000-0005-0000-0000-00003B050000}"/>
    <cellStyle name="Normal 2 5 31 2" xfId="11553" xr:uid="{00000000-0005-0000-0000-00007A250000}"/>
    <cellStyle name="Normal 2 5 32" xfId="1444" xr:uid="{00000000-0005-0000-0000-00003C050000}"/>
    <cellStyle name="Normal 2 5 32 2" xfId="11554" xr:uid="{00000000-0005-0000-0000-00007C250000}"/>
    <cellStyle name="Normal 2 5 33" xfId="1445" xr:uid="{00000000-0005-0000-0000-00003D050000}"/>
    <cellStyle name="Normal 2 5 33 2" xfId="11555" xr:uid="{00000000-0005-0000-0000-00007E250000}"/>
    <cellStyle name="Normal 2 5 34" xfId="1446" xr:uid="{00000000-0005-0000-0000-00003E050000}"/>
    <cellStyle name="Normal 2 5 34 2" xfId="11556" xr:uid="{00000000-0005-0000-0000-000080250000}"/>
    <cellStyle name="Normal 2 5 35" xfId="1447" xr:uid="{00000000-0005-0000-0000-00003F050000}"/>
    <cellStyle name="Normal 2 5 35 2" xfId="11557" xr:uid="{00000000-0005-0000-0000-000082250000}"/>
    <cellStyle name="Normal 2 5 36" xfId="1448" xr:uid="{00000000-0005-0000-0000-000040050000}"/>
    <cellStyle name="Normal 2 5 36 2" xfId="11558" xr:uid="{00000000-0005-0000-0000-000084250000}"/>
    <cellStyle name="Normal 2 5 37" xfId="1449" xr:uid="{00000000-0005-0000-0000-000041050000}"/>
    <cellStyle name="Normal 2 5 37 2" xfId="11559" xr:uid="{00000000-0005-0000-0000-000086250000}"/>
    <cellStyle name="Normal 2 5 38" xfId="1450" xr:uid="{00000000-0005-0000-0000-000042050000}"/>
    <cellStyle name="Normal 2 5 38 2" xfId="11560" xr:uid="{00000000-0005-0000-0000-000088250000}"/>
    <cellStyle name="Normal 2 5 39" xfId="1451" xr:uid="{00000000-0005-0000-0000-000043050000}"/>
    <cellStyle name="Normal 2 5 39 2" xfId="11561" xr:uid="{00000000-0005-0000-0000-00008A250000}"/>
    <cellStyle name="Normal 2 5 4" xfId="1452" xr:uid="{00000000-0005-0000-0000-000044050000}"/>
    <cellStyle name="Normal 2 5 4 2" xfId="11562" xr:uid="{00000000-0005-0000-0000-00008C250000}"/>
    <cellStyle name="Normal 2 5 40" xfId="1453" xr:uid="{00000000-0005-0000-0000-000045050000}"/>
    <cellStyle name="Normal 2 5 40 2" xfId="11563" xr:uid="{00000000-0005-0000-0000-00008E250000}"/>
    <cellStyle name="Normal 2 5 41" xfId="1454" xr:uid="{00000000-0005-0000-0000-000046050000}"/>
    <cellStyle name="Normal 2 5 41 2" xfId="11564" xr:uid="{00000000-0005-0000-0000-000090250000}"/>
    <cellStyle name="Normal 2 5 42" xfId="1455" xr:uid="{00000000-0005-0000-0000-000047050000}"/>
    <cellStyle name="Normal 2 5 42 2" xfId="11565" xr:uid="{00000000-0005-0000-0000-000092250000}"/>
    <cellStyle name="Normal 2 5 43" xfId="1456" xr:uid="{00000000-0005-0000-0000-000048050000}"/>
    <cellStyle name="Normal 2 5 43 2" xfId="11566" xr:uid="{00000000-0005-0000-0000-000094250000}"/>
    <cellStyle name="Normal 2 5 44" xfId="1457" xr:uid="{00000000-0005-0000-0000-000049050000}"/>
    <cellStyle name="Normal 2 5 44 2" xfId="11567" xr:uid="{00000000-0005-0000-0000-000096250000}"/>
    <cellStyle name="Normal 2 5 45" xfId="1458" xr:uid="{00000000-0005-0000-0000-00004A050000}"/>
    <cellStyle name="Normal 2 5 45 2" xfId="11568" xr:uid="{00000000-0005-0000-0000-000098250000}"/>
    <cellStyle name="Normal 2 5 46" xfId="1459" xr:uid="{00000000-0005-0000-0000-00004B050000}"/>
    <cellStyle name="Normal 2 5 46 2" xfId="11569" xr:uid="{00000000-0005-0000-0000-00009A250000}"/>
    <cellStyle name="Normal 2 5 47" xfId="1460" xr:uid="{00000000-0005-0000-0000-00004C050000}"/>
    <cellStyle name="Normal 2 5 47 2" xfId="11570" xr:uid="{00000000-0005-0000-0000-00009C250000}"/>
    <cellStyle name="Normal 2 5 48" xfId="1461" xr:uid="{00000000-0005-0000-0000-00004D050000}"/>
    <cellStyle name="Normal 2 5 48 2" xfId="11571" xr:uid="{00000000-0005-0000-0000-00009E250000}"/>
    <cellStyle name="Normal 2 5 49" xfId="1462" xr:uid="{00000000-0005-0000-0000-00004E050000}"/>
    <cellStyle name="Normal 2 5 49 2" xfId="11572" xr:uid="{00000000-0005-0000-0000-0000A0250000}"/>
    <cellStyle name="Normal 2 5 5" xfId="1463" xr:uid="{00000000-0005-0000-0000-00004F050000}"/>
    <cellStyle name="Normal 2 5 5 2" xfId="11573" xr:uid="{00000000-0005-0000-0000-0000A2250000}"/>
    <cellStyle name="Normal 2 5 50" xfId="1464" xr:uid="{00000000-0005-0000-0000-000050050000}"/>
    <cellStyle name="Normal 2 5 50 2" xfId="11574" xr:uid="{00000000-0005-0000-0000-0000A4250000}"/>
    <cellStyle name="Normal 2 5 51" xfId="1465" xr:uid="{00000000-0005-0000-0000-000051050000}"/>
    <cellStyle name="Normal 2 5 51 2" xfId="11575" xr:uid="{00000000-0005-0000-0000-0000A6250000}"/>
    <cellStyle name="Normal 2 5 52" xfId="1466" xr:uid="{00000000-0005-0000-0000-000052050000}"/>
    <cellStyle name="Normal 2 5 52 2" xfId="11576" xr:uid="{00000000-0005-0000-0000-0000A8250000}"/>
    <cellStyle name="Normal 2 5 53" xfId="1467" xr:uid="{00000000-0005-0000-0000-000053050000}"/>
    <cellStyle name="Normal 2 5 53 2" xfId="11577" xr:uid="{00000000-0005-0000-0000-0000AA250000}"/>
    <cellStyle name="Normal 2 5 54" xfId="1468" xr:uid="{00000000-0005-0000-0000-000054050000}"/>
    <cellStyle name="Normal 2 5 54 2" xfId="11578" xr:uid="{00000000-0005-0000-0000-0000AC250000}"/>
    <cellStyle name="Normal 2 5 55" xfId="1469" xr:uid="{00000000-0005-0000-0000-000055050000}"/>
    <cellStyle name="Normal 2 5 55 2" xfId="11579" xr:uid="{00000000-0005-0000-0000-0000AE250000}"/>
    <cellStyle name="Normal 2 5 56" xfId="1470" xr:uid="{00000000-0005-0000-0000-000056050000}"/>
    <cellStyle name="Normal 2 5 56 2" xfId="11580" xr:uid="{00000000-0005-0000-0000-0000B0250000}"/>
    <cellStyle name="Normal 2 5 57" xfId="1471" xr:uid="{00000000-0005-0000-0000-000057050000}"/>
    <cellStyle name="Normal 2 5 57 2" xfId="11581" xr:uid="{00000000-0005-0000-0000-0000B2250000}"/>
    <cellStyle name="Normal 2 5 58" xfId="1472" xr:uid="{00000000-0005-0000-0000-000058050000}"/>
    <cellStyle name="Normal 2 5 58 2" xfId="11582" xr:uid="{00000000-0005-0000-0000-0000B4250000}"/>
    <cellStyle name="Normal 2 5 59" xfId="1473" xr:uid="{00000000-0005-0000-0000-000059050000}"/>
    <cellStyle name="Normal 2 5 59 2" xfId="11583" xr:uid="{00000000-0005-0000-0000-0000B6250000}"/>
    <cellStyle name="Normal 2 5 6" xfId="1474" xr:uid="{00000000-0005-0000-0000-00005A050000}"/>
    <cellStyle name="Normal 2 5 6 2" xfId="11584" xr:uid="{00000000-0005-0000-0000-0000B8250000}"/>
    <cellStyle name="Normal 2 5 60" xfId="1475" xr:uid="{00000000-0005-0000-0000-00005B050000}"/>
    <cellStyle name="Normal 2 5 60 2" xfId="11585" xr:uid="{00000000-0005-0000-0000-0000BA250000}"/>
    <cellStyle name="Normal 2 5 61" xfId="1476" xr:uid="{00000000-0005-0000-0000-00005C050000}"/>
    <cellStyle name="Normal 2 5 61 2" xfId="11586" xr:uid="{00000000-0005-0000-0000-0000BC250000}"/>
    <cellStyle name="Normal 2 5 62" xfId="1477" xr:uid="{00000000-0005-0000-0000-00005D050000}"/>
    <cellStyle name="Normal 2 5 62 2" xfId="11587" xr:uid="{00000000-0005-0000-0000-0000BE250000}"/>
    <cellStyle name="Normal 2 5 63" xfId="1478" xr:uid="{00000000-0005-0000-0000-00005E050000}"/>
    <cellStyle name="Normal 2 5 63 2" xfId="11588" xr:uid="{00000000-0005-0000-0000-0000C0250000}"/>
    <cellStyle name="Normal 2 5 64" xfId="1479" xr:uid="{00000000-0005-0000-0000-00005F050000}"/>
    <cellStyle name="Normal 2 5 64 2" xfId="11589" xr:uid="{00000000-0005-0000-0000-0000C2250000}"/>
    <cellStyle name="Normal 2 5 65" xfId="1480" xr:uid="{00000000-0005-0000-0000-000060050000}"/>
    <cellStyle name="Normal 2 5 65 2" xfId="11590" xr:uid="{00000000-0005-0000-0000-0000C4250000}"/>
    <cellStyle name="Normal 2 5 66" xfId="1481" xr:uid="{00000000-0005-0000-0000-000061050000}"/>
    <cellStyle name="Normal 2 5 66 2" xfId="11591" xr:uid="{00000000-0005-0000-0000-0000C6250000}"/>
    <cellStyle name="Normal 2 5 67" xfId="1482" xr:uid="{00000000-0005-0000-0000-000062050000}"/>
    <cellStyle name="Normal 2 5 67 2" xfId="11592" xr:uid="{00000000-0005-0000-0000-0000C8250000}"/>
    <cellStyle name="Normal 2 5 68" xfId="1483" xr:uid="{00000000-0005-0000-0000-000063050000}"/>
    <cellStyle name="Normal 2 5 68 2" xfId="11593" xr:uid="{00000000-0005-0000-0000-0000CA250000}"/>
    <cellStyle name="Normal 2 5 69" xfId="1484" xr:uid="{00000000-0005-0000-0000-000064050000}"/>
    <cellStyle name="Normal 2 5 69 2" xfId="11594" xr:uid="{00000000-0005-0000-0000-0000CC250000}"/>
    <cellStyle name="Normal 2 5 7" xfId="1485" xr:uid="{00000000-0005-0000-0000-000065050000}"/>
    <cellStyle name="Normal 2 5 7 2" xfId="11595" xr:uid="{00000000-0005-0000-0000-0000CE250000}"/>
    <cellStyle name="Normal 2 5 70" xfId="1486" xr:uid="{00000000-0005-0000-0000-000066050000}"/>
    <cellStyle name="Normal 2 5 70 2" xfId="11596" xr:uid="{00000000-0005-0000-0000-0000D0250000}"/>
    <cellStyle name="Normal 2 5 71" xfId="1487" xr:uid="{00000000-0005-0000-0000-000067050000}"/>
    <cellStyle name="Normal 2 5 71 2" xfId="11597" xr:uid="{00000000-0005-0000-0000-0000D2250000}"/>
    <cellStyle name="Normal 2 5 72" xfId="1488" xr:uid="{00000000-0005-0000-0000-000068050000}"/>
    <cellStyle name="Normal 2 5 72 2" xfId="11598" xr:uid="{00000000-0005-0000-0000-0000D4250000}"/>
    <cellStyle name="Normal 2 5 73" xfId="1489" xr:uid="{00000000-0005-0000-0000-000069050000}"/>
    <cellStyle name="Normal 2 5 73 2" xfId="11599" xr:uid="{00000000-0005-0000-0000-0000D6250000}"/>
    <cellStyle name="Normal 2 5 74" xfId="1490" xr:uid="{00000000-0005-0000-0000-00006A050000}"/>
    <cellStyle name="Normal 2 5 74 2" xfId="11600" xr:uid="{00000000-0005-0000-0000-0000D8250000}"/>
    <cellStyle name="Normal 2 5 75" xfId="1491" xr:uid="{00000000-0005-0000-0000-00006B050000}"/>
    <cellStyle name="Normal 2 5 75 2" xfId="11601" xr:uid="{00000000-0005-0000-0000-0000DA250000}"/>
    <cellStyle name="Normal 2 5 76" xfId="1492" xr:uid="{00000000-0005-0000-0000-00006C050000}"/>
    <cellStyle name="Normal 2 5 76 2" xfId="11602" xr:uid="{00000000-0005-0000-0000-0000DC250000}"/>
    <cellStyle name="Normal 2 5 77" xfId="1493" xr:uid="{00000000-0005-0000-0000-00006D050000}"/>
    <cellStyle name="Normal 2 5 77 2" xfId="11603" xr:uid="{00000000-0005-0000-0000-0000DE250000}"/>
    <cellStyle name="Normal 2 5 78" xfId="1494" xr:uid="{00000000-0005-0000-0000-00006E050000}"/>
    <cellStyle name="Normal 2 5 78 2" xfId="11604" xr:uid="{00000000-0005-0000-0000-0000E0250000}"/>
    <cellStyle name="Normal 2 5 79" xfId="1495" xr:uid="{00000000-0005-0000-0000-00006F050000}"/>
    <cellStyle name="Normal 2 5 79 2" xfId="11605" xr:uid="{00000000-0005-0000-0000-0000E2250000}"/>
    <cellStyle name="Normal 2 5 8" xfId="1496" xr:uid="{00000000-0005-0000-0000-000070050000}"/>
    <cellStyle name="Normal 2 5 8 2" xfId="11606" xr:uid="{00000000-0005-0000-0000-0000E4250000}"/>
    <cellStyle name="Normal 2 5 80" xfId="1497" xr:uid="{00000000-0005-0000-0000-000071050000}"/>
    <cellStyle name="Normal 2 5 80 2" xfId="11607" xr:uid="{00000000-0005-0000-0000-0000E6250000}"/>
    <cellStyle name="Normal 2 5 81" xfId="1498" xr:uid="{00000000-0005-0000-0000-000072050000}"/>
    <cellStyle name="Normal 2 5 81 2" xfId="11608" xr:uid="{00000000-0005-0000-0000-0000E8250000}"/>
    <cellStyle name="Normal 2 5 82" xfId="1499" xr:uid="{00000000-0005-0000-0000-000073050000}"/>
    <cellStyle name="Normal 2 5 82 2" xfId="11609" xr:uid="{00000000-0005-0000-0000-0000EA250000}"/>
    <cellStyle name="Normal 2 5 83" xfId="1500" xr:uid="{00000000-0005-0000-0000-000074050000}"/>
    <cellStyle name="Normal 2 5 83 2" xfId="11610" xr:uid="{00000000-0005-0000-0000-0000EC250000}"/>
    <cellStyle name="Normal 2 5 84" xfId="1501" xr:uid="{00000000-0005-0000-0000-000075050000}"/>
    <cellStyle name="Normal 2 5 84 2" xfId="11611" xr:uid="{00000000-0005-0000-0000-0000EE250000}"/>
    <cellStyle name="Normal 2 5 85" xfId="1502" xr:uid="{00000000-0005-0000-0000-000076050000}"/>
    <cellStyle name="Normal 2 5 85 2" xfId="11612" xr:uid="{00000000-0005-0000-0000-0000F0250000}"/>
    <cellStyle name="Normal 2 5 86" xfId="1503" xr:uid="{00000000-0005-0000-0000-000077050000}"/>
    <cellStyle name="Normal 2 5 86 2" xfId="11613" xr:uid="{00000000-0005-0000-0000-0000F2250000}"/>
    <cellStyle name="Normal 2 5 87" xfId="1504" xr:uid="{00000000-0005-0000-0000-000078050000}"/>
    <cellStyle name="Normal 2 5 87 2" xfId="11614" xr:uid="{00000000-0005-0000-0000-0000F4250000}"/>
    <cellStyle name="Normal 2 5 88" xfId="1333" xr:uid="{00000000-0005-0000-0000-0000CD040000}"/>
    <cellStyle name="Normal 2 5 89" xfId="20672" xr:uid="{148F774A-6E51-4DB3-B1DF-BFB7E9FB4357}"/>
    <cellStyle name="Normal 2 5 9" xfId="1505" xr:uid="{00000000-0005-0000-0000-000079050000}"/>
    <cellStyle name="Normal 2 5 9 2" xfId="11615" xr:uid="{00000000-0005-0000-0000-0000F7250000}"/>
    <cellStyle name="Normal 2 5_App b.3 Unspent_" xfId="1506" xr:uid="{00000000-0005-0000-0000-00007A050000}"/>
    <cellStyle name="Normal 2 50" xfId="1507" xr:uid="{00000000-0005-0000-0000-00007B050000}"/>
    <cellStyle name="Normal 2 50 2" xfId="11616" xr:uid="{00000000-0005-0000-0000-0000FA250000}"/>
    <cellStyle name="Normal 2 51" xfId="1508" xr:uid="{00000000-0005-0000-0000-00007C050000}"/>
    <cellStyle name="Normal 2 51 2" xfId="11617" xr:uid="{00000000-0005-0000-0000-0000FC250000}"/>
    <cellStyle name="Normal 2 52" xfId="1509" xr:uid="{00000000-0005-0000-0000-00007D050000}"/>
    <cellStyle name="Normal 2 52 2" xfId="11618" xr:uid="{00000000-0005-0000-0000-0000FE250000}"/>
    <cellStyle name="Normal 2 53" xfId="1510" xr:uid="{00000000-0005-0000-0000-00007E050000}"/>
    <cellStyle name="Normal 2 53 2" xfId="11619" xr:uid="{00000000-0005-0000-0000-000000260000}"/>
    <cellStyle name="Normal 2 54" xfId="1511" xr:uid="{00000000-0005-0000-0000-00007F050000}"/>
    <cellStyle name="Normal 2 54 2" xfId="11620" xr:uid="{00000000-0005-0000-0000-000002260000}"/>
    <cellStyle name="Normal 2 55" xfId="1512" xr:uid="{00000000-0005-0000-0000-000080050000}"/>
    <cellStyle name="Normal 2 55 2" xfId="11621" xr:uid="{00000000-0005-0000-0000-000004260000}"/>
    <cellStyle name="Normal 2 56" xfId="1513" xr:uid="{00000000-0005-0000-0000-000081050000}"/>
    <cellStyle name="Normal 2 56 2" xfId="11622" xr:uid="{00000000-0005-0000-0000-000006260000}"/>
    <cellStyle name="Normal 2 57" xfId="1514" xr:uid="{00000000-0005-0000-0000-000082050000}"/>
    <cellStyle name="Normal 2 57 2" xfId="11623" xr:uid="{00000000-0005-0000-0000-000008260000}"/>
    <cellStyle name="Normal 2 58" xfId="1515" xr:uid="{00000000-0005-0000-0000-000083050000}"/>
    <cellStyle name="Normal 2 58 2" xfId="11624" xr:uid="{00000000-0005-0000-0000-00000A260000}"/>
    <cellStyle name="Normal 2 59" xfId="1516" xr:uid="{00000000-0005-0000-0000-000084050000}"/>
    <cellStyle name="Normal 2 59 2" xfId="11625" xr:uid="{00000000-0005-0000-0000-00000C260000}"/>
    <cellStyle name="Normal 2 6" xfId="1517" xr:uid="{00000000-0005-0000-0000-000085050000}"/>
    <cellStyle name="Normal 2 6 2" xfId="1518" xr:uid="{00000000-0005-0000-0000-000086050000}"/>
    <cellStyle name="Normal 2 6 2 2" xfId="11626" xr:uid="{00000000-0005-0000-0000-00000E260000}"/>
    <cellStyle name="Normal 2 6 3" xfId="11627" xr:uid="{00000000-0005-0000-0000-00000F260000}"/>
    <cellStyle name="Normal 2 6 3 2" xfId="11628" xr:uid="{00000000-0005-0000-0000-000010260000}"/>
    <cellStyle name="Normal 2 6 3 3" xfId="11629" xr:uid="{00000000-0005-0000-0000-000011260000}"/>
    <cellStyle name="Normal 2 6_App b.3 Unspent_" xfId="1519" xr:uid="{00000000-0005-0000-0000-000087050000}"/>
    <cellStyle name="Normal 2 60" xfId="1520" xr:uid="{00000000-0005-0000-0000-000088050000}"/>
    <cellStyle name="Normal 2 60 2" xfId="11630" xr:uid="{00000000-0005-0000-0000-000013260000}"/>
    <cellStyle name="Normal 2 61" xfId="1521" xr:uid="{00000000-0005-0000-0000-000089050000}"/>
    <cellStyle name="Normal 2 61 2" xfId="11631" xr:uid="{00000000-0005-0000-0000-000015260000}"/>
    <cellStyle name="Normal 2 62" xfId="1522" xr:uid="{00000000-0005-0000-0000-00008A050000}"/>
    <cellStyle name="Normal 2 62 2" xfId="11632" xr:uid="{00000000-0005-0000-0000-000017260000}"/>
    <cellStyle name="Normal 2 63" xfId="1523" xr:uid="{00000000-0005-0000-0000-00008B050000}"/>
    <cellStyle name="Normal 2 63 2" xfId="11633" xr:uid="{00000000-0005-0000-0000-000019260000}"/>
    <cellStyle name="Normal 2 64" xfId="1524" xr:uid="{00000000-0005-0000-0000-00008C050000}"/>
    <cellStyle name="Normal 2 64 2" xfId="11634" xr:uid="{00000000-0005-0000-0000-00001B260000}"/>
    <cellStyle name="Normal 2 65" xfId="1525" xr:uid="{00000000-0005-0000-0000-00008D050000}"/>
    <cellStyle name="Normal 2 65 2" xfId="11635" xr:uid="{00000000-0005-0000-0000-00001D260000}"/>
    <cellStyle name="Normal 2 66" xfId="1526" xr:uid="{00000000-0005-0000-0000-00008E050000}"/>
    <cellStyle name="Normal 2 66 2" xfId="11636" xr:uid="{00000000-0005-0000-0000-00001F260000}"/>
    <cellStyle name="Normal 2 67" xfId="1527" xr:uid="{00000000-0005-0000-0000-00008F050000}"/>
    <cellStyle name="Normal 2 67 2" xfId="11637" xr:uid="{00000000-0005-0000-0000-000021260000}"/>
    <cellStyle name="Normal 2 68" xfId="1528" xr:uid="{00000000-0005-0000-0000-000090050000}"/>
    <cellStyle name="Normal 2 68 2" xfId="11638" xr:uid="{00000000-0005-0000-0000-000023260000}"/>
    <cellStyle name="Normal 2 69" xfId="1529" xr:uid="{00000000-0005-0000-0000-000091050000}"/>
    <cellStyle name="Normal 2 69 2" xfId="11639" xr:uid="{00000000-0005-0000-0000-000025260000}"/>
    <cellStyle name="Normal 2 7" xfId="1530" xr:uid="{00000000-0005-0000-0000-000092050000}"/>
    <cellStyle name="Normal 2 7 2" xfId="1531" xr:uid="{00000000-0005-0000-0000-000093050000}"/>
    <cellStyle name="Normal 2 7 2 2" xfId="11640" xr:uid="{00000000-0005-0000-0000-000027260000}"/>
    <cellStyle name="Normal 2 7 3" xfId="11641" xr:uid="{00000000-0005-0000-0000-000028260000}"/>
    <cellStyle name="Normal 2 7 3 2" xfId="11642" xr:uid="{00000000-0005-0000-0000-000029260000}"/>
    <cellStyle name="Normal 2 7 3 3" xfId="11643" xr:uid="{00000000-0005-0000-0000-00002A260000}"/>
    <cellStyle name="Normal 2 7_App b.3 Unspent_" xfId="1532" xr:uid="{00000000-0005-0000-0000-000094050000}"/>
    <cellStyle name="Normal 2 70" xfId="1533" xr:uid="{00000000-0005-0000-0000-000095050000}"/>
    <cellStyle name="Normal 2 70 2" xfId="11644" xr:uid="{00000000-0005-0000-0000-00002C260000}"/>
    <cellStyle name="Normal 2 71" xfId="1534" xr:uid="{00000000-0005-0000-0000-000096050000}"/>
    <cellStyle name="Normal 2 71 2" xfId="11645" xr:uid="{00000000-0005-0000-0000-00002E260000}"/>
    <cellStyle name="Normal 2 72" xfId="1535" xr:uid="{00000000-0005-0000-0000-000097050000}"/>
    <cellStyle name="Normal 2 72 2" xfId="11646" xr:uid="{00000000-0005-0000-0000-000030260000}"/>
    <cellStyle name="Normal 2 73" xfId="1536" xr:uid="{00000000-0005-0000-0000-000098050000}"/>
    <cellStyle name="Normal 2 73 2" xfId="11647" xr:uid="{00000000-0005-0000-0000-000032260000}"/>
    <cellStyle name="Normal 2 74" xfId="1537" xr:uid="{00000000-0005-0000-0000-000099050000}"/>
    <cellStyle name="Normal 2 74 2" xfId="11648" xr:uid="{00000000-0005-0000-0000-000034260000}"/>
    <cellStyle name="Normal 2 75" xfId="1538" xr:uid="{00000000-0005-0000-0000-00009A050000}"/>
    <cellStyle name="Normal 2 75 2" xfId="11649" xr:uid="{00000000-0005-0000-0000-000036260000}"/>
    <cellStyle name="Normal 2 76" xfId="1539" xr:uid="{00000000-0005-0000-0000-00009B050000}"/>
    <cellStyle name="Normal 2 76 2" xfId="11650" xr:uid="{00000000-0005-0000-0000-000038260000}"/>
    <cellStyle name="Normal 2 77" xfId="1540" xr:uid="{00000000-0005-0000-0000-00009C050000}"/>
    <cellStyle name="Normal 2 77 2" xfId="11651" xr:uid="{00000000-0005-0000-0000-00003A260000}"/>
    <cellStyle name="Normal 2 78" xfId="1541" xr:uid="{00000000-0005-0000-0000-00009D050000}"/>
    <cellStyle name="Normal 2 78 2" xfId="11652" xr:uid="{00000000-0005-0000-0000-00003C260000}"/>
    <cellStyle name="Normal 2 79" xfId="1542" xr:uid="{00000000-0005-0000-0000-00009E050000}"/>
    <cellStyle name="Normal 2 79 2" xfId="11653" xr:uid="{00000000-0005-0000-0000-00003E260000}"/>
    <cellStyle name="Normal 2 8" xfId="1543" xr:uid="{00000000-0005-0000-0000-00009F050000}"/>
    <cellStyle name="Normal 2 8 10" xfId="1544" xr:uid="{00000000-0005-0000-0000-0000A0050000}"/>
    <cellStyle name="Normal 2 8 10 2" xfId="11654" xr:uid="{00000000-0005-0000-0000-000041260000}"/>
    <cellStyle name="Normal 2 8 11" xfId="1545" xr:uid="{00000000-0005-0000-0000-0000A1050000}"/>
    <cellStyle name="Normal 2 8 11 2" xfId="11655" xr:uid="{00000000-0005-0000-0000-000043260000}"/>
    <cellStyle name="Normal 2 8 12" xfId="1546" xr:uid="{00000000-0005-0000-0000-0000A2050000}"/>
    <cellStyle name="Normal 2 8 12 2" xfId="11656" xr:uid="{00000000-0005-0000-0000-000045260000}"/>
    <cellStyle name="Normal 2 8 13" xfId="1547" xr:uid="{00000000-0005-0000-0000-0000A3050000}"/>
    <cellStyle name="Normal 2 8 13 2" xfId="11657" xr:uid="{00000000-0005-0000-0000-000047260000}"/>
    <cellStyle name="Normal 2 8 14" xfId="1548" xr:uid="{00000000-0005-0000-0000-0000A4050000}"/>
    <cellStyle name="Normal 2 8 14 2" xfId="11658" xr:uid="{00000000-0005-0000-0000-000049260000}"/>
    <cellStyle name="Normal 2 8 15" xfId="1549" xr:uid="{00000000-0005-0000-0000-0000A5050000}"/>
    <cellStyle name="Normal 2 8 15 2" xfId="11659" xr:uid="{00000000-0005-0000-0000-00004B260000}"/>
    <cellStyle name="Normal 2 8 16" xfId="1550" xr:uid="{00000000-0005-0000-0000-0000A6050000}"/>
    <cellStyle name="Normal 2 8 16 2" xfId="11660" xr:uid="{00000000-0005-0000-0000-00004D260000}"/>
    <cellStyle name="Normal 2 8 17" xfId="1551" xr:uid="{00000000-0005-0000-0000-0000A7050000}"/>
    <cellStyle name="Normal 2 8 17 2" xfId="11661" xr:uid="{00000000-0005-0000-0000-00004F260000}"/>
    <cellStyle name="Normal 2 8 18" xfId="1552" xr:uid="{00000000-0005-0000-0000-0000A8050000}"/>
    <cellStyle name="Normal 2 8 18 2" xfId="11662" xr:uid="{00000000-0005-0000-0000-000051260000}"/>
    <cellStyle name="Normal 2 8 19" xfId="1553" xr:uid="{00000000-0005-0000-0000-0000A9050000}"/>
    <cellStyle name="Normal 2 8 19 2" xfId="11663" xr:uid="{00000000-0005-0000-0000-000053260000}"/>
    <cellStyle name="Normal 2 8 2" xfId="1554" xr:uid="{00000000-0005-0000-0000-0000AA050000}"/>
    <cellStyle name="Normal 2 8 2 2" xfId="11665" xr:uid="{00000000-0005-0000-0000-000055260000}"/>
    <cellStyle name="Normal 2 8 2 2 2" xfId="11666" xr:uid="{00000000-0005-0000-0000-000056260000}"/>
    <cellStyle name="Normal 2 8 2 2 3" xfId="11667" xr:uid="{00000000-0005-0000-0000-000057260000}"/>
    <cellStyle name="Normal 2 8 2 3" xfId="11664" xr:uid="{00000000-0005-0000-0000-000054260000}"/>
    <cellStyle name="Normal 2 8 20" xfId="1555" xr:uid="{00000000-0005-0000-0000-0000AB050000}"/>
    <cellStyle name="Normal 2 8 20 2" xfId="11668" xr:uid="{00000000-0005-0000-0000-000059260000}"/>
    <cellStyle name="Normal 2 8 21" xfId="1556" xr:uid="{00000000-0005-0000-0000-0000AC050000}"/>
    <cellStyle name="Normal 2 8 21 2" xfId="11669" xr:uid="{00000000-0005-0000-0000-00005B260000}"/>
    <cellStyle name="Normal 2 8 22" xfId="1557" xr:uid="{00000000-0005-0000-0000-0000AD050000}"/>
    <cellStyle name="Normal 2 8 22 2" xfId="11670" xr:uid="{00000000-0005-0000-0000-00005D260000}"/>
    <cellStyle name="Normal 2 8 23" xfId="1558" xr:uid="{00000000-0005-0000-0000-0000AE050000}"/>
    <cellStyle name="Normal 2 8 23 2" xfId="11671" xr:uid="{00000000-0005-0000-0000-00005F260000}"/>
    <cellStyle name="Normal 2 8 24" xfId="11672" xr:uid="{00000000-0005-0000-0000-000060260000}"/>
    <cellStyle name="Normal 2 8 24 2" xfId="11673" xr:uid="{00000000-0005-0000-0000-000061260000}"/>
    <cellStyle name="Normal 2 8 24 3" xfId="11674" xr:uid="{00000000-0005-0000-0000-000062260000}"/>
    <cellStyle name="Normal 2 8 3" xfId="1559" xr:uid="{00000000-0005-0000-0000-0000AF050000}"/>
    <cellStyle name="Normal 2 8 3 2" xfId="11675" xr:uid="{00000000-0005-0000-0000-000064260000}"/>
    <cellStyle name="Normal 2 8 4" xfId="1560" xr:uid="{00000000-0005-0000-0000-0000B0050000}"/>
    <cellStyle name="Normal 2 8 4 2" xfId="11676" xr:uid="{00000000-0005-0000-0000-000066260000}"/>
    <cellStyle name="Normal 2 8 5" xfId="1561" xr:uid="{00000000-0005-0000-0000-0000B1050000}"/>
    <cellStyle name="Normal 2 8 5 2" xfId="11677" xr:uid="{00000000-0005-0000-0000-000068260000}"/>
    <cellStyle name="Normal 2 8 6" xfId="1562" xr:uid="{00000000-0005-0000-0000-0000B2050000}"/>
    <cellStyle name="Normal 2 8 6 2" xfId="11678" xr:uid="{00000000-0005-0000-0000-00006A260000}"/>
    <cellStyle name="Normal 2 8 7" xfId="1563" xr:uid="{00000000-0005-0000-0000-0000B3050000}"/>
    <cellStyle name="Normal 2 8 7 2" xfId="11679" xr:uid="{00000000-0005-0000-0000-00006C260000}"/>
    <cellStyle name="Normal 2 8 8" xfId="1564" xr:uid="{00000000-0005-0000-0000-0000B4050000}"/>
    <cellStyle name="Normal 2 8 8 2" xfId="11680" xr:uid="{00000000-0005-0000-0000-00006E260000}"/>
    <cellStyle name="Normal 2 8 9" xfId="1565" xr:uid="{00000000-0005-0000-0000-0000B5050000}"/>
    <cellStyle name="Normal 2 8 9 2" xfId="11681" xr:uid="{00000000-0005-0000-0000-000070260000}"/>
    <cellStyle name="Normal 2 8_App b.3 Unspent_" xfId="1566" xr:uid="{00000000-0005-0000-0000-0000B6050000}"/>
    <cellStyle name="Normal 2 80" xfId="1567" xr:uid="{00000000-0005-0000-0000-0000B7050000}"/>
    <cellStyle name="Normal 2 80 2" xfId="11682" xr:uid="{00000000-0005-0000-0000-000072260000}"/>
    <cellStyle name="Normal 2 81" xfId="1568" xr:uid="{00000000-0005-0000-0000-0000B8050000}"/>
    <cellStyle name="Normal 2 81 2" xfId="11683" xr:uid="{00000000-0005-0000-0000-000074260000}"/>
    <cellStyle name="Normal 2 82" xfId="1569" xr:uid="{00000000-0005-0000-0000-0000B9050000}"/>
    <cellStyle name="Normal 2 82 2" xfId="11684" xr:uid="{00000000-0005-0000-0000-000076260000}"/>
    <cellStyle name="Normal 2 83" xfId="1570" xr:uid="{00000000-0005-0000-0000-0000BA050000}"/>
    <cellStyle name="Normal 2 83 2" xfId="11685" xr:uid="{00000000-0005-0000-0000-000078260000}"/>
    <cellStyle name="Normal 2 84" xfId="1571" xr:uid="{00000000-0005-0000-0000-0000BB050000}"/>
    <cellStyle name="Normal 2 84 2" xfId="11686" xr:uid="{00000000-0005-0000-0000-00007A260000}"/>
    <cellStyle name="Normal 2 85" xfId="1572" xr:uid="{00000000-0005-0000-0000-0000BC050000}"/>
    <cellStyle name="Normal 2 85 2" xfId="11687" xr:uid="{00000000-0005-0000-0000-00007C260000}"/>
    <cellStyle name="Normal 2 86" xfId="1573" xr:uid="{00000000-0005-0000-0000-0000BD050000}"/>
    <cellStyle name="Normal 2 86 2" xfId="11688" xr:uid="{00000000-0005-0000-0000-00007E260000}"/>
    <cellStyle name="Normal 2 87" xfId="1574" xr:uid="{00000000-0005-0000-0000-0000BE050000}"/>
    <cellStyle name="Normal 2 87 2" xfId="11689" xr:uid="{00000000-0005-0000-0000-000080260000}"/>
    <cellStyle name="Normal 2 88" xfId="1575" xr:uid="{00000000-0005-0000-0000-0000BF050000}"/>
    <cellStyle name="Normal 2 88 2" xfId="11690" xr:uid="{00000000-0005-0000-0000-000082260000}"/>
    <cellStyle name="Normal 2 89" xfId="1576" xr:uid="{00000000-0005-0000-0000-0000C0050000}"/>
    <cellStyle name="Normal 2 89 2" xfId="11691" xr:uid="{00000000-0005-0000-0000-000084260000}"/>
    <cellStyle name="Normal 2 9" xfId="1577" xr:uid="{00000000-0005-0000-0000-0000C1050000}"/>
    <cellStyle name="Normal 2 9 10" xfId="1578" xr:uid="{00000000-0005-0000-0000-0000C2050000}"/>
    <cellStyle name="Normal 2 9 10 2" xfId="11692" xr:uid="{00000000-0005-0000-0000-000087260000}"/>
    <cellStyle name="Normal 2 9 11" xfId="1579" xr:uid="{00000000-0005-0000-0000-0000C3050000}"/>
    <cellStyle name="Normal 2 9 11 2" xfId="11693" xr:uid="{00000000-0005-0000-0000-000089260000}"/>
    <cellStyle name="Normal 2 9 12" xfId="1580" xr:uid="{00000000-0005-0000-0000-0000C4050000}"/>
    <cellStyle name="Normal 2 9 12 2" xfId="11694" xr:uid="{00000000-0005-0000-0000-00008B260000}"/>
    <cellStyle name="Normal 2 9 13" xfId="1581" xr:uid="{00000000-0005-0000-0000-0000C5050000}"/>
    <cellStyle name="Normal 2 9 13 2" xfId="11695" xr:uid="{00000000-0005-0000-0000-00008D260000}"/>
    <cellStyle name="Normal 2 9 14" xfId="1582" xr:uid="{00000000-0005-0000-0000-0000C6050000}"/>
    <cellStyle name="Normal 2 9 14 2" xfId="11696" xr:uid="{00000000-0005-0000-0000-00008F260000}"/>
    <cellStyle name="Normal 2 9 15" xfId="1583" xr:uid="{00000000-0005-0000-0000-0000C7050000}"/>
    <cellStyle name="Normal 2 9 15 2" xfId="11697" xr:uid="{00000000-0005-0000-0000-000091260000}"/>
    <cellStyle name="Normal 2 9 16" xfId="1584" xr:uid="{00000000-0005-0000-0000-0000C8050000}"/>
    <cellStyle name="Normal 2 9 16 2" xfId="11698" xr:uid="{00000000-0005-0000-0000-000093260000}"/>
    <cellStyle name="Normal 2 9 17" xfId="1585" xr:uid="{00000000-0005-0000-0000-0000C9050000}"/>
    <cellStyle name="Normal 2 9 17 2" xfId="11699" xr:uid="{00000000-0005-0000-0000-000095260000}"/>
    <cellStyle name="Normal 2 9 18" xfId="1586" xr:uid="{00000000-0005-0000-0000-0000CA050000}"/>
    <cellStyle name="Normal 2 9 18 2" xfId="11700" xr:uid="{00000000-0005-0000-0000-000097260000}"/>
    <cellStyle name="Normal 2 9 19" xfId="1587" xr:uid="{00000000-0005-0000-0000-0000CB050000}"/>
    <cellStyle name="Normal 2 9 19 2" xfId="11701" xr:uid="{00000000-0005-0000-0000-000099260000}"/>
    <cellStyle name="Normal 2 9 2" xfId="1588" xr:uid="{00000000-0005-0000-0000-0000CC050000}"/>
    <cellStyle name="Normal 2 9 2 2" xfId="11702" xr:uid="{00000000-0005-0000-0000-00009B260000}"/>
    <cellStyle name="Normal 2 9 20" xfId="1589" xr:uid="{00000000-0005-0000-0000-0000CD050000}"/>
    <cellStyle name="Normal 2 9 20 2" xfId="11703" xr:uid="{00000000-0005-0000-0000-00009D260000}"/>
    <cellStyle name="Normal 2 9 21" xfId="1590" xr:uid="{00000000-0005-0000-0000-0000CE050000}"/>
    <cellStyle name="Normal 2 9 21 2" xfId="11704" xr:uid="{00000000-0005-0000-0000-00009F260000}"/>
    <cellStyle name="Normal 2 9 22" xfId="1591" xr:uid="{00000000-0005-0000-0000-0000CF050000}"/>
    <cellStyle name="Normal 2 9 22 2" xfId="11705" xr:uid="{00000000-0005-0000-0000-0000A1260000}"/>
    <cellStyle name="Normal 2 9 23" xfId="1592" xr:uid="{00000000-0005-0000-0000-0000D0050000}"/>
    <cellStyle name="Normal 2 9 23 2" xfId="11706" xr:uid="{00000000-0005-0000-0000-0000A3260000}"/>
    <cellStyle name="Normal 2 9 24" xfId="11707" xr:uid="{00000000-0005-0000-0000-0000A4260000}"/>
    <cellStyle name="Normal 2 9 24 2" xfId="11708" xr:uid="{00000000-0005-0000-0000-0000A5260000}"/>
    <cellStyle name="Normal 2 9 3" xfId="1593" xr:uid="{00000000-0005-0000-0000-0000D1050000}"/>
    <cellStyle name="Normal 2 9 3 2" xfId="11709" xr:uid="{00000000-0005-0000-0000-0000A7260000}"/>
    <cellStyle name="Normal 2 9 4" xfId="1594" xr:uid="{00000000-0005-0000-0000-0000D2050000}"/>
    <cellStyle name="Normal 2 9 4 2" xfId="11710" xr:uid="{00000000-0005-0000-0000-0000A9260000}"/>
    <cellStyle name="Normal 2 9 5" xfId="1595" xr:uid="{00000000-0005-0000-0000-0000D3050000}"/>
    <cellStyle name="Normal 2 9 5 2" xfId="11711" xr:uid="{00000000-0005-0000-0000-0000AB260000}"/>
    <cellStyle name="Normal 2 9 6" xfId="1596" xr:uid="{00000000-0005-0000-0000-0000D4050000}"/>
    <cellStyle name="Normal 2 9 6 2" xfId="11712" xr:uid="{00000000-0005-0000-0000-0000AD260000}"/>
    <cellStyle name="Normal 2 9 7" xfId="1597" xr:uid="{00000000-0005-0000-0000-0000D5050000}"/>
    <cellStyle name="Normal 2 9 7 2" xfId="11713" xr:uid="{00000000-0005-0000-0000-0000AF260000}"/>
    <cellStyle name="Normal 2 9 8" xfId="1598" xr:uid="{00000000-0005-0000-0000-0000D6050000}"/>
    <cellStyle name="Normal 2 9 8 2" xfId="11714" xr:uid="{00000000-0005-0000-0000-0000B1260000}"/>
    <cellStyle name="Normal 2 9 9" xfId="1599" xr:uid="{00000000-0005-0000-0000-0000D7050000}"/>
    <cellStyle name="Normal 2 9 9 2" xfId="11715" xr:uid="{00000000-0005-0000-0000-0000B3260000}"/>
    <cellStyle name="Normal 2 9_App b.3 Unspent_" xfId="1600" xr:uid="{00000000-0005-0000-0000-0000D8050000}"/>
    <cellStyle name="Normal 2 90" xfId="1601" xr:uid="{00000000-0005-0000-0000-0000D9050000}"/>
    <cellStyle name="Normal 2 90 2" xfId="11716" xr:uid="{00000000-0005-0000-0000-0000B5260000}"/>
    <cellStyle name="Normal 2 91" xfId="1602" xr:uid="{00000000-0005-0000-0000-0000DA050000}"/>
    <cellStyle name="Normal 2 91 2" xfId="11717" xr:uid="{00000000-0005-0000-0000-0000B7260000}"/>
    <cellStyle name="Normal 2 92" xfId="1603" xr:uid="{00000000-0005-0000-0000-0000DB050000}"/>
    <cellStyle name="Normal 2 92 2" xfId="11718" xr:uid="{00000000-0005-0000-0000-0000B9260000}"/>
    <cellStyle name="Normal 2 93" xfId="1604" xr:uid="{00000000-0005-0000-0000-0000DC050000}"/>
    <cellStyle name="Normal 2 93 2" xfId="11719" xr:uid="{00000000-0005-0000-0000-0000BB260000}"/>
    <cellStyle name="Normal 2 94" xfId="1605" xr:uid="{00000000-0005-0000-0000-0000DD050000}"/>
    <cellStyle name="Normal 2 94 2" xfId="11720" xr:uid="{00000000-0005-0000-0000-0000BD260000}"/>
    <cellStyle name="Normal 2 94 3" xfId="11721" xr:uid="{00000000-0005-0000-0000-0000BE260000}"/>
    <cellStyle name="Normal 2 95" xfId="1606" xr:uid="{00000000-0005-0000-0000-0000DE050000}"/>
    <cellStyle name="Normal 2 95 2" xfId="2880" xr:uid="{00000000-0005-0000-0000-0000DF050000}"/>
    <cellStyle name="Normal 2 95 2 2" xfId="11722" xr:uid="{00000000-0005-0000-0000-0000C1260000}"/>
    <cellStyle name="Normal 2 95 2 2 2" xfId="11723" xr:uid="{00000000-0005-0000-0000-0000C2260000}"/>
    <cellStyle name="Normal 2 95 2 2 2 2" xfId="26425" xr:uid="{76D34D01-A7F6-44F1-99B9-D3C665E23830}"/>
    <cellStyle name="Normal 2 95 2 2 3" xfId="11724" xr:uid="{00000000-0005-0000-0000-0000C3260000}"/>
    <cellStyle name="Normal 2 95 2 2 3 2" xfId="26426" xr:uid="{BE8662C1-CD4F-42DA-8D24-25A598459C10}"/>
    <cellStyle name="Normal 2 95 2 2 4" xfId="26424" xr:uid="{DDC59FF3-2375-4E51-A73C-9546C01F3BB9}"/>
    <cellStyle name="Normal 2 95 2 3" xfId="11725" xr:uid="{00000000-0005-0000-0000-0000C4260000}"/>
    <cellStyle name="Normal 2 95 2 3 2" xfId="26427" xr:uid="{1CC18C58-9BAC-43A5-B5D1-DDDC90EDF6D2}"/>
    <cellStyle name="Normal 2 95 2 4" xfId="11726" xr:uid="{00000000-0005-0000-0000-0000C5260000}"/>
    <cellStyle name="Normal 2 95 2 4 2" xfId="26428" xr:uid="{CEB35A64-BC96-4568-A46A-B9BBE310FA19}"/>
    <cellStyle name="Normal 2 95 2 5" xfId="21030" xr:uid="{3E570816-BFEA-4013-8416-1013D6BB1097}"/>
    <cellStyle name="Normal 2 95 3" xfId="2936" xr:uid="{00000000-0005-0000-0000-0000E0050000}"/>
    <cellStyle name="Normal 2 95 3 2" xfId="11727" xr:uid="{00000000-0005-0000-0000-0000C7260000}"/>
    <cellStyle name="Normal 2 95 3 2 2" xfId="26429" xr:uid="{58727B11-D635-4C59-81B1-EB3520CDD2DA}"/>
    <cellStyle name="Normal 2 95 3 3" xfId="11728" xr:uid="{00000000-0005-0000-0000-0000C8260000}"/>
    <cellStyle name="Normal 2 95 3 3 2" xfId="26430" xr:uid="{124AFA6A-590B-4E98-9A6C-D1BE60EF141C}"/>
    <cellStyle name="Normal 2 95 3 4" xfId="21086" xr:uid="{E4DFAF76-DC83-404D-B46C-ADC299848ED9}"/>
    <cellStyle name="Normal 2 95 4" xfId="11729" xr:uid="{00000000-0005-0000-0000-0000C9260000}"/>
    <cellStyle name="Normal 2 95 4 2" xfId="26431" xr:uid="{46B26CC2-9CD5-4E0B-9F48-71E61101995F}"/>
    <cellStyle name="Normal 2 95 5" xfId="11730" xr:uid="{00000000-0005-0000-0000-0000CA260000}"/>
    <cellStyle name="Normal 2 95 5 2" xfId="26432" xr:uid="{D402AC6C-CC64-4888-BC17-DB6758B7AEEF}"/>
    <cellStyle name="Normal 2 95 6" xfId="20782" xr:uid="{C8D7FB27-B2F6-4D72-BCA2-BF88C5124E60}"/>
    <cellStyle name="Normal 2 96" xfId="1607" xr:uid="{00000000-0005-0000-0000-0000E1050000}"/>
    <cellStyle name="Normal 2 96 2" xfId="2881" xr:uid="{00000000-0005-0000-0000-0000E2050000}"/>
    <cellStyle name="Normal 2 96 2 2" xfId="11731" xr:uid="{00000000-0005-0000-0000-0000CD260000}"/>
    <cellStyle name="Normal 2 96 2 2 2" xfId="11732" xr:uid="{00000000-0005-0000-0000-0000CE260000}"/>
    <cellStyle name="Normal 2 96 2 2 2 2" xfId="26434" xr:uid="{11674F26-A9FD-4A26-8EE7-8020DD676655}"/>
    <cellStyle name="Normal 2 96 2 2 3" xfId="11733" xr:uid="{00000000-0005-0000-0000-0000CF260000}"/>
    <cellStyle name="Normal 2 96 2 2 3 2" xfId="26435" xr:uid="{B17BD690-8DBF-4782-BCFD-099AC7DE6208}"/>
    <cellStyle name="Normal 2 96 2 2 4" xfId="26433" xr:uid="{E5815AC7-ED8A-48AC-9021-E91ACD380A53}"/>
    <cellStyle name="Normal 2 96 2 3" xfId="11734" xr:uid="{00000000-0005-0000-0000-0000D0260000}"/>
    <cellStyle name="Normal 2 96 2 3 2" xfId="26436" xr:uid="{308A3711-A22D-4498-8F58-219490E22D8D}"/>
    <cellStyle name="Normal 2 96 2 4" xfId="11735" xr:uid="{00000000-0005-0000-0000-0000D1260000}"/>
    <cellStyle name="Normal 2 96 2 4 2" xfId="26437" xr:uid="{4210883B-FAFA-4CF2-B23E-A52611EA23BA}"/>
    <cellStyle name="Normal 2 96 2 5" xfId="21031" xr:uid="{F74D0DA6-D662-4A4A-8727-22AA672FCB12}"/>
    <cellStyle name="Normal 2 96 3" xfId="2937" xr:uid="{00000000-0005-0000-0000-0000E3050000}"/>
    <cellStyle name="Normal 2 96 3 2" xfId="11736" xr:uid="{00000000-0005-0000-0000-0000D3260000}"/>
    <cellStyle name="Normal 2 96 3 2 2" xfId="26438" xr:uid="{BCED66C9-F9E0-44CD-A833-74D802DEB733}"/>
    <cellStyle name="Normal 2 96 3 3" xfId="11737" xr:uid="{00000000-0005-0000-0000-0000D4260000}"/>
    <cellStyle name="Normal 2 96 3 3 2" xfId="26439" xr:uid="{7261C463-6E94-4F68-99E8-B4F4D7DA26A6}"/>
    <cellStyle name="Normal 2 96 3 4" xfId="21087" xr:uid="{5306FFD5-8FF8-4B2B-ABA7-2B2C5AFD7C69}"/>
    <cellStyle name="Normal 2 96 4" xfId="11738" xr:uid="{00000000-0005-0000-0000-0000D5260000}"/>
    <cellStyle name="Normal 2 96 4 2" xfId="26440" xr:uid="{3AD97C38-A8B2-4CA3-A758-5935F728F589}"/>
    <cellStyle name="Normal 2 96 5" xfId="11739" xr:uid="{00000000-0005-0000-0000-0000D6260000}"/>
    <cellStyle name="Normal 2 96 5 2" xfId="26441" xr:uid="{BB2882AA-1E51-46DC-9714-3BA038063056}"/>
    <cellStyle name="Normal 2 96 6" xfId="20783" xr:uid="{64295DE4-207C-4227-978B-D7B64D0066C7}"/>
    <cellStyle name="Normal 2 97" xfId="2873" xr:uid="{00000000-0005-0000-0000-0000E4050000}"/>
    <cellStyle name="Normal 2 97 2" xfId="21023" xr:uid="{C175AD09-B425-4763-928C-463C4E93613C}"/>
    <cellStyle name="Normal 2 98" xfId="2933" xr:uid="{00000000-0005-0000-0000-0000E5050000}"/>
    <cellStyle name="Normal 2 98 2" xfId="21083" xr:uid="{0E5C9A8D-CFE8-4246-AA0E-CCD413EBE8B7}"/>
    <cellStyle name="Normal 2 99" xfId="2576" xr:uid="{00000000-0005-0000-0000-000006020000}"/>
    <cellStyle name="Normal 2 99 2" xfId="20878" xr:uid="{18697B12-320F-4C2B-B736-81E0C8CDE186}"/>
    <cellStyle name="Normal 2_12889 GP Contracts v3" xfId="1608" xr:uid="{00000000-0005-0000-0000-0000E6050000}"/>
    <cellStyle name="Normal 20" xfId="1609" xr:uid="{00000000-0005-0000-0000-0000E7050000}"/>
    <cellStyle name="Normal 20 2" xfId="1610" xr:uid="{00000000-0005-0000-0000-0000E8050000}"/>
    <cellStyle name="Normal 20 2 2" xfId="2882" xr:uid="{00000000-0005-0000-0000-0000E9050000}"/>
    <cellStyle name="Normal 20 2 2 2" xfId="11740" xr:uid="{00000000-0005-0000-0000-0000DE260000}"/>
    <cellStyle name="Normal 20 2 2 2 2" xfId="11741" xr:uid="{00000000-0005-0000-0000-0000DF260000}"/>
    <cellStyle name="Normal 20 2 2 2 2 2" xfId="26443" xr:uid="{3095C357-C0D6-4053-9D51-6A3920F42C97}"/>
    <cellStyle name="Normal 20 2 2 2 3" xfId="11742" xr:uid="{00000000-0005-0000-0000-0000E0260000}"/>
    <cellStyle name="Normal 20 2 2 2 3 2" xfId="26444" xr:uid="{0C83BFE1-CB3C-48DC-BD2F-B9AF28A661B2}"/>
    <cellStyle name="Normal 20 2 2 2 4" xfId="26442" xr:uid="{E6016398-B11B-4FD2-A6F3-58084F6FBDFB}"/>
    <cellStyle name="Normal 20 2 2 3" xfId="11743" xr:uid="{00000000-0005-0000-0000-0000E1260000}"/>
    <cellStyle name="Normal 20 2 2 3 2" xfId="26445" xr:uid="{B2512F65-7DE1-4F78-B3A8-F5ED540A8409}"/>
    <cellStyle name="Normal 20 2 2 4" xfId="11744" xr:uid="{00000000-0005-0000-0000-0000E2260000}"/>
    <cellStyle name="Normal 20 2 2 4 2" xfId="26446" xr:uid="{289FAE42-9402-4F62-AD3D-3784AB6E6CEA}"/>
    <cellStyle name="Normal 20 2 2 5" xfId="21032" xr:uid="{D5AED552-B7B6-48CB-A6FA-05FFA4E21C7E}"/>
    <cellStyle name="Normal 20 2 3" xfId="2938" xr:uid="{00000000-0005-0000-0000-0000EA050000}"/>
    <cellStyle name="Normal 20 2 3 2" xfId="11745" xr:uid="{00000000-0005-0000-0000-0000E4260000}"/>
    <cellStyle name="Normal 20 2 3 2 2" xfId="26447" xr:uid="{F8E58449-9E36-4385-B956-4D21A1A6E83A}"/>
    <cellStyle name="Normal 20 2 3 3" xfId="11746" xr:uid="{00000000-0005-0000-0000-0000E5260000}"/>
    <cellStyle name="Normal 20 2 3 3 2" xfId="26448" xr:uid="{D82E0BD3-939E-410D-B295-A85422C5FFB3}"/>
    <cellStyle name="Normal 20 2 3 4" xfId="21088" xr:uid="{A199C025-D5FF-4C85-AA02-1CD0A1C7393F}"/>
    <cellStyle name="Normal 20 2 4" xfId="11747" xr:uid="{00000000-0005-0000-0000-0000E6260000}"/>
    <cellStyle name="Normal 20 2 4 2" xfId="26449" xr:uid="{39FFC679-DC97-4B1F-9DFB-F5A35DD17FE2}"/>
    <cellStyle name="Normal 20 2 5" xfId="11748" xr:uid="{00000000-0005-0000-0000-0000E7260000}"/>
    <cellStyle name="Normal 20 2 5 2" xfId="26450" xr:uid="{6232C3FB-3641-4EED-BC76-39FA03850314}"/>
    <cellStyle name="Normal 20 2 6" xfId="11749" xr:uid="{00000000-0005-0000-0000-0000E8260000}"/>
    <cellStyle name="Normal 20 2 7" xfId="5377" xr:uid="{00000000-0005-0000-0000-0000DC260000}"/>
    <cellStyle name="Normal 20 2 8" xfId="20784" xr:uid="{39B660DF-E712-44DB-A745-40D39A85ABC5}"/>
    <cellStyle name="Normal 20 3" xfId="19" xr:uid="{00000000-0005-0000-0000-000014000000}"/>
    <cellStyle name="Normal 20 3 2" xfId="121" xr:uid="{00000000-0005-0000-0000-000014000000}"/>
    <cellStyle name="Normal 20 3 2 2" xfId="11750" xr:uid="{00000000-0005-0000-0000-0000EA260000}"/>
    <cellStyle name="Normal 20 3 2 3" xfId="20680" xr:uid="{61D8B591-5F71-434F-866E-8967422E7A21}"/>
    <cellStyle name="Normal 20 3 3" xfId="1611" xr:uid="{00000000-0005-0000-0000-0000EB050000}"/>
    <cellStyle name="Normal 20 3 3 2" xfId="11751" xr:uid="{00000000-0005-0000-0000-0000EB260000}"/>
    <cellStyle name="Normal 20 3 4" xfId="20610" xr:uid="{833151B8-9AE8-40D9-880B-8C14746B586A}"/>
    <cellStyle name="Normal 20 4" xfId="11752" xr:uid="{00000000-0005-0000-0000-0000EC260000}"/>
    <cellStyle name="Normal 20 5" xfId="11753" xr:uid="{00000000-0005-0000-0000-0000ED260000}"/>
    <cellStyle name="Normal 20 5 2" xfId="11754" xr:uid="{00000000-0005-0000-0000-0000EE260000}"/>
    <cellStyle name="Normal 20 6" xfId="11755" xr:uid="{00000000-0005-0000-0000-0000EF260000}"/>
    <cellStyle name="Normal 20 7" xfId="5378" xr:uid="{00000000-0005-0000-0000-0000DB260000}"/>
    <cellStyle name="Normal 20_App b.3 Unspent_" xfId="1612" xr:uid="{00000000-0005-0000-0000-0000EC050000}"/>
    <cellStyle name="Normal 200" xfId="11756" xr:uid="{00000000-0005-0000-0000-0000F0260000}"/>
    <cellStyle name="Normal 201" xfId="20120" xr:uid="{00000000-0005-0000-0000-0000F1260000}"/>
    <cellStyle name="Normal 201 2" xfId="28490" xr:uid="{E1214D6D-B05D-48FD-8188-1E695FA04964}"/>
    <cellStyle name="Normal 202" xfId="5509" xr:uid="{00000000-0005-0000-0000-000063270000}"/>
    <cellStyle name="Normal 202 2" xfId="23383" xr:uid="{A76FF36D-1C8D-4AD4-8483-D30D116164D7}"/>
    <cellStyle name="Normal 203" xfId="5499" xr:uid="{00000000-0005-0000-0000-0000D74E0000}"/>
    <cellStyle name="Normal 203 2" xfId="23382" xr:uid="{545D91B9-D2B9-4DE1-A745-9AB186175EC3}"/>
    <cellStyle name="Normal 204" xfId="20529" xr:uid="{00000000-0005-0000-0000-000057500000}"/>
    <cellStyle name="Normal 204 2" xfId="28896" xr:uid="{8167BCE6-4888-4BC8-ABE1-F22D03D9E0E7}"/>
    <cellStyle name="Normal 205" xfId="15917" xr:uid="{00000000-0005-0000-0000-000058500000}"/>
    <cellStyle name="Normal 205 2" xfId="27378" xr:uid="{A14FD12C-93E4-4209-9C8C-8209384F2D20}"/>
    <cellStyle name="Normal 206" xfId="15914" xr:uid="{00000000-0005-0000-0000-000059500000}"/>
    <cellStyle name="Normal 206 2" xfId="27377" xr:uid="{8F00FD80-10FD-4DBE-8F56-5E97F86AF00E}"/>
    <cellStyle name="Normal 207" xfId="15922" xr:uid="{00000000-0005-0000-0000-00005A500000}"/>
    <cellStyle name="Normal 207 2" xfId="27379" xr:uid="{9458F233-95F1-49F2-B5CA-82562782E0AC}"/>
    <cellStyle name="Normal 208" xfId="20528" xr:uid="{00000000-0005-0000-0000-00005B500000}"/>
    <cellStyle name="Normal 208 2" xfId="28895" xr:uid="{F8BEC92E-8792-49DD-B2CC-CA0C0843311A}"/>
    <cellStyle name="Normal 209" xfId="20527" xr:uid="{00000000-0005-0000-0000-00005D500000}"/>
    <cellStyle name="Normal 209 2" xfId="28894" xr:uid="{4EDB00B6-568F-42C4-96B1-D7753E57A612}"/>
    <cellStyle name="Normal 21" xfId="1613" xr:uid="{00000000-0005-0000-0000-0000ED050000}"/>
    <cellStyle name="Normal 21 2" xfId="1614" xr:uid="{00000000-0005-0000-0000-0000EE050000}"/>
    <cellStyle name="Normal 21 2 2" xfId="2883" xr:uid="{00000000-0005-0000-0000-0000EF050000}"/>
    <cellStyle name="Normal 21 2 2 2" xfId="11757" xr:uid="{00000000-0005-0000-0000-0000F5260000}"/>
    <cellStyle name="Normal 21 2 2 2 2" xfId="26451" xr:uid="{C873B4D3-1D67-49A2-8466-AF4C9CCFA254}"/>
    <cellStyle name="Normal 21 2 2 3" xfId="11758" xr:uid="{00000000-0005-0000-0000-0000F6260000}"/>
    <cellStyle name="Normal 21 2 2 3 2" xfId="26452" xr:uid="{24E36BF9-B974-427D-BDFA-FA81838CE064}"/>
    <cellStyle name="Normal 21 2 2 4" xfId="21033" xr:uid="{BE09AC2C-9CB8-4406-B544-6C2E69CA6C73}"/>
    <cellStyle name="Normal 21 2 3" xfId="2939" xr:uid="{00000000-0005-0000-0000-0000F0050000}"/>
    <cellStyle name="Normal 21 2 3 2" xfId="21089" xr:uid="{0246472C-39DB-4525-AF55-1432F5F9E4BC}"/>
    <cellStyle name="Normal 21 2 4" xfId="11759" xr:uid="{00000000-0005-0000-0000-0000F8260000}"/>
    <cellStyle name="Normal 21 2 4 2" xfId="26453" xr:uid="{22F510B5-574D-4EF1-83D1-42F447545607}"/>
    <cellStyle name="Normal 21 2 5" xfId="11760" xr:uid="{00000000-0005-0000-0000-0000F9260000}"/>
    <cellStyle name="Normal 21 2 6" xfId="5375" xr:uid="{00000000-0005-0000-0000-0000F3260000}"/>
    <cellStyle name="Normal 21 2 7" xfId="20785" xr:uid="{65BB1341-4D9C-437D-9499-27A4300094FC}"/>
    <cellStyle name="Normal 21 3" xfId="20" xr:uid="{00000000-0005-0000-0000-000015000000}"/>
    <cellStyle name="Normal 21 3 2" xfId="122" xr:uid="{00000000-0005-0000-0000-000015000000}"/>
    <cellStyle name="Normal 21 3 2 2" xfId="20681" xr:uid="{0D0320D9-8547-4160-8AE4-F1C02925F34C}"/>
    <cellStyle name="Normal 21 3 3" xfId="11761" xr:uid="{00000000-0005-0000-0000-0000FC260000}"/>
    <cellStyle name="Normal 21 3 3 2" xfId="11762" xr:uid="{00000000-0005-0000-0000-0000FD260000}"/>
    <cellStyle name="Normal 21 3 3 2 2" xfId="26454" xr:uid="{0988E711-1261-4B2B-B5BE-B80669320B56}"/>
    <cellStyle name="Normal 21 3 4" xfId="20611" xr:uid="{F8F47F6C-4BBF-440E-A26E-2F5928881130}"/>
    <cellStyle name="Normal 21 4" xfId="11763" xr:uid="{00000000-0005-0000-0000-0000FE260000}"/>
    <cellStyle name="Normal 21 4 2" xfId="26455" xr:uid="{15AB3F08-47D4-47F0-AC93-39A62FE8EF53}"/>
    <cellStyle name="Normal 21 5" xfId="11764" xr:uid="{00000000-0005-0000-0000-0000FF260000}"/>
    <cellStyle name="Normal 21 5 2" xfId="26456" xr:uid="{44B58A18-0180-4394-BDEA-AB4AD7FFF7A0}"/>
    <cellStyle name="Normal 21 6" xfId="11765" xr:uid="{00000000-0005-0000-0000-000000270000}"/>
    <cellStyle name="Normal 21 7" xfId="5376" xr:uid="{00000000-0005-0000-0000-0000F2260000}"/>
    <cellStyle name="Normal 21_App b.3 Unspent_" xfId="1615" xr:uid="{00000000-0005-0000-0000-0000F1050000}"/>
    <cellStyle name="Normal 210" xfId="20536" xr:uid="{F92909E9-3471-4B18-A40C-A4EF8A70AFF0}"/>
    <cellStyle name="Normal 210 2" xfId="20551" xr:uid="{2E73667C-20FC-439F-9A2C-0E3C7F5D0DA6}"/>
    <cellStyle name="Normal 210 2 2" xfId="20563" xr:uid="{F0504E7F-80FC-4E6C-AE5E-C2BF8F3B816E}"/>
    <cellStyle name="Normal 210 2 2 2" xfId="28919" xr:uid="{CE3660E3-E970-4FC1-B211-3FFA8DB19DD8}"/>
    <cellStyle name="Normal 210 2 3" xfId="28913" xr:uid="{F09758BC-DFA6-4F33-B621-BA1485F1564F}"/>
    <cellStyle name="Normal 210 3" xfId="20572" xr:uid="{E95D1431-A504-4218-96C0-1B6A01809779}"/>
    <cellStyle name="Normal 210 3 2" xfId="28923" xr:uid="{7B5A031B-AAD4-4767-819A-7B7F51505B48}"/>
    <cellStyle name="Normal 210 4" xfId="28901" xr:uid="{FCAEB9D6-E62F-4718-A355-F39DA7A68FF6}"/>
    <cellStyle name="Normal 211" xfId="20575" xr:uid="{59411DBF-B5EB-47FF-AB29-1C0A0F40DF13}"/>
    <cellStyle name="Normal 211 2" xfId="20580" xr:uid="{40882EA8-F651-49EB-8206-188E03D1B586}"/>
    <cellStyle name="Normal 211 2 2" xfId="28935" xr:uid="{2FBB5AF8-FA32-4ADB-9392-3BEB7E9F85C3}"/>
    <cellStyle name="Normal 211 3" xfId="20596" xr:uid="{519CE456-F0FB-47F7-BDC1-CAC5862D90BA}"/>
    <cellStyle name="Normal 211 3 2" xfId="31261" xr:uid="{A5604F63-09B5-4CEF-8DA6-2C3B45E23E87}"/>
    <cellStyle name="Normal 211 4" xfId="28929" xr:uid="{D0DECB7A-B6E6-4D9C-8148-7F11479A96A5}"/>
    <cellStyle name="Normal 212" xfId="20583" xr:uid="{A7B289BC-DCC2-49F2-B37F-BA01F34601B3}"/>
    <cellStyle name="Normal 212 2" xfId="20599" xr:uid="{81D88FFB-B5CF-47C7-9098-67B369F54130}"/>
    <cellStyle name="Normal 212 2 2" xfId="31259" xr:uid="{F3A553C5-C1D9-4C27-A3CA-26A845B1A278}"/>
    <cellStyle name="Normal 212 3" xfId="28933" xr:uid="{3BD8A298-527F-4720-B564-FC8E132B7A92}"/>
    <cellStyle name="Normal 213" xfId="20585" xr:uid="{364D0765-F283-4098-983E-C18481B4E40B}"/>
    <cellStyle name="Normal 214" xfId="20587" xr:uid="{24BF2693-5B8F-4BCB-B6E4-4EE9DFB7FE9C}"/>
    <cellStyle name="Normal 215" xfId="20589" xr:uid="{F83DF4AD-3650-4A51-B38B-466E6F99334F}"/>
    <cellStyle name="Normal 216" xfId="20591" xr:uid="{A27B7EDD-36BB-4EC7-8307-C0F79D6A1553}"/>
    <cellStyle name="Normal 217" xfId="20593" xr:uid="{842C52F8-D1C3-4B47-B48A-83536CBCBF35}"/>
    <cellStyle name="Normal 218" xfId="20595" xr:uid="{3BEE9CAB-4AE7-4868-A9A8-5D7D5EA55595}"/>
    <cellStyle name="Normal 22" xfId="1616" xr:uid="{00000000-0005-0000-0000-0000F2050000}"/>
    <cellStyle name="Normal 22 2" xfId="1617" xr:uid="{00000000-0005-0000-0000-0000F3050000}"/>
    <cellStyle name="Normal 22 2 2" xfId="2884" xr:uid="{00000000-0005-0000-0000-0000F4050000}"/>
    <cellStyle name="Normal 22 2 2 2" xfId="11766" xr:uid="{00000000-0005-0000-0000-000004270000}"/>
    <cellStyle name="Normal 22 2 2 2 2" xfId="26457" xr:uid="{9885AA33-F7EB-4C71-832E-BF99AC13E5F5}"/>
    <cellStyle name="Normal 22 2 2 3" xfId="11767" xr:uid="{00000000-0005-0000-0000-000005270000}"/>
    <cellStyle name="Normal 22 2 2 3 2" xfId="26458" xr:uid="{732D0FED-AB46-4531-8617-ED150307D596}"/>
    <cellStyle name="Normal 22 2 2 4" xfId="21034" xr:uid="{2FE175DB-9171-4BDB-8DF5-32703B32F201}"/>
    <cellStyle name="Normal 22 2 3" xfId="2940" xr:uid="{00000000-0005-0000-0000-0000F5050000}"/>
    <cellStyle name="Normal 22 2 3 2" xfId="21090" xr:uid="{BD58A746-1567-45D6-A04F-ECAD6E2B6E00}"/>
    <cellStyle name="Normal 22 2 4" xfId="11768" xr:uid="{00000000-0005-0000-0000-000007270000}"/>
    <cellStyle name="Normal 22 2 4 2" xfId="26459" xr:uid="{AC2AA195-0A54-43E4-A3C1-3399D95B905C}"/>
    <cellStyle name="Normal 22 2 5" xfId="11769" xr:uid="{00000000-0005-0000-0000-000008270000}"/>
    <cellStyle name="Normal 22 2 6" xfId="5373" xr:uid="{00000000-0005-0000-0000-000002270000}"/>
    <cellStyle name="Normal 22 2 7" xfId="20786" xr:uid="{922573B6-B782-4A00-9B38-BD428835B0AF}"/>
    <cellStyle name="Normal 22 3" xfId="21" xr:uid="{00000000-0005-0000-0000-000016000000}"/>
    <cellStyle name="Normal 22 3 2" xfId="123" xr:uid="{00000000-0005-0000-0000-000016000000}"/>
    <cellStyle name="Normal 22 3 2 2" xfId="20682" xr:uid="{68D350C5-2D77-4A28-9C2A-54124F13DB18}"/>
    <cellStyle name="Normal 22 3 3" xfId="11770" xr:uid="{00000000-0005-0000-0000-00000B270000}"/>
    <cellStyle name="Normal 22 3 3 2" xfId="11771" xr:uid="{00000000-0005-0000-0000-00000C270000}"/>
    <cellStyle name="Normal 22 3 3 2 2" xfId="26460" xr:uid="{D8234064-F614-430D-BF25-8D0A2F2A97EC}"/>
    <cellStyle name="Normal 22 3 4" xfId="20612" xr:uid="{6D2CFD49-7BAF-4538-867A-277F3E9586CC}"/>
    <cellStyle name="Normal 22 4" xfId="11772" xr:uid="{00000000-0005-0000-0000-00000D270000}"/>
    <cellStyle name="Normal 22 4 2" xfId="26461" xr:uid="{BCF89CA3-4A67-495D-8955-EC6B3CB07507}"/>
    <cellStyle name="Normal 22 5" xfId="11773" xr:uid="{00000000-0005-0000-0000-00000E270000}"/>
    <cellStyle name="Normal 22 5 2" xfId="26462" xr:uid="{CD9FD3F9-1CAE-4C47-8D84-01669F76336F}"/>
    <cellStyle name="Normal 22 6" xfId="11774" xr:uid="{00000000-0005-0000-0000-00000F270000}"/>
    <cellStyle name="Normal 22 7" xfId="5374" xr:uid="{00000000-0005-0000-0000-000001270000}"/>
    <cellStyle name="Normal 22_App b.3 Unspent_" xfId="1618" xr:uid="{00000000-0005-0000-0000-0000F6050000}"/>
    <cellStyle name="Normal 23" xfId="1619" xr:uid="{00000000-0005-0000-0000-0000F7050000}"/>
    <cellStyle name="Normal 23 2" xfId="5371" xr:uid="{00000000-0005-0000-0000-000011270000}"/>
    <cellStyle name="Normal 23 2 2" xfId="11775" xr:uid="{00000000-0005-0000-0000-000012270000}"/>
    <cellStyle name="Normal 23 2 2 2" xfId="11776" xr:uid="{00000000-0005-0000-0000-000013270000}"/>
    <cellStyle name="Normal 23 2 2 2 2" xfId="11777" xr:uid="{00000000-0005-0000-0000-000014270000}"/>
    <cellStyle name="Normal 23 2 2 2 2 2" xfId="26465" xr:uid="{CDEB19C3-BB97-4D64-B699-E18B89638DC2}"/>
    <cellStyle name="Normal 23 2 2 2 3" xfId="11778" xr:uid="{00000000-0005-0000-0000-000015270000}"/>
    <cellStyle name="Normal 23 2 2 2 3 2" xfId="26466" xr:uid="{1828A610-19DB-411A-AC6A-3B4E8A35082B}"/>
    <cellStyle name="Normal 23 2 2 2 4" xfId="26464" xr:uid="{AFB7BB85-5A0A-49F2-8052-53DA2F3E2911}"/>
    <cellStyle name="Normal 23 2 2 3" xfId="11779" xr:uid="{00000000-0005-0000-0000-000016270000}"/>
    <cellStyle name="Normal 23 2 2 3 2" xfId="26467" xr:uid="{C37F5E4F-2CA3-4DA2-82F2-25A698482AEE}"/>
    <cellStyle name="Normal 23 2 2 4" xfId="11780" xr:uid="{00000000-0005-0000-0000-000017270000}"/>
    <cellStyle name="Normal 23 2 2 4 2" xfId="26468" xr:uid="{9B62CCC8-32F4-4412-8502-A707D5309FF3}"/>
    <cellStyle name="Normal 23 2 2 5" xfId="26463" xr:uid="{1E2DD2E2-3E0E-412D-B9D7-28868F1C3C7F}"/>
    <cellStyle name="Normal 23 2 3" xfId="11781" xr:uid="{00000000-0005-0000-0000-000018270000}"/>
    <cellStyle name="Normal 23 2 3 2" xfId="11782" xr:uid="{00000000-0005-0000-0000-000019270000}"/>
    <cellStyle name="Normal 23 2 3 2 2" xfId="26470" xr:uid="{A433B4D2-BDF9-4D7F-AE95-757E96475F59}"/>
    <cellStyle name="Normal 23 2 3 3" xfId="11783" xr:uid="{00000000-0005-0000-0000-00001A270000}"/>
    <cellStyle name="Normal 23 2 3 3 2" xfId="26471" xr:uid="{F8B6FFE9-D613-4FCD-A730-DC5EE4130A7D}"/>
    <cellStyle name="Normal 23 2 3 4" xfId="26469" xr:uid="{5358CD86-8029-4691-8CF8-E5F5976E1B88}"/>
    <cellStyle name="Normal 23 2 4" xfId="11784" xr:uid="{00000000-0005-0000-0000-00001B270000}"/>
    <cellStyle name="Normal 23 2 4 2" xfId="26472" xr:uid="{46F2F8CD-286C-4B07-B19F-A772991ABD1C}"/>
    <cellStyle name="Normal 23 2 5" xfId="11785" xr:uid="{00000000-0005-0000-0000-00001C270000}"/>
    <cellStyle name="Normal 23 2 5 2" xfId="26473" xr:uid="{7859C6E6-E738-471F-B21E-D28BA5D72B55}"/>
    <cellStyle name="Normal 23 2 6" xfId="11786" xr:uid="{00000000-0005-0000-0000-00001D270000}"/>
    <cellStyle name="Normal 23 3" xfId="22" xr:uid="{00000000-0005-0000-0000-000017000000}"/>
    <cellStyle name="Normal 23 3 2" xfId="124" xr:uid="{00000000-0005-0000-0000-000017000000}"/>
    <cellStyle name="Normal 23 3 2 2" xfId="20683" xr:uid="{9182DA8A-E7C1-46A0-BCD5-DC2C36520C5F}"/>
    <cellStyle name="Normal 23 3 3" xfId="11787" xr:uid="{00000000-0005-0000-0000-00001E270000}"/>
    <cellStyle name="Normal 23 3 4" xfId="20613" xr:uid="{57E6B916-11EA-4D5D-B7B1-B4898D65C42D}"/>
    <cellStyle name="Normal 23 4" xfId="5372" xr:uid="{00000000-0005-0000-0000-000010270000}"/>
    <cellStyle name="Normal 24" xfId="1620" xr:uid="{00000000-0005-0000-0000-0000F8050000}"/>
    <cellStyle name="Normal 24 2" xfId="2885" xr:uid="{00000000-0005-0000-0000-0000F9050000}"/>
    <cellStyle name="Normal 24 2 2" xfId="11788" xr:uid="{00000000-0005-0000-0000-000021270000}"/>
    <cellStyle name="Normal 24 2 2 2" xfId="11789" xr:uid="{00000000-0005-0000-0000-000022270000}"/>
    <cellStyle name="Normal 24 2 2 2 2" xfId="26475" xr:uid="{F6F7DED8-9949-4937-ABB0-B1B386C89091}"/>
    <cellStyle name="Normal 24 2 2 3" xfId="11790" xr:uid="{00000000-0005-0000-0000-000023270000}"/>
    <cellStyle name="Normal 24 2 2 3 2" xfId="26476" xr:uid="{8E80EC3A-7D0A-4E60-BC46-FD4C5CB76F34}"/>
    <cellStyle name="Normal 24 2 2 4" xfId="26474" xr:uid="{4D3E383E-DDF4-4862-9C4E-AD3A06E7D858}"/>
    <cellStyle name="Normal 24 2 3" xfId="11791" xr:uid="{00000000-0005-0000-0000-000024270000}"/>
    <cellStyle name="Normal 24 2 3 2" xfId="26477" xr:uid="{9B7BD132-413C-47D0-92A7-CF755B6A1553}"/>
    <cellStyle name="Normal 24 2 4" xfId="11792" xr:uid="{00000000-0005-0000-0000-000025270000}"/>
    <cellStyle name="Normal 24 2 4 2" xfId="26478" xr:uid="{409BB773-691A-49DB-B638-59EDE388E4F4}"/>
    <cellStyle name="Normal 24 2 5" xfId="21035" xr:uid="{791108AD-094E-4D7E-87C4-9970C6D20D44}"/>
    <cellStyle name="Normal 24 3" xfId="23" xr:uid="{00000000-0005-0000-0000-000018000000}"/>
    <cellStyle name="Normal 24 3 2" xfId="125" xr:uid="{00000000-0005-0000-0000-000018000000}"/>
    <cellStyle name="Normal 24 3 2 2" xfId="20684" xr:uid="{FAACB969-9034-4849-83A6-4ACF5C5D69B4}"/>
    <cellStyle name="Normal 24 3 3" xfId="11793" xr:uid="{00000000-0005-0000-0000-000028270000}"/>
    <cellStyle name="Normal 24 3 3 2" xfId="26479" xr:uid="{CDAA2C75-3FDD-45A6-A3F2-5F98EB7E84DF}"/>
    <cellStyle name="Normal 24 3 4" xfId="20614" xr:uid="{C0B099BE-21A8-4C20-B461-8F26A059BF6A}"/>
    <cellStyle name="Normal 24 4" xfId="11794" xr:uid="{00000000-0005-0000-0000-000029270000}"/>
    <cellStyle name="Normal 24 4 2" xfId="26480" xr:uid="{1EBEFFD6-3570-4BC8-BD3E-C35AE80004C5}"/>
    <cellStyle name="Normal 24 5" xfId="11795" xr:uid="{00000000-0005-0000-0000-00002A270000}"/>
    <cellStyle name="Normal 24 5 2" xfId="26481" xr:uid="{BD713C3C-CBAE-4B76-B0F6-B6CE26CC078B}"/>
    <cellStyle name="Normal 24 6" xfId="11796" xr:uid="{00000000-0005-0000-0000-00002B270000}"/>
    <cellStyle name="Normal 24 7" xfId="5370" xr:uid="{00000000-0005-0000-0000-00001F270000}"/>
    <cellStyle name="Normal 24 8" xfId="20787" xr:uid="{845A64EC-FFE6-4384-A854-B9988E8CB212}"/>
    <cellStyle name="Normal 25" xfId="1621" xr:uid="{00000000-0005-0000-0000-0000FB050000}"/>
    <cellStyle name="Normal 25 2" xfId="2886" xr:uid="{00000000-0005-0000-0000-0000FC050000}"/>
    <cellStyle name="Normal 25 2 2" xfId="11797" xr:uid="{00000000-0005-0000-0000-00002E270000}"/>
    <cellStyle name="Normal 25 2 2 2" xfId="11798" xr:uid="{00000000-0005-0000-0000-00002F270000}"/>
    <cellStyle name="Normal 25 2 2 2 2" xfId="26483" xr:uid="{9B8E0FCB-CAEE-44D9-BDCE-63114A53FD52}"/>
    <cellStyle name="Normal 25 2 2 3" xfId="11799" xr:uid="{00000000-0005-0000-0000-000030270000}"/>
    <cellStyle name="Normal 25 2 2 3 2" xfId="26484" xr:uid="{BB0C6267-576B-42B5-8526-EB788B0525DD}"/>
    <cellStyle name="Normal 25 2 2 4" xfId="26482" xr:uid="{0E3CD236-58D8-4127-8FBD-05EC3C1013A4}"/>
    <cellStyle name="Normal 25 2 3" xfId="11800" xr:uid="{00000000-0005-0000-0000-000031270000}"/>
    <cellStyle name="Normal 25 2 3 2" xfId="26485" xr:uid="{4DC159BC-36F1-46A0-8FBF-F3835FFF56E9}"/>
    <cellStyle name="Normal 25 2 4" xfId="11801" xr:uid="{00000000-0005-0000-0000-000032270000}"/>
    <cellStyle name="Normal 25 2 4 2" xfId="26486" xr:uid="{5EC26A31-F934-4865-99A9-B4236B8A7A59}"/>
    <cellStyle name="Normal 25 2 5" xfId="21036" xr:uid="{2A7E8D09-CB6D-46E4-8779-22A0756A6176}"/>
    <cellStyle name="Normal 25 3" xfId="24" xr:uid="{00000000-0005-0000-0000-000019000000}"/>
    <cellStyle name="Normal 25 3 2" xfId="126" xr:uid="{00000000-0005-0000-0000-000019000000}"/>
    <cellStyle name="Normal 25 3 2 2" xfId="20685" xr:uid="{ACD5021E-78EE-475C-B69D-1DE3FBAA6C65}"/>
    <cellStyle name="Normal 25 3 3" xfId="11802" xr:uid="{00000000-0005-0000-0000-000035270000}"/>
    <cellStyle name="Normal 25 3 3 2" xfId="26487" xr:uid="{F091E75E-B6D5-470F-B8C3-94FFFEC9300E}"/>
    <cellStyle name="Normal 25 3 4" xfId="20615" xr:uid="{4527A56B-CC5C-40E4-9FFD-284614E807CD}"/>
    <cellStyle name="Normal 25 4" xfId="11803" xr:uid="{00000000-0005-0000-0000-000036270000}"/>
    <cellStyle name="Normal 25 4 2" xfId="26488" xr:uid="{DF98B2D3-C489-4E5C-B16A-1B9AC84D5D4D}"/>
    <cellStyle name="Normal 25 5" xfId="11804" xr:uid="{00000000-0005-0000-0000-000037270000}"/>
    <cellStyle name="Normal 25 5 2" xfId="26489" xr:uid="{DE440694-3576-4AD4-A143-FA15B53189CB}"/>
    <cellStyle name="Normal 25 6" xfId="11805" xr:uid="{00000000-0005-0000-0000-000038270000}"/>
    <cellStyle name="Normal 25 7" xfId="5369" xr:uid="{00000000-0005-0000-0000-00002C270000}"/>
    <cellStyle name="Normal 25 8" xfId="20788" xr:uid="{6D3AE450-03E1-4B6D-B49D-016516D52640}"/>
    <cellStyle name="Normal 26" xfId="1622" xr:uid="{00000000-0005-0000-0000-0000FE050000}"/>
    <cellStyle name="Normal 26 2" xfId="2887" xr:uid="{00000000-0005-0000-0000-0000FF050000}"/>
    <cellStyle name="Normal 26 2 2" xfId="11806" xr:uid="{00000000-0005-0000-0000-00003B270000}"/>
    <cellStyle name="Normal 26 2 2 2" xfId="11807" xr:uid="{00000000-0005-0000-0000-00003C270000}"/>
    <cellStyle name="Normal 26 2 2 2 2" xfId="26491" xr:uid="{A0D69481-BAE0-45A3-9E98-A6FFEC594E22}"/>
    <cellStyle name="Normal 26 2 2 3" xfId="11808" xr:uid="{00000000-0005-0000-0000-00003D270000}"/>
    <cellStyle name="Normal 26 2 2 3 2" xfId="26492" xr:uid="{47CCF4A4-8E59-4D6B-90E6-D6AA86AF33B7}"/>
    <cellStyle name="Normal 26 2 2 4" xfId="26490" xr:uid="{8F2E1F87-5599-4A4F-9385-1D0074CCB1D2}"/>
    <cellStyle name="Normal 26 2 3" xfId="11809" xr:uid="{00000000-0005-0000-0000-00003E270000}"/>
    <cellStyle name="Normal 26 2 3 2" xfId="26493" xr:uid="{87A50B46-BD53-4F6A-8260-FE9F74828692}"/>
    <cellStyle name="Normal 26 2 4" xfId="11810" xr:uid="{00000000-0005-0000-0000-00003F270000}"/>
    <cellStyle name="Normal 26 2 4 2" xfId="26494" xr:uid="{65BB223A-A2B2-4ABC-BF3D-F7580D517432}"/>
    <cellStyle name="Normal 26 2 5" xfId="21037" xr:uid="{6AEDDBEF-0E80-46F2-9CFA-F96DE974A41E}"/>
    <cellStyle name="Normal 26 3" xfId="25" xr:uid="{00000000-0005-0000-0000-00001A000000}"/>
    <cellStyle name="Normal 26 3 2" xfId="127" xr:uid="{00000000-0005-0000-0000-00001A000000}"/>
    <cellStyle name="Normal 26 3 2 2" xfId="20686" xr:uid="{C56ABCA2-0858-4A74-A80B-DFF20AE08C78}"/>
    <cellStyle name="Normal 26 3 3" xfId="11811" xr:uid="{00000000-0005-0000-0000-000042270000}"/>
    <cellStyle name="Normal 26 3 3 2" xfId="26495" xr:uid="{641258C5-5294-4186-AAAE-E85A47760482}"/>
    <cellStyle name="Normal 26 3 4" xfId="20616" xr:uid="{9644D31B-9BA0-415C-BCB4-49B66D603365}"/>
    <cellStyle name="Normal 26 4" xfId="11812" xr:uid="{00000000-0005-0000-0000-000043270000}"/>
    <cellStyle name="Normal 26 4 2" xfId="26496" xr:uid="{903547DC-6976-4C0C-A1CA-A52149550FB3}"/>
    <cellStyle name="Normal 26 5" xfId="11813" xr:uid="{00000000-0005-0000-0000-000044270000}"/>
    <cellStyle name="Normal 26 5 2" xfId="26497" xr:uid="{9F57EE2A-E809-4AD1-B0CF-C8EEB2D9F7D2}"/>
    <cellStyle name="Normal 26 6" xfId="11814" xr:uid="{00000000-0005-0000-0000-000045270000}"/>
    <cellStyle name="Normal 26 7" xfId="5368" xr:uid="{00000000-0005-0000-0000-000039270000}"/>
    <cellStyle name="Normal 26 8" xfId="20789" xr:uid="{C0617029-CD5E-413A-8486-FB9582B2ABAD}"/>
    <cellStyle name="Normal 266" xfId="57" xr:uid="{00000000-0005-0000-0000-00001B000000}"/>
    <cellStyle name="Normal 266 2" xfId="159" xr:uid="{00000000-0005-0000-0000-00001B000000}"/>
    <cellStyle name="Normal 266 2 2" xfId="20718" xr:uid="{B5340F92-019B-47BE-BAE9-5907E0C5328E}"/>
    <cellStyle name="Normal 266 3" xfId="20648" xr:uid="{9C52C0E8-2BA8-4E0E-BDED-65BF4CEA3A57}"/>
    <cellStyle name="Normal 27" xfId="1623" xr:uid="{00000000-0005-0000-0000-000001060000}"/>
    <cellStyle name="Normal 27 2" xfId="11815" xr:uid="{00000000-0005-0000-0000-000047270000}"/>
    <cellStyle name="Normal 27 3" xfId="26" xr:uid="{00000000-0005-0000-0000-00001C000000}"/>
    <cellStyle name="Normal 27 3 2" xfId="128" xr:uid="{00000000-0005-0000-0000-00001C000000}"/>
    <cellStyle name="Normal 27 3 2 2" xfId="20687" xr:uid="{F0B8F4DC-C5E5-42A5-9888-C1D90C365861}"/>
    <cellStyle name="Normal 27 3 3" xfId="11816" xr:uid="{00000000-0005-0000-0000-000048270000}"/>
    <cellStyle name="Normal 27 3 4" xfId="20617" xr:uid="{F67A7E04-6C33-437A-B8A3-301B7A2D5932}"/>
    <cellStyle name="Normal 27 4" xfId="5367" xr:uid="{00000000-0005-0000-0000-000046270000}"/>
    <cellStyle name="Normal 28" xfId="1624" xr:uid="{00000000-0005-0000-0000-000002060000}"/>
    <cellStyle name="Normal 28 2" xfId="2888" xr:uid="{00000000-0005-0000-0000-000003060000}"/>
    <cellStyle name="Normal 28 2 2" xfId="11817" xr:uid="{00000000-0005-0000-0000-00004B270000}"/>
    <cellStyle name="Normal 28 2 2 2" xfId="11818" xr:uid="{00000000-0005-0000-0000-00004C270000}"/>
    <cellStyle name="Normal 28 2 2 2 2" xfId="26499" xr:uid="{EAB3D8A4-10B6-4085-A629-3BA62732232E}"/>
    <cellStyle name="Normal 28 2 2 3" xfId="11819" xr:uid="{00000000-0005-0000-0000-00004D270000}"/>
    <cellStyle name="Normal 28 2 2 3 2" xfId="26500" xr:uid="{E8265948-C73D-48CA-98A3-22459B27E937}"/>
    <cellStyle name="Normal 28 2 2 4" xfId="26498" xr:uid="{78937061-9F33-477F-B672-279F5F3B481C}"/>
    <cellStyle name="Normal 28 2 3" xfId="11820" xr:uid="{00000000-0005-0000-0000-00004E270000}"/>
    <cellStyle name="Normal 28 2 3 2" xfId="26501" xr:uid="{FC670190-C14F-4311-868F-DE7A27848B78}"/>
    <cellStyle name="Normal 28 2 4" xfId="11821" xr:uid="{00000000-0005-0000-0000-00004F270000}"/>
    <cellStyle name="Normal 28 2 4 2" xfId="26502" xr:uid="{02D7757C-2281-4670-8526-2402D1B91170}"/>
    <cellStyle name="Normal 28 2 5" xfId="21038" xr:uid="{5A2B6AF0-8226-4775-BC1C-92DD317FD493}"/>
    <cellStyle name="Normal 28 3" xfId="27" xr:uid="{00000000-0005-0000-0000-00001D000000}"/>
    <cellStyle name="Normal 28 3 2" xfId="129" xr:uid="{00000000-0005-0000-0000-00001D000000}"/>
    <cellStyle name="Normal 28 3 2 2" xfId="20688" xr:uid="{CB296006-A2D2-4C5C-BDA4-3E86176EDE4D}"/>
    <cellStyle name="Normal 28 3 3" xfId="11822" xr:uid="{00000000-0005-0000-0000-000052270000}"/>
    <cellStyle name="Normal 28 3 3 2" xfId="26503" xr:uid="{C6D0DC37-5C94-4CFD-BCFC-9A3DACF37984}"/>
    <cellStyle name="Normal 28 3 4" xfId="20618" xr:uid="{795646BF-F9F3-4E54-8A23-11D25D35025A}"/>
    <cellStyle name="Normal 28 4" xfId="11823" xr:uid="{00000000-0005-0000-0000-000053270000}"/>
    <cellStyle name="Normal 28 4 2" xfId="26504" xr:uid="{749C0E93-EECB-40A6-8025-E6B01BE1A29F}"/>
    <cellStyle name="Normal 28 5" xfId="11824" xr:uid="{00000000-0005-0000-0000-000054270000}"/>
    <cellStyle name="Normal 28 5 2" xfId="26505" xr:uid="{0B1B0CF2-0205-483D-9AD1-E78274E1EEA1}"/>
    <cellStyle name="Normal 28 6" xfId="11825" xr:uid="{00000000-0005-0000-0000-000055270000}"/>
    <cellStyle name="Normal 28 7" xfId="5366" xr:uid="{00000000-0005-0000-0000-000049270000}"/>
    <cellStyle name="Normal 28 8" xfId="20790" xr:uid="{C92E35D2-F047-4E94-9601-2E61505801CF}"/>
    <cellStyle name="Normal 29" xfId="2928" xr:uid="{00000000-0005-0000-0000-000005060000}"/>
    <cellStyle name="Normal 29 2" xfId="11826" xr:uid="{00000000-0005-0000-0000-000057270000}"/>
    <cellStyle name="Normal 29 3" xfId="28" xr:uid="{00000000-0005-0000-0000-00001E000000}"/>
    <cellStyle name="Normal 29 3 2" xfId="130" xr:uid="{00000000-0005-0000-0000-00001E000000}"/>
    <cellStyle name="Normal 29 3 2 2" xfId="20689" xr:uid="{A471EA24-87D0-4D91-80FA-22F700418990}"/>
    <cellStyle name="Normal 29 3 3" xfId="11827" xr:uid="{00000000-0005-0000-0000-000058270000}"/>
    <cellStyle name="Normal 29 3 4" xfId="20619" xr:uid="{F8952FBE-5B7B-427D-AABF-B1EBA420DA35}"/>
    <cellStyle name="Normal 29 4" xfId="11828" xr:uid="{00000000-0005-0000-0000-000059270000}"/>
    <cellStyle name="Normal 29 5" xfId="5512" xr:uid="{00000000-0005-0000-0000-000056270000}"/>
    <cellStyle name="Normal 29 6" xfId="21078" xr:uid="{495C4F81-C66E-4982-99F8-E925F69062C9}"/>
    <cellStyle name="Normal 3" xfId="5" xr:uid="{00000000-0005-0000-0000-00001F000000}"/>
    <cellStyle name="Normal 3 10" xfId="1626" xr:uid="{00000000-0005-0000-0000-000007060000}"/>
    <cellStyle name="Normal 3 10 10" xfId="1627" xr:uid="{00000000-0005-0000-0000-000008060000}"/>
    <cellStyle name="Normal 3 10 10 2" xfId="11829" xr:uid="{00000000-0005-0000-0000-00005D270000}"/>
    <cellStyle name="Normal 3 10 11" xfId="1628" xr:uid="{00000000-0005-0000-0000-000009060000}"/>
    <cellStyle name="Normal 3 10 11 2" xfId="11830" xr:uid="{00000000-0005-0000-0000-00005F270000}"/>
    <cellStyle name="Normal 3 10 12" xfId="1629" xr:uid="{00000000-0005-0000-0000-00000A060000}"/>
    <cellStyle name="Normal 3 10 12 2" xfId="11831" xr:uid="{00000000-0005-0000-0000-000061270000}"/>
    <cellStyle name="Normal 3 10 13" xfId="1630" xr:uid="{00000000-0005-0000-0000-00000B060000}"/>
    <cellStyle name="Normal 3 10 13 2" xfId="11832" xr:uid="{00000000-0005-0000-0000-000063270000}"/>
    <cellStyle name="Normal 3 10 14" xfId="1631" xr:uid="{00000000-0005-0000-0000-00000C060000}"/>
    <cellStyle name="Normal 3 10 14 2" xfId="11833" xr:uid="{00000000-0005-0000-0000-000065270000}"/>
    <cellStyle name="Normal 3 10 15" xfId="1632" xr:uid="{00000000-0005-0000-0000-00000D060000}"/>
    <cellStyle name="Normal 3 10 15 2" xfId="11834" xr:uid="{00000000-0005-0000-0000-000067270000}"/>
    <cellStyle name="Normal 3 10 16" xfId="1633" xr:uid="{00000000-0005-0000-0000-00000E060000}"/>
    <cellStyle name="Normal 3 10 16 2" xfId="11835" xr:uid="{00000000-0005-0000-0000-000069270000}"/>
    <cellStyle name="Normal 3 10 17" xfId="1634" xr:uid="{00000000-0005-0000-0000-00000F060000}"/>
    <cellStyle name="Normal 3 10 17 2" xfId="11836" xr:uid="{00000000-0005-0000-0000-00006B270000}"/>
    <cellStyle name="Normal 3 10 18" xfId="1635" xr:uid="{00000000-0005-0000-0000-000010060000}"/>
    <cellStyle name="Normal 3 10 18 2" xfId="11837" xr:uid="{00000000-0005-0000-0000-00006D270000}"/>
    <cellStyle name="Normal 3 10 19" xfId="1636" xr:uid="{00000000-0005-0000-0000-000011060000}"/>
    <cellStyle name="Normal 3 10 19 2" xfId="11838" xr:uid="{00000000-0005-0000-0000-00006F270000}"/>
    <cellStyle name="Normal 3 10 2" xfId="1637" xr:uid="{00000000-0005-0000-0000-000012060000}"/>
    <cellStyle name="Normal 3 10 2 2" xfId="11839" xr:uid="{00000000-0005-0000-0000-000071270000}"/>
    <cellStyle name="Normal 3 10 20" xfId="1638" xr:uid="{00000000-0005-0000-0000-000013060000}"/>
    <cellStyle name="Normal 3 10 20 2" xfId="11840" xr:uid="{00000000-0005-0000-0000-000073270000}"/>
    <cellStyle name="Normal 3 10 21" xfId="1639" xr:uid="{00000000-0005-0000-0000-000014060000}"/>
    <cellStyle name="Normal 3 10 21 2" xfId="11841" xr:uid="{00000000-0005-0000-0000-000075270000}"/>
    <cellStyle name="Normal 3 10 22" xfId="1640" xr:uid="{00000000-0005-0000-0000-000015060000}"/>
    <cellStyle name="Normal 3 10 22 2" xfId="11842" xr:uid="{00000000-0005-0000-0000-000077270000}"/>
    <cellStyle name="Normal 3 10 23" xfId="1641" xr:uid="{00000000-0005-0000-0000-000016060000}"/>
    <cellStyle name="Normal 3 10 23 2" xfId="11843" xr:uid="{00000000-0005-0000-0000-000079270000}"/>
    <cellStyle name="Normal 3 10 24" xfId="11844" xr:uid="{00000000-0005-0000-0000-00007A270000}"/>
    <cellStyle name="Normal 3 10 3" xfId="1642" xr:uid="{00000000-0005-0000-0000-000017060000}"/>
    <cellStyle name="Normal 3 10 3 2" xfId="11845" xr:uid="{00000000-0005-0000-0000-00007C270000}"/>
    <cellStyle name="Normal 3 10 4" xfId="1643" xr:uid="{00000000-0005-0000-0000-000018060000}"/>
    <cellStyle name="Normal 3 10 4 2" xfId="11846" xr:uid="{00000000-0005-0000-0000-00007E270000}"/>
    <cellStyle name="Normal 3 10 5" xfId="1644" xr:uid="{00000000-0005-0000-0000-000019060000}"/>
    <cellStyle name="Normal 3 10 5 2" xfId="11847" xr:uid="{00000000-0005-0000-0000-000080270000}"/>
    <cellStyle name="Normal 3 10 6" xfId="1645" xr:uid="{00000000-0005-0000-0000-00001A060000}"/>
    <cellStyle name="Normal 3 10 6 2" xfId="11848" xr:uid="{00000000-0005-0000-0000-000082270000}"/>
    <cellStyle name="Normal 3 10 7" xfId="1646" xr:uid="{00000000-0005-0000-0000-00001B060000}"/>
    <cellStyle name="Normal 3 10 7 2" xfId="11849" xr:uid="{00000000-0005-0000-0000-000084270000}"/>
    <cellStyle name="Normal 3 10 8" xfId="1647" xr:uid="{00000000-0005-0000-0000-00001C060000}"/>
    <cellStyle name="Normal 3 10 8 2" xfId="11850" xr:uid="{00000000-0005-0000-0000-000086270000}"/>
    <cellStyle name="Normal 3 10 9" xfId="1648" xr:uid="{00000000-0005-0000-0000-00001D060000}"/>
    <cellStyle name="Normal 3 10 9 2" xfId="11851" xr:uid="{00000000-0005-0000-0000-000088270000}"/>
    <cellStyle name="Normal 3 100" xfId="11852" xr:uid="{00000000-0005-0000-0000-000089270000}"/>
    <cellStyle name="Normal 3 101" xfId="11853" xr:uid="{00000000-0005-0000-0000-00008A270000}"/>
    <cellStyle name="Normal 3 102" xfId="5365" xr:uid="{00000000-0005-0000-0000-00005A270000}"/>
    <cellStyle name="Normal 3 103" xfId="20549" xr:uid="{07FF931D-5DDA-4A2B-9196-D2B040771508}"/>
    <cellStyle name="Normal 3 11" xfId="1649" xr:uid="{00000000-0005-0000-0000-00001E060000}"/>
    <cellStyle name="Normal 3 11 10" xfId="1650" xr:uid="{00000000-0005-0000-0000-00001F060000}"/>
    <cellStyle name="Normal 3 11 10 2" xfId="11854" xr:uid="{00000000-0005-0000-0000-00008D270000}"/>
    <cellStyle name="Normal 3 11 11" xfId="1651" xr:uid="{00000000-0005-0000-0000-000020060000}"/>
    <cellStyle name="Normal 3 11 11 2" xfId="11855" xr:uid="{00000000-0005-0000-0000-00008F270000}"/>
    <cellStyle name="Normal 3 11 12" xfId="1652" xr:uid="{00000000-0005-0000-0000-000021060000}"/>
    <cellStyle name="Normal 3 11 12 2" xfId="11856" xr:uid="{00000000-0005-0000-0000-000091270000}"/>
    <cellStyle name="Normal 3 11 13" xfId="1653" xr:uid="{00000000-0005-0000-0000-000022060000}"/>
    <cellStyle name="Normal 3 11 13 2" xfId="11857" xr:uid="{00000000-0005-0000-0000-000093270000}"/>
    <cellStyle name="Normal 3 11 14" xfId="1654" xr:uid="{00000000-0005-0000-0000-000023060000}"/>
    <cellStyle name="Normal 3 11 14 2" xfId="11858" xr:uid="{00000000-0005-0000-0000-000095270000}"/>
    <cellStyle name="Normal 3 11 15" xfId="1655" xr:uid="{00000000-0005-0000-0000-000024060000}"/>
    <cellStyle name="Normal 3 11 15 2" xfId="11859" xr:uid="{00000000-0005-0000-0000-000097270000}"/>
    <cellStyle name="Normal 3 11 16" xfId="1656" xr:uid="{00000000-0005-0000-0000-000025060000}"/>
    <cellStyle name="Normal 3 11 16 2" xfId="11860" xr:uid="{00000000-0005-0000-0000-000099270000}"/>
    <cellStyle name="Normal 3 11 17" xfId="1657" xr:uid="{00000000-0005-0000-0000-000026060000}"/>
    <cellStyle name="Normal 3 11 17 2" xfId="11861" xr:uid="{00000000-0005-0000-0000-00009B270000}"/>
    <cellStyle name="Normal 3 11 18" xfId="1658" xr:uid="{00000000-0005-0000-0000-000027060000}"/>
    <cellStyle name="Normal 3 11 18 2" xfId="11862" xr:uid="{00000000-0005-0000-0000-00009D270000}"/>
    <cellStyle name="Normal 3 11 19" xfId="1659" xr:uid="{00000000-0005-0000-0000-000028060000}"/>
    <cellStyle name="Normal 3 11 19 2" xfId="11863" xr:uid="{00000000-0005-0000-0000-00009F270000}"/>
    <cellStyle name="Normal 3 11 2" xfId="1660" xr:uid="{00000000-0005-0000-0000-000029060000}"/>
    <cellStyle name="Normal 3 11 2 2" xfId="11864" xr:uid="{00000000-0005-0000-0000-0000A1270000}"/>
    <cellStyle name="Normal 3 11 20" xfId="1661" xr:uid="{00000000-0005-0000-0000-00002A060000}"/>
    <cellStyle name="Normal 3 11 20 2" xfId="11865" xr:uid="{00000000-0005-0000-0000-0000A3270000}"/>
    <cellStyle name="Normal 3 11 21" xfId="1662" xr:uid="{00000000-0005-0000-0000-00002B060000}"/>
    <cellStyle name="Normal 3 11 21 2" xfId="11866" xr:uid="{00000000-0005-0000-0000-0000A5270000}"/>
    <cellStyle name="Normal 3 11 22" xfId="1663" xr:uid="{00000000-0005-0000-0000-00002C060000}"/>
    <cellStyle name="Normal 3 11 22 2" xfId="11867" xr:uid="{00000000-0005-0000-0000-0000A7270000}"/>
    <cellStyle name="Normal 3 11 23" xfId="1664" xr:uid="{00000000-0005-0000-0000-00002D060000}"/>
    <cellStyle name="Normal 3 11 23 2" xfId="11868" xr:uid="{00000000-0005-0000-0000-0000A9270000}"/>
    <cellStyle name="Normal 3 11 24" xfId="11869" xr:uid="{00000000-0005-0000-0000-0000AA270000}"/>
    <cellStyle name="Normal 3 11 3" xfId="1665" xr:uid="{00000000-0005-0000-0000-00002E060000}"/>
    <cellStyle name="Normal 3 11 3 2" xfId="11870" xr:uid="{00000000-0005-0000-0000-0000AC270000}"/>
    <cellStyle name="Normal 3 11 4" xfId="1666" xr:uid="{00000000-0005-0000-0000-00002F060000}"/>
    <cellStyle name="Normal 3 11 4 2" xfId="11871" xr:uid="{00000000-0005-0000-0000-0000AE270000}"/>
    <cellStyle name="Normal 3 11 5" xfId="1667" xr:uid="{00000000-0005-0000-0000-000030060000}"/>
    <cellStyle name="Normal 3 11 5 2" xfId="11872" xr:uid="{00000000-0005-0000-0000-0000B0270000}"/>
    <cellStyle name="Normal 3 11 6" xfId="1668" xr:uid="{00000000-0005-0000-0000-000031060000}"/>
    <cellStyle name="Normal 3 11 6 2" xfId="11873" xr:uid="{00000000-0005-0000-0000-0000B2270000}"/>
    <cellStyle name="Normal 3 11 7" xfId="1669" xr:uid="{00000000-0005-0000-0000-000032060000}"/>
    <cellStyle name="Normal 3 11 7 2" xfId="11874" xr:uid="{00000000-0005-0000-0000-0000B4270000}"/>
    <cellStyle name="Normal 3 11 8" xfId="1670" xr:uid="{00000000-0005-0000-0000-000033060000}"/>
    <cellStyle name="Normal 3 11 8 2" xfId="11875" xr:uid="{00000000-0005-0000-0000-0000B6270000}"/>
    <cellStyle name="Normal 3 11 9" xfId="1671" xr:uid="{00000000-0005-0000-0000-000034060000}"/>
    <cellStyle name="Normal 3 11 9 2" xfId="11876" xr:uid="{00000000-0005-0000-0000-0000B8270000}"/>
    <cellStyle name="Normal 3 12" xfId="1672" xr:uid="{00000000-0005-0000-0000-000035060000}"/>
    <cellStyle name="Normal 3 12 10" xfId="1673" xr:uid="{00000000-0005-0000-0000-000036060000}"/>
    <cellStyle name="Normal 3 12 10 2" xfId="11877" xr:uid="{00000000-0005-0000-0000-0000BB270000}"/>
    <cellStyle name="Normal 3 12 11" xfId="1674" xr:uid="{00000000-0005-0000-0000-000037060000}"/>
    <cellStyle name="Normal 3 12 11 2" xfId="11878" xr:uid="{00000000-0005-0000-0000-0000BD270000}"/>
    <cellStyle name="Normal 3 12 12" xfId="1675" xr:uid="{00000000-0005-0000-0000-000038060000}"/>
    <cellStyle name="Normal 3 12 12 2" xfId="11879" xr:uid="{00000000-0005-0000-0000-0000BF270000}"/>
    <cellStyle name="Normal 3 12 13" xfId="1676" xr:uid="{00000000-0005-0000-0000-000039060000}"/>
    <cellStyle name="Normal 3 12 13 2" xfId="11880" xr:uid="{00000000-0005-0000-0000-0000C1270000}"/>
    <cellStyle name="Normal 3 12 14" xfId="1677" xr:uid="{00000000-0005-0000-0000-00003A060000}"/>
    <cellStyle name="Normal 3 12 14 2" xfId="11881" xr:uid="{00000000-0005-0000-0000-0000C3270000}"/>
    <cellStyle name="Normal 3 12 15" xfId="1678" xr:uid="{00000000-0005-0000-0000-00003B060000}"/>
    <cellStyle name="Normal 3 12 15 2" xfId="11882" xr:uid="{00000000-0005-0000-0000-0000C5270000}"/>
    <cellStyle name="Normal 3 12 16" xfId="1679" xr:uid="{00000000-0005-0000-0000-00003C060000}"/>
    <cellStyle name="Normal 3 12 16 2" xfId="11883" xr:uid="{00000000-0005-0000-0000-0000C7270000}"/>
    <cellStyle name="Normal 3 12 17" xfId="1680" xr:uid="{00000000-0005-0000-0000-00003D060000}"/>
    <cellStyle name="Normal 3 12 17 2" xfId="11884" xr:uid="{00000000-0005-0000-0000-0000C9270000}"/>
    <cellStyle name="Normal 3 12 18" xfId="1681" xr:uid="{00000000-0005-0000-0000-00003E060000}"/>
    <cellStyle name="Normal 3 12 18 2" xfId="11885" xr:uid="{00000000-0005-0000-0000-0000CB270000}"/>
    <cellStyle name="Normal 3 12 19" xfId="1682" xr:uid="{00000000-0005-0000-0000-00003F060000}"/>
    <cellStyle name="Normal 3 12 19 2" xfId="11886" xr:uid="{00000000-0005-0000-0000-0000CD270000}"/>
    <cellStyle name="Normal 3 12 2" xfId="1683" xr:uid="{00000000-0005-0000-0000-000040060000}"/>
    <cellStyle name="Normal 3 12 2 2" xfId="11887" xr:uid="{00000000-0005-0000-0000-0000CF270000}"/>
    <cellStyle name="Normal 3 12 20" xfId="1684" xr:uid="{00000000-0005-0000-0000-000041060000}"/>
    <cellStyle name="Normal 3 12 20 2" xfId="11888" xr:uid="{00000000-0005-0000-0000-0000D1270000}"/>
    <cellStyle name="Normal 3 12 21" xfId="1685" xr:uid="{00000000-0005-0000-0000-000042060000}"/>
    <cellStyle name="Normal 3 12 21 2" xfId="11889" xr:uid="{00000000-0005-0000-0000-0000D3270000}"/>
    <cellStyle name="Normal 3 12 22" xfId="1686" xr:uid="{00000000-0005-0000-0000-000043060000}"/>
    <cellStyle name="Normal 3 12 22 2" xfId="11890" xr:uid="{00000000-0005-0000-0000-0000D5270000}"/>
    <cellStyle name="Normal 3 12 23" xfId="1687" xr:uid="{00000000-0005-0000-0000-000044060000}"/>
    <cellStyle name="Normal 3 12 23 2" xfId="11891" xr:uid="{00000000-0005-0000-0000-0000D7270000}"/>
    <cellStyle name="Normal 3 12 24" xfId="11892" xr:uid="{00000000-0005-0000-0000-0000D8270000}"/>
    <cellStyle name="Normal 3 12 3" xfId="1688" xr:uid="{00000000-0005-0000-0000-000045060000}"/>
    <cellStyle name="Normal 3 12 3 2" xfId="11893" xr:uid="{00000000-0005-0000-0000-0000DA270000}"/>
    <cellStyle name="Normal 3 12 4" xfId="1689" xr:uid="{00000000-0005-0000-0000-000046060000}"/>
    <cellStyle name="Normal 3 12 4 2" xfId="11894" xr:uid="{00000000-0005-0000-0000-0000DC270000}"/>
    <cellStyle name="Normal 3 12 5" xfId="1690" xr:uid="{00000000-0005-0000-0000-000047060000}"/>
    <cellStyle name="Normal 3 12 5 2" xfId="11895" xr:uid="{00000000-0005-0000-0000-0000DE270000}"/>
    <cellStyle name="Normal 3 12 6" xfId="1691" xr:uid="{00000000-0005-0000-0000-000048060000}"/>
    <cellStyle name="Normal 3 12 6 2" xfId="11896" xr:uid="{00000000-0005-0000-0000-0000E0270000}"/>
    <cellStyle name="Normal 3 12 7" xfId="1692" xr:uid="{00000000-0005-0000-0000-000049060000}"/>
    <cellStyle name="Normal 3 12 7 2" xfId="11897" xr:uid="{00000000-0005-0000-0000-0000E2270000}"/>
    <cellStyle name="Normal 3 12 8" xfId="1693" xr:uid="{00000000-0005-0000-0000-00004A060000}"/>
    <cellStyle name="Normal 3 12 8 2" xfId="11898" xr:uid="{00000000-0005-0000-0000-0000E4270000}"/>
    <cellStyle name="Normal 3 12 9" xfId="1694" xr:uid="{00000000-0005-0000-0000-00004B060000}"/>
    <cellStyle name="Normal 3 12 9 2" xfId="11899" xr:uid="{00000000-0005-0000-0000-0000E6270000}"/>
    <cellStyle name="Normal 3 13" xfId="1695" xr:uid="{00000000-0005-0000-0000-00004C060000}"/>
    <cellStyle name="Normal 3 13 10" xfId="1696" xr:uid="{00000000-0005-0000-0000-00004D060000}"/>
    <cellStyle name="Normal 3 13 10 2" xfId="11900" xr:uid="{00000000-0005-0000-0000-0000E9270000}"/>
    <cellStyle name="Normal 3 13 11" xfId="1697" xr:uid="{00000000-0005-0000-0000-00004E060000}"/>
    <cellStyle name="Normal 3 13 11 2" xfId="11901" xr:uid="{00000000-0005-0000-0000-0000EB270000}"/>
    <cellStyle name="Normal 3 13 12" xfId="1698" xr:uid="{00000000-0005-0000-0000-00004F060000}"/>
    <cellStyle name="Normal 3 13 12 2" xfId="11902" xr:uid="{00000000-0005-0000-0000-0000ED270000}"/>
    <cellStyle name="Normal 3 13 13" xfId="1699" xr:uid="{00000000-0005-0000-0000-000050060000}"/>
    <cellStyle name="Normal 3 13 13 2" xfId="11903" xr:uid="{00000000-0005-0000-0000-0000EF270000}"/>
    <cellStyle name="Normal 3 13 14" xfId="1700" xr:uid="{00000000-0005-0000-0000-000051060000}"/>
    <cellStyle name="Normal 3 13 14 2" xfId="11904" xr:uid="{00000000-0005-0000-0000-0000F1270000}"/>
    <cellStyle name="Normal 3 13 15" xfId="1701" xr:uid="{00000000-0005-0000-0000-000052060000}"/>
    <cellStyle name="Normal 3 13 15 2" xfId="11905" xr:uid="{00000000-0005-0000-0000-0000F3270000}"/>
    <cellStyle name="Normal 3 13 16" xfId="1702" xr:uid="{00000000-0005-0000-0000-000053060000}"/>
    <cellStyle name="Normal 3 13 16 2" xfId="11906" xr:uid="{00000000-0005-0000-0000-0000F5270000}"/>
    <cellStyle name="Normal 3 13 17" xfId="1703" xr:uid="{00000000-0005-0000-0000-000054060000}"/>
    <cellStyle name="Normal 3 13 17 2" xfId="11907" xr:uid="{00000000-0005-0000-0000-0000F7270000}"/>
    <cellStyle name="Normal 3 13 18" xfId="1704" xr:uid="{00000000-0005-0000-0000-000055060000}"/>
    <cellStyle name="Normal 3 13 18 2" xfId="11908" xr:uid="{00000000-0005-0000-0000-0000F9270000}"/>
    <cellStyle name="Normal 3 13 19" xfId="1705" xr:uid="{00000000-0005-0000-0000-000056060000}"/>
    <cellStyle name="Normal 3 13 19 2" xfId="11909" xr:uid="{00000000-0005-0000-0000-0000FB270000}"/>
    <cellStyle name="Normal 3 13 2" xfId="1706" xr:uid="{00000000-0005-0000-0000-000057060000}"/>
    <cellStyle name="Normal 3 13 2 2" xfId="11910" xr:uid="{00000000-0005-0000-0000-0000FD270000}"/>
    <cellStyle name="Normal 3 13 20" xfId="1707" xr:uid="{00000000-0005-0000-0000-000058060000}"/>
    <cellStyle name="Normal 3 13 20 2" xfId="11911" xr:uid="{00000000-0005-0000-0000-0000FF270000}"/>
    <cellStyle name="Normal 3 13 21" xfId="1708" xr:uid="{00000000-0005-0000-0000-000059060000}"/>
    <cellStyle name="Normal 3 13 21 2" xfId="11912" xr:uid="{00000000-0005-0000-0000-000001280000}"/>
    <cellStyle name="Normal 3 13 22" xfId="1709" xr:uid="{00000000-0005-0000-0000-00005A060000}"/>
    <cellStyle name="Normal 3 13 22 2" xfId="11913" xr:uid="{00000000-0005-0000-0000-000003280000}"/>
    <cellStyle name="Normal 3 13 23" xfId="1710" xr:uid="{00000000-0005-0000-0000-00005B060000}"/>
    <cellStyle name="Normal 3 13 23 2" xfId="11914" xr:uid="{00000000-0005-0000-0000-000005280000}"/>
    <cellStyle name="Normal 3 13 24" xfId="11915" xr:uid="{00000000-0005-0000-0000-000006280000}"/>
    <cellStyle name="Normal 3 13 3" xfId="1711" xr:uid="{00000000-0005-0000-0000-00005C060000}"/>
    <cellStyle name="Normal 3 13 3 2" xfId="11916" xr:uid="{00000000-0005-0000-0000-000008280000}"/>
    <cellStyle name="Normal 3 13 4" xfId="1712" xr:uid="{00000000-0005-0000-0000-00005D060000}"/>
    <cellStyle name="Normal 3 13 4 2" xfId="11917" xr:uid="{00000000-0005-0000-0000-00000A280000}"/>
    <cellStyle name="Normal 3 13 5" xfId="1713" xr:uid="{00000000-0005-0000-0000-00005E060000}"/>
    <cellStyle name="Normal 3 13 5 2" xfId="11918" xr:uid="{00000000-0005-0000-0000-00000C280000}"/>
    <cellStyle name="Normal 3 13 6" xfId="1714" xr:uid="{00000000-0005-0000-0000-00005F060000}"/>
    <cellStyle name="Normal 3 13 6 2" xfId="11919" xr:uid="{00000000-0005-0000-0000-00000E280000}"/>
    <cellStyle name="Normal 3 13 7" xfId="1715" xr:uid="{00000000-0005-0000-0000-000060060000}"/>
    <cellStyle name="Normal 3 13 7 2" xfId="11920" xr:uid="{00000000-0005-0000-0000-000010280000}"/>
    <cellStyle name="Normal 3 13 8" xfId="1716" xr:uid="{00000000-0005-0000-0000-000061060000}"/>
    <cellStyle name="Normal 3 13 8 2" xfId="11921" xr:uid="{00000000-0005-0000-0000-000012280000}"/>
    <cellStyle name="Normal 3 13 9" xfId="1717" xr:uid="{00000000-0005-0000-0000-000062060000}"/>
    <cellStyle name="Normal 3 13 9 2" xfId="11922" xr:uid="{00000000-0005-0000-0000-000014280000}"/>
    <cellStyle name="Normal 3 14" xfId="1718" xr:uid="{00000000-0005-0000-0000-000063060000}"/>
    <cellStyle name="Normal 3 14 10" xfId="1719" xr:uid="{00000000-0005-0000-0000-000064060000}"/>
    <cellStyle name="Normal 3 14 10 2" xfId="11923" xr:uid="{00000000-0005-0000-0000-000017280000}"/>
    <cellStyle name="Normal 3 14 11" xfId="1720" xr:uid="{00000000-0005-0000-0000-000065060000}"/>
    <cellStyle name="Normal 3 14 11 2" xfId="11924" xr:uid="{00000000-0005-0000-0000-000019280000}"/>
    <cellStyle name="Normal 3 14 12" xfId="1721" xr:uid="{00000000-0005-0000-0000-000066060000}"/>
    <cellStyle name="Normal 3 14 12 2" xfId="11925" xr:uid="{00000000-0005-0000-0000-00001B280000}"/>
    <cellStyle name="Normal 3 14 13" xfId="1722" xr:uid="{00000000-0005-0000-0000-000067060000}"/>
    <cellStyle name="Normal 3 14 13 2" xfId="11926" xr:uid="{00000000-0005-0000-0000-00001D280000}"/>
    <cellStyle name="Normal 3 14 14" xfId="1723" xr:uid="{00000000-0005-0000-0000-000068060000}"/>
    <cellStyle name="Normal 3 14 14 2" xfId="11927" xr:uid="{00000000-0005-0000-0000-00001F280000}"/>
    <cellStyle name="Normal 3 14 15" xfId="1724" xr:uid="{00000000-0005-0000-0000-000069060000}"/>
    <cellStyle name="Normal 3 14 15 2" xfId="11928" xr:uid="{00000000-0005-0000-0000-000021280000}"/>
    <cellStyle name="Normal 3 14 16" xfId="1725" xr:uid="{00000000-0005-0000-0000-00006A060000}"/>
    <cellStyle name="Normal 3 14 16 2" xfId="11929" xr:uid="{00000000-0005-0000-0000-000023280000}"/>
    <cellStyle name="Normal 3 14 17" xfId="1726" xr:uid="{00000000-0005-0000-0000-00006B060000}"/>
    <cellStyle name="Normal 3 14 17 2" xfId="11930" xr:uid="{00000000-0005-0000-0000-000025280000}"/>
    <cellStyle name="Normal 3 14 18" xfId="1727" xr:uid="{00000000-0005-0000-0000-00006C060000}"/>
    <cellStyle name="Normal 3 14 18 2" xfId="11931" xr:uid="{00000000-0005-0000-0000-000027280000}"/>
    <cellStyle name="Normal 3 14 19" xfId="1728" xr:uid="{00000000-0005-0000-0000-00006D060000}"/>
    <cellStyle name="Normal 3 14 19 2" xfId="11932" xr:uid="{00000000-0005-0000-0000-000029280000}"/>
    <cellStyle name="Normal 3 14 2" xfId="1729" xr:uid="{00000000-0005-0000-0000-00006E060000}"/>
    <cellStyle name="Normal 3 14 2 2" xfId="11933" xr:uid="{00000000-0005-0000-0000-00002B280000}"/>
    <cellStyle name="Normal 3 14 20" xfId="1730" xr:uid="{00000000-0005-0000-0000-00006F060000}"/>
    <cellStyle name="Normal 3 14 20 2" xfId="11934" xr:uid="{00000000-0005-0000-0000-00002D280000}"/>
    <cellStyle name="Normal 3 14 21" xfId="1731" xr:uid="{00000000-0005-0000-0000-000070060000}"/>
    <cellStyle name="Normal 3 14 21 2" xfId="11935" xr:uid="{00000000-0005-0000-0000-00002F280000}"/>
    <cellStyle name="Normal 3 14 22" xfId="1732" xr:uid="{00000000-0005-0000-0000-000071060000}"/>
    <cellStyle name="Normal 3 14 22 2" xfId="11936" xr:uid="{00000000-0005-0000-0000-000031280000}"/>
    <cellStyle name="Normal 3 14 23" xfId="1733" xr:uid="{00000000-0005-0000-0000-000072060000}"/>
    <cellStyle name="Normal 3 14 23 2" xfId="11937" xr:uid="{00000000-0005-0000-0000-000033280000}"/>
    <cellStyle name="Normal 3 14 24" xfId="11938" xr:uid="{00000000-0005-0000-0000-000034280000}"/>
    <cellStyle name="Normal 3 14 3" xfId="1734" xr:uid="{00000000-0005-0000-0000-000073060000}"/>
    <cellStyle name="Normal 3 14 3 2" xfId="11939" xr:uid="{00000000-0005-0000-0000-000036280000}"/>
    <cellStyle name="Normal 3 14 4" xfId="1735" xr:uid="{00000000-0005-0000-0000-000074060000}"/>
    <cellStyle name="Normal 3 14 4 2" xfId="11940" xr:uid="{00000000-0005-0000-0000-000038280000}"/>
    <cellStyle name="Normal 3 14 5" xfId="1736" xr:uid="{00000000-0005-0000-0000-000075060000}"/>
    <cellStyle name="Normal 3 14 5 2" xfId="11941" xr:uid="{00000000-0005-0000-0000-00003A280000}"/>
    <cellStyle name="Normal 3 14 6" xfId="1737" xr:uid="{00000000-0005-0000-0000-000076060000}"/>
    <cellStyle name="Normal 3 14 6 2" xfId="11942" xr:uid="{00000000-0005-0000-0000-00003C280000}"/>
    <cellStyle name="Normal 3 14 7" xfId="1738" xr:uid="{00000000-0005-0000-0000-000077060000}"/>
    <cellStyle name="Normal 3 14 7 2" xfId="11943" xr:uid="{00000000-0005-0000-0000-00003E280000}"/>
    <cellStyle name="Normal 3 14 8" xfId="1739" xr:uid="{00000000-0005-0000-0000-000078060000}"/>
    <cellStyle name="Normal 3 14 8 2" xfId="11944" xr:uid="{00000000-0005-0000-0000-000040280000}"/>
    <cellStyle name="Normal 3 14 9" xfId="1740" xr:uid="{00000000-0005-0000-0000-000079060000}"/>
    <cellStyle name="Normal 3 14 9 2" xfId="11945" xr:uid="{00000000-0005-0000-0000-000042280000}"/>
    <cellStyle name="Normal 3 15" xfId="1741" xr:uid="{00000000-0005-0000-0000-00007A060000}"/>
    <cellStyle name="Normal 3 15 10" xfId="1742" xr:uid="{00000000-0005-0000-0000-00007B060000}"/>
    <cellStyle name="Normal 3 15 10 2" xfId="11946" xr:uid="{00000000-0005-0000-0000-000045280000}"/>
    <cellStyle name="Normal 3 15 11" xfId="1743" xr:uid="{00000000-0005-0000-0000-00007C060000}"/>
    <cellStyle name="Normal 3 15 11 2" xfId="11947" xr:uid="{00000000-0005-0000-0000-000047280000}"/>
    <cellStyle name="Normal 3 15 12" xfId="1744" xr:uid="{00000000-0005-0000-0000-00007D060000}"/>
    <cellStyle name="Normal 3 15 12 2" xfId="11948" xr:uid="{00000000-0005-0000-0000-000049280000}"/>
    <cellStyle name="Normal 3 15 13" xfId="1745" xr:uid="{00000000-0005-0000-0000-00007E060000}"/>
    <cellStyle name="Normal 3 15 13 2" xfId="11949" xr:uid="{00000000-0005-0000-0000-00004B280000}"/>
    <cellStyle name="Normal 3 15 14" xfId="1746" xr:uid="{00000000-0005-0000-0000-00007F060000}"/>
    <cellStyle name="Normal 3 15 14 2" xfId="11950" xr:uid="{00000000-0005-0000-0000-00004D280000}"/>
    <cellStyle name="Normal 3 15 15" xfId="1747" xr:uid="{00000000-0005-0000-0000-000080060000}"/>
    <cellStyle name="Normal 3 15 15 2" xfId="11951" xr:uid="{00000000-0005-0000-0000-00004F280000}"/>
    <cellStyle name="Normal 3 15 16" xfId="1748" xr:uid="{00000000-0005-0000-0000-000081060000}"/>
    <cellStyle name="Normal 3 15 16 2" xfId="11952" xr:uid="{00000000-0005-0000-0000-000051280000}"/>
    <cellStyle name="Normal 3 15 17" xfId="1749" xr:uid="{00000000-0005-0000-0000-000082060000}"/>
    <cellStyle name="Normal 3 15 17 2" xfId="11953" xr:uid="{00000000-0005-0000-0000-000053280000}"/>
    <cellStyle name="Normal 3 15 18" xfId="1750" xr:uid="{00000000-0005-0000-0000-000083060000}"/>
    <cellStyle name="Normal 3 15 18 2" xfId="11954" xr:uid="{00000000-0005-0000-0000-000055280000}"/>
    <cellStyle name="Normal 3 15 19" xfId="1751" xr:uid="{00000000-0005-0000-0000-000084060000}"/>
    <cellStyle name="Normal 3 15 19 2" xfId="11955" xr:uid="{00000000-0005-0000-0000-000057280000}"/>
    <cellStyle name="Normal 3 15 2" xfId="1752" xr:uid="{00000000-0005-0000-0000-000085060000}"/>
    <cellStyle name="Normal 3 15 2 2" xfId="11956" xr:uid="{00000000-0005-0000-0000-000059280000}"/>
    <cellStyle name="Normal 3 15 20" xfId="1753" xr:uid="{00000000-0005-0000-0000-000086060000}"/>
    <cellStyle name="Normal 3 15 20 2" xfId="11957" xr:uid="{00000000-0005-0000-0000-00005B280000}"/>
    <cellStyle name="Normal 3 15 21" xfId="1754" xr:uid="{00000000-0005-0000-0000-000087060000}"/>
    <cellStyle name="Normal 3 15 21 2" xfId="11958" xr:uid="{00000000-0005-0000-0000-00005D280000}"/>
    <cellStyle name="Normal 3 15 22" xfId="1755" xr:uid="{00000000-0005-0000-0000-000088060000}"/>
    <cellStyle name="Normal 3 15 22 2" xfId="11959" xr:uid="{00000000-0005-0000-0000-00005F280000}"/>
    <cellStyle name="Normal 3 15 23" xfId="1756" xr:uid="{00000000-0005-0000-0000-000089060000}"/>
    <cellStyle name="Normal 3 15 23 2" xfId="11960" xr:uid="{00000000-0005-0000-0000-000061280000}"/>
    <cellStyle name="Normal 3 15 24" xfId="11961" xr:uid="{00000000-0005-0000-0000-000062280000}"/>
    <cellStyle name="Normal 3 15 3" xfId="1757" xr:uid="{00000000-0005-0000-0000-00008A060000}"/>
    <cellStyle name="Normal 3 15 3 2" xfId="11962" xr:uid="{00000000-0005-0000-0000-000064280000}"/>
    <cellStyle name="Normal 3 15 4" xfId="1758" xr:uid="{00000000-0005-0000-0000-00008B060000}"/>
    <cellStyle name="Normal 3 15 4 2" xfId="11963" xr:uid="{00000000-0005-0000-0000-000066280000}"/>
    <cellStyle name="Normal 3 15 5" xfId="1759" xr:uid="{00000000-0005-0000-0000-00008C060000}"/>
    <cellStyle name="Normal 3 15 5 2" xfId="11964" xr:uid="{00000000-0005-0000-0000-000068280000}"/>
    <cellStyle name="Normal 3 15 6" xfId="1760" xr:uid="{00000000-0005-0000-0000-00008D060000}"/>
    <cellStyle name="Normal 3 15 6 2" xfId="11965" xr:uid="{00000000-0005-0000-0000-00006A280000}"/>
    <cellStyle name="Normal 3 15 7" xfId="1761" xr:uid="{00000000-0005-0000-0000-00008E060000}"/>
    <cellStyle name="Normal 3 15 7 2" xfId="11966" xr:uid="{00000000-0005-0000-0000-00006C280000}"/>
    <cellStyle name="Normal 3 15 8" xfId="1762" xr:uid="{00000000-0005-0000-0000-00008F060000}"/>
    <cellStyle name="Normal 3 15 8 2" xfId="11967" xr:uid="{00000000-0005-0000-0000-00006E280000}"/>
    <cellStyle name="Normal 3 15 9" xfId="1763" xr:uid="{00000000-0005-0000-0000-000090060000}"/>
    <cellStyle name="Normal 3 15 9 2" xfId="11968" xr:uid="{00000000-0005-0000-0000-000070280000}"/>
    <cellStyle name="Normal 3 16" xfId="1764" xr:uid="{00000000-0005-0000-0000-000091060000}"/>
    <cellStyle name="Normal 3 16 10" xfId="1765" xr:uid="{00000000-0005-0000-0000-000092060000}"/>
    <cellStyle name="Normal 3 16 10 2" xfId="11969" xr:uid="{00000000-0005-0000-0000-000073280000}"/>
    <cellStyle name="Normal 3 16 11" xfId="1766" xr:uid="{00000000-0005-0000-0000-000093060000}"/>
    <cellStyle name="Normal 3 16 11 2" xfId="11970" xr:uid="{00000000-0005-0000-0000-000075280000}"/>
    <cellStyle name="Normal 3 16 12" xfId="1767" xr:uid="{00000000-0005-0000-0000-000094060000}"/>
    <cellStyle name="Normal 3 16 12 2" xfId="11971" xr:uid="{00000000-0005-0000-0000-000077280000}"/>
    <cellStyle name="Normal 3 16 13" xfId="1768" xr:uid="{00000000-0005-0000-0000-000095060000}"/>
    <cellStyle name="Normal 3 16 13 2" xfId="11972" xr:uid="{00000000-0005-0000-0000-000079280000}"/>
    <cellStyle name="Normal 3 16 14" xfId="1769" xr:uid="{00000000-0005-0000-0000-000096060000}"/>
    <cellStyle name="Normal 3 16 14 2" xfId="11973" xr:uid="{00000000-0005-0000-0000-00007B280000}"/>
    <cellStyle name="Normal 3 16 15" xfId="1770" xr:uid="{00000000-0005-0000-0000-000097060000}"/>
    <cellStyle name="Normal 3 16 15 2" xfId="11974" xr:uid="{00000000-0005-0000-0000-00007D280000}"/>
    <cellStyle name="Normal 3 16 16" xfId="1771" xr:uid="{00000000-0005-0000-0000-000098060000}"/>
    <cellStyle name="Normal 3 16 16 2" xfId="11975" xr:uid="{00000000-0005-0000-0000-00007F280000}"/>
    <cellStyle name="Normal 3 16 17" xfId="1772" xr:uid="{00000000-0005-0000-0000-000099060000}"/>
    <cellStyle name="Normal 3 16 17 2" xfId="11976" xr:uid="{00000000-0005-0000-0000-000081280000}"/>
    <cellStyle name="Normal 3 16 18" xfId="1773" xr:uid="{00000000-0005-0000-0000-00009A060000}"/>
    <cellStyle name="Normal 3 16 18 2" xfId="11977" xr:uid="{00000000-0005-0000-0000-000083280000}"/>
    <cellStyle name="Normal 3 16 19" xfId="1774" xr:uid="{00000000-0005-0000-0000-00009B060000}"/>
    <cellStyle name="Normal 3 16 19 2" xfId="11978" xr:uid="{00000000-0005-0000-0000-000085280000}"/>
    <cellStyle name="Normal 3 16 2" xfId="1775" xr:uid="{00000000-0005-0000-0000-00009C060000}"/>
    <cellStyle name="Normal 3 16 2 2" xfId="11979" xr:uid="{00000000-0005-0000-0000-000087280000}"/>
    <cellStyle name="Normal 3 16 20" xfId="1776" xr:uid="{00000000-0005-0000-0000-00009D060000}"/>
    <cellStyle name="Normal 3 16 20 2" xfId="11980" xr:uid="{00000000-0005-0000-0000-000089280000}"/>
    <cellStyle name="Normal 3 16 21" xfId="1777" xr:uid="{00000000-0005-0000-0000-00009E060000}"/>
    <cellStyle name="Normal 3 16 21 2" xfId="11981" xr:uid="{00000000-0005-0000-0000-00008B280000}"/>
    <cellStyle name="Normal 3 16 22" xfId="1778" xr:uid="{00000000-0005-0000-0000-00009F060000}"/>
    <cellStyle name="Normal 3 16 22 2" xfId="11982" xr:uid="{00000000-0005-0000-0000-00008D280000}"/>
    <cellStyle name="Normal 3 16 23" xfId="1779" xr:uid="{00000000-0005-0000-0000-0000A0060000}"/>
    <cellStyle name="Normal 3 16 23 2" xfId="11983" xr:uid="{00000000-0005-0000-0000-00008F280000}"/>
    <cellStyle name="Normal 3 16 24" xfId="11984" xr:uid="{00000000-0005-0000-0000-000090280000}"/>
    <cellStyle name="Normal 3 16 3" xfId="1780" xr:uid="{00000000-0005-0000-0000-0000A1060000}"/>
    <cellStyle name="Normal 3 16 3 2" xfId="11985" xr:uid="{00000000-0005-0000-0000-000092280000}"/>
    <cellStyle name="Normal 3 16 4" xfId="1781" xr:uid="{00000000-0005-0000-0000-0000A2060000}"/>
    <cellStyle name="Normal 3 16 4 2" xfId="11986" xr:uid="{00000000-0005-0000-0000-000094280000}"/>
    <cellStyle name="Normal 3 16 5" xfId="1782" xr:uid="{00000000-0005-0000-0000-0000A3060000}"/>
    <cellStyle name="Normal 3 16 5 2" xfId="11987" xr:uid="{00000000-0005-0000-0000-000096280000}"/>
    <cellStyle name="Normal 3 16 6" xfId="1783" xr:uid="{00000000-0005-0000-0000-0000A4060000}"/>
    <cellStyle name="Normal 3 16 6 2" xfId="11988" xr:uid="{00000000-0005-0000-0000-000098280000}"/>
    <cellStyle name="Normal 3 16 7" xfId="1784" xr:uid="{00000000-0005-0000-0000-0000A5060000}"/>
    <cellStyle name="Normal 3 16 7 2" xfId="11989" xr:uid="{00000000-0005-0000-0000-00009A280000}"/>
    <cellStyle name="Normal 3 16 8" xfId="1785" xr:uid="{00000000-0005-0000-0000-0000A6060000}"/>
    <cellStyle name="Normal 3 16 8 2" xfId="11990" xr:uid="{00000000-0005-0000-0000-00009C280000}"/>
    <cellStyle name="Normal 3 16 9" xfId="1786" xr:uid="{00000000-0005-0000-0000-0000A7060000}"/>
    <cellStyle name="Normal 3 16 9 2" xfId="11991" xr:uid="{00000000-0005-0000-0000-00009E280000}"/>
    <cellStyle name="Normal 3 17" xfId="1787" xr:uid="{00000000-0005-0000-0000-0000A8060000}"/>
    <cellStyle name="Normal 3 17 10" xfId="1788" xr:uid="{00000000-0005-0000-0000-0000A9060000}"/>
    <cellStyle name="Normal 3 17 10 2" xfId="11992" xr:uid="{00000000-0005-0000-0000-0000A1280000}"/>
    <cellStyle name="Normal 3 17 11" xfId="1789" xr:uid="{00000000-0005-0000-0000-0000AA060000}"/>
    <cellStyle name="Normal 3 17 11 2" xfId="11993" xr:uid="{00000000-0005-0000-0000-0000A3280000}"/>
    <cellStyle name="Normal 3 17 12" xfId="1790" xr:uid="{00000000-0005-0000-0000-0000AB060000}"/>
    <cellStyle name="Normal 3 17 12 2" xfId="11994" xr:uid="{00000000-0005-0000-0000-0000A5280000}"/>
    <cellStyle name="Normal 3 17 13" xfId="1791" xr:uid="{00000000-0005-0000-0000-0000AC060000}"/>
    <cellStyle name="Normal 3 17 13 2" xfId="11995" xr:uid="{00000000-0005-0000-0000-0000A7280000}"/>
    <cellStyle name="Normal 3 17 14" xfId="1792" xr:uid="{00000000-0005-0000-0000-0000AD060000}"/>
    <cellStyle name="Normal 3 17 14 2" xfId="11996" xr:uid="{00000000-0005-0000-0000-0000A9280000}"/>
    <cellStyle name="Normal 3 17 15" xfId="1793" xr:uid="{00000000-0005-0000-0000-0000AE060000}"/>
    <cellStyle name="Normal 3 17 15 2" xfId="11997" xr:uid="{00000000-0005-0000-0000-0000AB280000}"/>
    <cellStyle name="Normal 3 17 16" xfId="1794" xr:uid="{00000000-0005-0000-0000-0000AF060000}"/>
    <cellStyle name="Normal 3 17 16 2" xfId="11998" xr:uid="{00000000-0005-0000-0000-0000AD280000}"/>
    <cellStyle name="Normal 3 17 17" xfId="1795" xr:uid="{00000000-0005-0000-0000-0000B0060000}"/>
    <cellStyle name="Normal 3 17 17 2" xfId="11999" xr:uid="{00000000-0005-0000-0000-0000AF280000}"/>
    <cellStyle name="Normal 3 17 18" xfId="1796" xr:uid="{00000000-0005-0000-0000-0000B1060000}"/>
    <cellStyle name="Normal 3 17 18 2" xfId="12000" xr:uid="{00000000-0005-0000-0000-0000B1280000}"/>
    <cellStyle name="Normal 3 17 19" xfId="1797" xr:uid="{00000000-0005-0000-0000-0000B2060000}"/>
    <cellStyle name="Normal 3 17 19 2" xfId="12001" xr:uid="{00000000-0005-0000-0000-0000B3280000}"/>
    <cellStyle name="Normal 3 17 2" xfId="1798" xr:uid="{00000000-0005-0000-0000-0000B3060000}"/>
    <cellStyle name="Normal 3 17 2 2" xfId="12002" xr:uid="{00000000-0005-0000-0000-0000B5280000}"/>
    <cellStyle name="Normal 3 17 20" xfId="1799" xr:uid="{00000000-0005-0000-0000-0000B4060000}"/>
    <cellStyle name="Normal 3 17 20 2" xfId="12003" xr:uid="{00000000-0005-0000-0000-0000B7280000}"/>
    <cellStyle name="Normal 3 17 21" xfId="1800" xr:uid="{00000000-0005-0000-0000-0000B5060000}"/>
    <cellStyle name="Normal 3 17 21 2" xfId="12004" xr:uid="{00000000-0005-0000-0000-0000B9280000}"/>
    <cellStyle name="Normal 3 17 22" xfId="1801" xr:uid="{00000000-0005-0000-0000-0000B6060000}"/>
    <cellStyle name="Normal 3 17 22 2" xfId="12005" xr:uid="{00000000-0005-0000-0000-0000BB280000}"/>
    <cellStyle name="Normal 3 17 23" xfId="1802" xr:uid="{00000000-0005-0000-0000-0000B7060000}"/>
    <cellStyle name="Normal 3 17 23 2" xfId="12006" xr:uid="{00000000-0005-0000-0000-0000BD280000}"/>
    <cellStyle name="Normal 3 17 24" xfId="12007" xr:uid="{00000000-0005-0000-0000-0000BE280000}"/>
    <cellStyle name="Normal 3 17 3" xfId="1803" xr:uid="{00000000-0005-0000-0000-0000B8060000}"/>
    <cellStyle name="Normal 3 17 3 2" xfId="12008" xr:uid="{00000000-0005-0000-0000-0000C0280000}"/>
    <cellStyle name="Normal 3 17 4" xfId="1804" xr:uid="{00000000-0005-0000-0000-0000B9060000}"/>
    <cellStyle name="Normal 3 17 4 2" xfId="12009" xr:uid="{00000000-0005-0000-0000-0000C2280000}"/>
    <cellStyle name="Normal 3 17 5" xfId="1805" xr:uid="{00000000-0005-0000-0000-0000BA060000}"/>
    <cellStyle name="Normal 3 17 5 2" xfId="12010" xr:uid="{00000000-0005-0000-0000-0000C4280000}"/>
    <cellStyle name="Normal 3 17 6" xfId="1806" xr:uid="{00000000-0005-0000-0000-0000BB060000}"/>
    <cellStyle name="Normal 3 17 6 2" xfId="12011" xr:uid="{00000000-0005-0000-0000-0000C6280000}"/>
    <cellStyle name="Normal 3 17 7" xfId="1807" xr:uid="{00000000-0005-0000-0000-0000BC060000}"/>
    <cellStyle name="Normal 3 17 7 2" xfId="12012" xr:uid="{00000000-0005-0000-0000-0000C8280000}"/>
    <cellStyle name="Normal 3 17 8" xfId="1808" xr:uid="{00000000-0005-0000-0000-0000BD060000}"/>
    <cellStyle name="Normal 3 17 8 2" xfId="12013" xr:uid="{00000000-0005-0000-0000-0000CA280000}"/>
    <cellStyle name="Normal 3 17 9" xfId="1809" xr:uid="{00000000-0005-0000-0000-0000BE060000}"/>
    <cellStyle name="Normal 3 17 9 2" xfId="12014" xr:uid="{00000000-0005-0000-0000-0000CC280000}"/>
    <cellStyle name="Normal 3 18" xfId="1810" xr:uid="{00000000-0005-0000-0000-0000BF060000}"/>
    <cellStyle name="Normal 3 18 10" xfId="1811" xr:uid="{00000000-0005-0000-0000-0000C0060000}"/>
    <cellStyle name="Normal 3 18 10 2" xfId="12015" xr:uid="{00000000-0005-0000-0000-0000CF280000}"/>
    <cellStyle name="Normal 3 18 11" xfId="1812" xr:uid="{00000000-0005-0000-0000-0000C1060000}"/>
    <cellStyle name="Normal 3 18 11 2" xfId="12016" xr:uid="{00000000-0005-0000-0000-0000D1280000}"/>
    <cellStyle name="Normal 3 18 12" xfId="1813" xr:uid="{00000000-0005-0000-0000-0000C2060000}"/>
    <cellStyle name="Normal 3 18 12 2" xfId="12017" xr:uid="{00000000-0005-0000-0000-0000D3280000}"/>
    <cellStyle name="Normal 3 18 13" xfId="1814" xr:uid="{00000000-0005-0000-0000-0000C3060000}"/>
    <cellStyle name="Normal 3 18 13 2" xfId="12018" xr:uid="{00000000-0005-0000-0000-0000D5280000}"/>
    <cellStyle name="Normal 3 18 14" xfId="1815" xr:uid="{00000000-0005-0000-0000-0000C4060000}"/>
    <cellStyle name="Normal 3 18 14 2" xfId="12019" xr:uid="{00000000-0005-0000-0000-0000D7280000}"/>
    <cellStyle name="Normal 3 18 15" xfId="1816" xr:uid="{00000000-0005-0000-0000-0000C5060000}"/>
    <cellStyle name="Normal 3 18 15 2" xfId="12020" xr:uid="{00000000-0005-0000-0000-0000D9280000}"/>
    <cellStyle name="Normal 3 18 16" xfId="1817" xr:uid="{00000000-0005-0000-0000-0000C6060000}"/>
    <cellStyle name="Normal 3 18 16 2" xfId="12021" xr:uid="{00000000-0005-0000-0000-0000DB280000}"/>
    <cellStyle name="Normal 3 18 17" xfId="1818" xr:uid="{00000000-0005-0000-0000-0000C7060000}"/>
    <cellStyle name="Normal 3 18 17 2" xfId="12022" xr:uid="{00000000-0005-0000-0000-0000DD280000}"/>
    <cellStyle name="Normal 3 18 18" xfId="1819" xr:uid="{00000000-0005-0000-0000-0000C8060000}"/>
    <cellStyle name="Normal 3 18 18 2" xfId="12023" xr:uid="{00000000-0005-0000-0000-0000DF280000}"/>
    <cellStyle name="Normal 3 18 19" xfId="1820" xr:uid="{00000000-0005-0000-0000-0000C9060000}"/>
    <cellStyle name="Normal 3 18 19 2" xfId="12024" xr:uid="{00000000-0005-0000-0000-0000E1280000}"/>
    <cellStyle name="Normal 3 18 2" xfId="1821" xr:uid="{00000000-0005-0000-0000-0000CA060000}"/>
    <cellStyle name="Normal 3 18 2 2" xfId="12025" xr:uid="{00000000-0005-0000-0000-0000E3280000}"/>
    <cellStyle name="Normal 3 18 20" xfId="1822" xr:uid="{00000000-0005-0000-0000-0000CB060000}"/>
    <cellStyle name="Normal 3 18 20 2" xfId="12026" xr:uid="{00000000-0005-0000-0000-0000E5280000}"/>
    <cellStyle name="Normal 3 18 21" xfId="1823" xr:uid="{00000000-0005-0000-0000-0000CC060000}"/>
    <cellStyle name="Normal 3 18 21 2" xfId="12027" xr:uid="{00000000-0005-0000-0000-0000E7280000}"/>
    <cellStyle name="Normal 3 18 22" xfId="1824" xr:uid="{00000000-0005-0000-0000-0000CD060000}"/>
    <cellStyle name="Normal 3 18 22 2" xfId="12028" xr:uid="{00000000-0005-0000-0000-0000E9280000}"/>
    <cellStyle name="Normal 3 18 23" xfId="1825" xr:uid="{00000000-0005-0000-0000-0000CE060000}"/>
    <cellStyle name="Normal 3 18 23 2" xfId="12029" xr:uid="{00000000-0005-0000-0000-0000EB280000}"/>
    <cellStyle name="Normal 3 18 24" xfId="12030" xr:uid="{00000000-0005-0000-0000-0000EC280000}"/>
    <cellStyle name="Normal 3 18 3" xfId="1826" xr:uid="{00000000-0005-0000-0000-0000CF060000}"/>
    <cellStyle name="Normal 3 18 3 2" xfId="12031" xr:uid="{00000000-0005-0000-0000-0000EE280000}"/>
    <cellStyle name="Normal 3 18 4" xfId="1827" xr:uid="{00000000-0005-0000-0000-0000D0060000}"/>
    <cellStyle name="Normal 3 18 4 2" xfId="12032" xr:uid="{00000000-0005-0000-0000-0000F0280000}"/>
    <cellStyle name="Normal 3 18 5" xfId="1828" xr:uid="{00000000-0005-0000-0000-0000D1060000}"/>
    <cellStyle name="Normal 3 18 5 2" xfId="12033" xr:uid="{00000000-0005-0000-0000-0000F2280000}"/>
    <cellStyle name="Normal 3 18 6" xfId="1829" xr:uid="{00000000-0005-0000-0000-0000D2060000}"/>
    <cellStyle name="Normal 3 18 6 2" xfId="12034" xr:uid="{00000000-0005-0000-0000-0000F4280000}"/>
    <cellStyle name="Normal 3 18 7" xfId="1830" xr:uid="{00000000-0005-0000-0000-0000D3060000}"/>
    <cellStyle name="Normal 3 18 7 2" xfId="12035" xr:uid="{00000000-0005-0000-0000-0000F6280000}"/>
    <cellStyle name="Normal 3 18 8" xfId="1831" xr:uid="{00000000-0005-0000-0000-0000D4060000}"/>
    <cellStyle name="Normal 3 18 8 2" xfId="12036" xr:uid="{00000000-0005-0000-0000-0000F8280000}"/>
    <cellStyle name="Normal 3 18 9" xfId="1832" xr:uid="{00000000-0005-0000-0000-0000D5060000}"/>
    <cellStyle name="Normal 3 18 9 2" xfId="12037" xr:uid="{00000000-0005-0000-0000-0000FA280000}"/>
    <cellStyle name="Normal 3 19" xfId="1833" xr:uid="{00000000-0005-0000-0000-0000D6060000}"/>
    <cellStyle name="Normal 3 19 10" xfId="1834" xr:uid="{00000000-0005-0000-0000-0000D7060000}"/>
    <cellStyle name="Normal 3 19 10 2" xfId="12038" xr:uid="{00000000-0005-0000-0000-0000FD280000}"/>
    <cellStyle name="Normal 3 19 11" xfId="1835" xr:uid="{00000000-0005-0000-0000-0000D8060000}"/>
    <cellStyle name="Normal 3 19 11 2" xfId="12039" xr:uid="{00000000-0005-0000-0000-0000FF280000}"/>
    <cellStyle name="Normal 3 19 12" xfId="1836" xr:uid="{00000000-0005-0000-0000-0000D9060000}"/>
    <cellStyle name="Normal 3 19 12 2" xfId="12040" xr:uid="{00000000-0005-0000-0000-000001290000}"/>
    <cellStyle name="Normal 3 19 13" xfId="1837" xr:uid="{00000000-0005-0000-0000-0000DA060000}"/>
    <cellStyle name="Normal 3 19 13 2" xfId="12041" xr:uid="{00000000-0005-0000-0000-000003290000}"/>
    <cellStyle name="Normal 3 19 14" xfId="1838" xr:uid="{00000000-0005-0000-0000-0000DB060000}"/>
    <cellStyle name="Normal 3 19 14 2" xfId="12042" xr:uid="{00000000-0005-0000-0000-000005290000}"/>
    <cellStyle name="Normal 3 19 15" xfId="1839" xr:uid="{00000000-0005-0000-0000-0000DC060000}"/>
    <cellStyle name="Normal 3 19 15 2" xfId="12043" xr:uid="{00000000-0005-0000-0000-000007290000}"/>
    <cellStyle name="Normal 3 19 16" xfId="1840" xr:uid="{00000000-0005-0000-0000-0000DD060000}"/>
    <cellStyle name="Normal 3 19 16 2" xfId="12044" xr:uid="{00000000-0005-0000-0000-000009290000}"/>
    <cellStyle name="Normal 3 19 17" xfId="1841" xr:uid="{00000000-0005-0000-0000-0000DE060000}"/>
    <cellStyle name="Normal 3 19 17 2" xfId="12045" xr:uid="{00000000-0005-0000-0000-00000B290000}"/>
    <cellStyle name="Normal 3 19 18" xfId="1842" xr:uid="{00000000-0005-0000-0000-0000DF060000}"/>
    <cellStyle name="Normal 3 19 18 2" xfId="12046" xr:uid="{00000000-0005-0000-0000-00000D290000}"/>
    <cellStyle name="Normal 3 19 19" xfId="1843" xr:uid="{00000000-0005-0000-0000-0000E0060000}"/>
    <cellStyle name="Normal 3 19 19 2" xfId="12047" xr:uid="{00000000-0005-0000-0000-00000F290000}"/>
    <cellStyle name="Normal 3 19 2" xfId="1844" xr:uid="{00000000-0005-0000-0000-0000E1060000}"/>
    <cellStyle name="Normal 3 19 2 2" xfId="12048" xr:uid="{00000000-0005-0000-0000-000011290000}"/>
    <cellStyle name="Normal 3 19 20" xfId="1845" xr:uid="{00000000-0005-0000-0000-0000E2060000}"/>
    <cellStyle name="Normal 3 19 20 2" xfId="12049" xr:uid="{00000000-0005-0000-0000-000013290000}"/>
    <cellStyle name="Normal 3 19 21" xfId="1846" xr:uid="{00000000-0005-0000-0000-0000E3060000}"/>
    <cellStyle name="Normal 3 19 21 2" xfId="12050" xr:uid="{00000000-0005-0000-0000-000015290000}"/>
    <cellStyle name="Normal 3 19 22" xfId="1847" xr:uid="{00000000-0005-0000-0000-0000E4060000}"/>
    <cellStyle name="Normal 3 19 22 2" xfId="12051" xr:uid="{00000000-0005-0000-0000-000017290000}"/>
    <cellStyle name="Normal 3 19 23" xfId="1848" xr:uid="{00000000-0005-0000-0000-0000E5060000}"/>
    <cellStyle name="Normal 3 19 23 2" xfId="12052" xr:uid="{00000000-0005-0000-0000-000019290000}"/>
    <cellStyle name="Normal 3 19 24" xfId="12053" xr:uid="{00000000-0005-0000-0000-00001A290000}"/>
    <cellStyle name="Normal 3 19 3" xfId="1849" xr:uid="{00000000-0005-0000-0000-0000E6060000}"/>
    <cellStyle name="Normal 3 19 3 2" xfId="12054" xr:uid="{00000000-0005-0000-0000-00001C290000}"/>
    <cellStyle name="Normal 3 19 4" xfId="1850" xr:uid="{00000000-0005-0000-0000-0000E7060000}"/>
    <cellStyle name="Normal 3 19 4 2" xfId="12055" xr:uid="{00000000-0005-0000-0000-00001E290000}"/>
    <cellStyle name="Normal 3 19 5" xfId="1851" xr:uid="{00000000-0005-0000-0000-0000E8060000}"/>
    <cellStyle name="Normal 3 19 5 2" xfId="12056" xr:uid="{00000000-0005-0000-0000-000020290000}"/>
    <cellStyle name="Normal 3 19 6" xfId="1852" xr:uid="{00000000-0005-0000-0000-0000E9060000}"/>
    <cellStyle name="Normal 3 19 6 2" xfId="12057" xr:uid="{00000000-0005-0000-0000-000022290000}"/>
    <cellStyle name="Normal 3 19 7" xfId="1853" xr:uid="{00000000-0005-0000-0000-0000EA060000}"/>
    <cellStyle name="Normal 3 19 7 2" xfId="12058" xr:uid="{00000000-0005-0000-0000-000024290000}"/>
    <cellStyle name="Normal 3 19 8" xfId="1854" xr:uid="{00000000-0005-0000-0000-0000EB060000}"/>
    <cellStyle name="Normal 3 19 8 2" xfId="12059" xr:uid="{00000000-0005-0000-0000-000026290000}"/>
    <cellStyle name="Normal 3 19 9" xfId="1855" xr:uid="{00000000-0005-0000-0000-0000EC060000}"/>
    <cellStyle name="Normal 3 19 9 2" xfId="12060" xr:uid="{00000000-0005-0000-0000-000028290000}"/>
    <cellStyle name="Normal 3 2" xfId="1856" xr:uid="{00000000-0005-0000-0000-0000ED060000}"/>
    <cellStyle name="Normal 3 2 10" xfId="1857" xr:uid="{00000000-0005-0000-0000-0000EE060000}"/>
    <cellStyle name="Normal 3 2 10 2" xfId="12061" xr:uid="{00000000-0005-0000-0000-00002B290000}"/>
    <cellStyle name="Normal 3 2 11" xfId="1858" xr:uid="{00000000-0005-0000-0000-0000EF060000}"/>
    <cellStyle name="Normal 3 2 11 2" xfId="12062" xr:uid="{00000000-0005-0000-0000-00002D290000}"/>
    <cellStyle name="Normal 3 2 12" xfId="1859" xr:uid="{00000000-0005-0000-0000-0000F0060000}"/>
    <cellStyle name="Normal 3 2 12 2" xfId="12063" xr:uid="{00000000-0005-0000-0000-00002F290000}"/>
    <cellStyle name="Normal 3 2 13" xfId="1860" xr:uid="{00000000-0005-0000-0000-0000F1060000}"/>
    <cellStyle name="Normal 3 2 13 2" xfId="12064" xr:uid="{00000000-0005-0000-0000-000031290000}"/>
    <cellStyle name="Normal 3 2 14" xfId="1861" xr:uid="{00000000-0005-0000-0000-0000F2060000}"/>
    <cellStyle name="Normal 3 2 14 2" xfId="12065" xr:uid="{00000000-0005-0000-0000-000033290000}"/>
    <cellStyle name="Normal 3 2 15" xfId="1862" xr:uid="{00000000-0005-0000-0000-0000F3060000}"/>
    <cellStyle name="Normal 3 2 15 2" xfId="12066" xr:uid="{00000000-0005-0000-0000-000035290000}"/>
    <cellStyle name="Normal 3 2 16" xfId="1863" xr:uid="{00000000-0005-0000-0000-0000F4060000}"/>
    <cellStyle name="Normal 3 2 16 2" xfId="12067" xr:uid="{00000000-0005-0000-0000-000037290000}"/>
    <cellStyle name="Normal 3 2 17" xfId="1864" xr:uid="{00000000-0005-0000-0000-0000F5060000}"/>
    <cellStyle name="Normal 3 2 17 2" xfId="12068" xr:uid="{00000000-0005-0000-0000-000039290000}"/>
    <cellStyle name="Normal 3 2 18" xfId="1865" xr:uid="{00000000-0005-0000-0000-0000F6060000}"/>
    <cellStyle name="Normal 3 2 18 2" xfId="12069" xr:uid="{00000000-0005-0000-0000-00003B290000}"/>
    <cellStyle name="Normal 3 2 19" xfId="1866" xr:uid="{00000000-0005-0000-0000-0000F7060000}"/>
    <cellStyle name="Normal 3 2 19 2" xfId="12070" xr:uid="{00000000-0005-0000-0000-00003D290000}"/>
    <cellStyle name="Normal 3 2 2" xfId="1867" xr:uid="{00000000-0005-0000-0000-0000F8060000}"/>
    <cellStyle name="Normal 3 2 2 10" xfId="1868" xr:uid="{00000000-0005-0000-0000-0000F9060000}"/>
    <cellStyle name="Normal 3 2 2 10 2" xfId="12071" xr:uid="{00000000-0005-0000-0000-000040290000}"/>
    <cellStyle name="Normal 3 2 2 11" xfId="1869" xr:uid="{00000000-0005-0000-0000-0000FA060000}"/>
    <cellStyle name="Normal 3 2 2 11 2" xfId="12072" xr:uid="{00000000-0005-0000-0000-000042290000}"/>
    <cellStyle name="Normal 3 2 2 12" xfId="1870" xr:uid="{00000000-0005-0000-0000-0000FB060000}"/>
    <cellStyle name="Normal 3 2 2 12 2" xfId="12073" xr:uid="{00000000-0005-0000-0000-000044290000}"/>
    <cellStyle name="Normal 3 2 2 13" xfId="1871" xr:uid="{00000000-0005-0000-0000-0000FC060000}"/>
    <cellStyle name="Normal 3 2 2 13 2" xfId="12074" xr:uid="{00000000-0005-0000-0000-000046290000}"/>
    <cellStyle name="Normal 3 2 2 14" xfId="1872" xr:uid="{00000000-0005-0000-0000-0000FD060000}"/>
    <cellStyle name="Normal 3 2 2 14 2" xfId="12075" xr:uid="{00000000-0005-0000-0000-000048290000}"/>
    <cellStyle name="Normal 3 2 2 15" xfId="1873" xr:uid="{00000000-0005-0000-0000-0000FE060000}"/>
    <cellStyle name="Normal 3 2 2 15 2" xfId="12076" xr:uid="{00000000-0005-0000-0000-00004A290000}"/>
    <cellStyle name="Normal 3 2 2 16" xfId="1874" xr:uid="{00000000-0005-0000-0000-0000FF060000}"/>
    <cellStyle name="Normal 3 2 2 16 2" xfId="12077" xr:uid="{00000000-0005-0000-0000-00004C290000}"/>
    <cellStyle name="Normal 3 2 2 17" xfId="1875" xr:uid="{00000000-0005-0000-0000-000000070000}"/>
    <cellStyle name="Normal 3 2 2 17 2" xfId="12078" xr:uid="{00000000-0005-0000-0000-00004E290000}"/>
    <cellStyle name="Normal 3 2 2 18" xfId="1876" xr:uid="{00000000-0005-0000-0000-000001070000}"/>
    <cellStyle name="Normal 3 2 2 18 2" xfId="12079" xr:uid="{00000000-0005-0000-0000-000050290000}"/>
    <cellStyle name="Normal 3 2 2 19" xfId="1877" xr:uid="{00000000-0005-0000-0000-000002070000}"/>
    <cellStyle name="Normal 3 2 2 19 2" xfId="12080" xr:uid="{00000000-0005-0000-0000-000052290000}"/>
    <cellStyle name="Normal 3 2 2 2" xfId="1878" xr:uid="{00000000-0005-0000-0000-000003070000}"/>
    <cellStyle name="Normal 3 2 2 2 2" xfId="12081" xr:uid="{00000000-0005-0000-0000-000054290000}"/>
    <cellStyle name="Normal 3 2 2 20" xfId="1879" xr:uid="{00000000-0005-0000-0000-000004070000}"/>
    <cellStyle name="Normal 3 2 2 20 2" xfId="12082" xr:uid="{00000000-0005-0000-0000-000056290000}"/>
    <cellStyle name="Normal 3 2 2 21" xfId="1880" xr:uid="{00000000-0005-0000-0000-000005070000}"/>
    <cellStyle name="Normal 3 2 2 21 2" xfId="12083" xr:uid="{00000000-0005-0000-0000-000058290000}"/>
    <cellStyle name="Normal 3 2 2 22" xfId="1881" xr:uid="{00000000-0005-0000-0000-000006070000}"/>
    <cellStyle name="Normal 3 2 2 22 2" xfId="12084" xr:uid="{00000000-0005-0000-0000-00005A290000}"/>
    <cellStyle name="Normal 3 2 2 23" xfId="1882" xr:uid="{00000000-0005-0000-0000-000007070000}"/>
    <cellStyle name="Normal 3 2 2 23 2" xfId="12085" xr:uid="{00000000-0005-0000-0000-00005C290000}"/>
    <cellStyle name="Normal 3 2 2 24" xfId="1883" xr:uid="{00000000-0005-0000-0000-000008070000}"/>
    <cellStyle name="Normal 3 2 2 24 2" xfId="12086" xr:uid="{00000000-0005-0000-0000-00005E290000}"/>
    <cellStyle name="Normal 3 2 2 24 3" xfId="12087" xr:uid="{00000000-0005-0000-0000-00005F290000}"/>
    <cellStyle name="Normal 3 2 2 25" xfId="1884" xr:uid="{00000000-0005-0000-0000-000009070000}"/>
    <cellStyle name="Normal 3 2 2 25 2" xfId="12088" xr:uid="{00000000-0005-0000-0000-000061290000}"/>
    <cellStyle name="Normal 3 2 2 25 3" xfId="12089" xr:uid="{00000000-0005-0000-0000-000062290000}"/>
    <cellStyle name="Normal 3 2 2 26" xfId="1885" xr:uid="{00000000-0005-0000-0000-00000A070000}"/>
    <cellStyle name="Normal 3 2 2 26 2" xfId="12090" xr:uid="{00000000-0005-0000-0000-000064290000}"/>
    <cellStyle name="Normal 3 2 2 26 3" xfId="12091" xr:uid="{00000000-0005-0000-0000-000065290000}"/>
    <cellStyle name="Normal 3 2 2 27" xfId="1886" xr:uid="{00000000-0005-0000-0000-00000B070000}"/>
    <cellStyle name="Normal 3 2 2 27 2" xfId="12092" xr:uid="{00000000-0005-0000-0000-000067290000}"/>
    <cellStyle name="Normal 3 2 2 27 3" xfId="12093" xr:uid="{00000000-0005-0000-0000-000068290000}"/>
    <cellStyle name="Normal 3 2 2 28" xfId="1887" xr:uid="{00000000-0005-0000-0000-00000C070000}"/>
    <cellStyle name="Normal 3 2 2 28 2" xfId="12094" xr:uid="{00000000-0005-0000-0000-00006A290000}"/>
    <cellStyle name="Normal 3 2 2 28 3" xfId="12095" xr:uid="{00000000-0005-0000-0000-00006B290000}"/>
    <cellStyle name="Normal 3 2 2 29" xfId="1888" xr:uid="{00000000-0005-0000-0000-00000D070000}"/>
    <cellStyle name="Normal 3 2 2 29 2" xfId="12096" xr:uid="{00000000-0005-0000-0000-00006D290000}"/>
    <cellStyle name="Normal 3 2 2 29 3" xfId="12097" xr:uid="{00000000-0005-0000-0000-00006E290000}"/>
    <cellStyle name="Normal 3 2 2 3" xfId="1889" xr:uid="{00000000-0005-0000-0000-00000E070000}"/>
    <cellStyle name="Normal 3 2 2 3 2" xfId="12098" xr:uid="{00000000-0005-0000-0000-000070290000}"/>
    <cellStyle name="Normal 3 2 2 3 3" xfId="12099" xr:uid="{00000000-0005-0000-0000-000071290000}"/>
    <cellStyle name="Normal 3 2 2 30" xfId="1890" xr:uid="{00000000-0005-0000-0000-00000F070000}"/>
    <cellStyle name="Normal 3 2 2 30 2" xfId="12100" xr:uid="{00000000-0005-0000-0000-000073290000}"/>
    <cellStyle name="Normal 3 2 2 30 3" xfId="12101" xr:uid="{00000000-0005-0000-0000-000074290000}"/>
    <cellStyle name="Normal 3 2 2 31" xfId="1891" xr:uid="{00000000-0005-0000-0000-000010070000}"/>
    <cellStyle name="Normal 3 2 2 31 2" xfId="12102" xr:uid="{00000000-0005-0000-0000-000076290000}"/>
    <cellStyle name="Normal 3 2 2 31 3" xfId="12103" xr:uid="{00000000-0005-0000-0000-000077290000}"/>
    <cellStyle name="Normal 3 2 2 32" xfId="1892" xr:uid="{00000000-0005-0000-0000-000011070000}"/>
    <cellStyle name="Normal 3 2 2 32 2" xfId="12104" xr:uid="{00000000-0005-0000-0000-000079290000}"/>
    <cellStyle name="Normal 3 2 2 32 3" xfId="12105" xr:uid="{00000000-0005-0000-0000-00007A290000}"/>
    <cellStyle name="Normal 3 2 2 33" xfId="1893" xr:uid="{00000000-0005-0000-0000-000012070000}"/>
    <cellStyle name="Normal 3 2 2 33 2" xfId="12106" xr:uid="{00000000-0005-0000-0000-00007C290000}"/>
    <cellStyle name="Normal 3 2 2 33 3" xfId="12107" xr:uid="{00000000-0005-0000-0000-00007D290000}"/>
    <cellStyle name="Normal 3 2 2 34" xfId="12108" xr:uid="{00000000-0005-0000-0000-00007E290000}"/>
    <cellStyle name="Normal 3 2 2 34 2" xfId="12109" xr:uid="{00000000-0005-0000-0000-00007F290000}"/>
    <cellStyle name="Normal 3 2 2 34 3" xfId="12110" xr:uid="{00000000-0005-0000-0000-000080290000}"/>
    <cellStyle name="Normal 3 2 2 34 4" xfId="12111" xr:uid="{00000000-0005-0000-0000-000081290000}"/>
    <cellStyle name="Normal 3 2 2 35" xfId="5363" xr:uid="{00000000-0005-0000-0000-00003E290000}"/>
    <cellStyle name="Normal 3 2 2 4" xfId="1894" xr:uid="{00000000-0005-0000-0000-000013070000}"/>
    <cellStyle name="Normal 3 2 2 4 2" xfId="12112" xr:uid="{00000000-0005-0000-0000-000083290000}"/>
    <cellStyle name="Normal 3 2 2 4 3" xfId="12113" xr:uid="{00000000-0005-0000-0000-000084290000}"/>
    <cellStyle name="Normal 3 2 2 5" xfId="1895" xr:uid="{00000000-0005-0000-0000-000014070000}"/>
    <cellStyle name="Normal 3 2 2 5 2" xfId="12114" xr:uid="{00000000-0005-0000-0000-000086290000}"/>
    <cellStyle name="Normal 3 2 2 5 3" xfId="12115" xr:uid="{00000000-0005-0000-0000-000087290000}"/>
    <cellStyle name="Normal 3 2 2 6" xfId="1896" xr:uid="{00000000-0005-0000-0000-000015070000}"/>
    <cellStyle name="Normal 3 2 2 6 2" xfId="12116" xr:uid="{00000000-0005-0000-0000-000089290000}"/>
    <cellStyle name="Normal 3 2 2 6 3" xfId="12117" xr:uid="{00000000-0005-0000-0000-00008A290000}"/>
    <cellStyle name="Normal 3 2 2 7" xfId="1897" xr:uid="{00000000-0005-0000-0000-000016070000}"/>
    <cellStyle name="Normal 3 2 2 7 2" xfId="12118" xr:uid="{00000000-0005-0000-0000-00008C290000}"/>
    <cellStyle name="Normal 3 2 2 7 3" xfId="12119" xr:uid="{00000000-0005-0000-0000-00008D290000}"/>
    <cellStyle name="Normal 3 2 2 8" xfId="1898" xr:uid="{00000000-0005-0000-0000-000017070000}"/>
    <cellStyle name="Normal 3 2 2 8 2" xfId="12120" xr:uid="{00000000-0005-0000-0000-00008F290000}"/>
    <cellStyle name="Normal 3 2 2 8 3" xfId="12121" xr:uid="{00000000-0005-0000-0000-000090290000}"/>
    <cellStyle name="Normal 3 2 2 9" xfId="1899" xr:uid="{00000000-0005-0000-0000-000018070000}"/>
    <cellStyle name="Normal 3 2 2 9 2" xfId="12122" xr:uid="{00000000-0005-0000-0000-000092290000}"/>
    <cellStyle name="Normal 3 2 2 9 3" xfId="12123" xr:uid="{00000000-0005-0000-0000-000093290000}"/>
    <cellStyle name="Normal 3 2 20" xfId="1900" xr:uid="{00000000-0005-0000-0000-000019070000}"/>
    <cellStyle name="Normal 3 2 20 2" xfId="12124" xr:uid="{00000000-0005-0000-0000-000095290000}"/>
    <cellStyle name="Normal 3 2 20 3" xfId="12125" xr:uid="{00000000-0005-0000-0000-000096290000}"/>
    <cellStyle name="Normal 3 2 21" xfId="1901" xr:uid="{00000000-0005-0000-0000-00001A070000}"/>
    <cellStyle name="Normal 3 2 21 2" xfId="12126" xr:uid="{00000000-0005-0000-0000-000098290000}"/>
    <cellStyle name="Normal 3 2 21 3" xfId="12127" xr:uid="{00000000-0005-0000-0000-000099290000}"/>
    <cellStyle name="Normal 3 2 22" xfId="1902" xr:uid="{00000000-0005-0000-0000-00001B070000}"/>
    <cellStyle name="Normal 3 2 22 2" xfId="12128" xr:uid="{00000000-0005-0000-0000-00009B290000}"/>
    <cellStyle name="Normal 3 2 22 3" xfId="12129" xr:uid="{00000000-0005-0000-0000-00009C290000}"/>
    <cellStyle name="Normal 3 2 23" xfId="1903" xr:uid="{00000000-0005-0000-0000-00001C070000}"/>
    <cellStyle name="Normal 3 2 23 2" xfId="12130" xr:uid="{00000000-0005-0000-0000-00009E290000}"/>
    <cellStyle name="Normal 3 2 23 3" xfId="12131" xr:uid="{00000000-0005-0000-0000-00009F290000}"/>
    <cellStyle name="Normal 3 2 24" xfId="1904" xr:uid="{00000000-0005-0000-0000-00001D070000}"/>
    <cellStyle name="Normal 3 2 24 2" xfId="12132" xr:uid="{00000000-0005-0000-0000-0000A1290000}"/>
    <cellStyle name="Normal 3 2 24 3" xfId="12133" xr:uid="{00000000-0005-0000-0000-0000A2290000}"/>
    <cellStyle name="Normal 3 2 25" xfId="1905" xr:uid="{00000000-0005-0000-0000-00001E070000}"/>
    <cellStyle name="Normal 3 2 25 2" xfId="12134" xr:uid="{00000000-0005-0000-0000-0000A4290000}"/>
    <cellStyle name="Normal 3 2 25 3" xfId="12135" xr:uid="{00000000-0005-0000-0000-0000A5290000}"/>
    <cellStyle name="Normal 3 2 26" xfId="1906" xr:uid="{00000000-0005-0000-0000-00001F070000}"/>
    <cellStyle name="Normal 3 2 26 2" xfId="12136" xr:uid="{00000000-0005-0000-0000-0000A7290000}"/>
    <cellStyle name="Normal 3 2 26 3" xfId="12137" xr:uid="{00000000-0005-0000-0000-0000A8290000}"/>
    <cellStyle name="Normal 3 2 27" xfId="1907" xr:uid="{00000000-0005-0000-0000-000020070000}"/>
    <cellStyle name="Normal 3 2 27 2" xfId="12138" xr:uid="{00000000-0005-0000-0000-0000AA290000}"/>
    <cellStyle name="Normal 3 2 27 3" xfId="12139" xr:uid="{00000000-0005-0000-0000-0000AB290000}"/>
    <cellStyle name="Normal 3 2 28" xfId="1908" xr:uid="{00000000-0005-0000-0000-000021070000}"/>
    <cellStyle name="Normal 3 2 28 2" xfId="12140" xr:uid="{00000000-0005-0000-0000-0000AD290000}"/>
    <cellStyle name="Normal 3 2 28 3" xfId="12141" xr:uid="{00000000-0005-0000-0000-0000AE290000}"/>
    <cellStyle name="Normal 3 2 29" xfId="1909" xr:uid="{00000000-0005-0000-0000-000022070000}"/>
    <cellStyle name="Normal 3 2 29 2" xfId="12142" xr:uid="{00000000-0005-0000-0000-0000B0290000}"/>
    <cellStyle name="Normal 3 2 29 3" xfId="12143" xr:uid="{00000000-0005-0000-0000-0000B1290000}"/>
    <cellStyle name="Normal 3 2 3" xfId="1910" xr:uid="{00000000-0005-0000-0000-000023070000}"/>
    <cellStyle name="Normal 3 2 3 2" xfId="12144" xr:uid="{00000000-0005-0000-0000-0000B3290000}"/>
    <cellStyle name="Normal 3 2 3 3" xfId="12145" xr:uid="{00000000-0005-0000-0000-0000B4290000}"/>
    <cellStyle name="Normal 3 2 30" xfId="1911" xr:uid="{00000000-0005-0000-0000-000024070000}"/>
    <cellStyle name="Normal 3 2 30 2" xfId="12146" xr:uid="{00000000-0005-0000-0000-0000B6290000}"/>
    <cellStyle name="Normal 3 2 30 3" xfId="12147" xr:uid="{00000000-0005-0000-0000-0000B7290000}"/>
    <cellStyle name="Normal 3 2 31" xfId="1912" xr:uid="{00000000-0005-0000-0000-000025070000}"/>
    <cellStyle name="Normal 3 2 31 2" xfId="12148" xr:uid="{00000000-0005-0000-0000-0000B9290000}"/>
    <cellStyle name="Normal 3 2 31 3" xfId="12149" xr:uid="{00000000-0005-0000-0000-0000BA290000}"/>
    <cellStyle name="Normal 3 2 32" xfId="1913" xr:uid="{00000000-0005-0000-0000-000026070000}"/>
    <cellStyle name="Normal 3 2 32 2" xfId="12150" xr:uid="{00000000-0005-0000-0000-0000BC290000}"/>
    <cellStyle name="Normal 3 2 32 3" xfId="12151" xr:uid="{00000000-0005-0000-0000-0000BD290000}"/>
    <cellStyle name="Normal 3 2 33" xfId="1914" xr:uid="{00000000-0005-0000-0000-000027070000}"/>
    <cellStyle name="Normal 3 2 33 2" xfId="12152" xr:uid="{00000000-0005-0000-0000-0000BF290000}"/>
    <cellStyle name="Normal 3 2 33 3" xfId="12153" xr:uid="{00000000-0005-0000-0000-0000C0290000}"/>
    <cellStyle name="Normal 3 2 34" xfId="1915" xr:uid="{00000000-0005-0000-0000-000028070000}"/>
    <cellStyle name="Normal 3 2 34 2" xfId="12154" xr:uid="{00000000-0005-0000-0000-0000C2290000}"/>
    <cellStyle name="Normal 3 2 34 3" xfId="12155" xr:uid="{00000000-0005-0000-0000-0000C3290000}"/>
    <cellStyle name="Normal 3 2 35" xfId="1916" xr:uid="{00000000-0005-0000-0000-000029070000}"/>
    <cellStyle name="Normal 3 2 35 2" xfId="12156" xr:uid="{00000000-0005-0000-0000-0000C5290000}"/>
    <cellStyle name="Normal 3 2 35 3" xfId="12157" xr:uid="{00000000-0005-0000-0000-0000C6290000}"/>
    <cellStyle name="Normal 3 2 36" xfId="1917" xr:uid="{00000000-0005-0000-0000-00002A070000}"/>
    <cellStyle name="Normal 3 2 36 2" xfId="12158" xr:uid="{00000000-0005-0000-0000-0000C8290000}"/>
    <cellStyle name="Normal 3 2 36 3" xfId="12159" xr:uid="{00000000-0005-0000-0000-0000C9290000}"/>
    <cellStyle name="Normal 3 2 37" xfId="1918" xr:uid="{00000000-0005-0000-0000-00002B070000}"/>
    <cellStyle name="Normal 3 2 37 2" xfId="12160" xr:uid="{00000000-0005-0000-0000-0000CB290000}"/>
    <cellStyle name="Normal 3 2 37 3" xfId="12161" xr:uid="{00000000-0005-0000-0000-0000CC290000}"/>
    <cellStyle name="Normal 3 2 38" xfId="1919" xr:uid="{00000000-0005-0000-0000-00002C070000}"/>
    <cellStyle name="Normal 3 2 38 2" xfId="12162" xr:uid="{00000000-0005-0000-0000-0000CE290000}"/>
    <cellStyle name="Normal 3 2 38 3" xfId="12163" xr:uid="{00000000-0005-0000-0000-0000CF290000}"/>
    <cellStyle name="Normal 3 2 39" xfId="1920" xr:uid="{00000000-0005-0000-0000-00002D070000}"/>
    <cellStyle name="Normal 3 2 39 2" xfId="12164" xr:uid="{00000000-0005-0000-0000-0000D1290000}"/>
    <cellStyle name="Normal 3 2 39 3" xfId="12165" xr:uid="{00000000-0005-0000-0000-0000D2290000}"/>
    <cellStyle name="Normal 3 2 4" xfId="1921" xr:uid="{00000000-0005-0000-0000-00002E070000}"/>
    <cellStyle name="Normal 3 2 4 2" xfId="12166" xr:uid="{00000000-0005-0000-0000-0000D4290000}"/>
    <cellStyle name="Normal 3 2 4 3" xfId="12167" xr:uid="{00000000-0005-0000-0000-0000D5290000}"/>
    <cellStyle name="Normal 3 2 40" xfId="1922" xr:uid="{00000000-0005-0000-0000-00002F070000}"/>
    <cellStyle name="Normal 3 2 40 2" xfId="12168" xr:uid="{00000000-0005-0000-0000-0000D7290000}"/>
    <cellStyle name="Normal 3 2 40 3" xfId="12169" xr:uid="{00000000-0005-0000-0000-0000D8290000}"/>
    <cellStyle name="Normal 3 2 41" xfId="1923" xr:uid="{00000000-0005-0000-0000-000030070000}"/>
    <cellStyle name="Normal 3 2 41 2" xfId="12170" xr:uid="{00000000-0005-0000-0000-0000DA290000}"/>
    <cellStyle name="Normal 3 2 41 3" xfId="12171" xr:uid="{00000000-0005-0000-0000-0000DB290000}"/>
    <cellStyle name="Normal 3 2 42" xfId="1924" xr:uid="{00000000-0005-0000-0000-000031070000}"/>
    <cellStyle name="Normal 3 2 42 2" xfId="12172" xr:uid="{00000000-0005-0000-0000-0000DD290000}"/>
    <cellStyle name="Normal 3 2 42 3" xfId="12173" xr:uid="{00000000-0005-0000-0000-0000DE290000}"/>
    <cellStyle name="Normal 3 2 43" xfId="1925" xr:uid="{00000000-0005-0000-0000-000032070000}"/>
    <cellStyle name="Normal 3 2 43 2" xfId="12174" xr:uid="{00000000-0005-0000-0000-0000E0290000}"/>
    <cellStyle name="Normal 3 2 43 3" xfId="12175" xr:uid="{00000000-0005-0000-0000-0000E1290000}"/>
    <cellStyle name="Normal 3 2 44" xfId="1926" xr:uid="{00000000-0005-0000-0000-000033070000}"/>
    <cellStyle name="Normal 3 2 44 2" xfId="12176" xr:uid="{00000000-0005-0000-0000-0000E3290000}"/>
    <cellStyle name="Normal 3 2 44 3" xfId="12177" xr:uid="{00000000-0005-0000-0000-0000E4290000}"/>
    <cellStyle name="Normal 3 2 45" xfId="1927" xr:uid="{00000000-0005-0000-0000-000034070000}"/>
    <cellStyle name="Normal 3 2 45 2" xfId="12178" xr:uid="{00000000-0005-0000-0000-0000E6290000}"/>
    <cellStyle name="Normal 3 2 45 3" xfId="12179" xr:uid="{00000000-0005-0000-0000-0000E7290000}"/>
    <cellStyle name="Normal 3 2 46" xfId="1928" xr:uid="{00000000-0005-0000-0000-000035070000}"/>
    <cellStyle name="Normal 3 2 46 2" xfId="12180" xr:uid="{00000000-0005-0000-0000-0000E9290000}"/>
    <cellStyle name="Normal 3 2 46 3" xfId="12181" xr:uid="{00000000-0005-0000-0000-0000EA290000}"/>
    <cellStyle name="Normal 3 2 47" xfId="1929" xr:uid="{00000000-0005-0000-0000-000036070000}"/>
    <cellStyle name="Normal 3 2 47 2" xfId="12182" xr:uid="{00000000-0005-0000-0000-0000EC290000}"/>
    <cellStyle name="Normal 3 2 47 3" xfId="12183" xr:uid="{00000000-0005-0000-0000-0000ED290000}"/>
    <cellStyle name="Normal 3 2 48" xfId="1930" xr:uid="{00000000-0005-0000-0000-000037070000}"/>
    <cellStyle name="Normal 3 2 48 2" xfId="12184" xr:uid="{00000000-0005-0000-0000-0000EF290000}"/>
    <cellStyle name="Normal 3 2 48 3" xfId="12185" xr:uid="{00000000-0005-0000-0000-0000F0290000}"/>
    <cellStyle name="Normal 3 2 49" xfId="1931" xr:uid="{00000000-0005-0000-0000-000038070000}"/>
    <cellStyle name="Normal 3 2 49 2" xfId="12186" xr:uid="{00000000-0005-0000-0000-0000F2290000}"/>
    <cellStyle name="Normal 3 2 49 3" xfId="12187" xr:uid="{00000000-0005-0000-0000-0000F3290000}"/>
    <cellStyle name="Normal 3 2 5" xfId="1932" xr:uid="{00000000-0005-0000-0000-000039070000}"/>
    <cellStyle name="Normal 3 2 5 2" xfId="12188" xr:uid="{00000000-0005-0000-0000-0000F5290000}"/>
    <cellStyle name="Normal 3 2 5 3" xfId="12189" xr:uid="{00000000-0005-0000-0000-0000F6290000}"/>
    <cellStyle name="Normal 3 2 50" xfId="1933" xr:uid="{00000000-0005-0000-0000-00003A070000}"/>
    <cellStyle name="Normal 3 2 50 2" xfId="12190" xr:uid="{00000000-0005-0000-0000-0000F8290000}"/>
    <cellStyle name="Normal 3 2 50 3" xfId="12191" xr:uid="{00000000-0005-0000-0000-0000F9290000}"/>
    <cellStyle name="Normal 3 2 51" xfId="1934" xr:uid="{00000000-0005-0000-0000-00003B070000}"/>
    <cellStyle name="Normal 3 2 51 2" xfId="12192" xr:uid="{00000000-0005-0000-0000-0000FB290000}"/>
    <cellStyle name="Normal 3 2 51 3" xfId="12193" xr:uid="{00000000-0005-0000-0000-0000FC290000}"/>
    <cellStyle name="Normal 3 2 52" xfId="1935" xr:uid="{00000000-0005-0000-0000-00003C070000}"/>
    <cellStyle name="Normal 3 2 52 2" xfId="12194" xr:uid="{00000000-0005-0000-0000-0000FE290000}"/>
    <cellStyle name="Normal 3 2 52 3" xfId="12195" xr:uid="{00000000-0005-0000-0000-0000FF290000}"/>
    <cellStyle name="Normal 3 2 53" xfId="1936" xr:uid="{00000000-0005-0000-0000-00003D070000}"/>
    <cellStyle name="Normal 3 2 53 2" xfId="12196" xr:uid="{00000000-0005-0000-0000-0000012A0000}"/>
    <cellStyle name="Normal 3 2 53 3" xfId="12197" xr:uid="{00000000-0005-0000-0000-0000022A0000}"/>
    <cellStyle name="Normal 3 2 54" xfId="1937" xr:uid="{00000000-0005-0000-0000-00003E070000}"/>
    <cellStyle name="Normal 3 2 54 2" xfId="12198" xr:uid="{00000000-0005-0000-0000-0000042A0000}"/>
    <cellStyle name="Normal 3 2 54 3" xfId="12199" xr:uid="{00000000-0005-0000-0000-0000052A0000}"/>
    <cellStyle name="Normal 3 2 55" xfId="1938" xr:uid="{00000000-0005-0000-0000-00003F070000}"/>
    <cellStyle name="Normal 3 2 55 2" xfId="12200" xr:uid="{00000000-0005-0000-0000-0000072A0000}"/>
    <cellStyle name="Normal 3 2 55 3" xfId="12201" xr:uid="{00000000-0005-0000-0000-0000082A0000}"/>
    <cellStyle name="Normal 3 2 56" xfId="12202" xr:uid="{00000000-0005-0000-0000-0000092A0000}"/>
    <cellStyle name="Normal 3 2 56 2" xfId="12203" xr:uid="{00000000-0005-0000-0000-00000A2A0000}"/>
    <cellStyle name="Normal 3 2 56 3" xfId="12204" xr:uid="{00000000-0005-0000-0000-00000B2A0000}"/>
    <cellStyle name="Normal 3 2 56 4" xfId="12205" xr:uid="{00000000-0005-0000-0000-00000C2A0000}"/>
    <cellStyle name="Normal 3 2 57" xfId="12206" xr:uid="{00000000-0005-0000-0000-00000D2A0000}"/>
    <cellStyle name="Normal 3 2 57 2" xfId="12207" xr:uid="{00000000-0005-0000-0000-00000E2A0000}"/>
    <cellStyle name="Normal 3 2 58" xfId="12208" xr:uid="{00000000-0005-0000-0000-00000F2A0000}"/>
    <cellStyle name="Normal 3 2 59" xfId="5364" xr:uid="{00000000-0005-0000-0000-000029290000}"/>
    <cellStyle name="Normal 3 2 6" xfId="1939" xr:uid="{00000000-0005-0000-0000-000040070000}"/>
    <cellStyle name="Normal 3 2 6 2" xfId="12209" xr:uid="{00000000-0005-0000-0000-0000112A0000}"/>
    <cellStyle name="Normal 3 2 6 3" xfId="12210" xr:uid="{00000000-0005-0000-0000-0000122A0000}"/>
    <cellStyle name="Normal 3 2 7" xfId="1940" xr:uid="{00000000-0005-0000-0000-000041070000}"/>
    <cellStyle name="Normal 3 2 7 2" xfId="12211" xr:uid="{00000000-0005-0000-0000-0000142A0000}"/>
    <cellStyle name="Normal 3 2 7 3" xfId="12212" xr:uid="{00000000-0005-0000-0000-0000152A0000}"/>
    <cellStyle name="Normal 3 2 8" xfId="1941" xr:uid="{00000000-0005-0000-0000-000042070000}"/>
    <cellStyle name="Normal 3 2 8 2" xfId="12213" xr:uid="{00000000-0005-0000-0000-0000172A0000}"/>
    <cellStyle name="Normal 3 2 8 3" xfId="12214" xr:uid="{00000000-0005-0000-0000-0000182A0000}"/>
    <cellStyle name="Normal 3 2 9" xfId="1942" xr:uid="{00000000-0005-0000-0000-000043070000}"/>
    <cellStyle name="Normal 3 2 9 2" xfId="12215" xr:uid="{00000000-0005-0000-0000-00001A2A0000}"/>
    <cellStyle name="Normal 3 2 9 3" xfId="12216" xr:uid="{00000000-0005-0000-0000-00001B2A0000}"/>
    <cellStyle name="Normal 3 2_App b.3 Unspent_" xfId="1943" xr:uid="{00000000-0005-0000-0000-000044070000}"/>
    <cellStyle name="Normal 3 20" xfId="1944" xr:uid="{00000000-0005-0000-0000-000045070000}"/>
    <cellStyle name="Normal 3 20 10" xfId="1945" xr:uid="{00000000-0005-0000-0000-000046070000}"/>
    <cellStyle name="Normal 3 20 10 2" xfId="12217" xr:uid="{00000000-0005-0000-0000-00001F2A0000}"/>
    <cellStyle name="Normal 3 20 10 3" xfId="12218" xr:uid="{00000000-0005-0000-0000-0000202A0000}"/>
    <cellStyle name="Normal 3 20 11" xfId="1946" xr:uid="{00000000-0005-0000-0000-000047070000}"/>
    <cellStyle name="Normal 3 20 11 2" xfId="12219" xr:uid="{00000000-0005-0000-0000-0000222A0000}"/>
    <cellStyle name="Normal 3 20 11 3" xfId="12220" xr:uid="{00000000-0005-0000-0000-0000232A0000}"/>
    <cellStyle name="Normal 3 20 12" xfId="1947" xr:uid="{00000000-0005-0000-0000-000048070000}"/>
    <cellStyle name="Normal 3 20 12 2" xfId="12221" xr:uid="{00000000-0005-0000-0000-0000252A0000}"/>
    <cellStyle name="Normal 3 20 12 3" xfId="12222" xr:uid="{00000000-0005-0000-0000-0000262A0000}"/>
    <cellStyle name="Normal 3 20 13" xfId="1948" xr:uid="{00000000-0005-0000-0000-000049070000}"/>
    <cellStyle name="Normal 3 20 13 2" xfId="12223" xr:uid="{00000000-0005-0000-0000-0000282A0000}"/>
    <cellStyle name="Normal 3 20 13 3" xfId="12224" xr:uid="{00000000-0005-0000-0000-0000292A0000}"/>
    <cellStyle name="Normal 3 20 14" xfId="1949" xr:uid="{00000000-0005-0000-0000-00004A070000}"/>
    <cellStyle name="Normal 3 20 14 2" xfId="12225" xr:uid="{00000000-0005-0000-0000-00002B2A0000}"/>
    <cellStyle name="Normal 3 20 14 3" xfId="12226" xr:uid="{00000000-0005-0000-0000-00002C2A0000}"/>
    <cellStyle name="Normal 3 20 15" xfId="1950" xr:uid="{00000000-0005-0000-0000-00004B070000}"/>
    <cellStyle name="Normal 3 20 15 2" xfId="12227" xr:uid="{00000000-0005-0000-0000-00002E2A0000}"/>
    <cellStyle name="Normal 3 20 15 3" xfId="12228" xr:uid="{00000000-0005-0000-0000-00002F2A0000}"/>
    <cellStyle name="Normal 3 20 16" xfId="1951" xr:uid="{00000000-0005-0000-0000-00004C070000}"/>
    <cellStyle name="Normal 3 20 16 2" xfId="12229" xr:uid="{00000000-0005-0000-0000-0000312A0000}"/>
    <cellStyle name="Normal 3 20 16 3" xfId="12230" xr:uid="{00000000-0005-0000-0000-0000322A0000}"/>
    <cellStyle name="Normal 3 20 17" xfId="1952" xr:uid="{00000000-0005-0000-0000-00004D070000}"/>
    <cellStyle name="Normal 3 20 17 2" xfId="12231" xr:uid="{00000000-0005-0000-0000-0000342A0000}"/>
    <cellStyle name="Normal 3 20 17 3" xfId="12232" xr:uid="{00000000-0005-0000-0000-0000352A0000}"/>
    <cellStyle name="Normal 3 20 18" xfId="1953" xr:uid="{00000000-0005-0000-0000-00004E070000}"/>
    <cellStyle name="Normal 3 20 18 2" xfId="12233" xr:uid="{00000000-0005-0000-0000-0000372A0000}"/>
    <cellStyle name="Normal 3 20 18 3" xfId="12234" xr:uid="{00000000-0005-0000-0000-0000382A0000}"/>
    <cellStyle name="Normal 3 20 19" xfId="1954" xr:uid="{00000000-0005-0000-0000-00004F070000}"/>
    <cellStyle name="Normal 3 20 19 2" xfId="12235" xr:uid="{00000000-0005-0000-0000-00003A2A0000}"/>
    <cellStyle name="Normal 3 20 19 3" xfId="12236" xr:uid="{00000000-0005-0000-0000-00003B2A0000}"/>
    <cellStyle name="Normal 3 20 2" xfId="1955" xr:uid="{00000000-0005-0000-0000-000050070000}"/>
    <cellStyle name="Normal 3 20 2 2" xfId="12237" xr:uid="{00000000-0005-0000-0000-00003D2A0000}"/>
    <cellStyle name="Normal 3 20 2 3" xfId="12238" xr:uid="{00000000-0005-0000-0000-00003E2A0000}"/>
    <cellStyle name="Normal 3 20 20" xfId="1956" xr:uid="{00000000-0005-0000-0000-000051070000}"/>
    <cellStyle name="Normal 3 20 20 2" xfId="12239" xr:uid="{00000000-0005-0000-0000-0000402A0000}"/>
    <cellStyle name="Normal 3 20 20 3" xfId="12240" xr:uid="{00000000-0005-0000-0000-0000412A0000}"/>
    <cellStyle name="Normal 3 20 21" xfId="1957" xr:uid="{00000000-0005-0000-0000-000052070000}"/>
    <cellStyle name="Normal 3 20 21 2" xfId="12241" xr:uid="{00000000-0005-0000-0000-0000432A0000}"/>
    <cellStyle name="Normal 3 20 21 3" xfId="12242" xr:uid="{00000000-0005-0000-0000-0000442A0000}"/>
    <cellStyle name="Normal 3 20 22" xfId="1958" xr:uid="{00000000-0005-0000-0000-000053070000}"/>
    <cellStyle name="Normal 3 20 22 2" xfId="12243" xr:uid="{00000000-0005-0000-0000-0000462A0000}"/>
    <cellStyle name="Normal 3 20 22 3" xfId="12244" xr:uid="{00000000-0005-0000-0000-0000472A0000}"/>
    <cellStyle name="Normal 3 20 23" xfId="1959" xr:uid="{00000000-0005-0000-0000-000054070000}"/>
    <cellStyle name="Normal 3 20 23 2" xfId="12245" xr:uid="{00000000-0005-0000-0000-0000492A0000}"/>
    <cellStyle name="Normal 3 20 23 3" xfId="12246" xr:uid="{00000000-0005-0000-0000-00004A2A0000}"/>
    <cellStyle name="Normal 3 20 24" xfId="12247" xr:uid="{00000000-0005-0000-0000-00004B2A0000}"/>
    <cellStyle name="Normal 3 20 25" xfId="12248" xr:uid="{00000000-0005-0000-0000-00004C2A0000}"/>
    <cellStyle name="Normal 3 20 3" xfId="1960" xr:uid="{00000000-0005-0000-0000-000055070000}"/>
    <cellStyle name="Normal 3 20 3 2" xfId="12249" xr:uid="{00000000-0005-0000-0000-00004E2A0000}"/>
    <cellStyle name="Normal 3 20 3 3" xfId="12250" xr:uid="{00000000-0005-0000-0000-00004F2A0000}"/>
    <cellStyle name="Normal 3 20 4" xfId="1961" xr:uid="{00000000-0005-0000-0000-000056070000}"/>
    <cellStyle name="Normal 3 20 4 2" xfId="12251" xr:uid="{00000000-0005-0000-0000-0000512A0000}"/>
    <cellStyle name="Normal 3 20 4 3" xfId="12252" xr:uid="{00000000-0005-0000-0000-0000522A0000}"/>
    <cellStyle name="Normal 3 20 5" xfId="1962" xr:uid="{00000000-0005-0000-0000-000057070000}"/>
    <cellStyle name="Normal 3 20 5 2" xfId="12253" xr:uid="{00000000-0005-0000-0000-0000542A0000}"/>
    <cellStyle name="Normal 3 20 5 3" xfId="12254" xr:uid="{00000000-0005-0000-0000-0000552A0000}"/>
    <cellStyle name="Normal 3 20 6" xfId="1963" xr:uid="{00000000-0005-0000-0000-000058070000}"/>
    <cellStyle name="Normal 3 20 6 2" xfId="12255" xr:uid="{00000000-0005-0000-0000-0000572A0000}"/>
    <cellStyle name="Normal 3 20 6 3" xfId="12256" xr:uid="{00000000-0005-0000-0000-0000582A0000}"/>
    <cellStyle name="Normal 3 20 7" xfId="1964" xr:uid="{00000000-0005-0000-0000-000059070000}"/>
    <cellStyle name="Normal 3 20 7 2" xfId="12257" xr:uid="{00000000-0005-0000-0000-00005A2A0000}"/>
    <cellStyle name="Normal 3 20 7 3" xfId="12258" xr:uid="{00000000-0005-0000-0000-00005B2A0000}"/>
    <cellStyle name="Normal 3 20 8" xfId="1965" xr:uid="{00000000-0005-0000-0000-00005A070000}"/>
    <cellStyle name="Normal 3 20 8 2" xfId="12259" xr:uid="{00000000-0005-0000-0000-00005D2A0000}"/>
    <cellStyle name="Normal 3 20 8 3" xfId="12260" xr:uid="{00000000-0005-0000-0000-00005E2A0000}"/>
    <cellStyle name="Normal 3 20 9" xfId="1966" xr:uid="{00000000-0005-0000-0000-00005B070000}"/>
    <cellStyle name="Normal 3 20 9 2" xfId="12261" xr:uid="{00000000-0005-0000-0000-0000602A0000}"/>
    <cellStyle name="Normal 3 20 9 3" xfId="12262" xr:uid="{00000000-0005-0000-0000-0000612A0000}"/>
    <cellStyle name="Normal 3 21" xfId="1967" xr:uid="{00000000-0005-0000-0000-00005C070000}"/>
    <cellStyle name="Normal 3 21 10" xfId="1968" xr:uid="{00000000-0005-0000-0000-00005D070000}"/>
    <cellStyle name="Normal 3 21 10 2" xfId="12263" xr:uid="{00000000-0005-0000-0000-0000642A0000}"/>
    <cellStyle name="Normal 3 21 10 3" xfId="12264" xr:uid="{00000000-0005-0000-0000-0000652A0000}"/>
    <cellStyle name="Normal 3 21 11" xfId="1969" xr:uid="{00000000-0005-0000-0000-00005E070000}"/>
    <cellStyle name="Normal 3 21 11 2" xfId="12265" xr:uid="{00000000-0005-0000-0000-0000672A0000}"/>
    <cellStyle name="Normal 3 21 11 3" xfId="12266" xr:uid="{00000000-0005-0000-0000-0000682A0000}"/>
    <cellStyle name="Normal 3 21 12" xfId="1970" xr:uid="{00000000-0005-0000-0000-00005F070000}"/>
    <cellStyle name="Normal 3 21 12 2" xfId="12267" xr:uid="{00000000-0005-0000-0000-00006A2A0000}"/>
    <cellStyle name="Normal 3 21 12 3" xfId="12268" xr:uid="{00000000-0005-0000-0000-00006B2A0000}"/>
    <cellStyle name="Normal 3 21 13" xfId="1971" xr:uid="{00000000-0005-0000-0000-000060070000}"/>
    <cellStyle name="Normal 3 21 13 2" xfId="12269" xr:uid="{00000000-0005-0000-0000-00006D2A0000}"/>
    <cellStyle name="Normal 3 21 13 3" xfId="12270" xr:uid="{00000000-0005-0000-0000-00006E2A0000}"/>
    <cellStyle name="Normal 3 21 14" xfId="1972" xr:uid="{00000000-0005-0000-0000-000061070000}"/>
    <cellStyle name="Normal 3 21 14 2" xfId="12271" xr:uid="{00000000-0005-0000-0000-0000702A0000}"/>
    <cellStyle name="Normal 3 21 14 3" xfId="12272" xr:uid="{00000000-0005-0000-0000-0000712A0000}"/>
    <cellStyle name="Normal 3 21 15" xfId="1973" xr:uid="{00000000-0005-0000-0000-000062070000}"/>
    <cellStyle name="Normal 3 21 15 2" xfId="12273" xr:uid="{00000000-0005-0000-0000-0000732A0000}"/>
    <cellStyle name="Normal 3 21 15 3" xfId="12274" xr:uid="{00000000-0005-0000-0000-0000742A0000}"/>
    <cellStyle name="Normal 3 21 16" xfId="1974" xr:uid="{00000000-0005-0000-0000-000063070000}"/>
    <cellStyle name="Normal 3 21 16 2" xfId="12275" xr:uid="{00000000-0005-0000-0000-0000762A0000}"/>
    <cellStyle name="Normal 3 21 16 3" xfId="12276" xr:uid="{00000000-0005-0000-0000-0000772A0000}"/>
    <cellStyle name="Normal 3 21 17" xfId="1975" xr:uid="{00000000-0005-0000-0000-000064070000}"/>
    <cellStyle name="Normal 3 21 17 2" xfId="12277" xr:uid="{00000000-0005-0000-0000-0000792A0000}"/>
    <cellStyle name="Normal 3 21 17 3" xfId="12278" xr:uid="{00000000-0005-0000-0000-00007A2A0000}"/>
    <cellStyle name="Normal 3 21 18" xfId="1976" xr:uid="{00000000-0005-0000-0000-000065070000}"/>
    <cellStyle name="Normal 3 21 18 2" xfId="12279" xr:uid="{00000000-0005-0000-0000-00007C2A0000}"/>
    <cellStyle name="Normal 3 21 18 3" xfId="12280" xr:uid="{00000000-0005-0000-0000-00007D2A0000}"/>
    <cellStyle name="Normal 3 21 19" xfId="1977" xr:uid="{00000000-0005-0000-0000-000066070000}"/>
    <cellStyle name="Normal 3 21 19 2" xfId="12281" xr:uid="{00000000-0005-0000-0000-00007F2A0000}"/>
    <cellStyle name="Normal 3 21 19 3" xfId="12282" xr:uid="{00000000-0005-0000-0000-0000802A0000}"/>
    <cellStyle name="Normal 3 21 2" xfId="1978" xr:uid="{00000000-0005-0000-0000-000067070000}"/>
    <cellStyle name="Normal 3 21 2 2" xfId="12283" xr:uid="{00000000-0005-0000-0000-0000822A0000}"/>
    <cellStyle name="Normal 3 21 2 3" xfId="12284" xr:uid="{00000000-0005-0000-0000-0000832A0000}"/>
    <cellStyle name="Normal 3 21 20" xfId="1979" xr:uid="{00000000-0005-0000-0000-000068070000}"/>
    <cellStyle name="Normal 3 21 20 2" xfId="12285" xr:uid="{00000000-0005-0000-0000-0000852A0000}"/>
    <cellStyle name="Normal 3 21 20 3" xfId="12286" xr:uid="{00000000-0005-0000-0000-0000862A0000}"/>
    <cellStyle name="Normal 3 21 21" xfId="1980" xr:uid="{00000000-0005-0000-0000-000069070000}"/>
    <cellStyle name="Normal 3 21 21 2" xfId="12287" xr:uid="{00000000-0005-0000-0000-0000882A0000}"/>
    <cellStyle name="Normal 3 21 21 3" xfId="12288" xr:uid="{00000000-0005-0000-0000-0000892A0000}"/>
    <cellStyle name="Normal 3 21 22" xfId="1981" xr:uid="{00000000-0005-0000-0000-00006A070000}"/>
    <cellStyle name="Normal 3 21 22 2" xfId="12289" xr:uid="{00000000-0005-0000-0000-00008B2A0000}"/>
    <cellStyle name="Normal 3 21 22 3" xfId="12290" xr:uid="{00000000-0005-0000-0000-00008C2A0000}"/>
    <cellStyle name="Normal 3 21 23" xfId="1982" xr:uid="{00000000-0005-0000-0000-00006B070000}"/>
    <cellStyle name="Normal 3 21 23 2" xfId="12291" xr:uid="{00000000-0005-0000-0000-00008E2A0000}"/>
    <cellStyle name="Normal 3 21 23 3" xfId="12292" xr:uid="{00000000-0005-0000-0000-00008F2A0000}"/>
    <cellStyle name="Normal 3 21 24" xfId="12293" xr:uid="{00000000-0005-0000-0000-0000902A0000}"/>
    <cellStyle name="Normal 3 21 25" xfId="12294" xr:uid="{00000000-0005-0000-0000-0000912A0000}"/>
    <cellStyle name="Normal 3 21 3" xfId="1983" xr:uid="{00000000-0005-0000-0000-00006C070000}"/>
    <cellStyle name="Normal 3 21 3 2" xfId="12295" xr:uid="{00000000-0005-0000-0000-0000932A0000}"/>
    <cellStyle name="Normal 3 21 3 3" xfId="12296" xr:uid="{00000000-0005-0000-0000-0000942A0000}"/>
    <cellStyle name="Normal 3 21 4" xfId="1984" xr:uid="{00000000-0005-0000-0000-00006D070000}"/>
    <cellStyle name="Normal 3 21 4 2" xfId="12297" xr:uid="{00000000-0005-0000-0000-0000962A0000}"/>
    <cellStyle name="Normal 3 21 4 3" xfId="12298" xr:uid="{00000000-0005-0000-0000-0000972A0000}"/>
    <cellStyle name="Normal 3 21 5" xfId="1985" xr:uid="{00000000-0005-0000-0000-00006E070000}"/>
    <cellStyle name="Normal 3 21 5 2" xfId="12299" xr:uid="{00000000-0005-0000-0000-0000992A0000}"/>
    <cellStyle name="Normal 3 21 5 3" xfId="12300" xr:uid="{00000000-0005-0000-0000-00009A2A0000}"/>
    <cellStyle name="Normal 3 21 6" xfId="1986" xr:uid="{00000000-0005-0000-0000-00006F070000}"/>
    <cellStyle name="Normal 3 21 6 2" xfId="12301" xr:uid="{00000000-0005-0000-0000-00009C2A0000}"/>
    <cellStyle name="Normal 3 21 6 3" xfId="12302" xr:uid="{00000000-0005-0000-0000-00009D2A0000}"/>
    <cellStyle name="Normal 3 21 7" xfId="1987" xr:uid="{00000000-0005-0000-0000-000070070000}"/>
    <cellStyle name="Normal 3 21 7 2" xfId="12303" xr:uid="{00000000-0005-0000-0000-00009F2A0000}"/>
    <cellStyle name="Normal 3 21 7 3" xfId="12304" xr:uid="{00000000-0005-0000-0000-0000A02A0000}"/>
    <cellStyle name="Normal 3 21 8" xfId="1988" xr:uid="{00000000-0005-0000-0000-000071070000}"/>
    <cellStyle name="Normal 3 21 8 2" xfId="12305" xr:uid="{00000000-0005-0000-0000-0000A22A0000}"/>
    <cellStyle name="Normal 3 21 8 3" xfId="12306" xr:uid="{00000000-0005-0000-0000-0000A32A0000}"/>
    <cellStyle name="Normal 3 21 9" xfId="1989" xr:uid="{00000000-0005-0000-0000-000072070000}"/>
    <cellStyle name="Normal 3 21 9 2" xfId="12307" xr:uid="{00000000-0005-0000-0000-0000A52A0000}"/>
    <cellStyle name="Normal 3 21 9 3" xfId="12308" xr:uid="{00000000-0005-0000-0000-0000A62A0000}"/>
    <cellStyle name="Normal 3 22" xfId="1990" xr:uid="{00000000-0005-0000-0000-000073070000}"/>
    <cellStyle name="Normal 3 22 10" xfId="1991" xr:uid="{00000000-0005-0000-0000-000074070000}"/>
    <cellStyle name="Normal 3 22 10 2" xfId="12309" xr:uid="{00000000-0005-0000-0000-0000A92A0000}"/>
    <cellStyle name="Normal 3 22 10 3" xfId="12310" xr:uid="{00000000-0005-0000-0000-0000AA2A0000}"/>
    <cellStyle name="Normal 3 22 11" xfId="1992" xr:uid="{00000000-0005-0000-0000-000075070000}"/>
    <cellStyle name="Normal 3 22 11 2" xfId="12311" xr:uid="{00000000-0005-0000-0000-0000AC2A0000}"/>
    <cellStyle name="Normal 3 22 11 3" xfId="12312" xr:uid="{00000000-0005-0000-0000-0000AD2A0000}"/>
    <cellStyle name="Normal 3 22 12" xfId="1993" xr:uid="{00000000-0005-0000-0000-000076070000}"/>
    <cellStyle name="Normal 3 22 12 2" xfId="12313" xr:uid="{00000000-0005-0000-0000-0000AF2A0000}"/>
    <cellStyle name="Normal 3 22 12 3" xfId="12314" xr:uid="{00000000-0005-0000-0000-0000B02A0000}"/>
    <cellStyle name="Normal 3 22 13" xfId="1994" xr:uid="{00000000-0005-0000-0000-000077070000}"/>
    <cellStyle name="Normal 3 22 13 2" xfId="12315" xr:uid="{00000000-0005-0000-0000-0000B22A0000}"/>
    <cellStyle name="Normal 3 22 13 3" xfId="12316" xr:uid="{00000000-0005-0000-0000-0000B32A0000}"/>
    <cellStyle name="Normal 3 22 14" xfId="1995" xr:uid="{00000000-0005-0000-0000-000078070000}"/>
    <cellStyle name="Normal 3 22 14 2" xfId="12317" xr:uid="{00000000-0005-0000-0000-0000B52A0000}"/>
    <cellStyle name="Normal 3 22 14 3" xfId="12318" xr:uid="{00000000-0005-0000-0000-0000B62A0000}"/>
    <cellStyle name="Normal 3 22 15" xfId="1996" xr:uid="{00000000-0005-0000-0000-000079070000}"/>
    <cellStyle name="Normal 3 22 15 2" xfId="12319" xr:uid="{00000000-0005-0000-0000-0000B82A0000}"/>
    <cellStyle name="Normal 3 22 15 3" xfId="12320" xr:uid="{00000000-0005-0000-0000-0000B92A0000}"/>
    <cellStyle name="Normal 3 22 16" xfId="1997" xr:uid="{00000000-0005-0000-0000-00007A070000}"/>
    <cellStyle name="Normal 3 22 16 2" xfId="12321" xr:uid="{00000000-0005-0000-0000-0000BB2A0000}"/>
    <cellStyle name="Normal 3 22 16 3" xfId="12322" xr:uid="{00000000-0005-0000-0000-0000BC2A0000}"/>
    <cellStyle name="Normal 3 22 17" xfId="1998" xr:uid="{00000000-0005-0000-0000-00007B070000}"/>
    <cellStyle name="Normal 3 22 17 2" xfId="12323" xr:uid="{00000000-0005-0000-0000-0000BE2A0000}"/>
    <cellStyle name="Normal 3 22 17 3" xfId="12324" xr:uid="{00000000-0005-0000-0000-0000BF2A0000}"/>
    <cellStyle name="Normal 3 22 18" xfId="1999" xr:uid="{00000000-0005-0000-0000-00007C070000}"/>
    <cellStyle name="Normal 3 22 18 2" xfId="12325" xr:uid="{00000000-0005-0000-0000-0000C12A0000}"/>
    <cellStyle name="Normal 3 22 18 3" xfId="12326" xr:uid="{00000000-0005-0000-0000-0000C22A0000}"/>
    <cellStyle name="Normal 3 22 19" xfId="2000" xr:uid="{00000000-0005-0000-0000-00007D070000}"/>
    <cellStyle name="Normal 3 22 19 2" xfId="12327" xr:uid="{00000000-0005-0000-0000-0000C42A0000}"/>
    <cellStyle name="Normal 3 22 19 3" xfId="12328" xr:uid="{00000000-0005-0000-0000-0000C52A0000}"/>
    <cellStyle name="Normal 3 22 2" xfId="2001" xr:uid="{00000000-0005-0000-0000-00007E070000}"/>
    <cellStyle name="Normal 3 22 2 2" xfId="12329" xr:uid="{00000000-0005-0000-0000-0000C72A0000}"/>
    <cellStyle name="Normal 3 22 2 3" xfId="12330" xr:uid="{00000000-0005-0000-0000-0000C82A0000}"/>
    <cellStyle name="Normal 3 22 20" xfId="2002" xr:uid="{00000000-0005-0000-0000-00007F070000}"/>
    <cellStyle name="Normal 3 22 20 2" xfId="12331" xr:uid="{00000000-0005-0000-0000-0000CA2A0000}"/>
    <cellStyle name="Normal 3 22 20 3" xfId="12332" xr:uid="{00000000-0005-0000-0000-0000CB2A0000}"/>
    <cellStyle name="Normal 3 22 21" xfId="2003" xr:uid="{00000000-0005-0000-0000-000080070000}"/>
    <cellStyle name="Normal 3 22 21 2" xfId="12333" xr:uid="{00000000-0005-0000-0000-0000CD2A0000}"/>
    <cellStyle name="Normal 3 22 21 3" xfId="12334" xr:uid="{00000000-0005-0000-0000-0000CE2A0000}"/>
    <cellStyle name="Normal 3 22 22" xfId="2004" xr:uid="{00000000-0005-0000-0000-000081070000}"/>
    <cellStyle name="Normal 3 22 22 2" xfId="12335" xr:uid="{00000000-0005-0000-0000-0000D02A0000}"/>
    <cellStyle name="Normal 3 22 22 3" xfId="12336" xr:uid="{00000000-0005-0000-0000-0000D12A0000}"/>
    <cellStyle name="Normal 3 22 23" xfId="2005" xr:uid="{00000000-0005-0000-0000-000082070000}"/>
    <cellStyle name="Normal 3 22 23 2" xfId="12337" xr:uid="{00000000-0005-0000-0000-0000D32A0000}"/>
    <cellStyle name="Normal 3 22 23 3" xfId="12338" xr:uid="{00000000-0005-0000-0000-0000D42A0000}"/>
    <cellStyle name="Normal 3 22 24" xfId="12339" xr:uid="{00000000-0005-0000-0000-0000D52A0000}"/>
    <cellStyle name="Normal 3 22 25" xfId="12340" xr:uid="{00000000-0005-0000-0000-0000D62A0000}"/>
    <cellStyle name="Normal 3 22 3" xfId="2006" xr:uid="{00000000-0005-0000-0000-000083070000}"/>
    <cellStyle name="Normal 3 22 3 2" xfId="12341" xr:uid="{00000000-0005-0000-0000-0000D82A0000}"/>
    <cellStyle name="Normal 3 22 3 3" xfId="12342" xr:uid="{00000000-0005-0000-0000-0000D92A0000}"/>
    <cellStyle name="Normal 3 22 4" xfId="2007" xr:uid="{00000000-0005-0000-0000-000084070000}"/>
    <cellStyle name="Normal 3 22 4 2" xfId="12343" xr:uid="{00000000-0005-0000-0000-0000DB2A0000}"/>
    <cellStyle name="Normal 3 22 4 3" xfId="12344" xr:uid="{00000000-0005-0000-0000-0000DC2A0000}"/>
    <cellStyle name="Normal 3 22 5" xfId="2008" xr:uid="{00000000-0005-0000-0000-000085070000}"/>
    <cellStyle name="Normal 3 22 5 2" xfId="12345" xr:uid="{00000000-0005-0000-0000-0000DE2A0000}"/>
    <cellStyle name="Normal 3 22 5 3" xfId="12346" xr:uid="{00000000-0005-0000-0000-0000DF2A0000}"/>
    <cellStyle name="Normal 3 22 6" xfId="2009" xr:uid="{00000000-0005-0000-0000-000086070000}"/>
    <cellStyle name="Normal 3 22 6 2" xfId="12347" xr:uid="{00000000-0005-0000-0000-0000E12A0000}"/>
    <cellStyle name="Normal 3 22 6 3" xfId="12348" xr:uid="{00000000-0005-0000-0000-0000E22A0000}"/>
    <cellStyle name="Normal 3 22 7" xfId="2010" xr:uid="{00000000-0005-0000-0000-000087070000}"/>
    <cellStyle name="Normal 3 22 7 2" xfId="12349" xr:uid="{00000000-0005-0000-0000-0000E42A0000}"/>
    <cellStyle name="Normal 3 22 7 3" xfId="12350" xr:uid="{00000000-0005-0000-0000-0000E52A0000}"/>
    <cellStyle name="Normal 3 22 8" xfId="2011" xr:uid="{00000000-0005-0000-0000-000088070000}"/>
    <cellStyle name="Normal 3 22 8 2" xfId="12351" xr:uid="{00000000-0005-0000-0000-0000E72A0000}"/>
    <cellStyle name="Normal 3 22 8 3" xfId="12352" xr:uid="{00000000-0005-0000-0000-0000E82A0000}"/>
    <cellStyle name="Normal 3 22 9" xfId="2012" xr:uid="{00000000-0005-0000-0000-000089070000}"/>
    <cellStyle name="Normal 3 22 9 2" xfId="12353" xr:uid="{00000000-0005-0000-0000-0000EA2A0000}"/>
    <cellStyle name="Normal 3 22 9 3" xfId="12354" xr:uid="{00000000-0005-0000-0000-0000EB2A0000}"/>
    <cellStyle name="Normal 3 23" xfId="2013" xr:uid="{00000000-0005-0000-0000-00008A070000}"/>
    <cellStyle name="Normal 3 23 10" xfId="2014" xr:uid="{00000000-0005-0000-0000-00008B070000}"/>
    <cellStyle name="Normal 3 23 10 2" xfId="12355" xr:uid="{00000000-0005-0000-0000-0000EE2A0000}"/>
    <cellStyle name="Normal 3 23 10 3" xfId="12356" xr:uid="{00000000-0005-0000-0000-0000EF2A0000}"/>
    <cellStyle name="Normal 3 23 11" xfId="2015" xr:uid="{00000000-0005-0000-0000-00008C070000}"/>
    <cellStyle name="Normal 3 23 11 2" xfId="12357" xr:uid="{00000000-0005-0000-0000-0000F12A0000}"/>
    <cellStyle name="Normal 3 23 11 3" xfId="12358" xr:uid="{00000000-0005-0000-0000-0000F22A0000}"/>
    <cellStyle name="Normal 3 23 12" xfId="2016" xr:uid="{00000000-0005-0000-0000-00008D070000}"/>
    <cellStyle name="Normal 3 23 12 2" xfId="12359" xr:uid="{00000000-0005-0000-0000-0000F42A0000}"/>
    <cellStyle name="Normal 3 23 12 3" xfId="12360" xr:uid="{00000000-0005-0000-0000-0000F52A0000}"/>
    <cellStyle name="Normal 3 23 13" xfId="2017" xr:uid="{00000000-0005-0000-0000-00008E070000}"/>
    <cellStyle name="Normal 3 23 13 2" xfId="12361" xr:uid="{00000000-0005-0000-0000-0000F72A0000}"/>
    <cellStyle name="Normal 3 23 13 3" xfId="12362" xr:uid="{00000000-0005-0000-0000-0000F82A0000}"/>
    <cellStyle name="Normal 3 23 14" xfId="2018" xr:uid="{00000000-0005-0000-0000-00008F070000}"/>
    <cellStyle name="Normal 3 23 14 2" xfId="12363" xr:uid="{00000000-0005-0000-0000-0000FA2A0000}"/>
    <cellStyle name="Normal 3 23 14 3" xfId="12364" xr:uid="{00000000-0005-0000-0000-0000FB2A0000}"/>
    <cellStyle name="Normal 3 23 15" xfId="2019" xr:uid="{00000000-0005-0000-0000-000090070000}"/>
    <cellStyle name="Normal 3 23 15 2" xfId="12365" xr:uid="{00000000-0005-0000-0000-0000FD2A0000}"/>
    <cellStyle name="Normal 3 23 15 3" xfId="12366" xr:uid="{00000000-0005-0000-0000-0000FE2A0000}"/>
    <cellStyle name="Normal 3 23 16" xfId="2020" xr:uid="{00000000-0005-0000-0000-000091070000}"/>
    <cellStyle name="Normal 3 23 16 2" xfId="12367" xr:uid="{00000000-0005-0000-0000-0000002B0000}"/>
    <cellStyle name="Normal 3 23 16 3" xfId="12368" xr:uid="{00000000-0005-0000-0000-0000012B0000}"/>
    <cellStyle name="Normal 3 23 17" xfId="2021" xr:uid="{00000000-0005-0000-0000-000092070000}"/>
    <cellStyle name="Normal 3 23 17 2" xfId="12369" xr:uid="{00000000-0005-0000-0000-0000032B0000}"/>
    <cellStyle name="Normal 3 23 17 3" xfId="12370" xr:uid="{00000000-0005-0000-0000-0000042B0000}"/>
    <cellStyle name="Normal 3 23 18" xfId="2022" xr:uid="{00000000-0005-0000-0000-000093070000}"/>
    <cellStyle name="Normal 3 23 18 2" xfId="12371" xr:uid="{00000000-0005-0000-0000-0000062B0000}"/>
    <cellStyle name="Normal 3 23 18 3" xfId="12372" xr:uid="{00000000-0005-0000-0000-0000072B0000}"/>
    <cellStyle name="Normal 3 23 19" xfId="2023" xr:uid="{00000000-0005-0000-0000-000094070000}"/>
    <cellStyle name="Normal 3 23 19 2" xfId="12373" xr:uid="{00000000-0005-0000-0000-0000092B0000}"/>
    <cellStyle name="Normal 3 23 19 3" xfId="12374" xr:uid="{00000000-0005-0000-0000-00000A2B0000}"/>
    <cellStyle name="Normal 3 23 2" xfId="2024" xr:uid="{00000000-0005-0000-0000-000095070000}"/>
    <cellStyle name="Normal 3 23 2 2" xfId="12375" xr:uid="{00000000-0005-0000-0000-00000C2B0000}"/>
    <cellStyle name="Normal 3 23 2 3" xfId="12376" xr:uid="{00000000-0005-0000-0000-00000D2B0000}"/>
    <cellStyle name="Normal 3 23 20" xfId="2025" xr:uid="{00000000-0005-0000-0000-000096070000}"/>
    <cellStyle name="Normal 3 23 20 2" xfId="12377" xr:uid="{00000000-0005-0000-0000-00000F2B0000}"/>
    <cellStyle name="Normal 3 23 20 3" xfId="12378" xr:uid="{00000000-0005-0000-0000-0000102B0000}"/>
    <cellStyle name="Normal 3 23 21" xfId="2026" xr:uid="{00000000-0005-0000-0000-000097070000}"/>
    <cellStyle name="Normal 3 23 21 2" xfId="12379" xr:uid="{00000000-0005-0000-0000-0000122B0000}"/>
    <cellStyle name="Normal 3 23 21 3" xfId="12380" xr:uid="{00000000-0005-0000-0000-0000132B0000}"/>
    <cellStyle name="Normal 3 23 22" xfId="2027" xr:uid="{00000000-0005-0000-0000-000098070000}"/>
    <cellStyle name="Normal 3 23 22 2" xfId="12381" xr:uid="{00000000-0005-0000-0000-0000152B0000}"/>
    <cellStyle name="Normal 3 23 22 3" xfId="12382" xr:uid="{00000000-0005-0000-0000-0000162B0000}"/>
    <cellStyle name="Normal 3 23 23" xfId="2028" xr:uid="{00000000-0005-0000-0000-000099070000}"/>
    <cellStyle name="Normal 3 23 23 2" xfId="12383" xr:uid="{00000000-0005-0000-0000-0000182B0000}"/>
    <cellStyle name="Normal 3 23 23 3" xfId="12384" xr:uid="{00000000-0005-0000-0000-0000192B0000}"/>
    <cellStyle name="Normal 3 23 24" xfId="12385" xr:uid="{00000000-0005-0000-0000-00001A2B0000}"/>
    <cellStyle name="Normal 3 23 25" xfId="12386" xr:uid="{00000000-0005-0000-0000-00001B2B0000}"/>
    <cellStyle name="Normal 3 23 3" xfId="2029" xr:uid="{00000000-0005-0000-0000-00009A070000}"/>
    <cellStyle name="Normal 3 23 3 2" xfId="12387" xr:uid="{00000000-0005-0000-0000-00001D2B0000}"/>
    <cellStyle name="Normal 3 23 3 3" xfId="12388" xr:uid="{00000000-0005-0000-0000-00001E2B0000}"/>
    <cellStyle name="Normal 3 23 4" xfId="2030" xr:uid="{00000000-0005-0000-0000-00009B070000}"/>
    <cellStyle name="Normal 3 23 4 2" xfId="12389" xr:uid="{00000000-0005-0000-0000-0000202B0000}"/>
    <cellStyle name="Normal 3 23 4 3" xfId="12390" xr:uid="{00000000-0005-0000-0000-0000212B0000}"/>
    <cellStyle name="Normal 3 23 5" xfId="2031" xr:uid="{00000000-0005-0000-0000-00009C070000}"/>
    <cellStyle name="Normal 3 23 5 2" xfId="12391" xr:uid="{00000000-0005-0000-0000-0000232B0000}"/>
    <cellStyle name="Normal 3 23 5 3" xfId="12392" xr:uid="{00000000-0005-0000-0000-0000242B0000}"/>
    <cellStyle name="Normal 3 23 6" xfId="2032" xr:uid="{00000000-0005-0000-0000-00009D070000}"/>
    <cellStyle name="Normal 3 23 6 2" xfId="12393" xr:uid="{00000000-0005-0000-0000-0000262B0000}"/>
    <cellStyle name="Normal 3 23 6 3" xfId="12394" xr:uid="{00000000-0005-0000-0000-0000272B0000}"/>
    <cellStyle name="Normal 3 23 7" xfId="2033" xr:uid="{00000000-0005-0000-0000-00009E070000}"/>
    <cellStyle name="Normal 3 23 7 2" xfId="12395" xr:uid="{00000000-0005-0000-0000-0000292B0000}"/>
    <cellStyle name="Normal 3 23 7 3" xfId="12396" xr:uid="{00000000-0005-0000-0000-00002A2B0000}"/>
    <cellStyle name="Normal 3 23 8" xfId="2034" xr:uid="{00000000-0005-0000-0000-00009F070000}"/>
    <cellStyle name="Normal 3 23 8 2" xfId="12397" xr:uid="{00000000-0005-0000-0000-00002C2B0000}"/>
    <cellStyle name="Normal 3 23 8 3" xfId="12398" xr:uid="{00000000-0005-0000-0000-00002D2B0000}"/>
    <cellStyle name="Normal 3 23 9" xfId="2035" xr:uid="{00000000-0005-0000-0000-0000A0070000}"/>
    <cellStyle name="Normal 3 23 9 2" xfId="12399" xr:uid="{00000000-0005-0000-0000-00002F2B0000}"/>
    <cellStyle name="Normal 3 23 9 3" xfId="12400" xr:uid="{00000000-0005-0000-0000-0000302B0000}"/>
    <cellStyle name="Normal 3 24" xfId="2036" xr:uid="{00000000-0005-0000-0000-0000A1070000}"/>
    <cellStyle name="Normal 3 24 10" xfId="2037" xr:uid="{00000000-0005-0000-0000-0000A2070000}"/>
    <cellStyle name="Normal 3 24 10 2" xfId="12401" xr:uid="{00000000-0005-0000-0000-0000332B0000}"/>
    <cellStyle name="Normal 3 24 10 3" xfId="12402" xr:uid="{00000000-0005-0000-0000-0000342B0000}"/>
    <cellStyle name="Normal 3 24 11" xfId="2038" xr:uid="{00000000-0005-0000-0000-0000A3070000}"/>
    <cellStyle name="Normal 3 24 11 2" xfId="12403" xr:uid="{00000000-0005-0000-0000-0000362B0000}"/>
    <cellStyle name="Normal 3 24 11 3" xfId="12404" xr:uid="{00000000-0005-0000-0000-0000372B0000}"/>
    <cellStyle name="Normal 3 24 12" xfId="2039" xr:uid="{00000000-0005-0000-0000-0000A4070000}"/>
    <cellStyle name="Normal 3 24 12 2" xfId="12405" xr:uid="{00000000-0005-0000-0000-0000392B0000}"/>
    <cellStyle name="Normal 3 24 12 3" xfId="12406" xr:uid="{00000000-0005-0000-0000-00003A2B0000}"/>
    <cellStyle name="Normal 3 24 13" xfId="2040" xr:uid="{00000000-0005-0000-0000-0000A5070000}"/>
    <cellStyle name="Normal 3 24 13 2" xfId="12407" xr:uid="{00000000-0005-0000-0000-00003C2B0000}"/>
    <cellStyle name="Normal 3 24 13 3" xfId="12408" xr:uid="{00000000-0005-0000-0000-00003D2B0000}"/>
    <cellStyle name="Normal 3 24 14" xfId="2041" xr:uid="{00000000-0005-0000-0000-0000A6070000}"/>
    <cellStyle name="Normal 3 24 14 2" xfId="12409" xr:uid="{00000000-0005-0000-0000-00003F2B0000}"/>
    <cellStyle name="Normal 3 24 14 3" xfId="12410" xr:uid="{00000000-0005-0000-0000-0000402B0000}"/>
    <cellStyle name="Normal 3 24 15" xfId="2042" xr:uid="{00000000-0005-0000-0000-0000A7070000}"/>
    <cellStyle name="Normal 3 24 15 2" xfId="12411" xr:uid="{00000000-0005-0000-0000-0000422B0000}"/>
    <cellStyle name="Normal 3 24 15 3" xfId="12412" xr:uid="{00000000-0005-0000-0000-0000432B0000}"/>
    <cellStyle name="Normal 3 24 16" xfId="2043" xr:uid="{00000000-0005-0000-0000-0000A8070000}"/>
    <cellStyle name="Normal 3 24 16 2" xfId="12413" xr:uid="{00000000-0005-0000-0000-0000452B0000}"/>
    <cellStyle name="Normal 3 24 16 3" xfId="12414" xr:uid="{00000000-0005-0000-0000-0000462B0000}"/>
    <cellStyle name="Normal 3 24 17" xfId="2044" xr:uid="{00000000-0005-0000-0000-0000A9070000}"/>
    <cellStyle name="Normal 3 24 17 2" xfId="12415" xr:uid="{00000000-0005-0000-0000-0000482B0000}"/>
    <cellStyle name="Normal 3 24 17 3" xfId="12416" xr:uid="{00000000-0005-0000-0000-0000492B0000}"/>
    <cellStyle name="Normal 3 24 18" xfId="2045" xr:uid="{00000000-0005-0000-0000-0000AA070000}"/>
    <cellStyle name="Normal 3 24 18 2" xfId="12417" xr:uid="{00000000-0005-0000-0000-00004B2B0000}"/>
    <cellStyle name="Normal 3 24 18 3" xfId="12418" xr:uid="{00000000-0005-0000-0000-00004C2B0000}"/>
    <cellStyle name="Normal 3 24 19" xfId="2046" xr:uid="{00000000-0005-0000-0000-0000AB070000}"/>
    <cellStyle name="Normal 3 24 19 2" xfId="12419" xr:uid="{00000000-0005-0000-0000-00004E2B0000}"/>
    <cellStyle name="Normal 3 24 19 3" xfId="12420" xr:uid="{00000000-0005-0000-0000-00004F2B0000}"/>
    <cellStyle name="Normal 3 24 2" xfId="2047" xr:uid="{00000000-0005-0000-0000-0000AC070000}"/>
    <cellStyle name="Normal 3 24 2 2" xfId="12421" xr:uid="{00000000-0005-0000-0000-0000512B0000}"/>
    <cellStyle name="Normal 3 24 2 3" xfId="12422" xr:uid="{00000000-0005-0000-0000-0000522B0000}"/>
    <cellStyle name="Normal 3 24 20" xfId="2048" xr:uid="{00000000-0005-0000-0000-0000AD070000}"/>
    <cellStyle name="Normal 3 24 20 2" xfId="12423" xr:uid="{00000000-0005-0000-0000-0000542B0000}"/>
    <cellStyle name="Normal 3 24 20 3" xfId="12424" xr:uid="{00000000-0005-0000-0000-0000552B0000}"/>
    <cellStyle name="Normal 3 24 21" xfId="2049" xr:uid="{00000000-0005-0000-0000-0000AE070000}"/>
    <cellStyle name="Normal 3 24 21 2" xfId="12425" xr:uid="{00000000-0005-0000-0000-0000572B0000}"/>
    <cellStyle name="Normal 3 24 21 3" xfId="12426" xr:uid="{00000000-0005-0000-0000-0000582B0000}"/>
    <cellStyle name="Normal 3 24 22" xfId="2050" xr:uid="{00000000-0005-0000-0000-0000AF070000}"/>
    <cellStyle name="Normal 3 24 22 2" xfId="12427" xr:uid="{00000000-0005-0000-0000-00005A2B0000}"/>
    <cellStyle name="Normal 3 24 22 3" xfId="12428" xr:uid="{00000000-0005-0000-0000-00005B2B0000}"/>
    <cellStyle name="Normal 3 24 23" xfId="2051" xr:uid="{00000000-0005-0000-0000-0000B0070000}"/>
    <cellStyle name="Normal 3 24 23 2" xfId="12429" xr:uid="{00000000-0005-0000-0000-00005D2B0000}"/>
    <cellStyle name="Normal 3 24 23 3" xfId="12430" xr:uid="{00000000-0005-0000-0000-00005E2B0000}"/>
    <cellStyle name="Normal 3 24 24" xfId="12431" xr:uid="{00000000-0005-0000-0000-00005F2B0000}"/>
    <cellStyle name="Normal 3 24 25" xfId="12432" xr:uid="{00000000-0005-0000-0000-0000602B0000}"/>
    <cellStyle name="Normal 3 24 3" xfId="2052" xr:uid="{00000000-0005-0000-0000-0000B1070000}"/>
    <cellStyle name="Normal 3 24 3 2" xfId="12433" xr:uid="{00000000-0005-0000-0000-0000622B0000}"/>
    <cellStyle name="Normal 3 24 3 3" xfId="12434" xr:uid="{00000000-0005-0000-0000-0000632B0000}"/>
    <cellStyle name="Normal 3 24 4" xfId="2053" xr:uid="{00000000-0005-0000-0000-0000B2070000}"/>
    <cellStyle name="Normal 3 24 4 2" xfId="12435" xr:uid="{00000000-0005-0000-0000-0000652B0000}"/>
    <cellStyle name="Normal 3 24 4 3" xfId="12436" xr:uid="{00000000-0005-0000-0000-0000662B0000}"/>
    <cellStyle name="Normal 3 24 5" xfId="2054" xr:uid="{00000000-0005-0000-0000-0000B3070000}"/>
    <cellStyle name="Normal 3 24 5 2" xfId="12437" xr:uid="{00000000-0005-0000-0000-0000682B0000}"/>
    <cellStyle name="Normal 3 24 5 3" xfId="12438" xr:uid="{00000000-0005-0000-0000-0000692B0000}"/>
    <cellStyle name="Normal 3 24 6" xfId="2055" xr:uid="{00000000-0005-0000-0000-0000B4070000}"/>
    <cellStyle name="Normal 3 24 6 2" xfId="12439" xr:uid="{00000000-0005-0000-0000-00006B2B0000}"/>
    <cellStyle name="Normal 3 24 6 3" xfId="12440" xr:uid="{00000000-0005-0000-0000-00006C2B0000}"/>
    <cellStyle name="Normal 3 24 7" xfId="2056" xr:uid="{00000000-0005-0000-0000-0000B5070000}"/>
    <cellStyle name="Normal 3 24 7 2" xfId="12441" xr:uid="{00000000-0005-0000-0000-00006E2B0000}"/>
    <cellStyle name="Normal 3 24 7 3" xfId="12442" xr:uid="{00000000-0005-0000-0000-00006F2B0000}"/>
    <cellStyle name="Normal 3 24 8" xfId="2057" xr:uid="{00000000-0005-0000-0000-0000B6070000}"/>
    <cellStyle name="Normal 3 24 8 2" xfId="12443" xr:uid="{00000000-0005-0000-0000-0000712B0000}"/>
    <cellStyle name="Normal 3 24 8 3" xfId="12444" xr:uid="{00000000-0005-0000-0000-0000722B0000}"/>
    <cellStyle name="Normal 3 24 9" xfId="2058" xr:uid="{00000000-0005-0000-0000-0000B7070000}"/>
    <cellStyle name="Normal 3 24 9 2" xfId="12445" xr:uid="{00000000-0005-0000-0000-0000742B0000}"/>
    <cellStyle name="Normal 3 24 9 3" xfId="12446" xr:uid="{00000000-0005-0000-0000-0000752B0000}"/>
    <cellStyle name="Normal 3 25" xfId="2059" xr:uid="{00000000-0005-0000-0000-0000B8070000}"/>
    <cellStyle name="Normal 3 25 10" xfId="2060" xr:uid="{00000000-0005-0000-0000-0000B9070000}"/>
    <cellStyle name="Normal 3 25 10 2" xfId="12447" xr:uid="{00000000-0005-0000-0000-0000782B0000}"/>
    <cellStyle name="Normal 3 25 10 3" xfId="12448" xr:uid="{00000000-0005-0000-0000-0000792B0000}"/>
    <cellStyle name="Normal 3 25 11" xfId="2061" xr:uid="{00000000-0005-0000-0000-0000BA070000}"/>
    <cellStyle name="Normal 3 25 11 2" xfId="12449" xr:uid="{00000000-0005-0000-0000-00007B2B0000}"/>
    <cellStyle name="Normal 3 25 11 3" xfId="12450" xr:uid="{00000000-0005-0000-0000-00007C2B0000}"/>
    <cellStyle name="Normal 3 25 12" xfId="2062" xr:uid="{00000000-0005-0000-0000-0000BB070000}"/>
    <cellStyle name="Normal 3 25 12 2" xfId="12451" xr:uid="{00000000-0005-0000-0000-00007E2B0000}"/>
    <cellStyle name="Normal 3 25 12 3" xfId="12452" xr:uid="{00000000-0005-0000-0000-00007F2B0000}"/>
    <cellStyle name="Normal 3 25 13" xfId="2063" xr:uid="{00000000-0005-0000-0000-0000BC070000}"/>
    <cellStyle name="Normal 3 25 13 2" xfId="12453" xr:uid="{00000000-0005-0000-0000-0000812B0000}"/>
    <cellStyle name="Normal 3 25 13 3" xfId="12454" xr:uid="{00000000-0005-0000-0000-0000822B0000}"/>
    <cellStyle name="Normal 3 25 14" xfId="2064" xr:uid="{00000000-0005-0000-0000-0000BD070000}"/>
    <cellStyle name="Normal 3 25 14 2" xfId="12455" xr:uid="{00000000-0005-0000-0000-0000842B0000}"/>
    <cellStyle name="Normal 3 25 14 3" xfId="12456" xr:uid="{00000000-0005-0000-0000-0000852B0000}"/>
    <cellStyle name="Normal 3 25 15" xfId="2065" xr:uid="{00000000-0005-0000-0000-0000BE070000}"/>
    <cellStyle name="Normal 3 25 15 2" xfId="12457" xr:uid="{00000000-0005-0000-0000-0000872B0000}"/>
    <cellStyle name="Normal 3 25 15 3" xfId="12458" xr:uid="{00000000-0005-0000-0000-0000882B0000}"/>
    <cellStyle name="Normal 3 25 16" xfId="2066" xr:uid="{00000000-0005-0000-0000-0000BF070000}"/>
    <cellStyle name="Normal 3 25 16 2" xfId="12459" xr:uid="{00000000-0005-0000-0000-00008A2B0000}"/>
    <cellStyle name="Normal 3 25 16 3" xfId="12460" xr:uid="{00000000-0005-0000-0000-00008B2B0000}"/>
    <cellStyle name="Normal 3 25 17" xfId="2067" xr:uid="{00000000-0005-0000-0000-0000C0070000}"/>
    <cellStyle name="Normal 3 25 17 2" xfId="12461" xr:uid="{00000000-0005-0000-0000-00008D2B0000}"/>
    <cellStyle name="Normal 3 25 17 3" xfId="12462" xr:uid="{00000000-0005-0000-0000-00008E2B0000}"/>
    <cellStyle name="Normal 3 25 18" xfId="2068" xr:uid="{00000000-0005-0000-0000-0000C1070000}"/>
    <cellStyle name="Normal 3 25 18 2" xfId="12463" xr:uid="{00000000-0005-0000-0000-0000902B0000}"/>
    <cellStyle name="Normal 3 25 18 3" xfId="12464" xr:uid="{00000000-0005-0000-0000-0000912B0000}"/>
    <cellStyle name="Normal 3 25 19" xfId="2069" xr:uid="{00000000-0005-0000-0000-0000C2070000}"/>
    <cellStyle name="Normal 3 25 19 2" xfId="12465" xr:uid="{00000000-0005-0000-0000-0000932B0000}"/>
    <cellStyle name="Normal 3 25 19 3" xfId="12466" xr:uid="{00000000-0005-0000-0000-0000942B0000}"/>
    <cellStyle name="Normal 3 25 2" xfId="2070" xr:uid="{00000000-0005-0000-0000-0000C3070000}"/>
    <cellStyle name="Normal 3 25 2 2" xfId="12467" xr:uid="{00000000-0005-0000-0000-0000962B0000}"/>
    <cellStyle name="Normal 3 25 2 3" xfId="12468" xr:uid="{00000000-0005-0000-0000-0000972B0000}"/>
    <cellStyle name="Normal 3 25 20" xfId="2071" xr:uid="{00000000-0005-0000-0000-0000C4070000}"/>
    <cellStyle name="Normal 3 25 20 2" xfId="12469" xr:uid="{00000000-0005-0000-0000-0000992B0000}"/>
    <cellStyle name="Normal 3 25 20 3" xfId="12470" xr:uid="{00000000-0005-0000-0000-00009A2B0000}"/>
    <cellStyle name="Normal 3 25 21" xfId="2072" xr:uid="{00000000-0005-0000-0000-0000C5070000}"/>
    <cellStyle name="Normal 3 25 21 2" xfId="12471" xr:uid="{00000000-0005-0000-0000-00009C2B0000}"/>
    <cellStyle name="Normal 3 25 21 3" xfId="12472" xr:uid="{00000000-0005-0000-0000-00009D2B0000}"/>
    <cellStyle name="Normal 3 25 22" xfId="2073" xr:uid="{00000000-0005-0000-0000-0000C6070000}"/>
    <cellStyle name="Normal 3 25 22 2" xfId="12473" xr:uid="{00000000-0005-0000-0000-00009F2B0000}"/>
    <cellStyle name="Normal 3 25 22 3" xfId="12474" xr:uid="{00000000-0005-0000-0000-0000A02B0000}"/>
    <cellStyle name="Normal 3 25 23" xfId="2074" xr:uid="{00000000-0005-0000-0000-0000C7070000}"/>
    <cellStyle name="Normal 3 25 23 2" xfId="12475" xr:uid="{00000000-0005-0000-0000-0000A22B0000}"/>
    <cellStyle name="Normal 3 25 23 3" xfId="12476" xr:uid="{00000000-0005-0000-0000-0000A32B0000}"/>
    <cellStyle name="Normal 3 25 24" xfId="12477" xr:uid="{00000000-0005-0000-0000-0000A42B0000}"/>
    <cellStyle name="Normal 3 25 25" xfId="12478" xr:uid="{00000000-0005-0000-0000-0000A52B0000}"/>
    <cellStyle name="Normal 3 25 3" xfId="2075" xr:uid="{00000000-0005-0000-0000-0000C8070000}"/>
    <cellStyle name="Normal 3 25 3 2" xfId="12479" xr:uid="{00000000-0005-0000-0000-0000A72B0000}"/>
    <cellStyle name="Normal 3 25 3 3" xfId="12480" xr:uid="{00000000-0005-0000-0000-0000A82B0000}"/>
    <cellStyle name="Normal 3 25 4" xfId="2076" xr:uid="{00000000-0005-0000-0000-0000C9070000}"/>
    <cellStyle name="Normal 3 25 4 2" xfId="12481" xr:uid="{00000000-0005-0000-0000-0000AA2B0000}"/>
    <cellStyle name="Normal 3 25 4 3" xfId="12482" xr:uid="{00000000-0005-0000-0000-0000AB2B0000}"/>
    <cellStyle name="Normal 3 25 5" xfId="2077" xr:uid="{00000000-0005-0000-0000-0000CA070000}"/>
    <cellStyle name="Normal 3 25 5 2" xfId="12483" xr:uid="{00000000-0005-0000-0000-0000AD2B0000}"/>
    <cellStyle name="Normal 3 25 5 3" xfId="12484" xr:uid="{00000000-0005-0000-0000-0000AE2B0000}"/>
    <cellStyle name="Normal 3 25 6" xfId="2078" xr:uid="{00000000-0005-0000-0000-0000CB070000}"/>
    <cellStyle name="Normal 3 25 6 2" xfId="12485" xr:uid="{00000000-0005-0000-0000-0000B02B0000}"/>
    <cellStyle name="Normal 3 25 6 3" xfId="12486" xr:uid="{00000000-0005-0000-0000-0000B12B0000}"/>
    <cellStyle name="Normal 3 25 7" xfId="2079" xr:uid="{00000000-0005-0000-0000-0000CC070000}"/>
    <cellStyle name="Normal 3 25 7 2" xfId="12487" xr:uid="{00000000-0005-0000-0000-0000B32B0000}"/>
    <cellStyle name="Normal 3 25 7 3" xfId="12488" xr:uid="{00000000-0005-0000-0000-0000B42B0000}"/>
    <cellStyle name="Normal 3 25 8" xfId="2080" xr:uid="{00000000-0005-0000-0000-0000CD070000}"/>
    <cellStyle name="Normal 3 25 8 2" xfId="12489" xr:uid="{00000000-0005-0000-0000-0000B62B0000}"/>
    <cellStyle name="Normal 3 25 8 3" xfId="12490" xr:uid="{00000000-0005-0000-0000-0000B72B0000}"/>
    <cellStyle name="Normal 3 25 9" xfId="2081" xr:uid="{00000000-0005-0000-0000-0000CE070000}"/>
    <cellStyle name="Normal 3 25 9 2" xfId="12491" xr:uid="{00000000-0005-0000-0000-0000B92B0000}"/>
    <cellStyle name="Normal 3 25 9 3" xfId="12492" xr:uid="{00000000-0005-0000-0000-0000BA2B0000}"/>
    <cellStyle name="Normal 3 26" xfId="2082" xr:uid="{00000000-0005-0000-0000-0000CF070000}"/>
    <cellStyle name="Normal 3 26 10" xfId="2083" xr:uid="{00000000-0005-0000-0000-0000D0070000}"/>
    <cellStyle name="Normal 3 26 10 2" xfId="12493" xr:uid="{00000000-0005-0000-0000-0000BD2B0000}"/>
    <cellStyle name="Normal 3 26 10 3" xfId="12494" xr:uid="{00000000-0005-0000-0000-0000BE2B0000}"/>
    <cellStyle name="Normal 3 26 11" xfId="2084" xr:uid="{00000000-0005-0000-0000-0000D1070000}"/>
    <cellStyle name="Normal 3 26 11 2" xfId="12495" xr:uid="{00000000-0005-0000-0000-0000C02B0000}"/>
    <cellStyle name="Normal 3 26 11 3" xfId="12496" xr:uid="{00000000-0005-0000-0000-0000C12B0000}"/>
    <cellStyle name="Normal 3 26 12" xfId="2085" xr:uid="{00000000-0005-0000-0000-0000D2070000}"/>
    <cellStyle name="Normal 3 26 12 2" xfId="12497" xr:uid="{00000000-0005-0000-0000-0000C32B0000}"/>
    <cellStyle name="Normal 3 26 12 3" xfId="12498" xr:uid="{00000000-0005-0000-0000-0000C42B0000}"/>
    <cellStyle name="Normal 3 26 13" xfId="2086" xr:uid="{00000000-0005-0000-0000-0000D3070000}"/>
    <cellStyle name="Normal 3 26 13 2" xfId="12499" xr:uid="{00000000-0005-0000-0000-0000C62B0000}"/>
    <cellStyle name="Normal 3 26 13 3" xfId="12500" xr:uid="{00000000-0005-0000-0000-0000C72B0000}"/>
    <cellStyle name="Normal 3 26 14" xfId="2087" xr:uid="{00000000-0005-0000-0000-0000D4070000}"/>
    <cellStyle name="Normal 3 26 14 2" xfId="12501" xr:uid="{00000000-0005-0000-0000-0000C92B0000}"/>
    <cellStyle name="Normal 3 26 14 3" xfId="12502" xr:uid="{00000000-0005-0000-0000-0000CA2B0000}"/>
    <cellStyle name="Normal 3 26 15" xfId="2088" xr:uid="{00000000-0005-0000-0000-0000D5070000}"/>
    <cellStyle name="Normal 3 26 15 2" xfId="12503" xr:uid="{00000000-0005-0000-0000-0000CC2B0000}"/>
    <cellStyle name="Normal 3 26 15 3" xfId="12504" xr:uid="{00000000-0005-0000-0000-0000CD2B0000}"/>
    <cellStyle name="Normal 3 26 16" xfId="2089" xr:uid="{00000000-0005-0000-0000-0000D6070000}"/>
    <cellStyle name="Normal 3 26 16 2" xfId="12505" xr:uid="{00000000-0005-0000-0000-0000CF2B0000}"/>
    <cellStyle name="Normal 3 26 16 3" xfId="12506" xr:uid="{00000000-0005-0000-0000-0000D02B0000}"/>
    <cellStyle name="Normal 3 26 17" xfId="2090" xr:uid="{00000000-0005-0000-0000-0000D7070000}"/>
    <cellStyle name="Normal 3 26 17 2" xfId="12507" xr:uid="{00000000-0005-0000-0000-0000D22B0000}"/>
    <cellStyle name="Normal 3 26 17 3" xfId="12508" xr:uid="{00000000-0005-0000-0000-0000D32B0000}"/>
    <cellStyle name="Normal 3 26 18" xfId="2091" xr:uid="{00000000-0005-0000-0000-0000D8070000}"/>
    <cellStyle name="Normal 3 26 18 2" xfId="12509" xr:uid="{00000000-0005-0000-0000-0000D52B0000}"/>
    <cellStyle name="Normal 3 26 18 3" xfId="12510" xr:uid="{00000000-0005-0000-0000-0000D62B0000}"/>
    <cellStyle name="Normal 3 26 19" xfId="2092" xr:uid="{00000000-0005-0000-0000-0000D9070000}"/>
    <cellStyle name="Normal 3 26 19 2" xfId="12511" xr:uid="{00000000-0005-0000-0000-0000D82B0000}"/>
    <cellStyle name="Normal 3 26 19 3" xfId="12512" xr:uid="{00000000-0005-0000-0000-0000D92B0000}"/>
    <cellStyle name="Normal 3 26 2" xfId="2093" xr:uid="{00000000-0005-0000-0000-0000DA070000}"/>
    <cellStyle name="Normal 3 26 2 2" xfId="12513" xr:uid="{00000000-0005-0000-0000-0000DB2B0000}"/>
    <cellStyle name="Normal 3 26 2 3" xfId="12514" xr:uid="{00000000-0005-0000-0000-0000DC2B0000}"/>
    <cellStyle name="Normal 3 26 20" xfId="2094" xr:uid="{00000000-0005-0000-0000-0000DB070000}"/>
    <cellStyle name="Normal 3 26 20 2" xfId="12515" xr:uid="{00000000-0005-0000-0000-0000DE2B0000}"/>
    <cellStyle name="Normal 3 26 20 3" xfId="12516" xr:uid="{00000000-0005-0000-0000-0000DF2B0000}"/>
    <cellStyle name="Normal 3 26 21" xfId="2095" xr:uid="{00000000-0005-0000-0000-0000DC070000}"/>
    <cellStyle name="Normal 3 26 21 2" xfId="12517" xr:uid="{00000000-0005-0000-0000-0000E12B0000}"/>
    <cellStyle name="Normal 3 26 21 3" xfId="12518" xr:uid="{00000000-0005-0000-0000-0000E22B0000}"/>
    <cellStyle name="Normal 3 26 22" xfId="2096" xr:uid="{00000000-0005-0000-0000-0000DD070000}"/>
    <cellStyle name="Normal 3 26 22 2" xfId="12519" xr:uid="{00000000-0005-0000-0000-0000E42B0000}"/>
    <cellStyle name="Normal 3 26 22 3" xfId="12520" xr:uid="{00000000-0005-0000-0000-0000E52B0000}"/>
    <cellStyle name="Normal 3 26 23" xfId="2097" xr:uid="{00000000-0005-0000-0000-0000DE070000}"/>
    <cellStyle name="Normal 3 26 23 2" xfId="12521" xr:uid="{00000000-0005-0000-0000-0000E72B0000}"/>
    <cellStyle name="Normal 3 26 23 3" xfId="12522" xr:uid="{00000000-0005-0000-0000-0000E82B0000}"/>
    <cellStyle name="Normal 3 26 24" xfId="12523" xr:uid="{00000000-0005-0000-0000-0000E92B0000}"/>
    <cellStyle name="Normal 3 26 25" xfId="12524" xr:uid="{00000000-0005-0000-0000-0000EA2B0000}"/>
    <cellStyle name="Normal 3 26 3" xfId="2098" xr:uid="{00000000-0005-0000-0000-0000DF070000}"/>
    <cellStyle name="Normal 3 26 3 2" xfId="12525" xr:uid="{00000000-0005-0000-0000-0000EC2B0000}"/>
    <cellStyle name="Normal 3 26 3 3" xfId="12526" xr:uid="{00000000-0005-0000-0000-0000ED2B0000}"/>
    <cellStyle name="Normal 3 26 4" xfId="2099" xr:uid="{00000000-0005-0000-0000-0000E0070000}"/>
    <cellStyle name="Normal 3 26 4 2" xfId="12527" xr:uid="{00000000-0005-0000-0000-0000EF2B0000}"/>
    <cellStyle name="Normal 3 26 4 3" xfId="12528" xr:uid="{00000000-0005-0000-0000-0000F02B0000}"/>
    <cellStyle name="Normal 3 26 5" xfId="2100" xr:uid="{00000000-0005-0000-0000-0000E1070000}"/>
    <cellStyle name="Normal 3 26 5 2" xfId="12529" xr:uid="{00000000-0005-0000-0000-0000F22B0000}"/>
    <cellStyle name="Normal 3 26 5 3" xfId="12530" xr:uid="{00000000-0005-0000-0000-0000F32B0000}"/>
    <cellStyle name="Normal 3 26 6" xfId="2101" xr:uid="{00000000-0005-0000-0000-0000E2070000}"/>
    <cellStyle name="Normal 3 26 6 2" xfId="12531" xr:uid="{00000000-0005-0000-0000-0000F52B0000}"/>
    <cellStyle name="Normal 3 26 6 3" xfId="12532" xr:uid="{00000000-0005-0000-0000-0000F62B0000}"/>
    <cellStyle name="Normal 3 26 7" xfId="2102" xr:uid="{00000000-0005-0000-0000-0000E3070000}"/>
    <cellStyle name="Normal 3 26 7 2" xfId="12533" xr:uid="{00000000-0005-0000-0000-0000F82B0000}"/>
    <cellStyle name="Normal 3 26 7 3" xfId="12534" xr:uid="{00000000-0005-0000-0000-0000F92B0000}"/>
    <cellStyle name="Normal 3 26 8" xfId="2103" xr:uid="{00000000-0005-0000-0000-0000E4070000}"/>
    <cellStyle name="Normal 3 26 8 2" xfId="12535" xr:uid="{00000000-0005-0000-0000-0000FB2B0000}"/>
    <cellStyle name="Normal 3 26 8 3" xfId="12536" xr:uid="{00000000-0005-0000-0000-0000FC2B0000}"/>
    <cellStyle name="Normal 3 26 9" xfId="2104" xr:uid="{00000000-0005-0000-0000-0000E5070000}"/>
    <cellStyle name="Normal 3 26 9 2" xfId="12537" xr:uid="{00000000-0005-0000-0000-0000FE2B0000}"/>
    <cellStyle name="Normal 3 26 9 3" xfId="12538" xr:uid="{00000000-0005-0000-0000-0000FF2B0000}"/>
    <cellStyle name="Normal 3 27" xfId="2105" xr:uid="{00000000-0005-0000-0000-0000E6070000}"/>
    <cellStyle name="Normal 3 27 10" xfId="2106" xr:uid="{00000000-0005-0000-0000-0000E7070000}"/>
    <cellStyle name="Normal 3 27 10 2" xfId="12539" xr:uid="{00000000-0005-0000-0000-0000022C0000}"/>
    <cellStyle name="Normal 3 27 10 3" xfId="12540" xr:uid="{00000000-0005-0000-0000-0000032C0000}"/>
    <cellStyle name="Normal 3 27 11" xfId="2107" xr:uid="{00000000-0005-0000-0000-0000E8070000}"/>
    <cellStyle name="Normal 3 27 11 2" xfId="12541" xr:uid="{00000000-0005-0000-0000-0000052C0000}"/>
    <cellStyle name="Normal 3 27 11 3" xfId="12542" xr:uid="{00000000-0005-0000-0000-0000062C0000}"/>
    <cellStyle name="Normal 3 27 12" xfId="2108" xr:uid="{00000000-0005-0000-0000-0000E9070000}"/>
    <cellStyle name="Normal 3 27 12 2" xfId="12543" xr:uid="{00000000-0005-0000-0000-0000082C0000}"/>
    <cellStyle name="Normal 3 27 12 3" xfId="12544" xr:uid="{00000000-0005-0000-0000-0000092C0000}"/>
    <cellStyle name="Normal 3 27 13" xfId="2109" xr:uid="{00000000-0005-0000-0000-0000EA070000}"/>
    <cellStyle name="Normal 3 27 13 2" xfId="12545" xr:uid="{00000000-0005-0000-0000-00000B2C0000}"/>
    <cellStyle name="Normal 3 27 13 3" xfId="12546" xr:uid="{00000000-0005-0000-0000-00000C2C0000}"/>
    <cellStyle name="Normal 3 27 14" xfId="2110" xr:uid="{00000000-0005-0000-0000-0000EB070000}"/>
    <cellStyle name="Normal 3 27 14 2" xfId="12547" xr:uid="{00000000-0005-0000-0000-00000E2C0000}"/>
    <cellStyle name="Normal 3 27 14 3" xfId="12548" xr:uid="{00000000-0005-0000-0000-00000F2C0000}"/>
    <cellStyle name="Normal 3 27 15" xfId="2111" xr:uid="{00000000-0005-0000-0000-0000EC070000}"/>
    <cellStyle name="Normal 3 27 15 2" xfId="12549" xr:uid="{00000000-0005-0000-0000-0000112C0000}"/>
    <cellStyle name="Normal 3 27 15 3" xfId="12550" xr:uid="{00000000-0005-0000-0000-0000122C0000}"/>
    <cellStyle name="Normal 3 27 16" xfId="2112" xr:uid="{00000000-0005-0000-0000-0000ED070000}"/>
    <cellStyle name="Normal 3 27 16 2" xfId="12551" xr:uid="{00000000-0005-0000-0000-0000142C0000}"/>
    <cellStyle name="Normal 3 27 16 3" xfId="12552" xr:uid="{00000000-0005-0000-0000-0000152C0000}"/>
    <cellStyle name="Normal 3 27 17" xfId="2113" xr:uid="{00000000-0005-0000-0000-0000EE070000}"/>
    <cellStyle name="Normal 3 27 17 2" xfId="12553" xr:uid="{00000000-0005-0000-0000-0000172C0000}"/>
    <cellStyle name="Normal 3 27 17 3" xfId="12554" xr:uid="{00000000-0005-0000-0000-0000182C0000}"/>
    <cellStyle name="Normal 3 27 18" xfId="2114" xr:uid="{00000000-0005-0000-0000-0000EF070000}"/>
    <cellStyle name="Normal 3 27 18 2" xfId="12555" xr:uid="{00000000-0005-0000-0000-00001A2C0000}"/>
    <cellStyle name="Normal 3 27 18 3" xfId="12556" xr:uid="{00000000-0005-0000-0000-00001B2C0000}"/>
    <cellStyle name="Normal 3 27 19" xfId="2115" xr:uid="{00000000-0005-0000-0000-0000F0070000}"/>
    <cellStyle name="Normal 3 27 19 2" xfId="12557" xr:uid="{00000000-0005-0000-0000-00001D2C0000}"/>
    <cellStyle name="Normal 3 27 19 3" xfId="12558" xr:uid="{00000000-0005-0000-0000-00001E2C0000}"/>
    <cellStyle name="Normal 3 27 2" xfId="2116" xr:uid="{00000000-0005-0000-0000-0000F1070000}"/>
    <cellStyle name="Normal 3 27 2 2" xfId="12559" xr:uid="{00000000-0005-0000-0000-0000202C0000}"/>
    <cellStyle name="Normal 3 27 2 3" xfId="12560" xr:uid="{00000000-0005-0000-0000-0000212C0000}"/>
    <cellStyle name="Normal 3 27 20" xfId="2117" xr:uid="{00000000-0005-0000-0000-0000F2070000}"/>
    <cellStyle name="Normal 3 27 20 2" xfId="12561" xr:uid="{00000000-0005-0000-0000-0000232C0000}"/>
    <cellStyle name="Normal 3 27 20 3" xfId="12562" xr:uid="{00000000-0005-0000-0000-0000242C0000}"/>
    <cellStyle name="Normal 3 27 21" xfId="2118" xr:uid="{00000000-0005-0000-0000-0000F3070000}"/>
    <cellStyle name="Normal 3 27 21 2" xfId="12563" xr:uid="{00000000-0005-0000-0000-0000262C0000}"/>
    <cellStyle name="Normal 3 27 21 3" xfId="12564" xr:uid="{00000000-0005-0000-0000-0000272C0000}"/>
    <cellStyle name="Normal 3 27 22" xfId="2119" xr:uid="{00000000-0005-0000-0000-0000F4070000}"/>
    <cellStyle name="Normal 3 27 22 2" xfId="12565" xr:uid="{00000000-0005-0000-0000-0000292C0000}"/>
    <cellStyle name="Normal 3 27 22 3" xfId="12566" xr:uid="{00000000-0005-0000-0000-00002A2C0000}"/>
    <cellStyle name="Normal 3 27 23" xfId="2120" xr:uid="{00000000-0005-0000-0000-0000F5070000}"/>
    <cellStyle name="Normal 3 27 23 2" xfId="12567" xr:uid="{00000000-0005-0000-0000-00002C2C0000}"/>
    <cellStyle name="Normal 3 27 23 3" xfId="12568" xr:uid="{00000000-0005-0000-0000-00002D2C0000}"/>
    <cellStyle name="Normal 3 27 24" xfId="12569" xr:uid="{00000000-0005-0000-0000-00002E2C0000}"/>
    <cellStyle name="Normal 3 27 25" xfId="12570" xr:uid="{00000000-0005-0000-0000-00002F2C0000}"/>
    <cellStyle name="Normal 3 27 3" xfId="2121" xr:uid="{00000000-0005-0000-0000-0000F6070000}"/>
    <cellStyle name="Normal 3 27 3 2" xfId="12571" xr:uid="{00000000-0005-0000-0000-0000312C0000}"/>
    <cellStyle name="Normal 3 27 3 3" xfId="12572" xr:uid="{00000000-0005-0000-0000-0000322C0000}"/>
    <cellStyle name="Normal 3 27 4" xfId="2122" xr:uid="{00000000-0005-0000-0000-0000F7070000}"/>
    <cellStyle name="Normal 3 27 4 2" xfId="12573" xr:uid="{00000000-0005-0000-0000-0000342C0000}"/>
    <cellStyle name="Normal 3 27 4 3" xfId="12574" xr:uid="{00000000-0005-0000-0000-0000352C0000}"/>
    <cellStyle name="Normal 3 27 5" xfId="2123" xr:uid="{00000000-0005-0000-0000-0000F8070000}"/>
    <cellStyle name="Normal 3 27 5 2" xfId="12575" xr:uid="{00000000-0005-0000-0000-0000372C0000}"/>
    <cellStyle name="Normal 3 27 5 3" xfId="12576" xr:uid="{00000000-0005-0000-0000-0000382C0000}"/>
    <cellStyle name="Normal 3 27 6" xfId="2124" xr:uid="{00000000-0005-0000-0000-0000F9070000}"/>
    <cellStyle name="Normal 3 27 6 2" xfId="12577" xr:uid="{00000000-0005-0000-0000-00003A2C0000}"/>
    <cellStyle name="Normal 3 27 6 3" xfId="12578" xr:uid="{00000000-0005-0000-0000-00003B2C0000}"/>
    <cellStyle name="Normal 3 27 7" xfId="2125" xr:uid="{00000000-0005-0000-0000-0000FA070000}"/>
    <cellStyle name="Normal 3 27 7 2" xfId="12579" xr:uid="{00000000-0005-0000-0000-00003D2C0000}"/>
    <cellStyle name="Normal 3 27 7 3" xfId="12580" xr:uid="{00000000-0005-0000-0000-00003E2C0000}"/>
    <cellStyle name="Normal 3 27 8" xfId="2126" xr:uid="{00000000-0005-0000-0000-0000FB070000}"/>
    <cellStyle name="Normal 3 27 8 2" xfId="12581" xr:uid="{00000000-0005-0000-0000-0000402C0000}"/>
    <cellStyle name="Normal 3 27 8 3" xfId="12582" xr:uid="{00000000-0005-0000-0000-0000412C0000}"/>
    <cellStyle name="Normal 3 27 9" xfId="2127" xr:uid="{00000000-0005-0000-0000-0000FC070000}"/>
    <cellStyle name="Normal 3 27 9 2" xfId="12583" xr:uid="{00000000-0005-0000-0000-0000432C0000}"/>
    <cellStyle name="Normal 3 27 9 3" xfId="12584" xr:uid="{00000000-0005-0000-0000-0000442C0000}"/>
    <cellStyle name="Normal 3 28" xfId="2128" xr:uid="{00000000-0005-0000-0000-0000FD070000}"/>
    <cellStyle name="Normal 3 28 10" xfId="2129" xr:uid="{00000000-0005-0000-0000-0000FE070000}"/>
    <cellStyle name="Normal 3 28 10 2" xfId="12585" xr:uid="{00000000-0005-0000-0000-0000472C0000}"/>
    <cellStyle name="Normal 3 28 10 3" xfId="12586" xr:uid="{00000000-0005-0000-0000-0000482C0000}"/>
    <cellStyle name="Normal 3 28 11" xfId="2130" xr:uid="{00000000-0005-0000-0000-0000FF070000}"/>
    <cellStyle name="Normal 3 28 11 2" xfId="12587" xr:uid="{00000000-0005-0000-0000-00004A2C0000}"/>
    <cellStyle name="Normal 3 28 11 3" xfId="12588" xr:uid="{00000000-0005-0000-0000-00004B2C0000}"/>
    <cellStyle name="Normal 3 28 12" xfId="2131" xr:uid="{00000000-0005-0000-0000-000000080000}"/>
    <cellStyle name="Normal 3 28 12 2" xfId="12589" xr:uid="{00000000-0005-0000-0000-00004D2C0000}"/>
    <cellStyle name="Normal 3 28 12 3" xfId="12590" xr:uid="{00000000-0005-0000-0000-00004E2C0000}"/>
    <cellStyle name="Normal 3 28 13" xfId="2132" xr:uid="{00000000-0005-0000-0000-000001080000}"/>
    <cellStyle name="Normal 3 28 13 2" xfId="12591" xr:uid="{00000000-0005-0000-0000-0000502C0000}"/>
    <cellStyle name="Normal 3 28 13 3" xfId="12592" xr:uid="{00000000-0005-0000-0000-0000512C0000}"/>
    <cellStyle name="Normal 3 28 14" xfId="2133" xr:uid="{00000000-0005-0000-0000-000002080000}"/>
    <cellStyle name="Normal 3 28 14 2" xfId="12593" xr:uid="{00000000-0005-0000-0000-0000532C0000}"/>
    <cellStyle name="Normal 3 28 14 3" xfId="12594" xr:uid="{00000000-0005-0000-0000-0000542C0000}"/>
    <cellStyle name="Normal 3 28 15" xfId="2134" xr:uid="{00000000-0005-0000-0000-000003080000}"/>
    <cellStyle name="Normal 3 28 15 2" xfId="12595" xr:uid="{00000000-0005-0000-0000-0000562C0000}"/>
    <cellStyle name="Normal 3 28 15 3" xfId="12596" xr:uid="{00000000-0005-0000-0000-0000572C0000}"/>
    <cellStyle name="Normal 3 28 16" xfId="2135" xr:uid="{00000000-0005-0000-0000-000004080000}"/>
    <cellStyle name="Normal 3 28 16 2" xfId="12597" xr:uid="{00000000-0005-0000-0000-0000592C0000}"/>
    <cellStyle name="Normal 3 28 16 3" xfId="12598" xr:uid="{00000000-0005-0000-0000-00005A2C0000}"/>
    <cellStyle name="Normal 3 28 17" xfId="2136" xr:uid="{00000000-0005-0000-0000-000005080000}"/>
    <cellStyle name="Normal 3 28 17 2" xfId="12599" xr:uid="{00000000-0005-0000-0000-00005C2C0000}"/>
    <cellStyle name="Normal 3 28 17 3" xfId="12600" xr:uid="{00000000-0005-0000-0000-00005D2C0000}"/>
    <cellStyle name="Normal 3 28 18" xfId="2137" xr:uid="{00000000-0005-0000-0000-000006080000}"/>
    <cellStyle name="Normal 3 28 18 2" xfId="12601" xr:uid="{00000000-0005-0000-0000-00005F2C0000}"/>
    <cellStyle name="Normal 3 28 18 3" xfId="12602" xr:uid="{00000000-0005-0000-0000-0000602C0000}"/>
    <cellStyle name="Normal 3 28 19" xfId="2138" xr:uid="{00000000-0005-0000-0000-000007080000}"/>
    <cellStyle name="Normal 3 28 19 2" xfId="12603" xr:uid="{00000000-0005-0000-0000-0000622C0000}"/>
    <cellStyle name="Normal 3 28 19 3" xfId="12604" xr:uid="{00000000-0005-0000-0000-0000632C0000}"/>
    <cellStyle name="Normal 3 28 2" xfId="2139" xr:uid="{00000000-0005-0000-0000-000008080000}"/>
    <cellStyle name="Normal 3 28 2 2" xfId="12605" xr:uid="{00000000-0005-0000-0000-0000652C0000}"/>
    <cellStyle name="Normal 3 28 2 3" xfId="12606" xr:uid="{00000000-0005-0000-0000-0000662C0000}"/>
    <cellStyle name="Normal 3 28 20" xfId="2140" xr:uid="{00000000-0005-0000-0000-000009080000}"/>
    <cellStyle name="Normal 3 28 20 2" xfId="12607" xr:uid="{00000000-0005-0000-0000-0000682C0000}"/>
    <cellStyle name="Normal 3 28 20 3" xfId="12608" xr:uid="{00000000-0005-0000-0000-0000692C0000}"/>
    <cellStyle name="Normal 3 28 21" xfId="2141" xr:uid="{00000000-0005-0000-0000-00000A080000}"/>
    <cellStyle name="Normal 3 28 21 2" xfId="12609" xr:uid="{00000000-0005-0000-0000-00006B2C0000}"/>
    <cellStyle name="Normal 3 28 21 3" xfId="12610" xr:uid="{00000000-0005-0000-0000-00006C2C0000}"/>
    <cellStyle name="Normal 3 28 22" xfId="2142" xr:uid="{00000000-0005-0000-0000-00000B080000}"/>
    <cellStyle name="Normal 3 28 22 2" xfId="12611" xr:uid="{00000000-0005-0000-0000-00006E2C0000}"/>
    <cellStyle name="Normal 3 28 22 3" xfId="12612" xr:uid="{00000000-0005-0000-0000-00006F2C0000}"/>
    <cellStyle name="Normal 3 28 23" xfId="2143" xr:uid="{00000000-0005-0000-0000-00000C080000}"/>
    <cellStyle name="Normal 3 28 23 2" xfId="12613" xr:uid="{00000000-0005-0000-0000-0000712C0000}"/>
    <cellStyle name="Normal 3 28 23 3" xfId="12614" xr:uid="{00000000-0005-0000-0000-0000722C0000}"/>
    <cellStyle name="Normal 3 28 24" xfId="12615" xr:uid="{00000000-0005-0000-0000-0000732C0000}"/>
    <cellStyle name="Normal 3 28 25" xfId="12616" xr:uid="{00000000-0005-0000-0000-0000742C0000}"/>
    <cellStyle name="Normal 3 28 3" xfId="2144" xr:uid="{00000000-0005-0000-0000-00000D080000}"/>
    <cellStyle name="Normal 3 28 3 2" xfId="12617" xr:uid="{00000000-0005-0000-0000-0000762C0000}"/>
    <cellStyle name="Normal 3 28 3 3" xfId="12618" xr:uid="{00000000-0005-0000-0000-0000772C0000}"/>
    <cellStyle name="Normal 3 28 4" xfId="2145" xr:uid="{00000000-0005-0000-0000-00000E080000}"/>
    <cellStyle name="Normal 3 28 4 2" xfId="12619" xr:uid="{00000000-0005-0000-0000-0000792C0000}"/>
    <cellStyle name="Normal 3 28 4 3" xfId="12620" xr:uid="{00000000-0005-0000-0000-00007A2C0000}"/>
    <cellStyle name="Normal 3 28 5" xfId="2146" xr:uid="{00000000-0005-0000-0000-00000F080000}"/>
    <cellStyle name="Normal 3 28 5 2" xfId="12621" xr:uid="{00000000-0005-0000-0000-00007C2C0000}"/>
    <cellStyle name="Normal 3 28 5 3" xfId="12622" xr:uid="{00000000-0005-0000-0000-00007D2C0000}"/>
    <cellStyle name="Normal 3 28 6" xfId="2147" xr:uid="{00000000-0005-0000-0000-000010080000}"/>
    <cellStyle name="Normal 3 28 6 2" xfId="12623" xr:uid="{00000000-0005-0000-0000-00007F2C0000}"/>
    <cellStyle name="Normal 3 28 6 3" xfId="12624" xr:uid="{00000000-0005-0000-0000-0000802C0000}"/>
    <cellStyle name="Normal 3 28 7" xfId="2148" xr:uid="{00000000-0005-0000-0000-000011080000}"/>
    <cellStyle name="Normal 3 28 7 2" xfId="12625" xr:uid="{00000000-0005-0000-0000-0000822C0000}"/>
    <cellStyle name="Normal 3 28 7 3" xfId="12626" xr:uid="{00000000-0005-0000-0000-0000832C0000}"/>
    <cellStyle name="Normal 3 28 8" xfId="2149" xr:uid="{00000000-0005-0000-0000-000012080000}"/>
    <cellStyle name="Normal 3 28 8 2" xfId="12627" xr:uid="{00000000-0005-0000-0000-0000852C0000}"/>
    <cellStyle name="Normal 3 28 8 3" xfId="12628" xr:uid="{00000000-0005-0000-0000-0000862C0000}"/>
    <cellStyle name="Normal 3 28 9" xfId="2150" xr:uid="{00000000-0005-0000-0000-000013080000}"/>
    <cellStyle name="Normal 3 28 9 2" xfId="12629" xr:uid="{00000000-0005-0000-0000-0000882C0000}"/>
    <cellStyle name="Normal 3 28 9 3" xfId="12630" xr:uid="{00000000-0005-0000-0000-0000892C0000}"/>
    <cellStyle name="Normal 3 29" xfId="2151" xr:uid="{00000000-0005-0000-0000-000014080000}"/>
    <cellStyle name="Normal 3 29 10" xfId="2152" xr:uid="{00000000-0005-0000-0000-000015080000}"/>
    <cellStyle name="Normal 3 29 10 2" xfId="12631" xr:uid="{00000000-0005-0000-0000-00008C2C0000}"/>
    <cellStyle name="Normal 3 29 10 3" xfId="12632" xr:uid="{00000000-0005-0000-0000-00008D2C0000}"/>
    <cellStyle name="Normal 3 29 11" xfId="2153" xr:uid="{00000000-0005-0000-0000-000016080000}"/>
    <cellStyle name="Normal 3 29 11 2" xfId="12633" xr:uid="{00000000-0005-0000-0000-00008F2C0000}"/>
    <cellStyle name="Normal 3 29 11 3" xfId="12634" xr:uid="{00000000-0005-0000-0000-0000902C0000}"/>
    <cellStyle name="Normal 3 29 12" xfId="2154" xr:uid="{00000000-0005-0000-0000-000017080000}"/>
    <cellStyle name="Normal 3 29 12 2" xfId="12635" xr:uid="{00000000-0005-0000-0000-0000922C0000}"/>
    <cellStyle name="Normal 3 29 12 3" xfId="12636" xr:uid="{00000000-0005-0000-0000-0000932C0000}"/>
    <cellStyle name="Normal 3 29 13" xfId="2155" xr:uid="{00000000-0005-0000-0000-000018080000}"/>
    <cellStyle name="Normal 3 29 13 2" xfId="12637" xr:uid="{00000000-0005-0000-0000-0000952C0000}"/>
    <cellStyle name="Normal 3 29 13 3" xfId="12638" xr:uid="{00000000-0005-0000-0000-0000962C0000}"/>
    <cellStyle name="Normal 3 29 14" xfId="2156" xr:uid="{00000000-0005-0000-0000-000019080000}"/>
    <cellStyle name="Normal 3 29 14 2" xfId="12639" xr:uid="{00000000-0005-0000-0000-0000982C0000}"/>
    <cellStyle name="Normal 3 29 14 3" xfId="12640" xr:uid="{00000000-0005-0000-0000-0000992C0000}"/>
    <cellStyle name="Normal 3 29 15" xfId="2157" xr:uid="{00000000-0005-0000-0000-00001A080000}"/>
    <cellStyle name="Normal 3 29 15 2" xfId="12641" xr:uid="{00000000-0005-0000-0000-00009B2C0000}"/>
    <cellStyle name="Normal 3 29 15 3" xfId="12642" xr:uid="{00000000-0005-0000-0000-00009C2C0000}"/>
    <cellStyle name="Normal 3 29 16" xfId="2158" xr:uid="{00000000-0005-0000-0000-00001B080000}"/>
    <cellStyle name="Normal 3 29 16 2" xfId="12643" xr:uid="{00000000-0005-0000-0000-00009E2C0000}"/>
    <cellStyle name="Normal 3 29 16 3" xfId="12644" xr:uid="{00000000-0005-0000-0000-00009F2C0000}"/>
    <cellStyle name="Normal 3 29 17" xfId="2159" xr:uid="{00000000-0005-0000-0000-00001C080000}"/>
    <cellStyle name="Normal 3 29 17 2" xfId="12645" xr:uid="{00000000-0005-0000-0000-0000A12C0000}"/>
    <cellStyle name="Normal 3 29 17 3" xfId="12646" xr:uid="{00000000-0005-0000-0000-0000A22C0000}"/>
    <cellStyle name="Normal 3 29 18" xfId="2160" xr:uid="{00000000-0005-0000-0000-00001D080000}"/>
    <cellStyle name="Normal 3 29 18 2" xfId="12647" xr:uid="{00000000-0005-0000-0000-0000A42C0000}"/>
    <cellStyle name="Normal 3 29 18 3" xfId="12648" xr:uid="{00000000-0005-0000-0000-0000A52C0000}"/>
    <cellStyle name="Normal 3 29 19" xfId="2161" xr:uid="{00000000-0005-0000-0000-00001E080000}"/>
    <cellStyle name="Normal 3 29 19 2" xfId="12649" xr:uid="{00000000-0005-0000-0000-0000A72C0000}"/>
    <cellStyle name="Normal 3 29 19 3" xfId="12650" xr:uid="{00000000-0005-0000-0000-0000A82C0000}"/>
    <cellStyle name="Normal 3 29 2" xfId="2162" xr:uid="{00000000-0005-0000-0000-00001F080000}"/>
    <cellStyle name="Normal 3 29 2 2" xfId="12651" xr:uid="{00000000-0005-0000-0000-0000AA2C0000}"/>
    <cellStyle name="Normal 3 29 2 3" xfId="12652" xr:uid="{00000000-0005-0000-0000-0000AB2C0000}"/>
    <cellStyle name="Normal 3 29 20" xfId="2163" xr:uid="{00000000-0005-0000-0000-000020080000}"/>
    <cellStyle name="Normal 3 29 20 2" xfId="12653" xr:uid="{00000000-0005-0000-0000-0000AD2C0000}"/>
    <cellStyle name="Normal 3 29 20 3" xfId="12654" xr:uid="{00000000-0005-0000-0000-0000AE2C0000}"/>
    <cellStyle name="Normal 3 29 21" xfId="2164" xr:uid="{00000000-0005-0000-0000-000021080000}"/>
    <cellStyle name="Normal 3 29 21 2" xfId="12655" xr:uid="{00000000-0005-0000-0000-0000B02C0000}"/>
    <cellStyle name="Normal 3 29 21 3" xfId="12656" xr:uid="{00000000-0005-0000-0000-0000B12C0000}"/>
    <cellStyle name="Normal 3 29 22" xfId="2165" xr:uid="{00000000-0005-0000-0000-000022080000}"/>
    <cellStyle name="Normal 3 29 22 2" xfId="12657" xr:uid="{00000000-0005-0000-0000-0000B32C0000}"/>
    <cellStyle name="Normal 3 29 22 3" xfId="12658" xr:uid="{00000000-0005-0000-0000-0000B42C0000}"/>
    <cellStyle name="Normal 3 29 23" xfId="2166" xr:uid="{00000000-0005-0000-0000-000023080000}"/>
    <cellStyle name="Normal 3 29 23 2" xfId="12659" xr:uid="{00000000-0005-0000-0000-0000B62C0000}"/>
    <cellStyle name="Normal 3 29 23 3" xfId="12660" xr:uid="{00000000-0005-0000-0000-0000B72C0000}"/>
    <cellStyle name="Normal 3 29 24" xfId="12661" xr:uid="{00000000-0005-0000-0000-0000B82C0000}"/>
    <cellStyle name="Normal 3 29 25" xfId="12662" xr:uid="{00000000-0005-0000-0000-0000B92C0000}"/>
    <cellStyle name="Normal 3 29 3" xfId="2167" xr:uid="{00000000-0005-0000-0000-000024080000}"/>
    <cellStyle name="Normal 3 29 3 2" xfId="12663" xr:uid="{00000000-0005-0000-0000-0000BB2C0000}"/>
    <cellStyle name="Normal 3 29 3 3" xfId="12664" xr:uid="{00000000-0005-0000-0000-0000BC2C0000}"/>
    <cellStyle name="Normal 3 29 4" xfId="2168" xr:uid="{00000000-0005-0000-0000-000025080000}"/>
    <cellStyle name="Normal 3 29 4 2" xfId="12665" xr:uid="{00000000-0005-0000-0000-0000BE2C0000}"/>
    <cellStyle name="Normal 3 29 4 3" xfId="12666" xr:uid="{00000000-0005-0000-0000-0000BF2C0000}"/>
    <cellStyle name="Normal 3 29 5" xfId="2169" xr:uid="{00000000-0005-0000-0000-000026080000}"/>
    <cellStyle name="Normal 3 29 5 2" xfId="12667" xr:uid="{00000000-0005-0000-0000-0000C12C0000}"/>
    <cellStyle name="Normal 3 29 5 3" xfId="12668" xr:uid="{00000000-0005-0000-0000-0000C22C0000}"/>
    <cellStyle name="Normal 3 29 6" xfId="2170" xr:uid="{00000000-0005-0000-0000-000027080000}"/>
    <cellStyle name="Normal 3 29 6 2" xfId="12669" xr:uid="{00000000-0005-0000-0000-0000C42C0000}"/>
    <cellStyle name="Normal 3 29 6 3" xfId="12670" xr:uid="{00000000-0005-0000-0000-0000C52C0000}"/>
    <cellStyle name="Normal 3 29 7" xfId="2171" xr:uid="{00000000-0005-0000-0000-000028080000}"/>
    <cellStyle name="Normal 3 29 7 2" xfId="12671" xr:uid="{00000000-0005-0000-0000-0000C72C0000}"/>
    <cellStyle name="Normal 3 29 7 3" xfId="12672" xr:uid="{00000000-0005-0000-0000-0000C82C0000}"/>
    <cellStyle name="Normal 3 29 8" xfId="2172" xr:uid="{00000000-0005-0000-0000-000029080000}"/>
    <cellStyle name="Normal 3 29 8 2" xfId="12673" xr:uid="{00000000-0005-0000-0000-0000CA2C0000}"/>
    <cellStyle name="Normal 3 29 8 3" xfId="12674" xr:uid="{00000000-0005-0000-0000-0000CB2C0000}"/>
    <cellStyle name="Normal 3 29 9" xfId="2173" xr:uid="{00000000-0005-0000-0000-00002A080000}"/>
    <cellStyle name="Normal 3 29 9 2" xfId="12675" xr:uid="{00000000-0005-0000-0000-0000CD2C0000}"/>
    <cellStyle name="Normal 3 29 9 3" xfId="12676" xr:uid="{00000000-0005-0000-0000-0000CE2C0000}"/>
    <cellStyle name="Normal 3 3" xfId="2174" xr:uid="{00000000-0005-0000-0000-00002B080000}"/>
    <cellStyle name="Normal 3 3 10" xfId="2175" xr:uid="{00000000-0005-0000-0000-00002C080000}"/>
    <cellStyle name="Normal 3 3 10 2" xfId="12677" xr:uid="{00000000-0005-0000-0000-0000D12C0000}"/>
    <cellStyle name="Normal 3 3 10 3" xfId="12678" xr:uid="{00000000-0005-0000-0000-0000D22C0000}"/>
    <cellStyle name="Normal 3 3 11" xfId="2176" xr:uid="{00000000-0005-0000-0000-00002D080000}"/>
    <cellStyle name="Normal 3 3 11 2" xfId="12679" xr:uid="{00000000-0005-0000-0000-0000D42C0000}"/>
    <cellStyle name="Normal 3 3 11 3" xfId="12680" xr:uid="{00000000-0005-0000-0000-0000D52C0000}"/>
    <cellStyle name="Normal 3 3 12" xfId="2177" xr:uid="{00000000-0005-0000-0000-00002E080000}"/>
    <cellStyle name="Normal 3 3 12 2" xfId="12681" xr:uid="{00000000-0005-0000-0000-0000D72C0000}"/>
    <cellStyle name="Normal 3 3 12 3" xfId="12682" xr:uid="{00000000-0005-0000-0000-0000D82C0000}"/>
    <cellStyle name="Normal 3 3 13" xfId="2178" xr:uid="{00000000-0005-0000-0000-00002F080000}"/>
    <cellStyle name="Normal 3 3 13 2" xfId="12683" xr:uid="{00000000-0005-0000-0000-0000DA2C0000}"/>
    <cellStyle name="Normal 3 3 13 3" xfId="12684" xr:uid="{00000000-0005-0000-0000-0000DB2C0000}"/>
    <cellStyle name="Normal 3 3 14" xfId="2179" xr:uid="{00000000-0005-0000-0000-000030080000}"/>
    <cellStyle name="Normal 3 3 14 2" xfId="12685" xr:uid="{00000000-0005-0000-0000-0000DD2C0000}"/>
    <cellStyle name="Normal 3 3 14 3" xfId="12686" xr:uid="{00000000-0005-0000-0000-0000DE2C0000}"/>
    <cellStyle name="Normal 3 3 15" xfId="2180" xr:uid="{00000000-0005-0000-0000-000031080000}"/>
    <cellStyle name="Normal 3 3 15 2" xfId="12687" xr:uid="{00000000-0005-0000-0000-0000E02C0000}"/>
    <cellStyle name="Normal 3 3 15 3" xfId="12688" xr:uid="{00000000-0005-0000-0000-0000E12C0000}"/>
    <cellStyle name="Normal 3 3 16" xfId="2181" xr:uid="{00000000-0005-0000-0000-000032080000}"/>
    <cellStyle name="Normal 3 3 16 2" xfId="12689" xr:uid="{00000000-0005-0000-0000-0000E32C0000}"/>
    <cellStyle name="Normal 3 3 16 3" xfId="12690" xr:uid="{00000000-0005-0000-0000-0000E42C0000}"/>
    <cellStyle name="Normal 3 3 17" xfId="2182" xr:uid="{00000000-0005-0000-0000-000033080000}"/>
    <cellStyle name="Normal 3 3 17 2" xfId="12691" xr:uid="{00000000-0005-0000-0000-0000E62C0000}"/>
    <cellStyle name="Normal 3 3 17 3" xfId="12692" xr:uid="{00000000-0005-0000-0000-0000E72C0000}"/>
    <cellStyle name="Normal 3 3 18" xfId="2183" xr:uid="{00000000-0005-0000-0000-000034080000}"/>
    <cellStyle name="Normal 3 3 18 2" xfId="12693" xr:uid="{00000000-0005-0000-0000-0000E92C0000}"/>
    <cellStyle name="Normal 3 3 18 3" xfId="12694" xr:uid="{00000000-0005-0000-0000-0000EA2C0000}"/>
    <cellStyle name="Normal 3 3 19" xfId="2184" xr:uid="{00000000-0005-0000-0000-000035080000}"/>
    <cellStyle name="Normal 3 3 19 2" xfId="12695" xr:uid="{00000000-0005-0000-0000-0000EC2C0000}"/>
    <cellStyle name="Normal 3 3 19 3" xfId="12696" xr:uid="{00000000-0005-0000-0000-0000ED2C0000}"/>
    <cellStyle name="Normal 3 3 2" xfId="2185" xr:uid="{00000000-0005-0000-0000-000036080000}"/>
    <cellStyle name="Normal 3 3 2 10" xfId="12697" xr:uid="{00000000-0005-0000-0000-0000EF2C0000}"/>
    <cellStyle name="Normal 3 3 2 10 2" xfId="12698" xr:uid="{00000000-0005-0000-0000-0000F02C0000}"/>
    <cellStyle name="Normal 3 3 2 10 2 2" xfId="26614" xr:uid="{8951792B-E3BC-46EC-9559-3B3F68C4E79C}"/>
    <cellStyle name="Normal 3 3 2 11" xfId="12699" xr:uid="{00000000-0005-0000-0000-0000F12C0000}"/>
    <cellStyle name="Normal 3 3 2 11 2" xfId="26615" xr:uid="{88A1DB8A-3FCB-4D39-90C3-1D0DAC007128}"/>
    <cellStyle name="Normal 3 3 2 12" xfId="12700" xr:uid="{00000000-0005-0000-0000-0000F22C0000}"/>
    <cellStyle name="Normal 3 3 2 12 2" xfId="26616" xr:uid="{0E9BE53B-028D-45C0-B3E0-547092B36F85}"/>
    <cellStyle name="Normal 3 3 2 13" xfId="12701" xr:uid="{00000000-0005-0000-0000-0000F32C0000}"/>
    <cellStyle name="Normal 3 3 2 14" xfId="5361" xr:uid="{00000000-0005-0000-0000-0000EE2C0000}"/>
    <cellStyle name="Normal 3 3 2 14 2" xfId="23375" xr:uid="{183F2D60-7640-413E-AEE0-E7208F08E90F}"/>
    <cellStyle name="Normal 3 3 2 2" xfId="12702" xr:uid="{00000000-0005-0000-0000-0000F42C0000}"/>
    <cellStyle name="Normal 3 3 2 2 10" xfId="12703" xr:uid="{00000000-0005-0000-0000-0000F52C0000}"/>
    <cellStyle name="Normal 3 3 2 2 10 2" xfId="26617" xr:uid="{A7D7F5D8-582E-4C4F-939C-F633D9D3122B}"/>
    <cellStyle name="Normal 3 3 2 2 11" xfId="12704" xr:uid="{00000000-0005-0000-0000-0000F62C0000}"/>
    <cellStyle name="Normal 3 3 2 2 2" xfId="12705" xr:uid="{00000000-0005-0000-0000-0000F72C0000}"/>
    <cellStyle name="Normal 3 3 2 2 2 10" xfId="12706" xr:uid="{00000000-0005-0000-0000-0000F82C0000}"/>
    <cellStyle name="Normal 3 3 2 2 2 2" xfId="12707" xr:uid="{00000000-0005-0000-0000-0000F92C0000}"/>
    <cellStyle name="Normal 3 3 2 2 2 2 2" xfId="12708" xr:uid="{00000000-0005-0000-0000-0000FA2C0000}"/>
    <cellStyle name="Normal 3 3 2 2 2 2 2 2" xfId="12709" xr:uid="{00000000-0005-0000-0000-0000FB2C0000}"/>
    <cellStyle name="Normal 3 3 2 2 2 2 2 2 2" xfId="12710" xr:uid="{00000000-0005-0000-0000-0000FC2C0000}"/>
    <cellStyle name="Normal 3 3 2 2 2 2 2 2 2 2" xfId="12711" xr:uid="{00000000-0005-0000-0000-0000FD2C0000}"/>
    <cellStyle name="Normal 3 3 2 2 2 2 2 2 2 3" xfId="12712" xr:uid="{00000000-0005-0000-0000-0000FE2C0000}"/>
    <cellStyle name="Normal 3 3 2 2 2 2 2 2 3" xfId="12713" xr:uid="{00000000-0005-0000-0000-0000FF2C0000}"/>
    <cellStyle name="Normal 3 3 2 2 2 2 2 2 4" xfId="12714" xr:uid="{00000000-0005-0000-0000-0000002D0000}"/>
    <cellStyle name="Normal 3 3 2 2 2 2 2 2 4 2" xfId="26622" xr:uid="{126362EC-8426-4944-B3A1-30EF98CA2D83}"/>
    <cellStyle name="Normal 3 3 2 2 2 2 2 2 5" xfId="12715" xr:uid="{00000000-0005-0000-0000-0000012D0000}"/>
    <cellStyle name="Normal 3 3 2 2 2 2 2 2 5 2" xfId="26623" xr:uid="{207C9565-FEB4-429F-9026-7F61B07E82EC}"/>
    <cellStyle name="Normal 3 3 2 2 2 2 2 2 6" xfId="12716" xr:uid="{00000000-0005-0000-0000-0000022D0000}"/>
    <cellStyle name="Normal 3 3 2 2 2 2 2 3" xfId="12717" xr:uid="{00000000-0005-0000-0000-0000032D0000}"/>
    <cellStyle name="Normal 3 3 2 2 2 2 2 3 2" xfId="12718" xr:uid="{00000000-0005-0000-0000-0000042D0000}"/>
    <cellStyle name="Normal 3 3 2 2 2 2 2 3 2 2" xfId="12719" xr:uid="{00000000-0005-0000-0000-0000052D0000}"/>
    <cellStyle name="Normal 3 3 2 2 2 2 2 3 2 3" xfId="12720" xr:uid="{00000000-0005-0000-0000-0000062D0000}"/>
    <cellStyle name="Normal 3 3 2 2 2 2 2 3 3" xfId="12721" xr:uid="{00000000-0005-0000-0000-0000072D0000}"/>
    <cellStyle name="Normal 3 3 2 2 2 2 2 3 3 2" xfId="12722" xr:uid="{00000000-0005-0000-0000-0000082D0000}"/>
    <cellStyle name="Normal 3 3 2 2 2 2 2 3 3 3" xfId="26627" xr:uid="{435579CD-51FE-4853-84C6-997C6E57C95E}"/>
    <cellStyle name="Normal 3 3 2 2 2 2 2 3 4" xfId="12723" xr:uid="{00000000-0005-0000-0000-0000092D0000}"/>
    <cellStyle name="Normal 3 3 2 2 2 2 2 4" xfId="12724" xr:uid="{00000000-0005-0000-0000-00000A2D0000}"/>
    <cellStyle name="Normal 3 3 2 2 2 2 2 4 2" xfId="12725" xr:uid="{00000000-0005-0000-0000-00000B2D0000}"/>
    <cellStyle name="Normal 3 3 2 2 2 2 2 4 3" xfId="12726" xr:uid="{00000000-0005-0000-0000-00000C2D0000}"/>
    <cellStyle name="Normal 3 3 2 2 2 2 2 5" xfId="12727" xr:uid="{00000000-0005-0000-0000-00000D2D0000}"/>
    <cellStyle name="Normal 3 3 2 2 2 2 2 6" xfId="12728" xr:uid="{00000000-0005-0000-0000-00000E2D0000}"/>
    <cellStyle name="Normal 3 3 2 2 2 2 2 6 2" xfId="26629" xr:uid="{44DB01E2-2C87-4ABD-A712-BBCDC4D95A16}"/>
    <cellStyle name="Normal 3 3 2 2 2 2 2 7" xfId="12729" xr:uid="{00000000-0005-0000-0000-00000F2D0000}"/>
    <cellStyle name="Normal 3 3 2 2 2 2 2 7 2" xfId="26630" xr:uid="{9479A384-6B36-495A-8563-F6B5522C16A8}"/>
    <cellStyle name="Normal 3 3 2 2 2 2 2 8" xfId="12730" xr:uid="{00000000-0005-0000-0000-0000102D0000}"/>
    <cellStyle name="Normal 3 3 2 2 2 2 3" xfId="12731" xr:uid="{00000000-0005-0000-0000-0000112D0000}"/>
    <cellStyle name="Normal 3 3 2 2 2 2 3 2" xfId="12732" xr:uid="{00000000-0005-0000-0000-0000122D0000}"/>
    <cellStyle name="Normal 3 3 2 2 2 2 3 2 2" xfId="12733" xr:uid="{00000000-0005-0000-0000-0000132D0000}"/>
    <cellStyle name="Normal 3 3 2 2 2 2 3 2 3" xfId="12734" xr:uid="{00000000-0005-0000-0000-0000142D0000}"/>
    <cellStyle name="Normal 3 3 2 2 2 2 3 3" xfId="12735" xr:uid="{00000000-0005-0000-0000-0000152D0000}"/>
    <cellStyle name="Normal 3 3 2 2 2 2 3 4" xfId="12736" xr:uid="{00000000-0005-0000-0000-0000162D0000}"/>
    <cellStyle name="Normal 3 3 2 2 2 2 3 4 2" xfId="26633" xr:uid="{EEC3D0A3-2DC1-48A3-BB5D-0B901A7A9940}"/>
    <cellStyle name="Normal 3 3 2 2 2 2 3 5" xfId="12737" xr:uid="{00000000-0005-0000-0000-0000172D0000}"/>
    <cellStyle name="Normal 3 3 2 2 2 2 3 5 2" xfId="26634" xr:uid="{1981A457-B4D0-4E39-A8D8-309CDF18387E}"/>
    <cellStyle name="Normal 3 3 2 2 2 2 3 6" xfId="12738" xr:uid="{00000000-0005-0000-0000-0000182D0000}"/>
    <cellStyle name="Normal 3 3 2 2 2 2 4" xfId="12739" xr:uid="{00000000-0005-0000-0000-0000192D0000}"/>
    <cellStyle name="Normal 3 3 2 2 2 2 4 2" xfId="12740" xr:uid="{00000000-0005-0000-0000-00001A2D0000}"/>
    <cellStyle name="Normal 3 3 2 2 2 2 4 2 2" xfId="12741" xr:uid="{00000000-0005-0000-0000-00001B2D0000}"/>
    <cellStyle name="Normal 3 3 2 2 2 2 4 2 3" xfId="12742" xr:uid="{00000000-0005-0000-0000-00001C2D0000}"/>
    <cellStyle name="Normal 3 3 2 2 2 2 4 3" xfId="12743" xr:uid="{00000000-0005-0000-0000-00001D2D0000}"/>
    <cellStyle name="Normal 3 3 2 2 2 2 4 3 2" xfId="12744" xr:uid="{00000000-0005-0000-0000-00001E2D0000}"/>
    <cellStyle name="Normal 3 3 2 2 2 2 4 3 3" xfId="26637" xr:uid="{6ED76FCF-1F71-4594-81E8-A3AF7424CF21}"/>
    <cellStyle name="Normal 3 3 2 2 2 2 4 4" xfId="12745" xr:uid="{00000000-0005-0000-0000-00001F2D0000}"/>
    <cellStyle name="Normal 3 3 2 2 2 2 5" xfId="12746" xr:uid="{00000000-0005-0000-0000-0000202D0000}"/>
    <cellStyle name="Normal 3 3 2 2 2 2 5 2" xfId="12747" xr:uid="{00000000-0005-0000-0000-0000212D0000}"/>
    <cellStyle name="Normal 3 3 2 2 2 2 5 3" xfId="12748" xr:uid="{00000000-0005-0000-0000-0000222D0000}"/>
    <cellStyle name="Normal 3 3 2 2 2 2 6" xfId="12749" xr:uid="{00000000-0005-0000-0000-0000232D0000}"/>
    <cellStyle name="Normal 3 3 2 2 2 2 7" xfId="12750" xr:uid="{00000000-0005-0000-0000-0000242D0000}"/>
    <cellStyle name="Normal 3 3 2 2 2 2 7 2" xfId="26641" xr:uid="{7F83FFE2-E007-4BEC-B1E8-B588F2513A72}"/>
    <cellStyle name="Normal 3 3 2 2 2 2 8" xfId="12751" xr:uid="{00000000-0005-0000-0000-0000252D0000}"/>
    <cellStyle name="Normal 3 3 2 2 2 2 8 2" xfId="26642" xr:uid="{CE16C0E5-8A3C-4022-9208-9D5B329007A2}"/>
    <cellStyle name="Normal 3 3 2 2 2 2 9" xfId="12752" xr:uid="{00000000-0005-0000-0000-0000262D0000}"/>
    <cellStyle name="Normal 3 3 2 2 2 3" xfId="12753" xr:uid="{00000000-0005-0000-0000-0000272D0000}"/>
    <cellStyle name="Normal 3 3 2 2 2 3 2" xfId="12754" xr:uid="{00000000-0005-0000-0000-0000282D0000}"/>
    <cellStyle name="Normal 3 3 2 2 2 3 2 2" xfId="12755" xr:uid="{00000000-0005-0000-0000-0000292D0000}"/>
    <cellStyle name="Normal 3 3 2 2 2 3 2 2 2" xfId="12756" xr:uid="{00000000-0005-0000-0000-00002A2D0000}"/>
    <cellStyle name="Normal 3 3 2 2 2 3 2 2 3" xfId="12757" xr:uid="{00000000-0005-0000-0000-00002B2D0000}"/>
    <cellStyle name="Normal 3 3 2 2 2 3 2 2 3 2" xfId="26644" xr:uid="{5E8597E0-0B12-4FAC-BBF3-62344F63347D}"/>
    <cellStyle name="Normal 3 3 2 2 2 3 2 2 4" xfId="12758" xr:uid="{00000000-0005-0000-0000-00002C2D0000}"/>
    <cellStyle name="Normal 3 3 2 2 2 3 2 3" xfId="12759" xr:uid="{00000000-0005-0000-0000-00002D2D0000}"/>
    <cellStyle name="Normal 3 3 2 2 2 3 2 4" xfId="12760" xr:uid="{00000000-0005-0000-0000-00002E2D0000}"/>
    <cellStyle name="Normal 3 3 2 2 2 3 2 4 2" xfId="26645" xr:uid="{2471CFEE-9633-4086-9A83-E29D36DF5E88}"/>
    <cellStyle name="Normal 3 3 2 2 2 3 2 5" xfId="12761" xr:uid="{00000000-0005-0000-0000-00002F2D0000}"/>
    <cellStyle name="Normal 3 3 2 2 2 3 2 5 2" xfId="26646" xr:uid="{95EE86B7-4F43-4B51-8B2C-EAF23D0F12F5}"/>
    <cellStyle name="Normal 3 3 2 2 2 3 2 6" xfId="12762" xr:uid="{00000000-0005-0000-0000-0000302D0000}"/>
    <cellStyle name="Normal 3 3 2 2 2 3 3" xfId="12763" xr:uid="{00000000-0005-0000-0000-0000312D0000}"/>
    <cellStyle name="Normal 3 3 2 2 2 3 3 2" xfId="12764" xr:uid="{00000000-0005-0000-0000-0000322D0000}"/>
    <cellStyle name="Normal 3 3 2 2 2 3 3 2 2" xfId="12765" xr:uid="{00000000-0005-0000-0000-0000332D0000}"/>
    <cellStyle name="Normal 3 3 2 2 2 3 3 2 3" xfId="12766" xr:uid="{00000000-0005-0000-0000-0000342D0000}"/>
    <cellStyle name="Normal 3 3 2 2 2 3 3 3" xfId="12767" xr:uid="{00000000-0005-0000-0000-0000352D0000}"/>
    <cellStyle name="Normal 3 3 2 2 2 3 3 4" xfId="12768" xr:uid="{00000000-0005-0000-0000-0000362D0000}"/>
    <cellStyle name="Normal 3 3 2 2 2 3 3 4 2" xfId="26649" xr:uid="{ED9812A4-E94C-4878-9DDD-A9EEBC20D720}"/>
    <cellStyle name="Normal 3 3 2 2 2 3 3 5" xfId="12769" xr:uid="{00000000-0005-0000-0000-0000372D0000}"/>
    <cellStyle name="Normal 3 3 2 2 2 3 3 5 2" xfId="26650" xr:uid="{6E08E8E0-D0E1-49C8-BC76-B792A3282AA8}"/>
    <cellStyle name="Normal 3 3 2 2 2 3 3 6" xfId="12770" xr:uid="{00000000-0005-0000-0000-0000382D0000}"/>
    <cellStyle name="Normal 3 3 2 2 2 3 4" xfId="12771" xr:uid="{00000000-0005-0000-0000-0000392D0000}"/>
    <cellStyle name="Normal 3 3 2 2 2 3 4 2" xfId="12772" xr:uid="{00000000-0005-0000-0000-00003A2D0000}"/>
    <cellStyle name="Normal 3 3 2 2 2 3 4 3" xfId="12773" xr:uid="{00000000-0005-0000-0000-00003B2D0000}"/>
    <cellStyle name="Normal 3 3 2 2 2 3 5" xfId="12774" xr:uid="{00000000-0005-0000-0000-00003C2D0000}"/>
    <cellStyle name="Normal 3 3 2 2 2 3 6" xfId="12775" xr:uid="{00000000-0005-0000-0000-00003D2D0000}"/>
    <cellStyle name="Normal 3 3 2 2 2 3 6 2" xfId="26653" xr:uid="{A7C8172B-6CDE-4174-A571-EACA171B47EC}"/>
    <cellStyle name="Normal 3 3 2 2 2 3 7" xfId="12776" xr:uid="{00000000-0005-0000-0000-00003E2D0000}"/>
    <cellStyle name="Normal 3 3 2 2 2 3 7 2" xfId="26654" xr:uid="{01E67B94-2E82-438A-A04C-7C8F19A20FF7}"/>
    <cellStyle name="Normal 3 3 2 2 2 3 8" xfId="12777" xr:uid="{00000000-0005-0000-0000-00003F2D0000}"/>
    <cellStyle name="Normal 3 3 2 2 2 4" xfId="12778" xr:uid="{00000000-0005-0000-0000-0000402D0000}"/>
    <cellStyle name="Normal 3 3 2 2 2 4 2" xfId="12779" xr:uid="{00000000-0005-0000-0000-0000412D0000}"/>
    <cellStyle name="Normal 3 3 2 2 2 4 2 2" xfId="12780" xr:uid="{00000000-0005-0000-0000-0000422D0000}"/>
    <cellStyle name="Normal 3 3 2 2 2 4 2 3" xfId="12781" xr:uid="{00000000-0005-0000-0000-0000432D0000}"/>
    <cellStyle name="Normal 3 3 2 2 2 4 2 3 2" xfId="26657" xr:uid="{0A51773D-86AF-4384-A14A-74C7836BD1F1}"/>
    <cellStyle name="Normal 3 3 2 2 2 4 2 4" xfId="12782" xr:uid="{00000000-0005-0000-0000-0000442D0000}"/>
    <cellStyle name="Normal 3 3 2 2 2 4 3" xfId="12783" xr:uid="{00000000-0005-0000-0000-0000452D0000}"/>
    <cellStyle name="Normal 3 3 2 2 2 4 4" xfId="12784" xr:uid="{00000000-0005-0000-0000-0000462D0000}"/>
    <cellStyle name="Normal 3 3 2 2 2 4 4 2" xfId="26659" xr:uid="{5272A2DF-CB73-4802-9FB3-6A08405E2447}"/>
    <cellStyle name="Normal 3 3 2 2 2 4 5" xfId="12785" xr:uid="{00000000-0005-0000-0000-0000472D0000}"/>
    <cellStyle name="Normal 3 3 2 2 2 4 5 2" xfId="26660" xr:uid="{101DB117-8135-4272-8310-B1E3DBCE0E32}"/>
    <cellStyle name="Normal 3 3 2 2 2 4 6" xfId="12786" xr:uid="{00000000-0005-0000-0000-0000482D0000}"/>
    <cellStyle name="Normal 3 3 2 2 2 5" xfId="12787" xr:uid="{00000000-0005-0000-0000-0000492D0000}"/>
    <cellStyle name="Normal 3 3 2 2 2 5 2" xfId="12788" xr:uid="{00000000-0005-0000-0000-00004A2D0000}"/>
    <cellStyle name="Normal 3 3 2 2 2 5 2 2" xfId="12789" xr:uid="{00000000-0005-0000-0000-00004B2D0000}"/>
    <cellStyle name="Normal 3 3 2 2 2 5 2 3" xfId="12790" xr:uid="{00000000-0005-0000-0000-00004C2D0000}"/>
    <cellStyle name="Normal 3 3 2 2 2 5 3" xfId="12791" xr:uid="{00000000-0005-0000-0000-00004D2D0000}"/>
    <cellStyle name="Normal 3 3 2 2 2 5 4" xfId="12792" xr:uid="{00000000-0005-0000-0000-00004E2D0000}"/>
    <cellStyle name="Normal 3 3 2 2 2 5 4 2" xfId="26662" xr:uid="{B9DB2597-5307-4619-8B2B-7F42054F323E}"/>
    <cellStyle name="Normal 3 3 2 2 2 5 5" xfId="12793" xr:uid="{00000000-0005-0000-0000-00004F2D0000}"/>
    <cellStyle name="Normal 3 3 2 2 2 5 5 2" xfId="26663" xr:uid="{2E44D6D2-22AB-437F-A1ED-18803405EBC0}"/>
    <cellStyle name="Normal 3 3 2 2 2 5 6" xfId="12794" xr:uid="{00000000-0005-0000-0000-0000502D0000}"/>
    <cellStyle name="Normal 3 3 2 2 2 6" xfId="12795" xr:uid="{00000000-0005-0000-0000-0000512D0000}"/>
    <cellStyle name="Normal 3 3 2 2 2 6 2" xfId="12796" xr:uid="{00000000-0005-0000-0000-0000522D0000}"/>
    <cellStyle name="Normal 3 3 2 2 2 6 3" xfId="12797" xr:uid="{00000000-0005-0000-0000-0000532D0000}"/>
    <cellStyle name="Normal 3 3 2 2 2 7" xfId="12798" xr:uid="{00000000-0005-0000-0000-0000542D0000}"/>
    <cellStyle name="Normal 3 3 2 2 2 8" xfId="12799" xr:uid="{00000000-0005-0000-0000-0000552D0000}"/>
    <cellStyle name="Normal 3 3 2 2 2 8 2" xfId="26666" xr:uid="{57BE93A9-F4CC-4973-8332-0ACBE4CF9042}"/>
    <cellStyle name="Normal 3 3 2 2 2 9" xfId="12800" xr:uid="{00000000-0005-0000-0000-0000562D0000}"/>
    <cellStyle name="Normal 3 3 2 2 2 9 2" xfId="26667" xr:uid="{FC0A05D3-FF8F-439A-8124-16166AEFA53B}"/>
    <cellStyle name="Normal 3 3 2 2 3" xfId="12801" xr:uid="{00000000-0005-0000-0000-0000572D0000}"/>
    <cellStyle name="Normal 3 3 2 2 3 2" xfId="12802" xr:uid="{00000000-0005-0000-0000-0000582D0000}"/>
    <cellStyle name="Normal 3 3 2 2 3 2 2" xfId="12803" xr:uid="{00000000-0005-0000-0000-0000592D0000}"/>
    <cellStyle name="Normal 3 3 2 2 3 2 2 2" xfId="12804" xr:uid="{00000000-0005-0000-0000-00005A2D0000}"/>
    <cellStyle name="Normal 3 3 2 2 3 2 2 2 2" xfId="12805" xr:uid="{00000000-0005-0000-0000-00005B2D0000}"/>
    <cellStyle name="Normal 3 3 2 2 3 2 2 2 3" xfId="12806" xr:uid="{00000000-0005-0000-0000-00005C2D0000}"/>
    <cellStyle name="Normal 3 3 2 2 3 2 2 3" xfId="12807" xr:uid="{00000000-0005-0000-0000-00005D2D0000}"/>
    <cellStyle name="Normal 3 3 2 2 3 2 2 4" xfId="12808" xr:uid="{00000000-0005-0000-0000-00005E2D0000}"/>
    <cellStyle name="Normal 3 3 2 2 3 2 2 4 2" xfId="26671" xr:uid="{B765F0A9-215F-4B33-961B-C43C8F31CF9A}"/>
    <cellStyle name="Normal 3 3 2 2 3 2 2 5" xfId="12809" xr:uid="{00000000-0005-0000-0000-00005F2D0000}"/>
    <cellStyle name="Normal 3 3 2 2 3 2 2 5 2" xfId="26672" xr:uid="{8DE1303B-63F6-4938-8EED-405C28F4839F}"/>
    <cellStyle name="Normal 3 3 2 2 3 2 2 6" xfId="12810" xr:uid="{00000000-0005-0000-0000-0000602D0000}"/>
    <cellStyle name="Normal 3 3 2 2 3 2 3" xfId="12811" xr:uid="{00000000-0005-0000-0000-0000612D0000}"/>
    <cellStyle name="Normal 3 3 2 2 3 2 3 2" xfId="12812" xr:uid="{00000000-0005-0000-0000-0000622D0000}"/>
    <cellStyle name="Normal 3 3 2 2 3 2 3 2 2" xfId="12813" xr:uid="{00000000-0005-0000-0000-0000632D0000}"/>
    <cellStyle name="Normal 3 3 2 2 3 2 3 2 3" xfId="12814" xr:uid="{00000000-0005-0000-0000-0000642D0000}"/>
    <cellStyle name="Normal 3 3 2 2 3 2 3 3" xfId="12815" xr:uid="{00000000-0005-0000-0000-0000652D0000}"/>
    <cellStyle name="Normal 3 3 2 2 3 2 3 3 2" xfId="12816" xr:uid="{00000000-0005-0000-0000-0000662D0000}"/>
    <cellStyle name="Normal 3 3 2 2 3 2 3 3 3" xfId="26675" xr:uid="{2B35AB50-4C0A-42FE-A9C1-FB484C67EB7C}"/>
    <cellStyle name="Normal 3 3 2 2 3 2 3 4" xfId="12817" xr:uid="{00000000-0005-0000-0000-0000672D0000}"/>
    <cellStyle name="Normal 3 3 2 2 3 2 4" xfId="12818" xr:uid="{00000000-0005-0000-0000-0000682D0000}"/>
    <cellStyle name="Normal 3 3 2 2 3 2 4 2" xfId="12819" xr:uid="{00000000-0005-0000-0000-0000692D0000}"/>
    <cellStyle name="Normal 3 3 2 2 3 2 4 3" xfId="12820" xr:uid="{00000000-0005-0000-0000-00006A2D0000}"/>
    <cellStyle name="Normal 3 3 2 2 3 2 5" xfId="12821" xr:uid="{00000000-0005-0000-0000-00006B2D0000}"/>
    <cellStyle name="Normal 3 3 2 2 3 2 6" xfId="12822" xr:uid="{00000000-0005-0000-0000-00006C2D0000}"/>
    <cellStyle name="Normal 3 3 2 2 3 2 6 2" xfId="26677" xr:uid="{02085BA3-83A0-4811-915B-08EFB1E0D80E}"/>
    <cellStyle name="Normal 3 3 2 2 3 2 7" xfId="12823" xr:uid="{00000000-0005-0000-0000-00006D2D0000}"/>
    <cellStyle name="Normal 3 3 2 2 3 2 7 2" xfId="26678" xr:uid="{97F1E244-05E4-48FC-B0C7-DD670302EAE9}"/>
    <cellStyle name="Normal 3 3 2 2 3 2 8" xfId="12824" xr:uid="{00000000-0005-0000-0000-00006E2D0000}"/>
    <cellStyle name="Normal 3 3 2 2 3 3" xfId="12825" xr:uid="{00000000-0005-0000-0000-00006F2D0000}"/>
    <cellStyle name="Normal 3 3 2 2 3 3 2" xfId="12826" xr:uid="{00000000-0005-0000-0000-0000702D0000}"/>
    <cellStyle name="Normal 3 3 2 2 3 3 2 2" xfId="12827" xr:uid="{00000000-0005-0000-0000-0000712D0000}"/>
    <cellStyle name="Normal 3 3 2 2 3 3 2 3" xfId="12828" xr:uid="{00000000-0005-0000-0000-0000722D0000}"/>
    <cellStyle name="Normal 3 3 2 2 3 3 3" xfId="12829" xr:uid="{00000000-0005-0000-0000-0000732D0000}"/>
    <cellStyle name="Normal 3 3 2 2 3 3 4" xfId="12830" xr:uid="{00000000-0005-0000-0000-0000742D0000}"/>
    <cellStyle name="Normal 3 3 2 2 3 3 4 2" xfId="26682" xr:uid="{133E4385-22E9-4971-9CD5-1CE5DE22FC1B}"/>
    <cellStyle name="Normal 3 3 2 2 3 3 5" xfId="12831" xr:uid="{00000000-0005-0000-0000-0000752D0000}"/>
    <cellStyle name="Normal 3 3 2 2 3 3 5 2" xfId="26683" xr:uid="{DAEE5781-710E-4AD3-A108-2F07807DD3D0}"/>
    <cellStyle name="Normal 3 3 2 2 3 3 6" xfId="12832" xr:uid="{00000000-0005-0000-0000-0000762D0000}"/>
    <cellStyle name="Normal 3 3 2 2 3 4" xfId="12833" xr:uid="{00000000-0005-0000-0000-0000772D0000}"/>
    <cellStyle name="Normal 3 3 2 2 3 4 2" xfId="12834" xr:uid="{00000000-0005-0000-0000-0000782D0000}"/>
    <cellStyle name="Normal 3 3 2 2 3 4 2 2" xfId="12835" xr:uid="{00000000-0005-0000-0000-0000792D0000}"/>
    <cellStyle name="Normal 3 3 2 2 3 4 2 3" xfId="12836" xr:uid="{00000000-0005-0000-0000-00007A2D0000}"/>
    <cellStyle name="Normal 3 3 2 2 3 4 3" xfId="12837" xr:uid="{00000000-0005-0000-0000-00007B2D0000}"/>
    <cellStyle name="Normal 3 3 2 2 3 4 3 2" xfId="12838" xr:uid="{00000000-0005-0000-0000-00007C2D0000}"/>
    <cellStyle name="Normal 3 3 2 2 3 4 3 3" xfId="26686" xr:uid="{6C0C4A7C-F307-4FAF-8DF7-401D55635027}"/>
    <cellStyle name="Normal 3 3 2 2 3 4 4" xfId="12839" xr:uid="{00000000-0005-0000-0000-00007D2D0000}"/>
    <cellStyle name="Normal 3 3 2 2 3 5" xfId="12840" xr:uid="{00000000-0005-0000-0000-00007E2D0000}"/>
    <cellStyle name="Normal 3 3 2 2 3 5 2" xfId="12841" xr:uid="{00000000-0005-0000-0000-00007F2D0000}"/>
    <cellStyle name="Normal 3 3 2 2 3 5 3" xfId="12842" xr:uid="{00000000-0005-0000-0000-0000802D0000}"/>
    <cellStyle name="Normal 3 3 2 2 3 6" xfId="12843" xr:uid="{00000000-0005-0000-0000-0000812D0000}"/>
    <cellStyle name="Normal 3 3 2 2 3 7" xfId="12844" xr:uid="{00000000-0005-0000-0000-0000822D0000}"/>
    <cellStyle name="Normal 3 3 2 2 3 7 2" xfId="26689" xr:uid="{47C86646-4730-4964-8A4D-7B826AE58236}"/>
    <cellStyle name="Normal 3 3 2 2 3 8" xfId="12845" xr:uid="{00000000-0005-0000-0000-0000832D0000}"/>
    <cellStyle name="Normal 3 3 2 2 3 8 2" xfId="26690" xr:uid="{6CC9BD59-0F8D-4A35-B5FB-8F3AB4AD7C5A}"/>
    <cellStyle name="Normal 3 3 2 2 3 9" xfId="12846" xr:uid="{00000000-0005-0000-0000-0000842D0000}"/>
    <cellStyle name="Normal 3 3 2 2 4" xfId="12847" xr:uid="{00000000-0005-0000-0000-0000852D0000}"/>
    <cellStyle name="Normal 3 3 2 2 4 2" xfId="12848" xr:uid="{00000000-0005-0000-0000-0000862D0000}"/>
    <cellStyle name="Normal 3 3 2 2 4 2 2" xfId="12849" xr:uid="{00000000-0005-0000-0000-0000872D0000}"/>
    <cellStyle name="Normal 3 3 2 2 4 2 2 2" xfId="12850" xr:uid="{00000000-0005-0000-0000-0000882D0000}"/>
    <cellStyle name="Normal 3 3 2 2 4 2 2 3" xfId="12851" xr:uid="{00000000-0005-0000-0000-0000892D0000}"/>
    <cellStyle name="Normal 3 3 2 2 4 2 2 3 2" xfId="26692" xr:uid="{BE0DA844-B1A6-48DA-AE92-37FDD3D72DCE}"/>
    <cellStyle name="Normal 3 3 2 2 4 2 2 4" xfId="12852" xr:uid="{00000000-0005-0000-0000-00008A2D0000}"/>
    <cellStyle name="Normal 3 3 2 2 4 2 3" xfId="12853" xr:uid="{00000000-0005-0000-0000-00008B2D0000}"/>
    <cellStyle name="Normal 3 3 2 2 4 2 4" xfId="12854" xr:uid="{00000000-0005-0000-0000-00008C2D0000}"/>
    <cellStyle name="Normal 3 3 2 2 4 2 4 2" xfId="26694" xr:uid="{78F6EAB9-FFB5-49D5-B8C6-EAAAFF666ED2}"/>
    <cellStyle name="Normal 3 3 2 2 4 2 5" xfId="12855" xr:uid="{00000000-0005-0000-0000-00008D2D0000}"/>
    <cellStyle name="Normal 3 3 2 2 4 2 5 2" xfId="26695" xr:uid="{9B83418F-AD8D-4478-8648-805B46777FC5}"/>
    <cellStyle name="Normal 3 3 2 2 4 2 6" xfId="12856" xr:uid="{00000000-0005-0000-0000-00008E2D0000}"/>
    <cellStyle name="Normal 3 3 2 2 4 3" xfId="12857" xr:uid="{00000000-0005-0000-0000-00008F2D0000}"/>
    <cellStyle name="Normal 3 3 2 2 4 3 2" xfId="12858" xr:uid="{00000000-0005-0000-0000-0000902D0000}"/>
    <cellStyle name="Normal 3 3 2 2 4 3 2 2" xfId="12859" xr:uid="{00000000-0005-0000-0000-0000912D0000}"/>
    <cellStyle name="Normal 3 3 2 2 4 3 2 3" xfId="12860" xr:uid="{00000000-0005-0000-0000-0000922D0000}"/>
    <cellStyle name="Normal 3 3 2 2 4 3 3" xfId="12861" xr:uid="{00000000-0005-0000-0000-0000932D0000}"/>
    <cellStyle name="Normal 3 3 2 2 4 3 4" xfId="12862" xr:uid="{00000000-0005-0000-0000-0000942D0000}"/>
    <cellStyle name="Normal 3 3 2 2 4 3 4 2" xfId="26699" xr:uid="{DF165F8C-3B44-4452-B238-43B79DFD691D}"/>
    <cellStyle name="Normal 3 3 2 2 4 3 5" xfId="12863" xr:uid="{00000000-0005-0000-0000-0000952D0000}"/>
    <cellStyle name="Normal 3 3 2 2 4 3 5 2" xfId="26700" xr:uid="{7C63DD84-AED7-46A1-BD14-37613645A294}"/>
    <cellStyle name="Normal 3 3 2 2 4 3 6" xfId="12864" xr:uid="{00000000-0005-0000-0000-0000962D0000}"/>
    <cellStyle name="Normal 3 3 2 2 4 4" xfId="12865" xr:uid="{00000000-0005-0000-0000-0000972D0000}"/>
    <cellStyle name="Normal 3 3 2 2 4 4 2" xfId="12866" xr:uid="{00000000-0005-0000-0000-0000982D0000}"/>
    <cellStyle name="Normal 3 3 2 2 4 4 3" xfId="12867" xr:uid="{00000000-0005-0000-0000-0000992D0000}"/>
    <cellStyle name="Normal 3 3 2 2 4 5" xfId="12868" xr:uid="{00000000-0005-0000-0000-00009A2D0000}"/>
    <cellStyle name="Normal 3 3 2 2 4 6" xfId="12869" xr:uid="{00000000-0005-0000-0000-00009B2D0000}"/>
    <cellStyle name="Normal 3 3 2 2 4 6 2" xfId="26702" xr:uid="{4F8882D5-8DBC-411C-9C5A-C1E8A2A6352B}"/>
    <cellStyle name="Normal 3 3 2 2 4 7" xfId="12870" xr:uid="{00000000-0005-0000-0000-00009C2D0000}"/>
    <cellStyle name="Normal 3 3 2 2 4 7 2" xfId="26703" xr:uid="{F818F3F6-2C08-4554-9EBD-5F86B188E06A}"/>
    <cellStyle name="Normal 3 3 2 2 4 8" xfId="12871" xr:uid="{00000000-0005-0000-0000-00009D2D0000}"/>
    <cellStyle name="Normal 3 3 2 2 5" xfId="12872" xr:uid="{00000000-0005-0000-0000-00009E2D0000}"/>
    <cellStyle name="Normal 3 3 2 2 5 2" xfId="12873" xr:uid="{00000000-0005-0000-0000-00009F2D0000}"/>
    <cellStyle name="Normal 3 3 2 2 5 2 2" xfId="12874" xr:uid="{00000000-0005-0000-0000-0000A02D0000}"/>
    <cellStyle name="Normal 3 3 2 2 5 2 3" xfId="12875" xr:uid="{00000000-0005-0000-0000-0000A12D0000}"/>
    <cellStyle name="Normal 3 3 2 2 5 2 3 2" xfId="26706" xr:uid="{FE570F2D-E332-4FC8-9F2A-B4704FFEF718}"/>
    <cellStyle name="Normal 3 3 2 2 5 2 4" xfId="12876" xr:uid="{00000000-0005-0000-0000-0000A22D0000}"/>
    <cellStyle name="Normal 3 3 2 2 5 3" xfId="12877" xr:uid="{00000000-0005-0000-0000-0000A32D0000}"/>
    <cellStyle name="Normal 3 3 2 2 5 4" xfId="12878" xr:uid="{00000000-0005-0000-0000-0000A42D0000}"/>
    <cellStyle name="Normal 3 3 2 2 5 4 2" xfId="26707" xr:uid="{68FA9202-1A8C-475F-BD66-B677F479577D}"/>
    <cellStyle name="Normal 3 3 2 2 5 5" xfId="12879" xr:uid="{00000000-0005-0000-0000-0000A52D0000}"/>
    <cellStyle name="Normal 3 3 2 2 5 5 2" xfId="26708" xr:uid="{89A6AEFD-ADC9-4F15-81B0-36FCED2A49EB}"/>
    <cellStyle name="Normal 3 3 2 2 5 6" xfId="12880" xr:uid="{00000000-0005-0000-0000-0000A62D0000}"/>
    <cellStyle name="Normal 3 3 2 2 6" xfId="12881" xr:uid="{00000000-0005-0000-0000-0000A72D0000}"/>
    <cellStyle name="Normal 3 3 2 2 6 2" xfId="12882" xr:uid="{00000000-0005-0000-0000-0000A82D0000}"/>
    <cellStyle name="Normal 3 3 2 2 6 2 2" xfId="12883" xr:uid="{00000000-0005-0000-0000-0000A92D0000}"/>
    <cellStyle name="Normal 3 3 2 2 6 2 3" xfId="12884" xr:uid="{00000000-0005-0000-0000-0000AA2D0000}"/>
    <cellStyle name="Normal 3 3 2 2 6 3" xfId="12885" xr:uid="{00000000-0005-0000-0000-0000AB2D0000}"/>
    <cellStyle name="Normal 3 3 2 2 6 4" xfId="12886" xr:uid="{00000000-0005-0000-0000-0000AC2D0000}"/>
    <cellStyle name="Normal 3 3 2 2 6 4 2" xfId="26711" xr:uid="{24C3110D-28FC-4AF3-915A-D71F9FB61064}"/>
    <cellStyle name="Normal 3 3 2 2 6 5" xfId="12887" xr:uid="{00000000-0005-0000-0000-0000AD2D0000}"/>
    <cellStyle name="Normal 3 3 2 2 6 5 2" xfId="26712" xr:uid="{1B8718CB-5C73-4900-B264-DA19AD761E8E}"/>
    <cellStyle name="Normal 3 3 2 2 6 6" xfId="12888" xr:uid="{00000000-0005-0000-0000-0000AE2D0000}"/>
    <cellStyle name="Normal 3 3 2 2 7" xfId="12889" xr:uid="{00000000-0005-0000-0000-0000AF2D0000}"/>
    <cellStyle name="Normal 3 3 2 2 7 2" xfId="12890" xr:uid="{00000000-0005-0000-0000-0000B02D0000}"/>
    <cellStyle name="Normal 3 3 2 2 7 3" xfId="12891" xr:uid="{00000000-0005-0000-0000-0000B12D0000}"/>
    <cellStyle name="Normal 3 3 2 2 8" xfId="12892" xr:uid="{00000000-0005-0000-0000-0000B22D0000}"/>
    <cellStyle name="Normal 3 3 2 2 9" xfId="12893" xr:uid="{00000000-0005-0000-0000-0000B32D0000}"/>
    <cellStyle name="Normal 3 3 2 2 9 2" xfId="26714" xr:uid="{217E47E1-65F5-450D-91C1-F1067010B41F}"/>
    <cellStyle name="Normal 3 3 2 3" xfId="12894" xr:uid="{00000000-0005-0000-0000-0000B42D0000}"/>
    <cellStyle name="Normal 3 3 2 3 10" xfId="12895" xr:uid="{00000000-0005-0000-0000-0000B52D0000}"/>
    <cellStyle name="Normal 3 3 2 3 2" xfId="12896" xr:uid="{00000000-0005-0000-0000-0000B62D0000}"/>
    <cellStyle name="Normal 3 3 2 3 2 2" xfId="12897" xr:uid="{00000000-0005-0000-0000-0000B72D0000}"/>
    <cellStyle name="Normal 3 3 2 3 2 2 2" xfId="12898" xr:uid="{00000000-0005-0000-0000-0000B82D0000}"/>
    <cellStyle name="Normal 3 3 2 3 2 2 2 2" xfId="12899" xr:uid="{00000000-0005-0000-0000-0000B92D0000}"/>
    <cellStyle name="Normal 3 3 2 3 2 2 2 2 2" xfId="12900" xr:uid="{00000000-0005-0000-0000-0000BA2D0000}"/>
    <cellStyle name="Normal 3 3 2 3 2 2 2 2 3" xfId="12901" xr:uid="{00000000-0005-0000-0000-0000BB2D0000}"/>
    <cellStyle name="Normal 3 3 2 3 2 2 2 3" xfId="12902" xr:uid="{00000000-0005-0000-0000-0000BC2D0000}"/>
    <cellStyle name="Normal 3 3 2 3 2 2 2 4" xfId="12903" xr:uid="{00000000-0005-0000-0000-0000BD2D0000}"/>
    <cellStyle name="Normal 3 3 2 3 2 2 2 4 2" xfId="26719" xr:uid="{ACA030F6-7B36-43A0-B2D0-CA27684CCE07}"/>
    <cellStyle name="Normal 3 3 2 3 2 2 2 5" xfId="12904" xr:uid="{00000000-0005-0000-0000-0000BE2D0000}"/>
    <cellStyle name="Normal 3 3 2 3 2 2 2 5 2" xfId="26720" xr:uid="{49FDBA6E-5868-4BE2-A9D8-EAC61F5AC564}"/>
    <cellStyle name="Normal 3 3 2 3 2 2 2 6" xfId="12905" xr:uid="{00000000-0005-0000-0000-0000BF2D0000}"/>
    <cellStyle name="Normal 3 3 2 3 2 2 3" xfId="12906" xr:uid="{00000000-0005-0000-0000-0000C02D0000}"/>
    <cellStyle name="Normal 3 3 2 3 2 2 3 2" xfId="12907" xr:uid="{00000000-0005-0000-0000-0000C12D0000}"/>
    <cellStyle name="Normal 3 3 2 3 2 2 3 2 2" xfId="12908" xr:uid="{00000000-0005-0000-0000-0000C22D0000}"/>
    <cellStyle name="Normal 3 3 2 3 2 2 3 2 3" xfId="12909" xr:uid="{00000000-0005-0000-0000-0000C32D0000}"/>
    <cellStyle name="Normal 3 3 2 3 2 2 3 3" xfId="12910" xr:uid="{00000000-0005-0000-0000-0000C42D0000}"/>
    <cellStyle name="Normal 3 3 2 3 2 2 3 3 2" xfId="12911" xr:uid="{00000000-0005-0000-0000-0000C52D0000}"/>
    <cellStyle name="Normal 3 3 2 3 2 2 3 3 3" xfId="26722" xr:uid="{2B849E1B-AB08-472C-B828-70C766DF9BE5}"/>
    <cellStyle name="Normal 3 3 2 3 2 2 3 4" xfId="12912" xr:uid="{00000000-0005-0000-0000-0000C62D0000}"/>
    <cellStyle name="Normal 3 3 2 3 2 2 4" xfId="12913" xr:uid="{00000000-0005-0000-0000-0000C72D0000}"/>
    <cellStyle name="Normal 3 3 2 3 2 2 4 2" xfId="12914" xr:uid="{00000000-0005-0000-0000-0000C82D0000}"/>
    <cellStyle name="Normal 3 3 2 3 2 2 4 3" xfId="12915" xr:uid="{00000000-0005-0000-0000-0000C92D0000}"/>
    <cellStyle name="Normal 3 3 2 3 2 2 5" xfId="12916" xr:uid="{00000000-0005-0000-0000-0000CA2D0000}"/>
    <cellStyle name="Normal 3 3 2 3 2 2 6" xfId="12917" xr:uid="{00000000-0005-0000-0000-0000CB2D0000}"/>
    <cellStyle name="Normal 3 3 2 3 2 2 6 2" xfId="26725" xr:uid="{C3A905BC-72A9-492F-88A6-F6B37148D484}"/>
    <cellStyle name="Normal 3 3 2 3 2 2 7" xfId="12918" xr:uid="{00000000-0005-0000-0000-0000CC2D0000}"/>
    <cellStyle name="Normal 3 3 2 3 2 2 7 2" xfId="26726" xr:uid="{B0655A4A-BFAA-48A7-B765-C85C419A01A6}"/>
    <cellStyle name="Normal 3 3 2 3 2 2 8" xfId="12919" xr:uid="{00000000-0005-0000-0000-0000CD2D0000}"/>
    <cellStyle name="Normal 3 3 2 3 2 3" xfId="12920" xr:uid="{00000000-0005-0000-0000-0000CE2D0000}"/>
    <cellStyle name="Normal 3 3 2 3 2 3 2" xfId="12921" xr:uid="{00000000-0005-0000-0000-0000CF2D0000}"/>
    <cellStyle name="Normal 3 3 2 3 2 3 2 2" xfId="12922" xr:uid="{00000000-0005-0000-0000-0000D02D0000}"/>
    <cellStyle name="Normal 3 3 2 3 2 3 2 3" xfId="12923" xr:uid="{00000000-0005-0000-0000-0000D12D0000}"/>
    <cellStyle name="Normal 3 3 2 3 2 3 3" xfId="12924" xr:uid="{00000000-0005-0000-0000-0000D22D0000}"/>
    <cellStyle name="Normal 3 3 2 3 2 3 4" xfId="12925" xr:uid="{00000000-0005-0000-0000-0000D32D0000}"/>
    <cellStyle name="Normal 3 3 2 3 2 3 4 2" xfId="26730" xr:uid="{03C265C3-A137-475B-B8BA-49A94C77784A}"/>
    <cellStyle name="Normal 3 3 2 3 2 3 5" xfId="12926" xr:uid="{00000000-0005-0000-0000-0000D42D0000}"/>
    <cellStyle name="Normal 3 3 2 3 2 3 5 2" xfId="26731" xr:uid="{FA20D184-1E6B-4E96-8BEB-9F682F7F82FF}"/>
    <cellStyle name="Normal 3 3 2 3 2 3 6" xfId="12927" xr:uid="{00000000-0005-0000-0000-0000D52D0000}"/>
    <cellStyle name="Normal 3 3 2 3 2 4" xfId="12928" xr:uid="{00000000-0005-0000-0000-0000D62D0000}"/>
    <cellStyle name="Normal 3 3 2 3 2 4 2" xfId="12929" xr:uid="{00000000-0005-0000-0000-0000D72D0000}"/>
    <cellStyle name="Normal 3 3 2 3 2 4 2 2" xfId="12930" xr:uid="{00000000-0005-0000-0000-0000D82D0000}"/>
    <cellStyle name="Normal 3 3 2 3 2 4 2 3" xfId="12931" xr:uid="{00000000-0005-0000-0000-0000D92D0000}"/>
    <cellStyle name="Normal 3 3 2 3 2 4 3" xfId="12932" xr:uid="{00000000-0005-0000-0000-0000DA2D0000}"/>
    <cellStyle name="Normal 3 3 2 3 2 4 3 2" xfId="12933" xr:uid="{00000000-0005-0000-0000-0000DB2D0000}"/>
    <cellStyle name="Normal 3 3 2 3 2 4 3 3" xfId="26732" xr:uid="{9A5AB83F-36B7-4FE1-A84B-ADA720171D0C}"/>
    <cellStyle name="Normal 3 3 2 3 2 4 4" xfId="12934" xr:uid="{00000000-0005-0000-0000-0000DC2D0000}"/>
    <cellStyle name="Normal 3 3 2 3 2 5" xfId="12935" xr:uid="{00000000-0005-0000-0000-0000DD2D0000}"/>
    <cellStyle name="Normal 3 3 2 3 2 5 2" xfId="12936" xr:uid="{00000000-0005-0000-0000-0000DE2D0000}"/>
    <cellStyle name="Normal 3 3 2 3 2 5 3" xfId="12937" xr:uid="{00000000-0005-0000-0000-0000DF2D0000}"/>
    <cellStyle name="Normal 3 3 2 3 2 6" xfId="12938" xr:uid="{00000000-0005-0000-0000-0000E02D0000}"/>
    <cellStyle name="Normal 3 3 2 3 2 7" xfId="12939" xr:uid="{00000000-0005-0000-0000-0000E12D0000}"/>
    <cellStyle name="Normal 3 3 2 3 2 7 2" xfId="26733" xr:uid="{3AF6FBD8-3E6C-47B3-B0E1-9FCDF6216A55}"/>
    <cellStyle name="Normal 3 3 2 3 2 8" xfId="12940" xr:uid="{00000000-0005-0000-0000-0000E22D0000}"/>
    <cellStyle name="Normal 3 3 2 3 2 8 2" xfId="26734" xr:uid="{820A5158-9D56-4653-AE48-078676B37954}"/>
    <cellStyle name="Normal 3 3 2 3 2 9" xfId="12941" xr:uid="{00000000-0005-0000-0000-0000E32D0000}"/>
    <cellStyle name="Normal 3 3 2 3 3" xfId="12942" xr:uid="{00000000-0005-0000-0000-0000E42D0000}"/>
    <cellStyle name="Normal 3 3 2 3 3 2" xfId="12943" xr:uid="{00000000-0005-0000-0000-0000E52D0000}"/>
    <cellStyle name="Normal 3 3 2 3 3 2 2" xfId="12944" xr:uid="{00000000-0005-0000-0000-0000E62D0000}"/>
    <cellStyle name="Normal 3 3 2 3 3 2 2 2" xfId="12945" xr:uid="{00000000-0005-0000-0000-0000E72D0000}"/>
    <cellStyle name="Normal 3 3 2 3 3 2 2 3" xfId="12946" xr:uid="{00000000-0005-0000-0000-0000E82D0000}"/>
    <cellStyle name="Normal 3 3 2 3 3 2 2 3 2" xfId="26735" xr:uid="{15D25C8F-6D5F-4F3B-845D-054EE54CAB31}"/>
    <cellStyle name="Normal 3 3 2 3 3 2 2 4" xfId="12947" xr:uid="{00000000-0005-0000-0000-0000E92D0000}"/>
    <cellStyle name="Normal 3 3 2 3 3 2 3" xfId="12948" xr:uid="{00000000-0005-0000-0000-0000EA2D0000}"/>
    <cellStyle name="Normal 3 3 2 3 3 2 4" xfId="12949" xr:uid="{00000000-0005-0000-0000-0000EB2D0000}"/>
    <cellStyle name="Normal 3 3 2 3 3 2 4 2" xfId="26736" xr:uid="{F493A768-5A04-4FFA-AA4F-1C70AB5F04EB}"/>
    <cellStyle name="Normal 3 3 2 3 3 2 5" xfId="12950" xr:uid="{00000000-0005-0000-0000-0000EC2D0000}"/>
    <cellStyle name="Normal 3 3 2 3 3 2 5 2" xfId="26737" xr:uid="{353CEDB4-4701-4C81-8CD1-E3FF07E79E50}"/>
    <cellStyle name="Normal 3 3 2 3 3 2 6" xfId="12951" xr:uid="{00000000-0005-0000-0000-0000ED2D0000}"/>
    <cellStyle name="Normal 3 3 2 3 3 3" xfId="12952" xr:uid="{00000000-0005-0000-0000-0000EE2D0000}"/>
    <cellStyle name="Normal 3 3 2 3 3 3 2" xfId="12953" xr:uid="{00000000-0005-0000-0000-0000EF2D0000}"/>
    <cellStyle name="Normal 3 3 2 3 3 3 2 2" xfId="12954" xr:uid="{00000000-0005-0000-0000-0000F02D0000}"/>
    <cellStyle name="Normal 3 3 2 3 3 3 2 3" xfId="12955" xr:uid="{00000000-0005-0000-0000-0000F12D0000}"/>
    <cellStyle name="Normal 3 3 2 3 3 3 3" xfId="12956" xr:uid="{00000000-0005-0000-0000-0000F22D0000}"/>
    <cellStyle name="Normal 3 3 2 3 3 3 4" xfId="12957" xr:uid="{00000000-0005-0000-0000-0000F32D0000}"/>
    <cellStyle name="Normal 3 3 2 3 3 3 4 2" xfId="26740" xr:uid="{2E280322-79C5-41C8-A7A1-04DFC697961E}"/>
    <cellStyle name="Normal 3 3 2 3 3 3 5" xfId="12958" xr:uid="{00000000-0005-0000-0000-0000F42D0000}"/>
    <cellStyle name="Normal 3 3 2 3 3 3 5 2" xfId="26741" xr:uid="{E4D8E006-1E5F-4CDE-A1C2-879BC19127C5}"/>
    <cellStyle name="Normal 3 3 2 3 3 3 6" xfId="12959" xr:uid="{00000000-0005-0000-0000-0000F52D0000}"/>
    <cellStyle name="Normal 3 3 2 3 3 4" xfId="12960" xr:uid="{00000000-0005-0000-0000-0000F62D0000}"/>
    <cellStyle name="Normal 3 3 2 3 3 4 2" xfId="12961" xr:uid="{00000000-0005-0000-0000-0000F72D0000}"/>
    <cellStyle name="Normal 3 3 2 3 3 4 3" xfId="12962" xr:uid="{00000000-0005-0000-0000-0000F82D0000}"/>
    <cellStyle name="Normal 3 3 2 3 3 5" xfId="12963" xr:uid="{00000000-0005-0000-0000-0000F92D0000}"/>
    <cellStyle name="Normal 3 3 2 3 3 6" xfId="12964" xr:uid="{00000000-0005-0000-0000-0000FA2D0000}"/>
    <cellStyle name="Normal 3 3 2 3 3 6 2" xfId="26744" xr:uid="{E6317323-40E9-4D21-A289-D7A848F5B2A8}"/>
    <cellStyle name="Normal 3 3 2 3 3 7" xfId="12965" xr:uid="{00000000-0005-0000-0000-0000FB2D0000}"/>
    <cellStyle name="Normal 3 3 2 3 3 7 2" xfId="26745" xr:uid="{CACF7101-DDA4-4BDB-8A8E-0BD63DDC5204}"/>
    <cellStyle name="Normal 3 3 2 3 3 8" xfId="12966" xr:uid="{00000000-0005-0000-0000-0000FC2D0000}"/>
    <cellStyle name="Normal 3 3 2 3 4" xfId="12967" xr:uid="{00000000-0005-0000-0000-0000FD2D0000}"/>
    <cellStyle name="Normal 3 3 2 3 4 2" xfId="12968" xr:uid="{00000000-0005-0000-0000-0000FE2D0000}"/>
    <cellStyle name="Normal 3 3 2 3 4 2 2" xfId="12969" xr:uid="{00000000-0005-0000-0000-0000FF2D0000}"/>
    <cellStyle name="Normal 3 3 2 3 4 2 3" xfId="12970" xr:uid="{00000000-0005-0000-0000-0000002E0000}"/>
    <cellStyle name="Normal 3 3 2 3 4 2 3 2" xfId="26748" xr:uid="{2CCC24CB-B6DE-4986-B5BB-80BAD0917D7A}"/>
    <cellStyle name="Normal 3 3 2 3 4 2 4" xfId="12971" xr:uid="{00000000-0005-0000-0000-0000012E0000}"/>
    <cellStyle name="Normal 3 3 2 3 4 3" xfId="12972" xr:uid="{00000000-0005-0000-0000-0000022E0000}"/>
    <cellStyle name="Normal 3 3 2 3 4 4" xfId="12973" xr:uid="{00000000-0005-0000-0000-0000032E0000}"/>
    <cellStyle name="Normal 3 3 2 3 4 4 2" xfId="26749" xr:uid="{EED060BD-6192-41E4-9C4A-99E79F9E6478}"/>
    <cellStyle name="Normal 3 3 2 3 4 5" xfId="12974" xr:uid="{00000000-0005-0000-0000-0000042E0000}"/>
    <cellStyle name="Normal 3 3 2 3 4 5 2" xfId="26750" xr:uid="{0D9EDCE6-7F91-4481-8F36-0EB73B3B06E7}"/>
    <cellStyle name="Normal 3 3 2 3 4 6" xfId="12975" xr:uid="{00000000-0005-0000-0000-0000052E0000}"/>
    <cellStyle name="Normal 3 3 2 3 5" xfId="12976" xr:uid="{00000000-0005-0000-0000-0000062E0000}"/>
    <cellStyle name="Normal 3 3 2 3 5 2" xfId="12977" xr:uid="{00000000-0005-0000-0000-0000072E0000}"/>
    <cellStyle name="Normal 3 3 2 3 5 2 2" xfId="12978" xr:uid="{00000000-0005-0000-0000-0000082E0000}"/>
    <cellStyle name="Normal 3 3 2 3 5 2 3" xfId="12979" xr:uid="{00000000-0005-0000-0000-0000092E0000}"/>
    <cellStyle name="Normal 3 3 2 3 5 3" xfId="12980" xr:uid="{00000000-0005-0000-0000-00000A2E0000}"/>
    <cellStyle name="Normal 3 3 2 3 5 4" xfId="12981" xr:uid="{00000000-0005-0000-0000-00000B2E0000}"/>
    <cellStyle name="Normal 3 3 2 3 5 4 2" xfId="26753" xr:uid="{CC59F7DA-44AF-43AA-B3CB-D22AE8E7A86C}"/>
    <cellStyle name="Normal 3 3 2 3 5 5" xfId="12982" xr:uid="{00000000-0005-0000-0000-00000C2E0000}"/>
    <cellStyle name="Normal 3 3 2 3 5 5 2" xfId="26754" xr:uid="{A1BE9635-C80A-4836-B3A0-549818EC01CF}"/>
    <cellStyle name="Normal 3 3 2 3 5 6" xfId="12983" xr:uid="{00000000-0005-0000-0000-00000D2E0000}"/>
    <cellStyle name="Normal 3 3 2 3 6" xfId="12984" xr:uid="{00000000-0005-0000-0000-00000E2E0000}"/>
    <cellStyle name="Normal 3 3 2 3 6 2" xfId="12985" xr:uid="{00000000-0005-0000-0000-00000F2E0000}"/>
    <cellStyle name="Normal 3 3 2 3 6 3" xfId="12986" xr:uid="{00000000-0005-0000-0000-0000102E0000}"/>
    <cellStyle name="Normal 3 3 2 3 7" xfId="12987" xr:uid="{00000000-0005-0000-0000-0000112E0000}"/>
    <cellStyle name="Normal 3 3 2 3 8" xfId="12988" xr:uid="{00000000-0005-0000-0000-0000122E0000}"/>
    <cellStyle name="Normal 3 3 2 3 8 2" xfId="26757" xr:uid="{71E5E11B-DA86-4EAF-9BBD-A57D808BD1FD}"/>
    <cellStyle name="Normal 3 3 2 3 9" xfId="12989" xr:uid="{00000000-0005-0000-0000-0000132E0000}"/>
    <cellStyle name="Normal 3 3 2 3 9 2" xfId="26758" xr:uid="{E22A524F-A8DE-4AB0-AB9C-024351A5D923}"/>
    <cellStyle name="Normal 3 3 2 4" xfId="12990" xr:uid="{00000000-0005-0000-0000-0000142E0000}"/>
    <cellStyle name="Normal 3 3 2 4 2" xfId="12991" xr:uid="{00000000-0005-0000-0000-0000152E0000}"/>
    <cellStyle name="Normal 3 3 2 4 2 2" xfId="12992" xr:uid="{00000000-0005-0000-0000-0000162E0000}"/>
    <cellStyle name="Normal 3 3 2 4 2 2 2" xfId="12993" xr:uid="{00000000-0005-0000-0000-0000172E0000}"/>
    <cellStyle name="Normal 3 3 2 4 2 2 2 2" xfId="12994" xr:uid="{00000000-0005-0000-0000-0000182E0000}"/>
    <cellStyle name="Normal 3 3 2 4 2 2 2 3" xfId="12995" xr:uid="{00000000-0005-0000-0000-0000192E0000}"/>
    <cellStyle name="Normal 3 3 2 4 2 2 3" xfId="12996" xr:uid="{00000000-0005-0000-0000-00001A2E0000}"/>
    <cellStyle name="Normal 3 3 2 4 2 2 4" xfId="12997" xr:uid="{00000000-0005-0000-0000-00001B2E0000}"/>
    <cellStyle name="Normal 3 3 2 4 2 2 4 2" xfId="26762" xr:uid="{2E720D95-313E-4F1E-96A1-603C4BE916A4}"/>
    <cellStyle name="Normal 3 3 2 4 2 2 5" xfId="12998" xr:uid="{00000000-0005-0000-0000-00001C2E0000}"/>
    <cellStyle name="Normal 3 3 2 4 2 2 5 2" xfId="26763" xr:uid="{FDEEA0F1-F377-41E5-BF54-A866B5BCC292}"/>
    <cellStyle name="Normal 3 3 2 4 2 2 6" xfId="12999" xr:uid="{00000000-0005-0000-0000-00001D2E0000}"/>
    <cellStyle name="Normal 3 3 2 4 2 3" xfId="13000" xr:uid="{00000000-0005-0000-0000-00001E2E0000}"/>
    <cellStyle name="Normal 3 3 2 4 2 3 2" xfId="13001" xr:uid="{00000000-0005-0000-0000-00001F2E0000}"/>
    <cellStyle name="Normal 3 3 2 4 2 3 2 2" xfId="13002" xr:uid="{00000000-0005-0000-0000-0000202E0000}"/>
    <cellStyle name="Normal 3 3 2 4 2 3 2 3" xfId="13003" xr:uid="{00000000-0005-0000-0000-0000212E0000}"/>
    <cellStyle name="Normal 3 3 2 4 2 3 3" xfId="13004" xr:uid="{00000000-0005-0000-0000-0000222E0000}"/>
    <cellStyle name="Normal 3 3 2 4 2 3 3 2" xfId="13005" xr:uid="{00000000-0005-0000-0000-0000232E0000}"/>
    <cellStyle name="Normal 3 3 2 4 2 3 3 3" xfId="26766" xr:uid="{9013B7A8-197E-40AA-BE5A-628BA80DAD29}"/>
    <cellStyle name="Normal 3 3 2 4 2 3 4" xfId="13006" xr:uid="{00000000-0005-0000-0000-0000242E0000}"/>
    <cellStyle name="Normal 3 3 2 4 2 4" xfId="13007" xr:uid="{00000000-0005-0000-0000-0000252E0000}"/>
    <cellStyle name="Normal 3 3 2 4 2 4 2" xfId="13008" xr:uid="{00000000-0005-0000-0000-0000262E0000}"/>
    <cellStyle name="Normal 3 3 2 4 2 4 3" xfId="13009" xr:uid="{00000000-0005-0000-0000-0000272E0000}"/>
    <cellStyle name="Normal 3 3 2 4 2 5" xfId="13010" xr:uid="{00000000-0005-0000-0000-0000282E0000}"/>
    <cellStyle name="Normal 3 3 2 4 2 6" xfId="13011" xr:uid="{00000000-0005-0000-0000-0000292E0000}"/>
    <cellStyle name="Normal 3 3 2 4 2 6 2" xfId="26767" xr:uid="{8BBD9E06-0B94-4D71-9A93-B02A41E98A4C}"/>
    <cellStyle name="Normal 3 3 2 4 2 7" xfId="13012" xr:uid="{00000000-0005-0000-0000-00002A2E0000}"/>
    <cellStyle name="Normal 3 3 2 4 2 7 2" xfId="26768" xr:uid="{7F19966B-8D6E-40DC-B3AA-13EE26FBC89F}"/>
    <cellStyle name="Normal 3 3 2 4 2 8" xfId="13013" xr:uid="{00000000-0005-0000-0000-00002B2E0000}"/>
    <cellStyle name="Normal 3 3 2 4 3" xfId="13014" xr:uid="{00000000-0005-0000-0000-00002C2E0000}"/>
    <cellStyle name="Normal 3 3 2 4 3 2" xfId="13015" xr:uid="{00000000-0005-0000-0000-00002D2E0000}"/>
    <cellStyle name="Normal 3 3 2 4 3 2 2" xfId="13016" xr:uid="{00000000-0005-0000-0000-00002E2E0000}"/>
    <cellStyle name="Normal 3 3 2 4 3 2 3" xfId="13017" xr:uid="{00000000-0005-0000-0000-00002F2E0000}"/>
    <cellStyle name="Normal 3 3 2 4 3 3" xfId="13018" xr:uid="{00000000-0005-0000-0000-0000302E0000}"/>
    <cellStyle name="Normal 3 3 2 4 3 4" xfId="13019" xr:uid="{00000000-0005-0000-0000-0000312E0000}"/>
    <cellStyle name="Normal 3 3 2 4 3 4 2" xfId="26769" xr:uid="{AB2ADCD3-921B-4CB7-AB1A-32A49516CFAA}"/>
    <cellStyle name="Normal 3 3 2 4 3 5" xfId="13020" xr:uid="{00000000-0005-0000-0000-0000322E0000}"/>
    <cellStyle name="Normal 3 3 2 4 3 5 2" xfId="26770" xr:uid="{A50C179B-AFB7-487A-ABC8-6B710DBC700E}"/>
    <cellStyle name="Normal 3 3 2 4 3 6" xfId="13021" xr:uid="{00000000-0005-0000-0000-0000332E0000}"/>
    <cellStyle name="Normal 3 3 2 4 4" xfId="13022" xr:uid="{00000000-0005-0000-0000-0000342E0000}"/>
    <cellStyle name="Normal 3 3 2 4 4 2" xfId="13023" xr:uid="{00000000-0005-0000-0000-0000352E0000}"/>
    <cellStyle name="Normal 3 3 2 4 4 2 2" xfId="13024" xr:uid="{00000000-0005-0000-0000-0000362E0000}"/>
    <cellStyle name="Normal 3 3 2 4 4 2 3" xfId="13025" xr:uid="{00000000-0005-0000-0000-0000372E0000}"/>
    <cellStyle name="Normal 3 3 2 4 4 3" xfId="13026" xr:uid="{00000000-0005-0000-0000-0000382E0000}"/>
    <cellStyle name="Normal 3 3 2 4 4 3 2" xfId="13027" xr:uid="{00000000-0005-0000-0000-0000392E0000}"/>
    <cellStyle name="Normal 3 3 2 4 4 3 3" xfId="26771" xr:uid="{2998094E-0C2C-4A89-88F6-06F098F3BA4D}"/>
    <cellStyle name="Normal 3 3 2 4 4 4" xfId="13028" xr:uid="{00000000-0005-0000-0000-00003A2E0000}"/>
    <cellStyle name="Normal 3 3 2 4 5" xfId="13029" xr:uid="{00000000-0005-0000-0000-00003B2E0000}"/>
    <cellStyle name="Normal 3 3 2 4 5 2" xfId="13030" xr:uid="{00000000-0005-0000-0000-00003C2E0000}"/>
    <cellStyle name="Normal 3 3 2 4 5 3" xfId="13031" xr:uid="{00000000-0005-0000-0000-00003D2E0000}"/>
    <cellStyle name="Normal 3 3 2 4 6" xfId="13032" xr:uid="{00000000-0005-0000-0000-00003E2E0000}"/>
    <cellStyle name="Normal 3 3 2 4 7" xfId="13033" xr:uid="{00000000-0005-0000-0000-00003F2E0000}"/>
    <cellStyle name="Normal 3 3 2 4 7 2" xfId="26772" xr:uid="{8EF55956-3D05-49ED-9931-463B093D1D4B}"/>
    <cellStyle name="Normal 3 3 2 4 8" xfId="13034" xr:uid="{00000000-0005-0000-0000-0000402E0000}"/>
    <cellStyle name="Normal 3 3 2 4 8 2" xfId="26773" xr:uid="{D033A25F-7420-4BA6-853C-AA1DA00CF9E3}"/>
    <cellStyle name="Normal 3 3 2 4 9" xfId="13035" xr:uid="{00000000-0005-0000-0000-0000412E0000}"/>
    <cellStyle name="Normal 3 3 2 5" xfId="13036" xr:uid="{00000000-0005-0000-0000-0000422E0000}"/>
    <cellStyle name="Normal 3 3 2 5 2" xfId="13037" xr:uid="{00000000-0005-0000-0000-0000432E0000}"/>
    <cellStyle name="Normal 3 3 2 5 2 2" xfId="13038" xr:uid="{00000000-0005-0000-0000-0000442E0000}"/>
    <cellStyle name="Normal 3 3 2 5 2 2 2" xfId="13039" xr:uid="{00000000-0005-0000-0000-0000452E0000}"/>
    <cellStyle name="Normal 3 3 2 5 2 2 3" xfId="13040" xr:uid="{00000000-0005-0000-0000-0000462E0000}"/>
    <cellStyle name="Normal 3 3 2 5 2 2 3 2" xfId="26774" xr:uid="{D40014F3-87D4-4915-BFB2-E38650B2BE50}"/>
    <cellStyle name="Normal 3 3 2 5 2 2 4" xfId="13041" xr:uid="{00000000-0005-0000-0000-0000472E0000}"/>
    <cellStyle name="Normal 3 3 2 5 2 3" xfId="13042" xr:uid="{00000000-0005-0000-0000-0000482E0000}"/>
    <cellStyle name="Normal 3 3 2 5 2 4" xfId="13043" xr:uid="{00000000-0005-0000-0000-0000492E0000}"/>
    <cellStyle name="Normal 3 3 2 5 2 4 2" xfId="26775" xr:uid="{833618AD-7484-41C1-BE28-0C2AA54D279E}"/>
    <cellStyle name="Normal 3 3 2 5 2 5" xfId="13044" xr:uid="{00000000-0005-0000-0000-00004A2E0000}"/>
    <cellStyle name="Normal 3 3 2 5 2 5 2" xfId="26776" xr:uid="{C68D4FBC-87EA-4C20-B3B4-3A87CCB105C5}"/>
    <cellStyle name="Normal 3 3 2 5 2 6" xfId="13045" xr:uid="{00000000-0005-0000-0000-00004B2E0000}"/>
    <cellStyle name="Normal 3 3 2 5 3" xfId="13046" xr:uid="{00000000-0005-0000-0000-00004C2E0000}"/>
    <cellStyle name="Normal 3 3 2 5 3 2" xfId="13047" xr:uid="{00000000-0005-0000-0000-00004D2E0000}"/>
    <cellStyle name="Normal 3 3 2 5 3 2 2" xfId="13048" xr:uid="{00000000-0005-0000-0000-00004E2E0000}"/>
    <cellStyle name="Normal 3 3 2 5 3 2 3" xfId="13049" xr:uid="{00000000-0005-0000-0000-00004F2E0000}"/>
    <cellStyle name="Normal 3 3 2 5 3 3" xfId="13050" xr:uid="{00000000-0005-0000-0000-0000502E0000}"/>
    <cellStyle name="Normal 3 3 2 5 3 4" xfId="13051" xr:uid="{00000000-0005-0000-0000-0000512E0000}"/>
    <cellStyle name="Normal 3 3 2 5 3 4 2" xfId="26777" xr:uid="{60EB9E5C-A95A-49E1-873B-004EA95FD312}"/>
    <cellStyle name="Normal 3 3 2 5 3 5" xfId="13052" xr:uid="{00000000-0005-0000-0000-0000522E0000}"/>
    <cellStyle name="Normal 3 3 2 5 3 5 2" xfId="26778" xr:uid="{6E327BF5-F309-4142-AB81-9AD5BD5889E5}"/>
    <cellStyle name="Normal 3 3 2 5 3 6" xfId="13053" xr:uid="{00000000-0005-0000-0000-0000532E0000}"/>
    <cellStyle name="Normal 3 3 2 5 4" xfId="13054" xr:uid="{00000000-0005-0000-0000-0000542E0000}"/>
    <cellStyle name="Normal 3 3 2 5 4 2" xfId="13055" xr:uid="{00000000-0005-0000-0000-0000552E0000}"/>
    <cellStyle name="Normal 3 3 2 5 4 3" xfId="13056" xr:uid="{00000000-0005-0000-0000-0000562E0000}"/>
    <cellStyle name="Normal 3 3 2 5 5" xfId="13057" xr:uid="{00000000-0005-0000-0000-0000572E0000}"/>
    <cellStyle name="Normal 3 3 2 5 6" xfId="13058" xr:uid="{00000000-0005-0000-0000-0000582E0000}"/>
    <cellStyle name="Normal 3 3 2 5 6 2" xfId="26779" xr:uid="{E53D16B7-3AA6-4522-9F54-3982E976D136}"/>
    <cellStyle name="Normal 3 3 2 5 7" xfId="13059" xr:uid="{00000000-0005-0000-0000-0000592E0000}"/>
    <cellStyle name="Normal 3 3 2 5 7 2" xfId="26780" xr:uid="{3AECDB55-9ABC-4422-B47F-89F37672128F}"/>
    <cellStyle name="Normal 3 3 2 5 8" xfId="13060" xr:uid="{00000000-0005-0000-0000-00005A2E0000}"/>
    <cellStyle name="Normal 3 3 2 6" xfId="13061" xr:uid="{00000000-0005-0000-0000-00005B2E0000}"/>
    <cellStyle name="Normal 3 3 2 6 2" xfId="13062" xr:uid="{00000000-0005-0000-0000-00005C2E0000}"/>
    <cellStyle name="Normal 3 3 2 6 2 2" xfId="13063" xr:uid="{00000000-0005-0000-0000-00005D2E0000}"/>
    <cellStyle name="Normal 3 3 2 6 2 3" xfId="26781" xr:uid="{BC61C95A-B97C-4874-B618-CF140F334400}"/>
    <cellStyle name="Normal 3 3 2 6 3" xfId="13064" xr:uid="{00000000-0005-0000-0000-00005E2E0000}"/>
    <cellStyle name="Normal 3 3 2 6 4" xfId="13065" xr:uid="{00000000-0005-0000-0000-00005F2E0000}"/>
    <cellStyle name="Normal 3 3 2 6 4 2" xfId="26782" xr:uid="{2145CDA4-AAFC-4162-B930-77049917CE9E}"/>
    <cellStyle name="Normal 3 3 2 6 5" xfId="13066" xr:uid="{00000000-0005-0000-0000-0000602E0000}"/>
    <cellStyle name="Normal 3 3 2 7" xfId="13067" xr:uid="{00000000-0005-0000-0000-0000612E0000}"/>
    <cellStyle name="Normal 3 3 2 7 2" xfId="13068" xr:uid="{00000000-0005-0000-0000-0000622E0000}"/>
    <cellStyle name="Normal 3 3 2 7 2 2" xfId="13069" xr:uid="{00000000-0005-0000-0000-0000632E0000}"/>
    <cellStyle name="Normal 3 3 2 7 2 3" xfId="13070" xr:uid="{00000000-0005-0000-0000-0000642E0000}"/>
    <cellStyle name="Normal 3 3 2 7 3" xfId="13071" xr:uid="{00000000-0005-0000-0000-0000652E0000}"/>
    <cellStyle name="Normal 3 3 2 7 4" xfId="13072" xr:uid="{00000000-0005-0000-0000-0000662E0000}"/>
    <cellStyle name="Normal 3 3 2 7 4 2" xfId="26783" xr:uid="{E6E7D7C7-C84E-4C2C-9C87-5C7BD0AE51C9}"/>
    <cellStyle name="Normal 3 3 2 7 5" xfId="13073" xr:uid="{00000000-0005-0000-0000-0000672E0000}"/>
    <cellStyle name="Normal 3 3 2 7 5 2" xfId="26784" xr:uid="{39AED1F9-E1A2-4368-8C5A-98383C6CB45A}"/>
    <cellStyle name="Normal 3 3 2 7 6" xfId="13074" xr:uid="{00000000-0005-0000-0000-0000682E0000}"/>
    <cellStyle name="Normal 3 3 2 8" xfId="13075" xr:uid="{00000000-0005-0000-0000-0000692E0000}"/>
    <cellStyle name="Normal 3 3 2 8 2" xfId="13076" xr:uid="{00000000-0005-0000-0000-00006A2E0000}"/>
    <cellStyle name="Normal 3 3 2 8 2 2" xfId="13077" xr:uid="{00000000-0005-0000-0000-00006B2E0000}"/>
    <cellStyle name="Normal 3 3 2 8 2 3" xfId="13078" xr:uid="{00000000-0005-0000-0000-00006C2E0000}"/>
    <cellStyle name="Normal 3 3 2 8 3" xfId="13079" xr:uid="{00000000-0005-0000-0000-00006D2E0000}"/>
    <cellStyle name="Normal 3 3 2 8 4" xfId="13080" xr:uid="{00000000-0005-0000-0000-00006E2E0000}"/>
    <cellStyle name="Normal 3 3 2 8 4 2" xfId="26785" xr:uid="{C7EB83C4-222E-436C-9C6F-E60FAA0986C5}"/>
    <cellStyle name="Normal 3 3 2 8 5" xfId="13081" xr:uid="{00000000-0005-0000-0000-00006F2E0000}"/>
    <cellStyle name="Normal 3 3 2 8 5 2" xfId="26786" xr:uid="{E303DE26-D7CD-4534-9F32-F457FCF7EB4F}"/>
    <cellStyle name="Normal 3 3 2 8 6" xfId="13082" xr:uid="{00000000-0005-0000-0000-0000702E0000}"/>
    <cellStyle name="Normal 3 3 2 9" xfId="13083" xr:uid="{00000000-0005-0000-0000-0000712E0000}"/>
    <cellStyle name="Normal 3 3 2 9 2" xfId="13084" xr:uid="{00000000-0005-0000-0000-0000722E0000}"/>
    <cellStyle name="Normal 3 3 2 9 3" xfId="13085" xr:uid="{00000000-0005-0000-0000-0000732E0000}"/>
    <cellStyle name="Normal 3 3 2 9 3 2" xfId="26787" xr:uid="{C991BF90-CD44-405A-8C4A-0FA2CAEDF977}"/>
    <cellStyle name="Normal 3 3 2 9 4" xfId="13086" xr:uid="{00000000-0005-0000-0000-0000742E0000}"/>
    <cellStyle name="Normal 3 3 20" xfId="2186" xr:uid="{00000000-0005-0000-0000-000037080000}"/>
    <cellStyle name="Normal 3 3 20 2" xfId="13087" xr:uid="{00000000-0005-0000-0000-0000762E0000}"/>
    <cellStyle name="Normal 3 3 20 3" xfId="13088" xr:uid="{00000000-0005-0000-0000-0000772E0000}"/>
    <cellStyle name="Normal 3 3 21" xfId="2187" xr:uid="{00000000-0005-0000-0000-000038080000}"/>
    <cellStyle name="Normal 3 3 21 2" xfId="13089" xr:uid="{00000000-0005-0000-0000-0000792E0000}"/>
    <cellStyle name="Normal 3 3 21 3" xfId="13090" xr:uid="{00000000-0005-0000-0000-00007A2E0000}"/>
    <cellStyle name="Normal 3 3 22" xfId="2188" xr:uid="{00000000-0005-0000-0000-000039080000}"/>
    <cellStyle name="Normal 3 3 22 2" xfId="13091" xr:uid="{00000000-0005-0000-0000-00007C2E0000}"/>
    <cellStyle name="Normal 3 3 22 3" xfId="13092" xr:uid="{00000000-0005-0000-0000-00007D2E0000}"/>
    <cellStyle name="Normal 3 3 23" xfId="2189" xr:uid="{00000000-0005-0000-0000-00003A080000}"/>
    <cellStyle name="Normal 3 3 23 2" xfId="13093" xr:uid="{00000000-0005-0000-0000-00007F2E0000}"/>
    <cellStyle name="Normal 3 3 23 3" xfId="13094" xr:uid="{00000000-0005-0000-0000-0000802E0000}"/>
    <cellStyle name="Normal 3 3 24" xfId="2889" xr:uid="{00000000-0005-0000-0000-00003B080000}"/>
    <cellStyle name="Normal 3 3 24 2" xfId="13096" xr:uid="{00000000-0005-0000-0000-0000822E0000}"/>
    <cellStyle name="Normal 3 3 24 3" xfId="13097" xr:uid="{00000000-0005-0000-0000-0000832E0000}"/>
    <cellStyle name="Normal 3 3 24 3 2" xfId="26788" xr:uid="{1D02F058-D0A2-4351-9E04-B3329B186B4C}"/>
    <cellStyle name="Normal 3 3 24 4" xfId="13098" xr:uid="{00000000-0005-0000-0000-0000842E0000}"/>
    <cellStyle name="Normal 3 3 24 5" xfId="13095" xr:uid="{00000000-0005-0000-0000-0000812E0000}"/>
    <cellStyle name="Normal 3 3 24 6" xfId="21039" xr:uid="{1FE3DA76-7C1A-41B5-A89C-81BB14ABFB45}"/>
    <cellStyle name="Normal 3 3 25" xfId="2943" xr:uid="{00000000-0005-0000-0000-00003C080000}"/>
    <cellStyle name="Normal 3 3 25 2" xfId="13100" xr:uid="{00000000-0005-0000-0000-0000862E0000}"/>
    <cellStyle name="Normal 3 3 25 2 2" xfId="13101" xr:uid="{00000000-0005-0000-0000-0000872E0000}"/>
    <cellStyle name="Normal 3 3 25 2 3" xfId="13102" xr:uid="{00000000-0005-0000-0000-0000882E0000}"/>
    <cellStyle name="Normal 3 3 25 3" xfId="13103" xr:uid="{00000000-0005-0000-0000-0000892E0000}"/>
    <cellStyle name="Normal 3 3 25 4" xfId="13104" xr:uid="{00000000-0005-0000-0000-00008A2E0000}"/>
    <cellStyle name="Normal 3 3 25 4 2" xfId="26789" xr:uid="{858E910D-078A-4CEC-B18D-5FD3E6F96AEB}"/>
    <cellStyle name="Normal 3 3 25 5" xfId="13105" xr:uid="{00000000-0005-0000-0000-00008B2E0000}"/>
    <cellStyle name="Normal 3 3 25 5 2" xfId="26790" xr:uid="{C06BD6CE-E97E-4589-8AA5-D60373AF5434}"/>
    <cellStyle name="Normal 3 3 25 6" xfId="13106" xr:uid="{00000000-0005-0000-0000-00008C2E0000}"/>
    <cellStyle name="Normal 3 3 25 7" xfId="13099" xr:uid="{00000000-0005-0000-0000-0000852E0000}"/>
    <cellStyle name="Normal 3 3 25 8" xfId="21093" xr:uid="{31022DF3-76D7-4107-B70F-2981D73C4023}"/>
    <cellStyle name="Normal 3 3 26" xfId="13107" xr:uid="{00000000-0005-0000-0000-00008D2E0000}"/>
    <cellStyle name="Normal 3 3 26 2" xfId="13108" xr:uid="{00000000-0005-0000-0000-00008E2E0000}"/>
    <cellStyle name="Normal 3 3 26 2 2" xfId="13109" xr:uid="{00000000-0005-0000-0000-00008F2E0000}"/>
    <cellStyle name="Normal 3 3 26 2 3" xfId="13110" xr:uid="{00000000-0005-0000-0000-0000902E0000}"/>
    <cellStyle name="Normal 3 3 26 3" xfId="13111" xr:uid="{00000000-0005-0000-0000-0000912E0000}"/>
    <cellStyle name="Normal 3 3 26 4" xfId="13112" xr:uid="{00000000-0005-0000-0000-0000922E0000}"/>
    <cellStyle name="Normal 3 3 26 4 2" xfId="26791" xr:uid="{DA1F2F21-D82E-4846-8D8D-C4CDA719715E}"/>
    <cellStyle name="Normal 3 3 26 5" xfId="13113" xr:uid="{00000000-0005-0000-0000-0000932E0000}"/>
    <cellStyle name="Normal 3 3 26 6" xfId="13114" xr:uid="{00000000-0005-0000-0000-0000942E0000}"/>
    <cellStyle name="Normal 3 3 27" xfId="13115" xr:uid="{00000000-0005-0000-0000-0000952E0000}"/>
    <cellStyle name="Normal 3 3 27 2" xfId="13116" xr:uid="{00000000-0005-0000-0000-0000962E0000}"/>
    <cellStyle name="Normal 3 3 27 3" xfId="13117" xr:uid="{00000000-0005-0000-0000-0000972E0000}"/>
    <cellStyle name="Normal 3 3 28" xfId="13118" xr:uid="{00000000-0005-0000-0000-0000982E0000}"/>
    <cellStyle name="Normal 3 3 28 2" xfId="13119" xr:uid="{00000000-0005-0000-0000-0000992E0000}"/>
    <cellStyle name="Normal 3 3 28 3" xfId="26792" xr:uid="{CB445122-426B-4466-A926-21C152741118}"/>
    <cellStyle name="Normal 3 3 29" xfId="13120" xr:uid="{00000000-0005-0000-0000-00009A2E0000}"/>
    <cellStyle name="Normal 3 3 3" xfId="2190" xr:uid="{00000000-0005-0000-0000-00003D080000}"/>
    <cellStyle name="Normal 3 3 3 10" xfId="13121" xr:uid="{00000000-0005-0000-0000-00009C2E0000}"/>
    <cellStyle name="Normal 3 3 3 10 2" xfId="26793" xr:uid="{124490EF-5534-4042-9986-0740388D95A8}"/>
    <cellStyle name="Normal 3 3 3 11" xfId="13122" xr:uid="{00000000-0005-0000-0000-00009D2E0000}"/>
    <cellStyle name="Normal 3 3 3 2" xfId="13123" xr:uid="{00000000-0005-0000-0000-00009E2E0000}"/>
    <cellStyle name="Normal 3 3 3 2 10" xfId="13124" xr:uid="{00000000-0005-0000-0000-00009F2E0000}"/>
    <cellStyle name="Normal 3 3 3 2 2" xfId="13125" xr:uid="{00000000-0005-0000-0000-0000A02E0000}"/>
    <cellStyle name="Normal 3 3 3 2 2 2" xfId="13126" xr:uid="{00000000-0005-0000-0000-0000A12E0000}"/>
    <cellStyle name="Normal 3 3 3 2 2 2 2" xfId="13127" xr:uid="{00000000-0005-0000-0000-0000A22E0000}"/>
    <cellStyle name="Normal 3 3 3 2 2 2 2 2" xfId="13128" xr:uid="{00000000-0005-0000-0000-0000A32E0000}"/>
    <cellStyle name="Normal 3 3 3 2 2 2 2 2 2" xfId="13129" xr:uid="{00000000-0005-0000-0000-0000A42E0000}"/>
    <cellStyle name="Normal 3 3 3 2 2 2 2 2 3" xfId="13130" xr:uid="{00000000-0005-0000-0000-0000A52E0000}"/>
    <cellStyle name="Normal 3 3 3 2 2 2 2 3" xfId="13131" xr:uid="{00000000-0005-0000-0000-0000A62E0000}"/>
    <cellStyle name="Normal 3 3 3 2 2 2 2 4" xfId="13132" xr:uid="{00000000-0005-0000-0000-0000A72E0000}"/>
    <cellStyle name="Normal 3 3 3 2 2 2 2 4 2" xfId="26794" xr:uid="{73651ED2-C081-451F-A624-6D3ECFDD6541}"/>
    <cellStyle name="Normal 3 3 3 2 2 2 2 5" xfId="13133" xr:uid="{00000000-0005-0000-0000-0000A82E0000}"/>
    <cellStyle name="Normal 3 3 3 2 2 2 2 5 2" xfId="26795" xr:uid="{0688910B-95A8-49F8-9039-2405D93FA888}"/>
    <cellStyle name="Normal 3 3 3 2 2 2 2 6" xfId="13134" xr:uid="{00000000-0005-0000-0000-0000A92E0000}"/>
    <cellStyle name="Normal 3 3 3 2 2 2 3" xfId="13135" xr:uid="{00000000-0005-0000-0000-0000AA2E0000}"/>
    <cellStyle name="Normal 3 3 3 2 2 2 3 2" xfId="13136" xr:uid="{00000000-0005-0000-0000-0000AB2E0000}"/>
    <cellStyle name="Normal 3 3 3 2 2 2 3 2 2" xfId="13137" xr:uid="{00000000-0005-0000-0000-0000AC2E0000}"/>
    <cellStyle name="Normal 3 3 3 2 2 2 3 2 3" xfId="13138" xr:uid="{00000000-0005-0000-0000-0000AD2E0000}"/>
    <cellStyle name="Normal 3 3 3 2 2 2 3 3" xfId="13139" xr:uid="{00000000-0005-0000-0000-0000AE2E0000}"/>
    <cellStyle name="Normal 3 3 3 2 2 2 3 3 2" xfId="13140" xr:uid="{00000000-0005-0000-0000-0000AF2E0000}"/>
    <cellStyle name="Normal 3 3 3 2 2 2 3 3 3" xfId="26796" xr:uid="{75BE2D73-95C5-4E37-9D26-71971EDCEC0A}"/>
    <cellStyle name="Normal 3 3 3 2 2 2 3 4" xfId="13141" xr:uid="{00000000-0005-0000-0000-0000B02E0000}"/>
    <cellStyle name="Normal 3 3 3 2 2 2 4" xfId="13142" xr:uid="{00000000-0005-0000-0000-0000B12E0000}"/>
    <cellStyle name="Normal 3 3 3 2 2 2 4 2" xfId="13143" xr:uid="{00000000-0005-0000-0000-0000B22E0000}"/>
    <cellStyle name="Normal 3 3 3 2 2 2 4 3" xfId="13144" xr:uid="{00000000-0005-0000-0000-0000B32E0000}"/>
    <cellStyle name="Normal 3 3 3 2 2 2 5" xfId="13145" xr:uid="{00000000-0005-0000-0000-0000B42E0000}"/>
    <cellStyle name="Normal 3 3 3 2 2 2 6" xfId="13146" xr:uid="{00000000-0005-0000-0000-0000B52E0000}"/>
    <cellStyle name="Normal 3 3 3 2 2 2 6 2" xfId="26797" xr:uid="{87735BC8-F653-43D2-AE46-1B30D7D33066}"/>
    <cellStyle name="Normal 3 3 3 2 2 2 7" xfId="13147" xr:uid="{00000000-0005-0000-0000-0000B62E0000}"/>
    <cellStyle name="Normal 3 3 3 2 2 2 7 2" xfId="26798" xr:uid="{E0658B95-A711-41FA-ACB2-7D5B64AEBBE0}"/>
    <cellStyle name="Normal 3 3 3 2 2 2 8" xfId="13148" xr:uid="{00000000-0005-0000-0000-0000B72E0000}"/>
    <cellStyle name="Normal 3 3 3 2 2 3" xfId="13149" xr:uid="{00000000-0005-0000-0000-0000B82E0000}"/>
    <cellStyle name="Normal 3 3 3 2 2 3 2" xfId="13150" xr:uid="{00000000-0005-0000-0000-0000B92E0000}"/>
    <cellStyle name="Normal 3 3 3 2 2 3 2 2" xfId="13151" xr:uid="{00000000-0005-0000-0000-0000BA2E0000}"/>
    <cellStyle name="Normal 3 3 3 2 2 3 2 3" xfId="13152" xr:uid="{00000000-0005-0000-0000-0000BB2E0000}"/>
    <cellStyle name="Normal 3 3 3 2 2 3 3" xfId="13153" xr:uid="{00000000-0005-0000-0000-0000BC2E0000}"/>
    <cellStyle name="Normal 3 3 3 2 2 3 4" xfId="13154" xr:uid="{00000000-0005-0000-0000-0000BD2E0000}"/>
    <cellStyle name="Normal 3 3 3 2 2 3 4 2" xfId="26799" xr:uid="{8CE43596-2DF4-4D20-BF01-2515C8D31D4D}"/>
    <cellStyle name="Normal 3 3 3 2 2 3 5" xfId="13155" xr:uid="{00000000-0005-0000-0000-0000BE2E0000}"/>
    <cellStyle name="Normal 3 3 3 2 2 3 5 2" xfId="26800" xr:uid="{12FE3AA3-E221-4F8B-8DCE-1B9106287E8C}"/>
    <cellStyle name="Normal 3 3 3 2 2 3 6" xfId="13156" xr:uid="{00000000-0005-0000-0000-0000BF2E0000}"/>
    <cellStyle name="Normal 3 3 3 2 2 4" xfId="13157" xr:uid="{00000000-0005-0000-0000-0000C02E0000}"/>
    <cellStyle name="Normal 3 3 3 2 2 4 2" xfId="13158" xr:uid="{00000000-0005-0000-0000-0000C12E0000}"/>
    <cellStyle name="Normal 3 3 3 2 2 4 2 2" xfId="13159" xr:uid="{00000000-0005-0000-0000-0000C22E0000}"/>
    <cellStyle name="Normal 3 3 3 2 2 4 2 3" xfId="13160" xr:uid="{00000000-0005-0000-0000-0000C32E0000}"/>
    <cellStyle name="Normal 3 3 3 2 2 4 3" xfId="13161" xr:uid="{00000000-0005-0000-0000-0000C42E0000}"/>
    <cellStyle name="Normal 3 3 3 2 2 4 3 2" xfId="13162" xr:uid="{00000000-0005-0000-0000-0000C52E0000}"/>
    <cellStyle name="Normal 3 3 3 2 2 4 3 3" xfId="26801" xr:uid="{49B7720D-ACA3-4A38-9B32-8649DACA8993}"/>
    <cellStyle name="Normal 3 3 3 2 2 4 4" xfId="13163" xr:uid="{00000000-0005-0000-0000-0000C62E0000}"/>
    <cellStyle name="Normal 3 3 3 2 2 5" xfId="13164" xr:uid="{00000000-0005-0000-0000-0000C72E0000}"/>
    <cellStyle name="Normal 3 3 3 2 2 5 2" xfId="13165" xr:uid="{00000000-0005-0000-0000-0000C82E0000}"/>
    <cellStyle name="Normal 3 3 3 2 2 5 3" xfId="13166" xr:uid="{00000000-0005-0000-0000-0000C92E0000}"/>
    <cellStyle name="Normal 3 3 3 2 2 6" xfId="13167" xr:uid="{00000000-0005-0000-0000-0000CA2E0000}"/>
    <cellStyle name="Normal 3 3 3 2 2 7" xfId="13168" xr:uid="{00000000-0005-0000-0000-0000CB2E0000}"/>
    <cellStyle name="Normal 3 3 3 2 2 7 2" xfId="26802" xr:uid="{8C158836-4D2D-41F3-B88A-F104E37438D6}"/>
    <cellStyle name="Normal 3 3 3 2 2 8" xfId="13169" xr:uid="{00000000-0005-0000-0000-0000CC2E0000}"/>
    <cellStyle name="Normal 3 3 3 2 2 8 2" xfId="26803" xr:uid="{7C642ED9-D1D2-4ADE-A3A9-F79842AD7A06}"/>
    <cellStyle name="Normal 3 3 3 2 2 9" xfId="13170" xr:uid="{00000000-0005-0000-0000-0000CD2E0000}"/>
    <cellStyle name="Normal 3 3 3 2 3" xfId="13171" xr:uid="{00000000-0005-0000-0000-0000CE2E0000}"/>
    <cellStyle name="Normal 3 3 3 2 3 2" xfId="13172" xr:uid="{00000000-0005-0000-0000-0000CF2E0000}"/>
    <cellStyle name="Normal 3 3 3 2 3 2 2" xfId="13173" xr:uid="{00000000-0005-0000-0000-0000D02E0000}"/>
    <cellStyle name="Normal 3 3 3 2 3 2 2 2" xfId="13174" xr:uid="{00000000-0005-0000-0000-0000D12E0000}"/>
    <cellStyle name="Normal 3 3 3 2 3 2 2 3" xfId="13175" xr:uid="{00000000-0005-0000-0000-0000D22E0000}"/>
    <cellStyle name="Normal 3 3 3 2 3 2 2 3 2" xfId="26804" xr:uid="{B46873FB-65AC-47CC-83D3-8FF903171344}"/>
    <cellStyle name="Normal 3 3 3 2 3 2 2 4" xfId="13176" xr:uid="{00000000-0005-0000-0000-0000D32E0000}"/>
    <cellStyle name="Normal 3 3 3 2 3 2 3" xfId="13177" xr:uid="{00000000-0005-0000-0000-0000D42E0000}"/>
    <cellStyle name="Normal 3 3 3 2 3 2 4" xfId="13178" xr:uid="{00000000-0005-0000-0000-0000D52E0000}"/>
    <cellStyle name="Normal 3 3 3 2 3 2 4 2" xfId="26805" xr:uid="{ADB53DB0-B841-4086-9109-84FFBFE71C2E}"/>
    <cellStyle name="Normal 3 3 3 2 3 2 5" xfId="13179" xr:uid="{00000000-0005-0000-0000-0000D62E0000}"/>
    <cellStyle name="Normal 3 3 3 2 3 2 5 2" xfId="26806" xr:uid="{62542B17-C10D-4C41-98B6-4E670D6BD027}"/>
    <cellStyle name="Normal 3 3 3 2 3 2 6" xfId="13180" xr:uid="{00000000-0005-0000-0000-0000D72E0000}"/>
    <cellStyle name="Normal 3 3 3 2 3 3" xfId="13181" xr:uid="{00000000-0005-0000-0000-0000D82E0000}"/>
    <cellStyle name="Normal 3 3 3 2 3 3 2" xfId="13182" xr:uid="{00000000-0005-0000-0000-0000D92E0000}"/>
    <cellStyle name="Normal 3 3 3 2 3 3 2 2" xfId="13183" xr:uid="{00000000-0005-0000-0000-0000DA2E0000}"/>
    <cellStyle name="Normal 3 3 3 2 3 3 2 3" xfId="13184" xr:uid="{00000000-0005-0000-0000-0000DB2E0000}"/>
    <cellStyle name="Normal 3 3 3 2 3 3 3" xfId="13185" xr:uid="{00000000-0005-0000-0000-0000DC2E0000}"/>
    <cellStyle name="Normal 3 3 3 2 3 3 4" xfId="13186" xr:uid="{00000000-0005-0000-0000-0000DD2E0000}"/>
    <cellStyle name="Normal 3 3 3 2 3 3 4 2" xfId="26807" xr:uid="{44940DD2-2CCF-46F7-B79E-E5FBC386A826}"/>
    <cellStyle name="Normal 3 3 3 2 3 3 5" xfId="13187" xr:uid="{00000000-0005-0000-0000-0000DE2E0000}"/>
    <cellStyle name="Normal 3 3 3 2 3 3 5 2" xfId="26808" xr:uid="{6238468F-4B20-4F3A-B23C-EE0CD4CA255B}"/>
    <cellStyle name="Normal 3 3 3 2 3 3 6" xfId="13188" xr:uid="{00000000-0005-0000-0000-0000DF2E0000}"/>
    <cellStyle name="Normal 3 3 3 2 3 4" xfId="13189" xr:uid="{00000000-0005-0000-0000-0000E02E0000}"/>
    <cellStyle name="Normal 3 3 3 2 3 4 2" xfId="13190" xr:uid="{00000000-0005-0000-0000-0000E12E0000}"/>
    <cellStyle name="Normal 3 3 3 2 3 4 3" xfId="13191" xr:uid="{00000000-0005-0000-0000-0000E22E0000}"/>
    <cellStyle name="Normal 3 3 3 2 3 5" xfId="13192" xr:uid="{00000000-0005-0000-0000-0000E32E0000}"/>
    <cellStyle name="Normal 3 3 3 2 3 6" xfId="13193" xr:uid="{00000000-0005-0000-0000-0000E42E0000}"/>
    <cellStyle name="Normal 3 3 3 2 3 6 2" xfId="26809" xr:uid="{4D0564C9-2560-45FC-B880-C324A062178B}"/>
    <cellStyle name="Normal 3 3 3 2 3 7" xfId="13194" xr:uid="{00000000-0005-0000-0000-0000E52E0000}"/>
    <cellStyle name="Normal 3 3 3 2 3 7 2" xfId="26810" xr:uid="{37B4CF91-71CD-4B55-887B-3E28CF4C889D}"/>
    <cellStyle name="Normal 3 3 3 2 3 8" xfId="13195" xr:uid="{00000000-0005-0000-0000-0000E62E0000}"/>
    <cellStyle name="Normal 3 3 3 2 4" xfId="13196" xr:uid="{00000000-0005-0000-0000-0000E72E0000}"/>
    <cellStyle name="Normal 3 3 3 2 4 2" xfId="13197" xr:uid="{00000000-0005-0000-0000-0000E82E0000}"/>
    <cellStyle name="Normal 3 3 3 2 4 2 2" xfId="13198" xr:uid="{00000000-0005-0000-0000-0000E92E0000}"/>
    <cellStyle name="Normal 3 3 3 2 4 2 3" xfId="13199" xr:uid="{00000000-0005-0000-0000-0000EA2E0000}"/>
    <cellStyle name="Normal 3 3 3 2 4 2 3 2" xfId="26811" xr:uid="{DD6B398F-2C7A-4003-AB0B-D73D959BC691}"/>
    <cellStyle name="Normal 3 3 3 2 4 2 4" xfId="13200" xr:uid="{00000000-0005-0000-0000-0000EB2E0000}"/>
    <cellStyle name="Normal 3 3 3 2 4 3" xfId="13201" xr:uid="{00000000-0005-0000-0000-0000EC2E0000}"/>
    <cellStyle name="Normal 3 3 3 2 4 4" xfId="13202" xr:uid="{00000000-0005-0000-0000-0000ED2E0000}"/>
    <cellStyle name="Normal 3 3 3 2 4 4 2" xfId="26812" xr:uid="{E4AC6142-90F0-44E2-9E6F-331FA9567274}"/>
    <cellStyle name="Normal 3 3 3 2 4 5" xfId="13203" xr:uid="{00000000-0005-0000-0000-0000EE2E0000}"/>
    <cellStyle name="Normal 3 3 3 2 4 5 2" xfId="26813" xr:uid="{6AC3188B-7436-4635-AFEF-153672F811EC}"/>
    <cellStyle name="Normal 3 3 3 2 4 6" xfId="13204" xr:uid="{00000000-0005-0000-0000-0000EF2E0000}"/>
    <cellStyle name="Normal 3 3 3 2 5" xfId="13205" xr:uid="{00000000-0005-0000-0000-0000F02E0000}"/>
    <cellStyle name="Normal 3 3 3 2 5 2" xfId="13206" xr:uid="{00000000-0005-0000-0000-0000F12E0000}"/>
    <cellStyle name="Normal 3 3 3 2 5 2 2" xfId="13207" xr:uid="{00000000-0005-0000-0000-0000F22E0000}"/>
    <cellStyle name="Normal 3 3 3 2 5 2 3" xfId="13208" xr:uid="{00000000-0005-0000-0000-0000F32E0000}"/>
    <cellStyle name="Normal 3 3 3 2 5 3" xfId="13209" xr:uid="{00000000-0005-0000-0000-0000F42E0000}"/>
    <cellStyle name="Normal 3 3 3 2 5 4" xfId="13210" xr:uid="{00000000-0005-0000-0000-0000F52E0000}"/>
    <cellStyle name="Normal 3 3 3 2 5 4 2" xfId="26814" xr:uid="{934E0137-11F9-4F24-AFD3-444894BACCA3}"/>
    <cellStyle name="Normal 3 3 3 2 5 5" xfId="13211" xr:uid="{00000000-0005-0000-0000-0000F62E0000}"/>
    <cellStyle name="Normal 3 3 3 2 5 5 2" xfId="26815" xr:uid="{EB87F6CF-BF60-4695-A48C-FBA8496521F5}"/>
    <cellStyle name="Normal 3 3 3 2 5 6" xfId="13212" xr:uid="{00000000-0005-0000-0000-0000F72E0000}"/>
    <cellStyle name="Normal 3 3 3 2 6" xfId="13213" xr:uid="{00000000-0005-0000-0000-0000F82E0000}"/>
    <cellStyle name="Normal 3 3 3 2 6 2" xfId="13214" xr:uid="{00000000-0005-0000-0000-0000F92E0000}"/>
    <cellStyle name="Normal 3 3 3 2 6 3" xfId="13215" xr:uid="{00000000-0005-0000-0000-0000FA2E0000}"/>
    <cellStyle name="Normal 3 3 3 2 7" xfId="13216" xr:uid="{00000000-0005-0000-0000-0000FB2E0000}"/>
    <cellStyle name="Normal 3 3 3 2 8" xfId="13217" xr:uid="{00000000-0005-0000-0000-0000FC2E0000}"/>
    <cellStyle name="Normal 3 3 3 2 8 2" xfId="26816" xr:uid="{7439FF07-BD87-4A4A-9D5A-DA7133CBDBC8}"/>
    <cellStyle name="Normal 3 3 3 2 9" xfId="13218" xr:uid="{00000000-0005-0000-0000-0000FD2E0000}"/>
    <cellStyle name="Normal 3 3 3 2 9 2" xfId="26817" xr:uid="{48762DF9-34E9-4DA9-8163-E19D43A265B5}"/>
    <cellStyle name="Normal 3 3 3 3" xfId="13219" xr:uid="{00000000-0005-0000-0000-0000FE2E0000}"/>
    <cellStyle name="Normal 3 3 3 3 2" xfId="13220" xr:uid="{00000000-0005-0000-0000-0000FF2E0000}"/>
    <cellStyle name="Normal 3 3 3 3 2 2" xfId="13221" xr:uid="{00000000-0005-0000-0000-0000002F0000}"/>
    <cellStyle name="Normal 3 3 3 3 2 2 2" xfId="13222" xr:uid="{00000000-0005-0000-0000-0000012F0000}"/>
    <cellStyle name="Normal 3 3 3 3 2 2 2 2" xfId="13223" xr:uid="{00000000-0005-0000-0000-0000022F0000}"/>
    <cellStyle name="Normal 3 3 3 3 2 2 2 3" xfId="13224" xr:uid="{00000000-0005-0000-0000-0000032F0000}"/>
    <cellStyle name="Normal 3 3 3 3 2 2 3" xfId="13225" xr:uid="{00000000-0005-0000-0000-0000042F0000}"/>
    <cellStyle name="Normal 3 3 3 3 2 2 4" xfId="13226" xr:uid="{00000000-0005-0000-0000-0000052F0000}"/>
    <cellStyle name="Normal 3 3 3 3 2 2 4 2" xfId="26818" xr:uid="{D60DF84F-CF8C-4D97-925A-0928A232BF8C}"/>
    <cellStyle name="Normal 3 3 3 3 2 2 5" xfId="13227" xr:uid="{00000000-0005-0000-0000-0000062F0000}"/>
    <cellStyle name="Normal 3 3 3 3 2 2 5 2" xfId="26819" xr:uid="{244A5AB6-7C36-4AD8-A10E-6C8A3607A8B1}"/>
    <cellStyle name="Normal 3 3 3 3 2 2 6" xfId="13228" xr:uid="{00000000-0005-0000-0000-0000072F0000}"/>
    <cellStyle name="Normal 3 3 3 3 2 3" xfId="13229" xr:uid="{00000000-0005-0000-0000-0000082F0000}"/>
    <cellStyle name="Normal 3 3 3 3 2 3 2" xfId="13230" xr:uid="{00000000-0005-0000-0000-0000092F0000}"/>
    <cellStyle name="Normal 3 3 3 3 2 3 2 2" xfId="13231" xr:uid="{00000000-0005-0000-0000-00000A2F0000}"/>
    <cellStyle name="Normal 3 3 3 3 2 3 2 3" xfId="13232" xr:uid="{00000000-0005-0000-0000-00000B2F0000}"/>
    <cellStyle name="Normal 3 3 3 3 2 3 3" xfId="13233" xr:uid="{00000000-0005-0000-0000-00000C2F0000}"/>
    <cellStyle name="Normal 3 3 3 3 2 3 3 2" xfId="13234" xr:uid="{00000000-0005-0000-0000-00000D2F0000}"/>
    <cellStyle name="Normal 3 3 3 3 2 3 3 3" xfId="26820" xr:uid="{B922C86F-21DA-4916-8F5C-69C9883FE011}"/>
    <cellStyle name="Normal 3 3 3 3 2 3 4" xfId="13235" xr:uid="{00000000-0005-0000-0000-00000E2F0000}"/>
    <cellStyle name="Normal 3 3 3 3 2 4" xfId="13236" xr:uid="{00000000-0005-0000-0000-00000F2F0000}"/>
    <cellStyle name="Normal 3 3 3 3 2 4 2" xfId="13237" xr:uid="{00000000-0005-0000-0000-0000102F0000}"/>
    <cellStyle name="Normal 3 3 3 3 2 4 3" xfId="13238" xr:uid="{00000000-0005-0000-0000-0000112F0000}"/>
    <cellStyle name="Normal 3 3 3 3 2 5" xfId="13239" xr:uid="{00000000-0005-0000-0000-0000122F0000}"/>
    <cellStyle name="Normal 3 3 3 3 2 6" xfId="13240" xr:uid="{00000000-0005-0000-0000-0000132F0000}"/>
    <cellStyle name="Normal 3 3 3 3 2 6 2" xfId="26821" xr:uid="{C9B0DFB3-2D5B-49C2-A551-6D899CCD79E6}"/>
    <cellStyle name="Normal 3 3 3 3 2 7" xfId="13241" xr:uid="{00000000-0005-0000-0000-0000142F0000}"/>
    <cellStyle name="Normal 3 3 3 3 2 7 2" xfId="26822" xr:uid="{1519A63A-E061-4A91-80DE-47D2429FF938}"/>
    <cellStyle name="Normal 3 3 3 3 2 8" xfId="13242" xr:uid="{00000000-0005-0000-0000-0000152F0000}"/>
    <cellStyle name="Normal 3 3 3 3 3" xfId="13243" xr:uid="{00000000-0005-0000-0000-0000162F0000}"/>
    <cellStyle name="Normal 3 3 3 3 3 2" xfId="13244" xr:uid="{00000000-0005-0000-0000-0000172F0000}"/>
    <cellStyle name="Normal 3 3 3 3 3 2 2" xfId="13245" xr:uid="{00000000-0005-0000-0000-0000182F0000}"/>
    <cellStyle name="Normal 3 3 3 3 3 2 3" xfId="13246" xr:uid="{00000000-0005-0000-0000-0000192F0000}"/>
    <cellStyle name="Normal 3 3 3 3 3 3" xfId="13247" xr:uid="{00000000-0005-0000-0000-00001A2F0000}"/>
    <cellStyle name="Normal 3 3 3 3 3 4" xfId="13248" xr:uid="{00000000-0005-0000-0000-00001B2F0000}"/>
    <cellStyle name="Normal 3 3 3 3 3 4 2" xfId="26823" xr:uid="{C95630D1-7D4E-4FCD-9B7D-AB89AC3F6997}"/>
    <cellStyle name="Normal 3 3 3 3 3 5" xfId="13249" xr:uid="{00000000-0005-0000-0000-00001C2F0000}"/>
    <cellStyle name="Normal 3 3 3 3 3 5 2" xfId="26824" xr:uid="{7B2A5D59-6840-43E3-819E-842C0933B020}"/>
    <cellStyle name="Normal 3 3 3 3 3 6" xfId="13250" xr:uid="{00000000-0005-0000-0000-00001D2F0000}"/>
    <cellStyle name="Normal 3 3 3 3 4" xfId="13251" xr:uid="{00000000-0005-0000-0000-00001E2F0000}"/>
    <cellStyle name="Normal 3 3 3 3 4 2" xfId="13252" xr:uid="{00000000-0005-0000-0000-00001F2F0000}"/>
    <cellStyle name="Normal 3 3 3 3 4 2 2" xfId="13253" xr:uid="{00000000-0005-0000-0000-0000202F0000}"/>
    <cellStyle name="Normal 3 3 3 3 4 2 3" xfId="13254" xr:uid="{00000000-0005-0000-0000-0000212F0000}"/>
    <cellStyle name="Normal 3 3 3 3 4 3" xfId="13255" xr:uid="{00000000-0005-0000-0000-0000222F0000}"/>
    <cellStyle name="Normal 3 3 3 3 4 3 2" xfId="13256" xr:uid="{00000000-0005-0000-0000-0000232F0000}"/>
    <cellStyle name="Normal 3 3 3 3 4 3 3" xfId="26825" xr:uid="{038D2E56-4C6D-4290-B168-B3A248EE0618}"/>
    <cellStyle name="Normal 3 3 3 3 4 4" xfId="13257" xr:uid="{00000000-0005-0000-0000-0000242F0000}"/>
    <cellStyle name="Normal 3 3 3 3 5" xfId="13258" xr:uid="{00000000-0005-0000-0000-0000252F0000}"/>
    <cellStyle name="Normal 3 3 3 3 5 2" xfId="13259" xr:uid="{00000000-0005-0000-0000-0000262F0000}"/>
    <cellStyle name="Normal 3 3 3 3 5 3" xfId="13260" xr:uid="{00000000-0005-0000-0000-0000272F0000}"/>
    <cellStyle name="Normal 3 3 3 3 6" xfId="13261" xr:uid="{00000000-0005-0000-0000-0000282F0000}"/>
    <cellStyle name="Normal 3 3 3 3 7" xfId="13262" xr:uid="{00000000-0005-0000-0000-0000292F0000}"/>
    <cellStyle name="Normal 3 3 3 3 7 2" xfId="26826" xr:uid="{3C90D1B6-B20D-4665-BC41-7C86DFB6D614}"/>
    <cellStyle name="Normal 3 3 3 3 8" xfId="13263" xr:uid="{00000000-0005-0000-0000-00002A2F0000}"/>
    <cellStyle name="Normal 3 3 3 3 8 2" xfId="26827" xr:uid="{4644153A-DE42-4CBE-8B8F-DDBF0A0ACF00}"/>
    <cellStyle name="Normal 3 3 3 3 9" xfId="13264" xr:uid="{00000000-0005-0000-0000-00002B2F0000}"/>
    <cellStyle name="Normal 3 3 3 4" xfId="13265" xr:uid="{00000000-0005-0000-0000-00002C2F0000}"/>
    <cellStyle name="Normal 3 3 3 4 2" xfId="13266" xr:uid="{00000000-0005-0000-0000-00002D2F0000}"/>
    <cellStyle name="Normal 3 3 3 4 2 2" xfId="13267" xr:uid="{00000000-0005-0000-0000-00002E2F0000}"/>
    <cellStyle name="Normal 3 3 3 4 2 2 2" xfId="13268" xr:uid="{00000000-0005-0000-0000-00002F2F0000}"/>
    <cellStyle name="Normal 3 3 3 4 2 2 3" xfId="13269" xr:uid="{00000000-0005-0000-0000-0000302F0000}"/>
    <cellStyle name="Normal 3 3 3 4 2 2 3 2" xfId="26828" xr:uid="{B5F70916-6475-4019-B92A-7925A2266C8E}"/>
    <cellStyle name="Normal 3 3 3 4 2 2 4" xfId="13270" xr:uid="{00000000-0005-0000-0000-0000312F0000}"/>
    <cellStyle name="Normal 3 3 3 4 2 3" xfId="13271" xr:uid="{00000000-0005-0000-0000-0000322F0000}"/>
    <cellStyle name="Normal 3 3 3 4 2 4" xfId="13272" xr:uid="{00000000-0005-0000-0000-0000332F0000}"/>
    <cellStyle name="Normal 3 3 3 4 2 4 2" xfId="26829" xr:uid="{7D268F7A-1CBD-4ACD-8BB9-E6D7D648EF92}"/>
    <cellStyle name="Normal 3 3 3 4 2 5" xfId="13273" xr:uid="{00000000-0005-0000-0000-0000342F0000}"/>
    <cellStyle name="Normal 3 3 3 4 2 5 2" xfId="26830" xr:uid="{A12D796B-DADD-4D48-B7AE-CD2B3860A5AA}"/>
    <cellStyle name="Normal 3 3 3 4 2 6" xfId="13274" xr:uid="{00000000-0005-0000-0000-0000352F0000}"/>
    <cellStyle name="Normal 3 3 3 4 3" xfId="13275" xr:uid="{00000000-0005-0000-0000-0000362F0000}"/>
    <cellStyle name="Normal 3 3 3 4 3 2" xfId="13276" xr:uid="{00000000-0005-0000-0000-0000372F0000}"/>
    <cellStyle name="Normal 3 3 3 4 3 2 2" xfId="13277" xr:uid="{00000000-0005-0000-0000-0000382F0000}"/>
    <cellStyle name="Normal 3 3 3 4 3 2 3" xfId="13278" xr:uid="{00000000-0005-0000-0000-0000392F0000}"/>
    <cellStyle name="Normal 3 3 3 4 3 3" xfId="13279" xr:uid="{00000000-0005-0000-0000-00003A2F0000}"/>
    <cellStyle name="Normal 3 3 3 4 3 4" xfId="13280" xr:uid="{00000000-0005-0000-0000-00003B2F0000}"/>
    <cellStyle name="Normal 3 3 3 4 3 4 2" xfId="26831" xr:uid="{F8C10E87-3496-472F-A2A2-8987B7D91E3D}"/>
    <cellStyle name="Normal 3 3 3 4 3 5" xfId="13281" xr:uid="{00000000-0005-0000-0000-00003C2F0000}"/>
    <cellStyle name="Normal 3 3 3 4 3 5 2" xfId="26832" xr:uid="{2816985D-22B7-4AB6-BD19-C104A85C7AD4}"/>
    <cellStyle name="Normal 3 3 3 4 3 6" xfId="13282" xr:uid="{00000000-0005-0000-0000-00003D2F0000}"/>
    <cellStyle name="Normal 3 3 3 4 4" xfId="13283" xr:uid="{00000000-0005-0000-0000-00003E2F0000}"/>
    <cellStyle name="Normal 3 3 3 4 4 2" xfId="13284" xr:uid="{00000000-0005-0000-0000-00003F2F0000}"/>
    <cellStyle name="Normal 3 3 3 4 4 3" xfId="13285" xr:uid="{00000000-0005-0000-0000-0000402F0000}"/>
    <cellStyle name="Normal 3 3 3 4 5" xfId="13286" xr:uid="{00000000-0005-0000-0000-0000412F0000}"/>
    <cellStyle name="Normal 3 3 3 4 6" xfId="13287" xr:uid="{00000000-0005-0000-0000-0000422F0000}"/>
    <cellStyle name="Normal 3 3 3 4 6 2" xfId="26833" xr:uid="{72E7533B-8FF9-4F6B-9071-D6C10F879945}"/>
    <cellStyle name="Normal 3 3 3 4 7" xfId="13288" xr:uid="{00000000-0005-0000-0000-0000432F0000}"/>
    <cellStyle name="Normal 3 3 3 4 7 2" xfId="26834" xr:uid="{99D9884E-622D-4AE4-988E-25AB7242C36C}"/>
    <cellStyle name="Normal 3 3 3 4 8" xfId="13289" xr:uid="{00000000-0005-0000-0000-0000442F0000}"/>
    <cellStyle name="Normal 3 3 3 5" xfId="13290" xr:uid="{00000000-0005-0000-0000-0000452F0000}"/>
    <cellStyle name="Normal 3 3 3 5 2" xfId="13291" xr:uid="{00000000-0005-0000-0000-0000462F0000}"/>
    <cellStyle name="Normal 3 3 3 5 2 2" xfId="13292" xr:uid="{00000000-0005-0000-0000-0000472F0000}"/>
    <cellStyle name="Normal 3 3 3 5 2 3" xfId="26835" xr:uid="{01366CA5-3C0A-4D25-A608-E7CD4A690AB5}"/>
    <cellStyle name="Normal 3 3 3 5 3" xfId="13293" xr:uid="{00000000-0005-0000-0000-0000482F0000}"/>
    <cellStyle name="Normal 3 3 3 5 4" xfId="13294" xr:uid="{00000000-0005-0000-0000-0000492F0000}"/>
    <cellStyle name="Normal 3 3 3 5 4 2" xfId="26836" xr:uid="{9FD7FC41-524E-441C-AF8E-0AFBB0E8A290}"/>
    <cellStyle name="Normal 3 3 3 5 5" xfId="13295" xr:uid="{00000000-0005-0000-0000-00004A2F0000}"/>
    <cellStyle name="Normal 3 3 3 6" xfId="13296" xr:uid="{00000000-0005-0000-0000-00004B2F0000}"/>
    <cellStyle name="Normal 3 3 3 6 2" xfId="13297" xr:uid="{00000000-0005-0000-0000-00004C2F0000}"/>
    <cellStyle name="Normal 3 3 3 6 2 2" xfId="13298" xr:uid="{00000000-0005-0000-0000-00004D2F0000}"/>
    <cellStyle name="Normal 3 3 3 6 2 3" xfId="13299" xr:uid="{00000000-0005-0000-0000-00004E2F0000}"/>
    <cellStyle name="Normal 3 3 3 6 3" xfId="13300" xr:uid="{00000000-0005-0000-0000-00004F2F0000}"/>
    <cellStyle name="Normal 3 3 3 6 4" xfId="13301" xr:uid="{00000000-0005-0000-0000-0000502F0000}"/>
    <cellStyle name="Normal 3 3 3 6 4 2" xfId="26837" xr:uid="{4AABEF5A-E974-4333-895A-EDF7E9937127}"/>
    <cellStyle name="Normal 3 3 3 6 5" xfId="13302" xr:uid="{00000000-0005-0000-0000-0000512F0000}"/>
    <cellStyle name="Normal 3 3 3 6 5 2" xfId="26838" xr:uid="{1549A74F-6C61-4006-A90D-FEC6CA6D0DE5}"/>
    <cellStyle name="Normal 3 3 3 6 6" xfId="13303" xr:uid="{00000000-0005-0000-0000-0000522F0000}"/>
    <cellStyle name="Normal 3 3 3 7" xfId="13304" xr:uid="{00000000-0005-0000-0000-0000532F0000}"/>
    <cellStyle name="Normal 3 3 3 7 2" xfId="13305" xr:uid="{00000000-0005-0000-0000-0000542F0000}"/>
    <cellStyle name="Normal 3 3 3 7 2 2" xfId="13306" xr:uid="{00000000-0005-0000-0000-0000552F0000}"/>
    <cellStyle name="Normal 3 3 3 7 2 3" xfId="13307" xr:uid="{00000000-0005-0000-0000-0000562F0000}"/>
    <cellStyle name="Normal 3 3 3 7 3" xfId="13308" xr:uid="{00000000-0005-0000-0000-0000572F0000}"/>
    <cellStyle name="Normal 3 3 3 7 4" xfId="13309" xr:uid="{00000000-0005-0000-0000-0000582F0000}"/>
    <cellStyle name="Normal 3 3 3 7 4 2" xfId="26839" xr:uid="{B690BB9E-5ACD-42FA-B060-C1A92C01D7CB}"/>
    <cellStyle name="Normal 3 3 3 7 5" xfId="13310" xr:uid="{00000000-0005-0000-0000-0000592F0000}"/>
    <cellStyle name="Normal 3 3 3 7 5 2" xfId="26840" xr:uid="{5CF16AB8-DBD0-4376-B2A2-FE0816325C38}"/>
    <cellStyle name="Normal 3 3 3 7 6" xfId="13311" xr:uid="{00000000-0005-0000-0000-00005A2F0000}"/>
    <cellStyle name="Normal 3 3 3 8" xfId="13312" xr:uid="{00000000-0005-0000-0000-00005B2F0000}"/>
    <cellStyle name="Normal 3 3 3 8 2" xfId="13313" xr:uid="{00000000-0005-0000-0000-00005C2F0000}"/>
    <cellStyle name="Normal 3 3 3 8 3" xfId="13314" xr:uid="{00000000-0005-0000-0000-00005D2F0000}"/>
    <cellStyle name="Normal 3 3 3 9" xfId="13315" xr:uid="{00000000-0005-0000-0000-00005E2F0000}"/>
    <cellStyle name="Normal 3 3 30" xfId="5362" xr:uid="{00000000-0005-0000-0000-0000CF2C0000}"/>
    <cellStyle name="Normal 3 3 31" xfId="20852" xr:uid="{5323739F-3EC7-41C4-B97F-64F040968697}"/>
    <cellStyle name="Normal 3 3 4" xfId="2191" xr:uid="{00000000-0005-0000-0000-00003E080000}"/>
    <cellStyle name="Normal 3 3 4 10" xfId="13316" xr:uid="{00000000-0005-0000-0000-0000602F0000}"/>
    <cellStyle name="Normal 3 3 4 2" xfId="13317" xr:uid="{00000000-0005-0000-0000-0000612F0000}"/>
    <cellStyle name="Normal 3 3 4 2 2" xfId="13318" xr:uid="{00000000-0005-0000-0000-0000622F0000}"/>
    <cellStyle name="Normal 3 3 4 2 2 2" xfId="13319" xr:uid="{00000000-0005-0000-0000-0000632F0000}"/>
    <cellStyle name="Normal 3 3 4 2 2 2 2" xfId="13320" xr:uid="{00000000-0005-0000-0000-0000642F0000}"/>
    <cellStyle name="Normal 3 3 4 2 2 2 2 2" xfId="13321" xr:uid="{00000000-0005-0000-0000-0000652F0000}"/>
    <cellStyle name="Normal 3 3 4 2 2 2 2 3" xfId="13322" xr:uid="{00000000-0005-0000-0000-0000662F0000}"/>
    <cellStyle name="Normal 3 3 4 2 2 2 3" xfId="13323" xr:uid="{00000000-0005-0000-0000-0000672F0000}"/>
    <cellStyle name="Normal 3 3 4 2 2 2 4" xfId="13324" xr:uid="{00000000-0005-0000-0000-0000682F0000}"/>
    <cellStyle name="Normal 3 3 4 2 2 2 4 2" xfId="26841" xr:uid="{4ACC56E0-8005-4C8C-8B79-1C59F2DD3FC1}"/>
    <cellStyle name="Normal 3 3 4 2 2 2 5" xfId="13325" xr:uid="{00000000-0005-0000-0000-0000692F0000}"/>
    <cellStyle name="Normal 3 3 4 2 2 2 5 2" xfId="26842" xr:uid="{692EBAFA-D8D4-4C55-9D45-38C10B22D72B}"/>
    <cellStyle name="Normal 3 3 4 2 2 2 6" xfId="13326" xr:uid="{00000000-0005-0000-0000-00006A2F0000}"/>
    <cellStyle name="Normal 3 3 4 2 2 3" xfId="13327" xr:uid="{00000000-0005-0000-0000-00006B2F0000}"/>
    <cellStyle name="Normal 3 3 4 2 2 3 2" xfId="13328" xr:uid="{00000000-0005-0000-0000-00006C2F0000}"/>
    <cellStyle name="Normal 3 3 4 2 2 3 2 2" xfId="13329" xr:uid="{00000000-0005-0000-0000-00006D2F0000}"/>
    <cellStyle name="Normal 3 3 4 2 2 3 2 3" xfId="13330" xr:uid="{00000000-0005-0000-0000-00006E2F0000}"/>
    <cellStyle name="Normal 3 3 4 2 2 3 3" xfId="13331" xr:uid="{00000000-0005-0000-0000-00006F2F0000}"/>
    <cellStyle name="Normal 3 3 4 2 2 3 3 2" xfId="13332" xr:uid="{00000000-0005-0000-0000-0000702F0000}"/>
    <cellStyle name="Normal 3 3 4 2 2 3 3 3" xfId="26843" xr:uid="{6ED2C821-4B05-4652-8B0A-2C3A12EA8A95}"/>
    <cellStyle name="Normal 3 3 4 2 2 3 4" xfId="13333" xr:uid="{00000000-0005-0000-0000-0000712F0000}"/>
    <cellStyle name="Normal 3 3 4 2 2 4" xfId="13334" xr:uid="{00000000-0005-0000-0000-0000722F0000}"/>
    <cellStyle name="Normal 3 3 4 2 2 4 2" xfId="13335" xr:uid="{00000000-0005-0000-0000-0000732F0000}"/>
    <cellStyle name="Normal 3 3 4 2 2 4 3" xfId="13336" xr:uid="{00000000-0005-0000-0000-0000742F0000}"/>
    <cellStyle name="Normal 3 3 4 2 2 5" xfId="13337" xr:uid="{00000000-0005-0000-0000-0000752F0000}"/>
    <cellStyle name="Normal 3 3 4 2 2 6" xfId="13338" xr:uid="{00000000-0005-0000-0000-0000762F0000}"/>
    <cellStyle name="Normal 3 3 4 2 2 6 2" xfId="26844" xr:uid="{043C7291-1E48-4E2D-9E41-66A02BAA13D5}"/>
    <cellStyle name="Normal 3 3 4 2 2 7" xfId="13339" xr:uid="{00000000-0005-0000-0000-0000772F0000}"/>
    <cellStyle name="Normal 3 3 4 2 2 7 2" xfId="26845" xr:uid="{A6370F28-30D9-4F81-A448-230EB3D35757}"/>
    <cellStyle name="Normal 3 3 4 2 2 8" xfId="13340" xr:uid="{00000000-0005-0000-0000-0000782F0000}"/>
    <cellStyle name="Normal 3 3 4 2 3" xfId="13341" xr:uid="{00000000-0005-0000-0000-0000792F0000}"/>
    <cellStyle name="Normal 3 3 4 2 3 2" xfId="13342" xr:uid="{00000000-0005-0000-0000-00007A2F0000}"/>
    <cellStyle name="Normal 3 3 4 2 3 2 2" xfId="13343" xr:uid="{00000000-0005-0000-0000-00007B2F0000}"/>
    <cellStyle name="Normal 3 3 4 2 3 2 3" xfId="13344" xr:uid="{00000000-0005-0000-0000-00007C2F0000}"/>
    <cellStyle name="Normal 3 3 4 2 3 3" xfId="13345" xr:uid="{00000000-0005-0000-0000-00007D2F0000}"/>
    <cellStyle name="Normal 3 3 4 2 3 4" xfId="13346" xr:uid="{00000000-0005-0000-0000-00007E2F0000}"/>
    <cellStyle name="Normal 3 3 4 2 3 4 2" xfId="26846" xr:uid="{45BB22BD-27E9-4DD9-BBF2-D1779DF4D936}"/>
    <cellStyle name="Normal 3 3 4 2 3 5" xfId="13347" xr:uid="{00000000-0005-0000-0000-00007F2F0000}"/>
    <cellStyle name="Normal 3 3 4 2 3 5 2" xfId="26847" xr:uid="{1DA77A04-49FD-4682-82EB-32A79FAEEF6B}"/>
    <cellStyle name="Normal 3 3 4 2 3 6" xfId="13348" xr:uid="{00000000-0005-0000-0000-0000802F0000}"/>
    <cellStyle name="Normal 3 3 4 2 4" xfId="13349" xr:uid="{00000000-0005-0000-0000-0000812F0000}"/>
    <cellStyle name="Normal 3 3 4 2 4 2" xfId="13350" xr:uid="{00000000-0005-0000-0000-0000822F0000}"/>
    <cellStyle name="Normal 3 3 4 2 4 2 2" xfId="13351" xr:uid="{00000000-0005-0000-0000-0000832F0000}"/>
    <cellStyle name="Normal 3 3 4 2 4 2 3" xfId="13352" xr:uid="{00000000-0005-0000-0000-0000842F0000}"/>
    <cellStyle name="Normal 3 3 4 2 4 3" xfId="13353" xr:uid="{00000000-0005-0000-0000-0000852F0000}"/>
    <cellStyle name="Normal 3 3 4 2 4 3 2" xfId="13354" xr:uid="{00000000-0005-0000-0000-0000862F0000}"/>
    <cellStyle name="Normal 3 3 4 2 4 3 3" xfId="26848" xr:uid="{D2766180-0AAA-4284-80D7-8C99141C1A82}"/>
    <cellStyle name="Normal 3 3 4 2 4 4" xfId="13355" xr:uid="{00000000-0005-0000-0000-0000872F0000}"/>
    <cellStyle name="Normal 3 3 4 2 5" xfId="13356" xr:uid="{00000000-0005-0000-0000-0000882F0000}"/>
    <cellStyle name="Normal 3 3 4 2 5 2" xfId="13357" xr:uid="{00000000-0005-0000-0000-0000892F0000}"/>
    <cellStyle name="Normal 3 3 4 2 5 3" xfId="13358" xr:uid="{00000000-0005-0000-0000-00008A2F0000}"/>
    <cellStyle name="Normal 3 3 4 2 6" xfId="13359" xr:uid="{00000000-0005-0000-0000-00008B2F0000}"/>
    <cellStyle name="Normal 3 3 4 2 7" xfId="13360" xr:uid="{00000000-0005-0000-0000-00008C2F0000}"/>
    <cellStyle name="Normal 3 3 4 2 7 2" xfId="26849" xr:uid="{E30116C7-EEE6-4F56-94EE-98FF14A52134}"/>
    <cellStyle name="Normal 3 3 4 2 8" xfId="13361" xr:uid="{00000000-0005-0000-0000-00008D2F0000}"/>
    <cellStyle name="Normal 3 3 4 2 8 2" xfId="26850" xr:uid="{226F107C-3D44-4086-AA15-A472D57456E8}"/>
    <cellStyle name="Normal 3 3 4 2 9" xfId="13362" xr:uid="{00000000-0005-0000-0000-00008E2F0000}"/>
    <cellStyle name="Normal 3 3 4 3" xfId="13363" xr:uid="{00000000-0005-0000-0000-00008F2F0000}"/>
    <cellStyle name="Normal 3 3 4 3 2" xfId="13364" xr:uid="{00000000-0005-0000-0000-0000902F0000}"/>
    <cellStyle name="Normal 3 3 4 3 2 2" xfId="13365" xr:uid="{00000000-0005-0000-0000-0000912F0000}"/>
    <cellStyle name="Normal 3 3 4 3 2 2 2" xfId="13366" xr:uid="{00000000-0005-0000-0000-0000922F0000}"/>
    <cellStyle name="Normal 3 3 4 3 2 2 3" xfId="13367" xr:uid="{00000000-0005-0000-0000-0000932F0000}"/>
    <cellStyle name="Normal 3 3 4 3 2 2 3 2" xfId="26851" xr:uid="{71C2E9F7-8AB6-428A-B6AD-5023B861F09B}"/>
    <cellStyle name="Normal 3 3 4 3 2 2 4" xfId="13368" xr:uid="{00000000-0005-0000-0000-0000942F0000}"/>
    <cellStyle name="Normal 3 3 4 3 2 3" xfId="13369" xr:uid="{00000000-0005-0000-0000-0000952F0000}"/>
    <cellStyle name="Normal 3 3 4 3 2 4" xfId="13370" xr:uid="{00000000-0005-0000-0000-0000962F0000}"/>
    <cellStyle name="Normal 3 3 4 3 2 4 2" xfId="26852" xr:uid="{69591E38-4381-4647-9020-B5007F5DB917}"/>
    <cellStyle name="Normal 3 3 4 3 2 5" xfId="13371" xr:uid="{00000000-0005-0000-0000-0000972F0000}"/>
    <cellStyle name="Normal 3 3 4 3 2 5 2" xfId="26853" xr:uid="{AEBE3AD6-CF53-4AA9-B108-BA6104B404A0}"/>
    <cellStyle name="Normal 3 3 4 3 2 6" xfId="13372" xr:uid="{00000000-0005-0000-0000-0000982F0000}"/>
    <cellStyle name="Normal 3 3 4 3 3" xfId="13373" xr:uid="{00000000-0005-0000-0000-0000992F0000}"/>
    <cellStyle name="Normal 3 3 4 3 3 2" xfId="13374" xr:uid="{00000000-0005-0000-0000-00009A2F0000}"/>
    <cellStyle name="Normal 3 3 4 3 3 2 2" xfId="13375" xr:uid="{00000000-0005-0000-0000-00009B2F0000}"/>
    <cellStyle name="Normal 3 3 4 3 3 2 3" xfId="13376" xr:uid="{00000000-0005-0000-0000-00009C2F0000}"/>
    <cellStyle name="Normal 3 3 4 3 3 3" xfId="13377" xr:uid="{00000000-0005-0000-0000-00009D2F0000}"/>
    <cellStyle name="Normal 3 3 4 3 3 4" xfId="13378" xr:uid="{00000000-0005-0000-0000-00009E2F0000}"/>
    <cellStyle name="Normal 3 3 4 3 3 4 2" xfId="26854" xr:uid="{481C3213-2A20-400E-97EA-480A321E9FC3}"/>
    <cellStyle name="Normal 3 3 4 3 3 5" xfId="13379" xr:uid="{00000000-0005-0000-0000-00009F2F0000}"/>
    <cellStyle name="Normal 3 3 4 3 3 5 2" xfId="26855" xr:uid="{FA6CC379-8FB3-4575-943C-21C9045D573C}"/>
    <cellStyle name="Normal 3 3 4 3 3 6" xfId="13380" xr:uid="{00000000-0005-0000-0000-0000A02F0000}"/>
    <cellStyle name="Normal 3 3 4 3 4" xfId="13381" xr:uid="{00000000-0005-0000-0000-0000A12F0000}"/>
    <cellStyle name="Normal 3 3 4 3 4 2" xfId="13382" xr:uid="{00000000-0005-0000-0000-0000A22F0000}"/>
    <cellStyle name="Normal 3 3 4 3 4 3" xfId="13383" xr:uid="{00000000-0005-0000-0000-0000A32F0000}"/>
    <cellStyle name="Normal 3 3 4 3 5" xfId="13384" xr:uid="{00000000-0005-0000-0000-0000A42F0000}"/>
    <cellStyle name="Normal 3 3 4 3 6" xfId="13385" xr:uid="{00000000-0005-0000-0000-0000A52F0000}"/>
    <cellStyle name="Normal 3 3 4 3 6 2" xfId="26856" xr:uid="{D6085880-3FA2-464B-85E5-E53B1AAB5186}"/>
    <cellStyle name="Normal 3 3 4 3 7" xfId="13386" xr:uid="{00000000-0005-0000-0000-0000A62F0000}"/>
    <cellStyle name="Normal 3 3 4 3 7 2" xfId="26857" xr:uid="{3528156B-CDC1-4F49-8E5F-5C50EE60E30B}"/>
    <cellStyle name="Normal 3 3 4 3 8" xfId="13387" xr:uid="{00000000-0005-0000-0000-0000A72F0000}"/>
    <cellStyle name="Normal 3 3 4 4" xfId="13388" xr:uid="{00000000-0005-0000-0000-0000A82F0000}"/>
    <cellStyle name="Normal 3 3 4 4 2" xfId="13389" xr:uid="{00000000-0005-0000-0000-0000A92F0000}"/>
    <cellStyle name="Normal 3 3 4 4 2 2" xfId="13390" xr:uid="{00000000-0005-0000-0000-0000AA2F0000}"/>
    <cellStyle name="Normal 3 3 4 4 2 3" xfId="26858" xr:uid="{4AB209EE-5D8C-438F-A230-BE4B85C4E80D}"/>
    <cellStyle name="Normal 3 3 4 4 3" xfId="13391" xr:uid="{00000000-0005-0000-0000-0000AB2F0000}"/>
    <cellStyle name="Normal 3 3 4 4 4" xfId="13392" xr:uid="{00000000-0005-0000-0000-0000AC2F0000}"/>
    <cellStyle name="Normal 3 3 4 4 4 2" xfId="26859" xr:uid="{0257A4B0-2B29-4927-8463-B0151213D5A3}"/>
    <cellStyle name="Normal 3 3 4 4 5" xfId="13393" xr:uid="{00000000-0005-0000-0000-0000AD2F0000}"/>
    <cellStyle name="Normal 3 3 4 5" xfId="13394" xr:uid="{00000000-0005-0000-0000-0000AE2F0000}"/>
    <cellStyle name="Normal 3 3 4 5 2" xfId="13395" xr:uid="{00000000-0005-0000-0000-0000AF2F0000}"/>
    <cellStyle name="Normal 3 3 4 5 2 2" xfId="13396" xr:uid="{00000000-0005-0000-0000-0000B02F0000}"/>
    <cellStyle name="Normal 3 3 4 5 2 3" xfId="13397" xr:uid="{00000000-0005-0000-0000-0000B12F0000}"/>
    <cellStyle name="Normal 3 3 4 5 3" xfId="13398" xr:uid="{00000000-0005-0000-0000-0000B22F0000}"/>
    <cellStyle name="Normal 3 3 4 5 4" xfId="13399" xr:uid="{00000000-0005-0000-0000-0000B32F0000}"/>
    <cellStyle name="Normal 3 3 4 5 4 2" xfId="26860" xr:uid="{E650347A-A3E8-4871-B306-CC8452D15A0E}"/>
    <cellStyle name="Normal 3 3 4 5 5" xfId="13400" xr:uid="{00000000-0005-0000-0000-0000B42F0000}"/>
    <cellStyle name="Normal 3 3 4 5 5 2" xfId="26861" xr:uid="{18DFC3FD-AB1D-4ABC-97AC-7E3BBFCA28D2}"/>
    <cellStyle name="Normal 3 3 4 5 6" xfId="13401" xr:uid="{00000000-0005-0000-0000-0000B52F0000}"/>
    <cellStyle name="Normal 3 3 4 6" xfId="13402" xr:uid="{00000000-0005-0000-0000-0000B62F0000}"/>
    <cellStyle name="Normal 3 3 4 6 2" xfId="13403" xr:uid="{00000000-0005-0000-0000-0000B72F0000}"/>
    <cellStyle name="Normal 3 3 4 6 2 2" xfId="13404" xr:uid="{00000000-0005-0000-0000-0000B82F0000}"/>
    <cellStyle name="Normal 3 3 4 6 2 3" xfId="13405" xr:uid="{00000000-0005-0000-0000-0000B92F0000}"/>
    <cellStyle name="Normal 3 3 4 6 3" xfId="13406" xr:uid="{00000000-0005-0000-0000-0000BA2F0000}"/>
    <cellStyle name="Normal 3 3 4 6 4" xfId="13407" xr:uid="{00000000-0005-0000-0000-0000BB2F0000}"/>
    <cellStyle name="Normal 3 3 4 6 4 2" xfId="26862" xr:uid="{BB7A7659-2185-4E97-A4B3-D2410DB8B293}"/>
    <cellStyle name="Normal 3 3 4 6 5" xfId="13408" xr:uid="{00000000-0005-0000-0000-0000BC2F0000}"/>
    <cellStyle name="Normal 3 3 4 6 5 2" xfId="26863" xr:uid="{41774FE6-4710-4DA6-ABE9-C29BAB4902BE}"/>
    <cellStyle name="Normal 3 3 4 6 6" xfId="13409" xr:uid="{00000000-0005-0000-0000-0000BD2F0000}"/>
    <cellStyle name="Normal 3 3 4 7" xfId="13410" xr:uid="{00000000-0005-0000-0000-0000BE2F0000}"/>
    <cellStyle name="Normal 3 3 4 7 2" xfId="13411" xr:uid="{00000000-0005-0000-0000-0000BF2F0000}"/>
    <cellStyle name="Normal 3 3 4 7 3" xfId="13412" xr:uid="{00000000-0005-0000-0000-0000C02F0000}"/>
    <cellStyle name="Normal 3 3 4 8" xfId="13413" xr:uid="{00000000-0005-0000-0000-0000C12F0000}"/>
    <cellStyle name="Normal 3 3 4 9" xfId="13414" xr:uid="{00000000-0005-0000-0000-0000C22F0000}"/>
    <cellStyle name="Normal 3 3 4 9 2" xfId="26864" xr:uid="{433C60AA-E18F-40E5-B208-C4EEB356AA38}"/>
    <cellStyle name="Normal 3 3 5" xfId="2192" xr:uid="{00000000-0005-0000-0000-00003F080000}"/>
    <cellStyle name="Normal 3 3 5 2" xfId="13415" xr:uid="{00000000-0005-0000-0000-0000C42F0000}"/>
    <cellStyle name="Normal 3 3 5 2 2" xfId="13416" xr:uid="{00000000-0005-0000-0000-0000C52F0000}"/>
    <cellStyle name="Normal 3 3 5 2 2 2" xfId="13417" xr:uid="{00000000-0005-0000-0000-0000C62F0000}"/>
    <cellStyle name="Normal 3 3 5 2 2 2 2" xfId="13418" xr:uid="{00000000-0005-0000-0000-0000C72F0000}"/>
    <cellStyle name="Normal 3 3 5 2 2 2 2 2" xfId="13419" xr:uid="{00000000-0005-0000-0000-0000C82F0000}"/>
    <cellStyle name="Normal 3 3 5 2 2 2 2 3" xfId="13420" xr:uid="{00000000-0005-0000-0000-0000C92F0000}"/>
    <cellStyle name="Normal 3 3 5 2 2 2 3" xfId="13421" xr:uid="{00000000-0005-0000-0000-0000CA2F0000}"/>
    <cellStyle name="Normal 3 3 5 2 2 2 3 2" xfId="13422" xr:uid="{00000000-0005-0000-0000-0000CB2F0000}"/>
    <cellStyle name="Normal 3 3 5 2 2 2 3 3" xfId="26865" xr:uid="{A3008ED4-8822-46F0-9AB4-C8AB5FCE8275}"/>
    <cellStyle name="Normal 3 3 5 2 2 2 4" xfId="13423" xr:uid="{00000000-0005-0000-0000-0000CC2F0000}"/>
    <cellStyle name="Normal 3 3 5 2 2 3" xfId="13424" xr:uid="{00000000-0005-0000-0000-0000CD2F0000}"/>
    <cellStyle name="Normal 3 3 5 2 2 3 2" xfId="13425" xr:uid="{00000000-0005-0000-0000-0000CE2F0000}"/>
    <cellStyle name="Normal 3 3 5 2 2 3 3" xfId="13426" xr:uid="{00000000-0005-0000-0000-0000CF2F0000}"/>
    <cellStyle name="Normal 3 3 5 2 2 4" xfId="13427" xr:uid="{00000000-0005-0000-0000-0000D02F0000}"/>
    <cellStyle name="Normal 3 3 5 2 2 5" xfId="13428" xr:uid="{00000000-0005-0000-0000-0000D12F0000}"/>
    <cellStyle name="Normal 3 3 5 2 2 5 2" xfId="26866" xr:uid="{B482EEE1-4D17-4930-928F-6E0A649042C6}"/>
    <cellStyle name="Normal 3 3 5 2 2 6" xfId="13429" xr:uid="{00000000-0005-0000-0000-0000D22F0000}"/>
    <cellStyle name="Normal 3 3 5 2 2 6 2" xfId="26867" xr:uid="{D569FAB2-5EE4-49A0-B0A6-CEE2596C5D19}"/>
    <cellStyle name="Normal 3 3 5 2 2 7" xfId="13430" xr:uid="{00000000-0005-0000-0000-0000D32F0000}"/>
    <cellStyle name="Normal 3 3 5 2 3" xfId="13431" xr:uid="{00000000-0005-0000-0000-0000D42F0000}"/>
    <cellStyle name="Normal 3 3 5 2 3 2" xfId="13432" xr:uid="{00000000-0005-0000-0000-0000D52F0000}"/>
    <cellStyle name="Normal 3 3 5 2 3 2 2" xfId="13433" xr:uid="{00000000-0005-0000-0000-0000D62F0000}"/>
    <cellStyle name="Normal 3 3 5 2 3 2 3" xfId="13434" xr:uid="{00000000-0005-0000-0000-0000D72F0000}"/>
    <cellStyle name="Normal 3 3 5 2 3 3" xfId="13435" xr:uid="{00000000-0005-0000-0000-0000D82F0000}"/>
    <cellStyle name="Normal 3 3 5 2 3 3 2" xfId="13436" xr:uid="{00000000-0005-0000-0000-0000D92F0000}"/>
    <cellStyle name="Normal 3 3 5 2 3 3 3" xfId="26868" xr:uid="{7647401E-4747-48AD-B7C9-ECA4ACC489A6}"/>
    <cellStyle name="Normal 3 3 5 2 3 4" xfId="13437" xr:uid="{00000000-0005-0000-0000-0000DA2F0000}"/>
    <cellStyle name="Normal 3 3 5 2 4" xfId="13438" xr:uid="{00000000-0005-0000-0000-0000DB2F0000}"/>
    <cellStyle name="Normal 3 3 5 2 5" xfId="13439" xr:uid="{00000000-0005-0000-0000-0000DC2F0000}"/>
    <cellStyle name="Normal 3 3 5 2 5 2" xfId="26869" xr:uid="{BE654576-D0BF-445C-A1D7-A7A598F61256}"/>
    <cellStyle name="Normal 3 3 5 2 6" xfId="13440" xr:uid="{00000000-0005-0000-0000-0000DD2F0000}"/>
    <cellStyle name="Normal 3 3 5 3" xfId="13441" xr:uid="{00000000-0005-0000-0000-0000DE2F0000}"/>
    <cellStyle name="Normal 3 3 5 3 2" xfId="13442" xr:uid="{00000000-0005-0000-0000-0000DF2F0000}"/>
    <cellStyle name="Normal 3 3 5 3 2 2" xfId="13443" xr:uid="{00000000-0005-0000-0000-0000E02F0000}"/>
    <cellStyle name="Normal 3 3 5 3 2 3" xfId="13444" xr:uid="{00000000-0005-0000-0000-0000E12F0000}"/>
    <cellStyle name="Normal 3 3 5 3 2 3 2" xfId="26870" xr:uid="{08467629-9CD9-435B-8D39-D387871F539F}"/>
    <cellStyle name="Normal 3 3 5 3 2 4" xfId="13445" xr:uid="{00000000-0005-0000-0000-0000E22F0000}"/>
    <cellStyle name="Normal 3 3 5 3 3" xfId="13446" xr:uid="{00000000-0005-0000-0000-0000E32F0000}"/>
    <cellStyle name="Normal 3 3 5 3 4" xfId="13447" xr:uid="{00000000-0005-0000-0000-0000E42F0000}"/>
    <cellStyle name="Normal 3 3 5 3 4 2" xfId="26871" xr:uid="{B2E348C6-891C-4D14-B99D-B6C1D38C3B3A}"/>
    <cellStyle name="Normal 3 3 5 3 5" xfId="13448" xr:uid="{00000000-0005-0000-0000-0000E52F0000}"/>
    <cellStyle name="Normal 3 3 5 3 5 2" xfId="26872" xr:uid="{B945C99E-27A0-4E29-8AD6-6936D2AE0EC2}"/>
    <cellStyle name="Normal 3 3 5 3 6" xfId="13449" xr:uid="{00000000-0005-0000-0000-0000E62F0000}"/>
    <cellStyle name="Normal 3 3 5 4" xfId="13450" xr:uid="{00000000-0005-0000-0000-0000E72F0000}"/>
    <cellStyle name="Normal 3 3 5 4 2" xfId="13451" xr:uid="{00000000-0005-0000-0000-0000E82F0000}"/>
    <cellStyle name="Normal 3 3 5 4 2 2" xfId="13452" xr:uid="{00000000-0005-0000-0000-0000E92F0000}"/>
    <cellStyle name="Normal 3 3 5 4 2 3" xfId="13453" xr:uid="{00000000-0005-0000-0000-0000EA2F0000}"/>
    <cellStyle name="Normal 3 3 5 4 3" xfId="13454" xr:uid="{00000000-0005-0000-0000-0000EB2F0000}"/>
    <cellStyle name="Normal 3 3 5 4 4" xfId="13455" xr:uid="{00000000-0005-0000-0000-0000EC2F0000}"/>
    <cellStyle name="Normal 3 3 5 4 4 2" xfId="26873" xr:uid="{9B8EFF70-98D1-4FC2-B22D-78A4CF43A09B}"/>
    <cellStyle name="Normal 3 3 5 4 5" xfId="13456" xr:uid="{00000000-0005-0000-0000-0000ED2F0000}"/>
    <cellStyle name="Normal 3 3 5 4 5 2" xfId="26874" xr:uid="{04448642-3720-4BF8-9BBA-47441DDAF4C2}"/>
    <cellStyle name="Normal 3 3 5 4 6" xfId="13457" xr:uid="{00000000-0005-0000-0000-0000EE2F0000}"/>
    <cellStyle name="Normal 3 3 5 5" xfId="13458" xr:uid="{00000000-0005-0000-0000-0000EF2F0000}"/>
    <cellStyle name="Normal 3 3 5 5 2" xfId="13459" xr:uid="{00000000-0005-0000-0000-0000F02F0000}"/>
    <cellStyle name="Normal 3 3 5 5 3" xfId="13460" xr:uid="{00000000-0005-0000-0000-0000F12F0000}"/>
    <cellStyle name="Normal 3 3 5 5 3 2" xfId="26875" xr:uid="{A942546C-AD7B-4B1D-AB48-C8EFD021F608}"/>
    <cellStyle name="Normal 3 3 5 5 4" xfId="13461" xr:uid="{00000000-0005-0000-0000-0000F22F0000}"/>
    <cellStyle name="Normal 3 3 5 6" xfId="13462" xr:uid="{00000000-0005-0000-0000-0000F32F0000}"/>
    <cellStyle name="Normal 3 3 5 7" xfId="13463" xr:uid="{00000000-0005-0000-0000-0000F42F0000}"/>
    <cellStyle name="Normal 3 3 5 7 2" xfId="26876" xr:uid="{F56F12D0-F234-4E69-8185-B059450E9D3E}"/>
    <cellStyle name="Normal 3 3 5 8" xfId="13464" xr:uid="{00000000-0005-0000-0000-0000F52F0000}"/>
    <cellStyle name="Normal 3 3 6" xfId="2193" xr:uid="{00000000-0005-0000-0000-000040080000}"/>
    <cellStyle name="Normal 3 3 6 2" xfId="13465" xr:uid="{00000000-0005-0000-0000-0000F72F0000}"/>
    <cellStyle name="Normal 3 3 6 2 2" xfId="13466" xr:uid="{00000000-0005-0000-0000-0000F82F0000}"/>
    <cellStyle name="Normal 3 3 6 2 2 2" xfId="13467" xr:uid="{00000000-0005-0000-0000-0000F92F0000}"/>
    <cellStyle name="Normal 3 3 6 2 2 3" xfId="26877" xr:uid="{EEF07E4C-BB16-417D-B52E-920DD05B1F70}"/>
    <cellStyle name="Normal 3 3 6 2 3" xfId="13468" xr:uid="{00000000-0005-0000-0000-0000FA2F0000}"/>
    <cellStyle name="Normal 3 3 6 2 4" xfId="13469" xr:uid="{00000000-0005-0000-0000-0000FB2F0000}"/>
    <cellStyle name="Normal 3 3 6 2 4 2" xfId="26878" xr:uid="{8EB785EE-CE50-42A3-9A55-8B3B2E938B2F}"/>
    <cellStyle name="Normal 3 3 6 2 5" xfId="13470" xr:uid="{00000000-0005-0000-0000-0000FC2F0000}"/>
    <cellStyle name="Normal 3 3 6 3" xfId="13471" xr:uid="{00000000-0005-0000-0000-0000FD2F0000}"/>
    <cellStyle name="Normal 3 3 6 3 2" xfId="13472" xr:uid="{00000000-0005-0000-0000-0000FE2F0000}"/>
    <cellStyle name="Normal 3 3 6 3 2 2" xfId="13473" xr:uid="{00000000-0005-0000-0000-0000FF2F0000}"/>
    <cellStyle name="Normal 3 3 6 3 2 3" xfId="13474" xr:uid="{00000000-0005-0000-0000-000000300000}"/>
    <cellStyle name="Normal 3 3 6 3 3" xfId="13475" xr:uid="{00000000-0005-0000-0000-000001300000}"/>
    <cellStyle name="Normal 3 3 6 3 4" xfId="13476" xr:uid="{00000000-0005-0000-0000-000002300000}"/>
    <cellStyle name="Normal 3 3 6 3 4 2" xfId="26879" xr:uid="{7FC5A6DD-FEBF-4820-BC84-3F9ABBB8A682}"/>
    <cellStyle name="Normal 3 3 6 3 5" xfId="13477" xr:uid="{00000000-0005-0000-0000-000003300000}"/>
    <cellStyle name="Normal 3 3 6 3 5 2" xfId="26880" xr:uid="{56271704-FEBD-4F93-BC46-1882CEF3424E}"/>
    <cellStyle name="Normal 3 3 6 3 6" xfId="13478" xr:uid="{00000000-0005-0000-0000-000004300000}"/>
    <cellStyle name="Normal 3 3 6 4" xfId="13479" xr:uid="{00000000-0005-0000-0000-000005300000}"/>
    <cellStyle name="Normal 3 3 6 4 2" xfId="13480" xr:uid="{00000000-0005-0000-0000-000006300000}"/>
    <cellStyle name="Normal 3 3 6 4 2 2" xfId="13481" xr:uid="{00000000-0005-0000-0000-000007300000}"/>
    <cellStyle name="Normal 3 3 6 4 2 3" xfId="13482" xr:uid="{00000000-0005-0000-0000-000008300000}"/>
    <cellStyle name="Normal 3 3 6 4 3" xfId="13483" xr:uid="{00000000-0005-0000-0000-000009300000}"/>
    <cellStyle name="Normal 3 3 6 4 4" xfId="13484" xr:uid="{00000000-0005-0000-0000-00000A300000}"/>
    <cellStyle name="Normal 3 3 6 4 4 2" xfId="26881" xr:uid="{13D0D33E-58EC-402F-B3FC-890D9A3D5B52}"/>
    <cellStyle name="Normal 3 3 6 4 5" xfId="13485" xr:uid="{00000000-0005-0000-0000-00000B300000}"/>
    <cellStyle name="Normal 3 3 6 4 5 2" xfId="26882" xr:uid="{5AB40C00-D0CF-4908-A607-B593C4C8A51A}"/>
    <cellStyle name="Normal 3 3 6 4 6" xfId="13486" xr:uid="{00000000-0005-0000-0000-00000C300000}"/>
    <cellStyle name="Normal 3 3 6 5" xfId="13487" xr:uid="{00000000-0005-0000-0000-00000D300000}"/>
    <cellStyle name="Normal 3 3 6 5 2" xfId="13488" xr:uid="{00000000-0005-0000-0000-00000E300000}"/>
    <cellStyle name="Normal 3 3 6 5 3" xfId="13489" xr:uid="{00000000-0005-0000-0000-00000F300000}"/>
    <cellStyle name="Normal 3 3 6 6" xfId="13490" xr:uid="{00000000-0005-0000-0000-000010300000}"/>
    <cellStyle name="Normal 3 3 6 7" xfId="13491" xr:uid="{00000000-0005-0000-0000-000011300000}"/>
    <cellStyle name="Normal 3 3 6 7 2" xfId="26883" xr:uid="{80AB3937-6B9D-47FB-81FF-6F3F5F6DEFB5}"/>
    <cellStyle name="Normal 3 3 6 8" xfId="13492" xr:uid="{00000000-0005-0000-0000-000012300000}"/>
    <cellStyle name="Normal 3 3 7" xfId="2194" xr:uid="{00000000-0005-0000-0000-000041080000}"/>
    <cellStyle name="Normal 3 3 7 2" xfId="13493" xr:uid="{00000000-0005-0000-0000-000014300000}"/>
    <cellStyle name="Normal 3 3 7 2 2" xfId="13494" xr:uid="{00000000-0005-0000-0000-000015300000}"/>
    <cellStyle name="Normal 3 3 7 2 3" xfId="26884" xr:uid="{8D4FFB40-8F58-40B2-9FBB-E32BE8709C34}"/>
    <cellStyle name="Normal 3 3 7 3" xfId="13495" xr:uid="{00000000-0005-0000-0000-000016300000}"/>
    <cellStyle name="Normal 3 3 7 3 2" xfId="26885" xr:uid="{EAA0D67E-1A98-4011-B5C9-22CEF9D80AEF}"/>
    <cellStyle name="Normal 3 3 7 4" xfId="13496" xr:uid="{00000000-0005-0000-0000-000017300000}"/>
    <cellStyle name="Normal 3 3 7 5" xfId="13497" xr:uid="{00000000-0005-0000-0000-000018300000}"/>
    <cellStyle name="Normal 3 3 8" xfId="2195" xr:uid="{00000000-0005-0000-0000-000042080000}"/>
    <cellStyle name="Normal 3 3 8 2" xfId="13498" xr:uid="{00000000-0005-0000-0000-00001A300000}"/>
    <cellStyle name="Normal 3 3 8 3" xfId="13499" xr:uid="{00000000-0005-0000-0000-00001B300000}"/>
    <cellStyle name="Normal 3 3 9" xfId="2196" xr:uid="{00000000-0005-0000-0000-000043080000}"/>
    <cellStyle name="Normal 3 3 9 2" xfId="13500" xr:uid="{00000000-0005-0000-0000-00001D300000}"/>
    <cellStyle name="Normal 3 3 9 3" xfId="13501" xr:uid="{00000000-0005-0000-0000-00001E300000}"/>
    <cellStyle name="Normal 3 3_App b.3 Unspent_" xfId="2197" xr:uid="{00000000-0005-0000-0000-000044080000}"/>
    <cellStyle name="Normal 3 30" xfId="2198" xr:uid="{00000000-0005-0000-0000-000045080000}"/>
    <cellStyle name="Normal 3 30 10" xfId="2199" xr:uid="{00000000-0005-0000-0000-000046080000}"/>
    <cellStyle name="Normal 3 30 10 2" xfId="13502" xr:uid="{00000000-0005-0000-0000-000021300000}"/>
    <cellStyle name="Normal 3 30 10 3" xfId="13503" xr:uid="{00000000-0005-0000-0000-000022300000}"/>
    <cellStyle name="Normal 3 30 11" xfId="2200" xr:uid="{00000000-0005-0000-0000-000047080000}"/>
    <cellStyle name="Normal 3 30 11 2" xfId="13504" xr:uid="{00000000-0005-0000-0000-000024300000}"/>
    <cellStyle name="Normal 3 30 11 3" xfId="13505" xr:uid="{00000000-0005-0000-0000-000025300000}"/>
    <cellStyle name="Normal 3 30 12" xfId="2201" xr:uid="{00000000-0005-0000-0000-000048080000}"/>
    <cellStyle name="Normal 3 30 12 2" xfId="13506" xr:uid="{00000000-0005-0000-0000-000027300000}"/>
    <cellStyle name="Normal 3 30 12 3" xfId="13507" xr:uid="{00000000-0005-0000-0000-000028300000}"/>
    <cellStyle name="Normal 3 30 13" xfId="2202" xr:uid="{00000000-0005-0000-0000-000049080000}"/>
    <cellStyle name="Normal 3 30 13 2" xfId="13508" xr:uid="{00000000-0005-0000-0000-00002A300000}"/>
    <cellStyle name="Normal 3 30 13 3" xfId="13509" xr:uid="{00000000-0005-0000-0000-00002B300000}"/>
    <cellStyle name="Normal 3 30 14" xfId="2203" xr:uid="{00000000-0005-0000-0000-00004A080000}"/>
    <cellStyle name="Normal 3 30 14 2" xfId="13510" xr:uid="{00000000-0005-0000-0000-00002D300000}"/>
    <cellStyle name="Normal 3 30 14 3" xfId="13511" xr:uid="{00000000-0005-0000-0000-00002E300000}"/>
    <cellStyle name="Normal 3 30 15" xfId="2204" xr:uid="{00000000-0005-0000-0000-00004B080000}"/>
    <cellStyle name="Normal 3 30 15 2" xfId="13512" xr:uid="{00000000-0005-0000-0000-000030300000}"/>
    <cellStyle name="Normal 3 30 15 3" xfId="13513" xr:uid="{00000000-0005-0000-0000-000031300000}"/>
    <cellStyle name="Normal 3 30 16" xfId="2205" xr:uid="{00000000-0005-0000-0000-00004C080000}"/>
    <cellStyle name="Normal 3 30 16 2" xfId="13514" xr:uid="{00000000-0005-0000-0000-000033300000}"/>
    <cellStyle name="Normal 3 30 16 3" xfId="13515" xr:uid="{00000000-0005-0000-0000-000034300000}"/>
    <cellStyle name="Normal 3 30 17" xfId="2206" xr:uid="{00000000-0005-0000-0000-00004D080000}"/>
    <cellStyle name="Normal 3 30 17 2" xfId="13516" xr:uid="{00000000-0005-0000-0000-000036300000}"/>
    <cellStyle name="Normal 3 30 17 3" xfId="13517" xr:uid="{00000000-0005-0000-0000-000037300000}"/>
    <cellStyle name="Normal 3 30 18" xfId="2207" xr:uid="{00000000-0005-0000-0000-00004E080000}"/>
    <cellStyle name="Normal 3 30 18 2" xfId="13518" xr:uid="{00000000-0005-0000-0000-000039300000}"/>
    <cellStyle name="Normal 3 30 18 3" xfId="13519" xr:uid="{00000000-0005-0000-0000-00003A300000}"/>
    <cellStyle name="Normal 3 30 19" xfId="2208" xr:uid="{00000000-0005-0000-0000-00004F080000}"/>
    <cellStyle name="Normal 3 30 19 2" xfId="13520" xr:uid="{00000000-0005-0000-0000-00003C300000}"/>
    <cellStyle name="Normal 3 30 19 3" xfId="13521" xr:uid="{00000000-0005-0000-0000-00003D300000}"/>
    <cellStyle name="Normal 3 30 2" xfId="2209" xr:uid="{00000000-0005-0000-0000-000050080000}"/>
    <cellStyle name="Normal 3 30 2 2" xfId="13522" xr:uid="{00000000-0005-0000-0000-00003F300000}"/>
    <cellStyle name="Normal 3 30 2 3" xfId="13523" xr:uid="{00000000-0005-0000-0000-000040300000}"/>
    <cellStyle name="Normal 3 30 20" xfId="2210" xr:uid="{00000000-0005-0000-0000-000051080000}"/>
    <cellStyle name="Normal 3 30 20 2" xfId="13524" xr:uid="{00000000-0005-0000-0000-000042300000}"/>
    <cellStyle name="Normal 3 30 20 3" xfId="13525" xr:uid="{00000000-0005-0000-0000-000043300000}"/>
    <cellStyle name="Normal 3 30 21" xfId="2211" xr:uid="{00000000-0005-0000-0000-000052080000}"/>
    <cellStyle name="Normal 3 30 21 2" xfId="13526" xr:uid="{00000000-0005-0000-0000-000045300000}"/>
    <cellStyle name="Normal 3 30 21 3" xfId="13527" xr:uid="{00000000-0005-0000-0000-000046300000}"/>
    <cellStyle name="Normal 3 30 22" xfId="2212" xr:uid="{00000000-0005-0000-0000-000053080000}"/>
    <cellStyle name="Normal 3 30 22 2" xfId="13528" xr:uid="{00000000-0005-0000-0000-000048300000}"/>
    <cellStyle name="Normal 3 30 22 3" xfId="13529" xr:uid="{00000000-0005-0000-0000-000049300000}"/>
    <cellStyle name="Normal 3 30 23" xfId="2213" xr:uid="{00000000-0005-0000-0000-000054080000}"/>
    <cellStyle name="Normal 3 30 23 2" xfId="13530" xr:uid="{00000000-0005-0000-0000-00004B300000}"/>
    <cellStyle name="Normal 3 30 23 3" xfId="13531" xr:uid="{00000000-0005-0000-0000-00004C300000}"/>
    <cellStyle name="Normal 3 30 24" xfId="13532" xr:uid="{00000000-0005-0000-0000-00004D300000}"/>
    <cellStyle name="Normal 3 30 25" xfId="13533" xr:uid="{00000000-0005-0000-0000-00004E300000}"/>
    <cellStyle name="Normal 3 30 3" xfId="2214" xr:uid="{00000000-0005-0000-0000-000055080000}"/>
    <cellStyle name="Normal 3 30 3 2" xfId="13534" xr:uid="{00000000-0005-0000-0000-000050300000}"/>
    <cellStyle name="Normal 3 30 3 3" xfId="13535" xr:uid="{00000000-0005-0000-0000-000051300000}"/>
    <cellStyle name="Normal 3 30 4" xfId="2215" xr:uid="{00000000-0005-0000-0000-000056080000}"/>
    <cellStyle name="Normal 3 30 4 2" xfId="13536" xr:uid="{00000000-0005-0000-0000-000053300000}"/>
    <cellStyle name="Normal 3 30 4 3" xfId="13537" xr:uid="{00000000-0005-0000-0000-000054300000}"/>
    <cellStyle name="Normal 3 30 5" xfId="2216" xr:uid="{00000000-0005-0000-0000-000057080000}"/>
    <cellStyle name="Normal 3 30 5 2" xfId="13538" xr:uid="{00000000-0005-0000-0000-000056300000}"/>
    <cellStyle name="Normal 3 30 5 3" xfId="13539" xr:uid="{00000000-0005-0000-0000-000057300000}"/>
    <cellStyle name="Normal 3 30 6" xfId="2217" xr:uid="{00000000-0005-0000-0000-000058080000}"/>
    <cellStyle name="Normal 3 30 6 2" xfId="13540" xr:uid="{00000000-0005-0000-0000-000059300000}"/>
    <cellStyle name="Normal 3 30 6 3" xfId="13541" xr:uid="{00000000-0005-0000-0000-00005A300000}"/>
    <cellStyle name="Normal 3 30 7" xfId="2218" xr:uid="{00000000-0005-0000-0000-000059080000}"/>
    <cellStyle name="Normal 3 30 7 2" xfId="13542" xr:uid="{00000000-0005-0000-0000-00005C300000}"/>
    <cellStyle name="Normal 3 30 7 3" xfId="13543" xr:uid="{00000000-0005-0000-0000-00005D300000}"/>
    <cellStyle name="Normal 3 30 8" xfId="2219" xr:uid="{00000000-0005-0000-0000-00005A080000}"/>
    <cellStyle name="Normal 3 30 8 2" xfId="13544" xr:uid="{00000000-0005-0000-0000-00005F300000}"/>
    <cellStyle name="Normal 3 30 8 3" xfId="13545" xr:uid="{00000000-0005-0000-0000-000060300000}"/>
    <cellStyle name="Normal 3 30 9" xfId="2220" xr:uid="{00000000-0005-0000-0000-00005B080000}"/>
    <cellStyle name="Normal 3 30 9 2" xfId="13546" xr:uid="{00000000-0005-0000-0000-000062300000}"/>
    <cellStyle name="Normal 3 30 9 3" xfId="13547" xr:uid="{00000000-0005-0000-0000-000063300000}"/>
    <cellStyle name="Normal 3 31" xfId="2221" xr:uid="{00000000-0005-0000-0000-00005C080000}"/>
    <cellStyle name="Normal 3 31 10" xfId="2222" xr:uid="{00000000-0005-0000-0000-00005D080000}"/>
    <cellStyle name="Normal 3 31 10 2" xfId="13548" xr:uid="{00000000-0005-0000-0000-000066300000}"/>
    <cellStyle name="Normal 3 31 10 3" xfId="13549" xr:uid="{00000000-0005-0000-0000-000067300000}"/>
    <cellStyle name="Normal 3 31 11" xfId="2223" xr:uid="{00000000-0005-0000-0000-00005E080000}"/>
    <cellStyle name="Normal 3 31 11 2" xfId="13550" xr:uid="{00000000-0005-0000-0000-000069300000}"/>
    <cellStyle name="Normal 3 31 11 3" xfId="13551" xr:uid="{00000000-0005-0000-0000-00006A300000}"/>
    <cellStyle name="Normal 3 31 12" xfId="2224" xr:uid="{00000000-0005-0000-0000-00005F080000}"/>
    <cellStyle name="Normal 3 31 12 2" xfId="13552" xr:uid="{00000000-0005-0000-0000-00006C300000}"/>
    <cellStyle name="Normal 3 31 12 3" xfId="13553" xr:uid="{00000000-0005-0000-0000-00006D300000}"/>
    <cellStyle name="Normal 3 31 13" xfId="2225" xr:uid="{00000000-0005-0000-0000-000060080000}"/>
    <cellStyle name="Normal 3 31 13 2" xfId="13554" xr:uid="{00000000-0005-0000-0000-00006F300000}"/>
    <cellStyle name="Normal 3 31 13 3" xfId="13555" xr:uid="{00000000-0005-0000-0000-000070300000}"/>
    <cellStyle name="Normal 3 31 14" xfId="2226" xr:uid="{00000000-0005-0000-0000-000061080000}"/>
    <cellStyle name="Normal 3 31 14 2" xfId="13556" xr:uid="{00000000-0005-0000-0000-000072300000}"/>
    <cellStyle name="Normal 3 31 14 3" xfId="13557" xr:uid="{00000000-0005-0000-0000-000073300000}"/>
    <cellStyle name="Normal 3 31 15" xfId="2227" xr:uid="{00000000-0005-0000-0000-000062080000}"/>
    <cellStyle name="Normal 3 31 15 2" xfId="13558" xr:uid="{00000000-0005-0000-0000-000075300000}"/>
    <cellStyle name="Normal 3 31 15 3" xfId="13559" xr:uid="{00000000-0005-0000-0000-000076300000}"/>
    <cellStyle name="Normal 3 31 16" xfId="2228" xr:uid="{00000000-0005-0000-0000-000063080000}"/>
    <cellStyle name="Normal 3 31 16 2" xfId="13560" xr:uid="{00000000-0005-0000-0000-000078300000}"/>
    <cellStyle name="Normal 3 31 16 3" xfId="13561" xr:uid="{00000000-0005-0000-0000-000079300000}"/>
    <cellStyle name="Normal 3 31 17" xfId="2229" xr:uid="{00000000-0005-0000-0000-000064080000}"/>
    <cellStyle name="Normal 3 31 17 2" xfId="13562" xr:uid="{00000000-0005-0000-0000-00007B300000}"/>
    <cellStyle name="Normal 3 31 17 3" xfId="13563" xr:uid="{00000000-0005-0000-0000-00007C300000}"/>
    <cellStyle name="Normal 3 31 18" xfId="2230" xr:uid="{00000000-0005-0000-0000-000065080000}"/>
    <cellStyle name="Normal 3 31 18 2" xfId="13564" xr:uid="{00000000-0005-0000-0000-00007E300000}"/>
    <cellStyle name="Normal 3 31 18 3" xfId="13565" xr:uid="{00000000-0005-0000-0000-00007F300000}"/>
    <cellStyle name="Normal 3 31 19" xfId="2231" xr:uid="{00000000-0005-0000-0000-000066080000}"/>
    <cellStyle name="Normal 3 31 19 2" xfId="13566" xr:uid="{00000000-0005-0000-0000-000081300000}"/>
    <cellStyle name="Normal 3 31 19 3" xfId="13567" xr:uid="{00000000-0005-0000-0000-000082300000}"/>
    <cellStyle name="Normal 3 31 2" xfId="2232" xr:uid="{00000000-0005-0000-0000-000067080000}"/>
    <cellStyle name="Normal 3 31 2 2" xfId="13568" xr:uid="{00000000-0005-0000-0000-000084300000}"/>
    <cellStyle name="Normal 3 31 2 3" xfId="13569" xr:uid="{00000000-0005-0000-0000-000085300000}"/>
    <cellStyle name="Normal 3 31 20" xfId="2233" xr:uid="{00000000-0005-0000-0000-000068080000}"/>
    <cellStyle name="Normal 3 31 20 2" xfId="13570" xr:uid="{00000000-0005-0000-0000-000087300000}"/>
    <cellStyle name="Normal 3 31 20 3" xfId="13571" xr:uid="{00000000-0005-0000-0000-000088300000}"/>
    <cellStyle name="Normal 3 31 21" xfId="2234" xr:uid="{00000000-0005-0000-0000-000069080000}"/>
    <cellStyle name="Normal 3 31 21 2" xfId="13572" xr:uid="{00000000-0005-0000-0000-00008A300000}"/>
    <cellStyle name="Normal 3 31 21 3" xfId="13573" xr:uid="{00000000-0005-0000-0000-00008B300000}"/>
    <cellStyle name="Normal 3 31 22" xfId="2235" xr:uid="{00000000-0005-0000-0000-00006A080000}"/>
    <cellStyle name="Normal 3 31 22 2" xfId="13574" xr:uid="{00000000-0005-0000-0000-00008D300000}"/>
    <cellStyle name="Normal 3 31 22 3" xfId="13575" xr:uid="{00000000-0005-0000-0000-00008E300000}"/>
    <cellStyle name="Normal 3 31 23" xfId="2236" xr:uid="{00000000-0005-0000-0000-00006B080000}"/>
    <cellStyle name="Normal 3 31 23 2" xfId="13576" xr:uid="{00000000-0005-0000-0000-000090300000}"/>
    <cellStyle name="Normal 3 31 23 3" xfId="13577" xr:uid="{00000000-0005-0000-0000-000091300000}"/>
    <cellStyle name="Normal 3 31 24" xfId="13578" xr:uid="{00000000-0005-0000-0000-000092300000}"/>
    <cellStyle name="Normal 3 31 25" xfId="13579" xr:uid="{00000000-0005-0000-0000-000093300000}"/>
    <cellStyle name="Normal 3 31 3" xfId="2237" xr:uid="{00000000-0005-0000-0000-00006C080000}"/>
    <cellStyle name="Normal 3 31 3 2" xfId="13580" xr:uid="{00000000-0005-0000-0000-000095300000}"/>
    <cellStyle name="Normal 3 31 3 3" xfId="13581" xr:uid="{00000000-0005-0000-0000-000096300000}"/>
    <cellStyle name="Normal 3 31 4" xfId="2238" xr:uid="{00000000-0005-0000-0000-00006D080000}"/>
    <cellStyle name="Normal 3 31 4 2" xfId="13582" xr:uid="{00000000-0005-0000-0000-000098300000}"/>
    <cellStyle name="Normal 3 31 4 3" xfId="13583" xr:uid="{00000000-0005-0000-0000-000099300000}"/>
    <cellStyle name="Normal 3 31 5" xfId="2239" xr:uid="{00000000-0005-0000-0000-00006E080000}"/>
    <cellStyle name="Normal 3 31 5 2" xfId="13584" xr:uid="{00000000-0005-0000-0000-00009B300000}"/>
    <cellStyle name="Normal 3 31 5 3" xfId="13585" xr:uid="{00000000-0005-0000-0000-00009C300000}"/>
    <cellStyle name="Normal 3 31 6" xfId="2240" xr:uid="{00000000-0005-0000-0000-00006F080000}"/>
    <cellStyle name="Normal 3 31 6 2" xfId="13586" xr:uid="{00000000-0005-0000-0000-00009E300000}"/>
    <cellStyle name="Normal 3 31 6 3" xfId="13587" xr:uid="{00000000-0005-0000-0000-00009F300000}"/>
    <cellStyle name="Normal 3 31 7" xfId="2241" xr:uid="{00000000-0005-0000-0000-000070080000}"/>
    <cellStyle name="Normal 3 31 7 2" xfId="13588" xr:uid="{00000000-0005-0000-0000-0000A1300000}"/>
    <cellStyle name="Normal 3 31 7 3" xfId="13589" xr:uid="{00000000-0005-0000-0000-0000A2300000}"/>
    <cellStyle name="Normal 3 31 8" xfId="2242" xr:uid="{00000000-0005-0000-0000-000071080000}"/>
    <cellStyle name="Normal 3 31 8 2" xfId="13590" xr:uid="{00000000-0005-0000-0000-0000A4300000}"/>
    <cellStyle name="Normal 3 31 8 3" xfId="13591" xr:uid="{00000000-0005-0000-0000-0000A5300000}"/>
    <cellStyle name="Normal 3 31 9" xfId="2243" xr:uid="{00000000-0005-0000-0000-000072080000}"/>
    <cellStyle name="Normal 3 31 9 2" xfId="13592" xr:uid="{00000000-0005-0000-0000-0000A7300000}"/>
    <cellStyle name="Normal 3 31 9 3" xfId="13593" xr:uid="{00000000-0005-0000-0000-0000A8300000}"/>
    <cellStyle name="Normal 3 32" xfId="2244" xr:uid="{00000000-0005-0000-0000-000073080000}"/>
    <cellStyle name="Normal 3 32 10" xfId="2245" xr:uid="{00000000-0005-0000-0000-000074080000}"/>
    <cellStyle name="Normal 3 32 10 2" xfId="13595" xr:uid="{00000000-0005-0000-0000-0000AB300000}"/>
    <cellStyle name="Normal 3 32 10 3" xfId="13596" xr:uid="{00000000-0005-0000-0000-0000AC300000}"/>
    <cellStyle name="Normal 3 32 11" xfId="2246" xr:uid="{00000000-0005-0000-0000-000075080000}"/>
    <cellStyle name="Normal 3 32 11 2" xfId="13597" xr:uid="{00000000-0005-0000-0000-0000AE300000}"/>
    <cellStyle name="Normal 3 32 11 3" xfId="13598" xr:uid="{00000000-0005-0000-0000-0000AF300000}"/>
    <cellStyle name="Normal 3 32 12" xfId="2247" xr:uid="{00000000-0005-0000-0000-000076080000}"/>
    <cellStyle name="Normal 3 32 12 2" xfId="13600" xr:uid="{00000000-0005-0000-0000-0000B1300000}"/>
    <cellStyle name="Normal 3 32 12 3" xfId="13601" xr:uid="{00000000-0005-0000-0000-0000B2300000}"/>
    <cellStyle name="Normal 3 32 13" xfId="2248" xr:uid="{00000000-0005-0000-0000-000077080000}"/>
    <cellStyle name="Normal 3 32 13 2" xfId="13603" xr:uid="{00000000-0005-0000-0000-0000B4300000}"/>
    <cellStyle name="Normal 3 32 13 3" xfId="13604" xr:uid="{00000000-0005-0000-0000-0000B5300000}"/>
    <cellStyle name="Normal 3 32 14" xfId="2249" xr:uid="{00000000-0005-0000-0000-000078080000}"/>
    <cellStyle name="Normal 3 32 14 2" xfId="13605" xr:uid="{00000000-0005-0000-0000-0000B7300000}"/>
    <cellStyle name="Normal 3 32 14 3" xfId="13606" xr:uid="{00000000-0005-0000-0000-0000B8300000}"/>
    <cellStyle name="Normal 3 32 15" xfId="2250" xr:uid="{00000000-0005-0000-0000-000079080000}"/>
    <cellStyle name="Normal 3 32 15 2" xfId="13607" xr:uid="{00000000-0005-0000-0000-0000BA300000}"/>
    <cellStyle name="Normal 3 32 15 3" xfId="13608" xr:uid="{00000000-0005-0000-0000-0000BB300000}"/>
    <cellStyle name="Normal 3 32 16" xfId="2251" xr:uid="{00000000-0005-0000-0000-00007A080000}"/>
    <cellStyle name="Normal 3 32 16 2" xfId="13609" xr:uid="{00000000-0005-0000-0000-0000BD300000}"/>
    <cellStyle name="Normal 3 32 16 3" xfId="13610" xr:uid="{00000000-0005-0000-0000-0000BE300000}"/>
    <cellStyle name="Normal 3 32 17" xfId="2252" xr:uid="{00000000-0005-0000-0000-00007B080000}"/>
    <cellStyle name="Normal 3 32 17 2" xfId="13611" xr:uid="{00000000-0005-0000-0000-0000C0300000}"/>
    <cellStyle name="Normal 3 32 17 3" xfId="13612" xr:uid="{00000000-0005-0000-0000-0000C1300000}"/>
    <cellStyle name="Normal 3 32 18" xfId="2253" xr:uid="{00000000-0005-0000-0000-00007C080000}"/>
    <cellStyle name="Normal 3 32 18 2" xfId="13613" xr:uid="{00000000-0005-0000-0000-0000C3300000}"/>
    <cellStyle name="Normal 3 32 18 3" xfId="13614" xr:uid="{00000000-0005-0000-0000-0000C4300000}"/>
    <cellStyle name="Normal 3 32 19" xfId="2254" xr:uid="{00000000-0005-0000-0000-00007D080000}"/>
    <cellStyle name="Normal 3 32 19 2" xfId="13616" xr:uid="{00000000-0005-0000-0000-0000C6300000}"/>
    <cellStyle name="Normal 3 32 19 3" xfId="13617" xr:uid="{00000000-0005-0000-0000-0000C7300000}"/>
    <cellStyle name="Normal 3 32 2" xfId="2255" xr:uid="{00000000-0005-0000-0000-00007E080000}"/>
    <cellStyle name="Normal 3 32 2 2" xfId="13619" xr:uid="{00000000-0005-0000-0000-0000C9300000}"/>
    <cellStyle name="Normal 3 32 2 3" xfId="13620" xr:uid="{00000000-0005-0000-0000-0000CA300000}"/>
    <cellStyle name="Normal 3 32 20" xfId="2256" xr:uid="{00000000-0005-0000-0000-00007F080000}"/>
    <cellStyle name="Normal 3 32 20 2" xfId="13622" xr:uid="{00000000-0005-0000-0000-0000CC300000}"/>
    <cellStyle name="Normal 3 32 20 3" xfId="13623" xr:uid="{00000000-0005-0000-0000-0000CD300000}"/>
    <cellStyle name="Normal 3 32 21" xfId="2257" xr:uid="{00000000-0005-0000-0000-000080080000}"/>
    <cellStyle name="Normal 3 32 21 2" xfId="13624" xr:uid="{00000000-0005-0000-0000-0000CF300000}"/>
    <cellStyle name="Normal 3 32 21 3" xfId="13625" xr:uid="{00000000-0005-0000-0000-0000D0300000}"/>
    <cellStyle name="Normal 3 32 22" xfId="2258" xr:uid="{00000000-0005-0000-0000-000081080000}"/>
    <cellStyle name="Normal 3 32 22 2" xfId="13626" xr:uid="{00000000-0005-0000-0000-0000D2300000}"/>
    <cellStyle name="Normal 3 32 22 3" xfId="13627" xr:uid="{00000000-0005-0000-0000-0000D3300000}"/>
    <cellStyle name="Normal 3 32 23" xfId="2259" xr:uid="{00000000-0005-0000-0000-000082080000}"/>
    <cellStyle name="Normal 3 32 23 2" xfId="13628" xr:uid="{00000000-0005-0000-0000-0000D5300000}"/>
    <cellStyle name="Normal 3 32 23 3" xfId="13629" xr:uid="{00000000-0005-0000-0000-0000D6300000}"/>
    <cellStyle name="Normal 3 32 24" xfId="13630" xr:uid="{00000000-0005-0000-0000-0000D7300000}"/>
    <cellStyle name="Normal 3 32 25" xfId="13631" xr:uid="{00000000-0005-0000-0000-0000D8300000}"/>
    <cellStyle name="Normal 3 32 3" xfId="2260" xr:uid="{00000000-0005-0000-0000-000083080000}"/>
    <cellStyle name="Normal 3 32 3 2" xfId="13632" xr:uid="{00000000-0005-0000-0000-0000DA300000}"/>
    <cellStyle name="Normal 3 32 3 3" xfId="13633" xr:uid="{00000000-0005-0000-0000-0000DB300000}"/>
    <cellStyle name="Normal 3 32 4" xfId="2261" xr:uid="{00000000-0005-0000-0000-000084080000}"/>
    <cellStyle name="Normal 3 32 4 2" xfId="13634" xr:uid="{00000000-0005-0000-0000-0000DD300000}"/>
    <cellStyle name="Normal 3 32 4 3" xfId="13635" xr:uid="{00000000-0005-0000-0000-0000DE300000}"/>
    <cellStyle name="Normal 3 32 5" xfId="2262" xr:uid="{00000000-0005-0000-0000-000085080000}"/>
    <cellStyle name="Normal 3 32 5 2" xfId="13636" xr:uid="{00000000-0005-0000-0000-0000E0300000}"/>
    <cellStyle name="Normal 3 32 5 3" xfId="13637" xr:uid="{00000000-0005-0000-0000-0000E1300000}"/>
    <cellStyle name="Normal 3 32 6" xfId="2263" xr:uid="{00000000-0005-0000-0000-000086080000}"/>
    <cellStyle name="Normal 3 32 6 2" xfId="13638" xr:uid="{00000000-0005-0000-0000-0000E3300000}"/>
    <cellStyle name="Normal 3 32 6 3" xfId="13639" xr:uid="{00000000-0005-0000-0000-0000E4300000}"/>
    <cellStyle name="Normal 3 32 7" xfId="2264" xr:uid="{00000000-0005-0000-0000-000087080000}"/>
    <cellStyle name="Normal 3 32 7 2" xfId="13640" xr:uid="{00000000-0005-0000-0000-0000E6300000}"/>
    <cellStyle name="Normal 3 32 7 3" xfId="13641" xr:uid="{00000000-0005-0000-0000-0000E7300000}"/>
    <cellStyle name="Normal 3 32 8" xfId="2265" xr:uid="{00000000-0005-0000-0000-000088080000}"/>
    <cellStyle name="Normal 3 32 8 2" xfId="13642" xr:uid="{00000000-0005-0000-0000-0000E9300000}"/>
    <cellStyle name="Normal 3 32 8 3" xfId="13643" xr:uid="{00000000-0005-0000-0000-0000EA300000}"/>
    <cellStyle name="Normal 3 32 9" xfId="2266" xr:uid="{00000000-0005-0000-0000-000089080000}"/>
    <cellStyle name="Normal 3 32 9 2" xfId="13644" xr:uid="{00000000-0005-0000-0000-0000EC300000}"/>
    <cellStyle name="Normal 3 32 9 3" xfId="13645" xr:uid="{00000000-0005-0000-0000-0000ED300000}"/>
    <cellStyle name="Normal 3 33" xfId="2267" xr:uid="{00000000-0005-0000-0000-00008A080000}"/>
    <cellStyle name="Normal 3 33 10" xfId="2268" xr:uid="{00000000-0005-0000-0000-00008B080000}"/>
    <cellStyle name="Normal 3 33 10 2" xfId="13646" xr:uid="{00000000-0005-0000-0000-0000F0300000}"/>
    <cellStyle name="Normal 3 33 10 3" xfId="13647" xr:uid="{00000000-0005-0000-0000-0000F1300000}"/>
    <cellStyle name="Normal 3 33 11" xfId="2269" xr:uid="{00000000-0005-0000-0000-00008C080000}"/>
    <cellStyle name="Normal 3 33 11 2" xfId="13648" xr:uid="{00000000-0005-0000-0000-0000F3300000}"/>
    <cellStyle name="Normal 3 33 11 3" xfId="13649" xr:uid="{00000000-0005-0000-0000-0000F4300000}"/>
    <cellStyle name="Normal 3 33 12" xfId="2270" xr:uid="{00000000-0005-0000-0000-00008D080000}"/>
    <cellStyle name="Normal 3 33 12 2" xfId="13650" xr:uid="{00000000-0005-0000-0000-0000F6300000}"/>
    <cellStyle name="Normal 3 33 12 3" xfId="13651" xr:uid="{00000000-0005-0000-0000-0000F7300000}"/>
    <cellStyle name="Normal 3 33 13" xfId="2271" xr:uid="{00000000-0005-0000-0000-00008E080000}"/>
    <cellStyle name="Normal 3 33 13 2" xfId="13652" xr:uid="{00000000-0005-0000-0000-0000F9300000}"/>
    <cellStyle name="Normal 3 33 13 3" xfId="13653" xr:uid="{00000000-0005-0000-0000-0000FA300000}"/>
    <cellStyle name="Normal 3 33 14" xfId="2272" xr:uid="{00000000-0005-0000-0000-00008F080000}"/>
    <cellStyle name="Normal 3 33 14 2" xfId="13654" xr:uid="{00000000-0005-0000-0000-0000FC300000}"/>
    <cellStyle name="Normal 3 33 14 3" xfId="13655" xr:uid="{00000000-0005-0000-0000-0000FD300000}"/>
    <cellStyle name="Normal 3 33 15" xfId="2273" xr:uid="{00000000-0005-0000-0000-000090080000}"/>
    <cellStyle name="Normal 3 33 15 2" xfId="13656" xr:uid="{00000000-0005-0000-0000-0000FF300000}"/>
    <cellStyle name="Normal 3 33 15 3" xfId="13657" xr:uid="{00000000-0005-0000-0000-000000310000}"/>
    <cellStyle name="Normal 3 33 16" xfId="2274" xr:uid="{00000000-0005-0000-0000-000091080000}"/>
    <cellStyle name="Normal 3 33 16 2" xfId="13658" xr:uid="{00000000-0005-0000-0000-000002310000}"/>
    <cellStyle name="Normal 3 33 16 3" xfId="13659" xr:uid="{00000000-0005-0000-0000-000003310000}"/>
    <cellStyle name="Normal 3 33 17" xfId="2275" xr:uid="{00000000-0005-0000-0000-000092080000}"/>
    <cellStyle name="Normal 3 33 17 2" xfId="13660" xr:uid="{00000000-0005-0000-0000-000005310000}"/>
    <cellStyle name="Normal 3 33 17 3" xfId="13661" xr:uid="{00000000-0005-0000-0000-000006310000}"/>
    <cellStyle name="Normal 3 33 18" xfId="2276" xr:uid="{00000000-0005-0000-0000-000093080000}"/>
    <cellStyle name="Normal 3 33 18 2" xfId="13662" xr:uid="{00000000-0005-0000-0000-000008310000}"/>
    <cellStyle name="Normal 3 33 18 3" xfId="13663" xr:uid="{00000000-0005-0000-0000-000009310000}"/>
    <cellStyle name="Normal 3 33 19" xfId="2277" xr:uid="{00000000-0005-0000-0000-000094080000}"/>
    <cellStyle name="Normal 3 33 19 2" xfId="13664" xr:uid="{00000000-0005-0000-0000-00000B310000}"/>
    <cellStyle name="Normal 3 33 19 3" xfId="13665" xr:uid="{00000000-0005-0000-0000-00000C310000}"/>
    <cellStyle name="Normal 3 33 2" xfId="2278" xr:uid="{00000000-0005-0000-0000-000095080000}"/>
    <cellStyle name="Normal 3 33 2 2" xfId="13666" xr:uid="{00000000-0005-0000-0000-00000E310000}"/>
    <cellStyle name="Normal 3 33 2 3" xfId="13667" xr:uid="{00000000-0005-0000-0000-00000F310000}"/>
    <cellStyle name="Normal 3 33 20" xfId="2279" xr:uid="{00000000-0005-0000-0000-000096080000}"/>
    <cellStyle name="Normal 3 33 20 2" xfId="13668" xr:uid="{00000000-0005-0000-0000-000011310000}"/>
    <cellStyle name="Normal 3 33 20 3" xfId="13669" xr:uid="{00000000-0005-0000-0000-000012310000}"/>
    <cellStyle name="Normal 3 33 21" xfId="2280" xr:uid="{00000000-0005-0000-0000-000097080000}"/>
    <cellStyle name="Normal 3 33 21 2" xfId="13670" xr:uid="{00000000-0005-0000-0000-000014310000}"/>
    <cellStyle name="Normal 3 33 21 3" xfId="13671" xr:uid="{00000000-0005-0000-0000-000015310000}"/>
    <cellStyle name="Normal 3 33 22" xfId="2281" xr:uid="{00000000-0005-0000-0000-000098080000}"/>
    <cellStyle name="Normal 3 33 22 2" xfId="13672" xr:uid="{00000000-0005-0000-0000-000017310000}"/>
    <cellStyle name="Normal 3 33 22 3" xfId="13673" xr:uid="{00000000-0005-0000-0000-000018310000}"/>
    <cellStyle name="Normal 3 33 23" xfId="2282" xr:uid="{00000000-0005-0000-0000-000099080000}"/>
    <cellStyle name="Normal 3 33 23 2" xfId="13674" xr:uid="{00000000-0005-0000-0000-00001A310000}"/>
    <cellStyle name="Normal 3 33 23 3" xfId="13675" xr:uid="{00000000-0005-0000-0000-00001B310000}"/>
    <cellStyle name="Normal 3 33 24" xfId="13676" xr:uid="{00000000-0005-0000-0000-00001C310000}"/>
    <cellStyle name="Normal 3 33 25" xfId="13677" xr:uid="{00000000-0005-0000-0000-00001D310000}"/>
    <cellStyle name="Normal 3 33 3" xfId="2283" xr:uid="{00000000-0005-0000-0000-00009A080000}"/>
    <cellStyle name="Normal 3 33 3 2" xfId="13678" xr:uid="{00000000-0005-0000-0000-00001F310000}"/>
    <cellStyle name="Normal 3 33 3 3" xfId="13679" xr:uid="{00000000-0005-0000-0000-000020310000}"/>
    <cellStyle name="Normal 3 33 4" xfId="2284" xr:uid="{00000000-0005-0000-0000-00009B080000}"/>
    <cellStyle name="Normal 3 33 4 2" xfId="13680" xr:uid="{00000000-0005-0000-0000-000022310000}"/>
    <cellStyle name="Normal 3 33 4 3" xfId="13681" xr:uid="{00000000-0005-0000-0000-000023310000}"/>
    <cellStyle name="Normal 3 33 5" xfId="2285" xr:uid="{00000000-0005-0000-0000-00009C080000}"/>
    <cellStyle name="Normal 3 33 5 2" xfId="13682" xr:uid="{00000000-0005-0000-0000-000025310000}"/>
    <cellStyle name="Normal 3 33 5 3" xfId="13683" xr:uid="{00000000-0005-0000-0000-000026310000}"/>
    <cellStyle name="Normal 3 33 6" xfId="2286" xr:uid="{00000000-0005-0000-0000-00009D080000}"/>
    <cellStyle name="Normal 3 33 6 2" xfId="13684" xr:uid="{00000000-0005-0000-0000-000028310000}"/>
    <cellStyle name="Normal 3 33 6 3" xfId="13685" xr:uid="{00000000-0005-0000-0000-000029310000}"/>
    <cellStyle name="Normal 3 33 7" xfId="2287" xr:uid="{00000000-0005-0000-0000-00009E080000}"/>
    <cellStyle name="Normal 3 33 7 2" xfId="13686" xr:uid="{00000000-0005-0000-0000-00002B310000}"/>
    <cellStyle name="Normal 3 33 7 3" xfId="13687" xr:uid="{00000000-0005-0000-0000-00002C310000}"/>
    <cellStyle name="Normal 3 33 8" xfId="2288" xr:uid="{00000000-0005-0000-0000-00009F080000}"/>
    <cellStyle name="Normal 3 33 8 2" xfId="13688" xr:uid="{00000000-0005-0000-0000-00002E310000}"/>
    <cellStyle name="Normal 3 33 8 3" xfId="13689" xr:uid="{00000000-0005-0000-0000-00002F310000}"/>
    <cellStyle name="Normal 3 33 9" xfId="2289" xr:uid="{00000000-0005-0000-0000-0000A0080000}"/>
    <cellStyle name="Normal 3 33 9 2" xfId="13690" xr:uid="{00000000-0005-0000-0000-000031310000}"/>
    <cellStyle name="Normal 3 33 9 3" xfId="13691" xr:uid="{00000000-0005-0000-0000-000032310000}"/>
    <cellStyle name="Normal 3 34" xfId="2290" xr:uid="{00000000-0005-0000-0000-0000A1080000}"/>
    <cellStyle name="Normal 3 34 2" xfId="13692" xr:uid="{00000000-0005-0000-0000-000034310000}"/>
    <cellStyle name="Normal 3 34 3" xfId="13693" xr:uid="{00000000-0005-0000-0000-000035310000}"/>
    <cellStyle name="Normal 3 35" xfId="2291" xr:uid="{00000000-0005-0000-0000-0000A2080000}"/>
    <cellStyle name="Normal 3 35 2" xfId="13694" xr:uid="{00000000-0005-0000-0000-000037310000}"/>
    <cellStyle name="Normal 3 35 3" xfId="13695" xr:uid="{00000000-0005-0000-0000-000038310000}"/>
    <cellStyle name="Normal 3 36" xfId="2292" xr:uid="{00000000-0005-0000-0000-0000A3080000}"/>
    <cellStyle name="Normal 3 36 2" xfId="13696" xr:uid="{00000000-0005-0000-0000-00003A310000}"/>
    <cellStyle name="Normal 3 36 3" xfId="13697" xr:uid="{00000000-0005-0000-0000-00003B310000}"/>
    <cellStyle name="Normal 3 37" xfId="2293" xr:uid="{00000000-0005-0000-0000-0000A4080000}"/>
    <cellStyle name="Normal 3 37 2" xfId="13698" xr:uid="{00000000-0005-0000-0000-00003D310000}"/>
    <cellStyle name="Normal 3 37 3" xfId="13699" xr:uid="{00000000-0005-0000-0000-00003E310000}"/>
    <cellStyle name="Normal 3 38" xfId="2294" xr:uid="{00000000-0005-0000-0000-0000A5080000}"/>
    <cellStyle name="Normal 3 38 2" xfId="13700" xr:uid="{00000000-0005-0000-0000-000040310000}"/>
    <cellStyle name="Normal 3 38 3" xfId="13701" xr:uid="{00000000-0005-0000-0000-000041310000}"/>
    <cellStyle name="Normal 3 39" xfId="2295" xr:uid="{00000000-0005-0000-0000-0000A6080000}"/>
    <cellStyle name="Normal 3 39 2" xfId="13702" xr:uid="{00000000-0005-0000-0000-000043310000}"/>
    <cellStyle name="Normal 3 39 3" xfId="13703" xr:uid="{00000000-0005-0000-0000-000044310000}"/>
    <cellStyle name="Normal 3 4" xfId="2296" xr:uid="{00000000-0005-0000-0000-0000A7080000}"/>
    <cellStyle name="Normal 3 4 10" xfId="2297" xr:uid="{00000000-0005-0000-0000-0000A8080000}"/>
    <cellStyle name="Normal 3 4 10 2" xfId="13704" xr:uid="{00000000-0005-0000-0000-000047310000}"/>
    <cellStyle name="Normal 3 4 10 3" xfId="13705" xr:uid="{00000000-0005-0000-0000-000048310000}"/>
    <cellStyle name="Normal 3 4 11" xfId="2298" xr:uid="{00000000-0005-0000-0000-0000A9080000}"/>
    <cellStyle name="Normal 3 4 11 2" xfId="13706" xr:uid="{00000000-0005-0000-0000-00004A310000}"/>
    <cellStyle name="Normal 3 4 11 3" xfId="13707" xr:uid="{00000000-0005-0000-0000-00004B310000}"/>
    <cellStyle name="Normal 3 4 12" xfId="2299" xr:uid="{00000000-0005-0000-0000-0000AA080000}"/>
    <cellStyle name="Normal 3 4 12 2" xfId="13708" xr:uid="{00000000-0005-0000-0000-00004D310000}"/>
    <cellStyle name="Normal 3 4 12 3" xfId="13709" xr:uid="{00000000-0005-0000-0000-00004E310000}"/>
    <cellStyle name="Normal 3 4 13" xfId="2300" xr:uid="{00000000-0005-0000-0000-0000AB080000}"/>
    <cellStyle name="Normal 3 4 13 2" xfId="13710" xr:uid="{00000000-0005-0000-0000-000050310000}"/>
    <cellStyle name="Normal 3 4 13 3" xfId="13711" xr:uid="{00000000-0005-0000-0000-000051310000}"/>
    <cellStyle name="Normal 3 4 14" xfId="2301" xr:uid="{00000000-0005-0000-0000-0000AC080000}"/>
    <cellStyle name="Normal 3 4 14 2" xfId="13712" xr:uid="{00000000-0005-0000-0000-000053310000}"/>
    <cellStyle name="Normal 3 4 14 3" xfId="13713" xr:uid="{00000000-0005-0000-0000-000054310000}"/>
    <cellStyle name="Normal 3 4 15" xfId="2302" xr:uid="{00000000-0005-0000-0000-0000AD080000}"/>
    <cellStyle name="Normal 3 4 15 2" xfId="13714" xr:uid="{00000000-0005-0000-0000-000056310000}"/>
    <cellStyle name="Normal 3 4 15 3" xfId="13715" xr:uid="{00000000-0005-0000-0000-000057310000}"/>
    <cellStyle name="Normal 3 4 16" xfId="2303" xr:uid="{00000000-0005-0000-0000-0000AE080000}"/>
    <cellStyle name="Normal 3 4 16 2" xfId="13716" xr:uid="{00000000-0005-0000-0000-000059310000}"/>
    <cellStyle name="Normal 3 4 16 3" xfId="13717" xr:uid="{00000000-0005-0000-0000-00005A310000}"/>
    <cellStyle name="Normal 3 4 17" xfId="2304" xr:uid="{00000000-0005-0000-0000-0000AF080000}"/>
    <cellStyle name="Normal 3 4 17 2" xfId="13718" xr:uid="{00000000-0005-0000-0000-00005C310000}"/>
    <cellStyle name="Normal 3 4 17 3" xfId="13719" xr:uid="{00000000-0005-0000-0000-00005D310000}"/>
    <cellStyle name="Normal 3 4 18" xfId="2305" xr:uid="{00000000-0005-0000-0000-0000B0080000}"/>
    <cellStyle name="Normal 3 4 18 2" xfId="13720" xr:uid="{00000000-0005-0000-0000-00005F310000}"/>
    <cellStyle name="Normal 3 4 18 3" xfId="13721" xr:uid="{00000000-0005-0000-0000-000060310000}"/>
    <cellStyle name="Normal 3 4 19" xfId="2306" xr:uid="{00000000-0005-0000-0000-0000B1080000}"/>
    <cellStyle name="Normal 3 4 19 2" xfId="13722" xr:uid="{00000000-0005-0000-0000-000062310000}"/>
    <cellStyle name="Normal 3 4 19 3" xfId="13723" xr:uid="{00000000-0005-0000-0000-000063310000}"/>
    <cellStyle name="Normal 3 4 2" xfId="2307" xr:uid="{00000000-0005-0000-0000-0000B2080000}"/>
    <cellStyle name="Normal 3 4 2 2" xfId="13724" xr:uid="{00000000-0005-0000-0000-000065310000}"/>
    <cellStyle name="Normal 3 4 2 3" xfId="13725" xr:uid="{00000000-0005-0000-0000-000066310000}"/>
    <cellStyle name="Normal 3 4 20" xfId="2308" xr:uid="{00000000-0005-0000-0000-0000B3080000}"/>
    <cellStyle name="Normal 3 4 20 2" xfId="13726" xr:uid="{00000000-0005-0000-0000-000068310000}"/>
    <cellStyle name="Normal 3 4 20 3" xfId="13727" xr:uid="{00000000-0005-0000-0000-000069310000}"/>
    <cellStyle name="Normal 3 4 21" xfId="2309" xr:uid="{00000000-0005-0000-0000-0000B4080000}"/>
    <cellStyle name="Normal 3 4 21 2" xfId="13728" xr:uid="{00000000-0005-0000-0000-00006B310000}"/>
    <cellStyle name="Normal 3 4 21 3" xfId="13729" xr:uid="{00000000-0005-0000-0000-00006C310000}"/>
    <cellStyle name="Normal 3 4 22" xfId="2310" xr:uid="{00000000-0005-0000-0000-0000B5080000}"/>
    <cellStyle name="Normal 3 4 22 2" xfId="13730" xr:uid="{00000000-0005-0000-0000-00006E310000}"/>
    <cellStyle name="Normal 3 4 22 3" xfId="13731" xr:uid="{00000000-0005-0000-0000-00006F310000}"/>
    <cellStyle name="Normal 3 4 23" xfId="2311" xr:uid="{00000000-0005-0000-0000-0000B6080000}"/>
    <cellStyle name="Normal 3 4 23 2" xfId="13732" xr:uid="{00000000-0005-0000-0000-000071310000}"/>
    <cellStyle name="Normal 3 4 23 3" xfId="13733" xr:uid="{00000000-0005-0000-0000-000072310000}"/>
    <cellStyle name="Normal 3 4 24" xfId="13734" xr:uid="{00000000-0005-0000-0000-000073310000}"/>
    <cellStyle name="Normal 3 4 24 2" xfId="13735" xr:uid="{00000000-0005-0000-0000-000074310000}"/>
    <cellStyle name="Normal 3 4 24 3" xfId="13736" xr:uid="{00000000-0005-0000-0000-000075310000}"/>
    <cellStyle name="Normal 3 4 24 4" xfId="13737" xr:uid="{00000000-0005-0000-0000-000076310000}"/>
    <cellStyle name="Normal 3 4 25" xfId="13738" xr:uid="{00000000-0005-0000-0000-000077310000}"/>
    <cellStyle name="Normal 3 4 26" xfId="13739" xr:uid="{00000000-0005-0000-0000-000078310000}"/>
    <cellStyle name="Normal 3 4 27" xfId="5360" xr:uid="{00000000-0005-0000-0000-000045310000}"/>
    <cellStyle name="Normal 3 4 3" xfId="2312" xr:uid="{00000000-0005-0000-0000-0000B7080000}"/>
    <cellStyle name="Normal 3 4 3 2" xfId="13740" xr:uid="{00000000-0005-0000-0000-00007A310000}"/>
    <cellStyle name="Normal 3 4 3 3" xfId="13741" xr:uid="{00000000-0005-0000-0000-00007B310000}"/>
    <cellStyle name="Normal 3 4 4" xfId="2313" xr:uid="{00000000-0005-0000-0000-0000B8080000}"/>
    <cellStyle name="Normal 3 4 4 2" xfId="13742" xr:uid="{00000000-0005-0000-0000-00007D310000}"/>
    <cellStyle name="Normal 3 4 4 3" xfId="13743" xr:uid="{00000000-0005-0000-0000-00007E310000}"/>
    <cellStyle name="Normal 3 4 5" xfId="2314" xr:uid="{00000000-0005-0000-0000-0000B9080000}"/>
    <cellStyle name="Normal 3 4 5 2" xfId="13744" xr:uid="{00000000-0005-0000-0000-000080310000}"/>
    <cellStyle name="Normal 3 4 5 3" xfId="13745" xr:uid="{00000000-0005-0000-0000-000081310000}"/>
    <cellStyle name="Normal 3 4 6" xfId="2315" xr:uid="{00000000-0005-0000-0000-0000BA080000}"/>
    <cellStyle name="Normal 3 4 6 2" xfId="13746" xr:uid="{00000000-0005-0000-0000-000083310000}"/>
    <cellStyle name="Normal 3 4 6 3" xfId="13747" xr:uid="{00000000-0005-0000-0000-000084310000}"/>
    <cellStyle name="Normal 3 4 7" xfId="2316" xr:uid="{00000000-0005-0000-0000-0000BB080000}"/>
    <cellStyle name="Normal 3 4 7 2" xfId="13748" xr:uid="{00000000-0005-0000-0000-000086310000}"/>
    <cellStyle name="Normal 3 4 7 3" xfId="13749" xr:uid="{00000000-0005-0000-0000-000087310000}"/>
    <cellStyle name="Normal 3 4 8" xfId="2317" xr:uid="{00000000-0005-0000-0000-0000BC080000}"/>
    <cellStyle name="Normal 3 4 8 2" xfId="13750" xr:uid="{00000000-0005-0000-0000-000089310000}"/>
    <cellStyle name="Normal 3 4 8 3" xfId="13751" xr:uid="{00000000-0005-0000-0000-00008A310000}"/>
    <cellStyle name="Normal 3 4 9" xfId="2318" xr:uid="{00000000-0005-0000-0000-0000BD080000}"/>
    <cellStyle name="Normal 3 4 9 2" xfId="13752" xr:uid="{00000000-0005-0000-0000-00008C310000}"/>
    <cellStyle name="Normal 3 4 9 3" xfId="13753" xr:uid="{00000000-0005-0000-0000-00008D310000}"/>
    <cellStyle name="Normal 3 40" xfId="2319" xr:uid="{00000000-0005-0000-0000-0000BE080000}"/>
    <cellStyle name="Normal 3 40 2" xfId="13754" xr:uid="{00000000-0005-0000-0000-00008F310000}"/>
    <cellStyle name="Normal 3 40 3" xfId="13755" xr:uid="{00000000-0005-0000-0000-000090310000}"/>
    <cellStyle name="Normal 3 41" xfId="2320" xr:uid="{00000000-0005-0000-0000-0000BF080000}"/>
    <cellStyle name="Normal 3 41 2" xfId="13756" xr:uid="{00000000-0005-0000-0000-000092310000}"/>
    <cellStyle name="Normal 3 41 3" xfId="13757" xr:uid="{00000000-0005-0000-0000-000093310000}"/>
    <cellStyle name="Normal 3 42" xfId="2321" xr:uid="{00000000-0005-0000-0000-0000C0080000}"/>
    <cellStyle name="Normal 3 42 2" xfId="13758" xr:uid="{00000000-0005-0000-0000-000095310000}"/>
    <cellStyle name="Normal 3 42 3" xfId="13759" xr:uid="{00000000-0005-0000-0000-000096310000}"/>
    <cellStyle name="Normal 3 43" xfId="2322" xr:uid="{00000000-0005-0000-0000-0000C1080000}"/>
    <cellStyle name="Normal 3 43 2" xfId="13760" xr:uid="{00000000-0005-0000-0000-000098310000}"/>
    <cellStyle name="Normal 3 43 3" xfId="13761" xr:uid="{00000000-0005-0000-0000-000099310000}"/>
    <cellStyle name="Normal 3 44" xfId="2323" xr:uid="{00000000-0005-0000-0000-0000C2080000}"/>
    <cellStyle name="Normal 3 44 2" xfId="13762" xr:uid="{00000000-0005-0000-0000-00009B310000}"/>
    <cellStyle name="Normal 3 44 3" xfId="13763" xr:uid="{00000000-0005-0000-0000-00009C310000}"/>
    <cellStyle name="Normal 3 45" xfId="2324" xr:uid="{00000000-0005-0000-0000-0000C3080000}"/>
    <cellStyle name="Normal 3 45 2" xfId="13764" xr:uid="{00000000-0005-0000-0000-00009E310000}"/>
    <cellStyle name="Normal 3 45 3" xfId="13765" xr:uid="{00000000-0005-0000-0000-00009F310000}"/>
    <cellStyle name="Normal 3 46" xfId="2325" xr:uid="{00000000-0005-0000-0000-0000C4080000}"/>
    <cellStyle name="Normal 3 46 2" xfId="13766" xr:uid="{00000000-0005-0000-0000-0000A1310000}"/>
    <cellStyle name="Normal 3 46 3" xfId="13767" xr:uid="{00000000-0005-0000-0000-0000A2310000}"/>
    <cellStyle name="Normal 3 47" xfId="2326" xr:uid="{00000000-0005-0000-0000-0000C5080000}"/>
    <cellStyle name="Normal 3 47 2" xfId="13768" xr:uid="{00000000-0005-0000-0000-0000A4310000}"/>
    <cellStyle name="Normal 3 47 3" xfId="13769" xr:uid="{00000000-0005-0000-0000-0000A5310000}"/>
    <cellStyle name="Normal 3 48" xfId="2327" xr:uid="{00000000-0005-0000-0000-0000C6080000}"/>
    <cellStyle name="Normal 3 48 2" xfId="13770" xr:uid="{00000000-0005-0000-0000-0000A7310000}"/>
    <cellStyle name="Normal 3 48 3" xfId="13771" xr:uid="{00000000-0005-0000-0000-0000A8310000}"/>
    <cellStyle name="Normal 3 49" xfId="2328" xr:uid="{00000000-0005-0000-0000-0000C7080000}"/>
    <cellStyle name="Normal 3 49 2" xfId="13772" xr:uid="{00000000-0005-0000-0000-0000AA310000}"/>
    <cellStyle name="Normal 3 49 3" xfId="13773" xr:uid="{00000000-0005-0000-0000-0000AB310000}"/>
    <cellStyle name="Normal 3 5" xfId="2329" xr:uid="{00000000-0005-0000-0000-0000C8080000}"/>
    <cellStyle name="Normal 3 5 10" xfId="2330" xr:uid="{00000000-0005-0000-0000-0000C9080000}"/>
    <cellStyle name="Normal 3 5 10 2" xfId="13774" xr:uid="{00000000-0005-0000-0000-0000AE310000}"/>
    <cellStyle name="Normal 3 5 10 3" xfId="13775" xr:uid="{00000000-0005-0000-0000-0000AF310000}"/>
    <cellStyle name="Normal 3 5 11" xfId="2331" xr:uid="{00000000-0005-0000-0000-0000CA080000}"/>
    <cellStyle name="Normal 3 5 11 2" xfId="13776" xr:uid="{00000000-0005-0000-0000-0000B1310000}"/>
    <cellStyle name="Normal 3 5 11 3" xfId="13777" xr:uid="{00000000-0005-0000-0000-0000B2310000}"/>
    <cellStyle name="Normal 3 5 12" xfId="2332" xr:uid="{00000000-0005-0000-0000-0000CB080000}"/>
    <cellStyle name="Normal 3 5 12 2" xfId="13778" xr:uid="{00000000-0005-0000-0000-0000B4310000}"/>
    <cellStyle name="Normal 3 5 12 3" xfId="13779" xr:uid="{00000000-0005-0000-0000-0000B5310000}"/>
    <cellStyle name="Normal 3 5 13" xfId="2333" xr:uid="{00000000-0005-0000-0000-0000CC080000}"/>
    <cellStyle name="Normal 3 5 13 2" xfId="13780" xr:uid="{00000000-0005-0000-0000-0000B7310000}"/>
    <cellStyle name="Normal 3 5 13 3" xfId="13781" xr:uid="{00000000-0005-0000-0000-0000B8310000}"/>
    <cellStyle name="Normal 3 5 14" xfId="2334" xr:uid="{00000000-0005-0000-0000-0000CD080000}"/>
    <cellStyle name="Normal 3 5 14 2" xfId="13782" xr:uid="{00000000-0005-0000-0000-0000BA310000}"/>
    <cellStyle name="Normal 3 5 14 3" xfId="13783" xr:uid="{00000000-0005-0000-0000-0000BB310000}"/>
    <cellStyle name="Normal 3 5 15" xfId="2335" xr:uid="{00000000-0005-0000-0000-0000CE080000}"/>
    <cellStyle name="Normal 3 5 15 2" xfId="13784" xr:uid="{00000000-0005-0000-0000-0000BD310000}"/>
    <cellStyle name="Normal 3 5 15 3" xfId="13785" xr:uid="{00000000-0005-0000-0000-0000BE310000}"/>
    <cellStyle name="Normal 3 5 16" xfId="2336" xr:uid="{00000000-0005-0000-0000-0000CF080000}"/>
    <cellStyle name="Normal 3 5 16 2" xfId="13786" xr:uid="{00000000-0005-0000-0000-0000C0310000}"/>
    <cellStyle name="Normal 3 5 16 3" xfId="13787" xr:uid="{00000000-0005-0000-0000-0000C1310000}"/>
    <cellStyle name="Normal 3 5 17" xfId="2337" xr:uid="{00000000-0005-0000-0000-0000D0080000}"/>
    <cellStyle name="Normal 3 5 17 2" xfId="13788" xr:uid="{00000000-0005-0000-0000-0000C3310000}"/>
    <cellStyle name="Normal 3 5 17 3" xfId="13789" xr:uid="{00000000-0005-0000-0000-0000C4310000}"/>
    <cellStyle name="Normal 3 5 18" xfId="2338" xr:uid="{00000000-0005-0000-0000-0000D1080000}"/>
    <cellStyle name="Normal 3 5 18 2" xfId="13790" xr:uid="{00000000-0005-0000-0000-0000C6310000}"/>
    <cellStyle name="Normal 3 5 18 3" xfId="13791" xr:uid="{00000000-0005-0000-0000-0000C7310000}"/>
    <cellStyle name="Normal 3 5 19" xfId="2339" xr:uid="{00000000-0005-0000-0000-0000D2080000}"/>
    <cellStyle name="Normal 3 5 19 2" xfId="13792" xr:uid="{00000000-0005-0000-0000-0000C9310000}"/>
    <cellStyle name="Normal 3 5 19 3" xfId="13793" xr:uid="{00000000-0005-0000-0000-0000CA310000}"/>
    <cellStyle name="Normal 3 5 2" xfId="2340" xr:uid="{00000000-0005-0000-0000-0000D3080000}"/>
    <cellStyle name="Normal 3 5 2 2" xfId="13794" xr:uid="{00000000-0005-0000-0000-0000CC310000}"/>
    <cellStyle name="Normal 3 5 2 3" xfId="13795" xr:uid="{00000000-0005-0000-0000-0000CD310000}"/>
    <cellStyle name="Normal 3 5 20" xfId="2341" xr:uid="{00000000-0005-0000-0000-0000D4080000}"/>
    <cellStyle name="Normal 3 5 20 2" xfId="13796" xr:uid="{00000000-0005-0000-0000-0000CF310000}"/>
    <cellStyle name="Normal 3 5 20 3" xfId="13797" xr:uid="{00000000-0005-0000-0000-0000D0310000}"/>
    <cellStyle name="Normal 3 5 21" xfId="2342" xr:uid="{00000000-0005-0000-0000-0000D5080000}"/>
    <cellStyle name="Normal 3 5 21 2" xfId="13798" xr:uid="{00000000-0005-0000-0000-0000D2310000}"/>
    <cellStyle name="Normal 3 5 21 3" xfId="13799" xr:uid="{00000000-0005-0000-0000-0000D3310000}"/>
    <cellStyle name="Normal 3 5 22" xfId="2343" xr:uid="{00000000-0005-0000-0000-0000D6080000}"/>
    <cellStyle name="Normal 3 5 22 2" xfId="13800" xr:uid="{00000000-0005-0000-0000-0000D5310000}"/>
    <cellStyle name="Normal 3 5 22 3" xfId="13801" xr:uid="{00000000-0005-0000-0000-0000D6310000}"/>
    <cellStyle name="Normal 3 5 23" xfId="2344" xr:uid="{00000000-0005-0000-0000-0000D7080000}"/>
    <cellStyle name="Normal 3 5 23 2" xfId="13802" xr:uid="{00000000-0005-0000-0000-0000D8310000}"/>
    <cellStyle name="Normal 3 5 23 3" xfId="13803" xr:uid="{00000000-0005-0000-0000-0000D9310000}"/>
    <cellStyle name="Normal 3 5 24" xfId="13804" xr:uid="{00000000-0005-0000-0000-0000DA310000}"/>
    <cellStyle name="Normal 3 5 24 2" xfId="13805" xr:uid="{00000000-0005-0000-0000-0000DB310000}"/>
    <cellStyle name="Normal 3 5 24 3" xfId="13806" xr:uid="{00000000-0005-0000-0000-0000DC310000}"/>
    <cellStyle name="Normal 3 5 24 4" xfId="13807" xr:uid="{00000000-0005-0000-0000-0000DD310000}"/>
    <cellStyle name="Normal 3 5 25" xfId="13808" xr:uid="{00000000-0005-0000-0000-0000DE310000}"/>
    <cellStyle name="Normal 3 5 26" xfId="13809" xr:uid="{00000000-0005-0000-0000-0000DF310000}"/>
    <cellStyle name="Normal 3 5 3" xfId="2345" xr:uid="{00000000-0005-0000-0000-0000D8080000}"/>
    <cellStyle name="Normal 3 5 3 2" xfId="13810" xr:uid="{00000000-0005-0000-0000-0000E1310000}"/>
    <cellStyle name="Normal 3 5 3 3" xfId="13811" xr:uid="{00000000-0005-0000-0000-0000E2310000}"/>
    <cellStyle name="Normal 3 5 4" xfId="2346" xr:uid="{00000000-0005-0000-0000-0000D9080000}"/>
    <cellStyle name="Normal 3 5 4 2" xfId="13812" xr:uid="{00000000-0005-0000-0000-0000E4310000}"/>
    <cellStyle name="Normal 3 5 4 3" xfId="13813" xr:uid="{00000000-0005-0000-0000-0000E5310000}"/>
    <cellStyle name="Normal 3 5 5" xfId="2347" xr:uid="{00000000-0005-0000-0000-0000DA080000}"/>
    <cellStyle name="Normal 3 5 5 2" xfId="13814" xr:uid="{00000000-0005-0000-0000-0000E7310000}"/>
    <cellStyle name="Normal 3 5 5 3" xfId="13815" xr:uid="{00000000-0005-0000-0000-0000E8310000}"/>
    <cellStyle name="Normal 3 5 6" xfId="2348" xr:uid="{00000000-0005-0000-0000-0000DB080000}"/>
    <cellStyle name="Normal 3 5 6 2" xfId="13816" xr:uid="{00000000-0005-0000-0000-0000EA310000}"/>
    <cellStyle name="Normal 3 5 6 3" xfId="13817" xr:uid="{00000000-0005-0000-0000-0000EB310000}"/>
    <cellStyle name="Normal 3 5 7" xfId="2349" xr:uid="{00000000-0005-0000-0000-0000DC080000}"/>
    <cellStyle name="Normal 3 5 7 2" xfId="13818" xr:uid="{00000000-0005-0000-0000-0000ED310000}"/>
    <cellStyle name="Normal 3 5 7 3" xfId="13819" xr:uid="{00000000-0005-0000-0000-0000EE310000}"/>
    <cellStyle name="Normal 3 5 8" xfId="2350" xr:uid="{00000000-0005-0000-0000-0000DD080000}"/>
    <cellStyle name="Normal 3 5 8 2" xfId="13820" xr:uid="{00000000-0005-0000-0000-0000F0310000}"/>
    <cellStyle name="Normal 3 5 8 3" xfId="13821" xr:uid="{00000000-0005-0000-0000-0000F1310000}"/>
    <cellStyle name="Normal 3 5 9" xfId="2351" xr:uid="{00000000-0005-0000-0000-0000DE080000}"/>
    <cellStyle name="Normal 3 5 9 2" xfId="13822" xr:uid="{00000000-0005-0000-0000-0000F3310000}"/>
    <cellStyle name="Normal 3 5 9 3" xfId="13823" xr:uid="{00000000-0005-0000-0000-0000F4310000}"/>
    <cellStyle name="Normal 3 50" xfId="2352" xr:uid="{00000000-0005-0000-0000-0000DF080000}"/>
    <cellStyle name="Normal 3 50 2" xfId="13824" xr:uid="{00000000-0005-0000-0000-0000F6310000}"/>
    <cellStyle name="Normal 3 50 3" xfId="13825" xr:uid="{00000000-0005-0000-0000-0000F7310000}"/>
    <cellStyle name="Normal 3 51" xfId="2353" xr:uid="{00000000-0005-0000-0000-0000E0080000}"/>
    <cellStyle name="Normal 3 51 2" xfId="13826" xr:uid="{00000000-0005-0000-0000-0000F9310000}"/>
    <cellStyle name="Normal 3 51 3" xfId="13827" xr:uid="{00000000-0005-0000-0000-0000FA310000}"/>
    <cellStyle name="Normal 3 52" xfId="2354" xr:uid="{00000000-0005-0000-0000-0000E1080000}"/>
    <cellStyle name="Normal 3 52 2" xfId="13828" xr:uid="{00000000-0005-0000-0000-0000FC310000}"/>
    <cellStyle name="Normal 3 52 3" xfId="13829" xr:uid="{00000000-0005-0000-0000-0000FD310000}"/>
    <cellStyle name="Normal 3 53" xfId="2355" xr:uid="{00000000-0005-0000-0000-0000E2080000}"/>
    <cellStyle name="Normal 3 53 2" xfId="13830" xr:uid="{00000000-0005-0000-0000-0000FF310000}"/>
    <cellStyle name="Normal 3 53 3" xfId="13831" xr:uid="{00000000-0005-0000-0000-000000320000}"/>
    <cellStyle name="Normal 3 54" xfId="2356" xr:uid="{00000000-0005-0000-0000-0000E3080000}"/>
    <cellStyle name="Normal 3 54 2" xfId="13832" xr:uid="{00000000-0005-0000-0000-000002320000}"/>
    <cellStyle name="Normal 3 54 3" xfId="13833" xr:uid="{00000000-0005-0000-0000-000003320000}"/>
    <cellStyle name="Normal 3 55" xfId="2357" xr:uid="{00000000-0005-0000-0000-0000E4080000}"/>
    <cellStyle name="Normal 3 55 2" xfId="13834" xr:uid="{00000000-0005-0000-0000-000005320000}"/>
    <cellStyle name="Normal 3 55 3" xfId="13835" xr:uid="{00000000-0005-0000-0000-000006320000}"/>
    <cellStyle name="Normal 3 56" xfId="2358" xr:uid="{00000000-0005-0000-0000-0000E5080000}"/>
    <cellStyle name="Normal 3 56 2" xfId="13836" xr:uid="{00000000-0005-0000-0000-000008320000}"/>
    <cellStyle name="Normal 3 56 3" xfId="13837" xr:uid="{00000000-0005-0000-0000-000009320000}"/>
    <cellStyle name="Normal 3 57" xfId="2359" xr:uid="{00000000-0005-0000-0000-0000E6080000}"/>
    <cellStyle name="Normal 3 57 2" xfId="13838" xr:uid="{00000000-0005-0000-0000-00000B320000}"/>
    <cellStyle name="Normal 3 57 3" xfId="13839" xr:uid="{00000000-0005-0000-0000-00000C320000}"/>
    <cellStyle name="Normal 3 58" xfId="2360" xr:uid="{00000000-0005-0000-0000-0000E7080000}"/>
    <cellStyle name="Normal 3 58 2" xfId="13840" xr:uid="{00000000-0005-0000-0000-00000E320000}"/>
    <cellStyle name="Normal 3 58 3" xfId="13841" xr:uid="{00000000-0005-0000-0000-00000F320000}"/>
    <cellStyle name="Normal 3 59" xfId="2361" xr:uid="{00000000-0005-0000-0000-0000E8080000}"/>
    <cellStyle name="Normal 3 59 2" xfId="13842" xr:uid="{00000000-0005-0000-0000-000011320000}"/>
    <cellStyle name="Normal 3 59 3" xfId="13843" xr:uid="{00000000-0005-0000-0000-000012320000}"/>
    <cellStyle name="Normal 3 6" xfId="2362" xr:uid="{00000000-0005-0000-0000-0000E9080000}"/>
    <cellStyle name="Normal 3 6 10" xfId="2363" xr:uid="{00000000-0005-0000-0000-0000EA080000}"/>
    <cellStyle name="Normal 3 6 10 2" xfId="13844" xr:uid="{00000000-0005-0000-0000-000015320000}"/>
    <cellStyle name="Normal 3 6 10 3" xfId="13845" xr:uid="{00000000-0005-0000-0000-000016320000}"/>
    <cellStyle name="Normal 3 6 11" xfId="2364" xr:uid="{00000000-0005-0000-0000-0000EB080000}"/>
    <cellStyle name="Normal 3 6 11 2" xfId="13846" xr:uid="{00000000-0005-0000-0000-000018320000}"/>
    <cellStyle name="Normal 3 6 11 3" xfId="13847" xr:uid="{00000000-0005-0000-0000-000019320000}"/>
    <cellStyle name="Normal 3 6 12" xfId="2365" xr:uid="{00000000-0005-0000-0000-0000EC080000}"/>
    <cellStyle name="Normal 3 6 12 2" xfId="13848" xr:uid="{00000000-0005-0000-0000-00001B320000}"/>
    <cellStyle name="Normal 3 6 12 3" xfId="13849" xr:uid="{00000000-0005-0000-0000-00001C320000}"/>
    <cellStyle name="Normal 3 6 13" xfId="2366" xr:uid="{00000000-0005-0000-0000-0000ED080000}"/>
    <cellStyle name="Normal 3 6 13 2" xfId="13850" xr:uid="{00000000-0005-0000-0000-00001E320000}"/>
    <cellStyle name="Normal 3 6 13 3" xfId="13851" xr:uid="{00000000-0005-0000-0000-00001F320000}"/>
    <cellStyle name="Normal 3 6 14" xfId="2367" xr:uid="{00000000-0005-0000-0000-0000EE080000}"/>
    <cellStyle name="Normal 3 6 14 2" xfId="13852" xr:uid="{00000000-0005-0000-0000-000021320000}"/>
    <cellStyle name="Normal 3 6 14 3" xfId="13853" xr:uid="{00000000-0005-0000-0000-000022320000}"/>
    <cellStyle name="Normal 3 6 15" xfId="2368" xr:uid="{00000000-0005-0000-0000-0000EF080000}"/>
    <cellStyle name="Normal 3 6 15 2" xfId="13854" xr:uid="{00000000-0005-0000-0000-000024320000}"/>
    <cellStyle name="Normal 3 6 15 3" xfId="13855" xr:uid="{00000000-0005-0000-0000-000025320000}"/>
    <cellStyle name="Normal 3 6 16" xfId="2369" xr:uid="{00000000-0005-0000-0000-0000F0080000}"/>
    <cellStyle name="Normal 3 6 16 2" xfId="13856" xr:uid="{00000000-0005-0000-0000-000027320000}"/>
    <cellStyle name="Normal 3 6 16 3" xfId="13857" xr:uid="{00000000-0005-0000-0000-000028320000}"/>
    <cellStyle name="Normal 3 6 17" xfId="2370" xr:uid="{00000000-0005-0000-0000-0000F1080000}"/>
    <cellStyle name="Normal 3 6 17 2" xfId="13858" xr:uid="{00000000-0005-0000-0000-00002A320000}"/>
    <cellStyle name="Normal 3 6 17 3" xfId="13859" xr:uid="{00000000-0005-0000-0000-00002B320000}"/>
    <cellStyle name="Normal 3 6 18" xfId="2371" xr:uid="{00000000-0005-0000-0000-0000F2080000}"/>
    <cellStyle name="Normal 3 6 18 2" xfId="13860" xr:uid="{00000000-0005-0000-0000-00002D320000}"/>
    <cellStyle name="Normal 3 6 18 3" xfId="13861" xr:uid="{00000000-0005-0000-0000-00002E320000}"/>
    <cellStyle name="Normal 3 6 19" xfId="2372" xr:uid="{00000000-0005-0000-0000-0000F3080000}"/>
    <cellStyle name="Normal 3 6 19 2" xfId="13862" xr:uid="{00000000-0005-0000-0000-000030320000}"/>
    <cellStyle name="Normal 3 6 19 3" xfId="13863" xr:uid="{00000000-0005-0000-0000-000031320000}"/>
    <cellStyle name="Normal 3 6 2" xfId="2373" xr:uid="{00000000-0005-0000-0000-0000F4080000}"/>
    <cellStyle name="Normal 3 6 2 2" xfId="13864" xr:uid="{00000000-0005-0000-0000-000033320000}"/>
    <cellStyle name="Normal 3 6 2 3" xfId="13865" xr:uid="{00000000-0005-0000-0000-000034320000}"/>
    <cellStyle name="Normal 3 6 20" xfId="2374" xr:uid="{00000000-0005-0000-0000-0000F5080000}"/>
    <cellStyle name="Normal 3 6 20 2" xfId="13866" xr:uid="{00000000-0005-0000-0000-000036320000}"/>
    <cellStyle name="Normal 3 6 20 3" xfId="13867" xr:uid="{00000000-0005-0000-0000-000037320000}"/>
    <cellStyle name="Normal 3 6 21" xfId="2375" xr:uid="{00000000-0005-0000-0000-0000F6080000}"/>
    <cellStyle name="Normal 3 6 21 2" xfId="13868" xr:uid="{00000000-0005-0000-0000-000039320000}"/>
    <cellStyle name="Normal 3 6 21 3" xfId="13869" xr:uid="{00000000-0005-0000-0000-00003A320000}"/>
    <cellStyle name="Normal 3 6 22" xfId="2376" xr:uid="{00000000-0005-0000-0000-0000F7080000}"/>
    <cellStyle name="Normal 3 6 22 2" xfId="13870" xr:uid="{00000000-0005-0000-0000-00003C320000}"/>
    <cellStyle name="Normal 3 6 22 3" xfId="13871" xr:uid="{00000000-0005-0000-0000-00003D320000}"/>
    <cellStyle name="Normal 3 6 23" xfId="2377" xr:uid="{00000000-0005-0000-0000-0000F8080000}"/>
    <cellStyle name="Normal 3 6 23 2" xfId="13872" xr:uid="{00000000-0005-0000-0000-00003F320000}"/>
    <cellStyle name="Normal 3 6 23 3" xfId="13873" xr:uid="{00000000-0005-0000-0000-000040320000}"/>
    <cellStyle name="Normal 3 6 24" xfId="13874" xr:uid="{00000000-0005-0000-0000-000041320000}"/>
    <cellStyle name="Normal 3 6 25" xfId="13875" xr:uid="{00000000-0005-0000-0000-000042320000}"/>
    <cellStyle name="Normal 3 6 3" xfId="2378" xr:uid="{00000000-0005-0000-0000-0000F9080000}"/>
    <cellStyle name="Normal 3 6 3 2" xfId="13876" xr:uid="{00000000-0005-0000-0000-000044320000}"/>
    <cellStyle name="Normal 3 6 3 3" xfId="13877" xr:uid="{00000000-0005-0000-0000-000045320000}"/>
    <cellStyle name="Normal 3 6 4" xfId="2379" xr:uid="{00000000-0005-0000-0000-0000FA080000}"/>
    <cellStyle name="Normal 3 6 4 2" xfId="13878" xr:uid="{00000000-0005-0000-0000-000047320000}"/>
    <cellStyle name="Normal 3 6 4 3" xfId="13879" xr:uid="{00000000-0005-0000-0000-000048320000}"/>
    <cellStyle name="Normal 3 6 5" xfId="2380" xr:uid="{00000000-0005-0000-0000-0000FB080000}"/>
    <cellStyle name="Normal 3 6 5 2" xfId="13880" xr:uid="{00000000-0005-0000-0000-00004A320000}"/>
    <cellStyle name="Normal 3 6 5 3" xfId="13881" xr:uid="{00000000-0005-0000-0000-00004B320000}"/>
    <cellStyle name="Normal 3 6 6" xfId="2381" xr:uid="{00000000-0005-0000-0000-0000FC080000}"/>
    <cellStyle name="Normal 3 6 6 2" xfId="13882" xr:uid="{00000000-0005-0000-0000-00004D320000}"/>
    <cellStyle name="Normal 3 6 6 3" xfId="13883" xr:uid="{00000000-0005-0000-0000-00004E320000}"/>
    <cellStyle name="Normal 3 6 7" xfId="2382" xr:uid="{00000000-0005-0000-0000-0000FD080000}"/>
    <cellStyle name="Normal 3 6 7 2" xfId="13885" xr:uid="{00000000-0005-0000-0000-000050320000}"/>
    <cellStyle name="Normal 3 6 7 3" xfId="13886" xr:uid="{00000000-0005-0000-0000-000051320000}"/>
    <cellStyle name="Normal 3 6 8" xfId="2383" xr:uid="{00000000-0005-0000-0000-0000FE080000}"/>
    <cellStyle name="Normal 3 6 8 2" xfId="13887" xr:uid="{00000000-0005-0000-0000-000053320000}"/>
    <cellStyle name="Normal 3 6 8 3" xfId="13888" xr:uid="{00000000-0005-0000-0000-000054320000}"/>
    <cellStyle name="Normal 3 6 9" xfId="2384" xr:uid="{00000000-0005-0000-0000-0000FF080000}"/>
    <cellStyle name="Normal 3 6 9 2" xfId="13889" xr:uid="{00000000-0005-0000-0000-000056320000}"/>
    <cellStyle name="Normal 3 6 9 3" xfId="13890" xr:uid="{00000000-0005-0000-0000-000057320000}"/>
    <cellStyle name="Normal 3 60" xfId="2385" xr:uid="{00000000-0005-0000-0000-000000090000}"/>
    <cellStyle name="Normal 3 60 2" xfId="13891" xr:uid="{00000000-0005-0000-0000-000059320000}"/>
    <cellStyle name="Normal 3 60 3" xfId="13892" xr:uid="{00000000-0005-0000-0000-00005A320000}"/>
    <cellStyle name="Normal 3 61" xfId="2386" xr:uid="{00000000-0005-0000-0000-000001090000}"/>
    <cellStyle name="Normal 3 61 2" xfId="13893" xr:uid="{00000000-0005-0000-0000-00005C320000}"/>
    <cellStyle name="Normal 3 61 3" xfId="13894" xr:uid="{00000000-0005-0000-0000-00005D320000}"/>
    <cellStyle name="Normal 3 62" xfId="2387" xr:uid="{00000000-0005-0000-0000-000002090000}"/>
    <cellStyle name="Normal 3 62 2" xfId="13895" xr:uid="{00000000-0005-0000-0000-00005F320000}"/>
    <cellStyle name="Normal 3 62 3" xfId="13896" xr:uid="{00000000-0005-0000-0000-000060320000}"/>
    <cellStyle name="Normal 3 63" xfId="2388" xr:uid="{00000000-0005-0000-0000-000003090000}"/>
    <cellStyle name="Normal 3 63 2" xfId="13897" xr:uid="{00000000-0005-0000-0000-000062320000}"/>
    <cellStyle name="Normal 3 63 3" xfId="13898" xr:uid="{00000000-0005-0000-0000-000063320000}"/>
    <cellStyle name="Normal 3 64" xfId="2389" xr:uid="{00000000-0005-0000-0000-000004090000}"/>
    <cellStyle name="Normal 3 64 2" xfId="13899" xr:uid="{00000000-0005-0000-0000-000065320000}"/>
    <cellStyle name="Normal 3 64 3" xfId="13900" xr:uid="{00000000-0005-0000-0000-000066320000}"/>
    <cellStyle name="Normal 3 65" xfId="2390" xr:uid="{00000000-0005-0000-0000-000005090000}"/>
    <cellStyle name="Normal 3 65 2" xfId="13901" xr:uid="{00000000-0005-0000-0000-000068320000}"/>
    <cellStyle name="Normal 3 65 3" xfId="13902" xr:uid="{00000000-0005-0000-0000-000069320000}"/>
    <cellStyle name="Normal 3 66" xfId="13903" xr:uid="{00000000-0005-0000-0000-00006A320000}"/>
    <cellStyle name="Normal 3 66 2" xfId="13904" xr:uid="{00000000-0005-0000-0000-00006B320000}"/>
    <cellStyle name="Normal 3 66 2 2" xfId="13905" xr:uid="{00000000-0005-0000-0000-00006C320000}"/>
    <cellStyle name="Normal 3 66 2 3" xfId="13906" xr:uid="{00000000-0005-0000-0000-00006D320000}"/>
    <cellStyle name="Normal 3 66 2 3 2" xfId="26921" xr:uid="{2525A142-0A37-43BC-9D2F-421238F3D292}"/>
    <cellStyle name="Normal 3 66 2 4" xfId="13907" xr:uid="{00000000-0005-0000-0000-00006E320000}"/>
    <cellStyle name="Normal 3 66 3" xfId="13908" xr:uid="{00000000-0005-0000-0000-00006F320000}"/>
    <cellStyle name="Normal 3 66 4" xfId="13909" xr:uid="{00000000-0005-0000-0000-000070320000}"/>
    <cellStyle name="Normal 3 66 4 2" xfId="26923" xr:uid="{82BC731E-FEB7-4F9D-8F6A-39FF2FA67652}"/>
    <cellStyle name="Normal 3 66 5" xfId="13910" xr:uid="{00000000-0005-0000-0000-000071320000}"/>
    <cellStyle name="Normal 3 66 5 2" xfId="26924" xr:uid="{69E4944A-DCF7-44D4-835C-4A795CDDCF17}"/>
    <cellStyle name="Normal 3 66 6" xfId="13911" xr:uid="{00000000-0005-0000-0000-000072320000}"/>
    <cellStyle name="Normal 3 67" xfId="13912" xr:uid="{00000000-0005-0000-0000-000073320000}"/>
    <cellStyle name="Normal 3 67 2" xfId="13913" xr:uid="{00000000-0005-0000-0000-000074320000}"/>
    <cellStyle name="Normal 3 67 2 2" xfId="13914" xr:uid="{00000000-0005-0000-0000-000075320000}"/>
    <cellStyle name="Normal 3 67 2 2 2" xfId="26926" xr:uid="{4E629011-C333-4EDB-A457-9F8292BC6916}"/>
    <cellStyle name="Normal 3 67 3" xfId="13915" xr:uid="{00000000-0005-0000-0000-000076320000}"/>
    <cellStyle name="Normal 3 67 3 2" xfId="26927" xr:uid="{05C644DF-560D-4157-A28F-4F0987899A0D}"/>
    <cellStyle name="Normal 3 67 4" xfId="26925" xr:uid="{866568D8-ACC9-400B-B1CB-F32665001CBF}"/>
    <cellStyle name="Normal 3 68" xfId="13916" xr:uid="{00000000-0005-0000-0000-000077320000}"/>
    <cellStyle name="Normal 3 68 2" xfId="13917" xr:uid="{00000000-0005-0000-0000-000078320000}"/>
    <cellStyle name="Normal 3 68 2 2" xfId="26928" xr:uid="{20BCEAC2-5504-4A31-AB65-420413F6D42C}"/>
    <cellStyle name="Normal 3 69" xfId="13918" xr:uid="{00000000-0005-0000-0000-000079320000}"/>
    <cellStyle name="Normal 3 69 2" xfId="13919" xr:uid="{00000000-0005-0000-0000-00007A320000}"/>
    <cellStyle name="Normal 3 7" xfId="2391" xr:uid="{00000000-0005-0000-0000-000006090000}"/>
    <cellStyle name="Normal 3 7 10" xfId="2392" xr:uid="{00000000-0005-0000-0000-000007090000}"/>
    <cellStyle name="Normal 3 7 10 2" xfId="13920" xr:uid="{00000000-0005-0000-0000-00007D320000}"/>
    <cellStyle name="Normal 3 7 10 3" xfId="13921" xr:uid="{00000000-0005-0000-0000-00007E320000}"/>
    <cellStyle name="Normal 3 7 11" xfId="2393" xr:uid="{00000000-0005-0000-0000-000008090000}"/>
    <cellStyle name="Normal 3 7 11 2" xfId="13922" xr:uid="{00000000-0005-0000-0000-000080320000}"/>
    <cellStyle name="Normal 3 7 11 3" xfId="13923" xr:uid="{00000000-0005-0000-0000-000081320000}"/>
    <cellStyle name="Normal 3 7 12" xfId="2394" xr:uid="{00000000-0005-0000-0000-000009090000}"/>
    <cellStyle name="Normal 3 7 12 2" xfId="13924" xr:uid="{00000000-0005-0000-0000-000083320000}"/>
    <cellStyle name="Normal 3 7 12 3" xfId="13925" xr:uid="{00000000-0005-0000-0000-000084320000}"/>
    <cellStyle name="Normal 3 7 13" xfId="2395" xr:uid="{00000000-0005-0000-0000-00000A090000}"/>
    <cellStyle name="Normal 3 7 13 2" xfId="13926" xr:uid="{00000000-0005-0000-0000-000086320000}"/>
    <cellStyle name="Normal 3 7 13 3" xfId="13927" xr:uid="{00000000-0005-0000-0000-000087320000}"/>
    <cellStyle name="Normal 3 7 14" xfId="2396" xr:uid="{00000000-0005-0000-0000-00000B090000}"/>
    <cellStyle name="Normal 3 7 14 2" xfId="13928" xr:uid="{00000000-0005-0000-0000-000089320000}"/>
    <cellStyle name="Normal 3 7 14 3" xfId="13929" xr:uid="{00000000-0005-0000-0000-00008A320000}"/>
    <cellStyle name="Normal 3 7 15" xfId="2397" xr:uid="{00000000-0005-0000-0000-00000C090000}"/>
    <cellStyle name="Normal 3 7 15 2" xfId="13930" xr:uid="{00000000-0005-0000-0000-00008C320000}"/>
    <cellStyle name="Normal 3 7 15 3" xfId="13931" xr:uid="{00000000-0005-0000-0000-00008D320000}"/>
    <cellStyle name="Normal 3 7 16" xfId="2398" xr:uid="{00000000-0005-0000-0000-00000D090000}"/>
    <cellStyle name="Normal 3 7 16 2" xfId="13932" xr:uid="{00000000-0005-0000-0000-00008F320000}"/>
    <cellStyle name="Normal 3 7 16 3" xfId="13933" xr:uid="{00000000-0005-0000-0000-000090320000}"/>
    <cellStyle name="Normal 3 7 17" xfId="2399" xr:uid="{00000000-0005-0000-0000-00000E090000}"/>
    <cellStyle name="Normal 3 7 17 2" xfId="13934" xr:uid="{00000000-0005-0000-0000-000092320000}"/>
    <cellStyle name="Normal 3 7 17 3" xfId="13935" xr:uid="{00000000-0005-0000-0000-000093320000}"/>
    <cellStyle name="Normal 3 7 18" xfId="2400" xr:uid="{00000000-0005-0000-0000-00000F090000}"/>
    <cellStyle name="Normal 3 7 18 2" xfId="13936" xr:uid="{00000000-0005-0000-0000-000095320000}"/>
    <cellStyle name="Normal 3 7 18 3" xfId="13937" xr:uid="{00000000-0005-0000-0000-000096320000}"/>
    <cellStyle name="Normal 3 7 19" xfId="2401" xr:uid="{00000000-0005-0000-0000-000010090000}"/>
    <cellStyle name="Normal 3 7 19 2" xfId="13938" xr:uid="{00000000-0005-0000-0000-000098320000}"/>
    <cellStyle name="Normal 3 7 19 3" xfId="13939" xr:uid="{00000000-0005-0000-0000-000099320000}"/>
    <cellStyle name="Normal 3 7 2" xfId="2402" xr:uid="{00000000-0005-0000-0000-000011090000}"/>
    <cellStyle name="Normal 3 7 2 2" xfId="13940" xr:uid="{00000000-0005-0000-0000-00009B320000}"/>
    <cellStyle name="Normal 3 7 2 3" xfId="13941" xr:uid="{00000000-0005-0000-0000-00009C320000}"/>
    <cellStyle name="Normal 3 7 20" xfId="2403" xr:uid="{00000000-0005-0000-0000-000012090000}"/>
    <cellStyle name="Normal 3 7 20 2" xfId="13942" xr:uid="{00000000-0005-0000-0000-00009E320000}"/>
    <cellStyle name="Normal 3 7 20 3" xfId="13943" xr:uid="{00000000-0005-0000-0000-00009F320000}"/>
    <cellStyle name="Normal 3 7 21" xfId="2404" xr:uid="{00000000-0005-0000-0000-000013090000}"/>
    <cellStyle name="Normal 3 7 21 2" xfId="13944" xr:uid="{00000000-0005-0000-0000-0000A1320000}"/>
    <cellStyle name="Normal 3 7 21 3" xfId="13945" xr:uid="{00000000-0005-0000-0000-0000A2320000}"/>
    <cellStyle name="Normal 3 7 22" xfId="2405" xr:uid="{00000000-0005-0000-0000-000014090000}"/>
    <cellStyle name="Normal 3 7 22 2" xfId="13946" xr:uid="{00000000-0005-0000-0000-0000A4320000}"/>
    <cellStyle name="Normal 3 7 22 3" xfId="13947" xr:uid="{00000000-0005-0000-0000-0000A5320000}"/>
    <cellStyle name="Normal 3 7 23" xfId="2406" xr:uid="{00000000-0005-0000-0000-000015090000}"/>
    <cellStyle name="Normal 3 7 23 2" xfId="13948" xr:uid="{00000000-0005-0000-0000-0000A7320000}"/>
    <cellStyle name="Normal 3 7 23 3" xfId="13949" xr:uid="{00000000-0005-0000-0000-0000A8320000}"/>
    <cellStyle name="Normal 3 7 24" xfId="13950" xr:uid="{00000000-0005-0000-0000-0000A9320000}"/>
    <cellStyle name="Normal 3 7 24 2" xfId="13951" xr:uid="{00000000-0005-0000-0000-0000AA320000}"/>
    <cellStyle name="Normal 3 7 25" xfId="13952" xr:uid="{00000000-0005-0000-0000-0000AB320000}"/>
    <cellStyle name="Normal 3 7 3" xfId="2407" xr:uid="{00000000-0005-0000-0000-000016090000}"/>
    <cellStyle name="Normal 3 7 3 2" xfId="13953" xr:uid="{00000000-0005-0000-0000-0000AD320000}"/>
    <cellStyle name="Normal 3 7 3 3" xfId="13954" xr:uid="{00000000-0005-0000-0000-0000AE320000}"/>
    <cellStyle name="Normal 3 7 4" xfId="2408" xr:uid="{00000000-0005-0000-0000-000017090000}"/>
    <cellStyle name="Normal 3 7 4 2" xfId="13955" xr:uid="{00000000-0005-0000-0000-0000B0320000}"/>
    <cellStyle name="Normal 3 7 4 3" xfId="13956" xr:uid="{00000000-0005-0000-0000-0000B1320000}"/>
    <cellStyle name="Normal 3 7 5" xfId="2409" xr:uid="{00000000-0005-0000-0000-000018090000}"/>
    <cellStyle name="Normal 3 7 5 2" xfId="13957" xr:uid="{00000000-0005-0000-0000-0000B3320000}"/>
    <cellStyle name="Normal 3 7 5 3" xfId="13958" xr:uid="{00000000-0005-0000-0000-0000B4320000}"/>
    <cellStyle name="Normal 3 7 6" xfId="2410" xr:uid="{00000000-0005-0000-0000-000019090000}"/>
    <cellStyle name="Normal 3 7 6 2" xfId="13959" xr:uid="{00000000-0005-0000-0000-0000B6320000}"/>
    <cellStyle name="Normal 3 7 6 3" xfId="13960" xr:uid="{00000000-0005-0000-0000-0000B7320000}"/>
    <cellStyle name="Normal 3 7 7" xfId="2411" xr:uid="{00000000-0005-0000-0000-00001A090000}"/>
    <cellStyle name="Normal 3 7 7 2" xfId="13961" xr:uid="{00000000-0005-0000-0000-0000B9320000}"/>
    <cellStyle name="Normal 3 7 7 3" xfId="13962" xr:uid="{00000000-0005-0000-0000-0000BA320000}"/>
    <cellStyle name="Normal 3 7 8" xfId="2412" xr:uid="{00000000-0005-0000-0000-00001B090000}"/>
    <cellStyle name="Normal 3 7 8 2" xfId="13963" xr:uid="{00000000-0005-0000-0000-0000BC320000}"/>
    <cellStyle name="Normal 3 7 8 3" xfId="13964" xr:uid="{00000000-0005-0000-0000-0000BD320000}"/>
    <cellStyle name="Normal 3 7 9" xfId="2413" xr:uid="{00000000-0005-0000-0000-00001C090000}"/>
    <cellStyle name="Normal 3 7 9 2" xfId="13965" xr:uid="{00000000-0005-0000-0000-0000BF320000}"/>
    <cellStyle name="Normal 3 7 9 3" xfId="13966" xr:uid="{00000000-0005-0000-0000-0000C0320000}"/>
    <cellStyle name="Normal 3 70" xfId="13967" xr:uid="{00000000-0005-0000-0000-0000C1320000}"/>
    <cellStyle name="Normal 3 70 2" xfId="13968" xr:uid="{00000000-0005-0000-0000-0000C2320000}"/>
    <cellStyle name="Normal 3 71" xfId="13969" xr:uid="{00000000-0005-0000-0000-0000C3320000}"/>
    <cellStyle name="Normal 3 71 2" xfId="13970" xr:uid="{00000000-0005-0000-0000-0000C4320000}"/>
    <cellStyle name="Normal 3 72" xfId="13971" xr:uid="{00000000-0005-0000-0000-0000C5320000}"/>
    <cellStyle name="Normal 3 72 2" xfId="13972" xr:uid="{00000000-0005-0000-0000-0000C6320000}"/>
    <cellStyle name="Normal 3 72 3" xfId="26931" xr:uid="{87A103D4-F221-4694-9137-E0FCC9DD4C3D}"/>
    <cellStyle name="Normal 3 73" xfId="13973" xr:uid="{00000000-0005-0000-0000-0000C7320000}"/>
    <cellStyle name="Normal 3 74" xfId="13974" xr:uid="{00000000-0005-0000-0000-0000C8320000}"/>
    <cellStyle name="Normal 3 75" xfId="13975" xr:uid="{00000000-0005-0000-0000-0000C9320000}"/>
    <cellStyle name="Normal 3 76" xfId="13976" xr:uid="{00000000-0005-0000-0000-0000CA320000}"/>
    <cellStyle name="Normal 3 77" xfId="13977" xr:uid="{00000000-0005-0000-0000-0000CB320000}"/>
    <cellStyle name="Normal 3 78" xfId="13978" xr:uid="{00000000-0005-0000-0000-0000CC320000}"/>
    <cellStyle name="Normal 3 79" xfId="13979" xr:uid="{00000000-0005-0000-0000-0000CD320000}"/>
    <cellStyle name="Normal 3 8" xfId="2414" xr:uid="{00000000-0005-0000-0000-00001D090000}"/>
    <cellStyle name="Normal 3 8 10" xfId="2415" xr:uid="{00000000-0005-0000-0000-00001E090000}"/>
    <cellStyle name="Normal 3 8 10 2" xfId="13980" xr:uid="{00000000-0005-0000-0000-0000D0320000}"/>
    <cellStyle name="Normal 3 8 10 3" xfId="13981" xr:uid="{00000000-0005-0000-0000-0000D1320000}"/>
    <cellStyle name="Normal 3 8 11" xfId="2416" xr:uid="{00000000-0005-0000-0000-00001F090000}"/>
    <cellStyle name="Normal 3 8 11 2" xfId="13982" xr:uid="{00000000-0005-0000-0000-0000D3320000}"/>
    <cellStyle name="Normal 3 8 11 3" xfId="13983" xr:uid="{00000000-0005-0000-0000-0000D4320000}"/>
    <cellStyle name="Normal 3 8 12" xfId="2417" xr:uid="{00000000-0005-0000-0000-000020090000}"/>
    <cellStyle name="Normal 3 8 12 2" xfId="13984" xr:uid="{00000000-0005-0000-0000-0000D6320000}"/>
    <cellStyle name="Normal 3 8 12 3" xfId="13985" xr:uid="{00000000-0005-0000-0000-0000D7320000}"/>
    <cellStyle name="Normal 3 8 13" xfId="2418" xr:uid="{00000000-0005-0000-0000-000021090000}"/>
    <cellStyle name="Normal 3 8 13 2" xfId="13986" xr:uid="{00000000-0005-0000-0000-0000D9320000}"/>
    <cellStyle name="Normal 3 8 13 3" xfId="13987" xr:uid="{00000000-0005-0000-0000-0000DA320000}"/>
    <cellStyle name="Normal 3 8 14" xfId="2419" xr:uid="{00000000-0005-0000-0000-000022090000}"/>
    <cellStyle name="Normal 3 8 14 2" xfId="13988" xr:uid="{00000000-0005-0000-0000-0000DC320000}"/>
    <cellStyle name="Normal 3 8 14 3" xfId="13989" xr:uid="{00000000-0005-0000-0000-0000DD320000}"/>
    <cellStyle name="Normal 3 8 15" xfId="2420" xr:uid="{00000000-0005-0000-0000-000023090000}"/>
    <cellStyle name="Normal 3 8 15 2" xfId="13990" xr:uid="{00000000-0005-0000-0000-0000DF320000}"/>
    <cellStyle name="Normal 3 8 15 3" xfId="13991" xr:uid="{00000000-0005-0000-0000-0000E0320000}"/>
    <cellStyle name="Normal 3 8 16" xfId="2421" xr:uid="{00000000-0005-0000-0000-000024090000}"/>
    <cellStyle name="Normal 3 8 16 2" xfId="13992" xr:uid="{00000000-0005-0000-0000-0000E2320000}"/>
    <cellStyle name="Normal 3 8 16 3" xfId="13993" xr:uid="{00000000-0005-0000-0000-0000E3320000}"/>
    <cellStyle name="Normal 3 8 17" xfId="2422" xr:uid="{00000000-0005-0000-0000-000025090000}"/>
    <cellStyle name="Normal 3 8 17 2" xfId="13994" xr:uid="{00000000-0005-0000-0000-0000E5320000}"/>
    <cellStyle name="Normal 3 8 17 3" xfId="13995" xr:uid="{00000000-0005-0000-0000-0000E6320000}"/>
    <cellStyle name="Normal 3 8 18" xfId="2423" xr:uid="{00000000-0005-0000-0000-000026090000}"/>
    <cellStyle name="Normal 3 8 18 2" xfId="13996" xr:uid="{00000000-0005-0000-0000-0000E8320000}"/>
    <cellStyle name="Normal 3 8 18 3" xfId="13997" xr:uid="{00000000-0005-0000-0000-0000E9320000}"/>
    <cellStyle name="Normal 3 8 19" xfId="2424" xr:uid="{00000000-0005-0000-0000-000027090000}"/>
    <cellStyle name="Normal 3 8 19 2" xfId="13998" xr:uid="{00000000-0005-0000-0000-0000EB320000}"/>
    <cellStyle name="Normal 3 8 19 3" xfId="13999" xr:uid="{00000000-0005-0000-0000-0000EC320000}"/>
    <cellStyle name="Normal 3 8 2" xfId="2425" xr:uid="{00000000-0005-0000-0000-000028090000}"/>
    <cellStyle name="Normal 3 8 2 2" xfId="14000" xr:uid="{00000000-0005-0000-0000-0000EE320000}"/>
    <cellStyle name="Normal 3 8 2 3" xfId="14001" xr:uid="{00000000-0005-0000-0000-0000EF320000}"/>
    <cellStyle name="Normal 3 8 20" xfId="2426" xr:uid="{00000000-0005-0000-0000-000029090000}"/>
    <cellStyle name="Normal 3 8 20 2" xfId="14002" xr:uid="{00000000-0005-0000-0000-0000F1320000}"/>
    <cellStyle name="Normal 3 8 20 3" xfId="14003" xr:uid="{00000000-0005-0000-0000-0000F2320000}"/>
    <cellStyle name="Normal 3 8 21" xfId="2427" xr:uid="{00000000-0005-0000-0000-00002A090000}"/>
    <cellStyle name="Normal 3 8 21 2" xfId="14004" xr:uid="{00000000-0005-0000-0000-0000F4320000}"/>
    <cellStyle name="Normal 3 8 21 3" xfId="14005" xr:uid="{00000000-0005-0000-0000-0000F5320000}"/>
    <cellStyle name="Normal 3 8 22" xfId="2428" xr:uid="{00000000-0005-0000-0000-00002B090000}"/>
    <cellStyle name="Normal 3 8 22 2" xfId="14006" xr:uid="{00000000-0005-0000-0000-0000F7320000}"/>
    <cellStyle name="Normal 3 8 22 3" xfId="14007" xr:uid="{00000000-0005-0000-0000-0000F8320000}"/>
    <cellStyle name="Normal 3 8 23" xfId="2429" xr:uid="{00000000-0005-0000-0000-00002C090000}"/>
    <cellStyle name="Normal 3 8 23 2" xfId="14008" xr:uid="{00000000-0005-0000-0000-0000FA320000}"/>
    <cellStyle name="Normal 3 8 23 3" xfId="14009" xr:uid="{00000000-0005-0000-0000-0000FB320000}"/>
    <cellStyle name="Normal 3 8 24" xfId="14010" xr:uid="{00000000-0005-0000-0000-0000FC320000}"/>
    <cellStyle name="Normal 3 8 25" xfId="14011" xr:uid="{00000000-0005-0000-0000-0000FD320000}"/>
    <cellStyle name="Normal 3 8 3" xfId="2430" xr:uid="{00000000-0005-0000-0000-00002D090000}"/>
    <cellStyle name="Normal 3 8 3 2" xfId="14012" xr:uid="{00000000-0005-0000-0000-0000FF320000}"/>
    <cellStyle name="Normal 3 8 3 3" xfId="14013" xr:uid="{00000000-0005-0000-0000-000000330000}"/>
    <cellStyle name="Normal 3 8 4" xfId="2431" xr:uid="{00000000-0005-0000-0000-00002E090000}"/>
    <cellStyle name="Normal 3 8 4 2" xfId="14014" xr:uid="{00000000-0005-0000-0000-000002330000}"/>
    <cellStyle name="Normal 3 8 4 3" xfId="14015" xr:uid="{00000000-0005-0000-0000-000003330000}"/>
    <cellStyle name="Normal 3 8 5" xfId="2432" xr:uid="{00000000-0005-0000-0000-00002F090000}"/>
    <cellStyle name="Normal 3 8 5 2" xfId="14016" xr:uid="{00000000-0005-0000-0000-000005330000}"/>
    <cellStyle name="Normal 3 8 5 3" xfId="14017" xr:uid="{00000000-0005-0000-0000-000006330000}"/>
    <cellStyle name="Normal 3 8 6" xfId="2433" xr:uid="{00000000-0005-0000-0000-000030090000}"/>
    <cellStyle name="Normal 3 8 6 2" xfId="14018" xr:uid="{00000000-0005-0000-0000-000008330000}"/>
    <cellStyle name="Normal 3 8 6 3" xfId="14019" xr:uid="{00000000-0005-0000-0000-000009330000}"/>
    <cellStyle name="Normal 3 8 7" xfId="2434" xr:uid="{00000000-0005-0000-0000-000031090000}"/>
    <cellStyle name="Normal 3 8 7 2" xfId="14020" xr:uid="{00000000-0005-0000-0000-00000B330000}"/>
    <cellStyle name="Normal 3 8 7 3" xfId="14021" xr:uid="{00000000-0005-0000-0000-00000C330000}"/>
    <cellStyle name="Normal 3 8 8" xfId="2435" xr:uid="{00000000-0005-0000-0000-000032090000}"/>
    <cellStyle name="Normal 3 8 8 2" xfId="14022" xr:uid="{00000000-0005-0000-0000-00000E330000}"/>
    <cellStyle name="Normal 3 8 8 3" xfId="14023" xr:uid="{00000000-0005-0000-0000-00000F330000}"/>
    <cellStyle name="Normal 3 8 9" xfId="2436" xr:uid="{00000000-0005-0000-0000-000033090000}"/>
    <cellStyle name="Normal 3 8 9 2" xfId="14024" xr:uid="{00000000-0005-0000-0000-000011330000}"/>
    <cellStyle name="Normal 3 8 9 3" xfId="14025" xr:uid="{00000000-0005-0000-0000-000012330000}"/>
    <cellStyle name="Normal 3 80" xfId="14026" xr:uid="{00000000-0005-0000-0000-000013330000}"/>
    <cellStyle name="Normal 3 81" xfId="14027" xr:uid="{00000000-0005-0000-0000-000014330000}"/>
    <cellStyle name="Normal 3 82" xfId="14028" xr:uid="{00000000-0005-0000-0000-000015330000}"/>
    <cellStyle name="Normal 3 83" xfId="14029" xr:uid="{00000000-0005-0000-0000-000016330000}"/>
    <cellStyle name="Normal 3 84" xfId="14030" xr:uid="{00000000-0005-0000-0000-000017330000}"/>
    <cellStyle name="Normal 3 85" xfId="14031" xr:uid="{00000000-0005-0000-0000-000018330000}"/>
    <cellStyle name="Normal 3 86" xfId="14032" xr:uid="{00000000-0005-0000-0000-000019330000}"/>
    <cellStyle name="Normal 3 87" xfId="14033" xr:uid="{00000000-0005-0000-0000-00001A330000}"/>
    <cellStyle name="Normal 3 88" xfId="14034" xr:uid="{00000000-0005-0000-0000-00001B330000}"/>
    <cellStyle name="Normal 3 89" xfId="14035" xr:uid="{00000000-0005-0000-0000-00001C330000}"/>
    <cellStyle name="Normal 3 9" xfId="2437" xr:uid="{00000000-0005-0000-0000-000034090000}"/>
    <cellStyle name="Normal 3 9 10" xfId="2438" xr:uid="{00000000-0005-0000-0000-000035090000}"/>
    <cellStyle name="Normal 3 9 10 2" xfId="14036" xr:uid="{00000000-0005-0000-0000-00001F330000}"/>
    <cellStyle name="Normal 3 9 10 3" xfId="14037" xr:uid="{00000000-0005-0000-0000-000020330000}"/>
    <cellStyle name="Normal 3 9 11" xfId="2439" xr:uid="{00000000-0005-0000-0000-000036090000}"/>
    <cellStyle name="Normal 3 9 11 2" xfId="14038" xr:uid="{00000000-0005-0000-0000-000022330000}"/>
    <cellStyle name="Normal 3 9 11 3" xfId="14039" xr:uid="{00000000-0005-0000-0000-000023330000}"/>
    <cellStyle name="Normal 3 9 12" xfId="2440" xr:uid="{00000000-0005-0000-0000-000037090000}"/>
    <cellStyle name="Normal 3 9 12 2" xfId="14040" xr:uid="{00000000-0005-0000-0000-000025330000}"/>
    <cellStyle name="Normal 3 9 12 3" xfId="14041" xr:uid="{00000000-0005-0000-0000-000026330000}"/>
    <cellStyle name="Normal 3 9 13" xfId="2441" xr:uid="{00000000-0005-0000-0000-000038090000}"/>
    <cellStyle name="Normal 3 9 13 2" xfId="14042" xr:uid="{00000000-0005-0000-0000-000028330000}"/>
    <cellStyle name="Normal 3 9 13 3" xfId="14043" xr:uid="{00000000-0005-0000-0000-000029330000}"/>
    <cellStyle name="Normal 3 9 14" xfId="2442" xr:uid="{00000000-0005-0000-0000-000039090000}"/>
    <cellStyle name="Normal 3 9 14 2" xfId="14044" xr:uid="{00000000-0005-0000-0000-00002B330000}"/>
    <cellStyle name="Normal 3 9 14 3" xfId="14045" xr:uid="{00000000-0005-0000-0000-00002C330000}"/>
    <cellStyle name="Normal 3 9 15" xfId="2443" xr:uid="{00000000-0005-0000-0000-00003A090000}"/>
    <cellStyle name="Normal 3 9 15 2" xfId="14046" xr:uid="{00000000-0005-0000-0000-00002E330000}"/>
    <cellStyle name="Normal 3 9 15 3" xfId="14047" xr:uid="{00000000-0005-0000-0000-00002F330000}"/>
    <cellStyle name="Normal 3 9 16" xfId="2444" xr:uid="{00000000-0005-0000-0000-00003B090000}"/>
    <cellStyle name="Normal 3 9 16 2" xfId="14048" xr:uid="{00000000-0005-0000-0000-000031330000}"/>
    <cellStyle name="Normal 3 9 16 3" xfId="14049" xr:uid="{00000000-0005-0000-0000-000032330000}"/>
    <cellStyle name="Normal 3 9 17" xfId="2445" xr:uid="{00000000-0005-0000-0000-00003C090000}"/>
    <cellStyle name="Normal 3 9 17 2" xfId="14050" xr:uid="{00000000-0005-0000-0000-000034330000}"/>
    <cellStyle name="Normal 3 9 17 3" xfId="14051" xr:uid="{00000000-0005-0000-0000-000035330000}"/>
    <cellStyle name="Normal 3 9 18" xfId="2446" xr:uid="{00000000-0005-0000-0000-00003D090000}"/>
    <cellStyle name="Normal 3 9 18 2" xfId="14052" xr:uid="{00000000-0005-0000-0000-000037330000}"/>
    <cellStyle name="Normal 3 9 18 3" xfId="14053" xr:uid="{00000000-0005-0000-0000-000038330000}"/>
    <cellStyle name="Normal 3 9 19" xfId="2447" xr:uid="{00000000-0005-0000-0000-00003E090000}"/>
    <cellStyle name="Normal 3 9 19 2" xfId="14054" xr:uid="{00000000-0005-0000-0000-00003A330000}"/>
    <cellStyle name="Normal 3 9 19 3" xfId="14055" xr:uid="{00000000-0005-0000-0000-00003B330000}"/>
    <cellStyle name="Normal 3 9 2" xfId="2448" xr:uid="{00000000-0005-0000-0000-00003F090000}"/>
    <cellStyle name="Normal 3 9 2 2" xfId="14056" xr:uid="{00000000-0005-0000-0000-00003D330000}"/>
    <cellStyle name="Normal 3 9 2 3" xfId="14057" xr:uid="{00000000-0005-0000-0000-00003E330000}"/>
    <cellStyle name="Normal 3 9 20" xfId="2449" xr:uid="{00000000-0005-0000-0000-000040090000}"/>
    <cellStyle name="Normal 3 9 20 2" xfId="14058" xr:uid="{00000000-0005-0000-0000-000040330000}"/>
    <cellStyle name="Normal 3 9 20 3" xfId="14059" xr:uid="{00000000-0005-0000-0000-000041330000}"/>
    <cellStyle name="Normal 3 9 21" xfId="2450" xr:uid="{00000000-0005-0000-0000-000041090000}"/>
    <cellStyle name="Normal 3 9 21 2" xfId="14060" xr:uid="{00000000-0005-0000-0000-000043330000}"/>
    <cellStyle name="Normal 3 9 21 3" xfId="14061" xr:uid="{00000000-0005-0000-0000-000044330000}"/>
    <cellStyle name="Normal 3 9 22" xfId="2451" xr:uid="{00000000-0005-0000-0000-000042090000}"/>
    <cellStyle name="Normal 3 9 22 2" xfId="14062" xr:uid="{00000000-0005-0000-0000-000046330000}"/>
    <cellStyle name="Normal 3 9 22 3" xfId="14063" xr:uid="{00000000-0005-0000-0000-000047330000}"/>
    <cellStyle name="Normal 3 9 23" xfId="2452" xr:uid="{00000000-0005-0000-0000-000043090000}"/>
    <cellStyle name="Normal 3 9 23 2" xfId="14064" xr:uid="{00000000-0005-0000-0000-000049330000}"/>
    <cellStyle name="Normal 3 9 23 3" xfId="14065" xr:uid="{00000000-0005-0000-0000-00004A330000}"/>
    <cellStyle name="Normal 3 9 24" xfId="14066" xr:uid="{00000000-0005-0000-0000-00004B330000}"/>
    <cellStyle name="Normal 3 9 25" xfId="14067" xr:uid="{00000000-0005-0000-0000-00004C330000}"/>
    <cellStyle name="Normal 3 9 3" xfId="2453" xr:uid="{00000000-0005-0000-0000-000044090000}"/>
    <cellStyle name="Normal 3 9 3 2" xfId="14068" xr:uid="{00000000-0005-0000-0000-00004E330000}"/>
    <cellStyle name="Normal 3 9 3 3" xfId="14069" xr:uid="{00000000-0005-0000-0000-00004F330000}"/>
    <cellStyle name="Normal 3 9 4" xfId="2454" xr:uid="{00000000-0005-0000-0000-000045090000}"/>
    <cellStyle name="Normal 3 9 4 2" xfId="14070" xr:uid="{00000000-0005-0000-0000-000051330000}"/>
    <cellStyle name="Normal 3 9 4 3" xfId="14071" xr:uid="{00000000-0005-0000-0000-000052330000}"/>
    <cellStyle name="Normal 3 9 5" xfId="2455" xr:uid="{00000000-0005-0000-0000-000046090000}"/>
    <cellStyle name="Normal 3 9 5 2" xfId="14072" xr:uid="{00000000-0005-0000-0000-000054330000}"/>
    <cellStyle name="Normal 3 9 5 3" xfId="14073" xr:uid="{00000000-0005-0000-0000-000055330000}"/>
    <cellStyle name="Normal 3 9 6" xfId="2456" xr:uid="{00000000-0005-0000-0000-000047090000}"/>
    <cellStyle name="Normal 3 9 6 2" xfId="14074" xr:uid="{00000000-0005-0000-0000-000057330000}"/>
    <cellStyle name="Normal 3 9 6 3" xfId="14075" xr:uid="{00000000-0005-0000-0000-000058330000}"/>
    <cellStyle name="Normal 3 9 7" xfId="2457" xr:uid="{00000000-0005-0000-0000-000048090000}"/>
    <cellStyle name="Normal 3 9 7 2" xfId="14076" xr:uid="{00000000-0005-0000-0000-00005A330000}"/>
    <cellStyle name="Normal 3 9 7 3" xfId="14077" xr:uid="{00000000-0005-0000-0000-00005B330000}"/>
    <cellStyle name="Normal 3 9 8" xfId="2458" xr:uid="{00000000-0005-0000-0000-000049090000}"/>
    <cellStyle name="Normal 3 9 8 2" xfId="14078" xr:uid="{00000000-0005-0000-0000-00005D330000}"/>
    <cellStyle name="Normal 3 9 8 3" xfId="14079" xr:uid="{00000000-0005-0000-0000-00005E330000}"/>
    <cellStyle name="Normal 3 9 9" xfId="2459" xr:uid="{00000000-0005-0000-0000-00004A090000}"/>
    <cellStyle name="Normal 3 9 9 2" xfId="14080" xr:uid="{00000000-0005-0000-0000-000060330000}"/>
    <cellStyle name="Normal 3 9 9 3" xfId="14081" xr:uid="{00000000-0005-0000-0000-000061330000}"/>
    <cellStyle name="Normal 3 90" xfId="14082" xr:uid="{00000000-0005-0000-0000-000062330000}"/>
    <cellStyle name="Normal 3 91" xfId="14083" xr:uid="{00000000-0005-0000-0000-000063330000}"/>
    <cellStyle name="Normal 3 92" xfId="14084" xr:uid="{00000000-0005-0000-0000-000064330000}"/>
    <cellStyle name="Normal 3 93" xfId="14085" xr:uid="{00000000-0005-0000-0000-000065330000}"/>
    <cellStyle name="Normal 3 94" xfId="14086" xr:uid="{00000000-0005-0000-0000-000066330000}"/>
    <cellStyle name="Normal 3 95" xfId="14087" xr:uid="{00000000-0005-0000-0000-000067330000}"/>
    <cellStyle name="Normal 3 96" xfId="14088" xr:uid="{00000000-0005-0000-0000-000068330000}"/>
    <cellStyle name="Normal 3 97" xfId="14089" xr:uid="{00000000-0005-0000-0000-000069330000}"/>
    <cellStyle name="Normal 3 98" xfId="14090" xr:uid="{00000000-0005-0000-0000-00006A330000}"/>
    <cellStyle name="Normal 3 99" xfId="14091" xr:uid="{00000000-0005-0000-0000-00006B330000}"/>
    <cellStyle name="Normal 3_Commitments" xfId="14092" xr:uid="{00000000-0005-0000-0000-00006C330000}"/>
    <cellStyle name="Normal 30" xfId="2919" xr:uid="{00000000-0005-0000-0000-00004C090000}"/>
    <cellStyle name="Normal 30 2" xfId="14093" xr:uid="{00000000-0005-0000-0000-00006E330000}"/>
    <cellStyle name="Normal 30 3" xfId="30" xr:uid="{00000000-0005-0000-0000-000020000000}"/>
    <cellStyle name="Normal 30 3 2" xfId="132" xr:uid="{00000000-0005-0000-0000-000020000000}"/>
    <cellStyle name="Normal 30 3 2 2" xfId="20691" xr:uid="{7EB6DC4B-4245-42D2-B16A-57C9E9C8A9C8}"/>
    <cellStyle name="Normal 30 3 3" xfId="14094" xr:uid="{00000000-0005-0000-0000-00006F330000}"/>
    <cellStyle name="Normal 30 3 4" xfId="20621" xr:uid="{2008D76D-4D80-42F7-99EB-35C0A554F5D0}"/>
    <cellStyle name="Normal 30 4" xfId="14095" xr:uid="{00000000-0005-0000-0000-000070330000}"/>
    <cellStyle name="Normal 30 5" xfId="14096" xr:uid="{00000000-0005-0000-0000-000071330000}"/>
    <cellStyle name="Normal 30 6" xfId="5359" xr:uid="{00000000-0005-0000-0000-00006D330000}"/>
    <cellStyle name="Normal 30 7" xfId="21069" xr:uid="{13831E9E-FF44-4C5D-A48B-239E1DA5BC38}"/>
    <cellStyle name="Normal 31" xfId="2918" xr:uid="{00000000-0005-0000-0000-00004D090000}"/>
    <cellStyle name="Normal 31 2" xfId="14097" xr:uid="{00000000-0005-0000-0000-000073330000}"/>
    <cellStyle name="Normal 31 3" xfId="14098" xr:uid="{00000000-0005-0000-0000-000074330000}"/>
    <cellStyle name="Normal 31 4" xfId="14099" xr:uid="{00000000-0005-0000-0000-000075330000}"/>
    <cellStyle name="Normal 31 5" xfId="14100" xr:uid="{00000000-0005-0000-0000-000076330000}"/>
    <cellStyle name="Normal 31 6" xfId="5358" xr:uid="{00000000-0005-0000-0000-000072330000}"/>
    <cellStyle name="Normal 31 7" xfId="21068" xr:uid="{DC005D7B-2B16-471A-B703-1028D317D716}"/>
    <cellStyle name="Normal 32" xfId="2996" xr:uid="{00000000-0005-0000-0000-00004E090000}"/>
    <cellStyle name="Normal 32 2" xfId="14101" xr:uid="{00000000-0005-0000-0000-000078330000}"/>
    <cellStyle name="Normal 32 3" xfId="14102" xr:uid="{00000000-0005-0000-0000-000079330000}"/>
    <cellStyle name="Normal 32 4" xfId="14103" xr:uid="{00000000-0005-0000-0000-00007A330000}"/>
    <cellStyle name="Normal 32 5" xfId="14104" xr:uid="{00000000-0005-0000-0000-00007B330000}"/>
    <cellStyle name="Normal 32 6" xfId="5357" xr:uid="{00000000-0005-0000-0000-000077330000}"/>
    <cellStyle name="Normal 32 7" xfId="21146" xr:uid="{ED7CEDBD-740E-4981-AA94-87CEBB636262}"/>
    <cellStyle name="Normal 33" xfId="2993" xr:uid="{00000000-0005-0000-0000-00004F090000}"/>
    <cellStyle name="Normal 33 2" xfId="14105" xr:uid="{00000000-0005-0000-0000-00007D330000}"/>
    <cellStyle name="Normal 33 2 2" xfId="14106" xr:uid="{00000000-0005-0000-0000-00007E330000}"/>
    <cellStyle name="Normal 33 2 3" xfId="14107" xr:uid="{00000000-0005-0000-0000-00007F330000}"/>
    <cellStyle name="Normal 33 3" xfId="46" xr:uid="{00000000-0005-0000-0000-000021000000}"/>
    <cellStyle name="Normal 33 3 2" xfId="148" xr:uid="{00000000-0005-0000-0000-000021000000}"/>
    <cellStyle name="Normal 33 3 2 2" xfId="20707" xr:uid="{E12609FD-3333-420E-9FB3-7AED31AAAD99}"/>
    <cellStyle name="Normal 33 3 3" xfId="14108" xr:uid="{00000000-0005-0000-0000-000080330000}"/>
    <cellStyle name="Normal 33 3 4" xfId="20637" xr:uid="{73A33E6F-4646-48C9-9B6F-61AFC39A7177}"/>
    <cellStyle name="Normal 33 4" xfId="14109" xr:uid="{00000000-0005-0000-0000-000081330000}"/>
    <cellStyle name="Normal 33 5" xfId="14110" xr:uid="{00000000-0005-0000-0000-000082330000}"/>
    <cellStyle name="Normal 33 6" xfId="14111" xr:uid="{00000000-0005-0000-0000-000083330000}"/>
    <cellStyle name="Normal 33 7" xfId="5356" xr:uid="{00000000-0005-0000-0000-00007C330000}"/>
    <cellStyle name="Normal 33 8" xfId="21143" xr:uid="{1F65F993-109C-4C23-8EDB-DDF76AFE21BF}"/>
    <cellStyle name="Normal 34" xfId="2992" xr:uid="{00000000-0005-0000-0000-000050090000}"/>
    <cellStyle name="Normal 34 2" xfId="14112" xr:uid="{00000000-0005-0000-0000-000085330000}"/>
    <cellStyle name="Normal 34 3" xfId="47" xr:uid="{00000000-0005-0000-0000-000022000000}"/>
    <cellStyle name="Normal 34 3 2" xfId="149" xr:uid="{00000000-0005-0000-0000-000022000000}"/>
    <cellStyle name="Normal 34 3 2 2" xfId="20708" xr:uid="{790535A3-478F-449B-9E45-594C309C9ACC}"/>
    <cellStyle name="Normal 34 3 3" xfId="14113" xr:uid="{00000000-0005-0000-0000-000086330000}"/>
    <cellStyle name="Normal 34 3 4" xfId="20638" xr:uid="{3D4CEEB0-14CF-4E37-94F7-09CD3D6E93F8}"/>
    <cellStyle name="Normal 34 4" xfId="14114" xr:uid="{00000000-0005-0000-0000-000087330000}"/>
    <cellStyle name="Normal 34 5" xfId="14115" xr:uid="{00000000-0005-0000-0000-000088330000}"/>
    <cellStyle name="Normal 34 6" xfId="5355" xr:uid="{00000000-0005-0000-0000-000084330000}"/>
    <cellStyle name="Normal 34 7" xfId="21142" xr:uid="{55F148CE-DB75-4B0B-A4E7-8542A316175F}"/>
    <cellStyle name="Normal 344" xfId="28928" xr:uid="{E4C8D764-2E69-4299-8987-9B39063917A1}"/>
    <cellStyle name="Normal 344 6" xfId="20569" xr:uid="{C796EF72-A3AD-49B7-A90F-CDCDC6477B26}"/>
    <cellStyle name="Normal 344 6 2" xfId="28922" xr:uid="{BF120BC7-B625-4280-B970-52A8E14FA066}"/>
    <cellStyle name="Normal 35" xfId="2989" xr:uid="{00000000-0005-0000-0000-000051090000}"/>
    <cellStyle name="Normal 35 2" xfId="14116" xr:uid="{00000000-0005-0000-0000-00008A330000}"/>
    <cellStyle name="Normal 35 3" xfId="48" xr:uid="{00000000-0005-0000-0000-000023000000}"/>
    <cellStyle name="Normal 35 3 2" xfId="150" xr:uid="{00000000-0005-0000-0000-000023000000}"/>
    <cellStyle name="Normal 35 3 2 2" xfId="20709" xr:uid="{85EC4279-0D7C-4503-AB61-A8169502B3E3}"/>
    <cellStyle name="Normal 35 3 3" xfId="14117" xr:uid="{00000000-0005-0000-0000-00008B330000}"/>
    <cellStyle name="Normal 35 3 4" xfId="20639" xr:uid="{260FCDDD-D457-42A2-A74C-CBAC2606C51C}"/>
    <cellStyle name="Normal 35 4" xfId="14118" xr:uid="{00000000-0005-0000-0000-00008C330000}"/>
    <cellStyle name="Normal 35 5" xfId="14119" xr:uid="{00000000-0005-0000-0000-00008D330000}"/>
    <cellStyle name="Normal 35 6" xfId="5354" xr:uid="{00000000-0005-0000-0000-000089330000}"/>
    <cellStyle name="Normal 35 7" xfId="21139" xr:uid="{51CFEBD0-49C1-49FB-82FE-73D028DC3CE4}"/>
    <cellStyle name="Normal 36" xfId="2986" xr:uid="{00000000-0005-0000-0000-000052090000}"/>
    <cellStyle name="Normal 36 2" xfId="14120" xr:uid="{00000000-0005-0000-0000-00008F330000}"/>
    <cellStyle name="Normal 36 3" xfId="14121" xr:uid="{00000000-0005-0000-0000-000090330000}"/>
    <cellStyle name="Normal 36 4" xfId="14122" xr:uid="{00000000-0005-0000-0000-000091330000}"/>
    <cellStyle name="Normal 36 5" xfId="14123" xr:uid="{00000000-0005-0000-0000-000092330000}"/>
    <cellStyle name="Normal 36 6" xfId="5353" xr:uid="{00000000-0005-0000-0000-00008E330000}"/>
    <cellStyle name="Normal 36 7" xfId="21136" xr:uid="{FCFFC541-0A26-49B9-939E-EBA316BC444E}"/>
    <cellStyle name="Normal 37" xfId="2983" xr:uid="{00000000-0005-0000-0000-000053090000}"/>
    <cellStyle name="Normal 37 2" xfId="14124" xr:uid="{00000000-0005-0000-0000-000094330000}"/>
    <cellStyle name="Normal 37 3" xfId="14125" xr:uid="{00000000-0005-0000-0000-000095330000}"/>
    <cellStyle name="Normal 37 4" xfId="14126" xr:uid="{00000000-0005-0000-0000-000096330000}"/>
    <cellStyle name="Normal 37 5" xfId="14127" xr:uid="{00000000-0005-0000-0000-000097330000}"/>
    <cellStyle name="Normal 37 6" xfId="5352" xr:uid="{00000000-0005-0000-0000-000093330000}"/>
    <cellStyle name="Normal 37 7" xfId="21133" xr:uid="{9F6E3F1A-7B68-4815-A243-AAC023D26977}"/>
    <cellStyle name="Normal 38" xfId="2980" xr:uid="{00000000-0005-0000-0000-000054090000}"/>
    <cellStyle name="Normal 38 2" xfId="14128" xr:uid="{00000000-0005-0000-0000-000099330000}"/>
    <cellStyle name="Normal 38 3" xfId="32" xr:uid="{00000000-0005-0000-0000-000024000000}"/>
    <cellStyle name="Normal 38 3 2" xfId="134" xr:uid="{00000000-0005-0000-0000-000024000000}"/>
    <cellStyle name="Normal 38 3 2 2" xfId="20693" xr:uid="{2936D708-3D3B-4A2F-A27C-8035E86C3B10}"/>
    <cellStyle name="Normal 38 3 3" xfId="14129" xr:uid="{00000000-0005-0000-0000-00009A330000}"/>
    <cellStyle name="Normal 38 3 4" xfId="20623" xr:uid="{E6FA0717-3B55-4928-AF3C-57B6121E8386}"/>
    <cellStyle name="Normal 38 4" xfId="14130" xr:uid="{00000000-0005-0000-0000-00009B330000}"/>
    <cellStyle name="Normal 38 5" xfId="14131" xr:uid="{00000000-0005-0000-0000-00009C330000}"/>
    <cellStyle name="Normal 38 6" xfId="5351" xr:uid="{00000000-0005-0000-0000-000098330000}"/>
    <cellStyle name="Normal 38 7" xfId="21130" xr:uid="{4E885D90-2964-4066-81BF-E36D817E2B5A}"/>
    <cellStyle name="Normal 39" xfId="2977" xr:uid="{00000000-0005-0000-0000-000055090000}"/>
    <cellStyle name="Normal 39 2" xfId="14132" xr:uid="{00000000-0005-0000-0000-00009E330000}"/>
    <cellStyle name="Normal 39 2 2" xfId="14133" xr:uid="{00000000-0005-0000-0000-00009F330000}"/>
    <cellStyle name="Normal 39 2 2 2" xfId="14134" xr:uid="{00000000-0005-0000-0000-0000A0330000}"/>
    <cellStyle name="Normal 39 2 3" xfId="14135" xr:uid="{00000000-0005-0000-0000-0000A1330000}"/>
    <cellStyle name="Normal 39 3" xfId="33" xr:uid="{00000000-0005-0000-0000-000025000000}"/>
    <cellStyle name="Normal 39 3 2" xfId="135" xr:uid="{00000000-0005-0000-0000-000025000000}"/>
    <cellStyle name="Normal 39 3 2 2" xfId="20694" xr:uid="{3470B45A-9BDD-48D0-BEF2-01BF587FB5F0}"/>
    <cellStyle name="Normal 39 3 3" xfId="14136" xr:uid="{00000000-0005-0000-0000-0000A2330000}"/>
    <cellStyle name="Normal 39 3 4" xfId="20624" xr:uid="{C8098CF2-F9A8-4F11-B9E7-40D260F6C04C}"/>
    <cellStyle name="Normal 39 4" xfId="14137" xr:uid="{00000000-0005-0000-0000-0000A3330000}"/>
    <cellStyle name="Normal 39 5" xfId="14138" xr:uid="{00000000-0005-0000-0000-0000A4330000}"/>
    <cellStyle name="Normal 39 6" xfId="14139" xr:uid="{00000000-0005-0000-0000-0000A5330000}"/>
    <cellStyle name="Normal 39 7" xfId="5350" xr:uid="{00000000-0005-0000-0000-00009D330000}"/>
    <cellStyle name="Normal 39 8" xfId="21127" xr:uid="{E304A49F-542A-466D-92F9-78AD940042C8}"/>
    <cellStyle name="Normal 4" xfId="2460" xr:uid="{00000000-0005-0000-0000-000056090000}"/>
    <cellStyle name="Normal 4 10" xfId="14140" xr:uid="{00000000-0005-0000-0000-0000A7330000}"/>
    <cellStyle name="Normal 4 10 2" xfId="14141" xr:uid="{00000000-0005-0000-0000-0000A8330000}"/>
    <cellStyle name="Normal 4 10 2 2" xfId="14142" xr:uid="{00000000-0005-0000-0000-0000A9330000}"/>
    <cellStyle name="Normal 4 10 2 2 2" xfId="14143" xr:uid="{00000000-0005-0000-0000-0000AA330000}"/>
    <cellStyle name="Normal 4 10 2 2 3" xfId="14144" xr:uid="{00000000-0005-0000-0000-0000AB330000}"/>
    <cellStyle name="Normal 4 10 2 3" xfId="14145" xr:uid="{00000000-0005-0000-0000-0000AC330000}"/>
    <cellStyle name="Normal 4 10 2 4" xfId="14146" xr:uid="{00000000-0005-0000-0000-0000AD330000}"/>
    <cellStyle name="Normal 4 10 2 4 2" xfId="26951" xr:uid="{130B0E4B-289F-462E-8637-6FE756EE102B}"/>
    <cellStyle name="Normal 4 10 2 5" xfId="14147" xr:uid="{00000000-0005-0000-0000-0000AE330000}"/>
    <cellStyle name="Normal 4 10 2 5 2" xfId="26952" xr:uid="{FB8F2DED-4E8C-49DE-8938-B3B59925B64E}"/>
    <cellStyle name="Normal 4 10 2 6" xfId="14148" xr:uid="{00000000-0005-0000-0000-0000AF330000}"/>
    <cellStyle name="Normal 4 10 3" xfId="14149" xr:uid="{00000000-0005-0000-0000-0000B0330000}"/>
    <cellStyle name="Normal 4 10 3 2" xfId="14150" xr:uid="{00000000-0005-0000-0000-0000B1330000}"/>
    <cellStyle name="Normal 4 10 3 3" xfId="14151" xr:uid="{00000000-0005-0000-0000-0000B2330000}"/>
    <cellStyle name="Normal 4 10 4" xfId="14152" xr:uid="{00000000-0005-0000-0000-0000B3330000}"/>
    <cellStyle name="Normal 4 10 5" xfId="14153" xr:uid="{00000000-0005-0000-0000-0000B4330000}"/>
    <cellStyle name="Normal 4 10 5 2" xfId="26953" xr:uid="{C67F7A1F-060A-45B2-8727-F55B91FE6C5B}"/>
    <cellStyle name="Normal 4 10 6" xfId="14154" xr:uid="{00000000-0005-0000-0000-0000B5330000}"/>
    <cellStyle name="Normal 4 10 6 2" xfId="26954" xr:uid="{DAB618A4-AA0F-4092-A71A-89DF20059C1D}"/>
    <cellStyle name="Normal 4 10 7" xfId="14155" xr:uid="{00000000-0005-0000-0000-0000B6330000}"/>
    <cellStyle name="Normal 4 11" xfId="14156" xr:uid="{00000000-0005-0000-0000-0000B7330000}"/>
    <cellStyle name="Normal 4 11 2" xfId="14157" xr:uid="{00000000-0005-0000-0000-0000B8330000}"/>
    <cellStyle name="Normal 4 11 2 2" xfId="14158" xr:uid="{00000000-0005-0000-0000-0000B9330000}"/>
    <cellStyle name="Normal 4 11 2 2 2" xfId="14159" xr:uid="{00000000-0005-0000-0000-0000BA330000}"/>
    <cellStyle name="Normal 4 11 2 2 3" xfId="14160" xr:uid="{00000000-0005-0000-0000-0000BB330000}"/>
    <cellStyle name="Normal 4 11 2 3" xfId="14161" xr:uid="{00000000-0005-0000-0000-0000BC330000}"/>
    <cellStyle name="Normal 4 11 2 4" xfId="14162" xr:uid="{00000000-0005-0000-0000-0000BD330000}"/>
    <cellStyle name="Normal 4 11 2 4 2" xfId="26955" xr:uid="{D825CD44-BFBE-4C9B-9359-9B15ECE2290A}"/>
    <cellStyle name="Normal 4 11 2 5" xfId="14163" xr:uid="{00000000-0005-0000-0000-0000BE330000}"/>
    <cellStyle name="Normal 4 11 2 5 2" xfId="26956" xr:uid="{E402B0E4-4654-4DB5-9793-53D4189009CE}"/>
    <cellStyle name="Normal 4 11 2 6" xfId="14164" xr:uid="{00000000-0005-0000-0000-0000BF330000}"/>
    <cellStyle name="Normal 4 11 3" xfId="14165" xr:uid="{00000000-0005-0000-0000-0000C0330000}"/>
    <cellStyle name="Normal 4 11 3 2" xfId="14166" xr:uid="{00000000-0005-0000-0000-0000C1330000}"/>
    <cellStyle name="Normal 4 11 3 3" xfId="14167" xr:uid="{00000000-0005-0000-0000-0000C2330000}"/>
    <cellStyle name="Normal 4 11 4" xfId="14168" xr:uid="{00000000-0005-0000-0000-0000C3330000}"/>
    <cellStyle name="Normal 4 11 5" xfId="14169" xr:uid="{00000000-0005-0000-0000-0000C4330000}"/>
    <cellStyle name="Normal 4 11 5 2" xfId="26957" xr:uid="{3358D87F-568B-448E-81F6-3AA513F423CD}"/>
    <cellStyle name="Normal 4 11 6" xfId="14170" xr:uid="{00000000-0005-0000-0000-0000C5330000}"/>
    <cellStyle name="Normal 4 11 6 2" xfId="26958" xr:uid="{C87794D4-D273-4784-B72B-94C407E9AD86}"/>
    <cellStyle name="Normal 4 11 7" xfId="14171" xr:uid="{00000000-0005-0000-0000-0000C6330000}"/>
    <cellStyle name="Normal 4 12" xfId="14172" xr:uid="{00000000-0005-0000-0000-0000C7330000}"/>
    <cellStyle name="Normal 4 12 2" xfId="14173" xr:uid="{00000000-0005-0000-0000-0000C8330000}"/>
    <cellStyle name="Normal 4 12 2 2" xfId="14174" xr:uid="{00000000-0005-0000-0000-0000C9330000}"/>
    <cellStyle name="Normal 4 12 2 2 2" xfId="14175" xr:uid="{00000000-0005-0000-0000-0000CA330000}"/>
    <cellStyle name="Normal 4 12 2 2 3" xfId="14176" xr:uid="{00000000-0005-0000-0000-0000CB330000}"/>
    <cellStyle name="Normal 4 12 2 3" xfId="14177" xr:uid="{00000000-0005-0000-0000-0000CC330000}"/>
    <cellStyle name="Normal 4 12 2 4" xfId="14178" xr:uid="{00000000-0005-0000-0000-0000CD330000}"/>
    <cellStyle name="Normal 4 12 2 4 2" xfId="26959" xr:uid="{F3642BEB-FF5F-4E32-BD97-4FC4337474B5}"/>
    <cellStyle name="Normal 4 12 2 5" xfId="14179" xr:uid="{00000000-0005-0000-0000-0000CE330000}"/>
    <cellStyle name="Normal 4 12 2 5 2" xfId="26960" xr:uid="{04B1DE0A-DCAE-4F2C-8709-CBBFE8523059}"/>
    <cellStyle name="Normal 4 12 2 6" xfId="14180" xr:uid="{00000000-0005-0000-0000-0000CF330000}"/>
    <cellStyle name="Normal 4 12 3" xfId="14181" xr:uid="{00000000-0005-0000-0000-0000D0330000}"/>
    <cellStyle name="Normal 4 12 3 2" xfId="14182" xr:uid="{00000000-0005-0000-0000-0000D1330000}"/>
    <cellStyle name="Normal 4 12 3 3" xfId="14183" xr:uid="{00000000-0005-0000-0000-0000D2330000}"/>
    <cellStyle name="Normal 4 12 4" xfId="14184" xr:uid="{00000000-0005-0000-0000-0000D3330000}"/>
    <cellStyle name="Normal 4 12 5" xfId="14185" xr:uid="{00000000-0005-0000-0000-0000D4330000}"/>
    <cellStyle name="Normal 4 12 5 2" xfId="26961" xr:uid="{AB58D8B7-3387-4296-9C53-683093572A1A}"/>
    <cellStyle name="Normal 4 12 6" xfId="14186" xr:uid="{00000000-0005-0000-0000-0000D5330000}"/>
    <cellStyle name="Normal 4 12 6 2" xfId="26962" xr:uid="{5040095C-2806-4AA3-85E8-43ACD7B07FF5}"/>
    <cellStyle name="Normal 4 12 7" xfId="14187" xr:uid="{00000000-0005-0000-0000-0000D6330000}"/>
    <cellStyle name="Normal 4 13" xfId="14188" xr:uid="{00000000-0005-0000-0000-0000D7330000}"/>
    <cellStyle name="Normal 4 13 2" xfId="14189" xr:uid="{00000000-0005-0000-0000-0000D8330000}"/>
    <cellStyle name="Normal 4 13 2 2" xfId="14190" xr:uid="{00000000-0005-0000-0000-0000D9330000}"/>
    <cellStyle name="Normal 4 13 2 3" xfId="14191" xr:uid="{00000000-0005-0000-0000-0000DA330000}"/>
    <cellStyle name="Normal 4 13 3" xfId="14192" xr:uid="{00000000-0005-0000-0000-0000DB330000}"/>
    <cellStyle name="Normal 4 13 4" xfId="14193" xr:uid="{00000000-0005-0000-0000-0000DC330000}"/>
    <cellStyle name="Normal 4 13 4 2" xfId="26963" xr:uid="{267255C2-9B47-40BF-879F-C3C0486E64EA}"/>
    <cellStyle name="Normal 4 13 5" xfId="14194" xr:uid="{00000000-0005-0000-0000-0000DD330000}"/>
    <cellStyle name="Normal 4 13 6" xfId="14195" xr:uid="{00000000-0005-0000-0000-0000DE330000}"/>
    <cellStyle name="Normal 4 14" xfId="14196" xr:uid="{00000000-0005-0000-0000-0000DF330000}"/>
    <cellStyle name="Normal 4 14 2" xfId="14197" xr:uid="{00000000-0005-0000-0000-0000E0330000}"/>
    <cellStyle name="Normal 4 14 2 2" xfId="14198" xr:uid="{00000000-0005-0000-0000-0000E1330000}"/>
    <cellStyle name="Normal 4 14 2 3" xfId="14199" xr:uid="{00000000-0005-0000-0000-0000E2330000}"/>
    <cellStyle name="Normal 4 14 3" xfId="14200" xr:uid="{00000000-0005-0000-0000-0000E3330000}"/>
    <cellStyle name="Normal 4 14 4" xfId="14201" xr:uid="{00000000-0005-0000-0000-0000E4330000}"/>
    <cellStyle name="Normal 4 14 4 2" xfId="26964" xr:uid="{69DFA69F-53B1-4EFD-8F15-D63650D36B80}"/>
    <cellStyle name="Normal 4 14 5" xfId="14202" xr:uid="{00000000-0005-0000-0000-0000E5330000}"/>
    <cellStyle name="Normal 4 14 5 2" xfId="26965" xr:uid="{B1E755A2-12DA-4AAA-A1AA-19B6361BE4C3}"/>
    <cellStyle name="Normal 4 14 6" xfId="14203" xr:uid="{00000000-0005-0000-0000-0000E6330000}"/>
    <cellStyle name="Normal 4 15" xfId="14204" xr:uid="{00000000-0005-0000-0000-0000E7330000}"/>
    <cellStyle name="Normal 4 15 2" xfId="14205" xr:uid="{00000000-0005-0000-0000-0000E8330000}"/>
    <cellStyle name="Normal 4 15 2 2" xfId="14206" xr:uid="{00000000-0005-0000-0000-0000E9330000}"/>
    <cellStyle name="Normal 4 15 2 3" xfId="14207" xr:uid="{00000000-0005-0000-0000-0000EA330000}"/>
    <cellStyle name="Normal 4 15 3" xfId="14208" xr:uid="{00000000-0005-0000-0000-0000EB330000}"/>
    <cellStyle name="Normal 4 15 3 2" xfId="14209" xr:uid="{00000000-0005-0000-0000-0000EC330000}"/>
    <cellStyle name="Normal 4 15 3 3" xfId="26966" xr:uid="{8CB2B954-230F-4D9E-91A1-D58EACDBE9C6}"/>
    <cellStyle name="Normal 4 15 4" xfId="14210" xr:uid="{00000000-0005-0000-0000-0000ED330000}"/>
    <cellStyle name="Normal 4 16" xfId="14211" xr:uid="{00000000-0005-0000-0000-0000EE330000}"/>
    <cellStyle name="Normal 4 16 2" xfId="14212" xr:uid="{00000000-0005-0000-0000-0000EF330000}"/>
    <cellStyle name="Normal 4 16 3" xfId="14213" xr:uid="{00000000-0005-0000-0000-0000F0330000}"/>
    <cellStyle name="Normal 4 17" xfId="14214" xr:uid="{00000000-0005-0000-0000-0000F1330000}"/>
    <cellStyle name="Normal 4 17 2" xfId="14215" xr:uid="{00000000-0005-0000-0000-0000F2330000}"/>
    <cellStyle name="Normal 4 17 2 2" xfId="26968" xr:uid="{18894879-9CBF-45CD-85F6-95E3A5074C82}"/>
    <cellStyle name="Normal 4 17 3" xfId="14216" xr:uid="{00000000-0005-0000-0000-0000F3330000}"/>
    <cellStyle name="Normal 4 17 3 2" xfId="26969" xr:uid="{9FD0AFE8-0D14-433B-8524-55C6A6482154}"/>
    <cellStyle name="Normal 4 17 4" xfId="26967" xr:uid="{CF1894BC-E3B7-416E-B030-BDFE428B3E5F}"/>
    <cellStyle name="Normal 4 18" xfId="14217" xr:uid="{00000000-0005-0000-0000-0000F4330000}"/>
    <cellStyle name="Normal 4 18 2" xfId="14218" xr:uid="{00000000-0005-0000-0000-0000F5330000}"/>
    <cellStyle name="Normal 4 18 2 2" xfId="26970" xr:uid="{8B652EA9-050E-494D-8CED-A80B894075E3}"/>
    <cellStyle name="Normal 4 19" xfId="14219" xr:uid="{00000000-0005-0000-0000-0000F6330000}"/>
    <cellStyle name="Normal 4 2" xfId="2461" xr:uid="{00000000-0005-0000-0000-000057090000}"/>
    <cellStyle name="Normal 4 2 10" xfId="14220" xr:uid="{00000000-0005-0000-0000-0000F8330000}"/>
    <cellStyle name="Normal 4 2 10 2" xfId="26971" xr:uid="{04BA2D23-0F74-4323-8FFC-F79B3053CF6B}"/>
    <cellStyle name="Normal 4 2 11" xfId="14221" xr:uid="{00000000-0005-0000-0000-0000F9330000}"/>
    <cellStyle name="Normal 4 2 11 2" xfId="26972" xr:uid="{8C3747D5-321C-45EE-9BC5-6DFBD51819C8}"/>
    <cellStyle name="Normal 4 2 12" xfId="14222" xr:uid="{00000000-0005-0000-0000-0000FA330000}"/>
    <cellStyle name="Normal 4 2 12 2" xfId="26973" xr:uid="{15DF9934-2D0D-4C28-A14B-A20C618DE1DC}"/>
    <cellStyle name="Normal 4 2 13" xfId="14223" xr:uid="{00000000-0005-0000-0000-0000FB330000}"/>
    <cellStyle name="Normal 4 2 14" xfId="20869" xr:uid="{3C82A08E-8BA0-4956-BB22-6198381FB73F}"/>
    <cellStyle name="Normal 4 2 2" xfId="2462" xr:uid="{00000000-0005-0000-0000-000058090000}"/>
    <cellStyle name="Normal 4 2 2 2" xfId="14224" xr:uid="{00000000-0005-0000-0000-0000FD330000}"/>
    <cellStyle name="Normal 4 2 2 2 2" xfId="14225" xr:uid="{00000000-0005-0000-0000-0000FE330000}"/>
    <cellStyle name="Normal 4 2 2 2 2 2" xfId="26974" xr:uid="{56215F94-FFE2-4A78-9A23-7D2889BC4512}"/>
    <cellStyle name="Normal 4 2 2 3" xfId="14226" xr:uid="{00000000-0005-0000-0000-0000FF330000}"/>
    <cellStyle name="Normal 4 2 2 3 2" xfId="14227" xr:uid="{00000000-0005-0000-0000-000000340000}"/>
    <cellStyle name="Normal 4 2 2 3 2 2" xfId="26976" xr:uid="{C00EE885-B16C-4052-8AA3-ADEF975F6652}"/>
    <cellStyle name="Normal 4 2 2 3 3" xfId="26975" xr:uid="{BE93F142-29F2-4BC0-BEC7-BC896934FDEE}"/>
    <cellStyle name="Normal 4 2 2 4" xfId="14228" xr:uid="{00000000-0005-0000-0000-000001340000}"/>
    <cellStyle name="Normal 4 2 2 4 2" xfId="26977" xr:uid="{BE835BBC-EC99-40CD-951C-543236CF36CD}"/>
    <cellStyle name="Normal 4 2 2 5" xfId="14229" xr:uid="{00000000-0005-0000-0000-000002340000}"/>
    <cellStyle name="Normal 4 2 2 5 2" xfId="26978" xr:uid="{A4CC540E-FDCB-4C25-B74B-E94962F563C2}"/>
    <cellStyle name="Normal 4 2 2 6" xfId="14230" xr:uid="{00000000-0005-0000-0000-000003340000}"/>
    <cellStyle name="Normal 4 2 3" xfId="2890" xr:uid="{00000000-0005-0000-0000-000059090000}"/>
    <cellStyle name="Normal 4 2 3 2" xfId="14232" xr:uid="{00000000-0005-0000-0000-000005340000}"/>
    <cellStyle name="Normal 4 2 3 2 2" xfId="14233" xr:uid="{00000000-0005-0000-0000-000006340000}"/>
    <cellStyle name="Normal 4 2 3 2 2 2" xfId="14234" xr:uid="{00000000-0005-0000-0000-000007340000}"/>
    <cellStyle name="Normal 4 2 3 2 2 2 2" xfId="26980" xr:uid="{F4E35A8A-84AB-4DE3-93CD-31BCD23A2368}"/>
    <cellStyle name="Normal 4 2 3 2 2 3" xfId="14235" xr:uid="{00000000-0005-0000-0000-000008340000}"/>
    <cellStyle name="Normal 4 2 3 2 2 4" xfId="26979" xr:uid="{8D096FD3-BF3E-4DDD-8A80-847F1738FF81}"/>
    <cellStyle name="Normal 4 2 3 2 3" xfId="14236" xr:uid="{00000000-0005-0000-0000-000009340000}"/>
    <cellStyle name="Normal 4 2 3 2 4" xfId="14237" xr:uid="{00000000-0005-0000-0000-00000A340000}"/>
    <cellStyle name="Normal 4 2 3 2 4 2" xfId="26981" xr:uid="{00F64156-A0BB-44F3-A37A-9055987FF64E}"/>
    <cellStyle name="Normal 4 2 3 2 5" xfId="14238" xr:uid="{00000000-0005-0000-0000-00000B340000}"/>
    <cellStyle name="Normal 4 2 3 3" xfId="14239" xr:uid="{00000000-0005-0000-0000-00000C340000}"/>
    <cellStyle name="Normal 4 2 3 3 2" xfId="14240" xr:uid="{00000000-0005-0000-0000-00000D340000}"/>
    <cellStyle name="Normal 4 2 3 3 2 2" xfId="26983" xr:uid="{479B3894-8732-44FD-ADD9-128483199397}"/>
    <cellStyle name="Normal 4 2 3 3 3" xfId="14241" xr:uid="{00000000-0005-0000-0000-00000E340000}"/>
    <cellStyle name="Normal 4 2 3 3 4" xfId="26982" xr:uid="{CDE37849-C991-416C-A0CD-F239DAC0A7D2}"/>
    <cellStyle name="Normal 4 2 3 4" xfId="14242" xr:uid="{00000000-0005-0000-0000-00000F340000}"/>
    <cellStyle name="Normal 4 2 3 5" xfId="14243" xr:uid="{00000000-0005-0000-0000-000010340000}"/>
    <cellStyle name="Normal 4 2 3 5 2" xfId="26984" xr:uid="{E6BD4BDD-4D92-4E6A-BE7A-FFC36F573284}"/>
    <cellStyle name="Normal 4 2 3 6" xfId="14244" xr:uid="{00000000-0005-0000-0000-000011340000}"/>
    <cellStyle name="Normal 4 2 3 6 2" xfId="26985" xr:uid="{0B6A7970-EF67-4958-842D-92BD85ED4CF5}"/>
    <cellStyle name="Normal 4 2 3 7" xfId="14245" xr:uid="{00000000-0005-0000-0000-000012340000}"/>
    <cellStyle name="Normal 4 2 3 8" xfId="14231" xr:uid="{00000000-0005-0000-0000-000004340000}"/>
    <cellStyle name="Normal 4 2 3 9" xfId="21040" xr:uid="{23A4B48A-3FC1-414B-A340-921210EBFB1F}"/>
    <cellStyle name="Normal 4 2 4" xfId="2948" xr:uid="{00000000-0005-0000-0000-00005A090000}"/>
    <cellStyle name="Normal 4 2 4 2" xfId="14247" xr:uid="{00000000-0005-0000-0000-000014340000}"/>
    <cellStyle name="Normal 4 2 4 2 2" xfId="14248" xr:uid="{00000000-0005-0000-0000-000015340000}"/>
    <cellStyle name="Normal 4 2 4 2 3" xfId="26986" xr:uid="{C1586966-BB57-49BD-A215-1E64B66F47A7}"/>
    <cellStyle name="Normal 4 2 4 3" xfId="14249" xr:uid="{00000000-0005-0000-0000-000016340000}"/>
    <cellStyle name="Normal 4 2 4 4" xfId="14250" xr:uid="{00000000-0005-0000-0000-000017340000}"/>
    <cellStyle name="Normal 4 2 4 4 2" xfId="26987" xr:uid="{83AAF4F6-9AF2-4F7B-B88B-F5AA90947914}"/>
    <cellStyle name="Normal 4 2 4 5" xfId="14251" xr:uid="{00000000-0005-0000-0000-000018340000}"/>
    <cellStyle name="Normal 4 2 4 6" xfId="14246" xr:uid="{00000000-0005-0000-0000-000013340000}"/>
    <cellStyle name="Normal 4 2 4 7" xfId="21098" xr:uid="{0D37B32E-5C49-4EDD-83F5-987515D2A0A9}"/>
    <cellStyle name="Normal 4 2 5" xfId="14252" xr:uid="{00000000-0005-0000-0000-000019340000}"/>
    <cellStyle name="Normal 4 2 5 2" xfId="14253" xr:uid="{00000000-0005-0000-0000-00001A340000}"/>
    <cellStyle name="Normal 4 2 5 2 2" xfId="14254" xr:uid="{00000000-0005-0000-0000-00001B340000}"/>
    <cellStyle name="Normal 4 2 5 2 3" xfId="26988" xr:uid="{93EA0CF8-B702-40C3-A508-31A750966D55}"/>
    <cellStyle name="Normal 4 2 5 3" xfId="14255" xr:uid="{00000000-0005-0000-0000-00001C340000}"/>
    <cellStyle name="Normal 4 2 5 4" xfId="14256" xr:uid="{00000000-0005-0000-0000-00001D340000}"/>
    <cellStyle name="Normal 4 2 5 4 2" xfId="26989" xr:uid="{054E72B8-A88B-46FF-AAE4-1E298DA12B01}"/>
    <cellStyle name="Normal 4 2 5 5" xfId="14257" xr:uid="{00000000-0005-0000-0000-00001E340000}"/>
    <cellStyle name="Normal 4 2 6" xfId="14258" xr:uid="{00000000-0005-0000-0000-00001F340000}"/>
    <cellStyle name="Normal 4 2 6 2" xfId="14259" xr:uid="{00000000-0005-0000-0000-000020340000}"/>
    <cellStyle name="Normal 4 2 6 2 2" xfId="26991" xr:uid="{B973AD2A-BC33-41B8-994D-B3E71B94827A}"/>
    <cellStyle name="Normal 4 2 6 3" xfId="14260" xr:uid="{00000000-0005-0000-0000-000021340000}"/>
    <cellStyle name="Normal 4 2 6 4" xfId="26990" xr:uid="{BCB1736C-B259-42DD-830D-811931F1C652}"/>
    <cellStyle name="Normal 4 2 7" xfId="14261" xr:uid="{00000000-0005-0000-0000-000022340000}"/>
    <cellStyle name="Normal 4 2 7 2" xfId="14262" xr:uid="{00000000-0005-0000-0000-000023340000}"/>
    <cellStyle name="Normal 4 2 7 2 2" xfId="26993" xr:uid="{B7A5BF3F-9609-4731-A633-B0B4B117602F}"/>
    <cellStyle name="Normal 4 2 7 3" xfId="26992" xr:uid="{A17A7FA0-6E80-41D2-A2AB-2FDED46B6B71}"/>
    <cellStyle name="Normal 4 2 8" xfId="14263" xr:uid="{00000000-0005-0000-0000-000024340000}"/>
    <cellStyle name="Normal 4 2 8 2" xfId="26994" xr:uid="{D7EAC978-E7B0-4F35-B42F-56B1D602386F}"/>
    <cellStyle name="Normal 4 2 9" xfId="14264" xr:uid="{00000000-0005-0000-0000-000025340000}"/>
    <cellStyle name="Normal 4 2 9 2" xfId="26995" xr:uid="{9FA618AA-D207-41DC-80DF-B3E038DEA63C}"/>
    <cellStyle name="Normal 4 2_App b.3 Unspent_" xfId="2463" xr:uid="{00000000-0005-0000-0000-00005B090000}"/>
    <cellStyle name="Normal 4 3" xfId="2464" xr:uid="{00000000-0005-0000-0000-00005C090000}"/>
    <cellStyle name="Normal 4 3 2" xfId="14265" xr:uid="{00000000-0005-0000-0000-000027340000}"/>
    <cellStyle name="Normal 4 3 2 2" xfId="14266" xr:uid="{00000000-0005-0000-0000-000028340000}"/>
    <cellStyle name="Normal 4 3 2 2 2" xfId="14267" xr:uid="{00000000-0005-0000-0000-000029340000}"/>
    <cellStyle name="Normal 4 3 2 2 2 2" xfId="14268" xr:uid="{00000000-0005-0000-0000-00002A340000}"/>
    <cellStyle name="Normal 4 3 2 2 2 3" xfId="14269" xr:uid="{00000000-0005-0000-0000-00002B340000}"/>
    <cellStyle name="Normal 4 3 2 2 2 3 2" xfId="26996" xr:uid="{5A49DAA6-DBE8-4605-8D52-024EC1533054}"/>
    <cellStyle name="Normal 4 3 2 2 2 4" xfId="14270" xr:uid="{00000000-0005-0000-0000-00002C340000}"/>
    <cellStyle name="Normal 4 3 2 2 3" xfId="14271" xr:uid="{00000000-0005-0000-0000-00002D340000}"/>
    <cellStyle name="Normal 4 3 2 2 4" xfId="14272" xr:uid="{00000000-0005-0000-0000-00002E340000}"/>
    <cellStyle name="Normal 4 3 2 2 4 2" xfId="26997" xr:uid="{B8441789-FC5E-476B-B566-0C8100EB10B0}"/>
    <cellStyle name="Normal 4 3 2 2 5" xfId="14273" xr:uid="{00000000-0005-0000-0000-00002F340000}"/>
    <cellStyle name="Normal 4 3 2 2 5 2" xfId="26998" xr:uid="{0BB35493-9495-4DD2-B1A4-80DB1E6992DF}"/>
    <cellStyle name="Normal 4 3 2 2 6" xfId="14274" xr:uid="{00000000-0005-0000-0000-000030340000}"/>
    <cellStyle name="Normal 4 3 2 3" xfId="14275" xr:uid="{00000000-0005-0000-0000-000031340000}"/>
    <cellStyle name="Normal 4 3 2 3 2" xfId="14276" xr:uid="{00000000-0005-0000-0000-000032340000}"/>
    <cellStyle name="Normal 4 3 2 3 3" xfId="14277" xr:uid="{00000000-0005-0000-0000-000033340000}"/>
    <cellStyle name="Normal 4 3 2 4" xfId="14278" xr:uid="{00000000-0005-0000-0000-000034340000}"/>
    <cellStyle name="Normal 4 3 2 4 2" xfId="14279" xr:uid="{00000000-0005-0000-0000-000035340000}"/>
    <cellStyle name="Normal 4 3 2 4 3" xfId="26999" xr:uid="{07FF6FC6-2C87-41A4-B69C-6C3C71D711EF}"/>
    <cellStyle name="Normal 4 3 2 5" xfId="14280" xr:uid="{00000000-0005-0000-0000-000036340000}"/>
    <cellStyle name="Normal 4 3 3" xfId="14281" xr:uid="{00000000-0005-0000-0000-000037340000}"/>
    <cellStyle name="Normal 4 3 3 2" xfId="14282" xr:uid="{00000000-0005-0000-0000-000038340000}"/>
    <cellStyle name="Normal 4 3 3 2 2" xfId="27001" xr:uid="{BA92FB08-E0A2-4DED-9A00-8E6A56C0FB76}"/>
    <cellStyle name="Normal 4 3 3 3" xfId="14283" xr:uid="{00000000-0005-0000-0000-000039340000}"/>
    <cellStyle name="Normal 4 3 3 4" xfId="27000" xr:uid="{2FEAF9B5-FAC6-4A1D-B3E0-B6C7A89E77C3}"/>
    <cellStyle name="Normal 4 3 4" xfId="14284" xr:uid="{00000000-0005-0000-0000-00003A340000}"/>
    <cellStyle name="Normal 4 3 4 2" xfId="14285" xr:uid="{00000000-0005-0000-0000-00003B340000}"/>
    <cellStyle name="Normal 4 3 4 2 2" xfId="27003" xr:uid="{53D55B14-DC45-4E45-BBED-D968B42128AF}"/>
    <cellStyle name="Normal 4 3 4 3" xfId="27002" xr:uid="{982E2F99-126F-4BFC-A7D8-C6D7B498E32E}"/>
    <cellStyle name="Normal 4 3 5" xfId="14286" xr:uid="{00000000-0005-0000-0000-00003C340000}"/>
    <cellStyle name="Normal 4 3 6" xfId="14287" xr:uid="{00000000-0005-0000-0000-00003D340000}"/>
    <cellStyle name="Normal 4 4" xfId="2465" xr:uid="{00000000-0005-0000-0000-00005D090000}"/>
    <cellStyle name="Normal 4 4 10" xfId="14288" xr:uid="{00000000-0005-0000-0000-00003F340000}"/>
    <cellStyle name="Normal 4 4 11" xfId="20870" xr:uid="{9198E701-B069-4AC5-B58A-006E893025A8}"/>
    <cellStyle name="Normal 4 4 2" xfId="2891" xr:uid="{00000000-0005-0000-0000-00005E090000}"/>
    <cellStyle name="Normal 4 4 2 2" xfId="14290" xr:uid="{00000000-0005-0000-0000-000041340000}"/>
    <cellStyle name="Normal 4 4 2 3" xfId="14291" xr:uid="{00000000-0005-0000-0000-000042340000}"/>
    <cellStyle name="Normal 4 4 2 4" xfId="14289" xr:uid="{00000000-0005-0000-0000-000040340000}"/>
    <cellStyle name="Normal 4 4 2 5" xfId="21041" xr:uid="{3C0E30EE-CD38-44AF-A74C-E0D2368E45BC}"/>
    <cellStyle name="Normal 4 4 3" xfId="2949" xr:uid="{00000000-0005-0000-0000-00005F090000}"/>
    <cellStyle name="Normal 4 4 3 2" xfId="14292" xr:uid="{00000000-0005-0000-0000-000043340000}"/>
    <cellStyle name="Normal 4 4 3 3" xfId="21099" xr:uid="{8A7DA353-0FD6-4734-B616-B1C170617B93}"/>
    <cellStyle name="Normal 4 4 4" xfId="14293" xr:uid="{00000000-0005-0000-0000-000044340000}"/>
    <cellStyle name="Normal 4 4 4 2" xfId="14294" xr:uid="{00000000-0005-0000-0000-000045340000}"/>
    <cellStyle name="Normal 4 4 4 2 2" xfId="27005" xr:uid="{18DB5B21-CE7D-4340-970B-521C4DD375CA}"/>
    <cellStyle name="Normal 4 4 4 3" xfId="27004" xr:uid="{679F5EE0-DE60-42C3-9237-380CF2F4837C}"/>
    <cellStyle name="Normal 4 4 5" xfId="14295" xr:uid="{00000000-0005-0000-0000-000046340000}"/>
    <cellStyle name="Normal 4 4 5 2" xfId="14296" xr:uid="{00000000-0005-0000-0000-000047340000}"/>
    <cellStyle name="Normal 4 4 5 2 2" xfId="27007" xr:uid="{6DD94414-1902-4D3D-B7D4-97CADB868494}"/>
    <cellStyle name="Normal 4 4 5 3" xfId="27006" xr:uid="{B43772FA-945D-480B-8744-B2880CFBA5E9}"/>
    <cellStyle name="Normal 4 4 6" xfId="14297" xr:uid="{00000000-0005-0000-0000-000048340000}"/>
    <cellStyle name="Normal 4 4 6 2" xfId="27008" xr:uid="{A9534482-15E3-4A0D-88AC-CF4F09E99CD8}"/>
    <cellStyle name="Normal 4 4 7" xfId="14298" xr:uid="{00000000-0005-0000-0000-000049340000}"/>
    <cellStyle name="Normal 4 4 7 2" xfId="27009" xr:uid="{C1A16962-F8E5-4B22-A0C3-60BC9F88C7A1}"/>
    <cellStyle name="Normal 4 4 8" xfId="14299" xr:uid="{00000000-0005-0000-0000-00004A340000}"/>
    <cellStyle name="Normal 4 4 8 2" xfId="27010" xr:uid="{8B62AF4A-51C9-4448-9E1F-380BE2504D1A}"/>
    <cellStyle name="Normal 4 4 9" xfId="14300" xr:uid="{00000000-0005-0000-0000-00004B340000}"/>
    <cellStyle name="Normal 4 4 9 2" xfId="27011" xr:uid="{AF1BCB9E-75EC-4E91-892B-2CD509AF7135}"/>
    <cellStyle name="Normal 4 5" xfId="2466" xr:uid="{00000000-0005-0000-0000-000060090000}"/>
    <cellStyle name="Normal 4 5 2" xfId="14301" xr:uid="{00000000-0005-0000-0000-00004D340000}"/>
    <cellStyle name="Normal 4 5 2 2" xfId="14302" xr:uid="{00000000-0005-0000-0000-00004E340000}"/>
    <cellStyle name="Normal 4 5 2 3" xfId="27012" xr:uid="{9F13BDD5-0DFF-43C7-9700-E3EC6F3875D3}"/>
    <cellStyle name="Normal 4 5 3" xfId="14303" xr:uid="{00000000-0005-0000-0000-00004F340000}"/>
    <cellStyle name="Normal 4 5 3 2" xfId="27013" xr:uid="{7025FD0C-5812-4389-8C1F-7B14D3875174}"/>
    <cellStyle name="Normal 4 5 4" xfId="14304" xr:uid="{00000000-0005-0000-0000-000050340000}"/>
    <cellStyle name="Normal 4 6" xfId="14305" xr:uid="{00000000-0005-0000-0000-000051340000}"/>
    <cellStyle name="Normal 4 6 10" xfId="14306" xr:uid="{00000000-0005-0000-0000-000052340000}"/>
    <cellStyle name="Normal 4 6 10 2" xfId="27014" xr:uid="{6546DEC9-3BAC-4DF8-9CAF-49A812DFE5A0}"/>
    <cellStyle name="Normal 4 6 11" xfId="14307" xr:uid="{00000000-0005-0000-0000-000053340000}"/>
    <cellStyle name="Normal 4 6 2" xfId="14308" xr:uid="{00000000-0005-0000-0000-000054340000}"/>
    <cellStyle name="Normal 4 6 2 10" xfId="14309" xr:uid="{00000000-0005-0000-0000-000055340000}"/>
    <cellStyle name="Normal 4 6 2 2" xfId="14310" xr:uid="{00000000-0005-0000-0000-000056340000}"/>
    <cellStyle name="Normal 4 6 2 2 2" xfId="14311" xr:uid="{00000000-0005-0000-0000-000057340000}"/>
    <cellStyle name="Normal 4 6 2 2 2 2" xfId="14312" xr:uid="{00000000-0005-0000-0000-000058340000}"/>
    <cellStyle name="Normal 4 6 2 2 2 2 2" xfId="14313" xr:uid="{00000000-0005-0000-0000-000059340000}"/>
    <cellStyle name="Normal 4 6 2 2 2 2 2 2" xfId="14314" xr:uid="{00000000-0005-0000-0000-00005A340000}"/>
    <cellStyle name="Normal 4 6 2 2 2 2 2 3" xfId="14315" xr:uid="{00000000-0005-0000-0000-00005B340000}"/>
    <cellStyle name="Normal 4 6 2 2 2 2 3" xfId="14316" xr:uid="{00000000-0005-0000-0000-00005C340000}"/>
    <cellStyle name="Normal 4 6 2 2 2 2 4" xfId="14317" xr:uid="{00000000-0005-0000-0000-00005D340000}"/>
    <cellStyle name="Normal 4 6 2 2 2 2 4 2" xfId="27015" xr:uid="{9C5CBE14-5F22-4E72-8090-88F90E29566C}"/>
    <cellStyle name="Normal 4 6 2 2 2 2 5" xfId="14318" xr:uid="{00000000-0005-0000-0000-00005E340000}"/>
    <cellStyle name="Normal 4 6 2 2 2 2 5 2" xfId="27016" xr:uid="{0B164AE3-18F9-4C3B-9467-18672746618E}"/>
    <cellStyle name="Normal 4 6 2 2 2 2 6" xfId="14319" xr:uid="{00000000-0005-0000-0000-00005F340000}"/>
    <cellStyle name="Normal 4 6 2 2 2 3" xfId="14320" xr:uid="{00000000-0005-0000-0000-000060340000}"/>
    <cellStyle name="Normal 4 6 2 2 2 3 2" xfId="14321" xr:uid="{00000000-0005-0000-0000-000061340000}"/>
    <cellStyle name="Normal 4 6 2 2 2 3 2 2" xfId="14322" xr:uid="{00000000-0005-0000-0000-000062340000}"/>
    <cellStyle name="Normal 4 6 2 2 2 3 2 3" xfId="14323" xr:uid="{00000000-0005-0000-0000-000063340000}"/>
    <cellStyle name="Normal 4 6 2 2 2 3 3" xfId="14324" xr:uid="{00000000-0005-0000-0000-000064340000}"/>
    <cellStyle name="Normal 4 6 2 2 2 3 3 2" xfId="14325" xr:uid="{00000000-0005-0000-0000-000065340000}"/>
    <cellStyle name="Normal 4 6 2 2 2 3 3 3" xfId="27017" xr:uid="{30398D29-1D9A-4CF5-9B43-7782AF3F9F18}"/>
    <cellStyle name="Normal 4 6 2 2 2 3 4" xfId="14326" xr:uid="{00000000-0005-0000-0000-000066340000}"/>
    <cellStyle name="Normal 4 6 2 2 2 4" xfId="14327" xr:uid="{00000000-0005-0000-0000-000067340000}"/>
    <cellStyle name="Normal 4 6 2 2 2 4 2" xfId="14328" xr:uid="{00000000-0005-0000-0000-000068340000}"/>
    <cellStyle name="Normal 4 6 2 2 2 4 3" xfId="14329" xr:uid="{00000000-0005-0000-0000-000069340000}"/>
    <cellStyle name="Normal 4 6 2 2 2 5" xfId="14330" xr:uid="{00000000-0005-0000-0000-00006A340000}"/>
    <cellStyle name="Normal 4 6 2 2 2 6" xfId="14331" xr:uid="{00000000-0005-0000-0000-00006B340000}"/>
    <cellStyle name="Normal 4 6 2 2 2 6 2" xfId="27018" xr:uid="{3825C9E9-9012-430A-B49F-22A32893401B}"/>
    <cellStyle name="Normal 4 6 2 2 2 7" xfId="14332" xr:uid="{00000000-0005-0000-0000-00006C340000}"/>
    <cellStyle name="Normal 4 6 2 2 2 7 2" xfId="27019" xr:uid="{61074B3A-6BA4-48DD-8B63-0D910DA44875}"/>
    <cellStyle name="Normal 4 6 2 2 2 8" xfId="14333" xr:uid="{00000000-0005-0000-0000-00006D340000}"/>
    <cellStyle name="Normal 4 6 2 2 3" xfId="14334" xr:uid="{00000000-0005-0000-0000-00006E340000}"/>
    <cellStyle name="Normal 4 6 2 2 3 2" xfId="14335" xr:uid="{00000000-0005-0000-0000-00006F340000}"/>
    <cellStyle name="Normal 4 6 2 2 3 2 2" xfId="14336" xr:uid="{00000000-0005-0000-0000-000070340000}"/>
    <cellStyle name="Normal 4 6 2 2 3 2 3" xfId="14337" xr:uid="{00000000-0005-0000-0000-000071340000}"/>
    <cellStyle name="Normal 4 6 2 2 3 3" xfId="14338" xr:uid="{00000000-0005-0000-0000-000072340000}"/>
    <cellStyle name="Normal 4 6 2 2 3 4" xfId="14339" xr:uid="{00000000-0005-0000-0000-000073340000}"/>
    <cellStyle name="Normal 4 6 2 2 3 4 2" xfId="27020" xr:uid="{1F814D41-239E-4A61-B7AB-1835C4F37003}"/>
    <cellStyle name="Normal 4 6 2 2 3 5" xfId="14340" xr:uid="{00000000-0005-0000-0000-000074340000}"/>
    <cellStyle name="Normal 4 6 2 2 3 5 2" xfId="27021" xr:uid="{352C4800-8CF3-4546-A688-E57FC3CB6B73}"/>
    <cellStyle name="Normal 4 6 2 2 3 6" xfId="14341" xr:uid="{00000000-0005-0000-0000-000075340000}"/>
    <cellStyle name="Normal 4 6 2 2 4" xfId="14342" xr:uid="{00000000-0005-0000-0000-000076340000}"/>
    <cellStyle name="Normal 4 6 2 2 4 2" xfId="14343" xr:uid="{00000000-0005-0000-0000-000077340000}"/>
    <cellStyle name="Normal 4 6 2 2 4 2 2" xfId="14344" xr:uid="{00000000-0005-0000-0000-000078340000}"/>
    <cellStyle name="Normal 4 6 2 2 4 2 3" xfId="14345" xr:uid="{00000000-0005-0000-0000-000079340000}"/>
    <cellStyle name="Normal 4 6 2 2 4 3" xfId="14346" xr:uid="{00000000-0005-0000-0000-00007A340000}"/>
    <cellStyle name="Normal 4 6 2 2 4 3 2" xfId="14347" xr:uid="{00000000-0005-0000-0000-00007B340000}"/>
    <cellStyle name="Normal 4 6 2 2 4 3 3" xfId="27022" xr:uid="{2BFEE6D0-B11D-4897-A29C-8B8F6B76173F}"/>
    <cellStyle name="Normal 4 6 2 2 4 4" xfId="14348" xr:uid="{00000000-0005-0000-0000-00007C340000}"/>
    <cellStyle name="Normal 4 6 2 2 5" xfId="14349" xr:uid="{00000000-0005-0000-0000-00007D340000}"/>
    <cellStyle name="Normal 4 6 2 2 5 2" xfId="14350" xr:uid="{00000000-0005-0000-0000-00007E340000}"/>
    <cellStyle name="Normal 4 6 2 2 5 3" xfId="14351" xr:uid="{00000000-0005-0000-0000-00007F340000}"/>
    <cellStyle name="Normal 4 6 2 2 6" xfId="14352" xr:uid="{00000000-0005-0000-0000-000080340000}"/>
    <cellStyle name="Normal 4 6 2 2 7" xfId="14353" xr:uid="{00000000-0005-0000-0000-000081340000}"/>
    <cellStyle name="Normal 4 6 2 2 7 2" xfId="27023" xr:uid="{71F0D88D-8006-41C5-9830-EC61CA9C7292}"/>
    <cellStyle name="Normal 4 6 2 2 8" xfId="14354" xr:uid="{00000000-0005-0000-0000-000082340000}"/>
    <cellStyle name="Normal 4 6 2 2 8 2" xfId="27024" xr:uid="{175A664E-69D5-4F87-88F9-8E4028AC0825}"/>
    <cellStyle name="Normal 4 6 2 2 9" xfId="14355" xr:uid="{00000000-0005-0000-0000-000083340000}"/>
    <cellStyle name="Normal 4 6 2 3" xfId="14356" xr:uid="{00000000-0005-0000-0000-000084340000}"/>
    <cellStyle name="Normal 4 6 2 3 2" xfId="14357" xr:uid="{00000000-0005-0000-0000-000085340000}"/>
    <cellStyle name="Normal 4 6 2 3 2 2" xfId="14358" xr:uid="{00000000-0005-0000-0000-000086340000}"/>
    <cellStyle name="Normal 4 6 2 3 2 2 2" xfId="14359" xr:uid="{00000000-0005-0000-0000-000087340000}"/>
    <cellStyle name="Normal 4 6 2 3 2 2 3" xfId="14360" xr:uid="{00000000-0005-0000-0000-000088340000}"/>
    <cellStyle name="Normal 4 6 2 3 2 2 3 2" xfId="27025" xr:uid="{F9ED1FC3-F2FF-437E-A896-116E0859AD86}"/>
    <cellStyle name="Normal 4 6 2 3 2 2 4" xfId="14361" xr:uid="{00000000-0005-0000-0000-000089340000}"/>
    <cellStyle name="Normal 4 6 2 3 2 3" xfId="14362" xr:uid="{00000000-0005-0000-0000-00008A340000}"/>
    <cellStyle name="Normal 4 6 2 3 2 4" xfId="14363" xr:uid="{00000000-0005-0000-0000-00008B340000}"/>
    <cellStyle name="Normal 4 6 2 3 2 4 2" xfId="27026" xr:uid="{E4DF19CF-8183-461A-A37D-10B09ECD63B2}"/>
    <cellStyle name="Normal 4 6 2 3 2 5" xfId="14364" xr:uid="{00000000-0005-0000-0000-00008C340000}"/>
    <cellStyle name="Normal 4 6 2 3 2 5 2" xfId="27027" xr:uid="{F6B799B7-8A1C-4F10-9DB1-DB5C70DFEABC}"/>
    <cellStyle name="Normal 4 6 2 3 2 6" xfId="14365" xr:uid="{00000000-0005-0000-0000-00008D340000}"/>
    <cellStyle name="Normal 4 6 2 3 3" xfId="14366" xr:uid="{00000000-0005-0000-0000-00008E340000}"/>
    <cellStyle name="Normal 4 6 2 3 3 2" xfId="14367" xr:uid="{00000000-0005-0000-0000-00008F340000}"/>
    <cellStyle name="Normal 4 6 2 3 3 2 2" xfId="14368" xr:uid="{00000000-0005-0000-0000-000090340000}"/>
    <cellStyle name="Normal 4 6 2 3 3 2 3" xfId="14369" xr:uid="{00000000-0005-0000-0000-000091340000}"/>
    <cellStyle name="Normal 4 6 2 3 3 3" xfId="14370" xr:uid="{00000000-0005-0000-0000-000092340000}"/>
    <cellStyle name="Normal 4 6 2 3 3 4" xfId="14371" xr:uid="{00000000-0005-0000-0000-000093340000}"/>
    <cellStyle name="Normal 4 6 2 3 3 4 2" xfId="27028" xr:uid="{FDA5CE76-F6F0-4B67-A4B3-4459C544AB6F}"/>
    <cellStyle name="Normal 4 6 2 3 3 5" xfId="14372" xr:uid="{00000000-0005-0000-0000-000094340000}"/>
    <cellStyle name="Normal 4 6 2 3 3 5 2" xfId="27029" xr:uid="{55AAF8B8-1AA0-4BF5-A91E-2289E1BB9B94}"/>
    <cellStyle name="Normal 4 6 2 3 3 6" xfId="14373" xr:uid="{00000000-0005-0000-0000-000095340000}"/>
    <cellStyle name="Normal 4 6 2 3 4" xfId="14374" xr:uid="{00000000-0005-0000-0000-000096340000}"/>
    <cellStyle name="Normal 4 6 2 3 4 2" xfId="14375" xr:uid="{00000000-0005-0000-0000-000097340000}"/>
    <cellStyle name="Normal 4 6 2 3 4 3" xfId="14376" xr:uid="{00000000-0005-0000-0000-000098340000}"/>
    <cellStyle name="Normal 4 6 2 3 5" xfId="14377" xr:uid="{00000000-0005-0000-0000-000099340000}"/>
    <cellStyle name="Normal 4 6 2 3 6" xfId="14378" xr:uid="{00000000-0005-0000-0000-00009A340000}"/>
    <cellStyle name="Normal 4 6 2 3 6 2" xfId="27030" xr:uid="{E4B2BB22-D613-472B-8FF2-DFC34AE32282}"/>
    <cellStyle name="Normal 4 6 2 3 7" xfId="14379" xr:uid="{00000000-0005-0000-0000-00009B340000}"/>
    <cellStyle name="Normal 4 6 2 3 7 2" xfId="27031" xr:uid="{6BBDCB20-994B-471C-B9A8-3105CCAC39EA}"/>
    <cellStyle name="Normal 4 6 2 3 8" xfId="14380" xr:uid="{00000000-0005-0000-0000-00009C340000}"/>
    <cellStyle name="Normal 4 6 2 4" xfId="14381" xr:uid="{00000000-0005-0000-0000-00009D340000}"/>
    <cellStyle name="Normal 4 6 2 4 2" xfId="14382" xr:uid="{00000000-0005-0000-0000-00009E340000}"/>
    <cellStyle name="Normal 4 6 2 4 2 2" xfId="14383" xr:uid="{00000000-0005-0000-0000-00009F340000}"/>
    <cellStyle name="Normal 4 6 2 4 2 3" xfId="14384" xr:uid="{00000000-0005-0000-0000-0000A0340000}"/>
    <cellStyle name="Normal 4 6 2 4 2 3 2" xfId="27032" xr:uid="{587CA5BC-ABE2-47EC-9D71-1DDA9348271F}"/>
    <cellStyle name="Normal 4 6 2 4 2 4" xfId="14385" xr:uid="{00000000-0005-0000-0000-0000A1340000}"/>
    <cellStyle name="Normal 4 6 2 4 3" xfId="14386" xr:uid="{00000000-0005-0000-0000-0000A2340000}"/>
    <cellStyle name="Normal 4 6 2 4 4" xfId="14387" xr:uid="{00000000-0005-0000-0000-0000A3340000}"/>
    <cellStyle name="Normal 4 6 2 4 4 2" xfId="27033" xr:uid="{6A32ED3E-9427-4A1A-AD65-D6952A74BB55}"/>
    <cellStyle name="Normal 4 6 2 4 5" xfId="14388" xr:uid="{00000000-0005-0000-0000-0000A4340000}"/>
    <cellStyle name="Normal 4 6 2 4 5 2" xfId="27034" xr:uid="{5EAE72CE-9F90-4BFA-806F-6D1070189DBC}"/>
    <cellStyle name="Normal 4 6 2 4 6" xfId="14389" xr:uid="{00000000-0005-0000-0000-0000A5340000}"/>
    <cellStyle name="Normal 4 6 2 5" xfId="14390" xr:uid="{00000000-0005-0000-0000-0000A6340000}"/>
    <cellStyle name="Normal 4 6 2 5 2" xfId="14391" xr:uid="{00000000-0005-0000-0000-0000A7340000}"/>
    <cellStyle name="Normal 4 6 2 5 2 2" xfId="14392" xr:uid="{00000000-0005-0000-0000-0000A8340000}"/>
    <cellStyle name="Normal 4 6 2 5 2 3" xfId="14393" xr:uid="{00000000-0005-0000-0000-0000A9340000}"/>
    <cellStyle name="Normal 4 6 2 5 3" xfId="14394" xr:uid="{00000000-0005-0000-0000-0000AA340000}"/>
    <cellStyle name="Normal 4 6 2 5 4" xfId="14395" xr:uid="{00000000-0005-0000-0000-0000AB340000}"/>
    <cellStyle name="Normal 4 6 2 5 4 2" xfId="27035" xr:uid="{551FF81D-C813-4B95-A151-00658ABFBA14}"/>
    <cellStyle name="Normal 4 6 2 5 5" xfId="14396" xr:uid="{00000000-0005-0000-0000-0000AC340000}"/>
    <cellStyle name="Normal 4 6 2 5 5 2" xfId="27036" xr:uid="{60FB0EA7-3AFF-47B6-AC1C-F343D59A854D}"/>
    <cellStyle name="Normal 4 6 2 5 6" xfId="14397" xr:uid="{00000000-0005-0000-0000-0000AD340000}"/>
    <cellStyle name="Normal 4 6 2 6" xfId="14398" xr:uid="{00000000-0005-0000-0000-0000AE340000}"/>
    <cellStyle name="Normal 4 6 2 6 2" xfId="14399" xr:uid="{00000000-0005-0000-0000-0000AF340000}"/>
    <cellStyle name="Normal 4 6 2 6 3" xfId="14400" xr:uid="{00000000-0005-0000-0000-0000B0340000}"/>
    <cellStyle name="Normal 4 6 2 7" xfId="14401" xr:uid="{00000000-0005-0000-0000-0000B1340000}"/>
    <cellStyle name="Normal 4 6 2 8" xfId="14402" xr:uid="{00000000-0005-0000-0000-0000B2340000}"/>
    <cellStyle name="Normal 4 6 2 8 2" xfId="27037" xr:uid="{DA77499C-0EA5-45DE-ACA9-A4BABC32B2C6}"/>
    <cellStyle name="Normal 4 6 2 9" xfId="14403" xr:uid="{00000000-0005-0000-0000-0000B3340000}"/>
    <cellStyle name="Normal 4 6 2 9 2" xfId="27038" xr:uid="{948DAE6C-41F6-4DBA-8D14-19BE00D759D5}"/>
    <cellStyle name="Normal 4 6 3" xfId="14404" xr:uid="{00000000-0005-0000-0000-0000B4340000}"/>
    <cellStyle name="Normal 4 6 3 2" xfId="14405" xr:uid="{00000000-0005-0000-0000-0000B5340000}"/>
    <cellStyle name="Normal 4 6 3 2 2" xfId="14406" xr:uid="{00000000-0005-0000-0000-0000B6340000}"/>
    <cellStyle name="Normal 4 6 3 2 2 2" xfId="14407" xr:uid="{00000000-0005-0000-0000-0000B7340000}"/>
    <cellStyle name="Normal 4 6 3 2 2 2 2" xfId="14408" xr:uid="{00000000-0005-0000-0000-0000B8340000}"/>
    <cellStyle name="Normal 4 6 3 2 2 2 3" xfId="14409" xr:uid="{00000000-0005-0000-0000-0000B9340000}"/>
    <cellStyle name="Normal 4 6 3 2 2 3" xfId="14410" xr:uid="{00000000-0005-0000-0000-0000BA340000}"/>
    <cellStyle name="Normal 4 6 3 2 2 4" xfId="14411" xr:uid="{00000000-0005-0000-0000-0000BB340000}"/>
    <cellStyle name="Normal 4 6 3 2 2 4 2" xfId="27039" xr:uid="{99D1F33A-6C08-4026-9335-BDA67167DA8E}"/>
    <cellStyle name="Normal 4 6 3 2 2 5" xfId="14412" xr:uid="{00000000-0005-0000-0000-0000BC340000}"/>
    <cellStyle name="Normal 4 6 3 2 2 5 2" xfId="27040" xr:uid="{4FDD2593-7BC9-44A9-980C-4DCE9303FC4F}"/>
    <cellStyle name="Normal 4 6 3 2 2 6" xfId="14413" xr:uid="{00000000-0005-0000-0000-0000BD340000}"/>
    <cellStyle name="Normal 4 6 3 2 3" xfId="14414" xr:uid="{00000000-0005-0000-0000-0000BE340000}"/>
    <cellStyle name="Normal 4 6 3 2 3 2" xfId="14415" xr:uid="{00000000-0005-0000-0000-0000BF340000}"/>
    <cellStyle name="Normal 4 6 3 2 3 2 2" xfId="14416" xr:uid="{00000000-0005-0000-0000-0000C0340000}"/>
    <cellStyle name="Normal 4 6 3 2 3 2 3" xfId="14417" xr:uid="{00000000-0005-0000-0000-0000C1340000}"/>
    <cellStyle name="Normal 4 6 3 2 3 3" xfId="14418" xr:uid="{00000000-0005-0000-0000-0000C2340000}"/>
    <cellStyle name="Normal 4 6 3 2 3 3 2" xfId="14419" xr:uid="{00000000-0005-0000-0000-0000C3340000}"/>
    <cellStyle name="Normal 4 6 3 2 3 3 3" xfId="27041" xr:uid="{F6178A4E-4239-4FAA-8B20-BEFD24736CEA}"/>
    <cellStyle name="Normal 4 6 3 2 3 4" xfId="14420" xr:uid="{00000000-0005-0000-0000-0000C4340000}"/>
    <cellStyle name="Normal 4 6 3 2 4" xfId="14421" xr:uid="{00000000-0005-0000-0000-0000C5340000}"/>
    <cellStyle name="Normal 4 6 3 2 4 2" xfId="14422" xr:uid="{00000000-0005-0000-0000-0000C6340000}"/>
    <cellStyle name="Normal 4 6 3 2 4 3" xfId="14423" xr:uid="{00000000-0005-0000-0000-0000C7340000}"/>
    <cellStyle name="Normal 4 6 3 2 5" xfId="14424" xr:uid="{00000000-0005-0000-0000-0000C8340000}"/>
    <cellStyle name="Normal 4 6 3 2 6" xfId="14425" xr:uid="{00000000-0005-0000-0000-0000C9340000}"/>
    <cellStyle name="Normal 4 6 3 2 6 2" xfId="27042" xr:uid="{AEEC98EC-EC60-400F-97FA-CAD33F616C5F}"/>
    <cellStyle name="Normal 4 6 3 2 7" xfId="14426" xr:uid="{00000000-0005-0000-0000-0000CA340000}"/>
    <cellStyle name="Normal 4 6 3 2 7 2" xfId="27043" xr:uid="{34798B69-A241-471C-B658-D43346C3154D}"/>
    <cellStyle name="Normal 4 6 3 2 8" xfId="14427" xr:uid="{00000000-0005-0000-0000-0000CB340000}"/>
    <cellStyle name="Normal 4 6 3 3" xfId="14428" xr:uid="{00000000-0005-0000-0000-0000CC340000}"/>
    <cellStyle name="Normal 4 6 3 3 2" xfId="14429" xr:uid="{00000000-0005-0000-0000-0000CD340000}"/>
    <cellStyle name="Normal 4 6 3 3 2 2" xfId="14430" xr:uid="{00000000-0005-0000-0000-0000CE340000}"/>
    <cellStyle name="Normal 4 6 3 3 2 3" xfId="14431" xr:uid="{00000000-0005-0000-0000-0000CF340000}"/>
    <cellStyle name="Normal 4 6 3 3 3" xfId="14432" xr:uid="{00000000-0005-0000-0000-0000D0340000}"/>
    <cellStyle name="Normal 4 6 3 3 4" xfId="14433" xr:uid="{00000000-0005-0000-0000-0000D1340000}"/>
    <cellStyle name="Normal 4 6 3 3 4 2" xfId="27044" xr:uid="{426077D8-F75D-44E8-A3FB-C5E325B11434}"/>
    <cellStyle name="Normal 4 6 3 3 5" xfId="14434" xr:uid="{00000000-0005-0000-0000-0000D2340000}"/>
    <cellStyle name="Normal 4 6 3 3 5 2" xfId="27045" xr:uid="{7812AED3-A3BE-4159-90DA-6A29F8C7C1A2}"/>
    <cellStyle name="Normal 4 6 3 3 6" xfId="14435" xr:uid="{00000000-0005-0000-0000-0000D3340000}"/>
    <cellStyle name="Normal 4 6 3 4" xfId="14436" xr:uid="{00000000-0005-0000-0000-0000D4340000}"/>
    <cellStyle name="Normal 4 6 3 4 2" xfId="14437" xr:uid="{00000000-0005-0000-0000-0000D5340000}"/>
    <cellStyle name="Normal 4 6 3 4 2 2" xfId="14438" xr:uid="{00000000-0005-0000-0000-0000D6340000}"/>
    <cellStyle name="Normal 4 6 3 4 2 3" xfId="14439" xr:uid="{00000000-0005-0000-0000-0000D7340000}"/>
    <cellStyle name="Normal 4 6 3 4 3" xfId="14440" xr:uid="{00000000-0005-0000-0000-0000D8340000}"/>
    <cellStyle name="Normal 4 6 3 4 3 2" xfId="14441" xr:uid="{00000000-0005-0000-0000-0000D9340000}"/>
    <cellStyle name="Normal 4 6 3 4 3 3" xfId="27046" xr:uid="{885524A4-8852-4936-9306-29FF559A0941}"/>
    <cellStyle name="Normal 4 6 3 4 4" xfId="14442" xr:uid="{00000000-0005-0000-0000-0000DA340000}"/>
    <cellStyle name="Normal 4 6 3 5" xfId="14443" xr:uid="{00000000-0005-0000-0000-0000DB340000}"/>
    <cellStyle name="Normal 4 6 3 5 2" xfId="14444" xr:uid="{00000000-0005-0000-0000-0000DC340000}"/>
    <cellStyle name="Normal 4 6 3 5 3" xfId="14445" xr:uid="{00000000-0005-0000-0000-0000DD340000}"/>
    <cellStyle name="Normal 4 6 3 6" xfId="14446" xr:uid="{00000000-0005-0000-0000-0000DE340000}"/>
    <cellStyle name="Normal 4 6 3 7" xfId="14447" xr:uid="{00000000-0005-0000-0000-0000DF340000}"/>
    <cellStyle name="Normal 4 6 3 7 2" xfId="27047" xr:uid="{B02F498B-31E5-46E7-A1E1-FBF2A2073FCB}"/>
    <cellStyle name="Normal 4 6 3 8" xfId="14448" xr:uid="{00000000-0005-0000-0000-0000E0340000}"/>
    <cellStyle name="Normal 4 6 3 8 2" xfId="27048" xr:uid="{6E96467D-C38A-44F0-AF06-04406BABA383}"/>
    <cellStyle name="Normal 4 6 3 9" xfId="14449" xr:uid="{00000000-0005-0000-0000-0000E1340000}"/>
    <cellStyle name="Normal 4 6 4" xfId="14450" xr:uid="{00000000-0005-0000-0000-0000E2340000}"/>
    <cellStyle name="Normal 4 6 4 2" xfId="14451" xr:uid="{00000000-0005-0000-0000-0000E3340000}"/>
    <cellStyle name="Normal 4 6 4 2 2" xfId="14452" xr:uid="{00000000-0005-0000-0000-0000E4340000}"/>
    <cellStyle name="Normal 4 6 4 2 2 2" xfId="14453" xr:uid="{00000000-0005-0000-0000-0000E5340000}"/>
    <cellStyle name="Normal 4 6 4 2 2 3" xfId="14454" xr:uid="{00000000-0005-0000-0000-0000E6340000}"/>
    <cellStyle name="Normal 4 6 4 2 2 3 2" xfId="27049" xr:uid="{7E447027-F4B2-4A14-9378-50B808F5EE4D}"/>
    <cellStyle name="Normal 4 6 4 2 2 4" xfId="14455" xr:uid="{00000000-0005-0000-0000-0000E7340000}"/>
    <cellStyle name="Normal 4 6 4 2 3" xfId="14456" xr:uid="{00000000-0005-0000-0000-0000E8340000}"/>
    <cellStyle name="Normal 4 6 4 2 4" xfId="14457" xr:uid="{00000000-0005-0000-0000-0000E9340000}"/>
    <cellStyle name="Normal 4 6 4 2 4 2" xfId="27050" xr:uid="{5E8D0B06-8AD8-4AEE-844B-DFE075F6C467}"/>
    <cellStyle name="Normal 4 6 4 2 5" xfId="14458" xr:uid="{00000000-0005-0000-0000-0000EA340000}"/>
    <cellStyle name="Normal 4 6 4 2 5 2" xfId="27051" xr:uid="{4C451257-DF5F-4EAF-93E2-F5D0EF416014}"/>
    <cellStyle name="Normal 4 6 4 2 6" xfId="14459" xr:uid="{00000000-0005-0000-0000-0000EB340000}"/>
    <cellStyle name="Normal 4 6 4 3" xfId="14460" xr:uid="{00000000-0005-0000-0000-0000EC340000}"/>
    <cellStyle name="Normal 4 6 4 3 2" xfId="14461" xr:uid="{00000000-0005-0000-0000-0000ED340000}"/>
    <cellStyle name="Normal 4 6 4 3 2 2" xfId="14462" xr:uid="{00000000-0005-0000-0000-0000EE340000}"/>
    <cellStyle name="Normal 4 6 4 3 2 3" xfId="14463" xr:uid="{00000000-0005-0000-0000-0000EF340000}"/>
    <cellStyle name="Normal 4 6 4 3 3" xfId="14464" xr:uid="{00000000-0005-0000-0000-0000F0340000}"/>
    <cellStyle name="Normal 4 6 4 3 4" xfId="14465" xr:uid="{00000000-0005-0000-0000-0000F1340000}"/>
    <cellStyle name="Normal 4 6 4 3 4 2" xfId="27052" xr:uid="{F89D2417-B1E4-4AEE-AB89-125A78458344}"/>
    <cellStyle name="Normal 4 6 4 3 5" xfId="14466" xr:uid="{00000000-0005-0000-0000-0000F2340000}"/>
    <cellStyle name="Normal 4 6 4 3 5 2" xfId="27053" xr:uid="{23D7F267-2330-4C81-AE1B-12877CF08EF8}"/>
    <cellStyle name="Normal 4 6 4 3 6" xfId="14467" xr:uid="{00000000-0005-0000-0000-0000F3340000}"/>
    <cellStyle name="Normal 4 6 4 4" xfId="14468" xr:uid="{00000000-0005-0000-0000-0000F4340000}"/>
    <cellStyle name="Normal 4 6 4 4 2" xfId="14469" xr:uid="{00000000-0005-0000-0000-0000F5340000}"/>
    <cellStyle name="Normal 4 6 4 4 3" xfId="14470" xr:uid="{00000000-0005-0000-0000-0000F6340000}"/>
    <cellStyle name="Normal 4 6 4 5" xfId="14471" xr:uid="{00000000-0005-0000-0000-0000F7340000}"/>
    <cellStyle name="Normal 4 6 4 6" xfId="14472" xr:uid="{00000000-0005-0000-0000-0000F8340000}"/>
    <cellStyle name="Normal 4 6 4 6 2" xfId="27054" xr:uid="{4253B5E2-4B9D-4652-9E42-4274B78046B1}"/>
    <cellStyle name="Normal 4 6 4 7" xfId="14473" xr:uid="{00000000-0005-0000-0000-0000F9340000}"/>
    <cellStyle name="Normal 4 6 4 7 2" xfId="27055" xr:uid="{0E857B97-53E2-4A20-BB90-F2D0BA954197}"/>
    <cellStyle name="Normal 4 6 4 8" xfId="14474" xr:uid="{00000000-0005-0000-0000-0000FA340000}"/>
    <cellStyle name="Normal 4 6 5" xfId="14475" xr:uid="{00000000-0005-0000-0000-0000FB340000}"/>
    <cellStyle name="Normal 4 6 5 2" xfId="14476" xr:uid="{00000000-0005-0000-0000-0000FC340000}"/>
    <cellStyle name="Normal 4 6 5 2 2" xfId="14477" xr:uid="{00000000-0005-0000-0000-0000FD340000}"/>
    <cellStyle name="Normal 4 6 5 2 3" xfId="14478" xr:uid="{00000000-0005-0000-0000-0000FE340000}"/>
    <cellStyle name="Normal 4 6 5 2 3 2" xfId="27056" xr:uid="{E51BCE1A-8D1E-45C7-9ECD-AAD761459561}"/>
    <cellStyle name="Normal 4 6 5 2 4" xfId="14479" xr:uid="{00000000-0005-0000-0000-0000FF340000}"/>
    <cellStyle name="Normal 4 6 5 3" xfId="14480" xr:uid="{00000000-0005-0000-0000-000000350000}"/>
    <cellStyle name="Normal 4 6 5 4" xfId="14481" xr:uid="{00000000-0005-0000-0000-000001350000}"/>
    <cellStyle name="Normal 4 6 5 4 2" xfId="27057" xr:uid="{59061961-BAE2-4A3C-B254-4A995F5C8704}"/>
    <cellStyle name="Normal 4 6 5 5" xfId="14482" xr:uid="{00000000-0005-0000-0000-000002350000}"/>
    <cellStyle name="Normal 4 6 5 5 2" xfId="27058" xr:uid="{BE73F7E7-6494-4DF1-8790-26DFDAD54755}"/>
    <cellStyle name="Normal 4 6 5 6" xfId="14483" xr:uid="{00000000-0005-0000-0000-000003350000}"/>
    <cellStyle name="Normal 4 6 6" xfId="14484" xr:uid="{00000000-0005-0000-0000-000004350000}"/>
    <cellStyle name="Normal 4 6 6 2" xfId="14485" xr:uid="{00000000-0005-0000-0000-000005350000}"/>
    <cellStyle name="Normal 4 6 6 2 2" xfId="14486" xr:uid="{00000000-0005-0000-0000-000006350000}"/>
    <cellStyle name="Normal 4 6 6 2 3" xfId="14487" xr:uid="{00000000-0005-0000-0000-000007350000}"/>
    <cellStyle name="Normal 4 6 6 3" xfId="14488" xr:uid="{00000000-0005-0000-0000-000008350000}"/>
    <cellStyle name="Normal 4 6 6 4" xfId="14489" xr:uid="{00000000-0005-0000-0000-000009350000}"/>
    <cellStyle name="Normal 4 6 6 4 2" xfId="27059" xr:uid="{39E2DFAC-E01E-41FF-A548-596ADB302E46}"/>
    <cellStyle name="Normal 4 6 6 5" xfId="14490" xr:uid="{00000000-0005-0000-0000-00000A350000}"/>
    <cellStyle name="Normal 4 6 6 5 2" xfId="27060" xr:uid="{01F2CDCC-C1E3-4EC5-8458-B3BD21E0A69E}"/>
    <cellStyle name="Normal 4 6 6 6" xfId="14491" xr:uid="{00000000-0005-0000-0000-00000B350000}"/>
    <cellStyle name="Normal 4 6 7" xfId="14492" xr:uid="{00000000-0005-0000-0000-00000C350000}"/>
    <cellStyle name="Normal 4 6 7 2" xfId="14493" xr:uid="{00000000-0005-0000-0000-00000D350000}"/>
    <cellStyle name="Normal 4 6 7 3" xfId="14494" xr:uid="{00000000-0005-0000-0000-00000E350000}"/>
    <cellStyle name="Normal 4 6 8" xfId="14495" xr:uid="{00000000-0005-0000-0000-00000F350000}"/>
    <cellStyle name="Normal 4 6 9" xfId="14496" xr:uid="{00000000-0005-0000-0000-000010350000}"/>
    <cellStyle name="Normal 4 6 9 2" xfId="27061" xr:uid="{37053D20-BCE6-4C9F-A58E-014F7C1B722C}"/>
    <cellStyle name="Normal 4 7" xfId="14497" xr:uid="{00000000-0005-0000-0000-000011350000}"/>
    <cellStyle name="Normal 4 7 10" xfId="14498" xr:uid="{00000000-0005-0000-0000-000012350000}"/>
    <cellStyle name="Normal 4 7 2" xfId="14499" xr:uid="{00000000-0005-0000-0000-000013350000}"/>
    <cellStyle name="Normal 4 7 2 2" xfId="14500" xr:uid="{00000000-0005-0000-0000-000014350000}"/>
    <cellStyle name="Normal 4 7 2 2 2" xfId="14501" xr:uid="{00000000-0005-0000-0000-000015350000}"/>
    <cellStyle name="Normal 4 7 2 2 2 2" xfId="14502" xr:uid="{00000000-0005-0000-0000-000016350000}"/>
    <cellStyle name="Normal 4 7 2 2 2 2 2" xfId="14503" xr:uid="{00000000-0005-0000-0000-000017350000}"/>
    <cellStyle name="Normal 4 7 2 2 2 2 3" xfId="14504" xr:uid="{00000000-0005-0000-0000-000018350000}"/>
    <cellStyle name="Normal 4 7 2 2 2 3" xfId="14505" xr:uid="{00000000-0005-0000-0000-000019350000}"/>
    <cellStyle name="Normal 4 7 2 2 2 4" xfId="14506" xr:uid="{00000000-0005-0000-0000-00001A350000}"/>
    <cellStyle name="Normal 4 7 2 2 2 4 2" xfId="27062" xr:uid="{F133CE8F-E988-47F0-BAD2-CE20173E33F6}"/>
    <cellStyle name="Normal 4 7 2 2 2 5" xfId="14507" xr:uid="{00000000-0005-0000-0000-00001B350000}"/>
    <cellStyle name="Normal 4 7 2 2 2 5 2" xfId="27063" xr:uid="{6699DCF8-772B-4E57-A50C-7EAECB334FFC}"/>
    <cellStyle name="Normal 4 7 2 2 2 6" xfId="14508" xr:uid="{00000000-0005-0000-0000-00001C350000}"/>
    <cellStyle name="Normal 4 7 2 2 3" xfId="14509" xr:uid="{00000000-0005-0000-0000-00001D350000}"/>
    <cellStyle name="Normal 4 7 2 2 3 2" xfId="14510" xr:uid="{00000000-0005-0000-0000-00001E350000}"/>
    <cellStyle name="Normal 4 7 2 2 3 2 2" xfId="14511" xr:uid="{00000000-0005-0000-0000-00001F350000}"/>
    <cellStyle name="Normal 4 7 2 2 3 2 3" xfId="14512" xr:uid="{00000000-0005-0000-0000-000020350000}"/>
    <cellStyle name="Normal 4 7 2 2 3 3" xfId="14513" xr:uid="{00000000-0005-0000-0000-000021350000}"/>
    <cellStyle name="Normal 4 7 2 2 3 3 2" xfId="14514" xr:uid="{00000000-0005-0000-0000-000022350000}"/>
    <cellStyle name="Normal 4 7 2 2 3 3 3" xfId="27064" xr:uid="{3538479C-6CCF-48E2-9B7E-C10FAFF5490E}"/>
    <cellStyle name="Normal 4 7 2 2 3 4" xfId="14515" xr:uid="{00000000-0005-0000-0000-000023350000}"/>
    <cellStyle name="Normal 4 7 2 2 4" xfId="14516" xr:uid="{00000000-0005-0000-0000-000024350000}"/>
    <cellStyle name="Normal 4 7 2 2 4 2" xfId="14517" xr:uid="{00000000-0005-0000-0000-000025350000}"/>
    <cellStyle name="Normal 4 7 2 2 4 3" xfId="14518" xr:uid="{00000000-0005-0000-0000-000026350000}"/>
    <cellStyle name="Normal 4 7 2 2 5" xfId="14519" xr:uid="{00000000-0005-0000-0000-000027350000}"/>
    <cellStyle name="Normal 4 7 2 2 6" xfId="14520" xr:uid="{00000000-0005-0000-0000-000028350000}"/>
    <cellStyle name="Normal 4 7 2 2 6 2" xfId="27065" xr:uid="{B155DE91-5D33-48CE-9B34-9D4FE6EB590A}"/>
    <cellStyle name="Normal 4 7 2 2 7" xfId="14521" xr:uid="{00000000-0005-0000-0000-000029350000}"/>
    <cellStyle name="Normal 4 7 2 2 7 2" xfId="27066" xr:uid="{8E8824C6-EE71-4CB1-9C5D-817B683CC28C}"/>
    <cellStyle name="Normal 4 7 2 2 8" xfId="14522" xr:uid="{00000000-0005-0000-0000-00002A350000}"/>
    <cellStyle name="Normal 4 7 2 3" xfId="14523" xr:uid="{00000000-0005-0000-0000-00002B350000}"/>
    <cellStyle name="Normal 4 7 2 3 2" xfId="14524" xr:uid="{00000000-0005-0000-0000-00002C350000}"/>
    <cellStyle name="Normal 4 7 2 3 2 2" xfId="14525" xr:uid="{00000000-0005-0000-0000-00002D350000}"/>
    <cellStyle name="Normal 4 7 2 3 2 3" xfId="14526" xr:uid="{00000000-0005-0000-0000-00002E350000}"/>
    <cellStyle name="Normal 4 7 2 3 3" xfId="14527" xr:uid="{00000000-0005-0000-0000-00002F350000}"/>
    <cellStyle name="Normal 4 7 2 3 4" xfId="14528" xr:uid="{00000000-0005-0000-0000-000030350000}"/>
    <cellStyle name="Normal 4 7 2 3 4 2" xfId="27067" xr:uid="{0C820C3A-0A7B-41B6-BE1B-4D9553558164}"/>
    <cellStyle name="Normal 4 7 2 3 5" xfId="14529" xr:uid="{00000000-0005-0000-0000-000031350000}"/>
    <cellStyle name="Normal 4 7 2 3 5 2" xfId="27068" xr:uid="{5B5A4860-C132-4CCF-93E0-AE8D89ABBE52}"/>
    <cellStyle name="Normal 4 7 2 3 6" xfId="14530" xr:uid="{00000000-0005-0000-0000-000032350000}"/>
    <cellStyle name="Normal 4 7 2 4" xfId="14531" xr:uid="{00000000-0005-0000-0000-000033350000}"/>
    <cellStyle name="Normal 4 7 2 4 2" xfId="14532" xr:uid="{00000000-0005-0000-0000-000034350000}"/>
    <cellStyle name="Normal 4 7 2 4 2 2" xfId="14533" xr:uid="{00000000-0005-0000-0000-000035350000}"/>
    <cellStyle name="Normal 4 7 2 4 2 3" xfId="14534" xr:uid="{00000000-0005-0000-0000-000036350000}"/>
    <cellStyle name="Normal 4 7 2 4 3" xfId="14535" xr:uid="{00000000-0005-0000-0000-000037350000}"/>
    <cellStyle name="Normal 4 7 2 4 3 2" xfId="14536" xr:uid="{00000000-0005-0000-0000-000038350000}"/>
    <cellStyle name="Normal 4 7 2 4 3 3" xfId="27069" xr:uid="{C86C79FE-0701-40D3-832C-F63297912547}"/>
    <cellStyle name="Normal 4 7 2 4 4" xfId="14537" xr:uid="{00000000-0005-0000-0000-000039350000}"/>
    <cellStyle name="Normal 4 7 2 5" xfId="14538" xr:uid="{00000000-0005-0000-0000-00003A350000}"/>
    <cellStyle name="Normal 4 7 2 5 2" xfId="14539" xr:uid="{00000000-0005-0000-0000-00003B350000}"/>
    <cellStyle name="Normal 4 7 2 5 3" xfId="14540" xr:uid="{00000000-0005-0000-0000-00003C350000}"/>
    <cellStyle name="Normal 4 7 2 6" xfId="14541" xr:uid="{00000000-0005-0000-0000-00003D350000}"/>
    <cellStyle name="Normal 4 7 2 7" xfId="14542" xr:uid="{00000000-0005-0000-0000-00003E350000}"/>
    <cellStyle name="Normal 4 7 2 7 2" xfId="27070" xr:uid="{D4C2CBC1-3266-4243-A127-97F5F0B9A88F}"/>
    <cellStyle name="Normal 4 7 2 8" xfId="14543" xr:uid="{00000000-0005-0000-0000-00003F350000}"/>
    <cellStyle name="Normal 4 7 2 8 2" xfId="27071" xr:uid="{FFBB9DB1-57DF-43CB-9167-CF53DF3C187C}"/>
    <cellStyle name="Normal 4 7 2 9" xfId="14544" xr:uid="{00000000-0005-0000-0000-000040350000}"/>
    <cellStyle name="Normal 4 7 3" xfId="14545" xr:uid="{00000000-0005-0000-0000-000041350000}"/>
    <cellStyle name="Normal 4 7 3 2" xfId="14546" xr:uid="{00000000-0005-0000-0000-000042350000}"/>
    <cellStyle name="Normal 4 7 3 2 2" xfId="14547" xr:uid="{00000000-0005-0000-0000-000043350000}"/>
    <cellStyle name="Normal 4 7 3 2 2 2" xfId="14548" xr:uid="{00000000-0005-0000-0000-000044350000}"/>
    <cellStyle name="Normal 4 7 3 2 2 3" xfId="14549" xr:uid="{00000000-0005-0000-0000-000045350000}"/>
    <cellStyle name="Normal 4 7 3 2 2 3 2" xfId="27072" xr:uid="{B092AD6F-A855-4BEE-82C6-666B4D0A6AD5}"/>
    <cellStyle name="Normal 4 7 3 2 2 4" xfId="14550" xr:uid="{00000000-0005-0000-0000-000046350000}"/>
    <cellStyle name="Normal 4 7 3 2 3" xfId="14551" xr:uid="{00000000-0005-0000-0000-000047350000}"/>
    <cellStyle name="Normal 4 7 3 2 4" xfId="14552" xr:uid="{00000000-0005-0000-0000-000048350000}"/>
    <cellStyle name="Normal 4 7 3 2 4 2" xfId="27073" xr:uid="{6BB3942E-166B-4AF3-A8A8-AC1B6C05B851}"/>
    <cellStyle name="Normal 4 7 3 2 5" xfId="14553" xr:uid="{00000000-0005-0000-0000-000049350000}"/>
    <cellStyle name="Normal 4 7 3 2 5 2" xfId="27074" xr:uid="{B74EEE91-ADC7-475F-AF77-36B4AA1B2FBD}"/>
    <cellStyle name="Normal 4 7 3 2 6" xfId="14554" xr:uid="{00000000-0005-0000-0000-00004A350000}"/>
    <cellStyle name="Normal 4 7 3 3" xfId="14555" xr:uid="{00000000-0005-0000-0000-00004B350000}"/>
    <cellStyle name="Normal 4 7 3 3 2" xfId="14556" xr:uid="{00000000-0005-0000-0000-00004C350000}"/>
    <cellStyle name="Normal 4 7 3 3 2 2" xfId="14557" xr:uid="{00000000-0005-0000-0000-00004D350000}"/>
    <cellStyle name="Normal 4 7 3 3 2 3" xfId="14558" xr:uid="{00000000-0005-0000-0000-00004E350000}"/>
    <cellStyle name="Normal 4 7 3 3 3" xfId="14559" xr:uid="{00000000-0005-0000-0000-00004F350000}"/>
    <cellStyle name="Normal 4 7 3 3 4" xfId="14560" xr:uid="{00000000-0005-0000-0000-000050350000}"/>
    <cellStyle name="Normal 4 7 3 3 4 2" xfId="27075" xr:uid="{D75C3AEC-492A-41A5-B6BB-B02D4AE32BA4}"/>
    <cellStyle name="Normal 4 7 3 3 5" xfId="14561" xr:uid="{00000000-0005-0000-0000-000051350000}"/>
    <cellStyle name="Normal 4 7 3 3 5 2" xfId="27076" xr:uid="{974B76FA-834E-406C-A1C1-EE0F08F453E6}"/>
    <cellStyle name="Normal 4 7 3 3 6" xfId="14562" xr:uid="{00000000-0005-0000-0000-000052350000}"/>
    <cellStyle name="Normal 4 7 3 4" xfId="14563" xr:uid="{00000000-0005-0000-0000-000053350000}"/>
    <cellStyle name="Normal 4 7 3 4 2" xfId="14564" xr:uid="{00000000-0005-0000-0000-000054350000}"/>
    <cellStyle name="Normal 4 7 3 4 3" xfId="14565" xr:uid="{00000000-0005-0000-0000-000055350000}"/>
    <cellStyle name="Normal 4 7 3 5" xfId="14566" xr:uid="{00000000-0005-0000-0000-000056350000}"/>
    <cellStyle name="Normal 4 7 3 6" xfId="14567" xr:uid="{00000000-0005-0000-0000-000057350000}"/>
    <cellStyle name="Normal 4 7 3 6 2" xfId="27077" xr:uid="{1FD6270D-9A56-48C9-B377-B7AFF3C15B28}"/>
    <cellStyle name="Normal 4 7 3 7" xfId="14568" xr:uid="{00000000-0005-0000-0000-000058350000}"/>
    <cellStyle name="Normal 4 7 3 7 2" xfId="27078" xr:uid="{2DE2289A-C0A6-4C67-9F78-64B148F4C886}"/>
    <cellStyle name="Normal 4 7 3 8" xfId="14569" xr:uid="{00000000-0005-0000-0000-000059350000}"/>
    <cellStyle name="Normal 4 7 4" xfId="14570" xr:uid="{00000000-0005-0000-0000-00005A350000}"/>
    <cellStyle name="Normal 4 7 4 2" xfId="14571" xr:uid="{00000000-0005-0000-0000-00005B350000}"/>
    <cellStyle name="Normal 4 7 4 2 2" xfId="14572" xr:uid="{00000000-0005-0000-0000-00005C350000}"/>
    <cellStyle name="Normal 4 7 4 2 3" xfId="14573" xr:uid="{00000000-0005-0000-0000-00005D350000}"/>
    <cellStyle name="Normal 4 7 4 2 3 2" xfId="27079" xr:uid="{4CD8CF8B-C23F-4576-95E7-FCECF86C3227}"/>
    <cellStyle name="Normal 4 7 4 2 4" xfId="14574" xr:uid="{00000000-0005-0000-0000-00005E350000}"/>
    <cellStyle name="Normal 4 7 4 3" xfId="14575" xr:uid="{00000000-0005-0000-0000-00005F350000}"/>
    <cellStyle name="Normal 4 7 4 4" xfId="14576" xr:uid="{00000000-0005-0000-0000-000060350000}"/>
    <cellStyle name="Normal 4 7 4 4 2" xfId="27080" xr:uid="{DA5CBA4D-B5C0-4FD1-81C7-07E1786C5A2E}"/>
    <cellStyle name="Normal 4 7 4 5" xfId="14577" xr:uid="{00000000-0005-0000-0000-000061350000}"/>
    <cellStyle name="Normal 4 7 4 5 2" xfId="27081" xr:uid="{F1E63C81-0672-4349-93A2-02050BEDB11D}"/>
    <cellStyle name="Normal 4 7 4 6" xfId="14578" xr:uid="{00000000-0005-0000-0000-000062350000}"/>
    <cellStyle name="Normal 4 7 5" xfId="14579" xr:uid="{00000000-0005-0000-0000-000063350000}"/>
    <cellStyle name="Normal 4 7 5 2" xfId="14580" xr:uid="{00000000-0005-0000-0000-000064350000}"/>
    <cellStyle name="Normal 4 7 5 2 2" xfId="14581" xr:uid="{00000000-0005-0000-0000-000065350000}"/>
    <cellStyle name="Normal 4 7 5 2 3" xfId="14582" xr:uid="{00000000-0005-0000-0000-000066350000}"/>
    <cellStyle name="Normal 4 7 5 3" xfId="14583" xr:uid="{00000000-0005-0000-0000-000067350000}"/>
    <cellStyle name="Normal 4 7 5 4" xfId="14584" xr:uid="{00000000-0005-0000-0000-000068350000}"/>
    <cellStyle name="Normal 4 7 5 4 2" xfId="27082" xr:uid="{E09D3603-9C26-4947-B6C6-28674B4AC13A}"/>
    <cellStyle name="Normal 4 7 5 5" xfId="14585" xr:uid="{00000000-0005-0000-0000-000069350000}"/>
    <cellStyle name="Normal 4 7 5 5 2" xfId="27083" xr:uid="{C6869BBE-0122-4A9B-9E2A-73624A832E0F}"/>
    <cellStyle name="Normal 4 7 5 6" xfId="14586" xr:uid="{00000000-0005-0000-0000-00006A350000}"/>
    <cellStyle name="Normal 4 7 6" xfId="14587" xr:uid="{00000000-0005-0000-0000-00006B350000}"/>
    <cellStyle name="Normal 4 7 6 2" xfId="14588" xr:uid="{00000000-0005-0000-0000-00006C350000}"/>
    <cellStyle name="Normal 4 7 6 3" xfId="14589" xr:uid="{00000000-0005-0000-0000-00006D350000}"/>
    <cellStyle name="Normal 4 7 7" xfId="14590" xr:uid="{00000000-0005-0000-0000-00006E350000}"/>
    <cellStyle name="Normal 4 7 7 2" xfId="14591" xr:uid="{00000000-0005-0000-0000-00006F350000}"/>
    <cellStyle name="Normal 4 7 8" xfId="14592" xr:uid="{00000000-0005-0000-0000-000070350000}"/>
    <cellStyle name="Normal 4 7 8 2" xfId="27084" xr:uid="{DA2AF8AC-EF27-4CA9-A531-F7458308DC5D}"/>
    <cellStyle name="Normal 4 7 9" xfId="14593" xr:uid="{00000000-0005-0000-0000-000071350000}"/>
    <cellStyle name="Normal 4 7 9 2" xfId="27085" xr:uid="{F94334E9-0B31-4940-AB09-C58D6BAC54A6}"/>
    <cellStyle name="Normal 4 8" xfId="14594" xr:uid="{00000000-0005-0000-0000-000072350000}"/>
    <cellStyle name="Normal 4 8 2" xfId="14595" xr:uid="{00000000-0005-0000-0000-000073350000}"/>
    <cellStyle name="Normal 4 8 2 2" xfId="14596" xr:uid="{00000000-0005-0000-0000-000074350000}"/>
    <cellStyle name="Normal 4 8 2 2 2" xfId="14597" xr:uid="{00000000-0005-0000-0000-000075350000}"/>
    <cellStyle name="Normal 4 8 2 2 2 2" xfId="14598" xr:uid="{00000000-0005-0000-0000-000076350000}"/>
    <cellStyle name="Normal 4 8 2 2 2 3" xfId="14599" xr:uid="{00000000-0005-0000-0000-000077350000}"/>
    <cellStyle name="Normal 4 8 2 2 3" xfId="14600" xr:uid="{00000000-0005-0000-0000-000078350000}"/>
    <cellStyle name="Normal 4 8 2 2 4" xfId="14601" xr:uid="{00000000-0005-0000-0000-000079350000}"/>
    <cellStyle name="Normal 4 8 2 2 4 2" xfId="27086" xr:uid="{30651045-A2A8-4979-9980-302DA374EC94}"/>
    <cellStyle name="Normal 4 8 2 2 5" xfId="14602" xr:uid="{00000000-0005-0000-0000-00007A350000}"/>
    <cellStyle name="Normal 4 8 2 2 5 2" xfId="27087" xr:uid="{C3218FF8-4E20-4A38-A60F-1F9FB5C4CB01}"/>
    <cellStyle name="Normal 4 8 2 2 6" xfId="14603" xr:uid="{00000000-0005-0000-0000-00007B350000}"/>
    <cellStyle name="Normal 4 8 2 3" xfId="14604" xr:uid="{00000000-0005-0000-0000-00007C350000}"/>
    <cellStyle name="Normal 4 8 2 3 2" xfId="14605" xr:uid="{00000000-0005-0000-0000-00007D350000}"/>
    <cellStyle name="Normal 4 8 2 3 2 2" xfId="14606" xr:uid="{00000000-0005-0000-0000-00007E350000}"/>
    <cellStyle name="Normal 4 8 2 3 2 3" xfId="14607" xr:uid="{00000000-0005-0000-0000-00007F350000}"/>
    <cellStyle name="Normal 4 8 2 3 3" xfId="14608" xr:uid="{00000000-0005-0000-0000-000080350000}"/>
    <cellStyle name="Normal 4 8 2 3 3 2" xfId="14609" xr:uid="{00000000-0005-0000-0000-000081350000}"/>
    <cellStyle name="Normal 4 8 2 3 3 3" xfId="27088" xr:uid="{C8534AD5-F11A-4B72-A454-6058C8622FF0}"/>
    <cellStyle name="Normal 4 8 2 3 4" xfId="14610" xr:uid="{00000000-0005-0000-0000-000082350000}"/>
    <cellStyle name="Normal 4 8 2 4" xfId="14611" xr:uid="{00000000-0005-0000-0000-000083350000}"/>
    <cellStyle name="Normal 4 8 2 4 2" xfId="14612" xr:uid="{00000000-0005-0000-0000-000084350000}"/>
    <cellStyle name="Normal 4 8 2 4 3" xfId="14613" xr:uid="{00000000-0005-0000-0000-000085350000}"/>
    <cellStyle name="Normal 4 8 2 5" xfId="14614" xr:uid="{00000000-0005-0000-0000-000086350000}"/>
    <cellStyle name="Normal 4 8 2 5 2" xfId="14615" xr:uid="{00000000-0005-0000-0000-000087350000}"/>
    <cellStyle name="Normal 4 8 2 5 2 2" xfId="27089" xr:uid="{6425D93C-4B01-429B-9AE2-296FC88D7D29}"/>
    <cellStyle name="Normal 4 8 2 6" xfId="14616" xr:uid="{00000000-0005-0000-0000-000088350000}"/>
    <cellStyle name="Normal 4 8 2 6 2" xfId="27090" xr:uid="{26BD625B-FA8D-4986-9726-F14A40EEE804}"/>
    <cellStyle name="Normal 4 8 2 7" xfId="14617" xr:uid="{00000000-0005-0000-0000-000089350000}"/>
    <cellStyle name="Normal 4 8 2 7 2" xfId="27091" xr:uid="{E8394B01-6A88-4945-B777-DA1276345727}"/>
    <cellStyle name="Normal 4 8 2 8" xfId="14618" xr:uid="{00000000-0005-0000-0000-00008A350000}"/>
    <cellStyle name="Normal 4 8 3" xfId="14619" xr:uid="{00000000-0005-0000-0000-00008B350000}"/>
    <cellStyle name="Normal 4 8 3 2" xfId="14620" xr:uid="{00000000-0005-0000-0000-00008C350000}"/>
    <cellStyle name="Normal 4 8 3 2 2" xfId="14621" xr:uid="{00000000-0005-0000-0000-00008D350000}"/>
    <cellStyle name="Normal 4 8 3 2 3" xfId="14622" xr:uid="{00000000-0005-0000-0000-00008E350000}"/>
    <cellStyle name="Normal 4 8 3 2 3 2" xfId="27092" xr:uid="{8AE8DC14-327B-46BD-BFF5-72664A6AD436}"/>
    <cellStyle name="Normal 4 8 3 2 4" xfId="14623" xr:uid="{00000000-0005-0000-0000-00008F350000}"/>
    <cellStyle name="Normal 4 8 3 3" xfId="14624" xr:uid="{00000000-0005-0000-0000-000090350000}"/>
    <cellStyle name="Normal 4 8 3 4" xfId="14625" xr:uid="{00000000-0005-0000-0000-000091350000}"/>
    <cellStyle name="Normal 4 8 3 4 2" xfId="27093" xr:uid="{56D2E13E-AFE6-4D56-807F-F8A1A5985518}"/>
    <cellStyle name="Normal 4 8 3 5" xfId="14626" xr:uid="{00000000-0005-0000-0000-000092350000}"/>
    <cellStyle name="Normal 4 8 3 5 2" xfId="27094" xr:uid="{A6EB611B-0151-4BC5-878F-9FC589C767E4}"/>
    <cellStyle name="Normal 4 8 3 6" xfId="14627" xr:uid="{00000000-0005-0000-0000-000093350000}"/>
    <cellStyle name="Normal 4 8 4" xfId="14628" xr:uid="{00000000-0005-0000-0000-000094350000}"/>
    <cellStyle name="Normal 4 8 4 2" xfId="14629" xr:uid="{00000000-0005-0000-0000-000095350000}"/>
    <cellStyle name="Normal 4 8 4 2 2" xfId="14630" xr:uid="{00000000-0005-0000-0000-000096350000}"/>
    <cellStyle name="Normal 4 8 4 2 3" xfId="14631" xr:uid="{00000000-0005-0000-0000-000097350000}"/>
    <cellStyle name="Normal 4 8 4 3" xfId="14632" xr:uid="{00000000-0005-0000-0000-000098350000}"/>
    <cellStyle name="Normal 4 8 4 3 2" xfId="14633" xr:uid="{00000000-0005-0000-0000-000099350000}"/>
    <cellStyle name="Normal 4 8 4 3 3" xfId="27095" xr:uid="{C8E6B6A9-D7A5-47AD-A86D-B9D3E5BACB2D}"/>
    <cellStyle name="Normal 4 8 4 4" xfId="14634" xr:uid="{00000000-0005-0000-0000-00009A350000}"/>
    <cellStyle name="Normal 4 8 5" xfId="14635" xr:uid="{00000000-0005-0000-0000-00009B350000}"/>
    <cellStyle name="Normal 4 8 5 2" xfId="14636" xr:uid="{00000000-0005-0000-0000-00009C350000}"/>
    <cellStyle name="Normal 4 8 5 3" xfId="14637" xr:uid="{00000000-0005-0000-0000-00009D350000}"/>
    <cellStyle name="Normal 4 8 6" xfId="14638" xr:uid="{00000000-0005-0000-0000-00009E350000}"/>
    <cellStyle name="Normal 4 8 6 2" xfId="14639" xr:uid="{00000000-0005-0000-0000-00009F350000}"/>
    <cellStyle name="Normal 4 8 6 2 2" xfId="27096" xr:uid="{5ADA9651-4A5A-44BF-8803-ACF2520DBCF2}"/>
    <cellStyle name="Normal 4 8 7" xfId="14640" xr:uid="{00000000-0005-0000-0000-0000A0350000}"/>
    <cellStyle name="Normal 4 8 7 2" xfId="27097" xr:uid="{E7CE43FA-0CF1-4D4A-A634-197A08C6DACE}"/>
    <cellStyle name="Normal 4 8 8" xfId="14641" xr:uid="{00000000-0005-0000-0000-0000A1350000}"/>
    <cellStyle name="Normal 4 8 9" xfId="14642" xr:uid="{00000000-0005-0000-0000-0000A2350000}"/>
    <cellStyle name="Normal 4 9" xfId="14643" xr:uid="{00000000-0005-0000-0000-0000A3350000}"/>
    <cellStyle name="Normal 4 9 2" xfId="14644" xr:uid="{00000000-0005-0000-0000-0000A4350000}"/>
    <cellStyle name="Normal 4 9 2 2" xfId="14645" xr:uid="{00000000-0005-0000-0000-0000A5350000}"/>
    <cellStyle name="Normal 4 9 2 2 2" xfId="14646" xr:uid="{00000000-0005-0000-0000-0000A6350000}"/>
    <cellStyle name="Normal 4 9 2 2 3" xfId="14647" xr:uid="{00000000-0005-0000-0000-0000A7350000}"/>
    <cellStyle name="Normal 4 9 2 2 3 2" xfId="27098" xr:uid="{50717011-4C8B-4894-95CE-E0E23873A4C7}"/>
    <cellStyle name="Normal 4 9 2 2 4" xfId="14648" xr:uid="{00000000-0005-0000-0000-0000A8350000}"/>
    <cellStyle name="Normal 4 9 2 3" xfId="14649" xr:uid="{00000000-0005-0000-0000-0000A9350000}"/>
    <cellStyle name="Normal 4 9 2 4" xfId="14650" xr:uid="{00000000-0005-0000-0000-0000AA350000}"/>
    <cellStyle name="Normal 4 9 2 4 2" xfId="27099" xr:uid="{21A427A6-6765-4C5A-A8E7-03B63B1A936A}"/>
    <cellStyle name="Normal 4 9 2 5" xfId="14651" xr:uid="{00000000-0005-0000-0000-0000AB350000}"/>
    <cellStyle name="Normal 4 9 2 5 2" xfId="27100" xr:uid="{9037039E-2AD0-4C44-815C-4FFFFFA01E1F}"/>
    <cellStyle name="Normal 4 9 2 6" xfId="14652" xr:uid="{00000000-0005-0000-0000-0000AC350000}"/>
    <cellStyle name="Normal 4 9 3" xfId="14653" xr:uid="{00000000-0005-0000-0000-0000AD350000}"/>
    <cellStyle name="Normal 4 9 3 2" xfId="14654" xr:uid="{00000000-0005-0000-0000-0000AE350000}"/>
    <cellStyle name="Normal 4 9 3 2 2" xfId="14655" xr:uid="{00000000-0005-0000-0000-0000AF350000}"/>
    <cellStyle name="Normal 4 9 3 2 3" xfId="14656" xr:uid="{00000000-0005-0000-0000-0000B0350000}"/>
    <cellStyle name="Normal 4 9 3 3" xfId="14657" xr:uid="{00000000-0005-0000-0000-0000B1350000}"/>
    <cellStyle name="Normal 4 9 3 4" xfId="14658" xr:uid="{00000000-0005-0000-0000-0000B2350000}"/>
    <cellStyle name="Normal 4 9 3 4 2" xfId="27101" xr:uid="{CEED21F8-0CE8-4F5C-B1A8-7C74F424FBD0}"/>
    <cellStyle name="Normal 4 9 3 5" xfId="14659" xr:uid="{00000000-0005-0000-0000-0000B3350000}"/>
    <cellStyle name="Normal 4 9 3 5 2" xfId="27102" xr:uid="{8F1904BF-2896-41FF-AD38-00F9898F7B25}"/>
    <cellStyle name="Normal 4 9 3 6" xfId="14660" xr:uid="{00000000-0005-0000-0000-0000B4350000}"/>
    <cellStyle name="Normal 4 9 4" xfId="14661" xr:uid="{00000000-0005-0000-0000-0000B5350000}"/>
    <cellStyle name="Normal 4 9 4 2" xfId="14662" xr:uid="{00000000-0005-0000-0000-0000B6350000}"/>
    <cellStyle name="Normal 4 9 4 3" xfId="14663" xr:uid="{00000000-0005-0000-0000-0000B7350000}"/>
    <cellStyle name="Normal 4 9 5" xfId="14664" xr:uid="{00000000-0005-0000-0000-0000B8350000}"/>
    <cellStyle name="Normal 4 9 5 2" xfId="14665" xr:uid="{00000000-0005-0000-0000-0000B9350000}"/>
    <cellStyle name="Normal 4 9 6" xfId="14666" xr:uid="{00000000-0005-0000-0000-0000BA350000}"/>
    <cellStyle name="Normal 4 9 6 2" xfId="27103" xr:uid="{BAA09FD0-9919-4E54-A45A-04B792CCC0DD}"/>
    <cellStyle name="Normal 4 9 7" xfId="14667" xr:uid="{00000000-0005-0000-0000-0000BB350000}"/>
    <cellStyle name="Normal 4 9 7 2" xfId="27104" xr:uid="{3DD61976-E49A-425C-ADD7-78B5180BF9A5}"/>
    <cellStyle name="Normal 4 9 8" xfId="14668" xr:uid="{00000000-0005-0000-0000-0000BC350000}"/>
    <cellStyle name="Normal 4_2011 Planning Templates_Incentive 3-14-2011 (2)" xfId="2467" xr:uid="{00000000-0005-0000-0000-000061090000}"/>
    <cellStyle name="Normal 40" xfId="2969" xr:uid="{00000000-0005-0000-0000-000062090000}"/>
    <cellStyle name="Normal 40 2" xfId="14669" xr:uid="{00000000-0005-0000-0000-0000BF350000}"/>
    <cellStyle name="Normal 40 3" xfId="14670" xr:uid="{00000000-0005-0000-0000-0000C0350000}"/>
    <cellStyle name="Normal 40 4" xfId="14671" xr:uid="{00000000-0005-0000-0000-0000C1350000}"/>
    <cellStyle name="Normal 40 5" xfId="14672" xr:uid="{00000000-0005-0000-0000-0000C2350000}"/>
    <cellStyle name="Normal 40 6" xfId="5349" xr:uid="{00000000-0005-0000-0000-0000BE350000}"/>
    <cellStyle name="Normal 40 7" xfId="21119" xr:uid="{7AE1BBB9-9BF4-4F5F-A51A-24BD94FACA5B}"/>
    <cellStyle name="Normal 41" xfId="2968" xr:uid="{00000000-0005-0000-0000-000063090000}"/>
    <cellStyle name="Normal 41 2" xfId="14673" xr:uid="{00000000-0005-0000-0000-0000C4350000}"/>
    <cellStyle name="Normal 41 2 2" xfId="14674" xr:uid="{00000000-0005-0000-0000-0000C5350000}"/>
    <cellStyle name="Normal 41 2 2 2" xfId="14675" xr:uid="{00000000-0005-0000-0000-0000C6350000}"/>
    <cellStyle name="Normal 41 2 3" xfId="14676" xr:uid="{00000000-0005-0000-0000-0000C7350000}"/>
    <cellStyle name="Normal 41 3" xfId="34" xr:uid="{00000000-0005-0000-0000-000026000000}"/>
    <cellStyle name="Normal 41 3 2" xfId="136" xr:uid="{00000000-0005-0000-0000-000026000000}"/>
    <cellStyle name="Normal 41 3 2 2" xfId="20695" xr:uid="{B88F513E-1663-4F09-8E48-AE6C80A05C1A}"/>
    <cellStyle name="Normal 41 3 3" xfId="14677" xr:uid="{00000000-0005-0000-0000-0000C8350000}"/>
    <cellStyle name="Normal 41 3 4" xfId="20625" xr:uid="{C5126624-A7F2-4988-AD56-62CB1CCE7D9A}"/>
    <cellStyle name="Normal 41 4" xfId="14678" xr:uid="{00000000-0005-0000-0000-0000C9350000}"/>
    <cellStyle name="Normal 41 5" xfId="14679" xr:uid="{00000000-0005-0000-0000-0000CA350000}"/>
    <cellStyle name="Normal 41 6" xfId="14680" xr:uid="{00000000-0005-0000-0000-0000CB350000}"/>
    <cellStyle name="Normal 41 7" xfId="5348" xr:uid="{00000000-0005-0000-0000-0000C3350000}"/>
    <cellStyle name="Normal 41 8" xfId="21118" xr:uid="{B8501D76-3F65-4C17-B6DD-60835388F6CA}"/>
    <cellStyle name="Normal 42" xfId="2965" xr:uid="{00000000-0005-0000-0000-000064090000}"/>
    <cellStyle name="Normal 42 2" xfId="14681" xr:uid="{00000000-0005-0000-0000-0000CD350000}"/>
    <cellStyle name="Normal 42 2 2" xfId="14682" xr:uid="{00000000-0005-0000-0000-0000CE350000}"/>
    <cellStyle name="Normal 42 2 2 2" xfId="14683" xr:uid="{00000000-0005-0000-0000-0000CF350000}"/>
    <cellStyle name="Normal 42 2 3" xfId="14684" xr:uid="{00000000-0005-0000-0000-0000D0350000}"/>
    <cellStyle name="Normal 42 3" xfId="35" xr:uid="{00000000-0005-0000-0000-000027000000}"/>
    <cellStyle name="Normal 42 3 2" xfId="137" xr:uid="{00000000-0005-0000-0000-000027000000}"/>
    <cellStyle name="Normal 42 3 2 2" xfId="20696" xr:uid="{D936EAF0-9BF6-46F2-95E7-2F0D21EF74C1}"/>
    <cellStyle name="Normal 42 3 3" xfId="14685" xr:uid="{00000000-0005-0000-0000-0000D1350000}"/>
    <cellStyle name="Normal 42 3 4" xfId="20626" xr:uid="{E2D9DE69-551B-4E97-9B0D-9B279FE5107D}"/>
    <cellStyle name="Normal 42 4" xfId="14686" xr:uid="{00000000-0005-0000-0000-0000D2350000}"/>
    <cellStyle name="Normal 42 5" xfId="14687" xr:uid="{00000000-0005-0000-0000-0000D3350000}"/>
    <cellStyle name="Normal 42 6" xfId="14688" xr:uid="{00000000-0005-0000-0000-0000D4350000}"/>
    <cellStyle name="Normal 42 7" xfId="5347" xr:uid="{00000000-0005-0000-0000-0000CC350000}"/>
    <cellStyle name="Normal 42 8" xfId="21115" xr:uid="{59BA8DAB-A49E-4E8A-8F00-5C0311A68771}"/>
    <cellStyle name="Normal 43" xfId="2962" xr:uid="{00000000-0005-0000-0000-000065090000}"/>
    <cellStyle name="Normal 43 2" xfId="14689" xr:uid="{00000000-0005-0000-0000-0000D6350000}"/>
    <cellStyle name="Normal 43 3" xfId="36" xr:uid="{00000000-0005-0000-0000-000028000000}"/>
    <cellStyle name="Normal 43 3 2" xfId="138" xr:uid="{00000000-0005-0000-0000-000028000000}"/>
    <cellStyle name="Normal 43 3 2 2" xfId="20697" xr:uid="{DF4AFC93-1E1E-4181-B885-26643A4424CB}"/>
    <cellStyle name="Normal 43 3 3" xfId="14690" xr:uid="{00000000-0005-0000-0000-0000D7350000}"/>
    <cellStyle name="Normal 43 3 4" xfId="20627" xr:uid="{2359CF41-ECF1-41AD-B099-09A6CAA02C47}"/>
    <cellStyle name="Normal 43 4" xfId="14691" xr:uid="{00000000-0005-0000-0000-0000D8350000}"/>
    <cellStyle name="Normal 43 5" xfId="5346" xr:uid="{00000000-0005-0000-0000-0000D5350000}"/>
    <cellStyle name="Normal 43 6" xfId="21112" xr:uid="{7B650EBA-A981-40EA-85E9-AE9844A71DF7}"/>
    <cellStyle name="Normal 44" xfId="2959" xr:uid="{00000000-0005-0000-0000-000066090000}"/>
    <cellStyle name="Normal 44 2" xfId="14692" xr:uid="{00000000-0005-0000-0000-0000DA350000}"/>
    <cellStyle name="Normal 44 3" xfId="37" xr:uid="{00000000-0005-0000-0000-000029000000}"/>
    <cellStyle name="Normal 44 3 2" xfId="139" xr:uid="{00000000-0005-0000-0000-000029000000}"/>
    <cellStyle name="Normal 44 3 2 2" xfId="20698" xr:uid="{1302ADCB-9356-444C-A430-C778152DE217}"/>
    <cellStyle name="Normal 44 3 3" xfId="14693" xr:uid="{00000000-0005-0000-0000-0000DB350000}"/>
    <cellStyle name="Normal 44 3 4" xfId="20628" xr:uid="{C2DEDE0D-2B68-48A2-9D52-05B4523706FB}"/>
    <cellStyle name="Normal 44 4" xfId="14694" xr:uid="{00000000-0005-0000-0000-0000DC350000}"/>
    <cellStyle name="Normal 44 5" xfId="5345" xr:uid="{00000000-0005-0000-0000-0000D9350000}"/>
    <cellStyle name="Normal 44 6" xfId="21109" xr:uid="{B91FDD2B-A6C2-485C-A676-CCE2759DCBB4}"/>
    <cellStyle name="Normal 45" xfId="2956" xr:uid="{00000000-0005-0000-0000-000067090000}"/>
    <cellStyle name="Normal 45 2" xfId="14695" xr:uid="{00000000-0005-0000-0000-0000DE350000}"/>
    <cellStyle name="Normal 45 3" xfId="14696" xr:uid="{00000000-0005-0000-0000-0000DF350000}"/>
    <cellStyle name="Normal 45 4" xfId="14697" xr:uid="{00000000-0005-0000-0000-0000E0350000}"/>
    <cellStyle name="Normal 45 5" xfId="5344" xr:uid="{00000000-0005-0000-0000-0000DD350000}"/>
    <cellStyle name="Normal 45 6" xfId="21106" xr:uid="{619468B6-E402-40BF-A236-F2D04DCF79B4}"/>
    <cellStyle name="Normal 46" xfId="2953" xr:uid="{00000000-0005-0000-0000-000068090000}"/>
    <cellStyle name="Normal 46 2" xfId="14698" xr:uid="{00000000-0005-0000-0000-0000E2350000}"/>
    <cellStyle name="Normal 46 2 2" xfId="14699" xr:uid="{00000000-0005-0000-0000-0000E3350000}"/>
    <cellStyle name="Normal 46 2 2 2" xfId="14700" xr:uid="{00000000-0005-0000-0000-0000E4350000}"/>
    <cellStyle name="Normal 46 2 3" xfId="14701" xr:uid="{00000000-0005-0000-0000-0000E5350000}"/>
    <cellStyle name="Normal 46 3" xfId="38" xr:uid="{00000000-0005-0000-0000-00002A000000}"/>
    <cellStyle name="Normal 46 3 2" xfId="140" xr:uid="{00000000-0005-0000-0000-00002A000000}"/>
    <cellStyle name="Normal 46 3 2 2" xfId="20699" xr:uid="{F5FD5331-023D-4C10-8872-5E80E8DE3046}"/>
    <cellStyle name="Normal 46 3 3" xfId="14702" xr:uid="{00000000-0005-0000-0000-0000E6350000}"/>
    <cellStyle name="Normal 46 3 4" xfId="20629" xr:uid="{2B4CC611-77ED-4DB9-8881-CF3A7C0211AE}"/>
    <cellStyle name="Normal 46 4" xfId="14703" xr:uid="{00000000-0005-0000-0000-0000E7350000}"/>
    <cellStyle name="Normal 46 5" xfId="14704" xr:uid="{00000000-0005-0000-0000-0000E8350000}"/>
    <cellStyle name="Normal 46 6" xfId="14705" xr:uid="{00000000-0005-0000-0000-0000E9350000}"/>
    <cellStyle name="Normal 46 7" xfId="5343" xr:uid="{00000000-0005-0000-0000-0000E1350000}"/>
    <cellStyle name="Normal 46 8" xfId="21103" xr:uid="{5B214E1D-C6F8-4088-A069-2CE208F184E4}"/>
    <cellStyle name="Normal 47" xfId="2468" xr:uid="{00000000-0005-0000-0000-000069090000}"/>
    <cellStyle name="Normal 47 2" xfId="14706" xr:uid="{00000000-0005-0000-0000-0000EB350000}"/>
    <cellStyle name="Normal 47 2 2" xfId="14707" xr:uid="{00000000-0005-0000-0000-0000EC350000}"/>
    <cellStyle name="Normal 47 2 2 2" xfId="14708" xr:uid="{00000000-0005-0000-0000-0000ED350000}"/>
    <cellStyle name="Normal 47 2 2 2 2" xfId="14709" xr:uid="{00000000-0005-0000-0000-0000EE350000}"/>
    <cellStyle name="Normal 47 2 2 2 3" xfId="14710" xr:uid="{00000000-0005-0000-0000-0000EF350000}"/>
    <cellStyle name="Normal 47 2 2 3" xfId="14711" xr:uid="{00000000-0005-0000-0000-0000F0350000}"/>
    <cellStyle name="Normal 47 2 2 3 2" xfId="14712" xr:uid="{00000000-0005-0000-0000-0000F1350000}"/>
    <cellStyle name="Normal 47 2 2 3 3" xfId="27105" xr:uid="{51B35FF0-228A-440A-82CD-5F09C2A3FA73}"/>
    <cellStyle name="Normal 47 2 2 4" xfId="14713" xr:uid="{00000000-0005-0000-0000-0000F2350000}"/>
    <cellStyle name="Normal 47 2 3" xfId="14714" xr:uid="{00000000-0005-0000-0000-0000F3350000}"/>
    <cellStyle name="Normal 47 2 3 2" xfId="14715" xr:uid="{00000000-0005-0000-0000-0000F4350000}"/>
    <cellStyle name="Normal 47 2 3 2 2" xfId="14716" xr:uid="{00000000-0005-0000-0000-0000F5350000}"/>
    <cellStyle name="Normal 47 2 3 2 3" xfId="14717" xr:uid="{00000000-0005-0000-0000-0000F6350000}"/>
    <cellStyle name="Normal 47 2 3 3" xfId="14718" xr:uid="{00000000-0005-0000-0000-0000F7350000}"/>
    <cellStyle name="Normal 47 2 3 3 2" xfId="14719" xr:uid="{00000000-0005-0000-0000-0000F8350000}"/>
    <cellStyle name="Normal 47 2 3 3 3" xfId="27106" xr:uid="{D82D2924-B224-44F8-9262-80DCD3C606DB}"/>
    <cellStyle name="Normal 47 2 3 4" xfId="14720" xr:uid="{00000000-0005-0000-0000-0000F9350000}"/>
    <cellStyle name="Normal 47 2 4" xfId="14721" xr:uid="{00000000-0005-0000-0000-0000FA350000}"/>
    <cellStyle name="Normal 47 2 4 2" xfId="14722" xr:uid="{00000000-0005-0000-0000-0000FB350000}"/>
    <cellStyle name="Normal 47 2 4 3" xfId="14723" xr:uid="{00000000-0005-0000-0000-0000FC350000}"/>
    <cellStyle name="Normal 47 2 5" xfId="14724" xr:uid="{00000000-0005-0000-0000-0000FD350000}"/>
    <cellStyle name="Normal 47 2 6" xfId="14725" xr:uid="{00000000-0005-0000-0000-0000FE350000}"/>
    <cellStyle name="Normal 47 2 6 2" xfId="27107" xr:uid="{39776D5C-04D0-4AB5-8C80-58AF79235FB4}"/>
    <cellStyle name="Normal 47 2 7" xfId="14726" xr:uid="{00000000-0005-0000-0000-0000FF350000}"/>
    <cellStyle name="Normal 47 2 8" xfId="14727" xr:uid="{00000000-0005-0000-0000-000000360000}"/>
    <cellStyle name="Normal 47 3" xfId="14728" xr:uid="{00000000-0005-0000-0000-000001360000}"/>
    <cellStyle name="Normal 47 3 2" xfId="14729" xr:uid="{00000000-0005-0000-0000-000002360000}"/>
    <cellStyle name="Normal 47 3 3" xfId="27108" xr:uid="{CEB93EB7-1087-4C79-B433-DF7EBD22F36A}"/>
    <cellStyle name="Normal 47 4" xfId="14730" xr:uid="{00000000-0005-0000-0000-000003360000}"/>
    <cellStyle name="Normal 47 5" xfId="14731" xr:uid="{00000000-0005-0000-0000-000004360000}"/>
    <cellStyle name="Normal 47 5 2" xfId="27109" xr:uid="{111610CC-0425-4715-8362-37D93D117827}"/>
    <cellStyle name="Normal 47 6" xfId="14732" xr:uid="{00000000-0005-0000-0000-000005360000}"/>
    <cellStyle name="Normal 47 7" xfId="14733" xr:uid="{00000000-0005-0000-0000-000006360000}"/>
    <cellStyle name="Normal 47 8" xfId="5342" xr:uid="{00000000-0005-0000-0000-0000EA350000}"/>
    <cellStyle name="Normal 47 8 2" xfId="23373" xr:uid="{9AB207C7-6C62-414C-86A3-90B825719D72}"/>
    <cellStyle name="Normal 48" xfId="2950" xr:uid="{00000000-0005-0000-0000-00006A090000}"/>
    <cellStyle name="Normal 48 2" xfId="14734" xr:uid="{00000000-0005-0000-0000-000008360000}"/>
    <cellStyle name="Normal 48 2 2" xfId="14735" xr:uid="{00000000-0005-0000-0000-000009360000}"/>
    <cellStyle name="Normal 48 2 3" xfId="14736" xr:uid="{00000000-0005-0000-0000-00000A360000}"/>
    <cellStyle name="Normal 48 2 4" xfId="14737" xr:uid="{00000000-0005-0000-0000-00000B360000}"/>
    <cellStyle name="Normal 48 2 4 2" xfId="27110" xr:uid="{ECEFA650-982A-459B-9784-174EFEF5AB11}"/>
    <cellStyle name="Normal 48 2 5" xfId="14738" xr:uid="{00000000-0005-0000-0000-00000C360000}"/>
    <cellStyle name="Normal 48 3" xfId="14739" xr:uid="{00000000-0005-0000-0000-00000D360000}"/>
    <cellStyle name="Normal 48 4" xfId="14740" xr:uid="{00000000-0005-0000-0000-00000E360000}"/>
    <cellStyle name="Normal 48 4 2" xfId="27111" xr:uid="{40C5CE47-F272-457D-ABE7-3FCE58B57710}"/>
    <cellStyle name="Normal 48 5" xfId="14741" xr:uid="{00000000-0005-0000-0000-00000F360000}"/>
    <cellStyle name="Normal 48 6" xfId="14742" xr:uid="{00000000-0005-0000-0000-000010360000}"/>
    <cellStyle name="Normal 48 7" xfId="14743" xr:uid="{00000000-0005-0000-0000-000011360000}"/>
    <cellStyle name="Normal 48 8" xfId="21100" xr:uid="{FBB0BE67-E01B-4789-A948-66CA26C28588}"/>
    <cellStyle name="Normal 49" xfId="5341" xr:uid="{00000000-0005-0000-0000-000012360000}"/>
    <cellStyle name="Normal 49 2" xfId="14744" xr:uid="{00000000-0005-0000-0000-000013360000}"/>
    <cellStyle name="Normal 49 3" xfId="39" xr:uid="{00000000-0005-0000-0000-00002B000000}"/>
    <cellStyle name="Normal 49 3 2" xfId="141" xr:uid="{00000000-0005-0000-0000-00002B000000}"/>
    <cellStyle name="Normal 49 3 2 2" xfId="20700" xr:uid="{1AC63B8B-E053-4B79-98C8-0968FDBD5E39}"/>
    <cellStyle name="Normal 49 3 3" xfId="14745" xr:uid="{00000000-0005-0000-0000-000014360000}"/>
    <cellStyle name="Normal 49 3 4" xfId="20630" xr:uid="{C7D8BBFA-28FF-45A4-BEAB-5A20D1F36E89}"/>
    <cellStyle name="Normal 49 4" xfId="14746" xr:uid="{00000000-0005-0000-0000-000015360000}"/>
    <cellStyle name="Normal 5" xfId="2469" xr:uid="{00000000-0005-0000-0000-00006B090000}"/>
    <cellStyle name="Normal 5 10" xfId="2470" xr:uid="{00000000-0005-0000-0000-00006C090000}"/>
    <cellStyle name="Normal 5 10 2" xfId="14747" xr:uid="{00000000-0005-0000-0000-000018360000}"/>
    <cellStyle name="Normal 5 10 2 2" xfId="14748" xr:uid="{00000000-0005-0000-0000-000019360000}"/>
    <cellStyle name="Normal 5 10 2 2 2" xfId="14749" xr:uid="{00000000-0005-0000-0000-00001A360000}"/>
    <cellStyle name="Normal 5 10 2 2 2 2" xfId="14750" xr:uid="{00000000-0005-0000-0000-00001B360000}"/>
    <cellStyle name="Normal 5 10 2 2 2 3" xfId="14751" xr:uid="{00000000-0005-0000-0000-00001C360000}"/>
    <cellStyle name="Normal 5 10 2 2 3" xfId="14752" xr:uid="{00000000-0005-0000-0000-00001D360000}"/>
    <cellStyle name="Normal 5 10 2 2 3 2" xfId="14753" xr:uid="{00000000-0005-0000-0000-00001E360000}"/>
    <cellStyle name="Normal 5 10 2 2 3 3" xfId="27112" xr:uid="{2BC54D34-1C0A-4E3D-9BC4-4D6C7E86E35B}"/>
    <cellStyle name="Normal 5 10 2 2 4" xfId="14754" xr:uid="{00000000-0005-0000-0000-00001F360000}"/>
    <cellStyle name="Normal 5 10 2 3" xfId="14755" xr:uid="{00000000-0005-0000-0000-000020360000}"/>
    <cellStyle name="Normal 5 10 2 3 2" xfId="14756" xr:uid="{00000000-0005-0000-0000-000021360000}"/>
    <cellStyle name="Normal 5 10 2 3 3" xfId="14757" xr:uid="{00000000-0005-0000-0000-000022360000}"/>
    <cellStyle name="Normal 5 10 2 4" xfId="14758" xr:uid="{00000000-0005-0000-0000-000023360000}"/>
    <cellStyle name="Normal 5 10 2 4 2" xfId="14759" xr:uid="{00000000-0005-0000-0000-000024360000}"/>
    <cellStyle name="Normal 5 10 2 4 3" xfId="27113" xr:uid="{7491BD2D-6F5D-438E-9677-55383FD9D0EE}"/>
    <cellStyle name="Normal 5 10 2 5" xfId="14760" xr:uid="{00000000-0005-0000-0000-000025360000}"/>
    <cellStyle name="Normal 5 10 3" xfId="14761" xr:uid="{00000000-0005-0000-0000-000026360000}"/>
    <cellStyle name="Normal 5 10 3 2" xfId="14762" xr:uid="{00000000-0005-0000-0000-000027360000}"/>
    <cellStyle name="Normal 5 10 3 2 2" xfId="14763" xr:uid="{00000000-0005-0000-0000-000028360000}"/>
    <cellStyle name="Normal 5 10 3 2 3" xfId="14764" xr:uid="{00000000-0005-0000-0000-000029360000}"/>
    <cellStyle name="Normal 5 10 3 3" xfId="14765" xr:uid="{00000000-0005-0000-0000-00002A360000}"/>
    <cellStyle name="Normal 5 10 3 3 2" xfId="14766" xr:uid="{00000000-0005-0000-0000-00002B360000}"/>
    <cellStyle name="Normal 5 10 3 3 3" xfId="27114" xr:uid="{AAE64A09-E757-43C3-9209-BA65DA19A3DB}"/>
    <cellStyle name="Normal 5 10 3 4" xfId="14767" xr:uid="{00000000-0005-0000-0000-00002C360000}"/>
    <cellStyle name="Normal 5 10 4" xfId="14768" xr:uid="{00000000-0005-0000-0000-00002D360000}"/>
    <cellStyle name="Normal 5 10 5" xfId="14769" xr:uid="{00000000-0005-0000-0000-00002E360000}"/>
    <cellStyle name="Normal 5 11" xfId="2471" xr:uid="{00000000-0005-0000-0000-00006D090000}"/>
    <cellStyle name="Normal 5 11 2" xfId="14770" xr:uid="{00000000-0005-0000-0000-000030360000}"/>
    <cellStyle name="Normal 5 11 3" xfId="14771" xr:uid="{00000000-0005-0000-0000-000031360000}"/>
    <cellStyle name="Normal 5 12" xfId="2472" xr:uid="{00000000-0005-0000-0000-00006E090000}"/>
    <cellStyle name="Normal 5 12 2" xfId="14772" xr:uid="{00000000-0005-0000-0000-000033360000}"/>
    <cellStyle name="Normal 5 12 3" xfId="14773" xr:uid="{00000000-0005-0000-0000-000034360000}"/>
    <cellStyle name="Normal 5 13" xfId="2473" xr:uid="{00000000-0005-0000-0000-00006F090000}"/>
    <cellStyle name="Normal 5 13 2" xfId="14774" xr:uid="{00000000-0005-0000-0000-000036360000}"/>
    <cellStyle name="Normal 5 13 3" xfId="14775" xr:uid="{00000000-0005-0000-0000-000037360000}"/>
    <cellStyle name="Normal 5 14" xfId="2474" xr:uid="{00000000-0005-0000-0000-000070090000}"/>
    <cellStyle name="Normal 5 14 2" xfId="14776" xr:uid="{00000000-0005-0000-0000-000039360000}"/>
    <cellStyle name="Normal 5 14 3" xfId="14777" xr:uid="{00000000-0005-0000-0000-00003A360000}"/>
    <cellStyle name="Normal 5 15" xfId="2475" xr:uid="{00000000-0005-0000-0000-000071090000}"/>
    <cellStyle name="Normal 5 15 2" xfId="14778" xr:uid="{00000000-0005-0000-0000-00003C360000}"/>
    <cellStyle name="Normal 5 15 3" xfId="14779" xr:uid="{00000000-0005-0000-0000-00003D360000}"/>
    <cellStyle name="Normal 5 16" xfId="2476" xr:uid="{00000000-0005-0000-0000-000072090000}"/>
    <cellStyle name="Normal 5 16 2" xfId="14780" xr:uid="{00000000-0005-0000-0000-00003F360000}"/>
    <cellStyle name="Normal 5 16 3" xfId="14781" xr:uid="{00000000-0005-0000-0000-000040360000}"/>
    <cellStyle name="Normal 5 17" xfId="2477" xr:uid="{00000000-0005-0000-0000-000073090000}"/>
    <cellStyle name="Normal 5 17 2" xfId="14782" xr:uid="{00000000-0005-0000-0000-000042360000}"/>
    <cellStyle name="Normal 5 17 3" xfId="14783" xr:uid="{00000000-0005-0000-0000-000043360000}"/>
    <cellStyle name="Normal 5 18" xfId="2478" xr:uid="{00000000-0005-0000-0000-000074090000}"/>
    <cellStyle name="Normal 5 18 2" xfId="14784" xr:uid="{00000000-0005-0000-0000-000045360000}"/>
    <cellStyle name="Normal 5 18 3" xfId="14785" xr:uid="{00000000-0005-0000-0000-000046360000}"/>
    <cellStyle name="Normal 5 19" xfId="2479" xr:uid="{00000000-0005-0000-0000-000075090000}"/>
    <cellStyle name="Normal 5 19 2" xfId="14786" xr:uid="{00000000-0005-0000-0000-000048360000}"/>
    <cellStyle name="Normal 5 19 3" xfId="14787" xr:uid="{00000000-0005-0000-0000-000049360000}"/>
    <cellStyle name="Normal 5 2" xfId="2480" xr:uid="{00000000-0005-0000-0000-000076090000}"/>
    <cellStyle name="Normal 5 2 10" xfId="2481" xr:uid="{00000000-0005-0000-0000-000077090000}"/>
    <cellStyle name="Normal 5 2 10 2" xfId="14788" xr:uid="{00000000-0005-0000-0000-00004C360000}"/>
    <cellStyle name="Normal 5 2 10 3" xfId="14789" xr:uid="{00000000-0005-0000-0000-00004D360000}"/>
    <cellStyle name="Normal 5 2 11" xfId="2482" xr:uid="{00000000-0005-0000-0000-000078090000}"/>
    <cellStyle name="Normal 5 2 11 2" xfId="14790" xr:uid="{00000000-0005-0000-0000-00004F360000}"/>
    <cellStyle name="Normal 5 2 11 3" xfId="14791" xr:uid="{00000000-0005-0000-0000-000050360000}"/>
    <cellStyle name="Normal 5 2 12" xfId="2483" xr:uid="{00000000-0005-0000-0000-000079090000}"/>
    <cellStyle name="Normal 5 2 12 2" xfId="14792" xr:uid="{00000000-0005-0000-0000-000052360000}"/>
    <cellStyle name="Normal 5 2 12 3" xfId="14793" xr:uid="{00000000-0005-0000-0000-000053360000}"/>
    <cellStyle name="Normal 5 2 13" xfId="2484" xr:uid="{00000000-0005-0000-0000-00007A090000}"/>
    <cellStyle name="Normal 5 2 13 2" xfId="14794" xr:uid="{00000000-0005-0000-0000-000055360000}"/>
    <cellStyle name="Normal 5 2 13 3" xfId="14795" xr:uid="{00000000-0005-0000-0000-000056360000}"/>
    <cellStyle name="Normal 5 2 14" xfId="2485" xr:uid="{00000000-0005-0000-0000-00007B090000}"/>
    <cellStyle name="Normal 5 2 14 2" xfId="14796" xr:uid="{00000000-0005-0000-0000-000058360000}"/>
    <cellStyle name="Normal 5 2 14 3" xfId="14797" xr:uid="{00000000-0005-0000-0000-000059360000}"/>
    <cellStyle name="Normal 5 2 15" xfId="2486" xr:uid="{00000000-0005-0000-0000-00007C090000}"/>
    <cellStyle name="Normal 5 2 15 2" xfId="14798" xr:uid="{00000000-0005-0000-0000-00005B360000}"/>
    <cellStyle name="Normal 5 2 15 3" xfId="14799" xr:uid="{00000000-0005-0000-0000-00005C360000}"/>
    <cellStyle name="Normal 5 2 16" xfId="2487" xr:uid="{00000000-0005-0000-0000-00007D090000}"/>
    <cellStyle name="Normal 5 2 16 2" xfId="14800" xr:uid="{00000000-0005-0000-0000-00005E360000}"/>
    <cellStyle name="Normal 5 2 16 3" xfId="14801" xr:uid="{00000000-0005-0000-0000-00005F360000}"/>
    <cellStyle name="Normal 5 2 17" xfId="2488" xr:uid="{00000000-0005-0000-0000-00007E090000}"/>
    <cellStyle name="Normal 5 2 17 2" xfId="14802" xr:uid="{00000000-0005-0000-0000-000061360000}"/>
    <cellStyle name="Normal 5 2 17 3" xfId="14803" xr:uid="{00000000-0005-0000-0000-000062360000}"/>
    <cellStyle name="Normal 5 2 18" xfId="2489" xr:uid="{00000000-0005-0000-0000-00007F090000}"/>
    <cellStyle name="Normal 5 2 18 2" xfId="14804" xr:uid="{00000000-0005-0000-0000-000064360000}"/>
    <cellStyle name="Normal 5 2 18 3" xfId="14805" xr:uid="{00000000-0005-0000-0000-000065360000}"/>
    <cellStyle name="Normal 5 2 19" xfId="2490" xr:uid="{00000000-0005-0000-0000-000080090000}"/>
    <cellStyle name="Normal 5 2 19 2" xfId="14806" xr:uid="{00000000-0005-0000-0000-000067360000}"/>
    <cellStyle name="Normal 5 2 19 3" xfId="14807" xr:uid="{00000000-0005-0000-0000-000068360000}"/>
    <cellStyle name="Normal 5 2 2" xfId="2491" xr:uid="{00000000-0005-0000-0000-000081090000}"/>
    <cellStyle name="Normal 5 2 2 10" xfId="14808" xr:uid="{00000000-0005-0000-0000-00006A360000}"/>
    <cellStyle name="Normal 5 2 2 10 2" xfId="27116" xr:uid="{78549C96-48F4-4D22-AEA0-E6F29396BF64}"/>
    <cellStyle name="Normal 5 2 2 11" xfId="14809" xr:uid="{00000000-0005-0000-0000-00006B360000}"/>
    <cellStyle name="Normal 5 2 2 2" xfId="14810" xr:uid="{00000000-0005-0000-0000-00006C360000}"/>
    <cellStyle name="Normal 5 2 2 2 10" xfId="14811" xr:uid="{00000000-0005-0000-0000-00006D360000}"/>
    <cellStyle name="Normal 5 2 2 2 2" xfId="14812" xr:uid="{00000000-0005-0000-0000-00006E360000}"/>
    <cellStyle name="Normal 5 2 2 2 2 2" xfId="14813" xr:uid="{00000000-0005-0000-0000-00006F360000}"/>
    <cellStyle name="Normal 5 2 2 2 2 2 2" xfId="14814" xr:uid="{00000000-0005-0000-0000-000070360000}"/>
    <cellStyle name="Normal 5 2 2 2 2 2 2 2" xfId="14815" xr:uid="{00000000-0005-0000-0000-000071360000}"/>
    <cellStyle name="Normal 5 2 2 2 2 2 2 2 2" xfId="14816" xr:uid="{00000000-0005-0000-0000-000072360000}"/>
    <cellStyle name="Normal 5 2 2 2 2 2 2 2 3" xfId="14817" xr:uid="{00000000-0005-0000-0000-000073360000}"/>
    <cellStyle name="Normal 5 2 2 2 2 2 2 3" xfId="14818" xr:uid="{00000000-0005-0000-0000-000074360000}"/>
    <cellStyle name="Normal 5 2 2 2 2 2 2 4" xfId="14819" xr:uid="{00000000-0005-0000-0000-000075360000}"/>
    <cellStyle name="Normal 5 2 2 2 2 2 2 4 2" xfId="27120" xr:uid="{1646865B-C549-45E2-8760-55A355E228BE}"/>
    <cellStyle name="Normal 5 2 2 2 2 2 2 5" xfId="14820" xr:uid="{00000000-0005-0000-0000-000076360000}"/>
    <cellStyle name="Normal 5 2 2 2 2 2 2 5 2" xfId="27121" xr:uid="{5F3E3A09-295D-47F0-9A51-D7C12F45EBB7}"/>
    <cellStyle name="Normal 5 2 2 2 2 2 2 6" xfId="14821" xr:uid="{00000000-0005-0000-0000-000077360000}"/>
    <cellStyle name="Normal 5 2 2 2 2 2 3" xfId="14822" xr:uid="{00000000-0005-0000-0000-000078360000}"/>
    <cellStyle name="Normal 5 2 2 2 2 2 3 2" xfId="14823" xr:uid="{00000000-0005-0000-0000-000079360000}"/>
    <cellStyle name="Normal 5 2 2 2 2 2 3 2 2" xfId="14824" xr:uid="{00000000-0005-0000-0000-00007A360000}"/>
    <cellStyle name="Normal 5 2 2 2 2 2 3 2 3" xfId="14825" xr:uid="{00000000-0005-0000-0000-00007B360000}"/>
    <cellStyle name="Normal 5 2 2 2 2 2 3 3" xfId="14826" xr:uid="{00000000-0005-0000-0000-00007C360000}"/>
    <cellStyle name="Normal 5 2 2 2 2 2 3 3 2" xfId="14827" xr:uid="{00000000-0005-0000-0000-00007D360000}"/>
    <cellStyle name="Normal 5 2 2 2 2 2 3 3 3" xfId="27122" xr:uid="{E3A20C45-6678-4BD9-B9D5-2057593D54D2}"/>
    <cellStyle name="Normal 5 2 2 2 2 2 3 4" xfId="14828" xr:uid="{00000000-0005-0000-0000-00007E360000}"/>
    <cellStyle name="Normal 5 2 2 2 2 2 4" xfId="14829" xr:uid="{00000000-0005-0000-0000-00007F360000}"/>
    <cellStyle name="Normal 5 2 2 2 2 2 4 2" xfId="14830" xr:uid="{00000000-0005-0000-0000-000080360000}"/>
    <cellStyle name="Normal 5 2 2 2 2 2 4 3" xfId="14831" xr:uid="{00000000-0005-0000-0000-000081360000}"/>
    <cellStyle name="Normal 5 2 2 2 2 2 5" xfId="14832" xr:uid="{00000000-0005-0000-0000-000082360000}"/>
    <cellStyle name="Normal 5 2 2 2 2 2 6" xfId="14833" xr:uid="{00000000-0005-0000-0000-000083360000}"/>
    <cellStyle name="Normal 5 2 2 2 2 2 6 2" xfId="27123" xr:uid="{974A79DB-B074-4084-AC75-2C5798B4A783}"/>
    <cellStyle name="Normal 5 2 2 2 2 2 7" xfId="14834" xr:uid="{00000000-0005-0000-0000-000084360000}"/>
    <cellStyle name="Normal 5 2 2 2 2 2 7 2" xfId="27124" xr:uid="{2BDDA35B-0CAC-45CC-BA95-0CBE080B8D10}"/>
    <cellStyle name="Normal 5 2 2 2 2 2 8" xfId="14835" xr:uid="{00000000-0005-0000-0000-000085360000}"/>
    <cellStyle name="Normal 5 2 2 2 2 3" xfId="14836" xr:uid="{00000000-0005-0000-0000-000086360000}"/>
    <cellStyle name="Normal 5 2 2 2 2 3 2" xfId="14837" xr:uid="{00000000-0005-0000-0000-000087360000}"/>
    <cellStyle name="Normal 5 2 2 2 2 3 2 2" xfId="14838" xr:uid="{00000000-0005-0000-0000-000088360000}"/>
    <cellStyle name="Normal 5 2 2 2 2 3 2 3" xfId="14839" xr:uid="{00000000-0005-0000-0000-000089360000}"/>
    <cellStyle name="Normal 5 2 2 2 2 3 2 3 2" xfId="27125" xr:uid="{D92432FD-86A2-4729-917C-3898A432E75B}"/>
    <cellStyle name="Normal 5 2 2 2 2 3 2 4" xfId="14840" xr:uid="{00000000-0005-0000-0000-00008A360000}"/>
    <cellStyle name="Normal 5 2 2 2 2 3 3" xfId="14841" xr:uid="{00000000-0005-0000-0000-00008B360000}"/>
    <cellStyle name="Normal 5 2 2 2 2 3 4" xfId="14842" xr:uid="{00000000-0005-0000-0000-00008C360000}"/>
    <cellStyle name="Normal 5 2 2 2 2 3 4 2" xfId="27126" xr:uid="{9B9379DA-E94E-4DE1-B3FC-76FE8B2646D8}"/>
    <cellStyle name="Normal 5 2 2 2 2 3 5" xfId="14843" xr:uid="{00000000-0005-0000-0000-00008D360000}"/>
    <cellStyle name="Normal 5 2 2 2 2 3 5 2" xfId="27127" xr:uid="{06DBA304-173C-433A-A14A-CE09A98EAEB1}"/>
    <cellStyle name="Normal 5 2 2 2 2 3 6" xfId="14844" xr:uid="{00000000-0005-0000-0000-00008E360000}"/>
    <cellStyle name="Normal 5 2 2 2 2 4" xfId="14845" xr:uid="{00000000-0005-0000-0000-00008F360000}"/>
    <cellStyle name="Normal 5 2 2 2 2 4 2" xfId="14846" xr:uid="{00000000-0005-0000-0000-000090360000}"/>
    <cellStyle name="Normal 5 2 2 2 2 4 2 2" xfId="14847" xr:uid="{00000000-0005-0000-0000-000091360000}"/>
    <cellStyle name="Normal 5 2 2 2 2 4 2 3" xfId="14848" xr:uid="{00000000-0005-0000-0000-000092360000}"/>
    <cellStyle name="Normal 5 2 2 2 2 4 3" xfId="14849" xr:uid="{00000000-0005-0000-0000-000093360000}"/>
    <cellStyle name="Normal 5 2 2 2 2 4 4" xfId="14850" xr:uid="{00000000-0005-0000-0000-000094360000}"/>
    <cellStyle name="Normal 5 2 2 2 2 4 4 2" xfId="27128" xr:uid="{F223E768-6F73-41C7-8D6C-32C9DEB73935}"/>
    <cellStyle name="Normal 5 2 2 2 2 4 5" xfId="14851" xr:uid="{00000000-0005-0000-0000-000095360000}"/>
    <cellStyle name="Normal 5 2 2 2 2 4 5 2" xfId="27129" xr:uid="{C8320455-15D7-4DFB-A88D-9BA876473D61}"/>
    <cellStyle name="Normal 5 2 2 2 2 4 6" xfId="14852" xr:uid="{00000000-0005-0000-0000-000096360000}"/>
    <cellStyle name="Normal 5 2 2 2 2 5" xfId="14853" xr:uid="{00000000-0005-0000-0000-000097360000}"/>
    <cellStyle name="Normal 5 2 2 2 2 5 2" xfId="14854" xr:uid="{00000000-0005-0000-0000-000098360000}"/>
    <cellStyle name="Normal 5 2 2 2 2 5 3" xfId="14855" xr:uid="{00000000-0005-0000-0000-000099360000}"/>
    <cellStyle name="Normal 5 2 2 2 2 6" xfId="14856" xr:uid="{00000000-0005-0000-0000-00009A360000}"/>
    <cellStyle name="Normal 5 2 2 2 2 7" xfId="14857" xr:uid="{00000000-0005-0000-0000-00009B360000}"/>
    <cellStyle name="Normal 5 2 2 2 2 7 2" xfId="27130" xr:uid="{4D7BBA3C-D696-4E70-900F-7F0AF641CB79}"/>
    <cellStyle name="Normal 5 2 2 2 2 8" xfId="14858" xr:uid="{00000000-0005-0000-0000-00009C360000}"/>
    <cellStyle name="Normal 5 2 2 2 2 8 2" xfId="27131" xr:uid="{F8973FBF-3AAF-4A20-9F0B-870DD8D1F30C}"/>
    <cellStyle name="Normal 5 2 2 2 2 9" xfId="14859" xr:uid="{00000000-0005-0000-0000-00009D360000}"/>
    <cellStyle name="Normal 5 2 2 2 3" xfId="14860" xr:uid="{00000000-0005-0000-0000-00009E360000}"/>
    <cellStyle name="Normal 5 2 2 2 3 2" xfId="14861" xr:uid="{00000000-0005-0000-0000-00009F360000}"/>
    <cellStyle name="Normal 5 2 2 2 3 2 2" xfId="14862" xr:uid="{00000000-0005-0000-0000-0000A0360000}"/>
    <cellStyle name="Normal 5 2 2 2 3 2 2 2" xfId="14863" xr:uid="{00000000-0005-0000-0000-0000A1360000}"/>
    <cellStyle name="Normal 5 2 2 2 3 2 2 3" xfId="14864" xr:uid="{00000000-0005-0000-0000-0000A2360000}"/>
    <cellStyle name="Normal 5 2 2 2 3 2 2 3 2" xfId="27132" xr:uid="{36CFCB73-27CD-4979-8F3D-21920B20831D}"/>
    <cellStyle name="Normal 5 2 2 2 3 2 2 4" xfId="14865" xr:uid="{00000000-0005-0000-0000-0000A3360000}"/>
    <cellStyle name="Normal 5 2 2 2 3 2 3" xfId="14866" xr:uid="{00000000-0005-0000-0000-0000A4360000}"/>
    <cellStyle name="Normal 5 2 2 2 3 2 4" xfId="14867" xr:uid="{00000000-0005-0000-0000-0000A5360000}"/>
    <cellStyle name="Normal 5 2 2 2 3 2 4 2" xfId="27133" xr:uid="{C1F74AB8-DF1A-4DD6-8AEF-2732C3F223BF}"/>
    <cellStyle name="Normal 5 2 2 2 3 2 5" xfId="14868" xr:uid="{00000000-0005-0000-0000-0000A6360000}"/>
    <cellStyle name="Normal 5 2 2 2 3 2 5 2" xfId="27134" xr:uid="{AC212374-7193-4510-B716-A07AD8577A6D}"/>
    <cellStyle name="Normal 5 2 2 2 3 2 6" xfId="14869" xr:uid="{00000000-0005-0000-0000-0000A7360000}"/>
    <cellStyle name="Normal 5 2 2 2 3 3" xfId="14870" xr:uid="{00000000-0005-0000-0000-0000A8360000}"/>
    <cellStyle name="Normal 5 2 2 2 3 3 2" xfId="14871" xr:uid="{00000000-0005-0000-0000-0000A9360000}"/>
    <cellStyle name="Normal 5 2 2 2 3 3 2 2" xfId="14872" xr:uid="{00000000-0005-0000-0000-0000AA360000}"/>
    <cellStyle name="Normal 5 2 2 2 3 3 2 3" xfId="14873" xr:uid="{00000000-0005-0000-0000-0000AB360000}"/>
    <cellStyle name="Normal 5 2 2 2 3 3 3" xfId="14874" xr:uid="{00000000-0005-0000-0000-0000AC360000}"/>
    <cellStyle name="Normal 5 2 2 2 3 3 4" xfId="14875" xr:uid="{00000000-0005-0000-0000-0000AD360000}"/>
    <cellStyle name="Normal 5 2 2 2 3 3 4 2" xfId="27135" xr:uid="{D2EC0818-0FB6-4C1C-A43D-735DFA4B15F8}"/>
    <cellStyle name="Normal 5 2 2 2 3 3 5" xfId="14876" xr:uid="{00000000-0005-0000-0000-0000AE360000}"/>
    <cellStyle name="Normal 5 2 2 2 3 3 5 2" xfId="27136" xr:uid="{7120C8FC-040C-4803-B810-AF3A3597522F}"/>
    <cellStyle name="Normal 5 2 2 2 3 3 6" xfId="14877" xr:uid="{00000000-0005-0000-0000-0000AF360000}"/>
    <cellStyle name="Normal 5 2 2 2 3 4" xfId="14878" xr:uid="{00000000-0005-0000-0000-0000B0360000}"/>
    <cellStyle name="Normal 5 2 2 2 3 4 2" xfId="14879" xr:uid="{00000000-0005-0000-0000-0000B1360000}"/>
    <cellStyle name="Normal 5 2 2 2 3 4 3" xfId="14880" xr:uid="{00000000-0005-0000-0000-0000B2360000}"/>
    <cellStyle name="Normal 5 2 2 2 3 5" xfId="14881" xr:uid="{00000000-0005-0000-0000-0000B3360000}"/>
    <cellStyle name="Normal 5 2 2 2 3 6" xfId="14882" xr:uid="{00000000-0005-0000-0000-0000B4360000}"/>
    <cellStyle name="Normal 5 2 2 2 3 6 2" xfId="27137" xr:uid="{91F89901-233A-40A2-BD74-B2BEC3C46C83}"/>
    <cellStyle name="Normal 5 2 2 2 3 7" xfId="14883" xr:uid="{00000000-0005-0000-0000-0000B5360000}"/>
    <cellStyle name="Normal 5 2 2 2 3 7 2" xfId="27138" xr:uid="{FB7D70A5-0D7C-4E5F-8152-B3375CB377F8}"/>
    <cellStyle name="Normal 5 2 2 2 3 8" xfId="14884" xr:uid="{00000000-0005-0000-0000-0000B6360000}"/>
    <cellStyle name="Normal 5 2 2 2 4" xfId="14885" xr:uid="{00000000-0005-0000-0000-0000B7360000}"/>
    <cellStyle name="Normal 5 2 2 2 4 2" xfId="14886" xr:uid="{00000000-0005-0000-0000-0000B8360000}"/>
    <cellStyle name="Normal 5 2 2 2 4 2 2" xfId="14887" xr:uid="{00000000-0005-0000-0000-0000B9360000}"/>
    <cellStyle name="Normal 5 2 2 2 4 2 3" xfId="14888" xr:uid="{00000000-0005-0000-0000-0000BA360000}"/>
    <cellStyle name="Normal 5 2 2 2 4 2 3 2" xfId="27139" xr:uid="{2BE87998-354E-4BC3-AB4D-06E7DF923765}"/>
    <cellStyle name="Normal 5 2 2 2 4 2 4" xfId="14889" xr:uid="{00000000-0005-0000-0000-0000BB360000}"/>
    <cellStyle name="Normal 5 2 2 2 4 3" xfId="14890" xr:uid="{00000000-0005-0000-0000-0000BC360000}"/>
    <cellStyle name="Normal 5 2 2 2 4 4" xfId="14891" xr:uid="{00000000-0005-0000-0000-0000BD360000}"/>
    <cellStyle name="Normal 5 2 2 2 4 4 2" xfId="27140" xr:uid="{1439BC23-ED4A-45A9-9BD2-0DC74C5332FA}"/>
    <cellStyle name="Normal 5 2 2 2 4 5" xfId="14892" xr:uid="{00000000-0005-0000-0000-0000BE360000}"/>
    <cellStyle name="Normal 5 2 2 2 4 5 2" xfId="27141" xr:uid="{4DB8DB2A-094B-4D6B-B0D6-FC773A3C29F1}"/>
    <cellStyle name="Normal 5 2 2 2 4 6" xfId="14893" xr:uid="{00000000-0005-0000-0000-0000BF360000}"/>
    <cellStyle name="Normal 5 2 2 2 5" xfId="14894" xr:uid="{00000000-0005-0000-0000-0000C0360000}"/>
    <cellStyle name="Normal 5 2 2 2 5 2" xfId="14895" xr:uid="{00000000-0005-0000-0000-0000C1360000}"/>
    <cellStyle name="Normal 5 2 2 2 5 2 2" xfId="14896" xr:uid="{00000000-0005-0000-0000-0000C2360000}"/>
    <cellStyle name="Normal 5 2 2 2 5 2 3" xfId="14897" xr:uid="{00000000-0005-0000-0000-0000C3360000}"/>
    <cellStyle name="Normal 5 2 2 2 5 3" xfId="14898" xr:uid="{00000000-0005-0000-0000-0000C4360000}"/>
    <cellStyle name="Normal 5 2 2 2 5 4" xfId="14899" xr:uid="{00000000-0005-0000-0000-0000C5360000}"/>
    <cellStyle name="Normal 5 2 2 2 5 4 2" xfId="27142" xr:uid="{A7140A26-41F8-485B-A3B5-D1204E0A615F}"/>
    <cellStyle name="Normal 5 2 2 2 5 5" xfId="14900" xr:uid="{00000000-0005-0000-0000-0000C6360000}"/>
    <cellStyle name="Normal 5 2 2 2 5 5 2" xfId="27143" xr:uid="{88D12203-DB9C-4F15-8EDE-46D047689FFE}"/>
    <cellStyle name="Normal 5 2 2 2 5 6" xfId="14901" xr:uid="{00000000-0005-0000-0000-0000C7360000}"/>
    <cellStyle name="Normal 5 2 2 2 6" xfId="14902" xr:uid="{00000000-0005-0000-0000-0000C8360000}"/>
    <cellStyle name="Normal 5 2 2 2 6 2" xfId="14903" xr:uid="{00000000-0005-0000-0000-0000C9360000}"/>
    <cellStyle name="Normal 5 2 2 2 6 3" xfId="14904" xr:uid="{00000000-0005-0000-0000-0000CA360000}"/>
    <cellStyle name="Normal 5 2 2 2 7" xfId="14905" xr:uid="{00000000-0005-0000-0000-0000CB360000}"/>
    <cellStyle name="Normal 5 2 2 2 8" xfId="14906" xr:uid="{00000000-0005-0000-0000-0000CC360000}"/>
    <cellStyle name="Normal 5 2 2 2 8 2" xfId="27144" xr:uid="{A6E25950-870B-425A-9DE0-B66519725CD5}"/>
    <cellStyle name="Normal 5 2 2 2 9" xfId="14907" xr:uid="{00000000-0005-0000-0000-0000CD360000}"/>
    <cellStyle name="Normal 5 2 2 2 9 2" xfId="27145" xr:uid="{BB71C235-C734-40CC-AE72-24C69BBF25F4}"/>
    <cellStyle name="Normal 5 2 2 3" xfId="14908" xr:uid="{00000000-0005-0000-0000-0000CE360000}"/>
    <cellStyle name="Normal 5 2 2 3 2" xfId="14909" xr:uid="{00000000-0005-0000-0000-0000CF360000}"/>
    <cellStyle name="Normal 5 2 2 3 2 2" xfId="14910" xr:uid="{00000000-0005-0000-0000-0000D0360000}"/>
    <cellStyle name="Normal 5 2 2 3 2 2 2" xfId="14911" xr:uid="{00000000-0005-0000-0000-0000D1360000}"/>
    <cellStyle name="Normal 5 2 2 3 2 2 2 2" xfId="14912" xr:uid="{00000000-0005-0000-0000-0000D2360000}"/>
    <cellStyle name="Normal 5 2 2 3 2 2 2 3" xfId="14913" xr:uid="{00000000-0005-0000-0000-0000D3360000}"/>
    <cellStyle name="Normal 5 2 2 3 2 2 3" xfId="14914" xr:uid="{00000000-0005-0000-0000-0000D4360000}"/>
    <cellStyle name="Normal 5 2 2 3 2 2 4" xfId="14915" xr:uid="{00000000-0005-0000-0000-0000D5360000}"/>
    <cellStyle name="Normal 5 2 2 3 2 2 4 2" xfId="27146" xr:uid="{0D975596-DDF9-4039-8523-968707FBF2F4}"/>
    <cellStyle name="Normal 5 2 2 3 2 2 5" xfId="14916" xr:uid="{00000000-0005-0000-0000-0000D6360000}"/>
    <cellStyle name="Normal 5 2 2 3 2 2 5 2" xfId="27147" xr:uid="{3E153F50-BC50-4D16-A997-BF30009712A2}"/>
    <cellStyle name="Normal 5 2 2 3 2 2 6" xfId="14917" xr:uid="{00000000-0005-0000-0000-0000D7360000}"/>
    <cellStyle name="Normal 5 2 2 3 2 3" xfId="14918" xr:uid="{00000000-0005-0000-0000-0000D8360000}"/>
    <cellStyle name="Normal 5 2 2 3 2 3 2" xfId="14919" xr:uid="{00000000-0005-0000-0000-0000D9360000}"/>
    <cellStyle name="Normal 5 2 2 3 2 3 2 2" xfId="14920" xr:uid="{00000000-0005-0000-0000-0000DA360000}"/>
    <cellStyle name="Normal 5 2 2 3 2 3 2 3" xfId="14921" xr:uid="{00000000-0005-0000-0000-0000DB360000}"/>
    <cellStyle name="Normal 5 2 2 3 2 3 3" xfId="14922" xr:uid="{00000000-0005-0000-0000-0000DC360000}"/>
    <cellStyle name="Normal 5 2 2 3 2 3 3 2" xfId="14923" xr:uid="{00000000-0005-0000-0000-0000DD360000}"/>
    <cellStyle name="Normal 5 2 2 3 2 3 3 3" xfId="27148" xr:uid="{1178E9A3-C62C-435D-BFCC-0450150C91A5}"/>
    <cellStyle name="Normal 5 2 2 3 2 3 4" xfId="14924" xr:uid="{00000000-0005-0000-0000-0000DE360000}"/>
    <cellStyle name="Normal 5 2 2 3 2 4" xfId="14925" xr:uid="{00000000-0005-0000-0000-0000DF360000}"/>
    <cellStyle name="Normal 5 2 2 3 2 4 2" xfId="14926" xr:uid="{00000000-0005-0000-0000-0000E0360000}"/>
    <cellStyle name="Normal 5 2 2 3 2 4 3" xfId="14927" xr:uid="{00000000-0005-0000-0000-0000E1360000}"/>
    <cellStyle name="Normal 5 2 2 3 2 5" xfId="14928" xr:uid="{00000000-0005-0000-0000-0000E2360000}"/>
    <cellStyle name="Normal 5 2 2 3 2 6" xfId="14929" xr:uid="{00000000-0005-0000-0000-0000E3360000}"/>
    <cellStyle name="Normal 5 2 2 3 2 6 2" xfId="27149" xr:uid="{BF30E9B3-8634-4786-AD08-85A15CFE2822}"/>
    <cellStyle name="Normal 5 2 2 3 2 7" xfId="14930" xr:uid="{00000000-0005-0000-0000-0000E4360000}"/>
    <cellStyle name="Normal 5 2 2 3 2 7 2" xfId="27150" xr:uid="{2D34ED87-5156-428E-ACE3-0CF9A97BFAD3}"/>
    <cellStyle name="Normal 5 2 2 3 2 8" xfId="14931" xr:uid="{00000000-0005-0000-0000-0000E5360000}"/>
    <cellStyle name="Normal 5 2 2 3 3" xfId="14932" xr:uid="{00000000-0005-0000-0000-0000E6360000}"/>
    <cellStyle name="Normal 5 2 2 3 3 2" xfId="14933" xr:uid="{00000000-0005-0000-0000-0000E7360000}"/>
    <cellStyle name="Normal 5 2 2 3 3 2 2" xfId="14934" xr:uid="{00000000-0005-0000-0000-0000E8360000}"/>
    <cellStyle name="Normal 5 2 2 3 3 2 3" xfId="14935" xr:uid="{00000000-0005-0000-0000-0000E9360000}"/>
    <cellStyle name="Normal 5 2 2 3 3 2 3 2" xfId="27151" xr:uid="{D592752D-33FC-4BCB-ADC1-749E180CAC4E}"/>
    <cellStyle name="Normal 5 2 2 3 3 2 4" xfId="14936" xr:uid="{00000000-0005-0000-0000-0000EA360000}"/>
    <cellStyle name="Normal 5 2 2 3 3 3" xfId="14937" xr:uid="{00000000-0005-0000-0000-0000EB360000}"/>
    <cellStyle name="Normal 5 2 2 3 3 4" xfId="14938" xr:uid="{00000000-0005-0000-0000-0000EC360000}"/>
    <cellStyle name="Normal 5 2 2 3 3 4 2" xfId="27152" xr:uid="{4FBD5C80-9283-4154-A2C7-40A095E4B695}"/>
    <cellStyle name="Normal 5 2 2 3 3 5" xfId="14939" xr:uid="{00000000-0005-0000-0000-0000ED360000}"/>
    <cellStyle name="Normal 5 2 2 3 3 5 2" xfId="27153" xr:uid="{FF7147DD-27B7-4F96-BFAE-BE408FE694BF}"/>
    <cellStyle name="Normal 5 2 2 3 3 6" xfId="14940" xr:uid="{00000000-0005-0000-0000-0000EE360000}"/>
    <cellStyle name="Normal 5 2 2 3 4" xfId="14941" xr:uid="{00000000-0005-0000-0000-0000EF360000}"/>
    <cellStyle name="Normal 5 2 2 3 4 2" xfId="14942" xr:uid="{00000000-0005-0000-0000-0000F0360000}"/>
    <cellStyle name="Normal 5 2 2 3 4 2 2" xfId="14943" xr:uid="{00000000-0005-0000-0000-0000F1360000}"/>
    <cellStyle name="Normal 5 2 2 3 4 2 3" xfId="14944" xr:uid="{00000000-0005-0000-0000-0000F2360000}"/>
    <cellStyle name="Normal 5 2 2 3 4 3" xfId="14945" xr:uid="{00000000-0005-0000-0000-0000F3360000}"/>
    <cellStyle name="Normal 5 2 2 3 4 4" xfId="14946" xr:uid="{00000000-0005-0000-0000-0000F4360000}"/>
    <cellStyle name="Normal 5 2 2 3 4 4 2" xfId="27154" xr:uid="{BA7C65D1-58D3-4C8D-A878-142C2C56CB21}"/>
    <cellStyle name="Normal 5 2 2 3 4 5" xfId="14947" xr:uid="{00000000-0005-0000-0000-0000F5360000}"/>
    <cellStyle name="Normal 5 2 2 3 4 5 2" xfId="27155" xr:uid="{FB406640-3BAA-4794-BE26-35B5E658FDEB}"/>
    <cellStyle name="Normal 5 2 2 3 4 6" xfId="14948" xr:uid="{00000000-0005-0000-0000-0000F6360000}"/>
    <cellStyle name="Normal 5 2 2 3 5" xfId="14949" xr:uid="{00000000-0005-0000-0000-0000F7360000}"/>
    <cellStyle name="Normal 5 2 2 3 5 2" xfId="14950" xr:uid="{00000000-0005-0000-0000-0000F8360000}"/>
    <cellStyle name="Normal 5 2 2 3 5 3" xfId="14951" xr:uid="{00000000-0005-0000-0000-0000F9360000}"/>
    <cellStyle name="Normal 5 2 2 3 6" xfId="14952" xr:uid="{00000000-0005-0000-0000-0000FA360000}"/>
    <cellStyle name="Normal 5 2 2 3 7" xfId="14953" xr:uid="{00000000-0005-0000-0000-0000FB360000}"/>
    <cellStyle name="Normal 5 2 2 3 7 2" xfId="27156" xr:uid="{517D79B2-5A9F-4A96-A95F-BB6EB0AD7682}"/>
    <cellStyle name="Normal 5 2 2 3 8" xfId="14954" xr:uid="{00000000-0005-0000-0000-0000FC360000}"/>
    <cellStyle name="Normal 5 2 2 3 8 2" xfId="27157" xr:uid="{C2ED885D-61CF-4BC7-95B5-D0D90301F71A}"/>
    <cellStyle name="Normal 5 2 2 3 9" xfId="14955" xr:uid="{00000000-0005-0000-0000-0000FD360000}"/>
    <cellStyle name="Normal 5 2 2 4" xfId="14956" xr:uid="{00000000-0005-0000-0000-0000FE360000}"/>
    <cellStyle name="Normal 5 2 2 4 2" xfId="14957" xr:uid="{00000000-0005-0000-0000-0000FF360000}"/>
    <cellStyle name="Normal 5 2 2 4 2 2" xfId="14958" xr:uid="{00000000-0005-0000-0000-000000370000}"/>
    <cellStyle name="Normal 5 2 2 4 2 2 2" xfId="14959" xr:uid="{00000000-0005-0000-0000-000001370000}"/>
    <cellStyle name="Normal 5 2 2 4 2 2 3" xfId="14960" xr:uid="{00000000-0005-0000-0000-000002370000}"/>
    <cellStyle name="Normal 5 2 2 4 2 2 3 2" xfId="27158" xr:uid="{40100543-90F7-42A5-9D26-C3DA2075B4A9}"/>
    <cellStyle name="Normal 5 2 2 4 2 2 4" xfId="14961" xr:uid="{00000000-0005-0000-0000-000003370000}"/>
    <cellStyle name="Normal 5 2 2 4 2 3" xfId="14962" xr:uid="{00000000-0005-0000-0000-000004370000}"/>
    <cellStyle name="Normal 5 2 2 4 2 4" xfId="14963" xr:uid="{00000000-0005-0000-0000-000005370000}"/>
    <cellStyle name="Normal 5 2 2 4 2 4 2" xfId="27159" xr:uid="{004B6FC9-F92A-4861-ADAD-5B1DB33A5982}"/>
    <cellStyle name="Normal 5 2 2 4 2 5" xfId="14964" xr:uid="{00000000-0005-0000-0000-000006370000}"/>
    <cellStyle name="Normal 5 2 2 4 2 5 2" xfId="27160" xr:uid="{9ABB3279-9F86-4A93-9F73-B3812D922C18}"/>
    <cellStyle name="Normal 5 2 2 4 2 6" xfId="14965" xr:uid="{00000000-0005-0000-0000-000007370000}"/>
    <cellStyle name="Normal 5 2 2 4 3" xfId="14966" xr:uid="{00000000-0005-0000-0000-000008370000}"/>
    <cellStyle name="Normal 5 2 2 4 3 2" xfId="14967" xr:uid="{00000000-0005-0000-0000-000009370000}"/>
    <cellStyle name="Normal 5 2 2 4 3 2 2" xfId="14968" xr:uid="{00000000-0005-0000-0000-00000A370000}"/>
    <cellStyle name="Normal 5 2 2 4 3 2 3" xfId="14969" xr:uid="{00000000-0005-0000-0000-00000B370000}"/>
    <cellStyle name="Normal 5 2 2 4 3 3" xfId="14970" xr:uid="{00000000-0005-0000-0000-00000C370000}"/>
    <cellStyle name="Normal 5 2 2 4 3 4" xfId="14971" xr:uid="{00000000-0005-0000-0000-00000D370000}"/>
    <cellStyle name="Normal 5 2 2 4 3 4 2" xfId="27161" xr:uid="{7C92280B-B083-4381-9F63-3EB95C939AA0}"/>
    <cellStyle name="Normal 5 2 2 4 3 5" xfId="14972" xr:uid="{00000000-0005-0000-0000-00000E370000}"/>
    <cellStyle name="Normal 5 2 2 4 3 5 2" xfId="27162" xr:uid="{811D52A7-4E18-4AC2-98D7-EA24BCFA70B7}"/>
    <cellStyle name="Normal 5 2 2 4 3 6" xfId="14973" xr:uid="{00000000-0005-0000-0000-00000F370000}"/>
    <cellStyle name="Normal 5 2 2 4 4" xfId="14974" xr:uid="{00000000-0005-0000-0000-000010370000}"/>
    <cellStyle name="Normal 5 2 2 4 4 2" xfId="14975" xr:uid="{00000000-0005-0000-0000-000011370000}"/>
    <cellStyle name="Normal 5 2 2 4 4 3" xfId="14976" xr:uid="{00000000-0005-0000-0000-000012370000}"/>
    <cellStyle name="Normal 5 2 2 4 5" xfId="14977" xr:uid="{00000000-0005-0000-0000-000013370000}"/>
    <cellStyle name="Normal 5 2 2 4 6" xfId="14978" xr:uid="{00000000-0005-0000-0000-000014370000}"/>
    <cellStyle name="Normal 5 2 2 4 6 2" xfId="27163" xr:uid="{2EEC287C-0021-44DE-BC83-28F7939F68DA}"/>
    <cellStyle name="Normal 5 2 2 4 7" xfId="14979" xr:uid="{00000000-0005-0000-0000-000015370000}"/>
    <cellStyle name="Normal 5 2 2 4 7 2" xfId="27164" xr:uid="{7939783E-88ED-413F-A2AE-D494EF9A454A}"/>
    <cellStyle name="Normal 5 2 2 4 8" xfId="14980" xr:uid="{00000000-0005-0000-0000-000016370000}"/>
    <cellStyle name="Normal 5 2 2 5" xfId="14981" xr:uid="{00000000-0005-0000-0000-000017370000}"/>
    <cellStyle name="Normal 5 2 2 5 2" xfId="14982" xr:uid="{00000000-0005-0000-0000-000018370000}"/>
    <cellStyle name="Normal 5 2 2 5 2 2" xfId="14983" xr:uid="{00000000-0005-0000-0000-000019370000}"/>
    <cellStyle name="Normal 5 2 2 5 2 3" xfId="27165" xr:uid="{1CC07F69-7545-4E5C-ABEC-05FFEA7B03D9}"/>
    <cellStyle name="Normal 5 2 2 5 3" xfId="14984" xr:uid="{00000000-0005-0000-0000-00001A370000}"/>
    <cellStyle name="Normal 5 2 2 5 4" xfId="14985" xr:uid="{00000000-0005-0000-0000-00001B370000}"/>
    <cellStyle name="Normal 5 2 2 5 4 2" xfId="27166" xr:uid="{3E2BD619-CB89-45C5-B51C-D94E3B0526DF}"/>
    <cellStyle name="Normal 5 2 2 5 5" xfId="14986" xr:uid="{00000000-0005-0000-0000-00001C370000}"/>
    <cellStyle name="Normal 5 2 2 6" xfId="14987" xr:uid="{00000000-0005-0000-0000-00001D370000}"/>
    <cellStyle name="Normal 5 2 2 6 2" xfId="14988" xr:uid="{00000000-0005-0000-0000-00001E370000}"/>
    <cellStyle name="Normal 5 2 2 6 2 2" xfId="14989" xr:uid="{00000000-0005-0000-0000-00001F370000}"/>
    <cellStyle name="Normal 5 2 2 6 2 3" xfId="14990" xr:uid="{00000000-0005-0000-0000-000020370000}"/>
    <cellStyle name="Normal 5 2 2 6 3" xfId="14991" xr:uid="{00000000-0005-0000-0000-000021370000}"/>
    <cellStyle name="Normal 5 2 2 6 4" xfId="14992" xr:uid="{00000000-0005-0000-0000-000022370000}"/>
    <cellStyle name="Normal 5 2 2 6 4 2" xfId="27167" xr:uid="{0F554A88-78B2-4AEF-B794-A8BEFBDF174C}"/>
    <cellStyle name="Normal 5 2 2 6 5" xfId="14993" xr:uid="{00000000-0005-0000-0000-000023370000}"/>
    <cellStyle name="Normal 5 2 2 6 5 2" xfId="27168" xr:uid="{420EBEB4-E37B-4A36-A169-C997DB59B657}"/>
    <cellStyle name="Normal 5 2 2 6 6" xfId="14994" xr:uid="{00000000-0005-0000-0000-000024370000}"/>
    <cellStyle name="Normal 5 2 2 7" xfId="14995" xr:uid="{00000000-0005-0000-0000-000025370000}"/>
    <cellStyle name="Normal 5 2 2 7 2" xfId="14996" xr:uid="{00000000-0005-0000-0000-000026370000}"/>
    <cellStyle name="Normal 5 2 2 7 2 2" xfId="14997" xr:uid="{00000000-0005-0000-0000-000027370000}"/>
    <cellStyle name="Normal 5 2 2 7 2 3" xfId="14998" xr:uid="{00000000-0005-0000-0000-000028370000}"/>
    <cellStyle name="Normal 5 2 2 7 3" xfId="14999" xr:uid="{00000000-0005-0000-0000-000029370000}"/>
    <cellStyle name="Normal 5 2 2 7 4" xfId="15000" xr:uid="{00000000-0005-0000-0000-00002A370000}"/>
    <cellStyle name="Normal 5 2 2 7 4 2" xfId="27169" xr:uid="{F6FCA01E-69E0-416A-8ED6-586ED9137725}"/>
    <cellStyle name="Normal 5 2 2 7 5" xfId="15001" xr:uid="{00000000-0005-0000-0000-00002B370000}"/>
    <cellStyle name="Normal 5 2 2 7 5 2" xfId="27170" xr:uid="{BAECED09-F296-450C-ABEC-64C8952FBA2F}"/>
    <cellStyle name="Normal 5 2 2 7 6" xfId="15002" xr:uid="{00000000-0005-0000-0000-00002C370000}"/>
    <cellStyle name="Normal 5 2 2 8" xfId="15003" xr:uid="{00000000-0005-0000-0000-00002D370000}"/>
    <cellStyle name="Normal 5 2 2 8 2" xfId="15004" xr:uid="{00000000-0005-0000-0000-00002E370000}"/>
    <cellStyle name="Normal 5 2 2 8 3" xfId="15005" xr:uid="{00000000-0005-0000-0000-00002F370000}"/>
    <cellStyle name="Normal 5 2 2 9" xfId="15006" xr:uid="{00000000-0005-0000-0000-000030370000}"/>
    <cellStyle name="Normal 5 2 2 9 2" xfId="15007" xr:uid="{00000000-0005-0000-0000-000031370000}"/>
    <cellStyle name="Normal 5 2 2 9 2 2" xfId="27171" xr:uid="{B823C9BD-5C73-47AE-8C55-4C2D61F83DF2}"/>
    <cellStyle name="Normal 5 2 20" xfId="2492" xr:uid="{00000000-0005-0000-0000-000082090000}"/>
    <cellStyle name="Normal 5 2 20 2" xfId="15008" xr:uid="{00000000-0005-0000-0000-000033370000}"/>
    <cellStyle name="Normal 5 2 20 3" xfId="15009" xr:uid="{00000000-0005-0000-0000-000034370000}"/>
    <cellStyle name="Normal 5 2 21" xfId="2493" xr:uid="{00000000-0005-0000-0000-000083090000}"/>
    <cellStyle name="Normal 5 2 21 2" xfId="15010" xr:uid="{00000000-0005-0000-0000-000036370000}"/>
    <cellStyle name="Normal 5 2 21 3" xfId="15011" xr:uid="{00000000-0005-0000-0000-000037370000}"/>
    <cellStyle name="Normal 5 2 22" xfId="2494" xr:uid="{00000000-0005-0000-0000-000084090000}"/>
    <cellStyle name="Normal 5 2 22 2" xfId="15012" xr:uid="{00000000-0005-0000-0000-000039370000}"/>
    <cellStyle name="Normal 5 2 22 3" xfId="15013" xr:uid="{00000000-0005-0000-0000-00003A370000}"/>
    <cellStyle name="Normal 5 2 23" xfId="2495" xr:uid="{00000000-0005-0000-0000-000085090000}"/>
    <cellStyle name="Normal 5 2 23 2" xfId="15014" xr:uid="{00000000-0005-0000-0000-00003C370000}"/>
    <cellStyle name="Normal 5 2 23 3" xfId="15015" xr:uid="{00000000-0005-0000-0000-00003D370000}"/>
    <cellStyle name="Normal 5 2 24" xfId="15016" xr:uid="{00000000-0005-0000-0000-00003E370000}"/>
    <cellStyle name="Normal 5 2 24 2" xfId="15017" xr:uid="{00000000-0005-0000-0000-00003F370000}"/>
    <cellStyle name="Normal 5 2 24 3" xfId="15018" xr:uid="{00000000-0005-0000-0000-000040370000}"/>
    <cellStyle name="Normal 5 2 24 3 2" xfId="27172" xr:uid="{B65BFB03-F68C-4477-90CA-59A8C37454A0}"/>
    <cellStyle name="Normal 5 2 24 4" xfId="15019" xr:uid="{00000000-0005-0000-0000-000041370000}"/>
    <cellStyle name="Normal 5 2 25" xfId="15020" xr:uid="{00000000-0005-0000-0000-000042370000}"/>
    <cellStyle name="Normal 5 2 25 2" xfId="15021" xr:uid="{00000000-0005-0000-0000-000043370000}"/>
    <cellStyle name="Normal 5 2 25 2 2" xfId="15022" xr:uid="{00000000-0005-0000-0000-000044370000}"/>
    <cellStyle name="Normal 5 2 25 2 3" xfId="15023" xr:uid="{00000000-0005-0000-0000-000045370000}"/>
    <cellStyle name="Normal 5 2 25 3" xfId="15024" xr:uid="{00000000-0005-0000-0000-000046370000}"/>
    <cellStyle name="Normal 5 2 25 4" xfId="15025" xr:uid="{00000000-0005-0000-0000-000047370000}"/>
    <cellStyle name="Normal 5 2 25 4 2" xfId="27173" xr:uid="{DFE8F62B-F9C7-4B2E-8547-841D432743EC}"/>
    <cellStyle name="Normal 5 2 25 5" xfId="15026" xr:uid="{00000000-0005-0000-0000-000048370000}"/>
    <cellStyle name="Normal 5 2 25 5 2" xfId="27174" xr:uid="{91793D5C-1491-4180-BA19-F32878E1E7ED}"/>
    <cellStyle name="Normal 5 2 25 6" xfId="15027" xr:uid="{00000000-0005-0000-0000-000049370000}"/>
    <cellStyle name="Normal 5 2 26" xfId="15028" xr:uid="{00000000-0005-0000-0000-00004A370000}"/>
    <cellStyle name="Normal 5 2 26 2" xfId="15029" xr:uid="{00000000-0005-0000-0000-00004B370000}"/>
    <cellStyle name="Normal 5 2 26 2 2" xfId="15030" xr:uid="{00000000-0005-0000-0000-00004C370000}"/>
    <cellStyle name="Normal 5 2 26 2 3" xfId="15031" xr:uid="{00000000-0005-0000-0000-00004D370000}"/>
    <cellStyle name="Normal 5 2 26 3" xfId="15032" xr:uid="{00000000-0005-0000-0000-00004E370000}"/>
    <cellStyle name="Normal 5 2 26 3 2" xfId="15033" xr:uid="{00000000-0005-0000-0000-00004F370000}"/>
    <cellStyle name="Normal 5 2 26 3 3" xfId="27175" xr:uid="{3C11DB0E-A6D7-4B31-A405-266CF9537628}"/>
    <cellStyle name="Normal 5 2 26 4" xfId="15034" xr:uid="{00000000-0005-0000-0000-000050370000}"/>
    <cellStyle name="Normal 5 2 27" xfId="15035" xr:uid="{00000000-0005-0000-0000-000051370000}"/>
    <cellStyle name="Normal 5 2 27 2" xfId="15036" xr:uid="{00000000-0005-0000-0000-000052370000}"/>
    <cellStyle name="Normal 5 2 27 3" xfId="15037" xr:uid="{00000000-0005-0000-0000-000053370000}"/>
    <cellStyle name="Normal 5 2 28" xfId="15038" xr:uid="{00000000-0005-0000-0000-000054370000}"/>
    <cellStyle name="Normal 5 2 28 2" xfId="15039" xr:uid="{00000000-0005-0000-0000-000055370000}"/>
    <cellStyle name="Normal 5 2 28 3" xfId="27176" xr:uid="{34D78676-DFD9-40AA-A55F-A1DAA27F58B9}"/>
    <cellStyle name="Normal 5 2 29" xfId="15040" xr:uid="{00000000-0005-0000-0000-000056370000}"/>
    <cellStyle name="Normal 5 2 3" xfId="2496" xr:uid="{00000000-0005-0000-0000-000086090000}"/>
    <cellStyle name="Normal 5 2 3 10" xfId="15041" xr:uid="{00000000-0005-0000-0000-000058370000}"/>
    <cellStyle name="Normal 5 2 3 2" xfId="15042" xr:uid="{00000000-0005-0000-0000-000059370000}"/>
    <cellStyle name="Normal 5 2 3 2 2" xfId="15043" xr:uid="{00000000-0005-0000-0000-00005A370000}"/>
    <cellStyle name="Normal 5 2 3 2 2 2" xfId="15044" xr:uid="{00000000-0005-0000-0000-00005B370000}"/>
    <cellStyle name="Normal 5 2 3 2 2 2 2" xfId="15045" xr:uid="{00000000-0005-0000-0000-00005C370000}"/>
    <cellStyle name="Normal 5 2 3 2 2 2 2 2" xfId="15046" xr:uid="{00000000-0005-0000-0000-00005D370000}"/>
    <cellStyle name="Normal 5 2 3 2 2 2 2 3" xfId="15047" xr:uid="{00000000-0005-0000-0000-00005E370000}"/>
    <cellStyle name="Normal 5 2 3 2 2 2 3" xfId="15048" xr:uid="{00000000-0005-0000-0000-00005F370000}"/>
    <cellStyle name="Normal 5 2 3 2 2 2 4" xfId="15049" xr:uid="{00000000-0005-0000-0000-000060370000}"/>
    <cellStyle name="Normal 5 2 3 2 2 2 4 2" xfId="27177" xr:uid="{2F3B8434-C5A1-421E-B29E-109F2D457CFA}"/>
    <cellStyle name="Normal 5 2 3 2 2 2 5" xfId="15050" xr:uid="{00000000-0005-0000-0000-000061370000}"/>
    <cellStyle name="Normal 5 2 3 2 2 2 5 2" xfId="27178" xr:uid="{4AD0DF33-83B4-4238-9831-D5E405CC29E6}"/>
    <cellStyle name="Normal 5 2 3 2 2 2 6" xfId="15051" xr:uid="{00000000-0005-0000-0000-000062370000}"/>
    <cellStyle name="Normal 5 2 3 2 2 3" xfId="15052" xr:uid="{00000000-0005-0000-0000-000063370000}"/>
    <cellStyle name="Normal 5 2 3 2 2 3 2" xfId="15053" xr:uid="{00000000-0005-0000-0000-000064370000}"/>
    <cellStyle name="Normal 5 2 3 2 2 3 2 2" xfId="15054" xr:uid="{00000000-0005-0000-0000-000065370000}"/>
    <cellStyle name="Normal 5 2 3 2 2 3 2 3" xfId="15055" xr:uid="{00000000-0005-0000-0000-000066370000}"/>
    <cellStyle name="Normal 5 2 3 2 2 3 3" xfId="15056" xr:uid="{00000000-0005-0000-0000-000067370000}"/>
    <cellStyle name="Normal 5 2 3 2 2 3 3 2" xfId="15057" xr:uid="{00000000-0005-0000-0000-000068370000}"/>
    <cellStyle name="Normal 5 2 3 2 2 3 3 3" xfId="27179" xr:uid="{CC08D9FD-BB60-44D2-8C39-32BC520927B8}"/>
    <cellStyle name="Normal 5 2 3 2 2 3 4" xfId="15058" xr:uid="{00000000-0005-0000-0000-000069370000}"/>
    <cellStyle name="Normal 5 2 3 2 2 4" xfId="15059" xr:uid="{00000000-0005-0000-0000-00006A370000}"/>
    <cellStyle name="Normal 5 2 3 2 2 4 2" xfId="15060" xr:uid="{00000000-0005-0000-0000-00006B370000}"/>
    <cellStyle name="Normal 5 2 3 2 2 4 3" xfId="15061" xr:uid="{00000000-0005-0000-0000-00006C370000}"/>
    <cellStyle name="Normal 5 2 3 2 2 5" xfId="15062" xr:uid="{00000000-0005-0000-0000-00006D370000}"/>
    <cellStyle name="Normal 5 2 3 2 2 6" xfId="15063" xr:uid="{00000000-0005-0000-0000-00006E370000}"/>
    <cellStyle name="Normal 5 2 3 2 2 6 2" xfId="27180" xr:uid="{A3218C72-91DE-4AF2-80E8-248DA3F3FC70}"/>
    <cellStyle name="Normal 5 2 3 2 2 7" xfId="15064" xr:uid="{00000000-0005-0000-0000-00006F370000}"/>
    <cellStyle name="Normal 5 2 3 2 2 7 2" xfId="27181" xr:uid="{1CE2B5D2-9025-489F-8B27-51EEBC86C369}"/>
    <cellStyle name="Normal 5 2 3 2 2 8" xfId="15065" xr:uid="{00000000-0005-0000-0000-000070370000}"/>
    <cellStyle name="Normal 5 2 3 2 3" xfId="15066" xr:uid="{00000000-0005-0000-0000-000071370000}"/>
    <cellStyle name="Normal 5 2 3 2 3 2" xfId="15067" xr:uid="{00000000-0005-0000-0000-000072370000}"/>
    <cellStyle name="Normal 5 2 3 2 3 2 2" xfId="15068" xr:uid="{00000000-0005-0000-0000-000073370000}"/>
    <cellStyle name="Normal 5 2 3 2 3 2 3" xfId="15069" xr:uid="{00000000-0005-0000-0000-000074370000}"/>
    <cellStyle name="Normal 5 2 3 2 3 2 3 2" xfId="27182" xr:uid="{346FC4F7-8916-4DB8-986A-D20C9CE77999}"/>
    <cellStyle name="Normal 5 2 3 2 3 2 4" xfId="15070" xr:uid="{00000000-0005-0000-0000-000075370000}"/>
    <cellStyle name="Normal 5 2 3 2 3 3" xfId="15071" xr:uid="{00000000-0005-0000-0000-000076370000}"/>
    <cellStyle name="Normal 5 2 3 2 3 4" xfId="15072" xr:uid="{00000000-0005-0000-0000-000077370000}"/>
    <cellStyle name="Normal 5 2 3 2 3 4 2" xfId="27183" xr:uid="{0C8B6C2F-3881-41A2-BC8A-19D2FC9A9601}"/>
    <cellStyle name="Normal 5 2 3 2 3 5" xfId="15073" xr:uid="{00000000-0005-0000-0000-000078370000}"/>
    <cellStyle name="Normal 5 2 3 2 3 5 2" xfId="27184" xr:uid="{A4C852D8-39AA-49EB-9845-3567F5475B88}"/>
    <cellStyle name="Normal 5 2 3 2 3 6" xfId="15074" xr:uid="{00000000-0005-0000-0000-000079370000}"/>
    <cellStyle name="Normal 5 2 3 2 4" xfId="15075" xr:uid="{00000000-0005-0000-0000-00007A370000}"/>
    <cellStyle name="Normal 5 2 3 2 4 2" xfId="15076" xr:uid="{00000000-0005-0000-0000-00007B370000}"/>
    <cellStyle name="Normal 5 2 3 2 4 2 2" xfId="15077" xr:uid="{00000000-0005-0000-0000-00007C370000}"/>
    <cellStyle name="Normal 5 2 3 2 4 2 3" xfId="15078" xr:uid="{00000000-0005-0000-0000-00007D370000}"/>
    <cellStyle name="Normal 5 2 3 2 4 3" xfId="15079" xr:uid="{00000000-0005-0000-0000-00007E370000}"/>
    <cellStyle name="Normal 5 2 3 2 4 4" xfId="15080" xr:uid="{00000000-0005-0000-0000-00007F370000}"/>
    <cellStyle name="Normal 5 2 3 2 4 4 2" xfId="27185" xr:uid="{701F9943-37AD-434B-90D5-0A9EE3C7AAEE}"/>
    <cellStyle name="Normal 5 2 3 2 4 5" xfId="15081" xr:uid="{00000000-0005-0000-0000-000080370000}"/>
    <cellStyle name="Normal 5 2 3 2 4 5 2" xfId="27186" xr:uid="{46A1F653-C71A-4DC3-B3BD-860177B54CD9}"/>
    <cellStyle name="Normal 5 2 3 2 4 6" xfId="15082" xr:uid="{00000000-0005-0000-0000-000081370000}"/>
    <cellStyle name="Normal 5 2 3 2 5" xfId="15083" xr:uid="{00000000-0005-0000-0000-000082370000}"/>
    <cellStyle name="Normal 5 2 3 2 5 2" xfId="15084" xr:uid="{00000000-0005-0000-0000-000083370000}"/>
    <cellStyle name="Normal 5 2 3 2 5 3" xfId="15085" xr:uid="{00000000-0005-0000-0000-000084370000}"/>
    <cellStyle name="Normal 5 2 3 2 6" xfId="15086" xr:uid="{00000000-0005-0000-0000-000085370000}"/>
    <cellStyle name="Normal 5 2 3 2 7" xfId="15087" xr:uid="{00000000-0005-0000-0000-000086370000}"/>
    <cellStyle name="Normal 5 2 3 2 7 2" xfId="27187" xr:uid="{752ED17A-111E-4F6F-B6FF-092140223947}"/>
    <cellStyle name="Normal 5 2 3 2 8" xfId="15088" xr:uid="{00000000-0005-0000-0000-000087370000}"/>
    <cellStyle name="Normal 5 2 3 2 8 2" xfId="27188" xr:uid="{9BF31CD0-EB38-4BF0-8E4D-9A25C59455D1}"/>
    <cellStyle name="Normal 5 2 3 2 9" xfId="15089" xr:uid="{00000000-0005-0000-0000-000088370000}"/>
    <cellStyle name="Normal 5 2 3 3" xfId="15090" xr:uid="{00000000-0005-0000-0000-000089370000}"/>
    <cellStyle name="Normal 5 2 3 3 2" xfId="15091" xr:uid="{00000000-0005-0000-0000-00008A370000}"/>
    <cellStyle name="Normal 5 2 3 3 2 2" xfId="15092" xr:uid="{00000000-0005-0000-0000-00008B370000}"/>
    <cellStyle name="Normal 5 2 3 3 2 2 2" xfId="15093" xr:uid="{00000000-0005-0000-0000-00008C370000}"/>
    <cellStyle name="Normal 5 2 3 3 2 2 3" xfId="15094" xr:uid="{00000000-0005-0000-0000-00008D370000}"/>
    <cellStyle name="Normal 5 2 3 3 2 2 3 2" xfId="27189" xr:uid="{550AC16D-69D1-4250-A1C5-935BFD2556FD}"/>
    <cellStyle name="Normal 5 2 3 3 2 2 4" xfId="15095" xr:uid="{00000000-0005-0000-0000-00008E370000}"/>
    <cellStyle name="Normal 5 2 3 3 2 3" xfId="15096" xr:uid="{00000000-0005-0000-0000-00008F370000}"/>
    <cellStyle name="Normal 5 2 3 3 2 4" xfId="15097" xr:uid="{00000000-0005-0000-0000-000090370000}"/>
    <cellStyle name="Normal 5 2 3 3 2 4 2" xfId="27190" xr:uid="{AADDD1BC-C665-49BD-850E-2E84549FEBA8}"/>
    <cellStyle name="Normal 5 2 3 3 2 5" xfId="15098" xr:uid="{00000000-0005-0000-0000-000091370000}"/>
    <cellStyle name="Normal 5 2 3 3 2 5 2" xfId="27191" xr:uid="{B0B874B4-CFA1-49AA-AF0D-525C20C28724}"/>
    <cellStyle name="Normal 5 2 3 3 2 6" xfId="15099" xr:uid="{00000000-0005-0000-0000-000092370000}"/>
    <cellStyle name="Normal 5 2 3 3 3" xfId="15100" xr:uid="{00000000-0005-0000-0000-000093370000}"/>
    <cellStyle name="Normal 5 2 3 3 3 2" xfId="15101" xr:uid="{00000000-0005-0000-0000-000094370000}"/>
    <cellStyle name="Normal 5 2 3 3 3 2 2" xfId="15102" xr:uid="{00000000-0005-0000-0000-000095370000}"/>
    <cellStyle name="Normal 5 2 3 3 3 2 3" xfId="15103" xr:uid="{00000000-0005-0000-0000-000096370000}"/>
    <cellStyle name="Normal 5 2 3 3 3 3" xfId="15104" xr:uid="{00000000-0005-0000-0000-000097370000}"/>
    <cellStyle name="Normal 5 2 3 3 3 4" xfId="15105" xr:uid="{00000000-0005-0000-0000-000098370000}"/>
    <cellStyle name="Normal 5 2 3 3 3 4 2" xfId="27192" xr:uid="{5E0A57AC-780A-4FCB-B7C9-A3E496BECA64}"/>
    <cellStyle name="Normal 5 2 3 3 3 5" xfId="15106" xr:uid="{00000000-0005-0000-0000-000099370000}"/>
    <cellStyle name="Normal 5 2 3 3 3 5 2" xfId="27193" xr:uid="{71449CFA-5B20-4A7B-A97D-476700D15BD7}"/>
    <cellStyle name="Normal 5 2 3 3 3 6" xfId="15107" xr:uid="{00000000-0005-0000-0000-00009A370000}"/>
    <cellStyle name="Normal 5 2 3 3 4" xfId="15108" xr:uid="{00000000-0005-0000-0000-00009B370000}"/>
    <cellStyle name="Normal 5 2 3 3 4 2" xfId="15109" xr:uid="{00000000-0005-0000-0000-00009C370000}"/>
    <cellStyle name="Normal 5 2 3 3 4 3" xfId="15110" xr:uid="{00000000-0005-0000-0000-00009D370000}"/>
    <cellStyle name="Normal 5 2 3 3 5" xfId="15111" xr:uid="{00000000-0005-0000-0000-00009E370000}"/>
    <cellStyle name="Normal 5 2 3 3 6" xfId="15112" xr:uid="{00000000-0005-0000-0000-00009F370000}"/>
    <cellStyle name="Normal 5 2 3 3 6 2" xfId="27194" xr:uid="{4158BF0D-F12B-431F-AEF0-FE16DAAB9F37}"/>
    <cellStyle name="Normal 5 2 3 3 7" xfId="15113" xr:uid="{00000000-0005-0000-0000-0000A0370000}"/>
    <cellStyle name="Normal 5 2 3 3 7 2" xfId="27195" xr:uid="{EF2264DF-1942-4667-8FAB-FF9E1F8C34E1}"/>
    <cellStyle name="Normal 5 2 3 3 8" xfId="15114" xr:uid="{00000000-0005-0000-0000-0000A1370000}"/>
    <cellStyle name="Normal 5 2 3 4" xfId="15115" xr:uid="{00000000-0005-0000-0000-0000A2370000}"/>
    <cellStyle name="Normal 5 2 3 4 2" xfId="15116" xr:uid="{00000000-0005-0000-0000-0000A3370000}"/>
    <cellStyle name="Normal 5 2 3 4 2 2" xfId="15117" xr:uid="{00000000-0005-0000-0000-0000A4370000}"/>
    <cellStyle name="Normal 5 2 3 4 2 3" xfId="27196" xr:uid="{F4AFFE84-41C4-476C-965E-9D09E7FD31B2}"/>
    <cellStyle name="Normal 5 2 3 4 3" xfId="15118" xr:uid="{00000000-0005-0000-0000-0000A5370000}"/>
    <cellStyle name="Normal 5 2 3 4 4" xfId="15119" xr:uid="{00000000-0005-0000-0000-0000A6370000}"/>
    <cellStyle name="Normal 5 2 3 4 4 2" xfId="27197" xr:uid="{D2A1AB4F-29A2-4EF6-B831-2C724C30DC7E}"/>
    <cellStyle name="Normal 5 2 3 4 5" xfId="15120" xr:uid="{00000000-0005-0000-0000-0000A7370000}"/>
    <cellStyle name="Normal 5 2 3 5" xfId="15121" xr:uid="{00000000-0005-0000-0000-0000A8370000}"/>
    <cellStyle name="Normal 5 2 3 5 2" xfId="15122" xr:uid="{00000000-0005-0000-0000-0000A9370000}"/>
    <cellStyle name="Normal 5 2 3 5 2 2" xfId="15123" xr:uid="{00000000-0005-0000-0000-0000AA370000}"/>
    <cellStyle name="Normal 5 2 3 5 2 3" xfId="15124" xr:uid="{00000000-0005-0000-0000-0000AB370000}"/>
    <cellStyle name="Normal 5 2 3 5 3" xfId="15125" xr:uid="{00000000-0005-0000-0000-0000AC370000}"/>
    <cellStyle name="Normal 5 2 3 5 4" xfId="15126" xr:uid="{00000000-0005-0000-0000-0000AD370000}"/>
    <cellStyle name="Normal 5 2 3 5 4 2" xfId="27198" xr:uid="{2BFAE20B-7F7B-4458-90A5-5DF687A608BD}"/>
    <cellStyle name="Normal 5 2 3 5 5" xfId="15127" xr:uid="{00000000-0005-0000-0000-0000AE370000}"/>
    <cellStyle name="Normal 5 2 3 5 5 2" xfId="27199" xr:uid="{30AEB3EA-876B-4751-90DC-73B5F4C34B68}"/>
    <cellStyle name="Normal 5 2 3 5 6" xfId="15128" xr:uid="{00000000-0005-0000-0000-0000AF370000}"/>
    <cellStyle name="Normal 5 2 3 6" xfId="15129" xr:uid="{00000000-0005-0000-0000-0000B0370000}"/>
    <cellStyle name="Normal 5 2 3 6 2" xfId="15130" xr:uid="{00000000-0005-0000-0000-0000B1370000}"/>
    <cellStyle name="Normal 5 2 3 6 2 2" xfId="15131" xr:uid="{00000000-0005-0000-0000-0000B2370000}"/>
    <cellStyle name="Normal 5 2 3 6 2 3" xfId="15132" xr:uid="{00000000-0005-0000-0000-0000B3370000}"/>
    <cellStyle name="Normal 5 2 3 6 3" xfId="15133" xr:uid="{00000000-0005-0000-0000-0000B4370000}"/>
    <cellStyle name="Normal 5 2 3 6 4" xfId="15134" xr:uid="{00000000-0005-0000-0000-0000B5370000}"/>
    <cellStyle name="Normal 5 2 3 6 4 2" xfId="27200" xr:uid="{F2F8CBBC-FC8F-4A6E-8522-E4307B8F2A85}"/>
    <cellStyle name="Normal 5 2 3 6 5" xfId="15135" xr:uid="{00000000-0005-0000-0000-0000B6370000}"/>
    <cellStyle name="Normal 5 2 3 6 5 2" xfId="27201" xr:uid="{FA24AC2E-95D2-40C8-B46D-DE02F2D2A866}"/>
    <cellStyle name="Normal 5 2 3 6 6" xfId="15136" xr:uid="{00000000-0005-0000-0000-0000B7370000}"/>
    <cellStyle name="Normal 5 2 3 7" xfId="15137" xr:uid="{00000000-0005-0000-0000-0000B8370000}"/>
    <cellStyle name="Normal 5 2 3 7 2" xfId="15138" xr:uid="{00000000-0005-0000-0000-0000B9370000}"/>
    <cellStyle name="Normal 5 2 3 7 3" xfId="15139" xr:uid="{00000000-0005-0000-0000-0000BA370000}"/>
    <cellStyle name="Normal 5 2 3 8" xfId="15140" xr:uid="{00000000-0005-0000-0000-0000BB370000}"/>
    <cellStyle name="Normal 5 2 3 9" xfId="15141" xr:uid="{00000000-0005-0000-0000-0000BC370000}"/>
    <cellStyle name="Normal 5 2 3 9 2" xfId="27202" xr:uid="{45C2FA2C-F419-4DBF-A22C-C8888AF23B86}"/>
    <cellStyle name="Normal 5 2 4" xfId="2497" xr:uid="{00000000-0005-0000-0000-000087090000}"/>
    <cellStyle name="Normal 5 2 4 2" xfId="15142" xr:uid="{00000000-0005-0000-0000-0000BE370000}"/>
    <cellStyle name="Normal 5 2 4 2 2" xfId="15143" xr:uid="{00000000-0005-0000-0000-0000BF370000}"/>
    <cellStyle name="Normal 5 2 4 2 2 2" xfId="15144" xr:uid="{00000000-0005-0000-0000-0000C0370000}"/>
    <cellStyle name="Normal 5 2 4 2 2 2 2" xfId="15145" xr:uid="{00000000-0005-0000-0000-0000C1370000}"/>
    <cellStyle name="Normal 5 2 4 2 2 2 2 2" xfId="15146" xr:uid="{00000000-0005-0000-0000-0000C2370000}"/>
    <cellStyle name="Normal 5 2 4 2 2 2 2 3" xfId="15147" xr:uid="{00000000-0005-0000-0000-0000C3370000}"/>
    <cellStyle name="Normal 5 2 4 2 2 2 3" xfId="15148" xr:uid="{00000000-0005-0000-0000-0000C4370000}"/>
    <cellStyle name="Normal 5 2 4 2 2 2 3 2" xfId="15149" xr:uid="{00000000-0005-0000-0000-0000C5370000}"/>
    <cellStyle name="Normal 5 2 4 2 2 2 3 3" xfId="27203" xr:uid="{FECFF571-B11F-4D88-B728-B0AD28A168FF}"/>
    <cellStyle name="Normal 5 2 4 2 2 2 4" xfId="15150" xr:uid="{00000000-0005-0000-0000-0000C6370000}"/>
    <cellStyle name="Normal 5 2 4 2 2 3" xfId="15151" xr:uid="{00000000-0005-0000-0000-0000C7370000}"/>
    <cellStyle name="Normal 5 2 4 2 2 3 2" xfId="15152" xr:uid="{00000000-0005-0000-0000-0000C8370000}"/>
    <cellStyle name="Normal 5 2 4 2 2 3 3" xfId="15153" xr:uid="{00000000-0005-0000-0000-0000C9370000}"/>
    <cellStyle name="Normal 5 2 4 2 2 4" xfId="15154" xr:uid="{00000000-0005-0000-0000-0000CA370000}"/>
    <cellStyle name="Normal 5 2 4 2 2 5" xfId="15155" xr:uid="{00000000-0005-0000-0000-0000CB370000}"/>
    <cellStyle name="Normal 5 2 4 2 2 5 2" xfId="27204" xr:uid="{62ABB63B-051E-44E7-AE47-AFCD94F53F6E}"/>
    <cellStyle name="Normal 5 2 4 2 2 6" xfId="15156" xr:uid="{00000000-0005-0000-0000-0000CC370000}"/>
    <cellStyle name="Normal 5 2 4 2 2 6 2" xfId="27205" xr:uid="{9F2448F6-46CA-420A-8C39-8069B5603B72}"/>
    <cellStyle name="Normal 5 2 4 2 2 7" xfId="15157" xr:uid="{00000000-0005-0000-0000-0000CD370000}"/>
    <cellStyle name="Normal 5 2 4 2 3" xfId="15158" xr:uid="{00000000-0005-0000-0000-0000CE370000}"/>
    <cellStyle name="Normal 5 2 4 2 3 2" xfId="15159" xr:uid="{00000000-0005-0000-0000-0000CF370000}"/>
    <cellStyle name="Normal 5 2 4 2 3 2 2" xfId="15160" xr:uid="{00000000-0005-0000-0000-0000D0370000}"/>
    <cellStyle name="Normal 5 2 4 2 3 2 3" xfId="15161" xr:uid="{00000000-0005-0000-0000-0000D1370000}"/>
    <cellStyle name="Normal 5 2 4 2 3 3" xfId="15162" xr:uid="{00000000-0005-0000-0000-0000D2370000}"/>
    <cellStyle name="Normal 5 2 4 2 3 3 2" xfId="15163" xr:uid="{00000000-0005-0000-0000-0000D3370000}"/>
    <cellStyle name="Normal 5 2 4 2 3 3 3" xfId="27206" xr:uid="{BD3BD72F-AFED-4F45-9781-6EC70A138C0F}"/>
    <cellStyle name="Normal 5 2 4 2 3 4" xfId="15164" xr:uid="{00000000-0005-0000-0000-0000D4370000}"/>
    <cellStyle name="Normal 5 2 4 2 4" xfId="15165" xr:uid="{00000000-0005-0000-0000-0000D5370000}"/>
    <cellStyle name="Normal 5 2 4 2 5" xfId="15166" xr:uid="{00000000-0005-0000-0000-0000D6370000}"/>
    <cellStyle name="Normal 5 2 4 2 5 2" xfId="27207" xr:uid="{6E11EC17-383E-487E-A87D-CEE0E83181DF}"/>
    <cellStyle name="Normal 5 2 4 2 6" xfId="15167" xr:uid="{00000000-0005-0000-0000-0000D7370000}"/>
    <cellStyle name="Normal 5 2 4 3" xfId="15168" xr:uid="{00000000-0005-0000-0000-0000D8370000}"/>
    <cellStyle name="Normal 5 2 4 3 2" xfId="15169" xr:uid="{00000000-0005-0000-0000-0000D9370000}"/>
    <cellStyle name="Normal 5 2 4 3 2 2" xfId="15170" xr:uid="{00000000-0005-0000-0000-0000DA370000}"/>
    <cellStyle name="Normal 5 2 4 3 2 3" xfId="15171" xr:uid="{00000000-0005-0000-0000-0000DB370000}"/>
    <cellStyle name="Normal 5 2 4 3 2 3 2" xfId="27208" xr:uid="{90988149-9BCC-4EAF-93F9-93A4469D02E2}"/>
    <cellStyle name="Normal 5 2 4 3 2 4" xfId="15172" xr:uid="{00000000-0005-0000-0000-0000DC370000}"/>
    <cellStyle name="Normal 5 2 4 3 3" xfId="15173" xr:uid="{00000000-0005-0000-0000-0000DD370000}"/>
    <cellStyle name="Normal 5 2 4 3 4" xfId="15174" xr:uid="{00000000-0005-0000-0000-0000DE370000}"/>
    <cellStyle name="Normal 5 2 4 3 4 2" xfId="27209" xr:uid="{EE9F39FB-50FB-40FE-808C-CBCFB893CB9D}"/>
    <cellStyle name="Normal 5 2 4 3 5" xfId="15175" xr:uid="{00000000-0005-0000-0000-0000DF370000}"/>
    <cellStyle name="Normal 5 2 4 3 5 2" xfId="27210" xr:uid="{CE8F4BF0-B913-4905-A6FC-40803B991C03}"/>
    <cellStyle name="Normal 5 2 4 3 6" xfId="15176" xr:uid="{00000000-0005-0000-0000-0000E0370000}"/>
    <cellStyle name="Normal 5 2 4 4" xfId="15177" xr:uid="{00000000-0005-0000-0000-0000E1370000}"/>
    <cellStyle name="Normal 5 2 4 4 2" xfId="15178" xr:uid="{00000000-0005-0000-0000-0000E2370000}"/>
    <cellStyle name="Normal 5 2 4 4 2 2" xfId="15179" xr:uid="{00000000-0005-0000-0000-0000E3370000}"/>
    <cellStyle name="Normal 5 2 4 4 2 3" xfId="15180" xr:uid="{00000000-0005-0000-0000-0000E4370000}"/>
    <cellStyle name="Normal 5 2 4 4 3" xfId="15181" xr:uid="{00000000-0005-0000-0000-0000E5370000}"/>
    <cellStyle name="Normal 5 2 4 4 4" xfId="15182" xr:uid="{00000000-0005-0000-0000-0000E6370000}"/>
    <cellStyle name="Normal 5 2 4 4 4 2" xfId="27211" xr:uid="{8E521CF0-B7AC-4004-85A2-64D1F555CF4B}"/>
    <cellStyle name="Normal 5 2 4 4 5" xfId="15183" xr:uid="{00000000-0005-0000-0000-0000E7370000}"/>
    <cellStyle name="Normal 5 2 4 4 5 2" xfId="27212" xr:uid="{A62BE94F-491F-4768-AD9E-1FDD2788101C}"/>
    <cellStyle name="Normal 5 2 4 4 6" xfId="15184" xr:uid="{00000000-0005-0000-0000-0000E8370000}"/>
    <cellStyle name="Normal 5 2 4 5" xfId="15185" xr:uid="{00000000-0005-0000-0000-0000E9370000}"/>
    <cellStyle name="Normal 5 2 4 5 2" xfId="15186" xr:uid="{00000000-0005-0000-0000-0000EA370000}"/>
    <cellStyle name="Normal 5 2 4 5 3" xfId="15187" xr:uid="{00000000-0005-0000-0000-0000EB370000}"/>
    <cellStyle name="Normal 5 2 4 5 3 2" xfId="27213" xr:uid="{DC74C6F3-EAD3-421E-A9AC-8E16DA6B39F7}"/>
    <cellStyle name="Normal 5 2 4 5 4" xfId="15188" xr:uid="{00000000-0005-0000-0000-0000EC370000}"/>
    <cellStyle name="Normal 5 2 4 6" xfId="15189" xr:uid="{00000000-0005-0000-0000-0000ED370000}"/>
    <cellStyle name="Normal 5 2 4 7" xfId="15190" xr:uid="{00000000-0005-0000-0000-0000EE370000}"/>
    <cellStyle name="Normal 5 2 4 7 2" xfId="27214" xr:uid="{DD68A48F-DACC-42F7-AFEB-54D2589BD542}"/>
    <cellStyle name="Normal 5 2 4 8" xfId="15191" xr:uid="{00000000-0005-0000-0000-0000EF370000}"/>
    <cellStyle name="Normal 5 2 5" xfId="2498" xr:uid="{00000000-0005-0000-0000-000088090000}"/>
    <cellStyle name="Normal 5 2 5 2" xfId="15192" xr:uid="{00000000-0005-0000-0000-0000F1370000}"/>
    <cellStyle name="Normal 5 2 5 2 2" xfId="15193" xr:uid="{00000000-0005-0000-0000-0000F2370000}"/>
    <cellStyle name="Normal 5 2 5 2 2 2" xfId="15194" xr:uid="{00000000-0005-0000-0000-0000F3370000}"/>
    <cellStyle name="Normal 5 2 5 2 2 3" xfId="27215" xr:uid="{4B8F0A53-2486-40A1-96E0-14A146249567}"/>
    <cellStyle name="Normal 5 2 5 2 3" xfId="15195" xr:uid="{00000000-0005-0000-0000-0000F4370000}"/>
    <cellStyle name="Normal 5 2 5 2 4" xfId="15196" xr:uid="{00000000-0005-0000-0000-0000F5370000}"/>
    <cellStyle name="Normal 5 2 5 2 4 2" xfId="27216" xr:uid="{044EADF7-CFBB-4C6F-8730-217F2B36F52D}"/>
    <cellStyle name="Normal 5 2 5 2 5" xfId="15197" xr:uid="{00000000-0005-0000-0000-0000F6370000}"/>
    <cellStyle name="Normal 5 2 5 3" xfId="15198" xr:uid="{00000000-0005-0000-0000-0000F7370000}"/>
    <cellStyle name="Normal 5 2 5 3 2" xfId="15199" xr:uid="{00000000-0005-0000-0000-0000F8370000}"/>
    <cellStyle name="Normal 5 2 5 3 2 2" xfId="15200" xr:uid="{00000000-0005-0000-0000-0000F9370000}"/>
    <cellStyle name="Normal 5 2 5 3 2 3" xfId="15201" xr:uid="{00000000-0005-0000-0000-0000FA370000}"/>
    <cellStyle name="Normal 5 2 5 3 3" xfId="15202" xr:uid="{00000000-0005-0000-0000-0000FB370000}"/>
    <cellStyle name="Normal 5 2 5 3 4" xfId="15203" xr:uid="{00000000-0005-0000-0000-0000FC370000}"/>
    <cellStyle name="Normal 5 2 5 3 4 2" xfId="27217" xr:uid="{9E27C3A3-4E3F-4937-8313-E05512017EEE}"/>
    <cellStyle name="Normal 5 2 5 3 5" xfId="15204" xr:uid="{00000000-0005-0000-0000-0000FD370000}"/>
    <cellStyle name="Normal 5 2 5 3 5 2" xfId="27218" xr:uid="{B82B93B1-D3A4-4B30-81A6-A610B5EB3979}"/>
    <cellStyle name="Normal 5 2 5 3 6" xfId="15205" xr:uid="{00000000-0005-0000-0000-0000FE370000}"/>
    <cellStyle name="Normal 5 2 5 4" xfId="15206" xr:uid="{00000000-0005-0000-0000-0000FF370000}"/>
    <cellStyle name="Normal 5 2 5 4 2" xfId="15207" xr:uid="{00000000-0005-0000-0000-000000380000}"/>
    <cellStyle name="Normal 5 2 5 4 2 2" xfId="15208" xr:uid="{00000000-0005-0000-0000-000001380000}"/>
    <cellStyle name="Normal 5 2 5 4 2 3" xfId="15209" xr:uid="{00000000-0005-0000-0000-000002380000}"/>
    <cellStyle name="Normal 5 2 5 4 3" xfId="15210" xr:uid="{00000000-0005-0000-0000-000003380000}"/>
    <cellStyle name="Normal 5 2 5 4 4" xfId="15211" xr:uid="{00000000-0005-0000-0000-000004380000}"/>
    <cellStyle name="Normal 5 2 5 4 4 2" xfId="27219" xr:uid="{A117675D-4093-40BD-A147-20EFBBFF186B}"/>
    <cellStyle name="Normal 5 2 5 4 5" xfId="15212" xr:uid="{00000000-0005-0000-0000-000005380000}"/>
    <cellStyle name="Normal 5 2 5 4 5 2" xfId="27220" xr:uid="{242F7A6E-1036-4806-9682-45AF83495949}"/>
    <cellStyle name="Normal 5 2 5 4 6" xfId="15213" xr:uid="{00000000-0005-0000-0000-000006380000}"/>
    <cellStyle name="Normal 5 2 5 5" xfId="15214" xr:uid="{00000000-0005-0000-0000-000007380000}"/>
    <cellStyle name="Normal 5 2 5 5 2" xfId="15215" xr:uid="{00000000-0005-0000-0000-000008380000}"/>
    <cellStyle name="Normal 5 2 5 5 3" xfId="15216" xr:uid="{00000000-0005-0000-0000-000009380000}"/>
    <cellStyle name="Normal 5 2 5 6" xfId="15217" xr:uid="{00000000-0005-0000-0000-00000A380000}"/>
    <cellStyle name="Normal 5 2 5 7" xfId="15218" xr:uid="{00000000-0005-0000-0000-00000B380000}"/>
    <cellStyle name="Normal 5 2 5 7 2" xfId="27221" xr:uid="{74E934A0-1D5B-45F9-A2B6-E19851273EBD}"/>
    <cellStyle name="Normal 5 2 5 8" xfId="15219" xr:uid="{00000000-0005-0000-0000-00000C380000}"/>
    <cellStyle name="Normal 5 2 6" xfId="2499" xr:uid="{00000000-0005-0000-0000-000089090000}"/>
    <cellStyle name="Normal 5 2 6 2" xfId="15220" xr:uid="{00000000-0005-0000-0000-00000E380000}"/>
    <cellStyle name="Normal 5 2 6 2 2" xfId="15221" xr:uid="{00000000-0005-0000-0000-00000F380000}"/>
    <cellStyle name="Normal 5 2 6 2 3" xfId="27222" xr:uid="{7B36FA25-3087-480C-B49E-E55B4A689447}"/>
    <cellStyle name="Normal 5 2 6 3" xfId="15222" xr:uid="{00000000-0005-0000-0000-000010380000}"/>
    <cellStyle name="Normal 5 2 6 3 2" xfId="27223" xr:uid="{F7AF5DCD-795A-499C-B9C7-6F9B3B693FF7}"/>
    <cellStyle name="Normal 5 2 6 4" xfId="15223" xr:uid="{00000000-0005-0000-0000-000011380000}"/>
    <cellStyle name="Normal 5 2 6 5" xfId="15224" xr:uid="{00000000-0005-0000-0000-000012380000}"/>
    <cellStyle name="Normal 5 2 7" xfId="2500" xr:uid="{00000000-0005-0000-0000-00008A090000}"/>
    <cellStyle name="Normal 5 2 7 2" xfId="15225" xr:uid="{00000000-0005-0000-0000-000014380000}"/>
    <cellStyle name="Normal 5 2 7 3" xfId="15226" xr:uid="{00000000-0005-0000-0000-000015380000}"/>
    <cellStyle name="Normal 5 2 8" xfId="2501" xr:uid="{00000000-0005-0000-0000-00008B090000}"/>
    <cellStyle name="Normal 5 2 8 2" xfId="15227" xr:uid="{00000000-0005-0000-0000-000017380000}"/>
    <cellStyle name="Normal 5 2 8 3" xfId="15228" xr:uid="{00000000-0005-0000-0000-000018380000}"/>
    <cellStyle name="Normal 5 2 9" xfId="2502" xr:uid="{00000000-0005-0000-0000-00008C090000}"/>
    <cellStyle name="Normal 5 2 9 2" xfId="15229" xr:uid="{00000000-0005-0000-0000-00001A380000}"/>
    <cellStyle name="Normal 5 2 9 3" xfId="15230" xr:uid="{00000000-0005-0000-0000-00001B380000}"/>
    <cellStyle name="Normal 5 20" xfId="2503" xr:uid="{00000000-0005-0000-0000-00008D090000}"/>
    <cellStyle name="Normal 5 20 2" xfId="15231" xr:uid="{00000000-0005-0000-0000-00001D380000}"/>
    <cellStyle name="Normal 5 20 3" xfId="15232" xr:uid="{00000000-0005-0000-0000-00001E380000}"/>
    <cellStyle name="Normal 5 21" xfId="2504" xr:uid="{00000000-0005-0000-0000-00008E090000}"/>
    <cellStyle name="Normal 5 21 2" xfId="15233" xr:uid="{00000000-0005-0000-0000-000020380000}"/>
    <cellStyle name="Normal 5 21 3" xfId="15234" xr:uid="{00000000-0005-0000-0000-000021380000}"/>
    <cellStyle name="Normal 5 22" xfId="2505" xr:uid="{00000000-0005-0000-0000-00008F090000}"/>
    <cellStyle name="Normal 5 22 2" xfId="15235" xr:uid="{00000000-0005-0000-0000-000023380000}"/>
    <cellStyle name="Normal 5 22 3" xfId="15236" xr:uid="{00000000-0005-0000-0000-000024380000}"/>
    <cellStyle name="Normal 5 23" xfId="2506" xr:uid="{00000000-0005-0000-0000-000090090000}"/>
    <cellStyle name="Normal 5 23 2" xfId="15237" xr:uid="{00000000-0005-0000-0000-000026380000}"/>
    <cellStyle name="Normal 5 23 3" xfId="15238" xr:uid="{00000000-0005-0000-0000-000027380000}"/>
    <cellStyle name="Normal 5 24" xfId="2507" xr:uid="{00000000-0005-0000-0000-000091090000}"/>
    <cellStyle name="Normal 5 24 2" xfId="15240" xr:uid="{00000000-0005-0000-0000-000029380000}"/>
    <cellStyle name="Normal 5 24 3" xfId="15241" xr:uid="{00000000-0005-0000-0000-00002A380000}"/>
    <cellStyle name="Normal 5 25" xfId="15242" xr:uid="{00000000-0005-0000-0000-00002B380000}"/>
    <cellStyle name="Normal 5 25 2" xfId="15243" xr:uid="{00000000-0005-0000-0000-00002C380000}"/>
    <cellStyle name="Normal 5 25 2 2" xfId="15244" xr:uid="{00000000-0005-0000-0000-00002D380000}"/>
    <cellStyle name="Normal 5 25 2 3" xfId="15245" xr:uid="{00000000-0005-0000-0000-00002E380000}"/>
    <cellStyle name="Normal 5 25 2 3 2" xfId="27224" xr:uid="{DAAC7D7D-CE4B-4331-89E9-EC19E8C721CB}"/>
    <cellStyle name="Normal 5 25 2 4" xfId="15246" xr:uid="{00000000-0005-0000-0000-00002F380000}"/>
    <cellStyle name="Normal 5 25 3" xfId="15247" xr:uid="{00000000-0005-0000-0000-000030380000}"/>
    <cellStyle name="Normal 5 25 4" xfId="15248" xr:uid="{00000000-0005-0000-0000-000031380000}"/>
    <cellStyle name="Normal 5 25 4 2" xfId="27225" xr:uid="{069AB122-E688-499E-A2CC-3438E429A5CA}"/>
    <cellStyle name="Normal 5 25 5" xfId="15249" xr:uid="{00000000-0005-0000-0000-000032380000}"/>
    <cellStyle name="Normal 5 25 5 2" xfId="27226" xr:uid="{6D9969D1-54AB-43D1-B1A0-8D7A05425E08}"/>
    <cellStyle name="Normal 5 25 6" xfId="15250" xr:uid="{00000000-0005-0000-0000-000033380000}"/>
    <cellStyle name="Normal 5 26" xfId="15251" xr:uid="{00000000-0005-0000-0000-000034380000}"/>
    <cellStyle name="Normal 5 26 2" xfId="15252" xr:uid="{00000000-0005-0000-0000-000035380000}"/>
    <cellStyle name="Normal 5 26 2 2" xfId="15253" xr:uid="{00000000-0005-0000-0000-000036380000}"/>
    <cellStyle name="Normal 5 26 2 3" xfId="15254" xr:uid="{00000000-0005-0000-0000-000037380000}"/>
    <cellStyle name="Normal 5 26 3" xfId="15255" xr:uid="{00000000-0005-0000-0000-000038380000}"/>
    <cellStyle name="Normal 5 26 3 2" xfId="15256" xr:uid="{00000000-0005-0000-0000-000039380000}"/>
    <cellStyle name="Normal 5 26 3 3" xfId="27227" xr:uid="{B78DC4E3-21F3-4BB9-9A76-3AF95B0F919E}"/>
    <cellStyle name="Normal 5 26 4" xfId="15257" xr:uid="{00000000-0005-0000-0000-00003A380000}"/>
    <cellStyle name="Normal 5 27" xfId="15258" xr:uid="{00000000-0005-0000-0000-00003B380000}"/>
    <cellStyle name="Normal 5 27 2" xfId="15259" xr:uid="{00000000-0005-0000-0000-00003C380000}"/>
    <cellStyle name="Normal 5 27 2 2" xfId="27229" xr:uid="{ED5FED1E-D15E-4762-A5BB-7D1B44440D06}"/>
    <cellStyle name="Normal 5 27 3" xfId="15260" xr:uid="{00000000-0005-0000-0000-00003D380000}"/>
    <cellStyle name="Normal 5 27 3 2" xfId="27230" xr:uid="{2CE0AF77-4A26-493A-8623-DC92B71D9418}"/>
    <cellStyle name="Normal 5 27 4" xfId="27228" xr:uid="{3C2D682C-7943-4222-B878-A58EC74E6355}"/>
    <cellStyle name="Normal 5 28" xfId="15261" xr:uid="{00000000-0005-0000-0000-00003E380000}"/>
    <cellStyle name="Normal 5 28 2" xfId="15262" xr:uid="{00000000-0005-0000-0000-00003F380000}"/>
    <cellStyle name="Normal 5 29" xfId="15263" xr:uid="{00000000-0005-0000-0000-000040380000}"/>
    <cellStyle name="Normal 5 29 2" xfId="27231" xr:uid="{59EDA101-ADF0-441F-869B-9BA36AD1096D}"/>
    <cellStyle name="Normal 5 3" xfId="2508" xr:uid="{00000000-0005-0000-0000-000092090000}"/>
    <cellStyle name="Normal 5 3 2" xfId="15265" xr:uid="{00000000-0005-0000-0000-000042380000}"/>
    <cellStyle name="Normal 5 3 2 10" xfId="15266" xr:uid="{00000000-0005-0000-0000-000043380000}"/>
    <cellStyle name="Normal 5 3 2 2" xfId="15267" xr:uid="{00000000-0005-0000-0000-000044380000}"/>
    <cellStyle name="Normal 5 3 2 2 2" xfId="15268" xr:uid="{00000000-0005-0000-0000-000045380000}"/>
    <cellStyle name="Normal 5 3 2 2 2 2" xfId="15269" xr:uid="{00000000-0005-0000-0000-000046380000}"/>
    <cellStyle name="Normal 5 3 2 2 2 2 2" xfId="15270" xr:uid="{00000000-0005-0000-0000-000047380000}"/>
    <cellStyle name="Normal 5 3 2 2 2 2 2 2" xfId="15271" xr:uid="{00000000-0005-0000-0000-000048380000}"/>
    <cellStyle name="Normal 5 3 2 2 2 2 2 3" xfId="15272" xr:uid="{00000000-0005-0000-0000-000049380000}"/>
    <cellStyle name="Normal 5 3 2 2 2 2 3" xfId="15273" xr:uid="{00000000-0005-0000-0000-00004A380000}"/>
    <cellStyle name="Normal 5 3 2 2 2 2 4" xfId="15274" xr:uid="{00000000-0005-0000-0000-00004B380000}"/>
    <cellStyle name="Normal 5 3 2 2 2 2 4 2" xfId="27232" xr:uid="{784A80FE-7E20-4A94-A86C-4504EBBBB836}"/>
    <cellStyle name="Normal 5 3 2 2 2 2 5" xfId="15275" xr:uid="{00000000-0005-0000-0000-00004C380000}"/>
    <cellStyle name="Normal 5 3 2 2 2 2 5 2" xfId="27233" xr:uid="{CB244E5D-6CBD-4C8B-81CA-FDE23C66B4C5}"/>
    <cellStyle name="Normal 5 3 2 2 2 2 6" xfId="15276" xr:uid="{00000000-0005-0000-0000-00004D380000}"/>
    <cellStyle name="Normal 5 3 2 2 2 3" xfId="15277" xr:uid="{00000000-0005-0000-0000-00004E380000}"/>
    <cellStyle name="Normal 5 3 2 2 2 3 2" xfId="15278" xr:uid="{00000000-0005-0000-0000-00004F380000}"/>
    <cellStyle name="Normal 5 3 2 2 2 3 2 2" xfId="15279" xr:uid="{00000000-0005-0000-0000-000050380000}"/>
    <cellStyle name="Normal 5 3 2 2 2 3 2 3" xfId="15280" xr:uid="{00000000-0005-0000-0000-000051380000}"/>
    <cellStyle name="Normal 5 3 2 2 2 3 3" xfId="15281" xr:uid="{00000000-0005-0000-0000-000052380000}"/>
    <cellStyle name="Normal 5 3 2 2 2 3 3 2" xfId="15282" xr:uid="{00000000-0005-0000-0000-000053380000}"/>
    <cellStyle name="Normal 5 3 2 2 2 3 3 3" xfId="27234" xr:uid="{493AE719-C373-4723-A480-9BC4809872B9}"/>
    <cellStyle name="Normal 5 3 2 2 2 3 4" xfId="15283" xr:uid="{00000000-0005-0000-0000-000054380000}"/>
    <cellStyle name="Normal 5 3 2 2 2 4" xfId="15284" xr:uid="{00000000-0005-0000-0000-000055380000}"/>
    <cellStyle name="Normal 5 3 2 2 2 4 2" xfId="15285" xr:uid="{00000000-0005-0000-0000-000056380000}"/>
    <cellStyle name="Normal 5 3 2 2 2 4 3" xfId="15286" xr:uid="{00000000-0005-0000-0000-000057380000}"/>
    <cellStyle name="Normal 5 3 2 2 2 5" xfId="15287" xr:uid="{00000000-0005-0000-0000-000058380000}"/>
    <cellStyle name="Normal 5 3 2 2 2 6" xfId="15288" xr:uid="{00000000-0005-0000-0000-000059380000}"/>
    <cellStyle name="Normal 5 3 2 2 2 6 2" xfId="27235" xr:uid="{C4F57B94-1C9D-4A6C-B28B-56BD1DC2E0B4}"/>
    <cellStyle name="Normal 5 3 2 2 2 7" xfId="15289" xr:uid="{00000000-0005-0000-0000-00005A380000}"/>
    <cellStyle name="Normal 5 3 2 2 2 7 2" xfId="27236" xr:uid="{A9C1666A-88AF-42DA-BA16-5531E259D9D2}"/>
    <cellStyle name="Normal 5 3 2 2 2 8" xfId="15290" xr:uid="{00000000-0005-0000-0000-00005B380000}"/>
    <cellStyle name="Normal 5 3 2 2 3" xfId="15291" xr:uid="{00000000-0005-0000-0000-00005C380000}"/>
    <cellStyle name="Normal 5 3 2 2 3 2" xfId="15292" xr:uid="{00000000-0005-0000-0000-00005D380000}"/>
    <cellStyle name="Normal 5 3 2 2 3 2 2" xfId="15293" xr:uid="{00000000-0005-0000-0000-00005E380000}"/>
    <cellStyle name="Normal 5 3 2 2 3 2 3" xfId="15294" xr:uid="{00000000-0005-0000-0000-00005F380000}"/>
    <cellStyle name="Normal 5 3 2 2 3 3" xfId="15295" xr:uid="{00000000-0005-0000-0000-000060380000}"/>
    <cellStyle name="Normal 5 3 2 2 3 4" xfId="15296" xr:uid="{00000000-0005-0000-0000-000061380000}"/>
    <cellStyle name="Normal 5 3 2 2 3 4 2" xfId="27237" xr:uid="{125B35A1-E598-423B-8E4D-3F6DB1E19DBB}"/>
    <cellStyle name="Normal 5 3 2 2 3 5" xfId="15297" xr:uid="{00000000-0005-0000-0000-000062380000}"/>
    <cellStyle name="Normal 5 3 2 2 3 5 2" xfId="27238" xr:uid="{E71E7E76-94EF-48B7-9A61-FD9E88D67FF1}"/>
    <cellStyle name="Normal 5 3 2 2 3 6" xfId="15298" xr:uid="{00000000-0005-0000-0000-000063380000}"/>
    <cellStyle name="Normal 5 3 2 2 4" xfId="15299" xr:uid="{00000000-0005-0000-0000-000064380000}"/>
    <cellStyle name="Normal 5 3 2 2 4 2" xfId="15300" xr:uid="{00000000-0005-0000-0000-000065380000}"/>
    <cellStyle name="Normal 5 3 2 2 4 2 2" xfId="15301" xr:uid="{00000000-0005-0000-0000-000066380000}"/>
    <cellStyle name="Normal 5 3 2 2 4 2 3" xfId="15302" xr:uid="{00000000-0005-0000-0000-000067380000}"/>
    <cellStyle name="Normal 5 3 2 2 4 3" xfId="15303" xr:uid="{00000000-0005-0000-0000-000068380000}"/>
    <cellStyle name="Normal 5 3 2 2 4 3 2" xfId="15304" xr:uid="{00000000-0005-0000-0000-000069380000}"/>
    <cellStyle name="Normal 5 3 2 2 4 3 3" xfId="27239" xr:uid="{C66A54A8-BDB9-4321-91BC-B9165BE25C23}"/>
    <cellStyle name="Normal 5 3 2 2 4 4" xfId="15305" xr:uid="{00000000-0005-0000-0000-00006A380000}"/>
    <cellStyle name="Normal 5 3 2 2 5" xfId="15306" xr:uid="{00000000-0005-0000-0000-00006B380000}"/>
    <cellStyle name="Normal 5 3 2 2 5 2" xfId="15307" xr:uid="{00000000-0005-0000-0000-00006C380000}"/>
    <cellStyle name="Normal 5 3 2 2 5 3" xfId="15308" xr:uid="{00000000-0005-0000-0000-00006D380000}"/>
    <cellStyle name="Normal 5 3 2 2 6" xfId="15309" xr:uid="{00000000-0005-0000-0000-00006E380000}"/>
    <cellStyle name="Normal 5 3 2 2 7" xfId="15310" xr:uid="{00000000-0005-0000-0000-00006F380000}"/>
    <cellStyle name="Normal 5 3 2 2 7 2" xfId="27240" xr:uid="{1C3315A7-1B6F-44CE-94C0-87C671D9E2B2}"/>
    <cellStyle name="Normal 5 3 2 2 8" xfId="15311" xr:uid="{00000000-0005-0000-0000-000070380000}"/>
    <cellStyle name="Normal 5 3 2 2 8 2" xfId="27241" xr:uid="{2E16DA50-9899-463A-A41E-8DB07B0BFBD5}"/>
    <cellStyle name="Normal 5 3 2 2 9" xfId="15312" xr:uid="{00000000-0005-0000-0000-000071380000}"/>
    <cellStyle name="Normal 5 3 2 3" xfId="15313" xr:uid="{00000000-0005-0000-0000-000072380000}"/>
    <cellStyle name="Normal 5 3 2 3 2" xfId="15314" xr:uid="{00000000-0005-0000-0000-000073380000}"/>
    <cellStyle name="Normal 5 3 2 3 2 2" xfId="15315" xr:uid="{00000000-0005-0000-0000-000074380000}"/>
    <cellStyle name="Normal 5 3 2 3 2 2 2" xfId="15316" xr:uid="{00000000-0005-0000-0000-000075380000}"/>
    <cellStyle name="Normal 5 3 2 3 2 2 3" xfId="15317" xr:uid="{00000000-0005-0000-0000-000076380000}"/>
    <cellStyle name="Normal 5 3 2 3 2 3" xfId="15318" xr:uid="{00000000-0005-0000-0000-000077380000}"/>
    <cellStyle name="Normal 5 3 2 3 2 4" xfId="15319" xr:uid="{00000000-0005-0000-0000-000078380000}"/>
    <cellStyle name="Normal 5 3 2 3 2 4 2" xfId="27242" xr:uid="{80B5A10D-C211-4C7A-AFB7-C93DD1A28096}"/>
    <cellStyle name="Normal 5 3 2 3 2 5" xfId="15320" xr:uid="{00000000-0005-0000-0000-000079380000}"/>
    <cellStyle name="Normal 5 3 2 3 2 5 2" xfId="27243" xr:uid="{40A65CA5-3026-4FE8-835A-72283B7B6261}"/>
    <cellStyle name="Normal 5 3 2 3 2 6" xfId="15321" xr:uid="{00000000-0005-0000-0000-00007A380000}"/>
    <cellStyle name="Normal 5 3 2 3 3" xfId="15322" xr:uid="{00000000-0005-0000-0000-00007B380000}"/>
    <cellStyle name="Normal 5 3 2 3 3 2" xfId="15323" xr:uid="{00000000-0005-0000-0000-00007C380000}"/>
    <cellStyle name="Normal 5 3 2 3 3 2 2" xfId="15324" xr:uid="{00000000-0005-0000-0000-00007D380000}"/>
    <cellStyle name="Normal 5 3 2 3 3 2 3" xfId="15325" xr:uid="{00000000-0005-0000-0000-00007E380000}"/>
    <cellStyle name="Normal 5 3 2 3 3 3" xfId="15326" xr:uid="{00000000-0005-0000-0000-00007F380000}"/>
    <cellStyle name="Normal 5 3 2 3 3 3 2" xfId="15327" xr:uid="{00000000-0005-0000-0000-000080380000}"/>
    <cellStyle name="Normal 5 3 2 3 3 3 3" xfId="27244" xr:uid="{3ABB14DD-511D-4D76-893E-ADACE29F3004}"/>
    <cellStyle name="Normal 5 3 2 3 3 4" xfId="15328" xr:uid="{00000000-0005-0000-0000-000081380000}"/>
    <cellStyle name="Normal 5 3 2 3 4" xfId="15329" xr:uid="{00000000-0005-0000-0000-000082380000}"/>
    <cellStyle name="Normal 5 3 2 3 4 2" xfId="15330" xr:uid="{00000000-0005-0000-0000-000083380000}"/>
    <cellStyle name="Normal 5 3 2 3 4 3" xfId="15331" xr:uid="{00000000-0005-0000-0000-000084380000}"/>
    <cellStyle name="Normal 5 3 2 3 5" xfId="15332" xr:uid="{00000000-0005-0000-0000-000085380000}"/>
    <cellStyle name="Normal 5 3 2 3 6" xfId="15333" xr:uid="{00000000-0005-0000-0000-000086380000}"/>
    <cellStyle name="Normal 5 3 2 3 6 2" xfId="27245" xr:uid="{49AE18A0-90B9-422E-954A-686A3A6301EA}"/>
    <cellStyle name="Normal 5 3 2 3 7" xfId="15334" xr:uid="{00000000-0005-0000-0000-000087380000}"/>
    <cellStyle name="Normal 5 3 2 3 7 2" xfId="27246" xr:uid="{924B44D8-FC91-4500-A410-AE023E20B81A}"/>
    <cellStyle name="Normal 5 3 2 3 8" xfId="15335" xr:uid="{00000000-0005-0000-0000-000088380000}"/>
    <cellStyle name="Normal 5 3 2 4" xfId="15336" xr:uid="{00000000-0005-0000-0000-000089380000}"/>
    <cellStyle name="Normal 5 3 2 4 2" xfId="15337" xr:uid="{00000000-0005-0000-0000-00008A380000}"/>
    <cellStyle name="Normal 5 3 2 4 2 2" xfId="15338" xr:uid="{00000000-0005-0000-0000-00008B380000}"/>
    <cellStyle name="Normal 5 3 2 4 2 3" xfId="15339" xr:uid="{00000000-0005-0000-0000-00008C380000}"/>
    <cellStyle name="Normal 5 3 2 4 2 3 2" xfId="27247" xr:uid="{A7663865-EFC9-4362-BBE6-FC6EFC68ADE1}"/>
    <cellStyle name="Normal 5 3 2 4 2 4" xfId="15340" xr:uid="{00000000-0005-0000-0000-00008D380000}"/>
    <cellStyle name="Normal 5 3 2 4 3" xfId="15341" xr:uid="{00000000-0005-0000-0000-00008E380000}"/>
    <cellStyle name="Normal 5 3 2 4 4" xfId="15342" xr:uid="{00000000-0005-0000-0000-00008F380000}"/>
    <cellStyle name="Normal 5 3 2 4 4 2" xfId="27248" xr:uid="{7BEB79F6-3491-4445-8CAC-69881022A669}"/>
    <cellStyle name="Normal 5 3 2 4 5" xfId="15343" xr:uid="{00000000-0005-0000-0000-000090380000}"/>
    <cellStyle name="Normal 5 3 2 4 5 2" xfId="27249" xr:uid="{5730F7CA-5CA0-40F3-8F21-589781262180}"/>
    <cellStyle name="Normal 5 3 2 4 6" xfId="15344" xr:uid="{00000000-0005-0000-0000-000091380000}"/>
    <cellStyle name="Normal 5 3 2 5" xfId="15345" xr:uid="{00000000-0005-0000-0000-000092380000}"/>
    <cellStyle name="Normal 5 3 2 5 2" xfId="15346" xr:uid="{00000000-0005-0000-0000-000093380000}"/>
    <cellStyle name="Normal 5 3 2 5 2 2" xfId="15347" xr:uid="{00000000-0005-0000-0000-000094380000}"/>
    <cellStyle name="Normal 5 3 2 5 2 3" xfId="15348" xr:uid="{00000000-0005-0000-0000-000095380000}"/>
    <cellStyle name="Normal 5 3 2 5 3" xfId="15349" xr:uid="{00000000-0005-0000-0000-000096380000}"/>
    <cellStyle name="Normal 5 3 2 5 4" xfId="15350" xr:uid="{00000000-0005-0000-0000-000097380000}"/>
    <cellStyle name="Normal 5 3 2 5 4 2" xfId="27250" xr:uid="{2A366573-0813-4B20-8D7F-C0F16549E2D1}"/>
    <cellStyle name="Normal 5 3 2 5 5" xfId="15351" xr:uid="{00000000-0005-0000-0000-000098380000}"/>
    <cellStyle name="Normal 5 3 2 5 5 2" xfId="27251" xr:uid="{B98A0974-823D-45D2-83CC-1D936E1D5C9E}"/>
    <cellStyle name="Normal 5 3 2 5 6" xfId="15352" xr:uid="{00000000-0005-0000-0000-000099380000}"/>
    <cellStyle name="Normal 5 3 2 6" xfId="15353" xr:uid="{00000000-0005-0000-0000-00009A380000}"/>
    <cellStyle name="Normal 5 3 2 6 2" xfId="15354" xr:uid="{00000000-0005-0000-0000-00009B380000}"/>
    <cellStyle name="Normal 5 3 2 6 3" xfId="15355" xr:uid="{00000000-0005-0000-0000-00009C380000}"/>
    <cellStyle name="Normal 5 3 2 7" xfId="15356" xr:uid="{00000000-0005-0000-0000-00009D380000}"/>
    <cellStyle name="Normal 5 3 2 8" xfId="15357" xr:uid="{00000000-0005-0000-0000-00009E380000}"/>
    <cellStyle name="Normal 5 3 2 8 2" xfId="27252" xr:uid="{F8FBA638-55F2-468C-AC4B-8657A4246B13}"/>
    <cellStyle name="Normal 5 3 2 9" xfId="15358" xr:uid="{00000000-0005-0000-0000-00009F380000}"/>
    <cellStyle name="Normal 5 3 2 9 2" xfId="27253" xr:uid="{16FAE368-EA03-4257-BA15-6AE81EEE8493}"/>
    <cellStyle name="Normal 5 3 3" xfId="15359" xr:uid="{00000000-0005-0000-0000-0000A0380000}"/>
    <cellStyle name="Normal 5 3 3 2" xfId="15360" xr:uid="{00000000-0005-0000-0000-0000A1380000}"/>
    <cellStyle name="Normal 5 3 3 2 2" xfId="15361" xr:uid="{00000000-0005-0000-0000-0000A2380000}"/>
    <cellStyle name="Normal 5 3 3 2 2 2" xfId="15362" xr:uid="{00000000-0005-0000-0000-0000A3380000}"/>
    <cellStyle name="Normal 5 3 3 2 2 2 2" xfId="15363" xr:uid="{00000000-0005-0000-0000-0000A4380000}"/>
    <cellStyle name="Normal 5 3 3 2 2 2 3" xfId="15364" xr:uid="{00000000-0005-0000-0000-0000A5380000}"/>
    <cellStyle name="Normal 5 3 3 2 2 3" xfId="15365" xr:uid="{00000000-0005-0000-0000-0000A6380000}"/>
    <cellStyle name="Normal 5 3 3 2 2 4" xfId="15366" xr:uid="{00000000-0005-0000-0000-0000A7380000}"/>
    <cellStyle name="Normal 5 3 3 2 2 4 2" xfId="27254" xr:uid="{893B2DC9-1111-4A0D-B477-4FB97C7E8D60}"/>
    <cellStyle name="Normal 5 3 3 2 2 5" xfId="15367" xr:uid="{00000000-0005-0000-0000-0000A8380000}"/>
    <cellStyle name="Normal 5 3 3 2 2 5 2" xfId="27255" xr:uid="{6FE92431-BCE8-4B83-9990-C3A845017F56}"/>
    <cellStyle name="Normal 5 3 3 2 2 6" xfId="15368" xr:uid="{00000000-0005-0000-0000-0000A9380000}"/>
    <cellStyle name="Normal 5 3 3 2 3" xfId="15369" xr:uid="{00000000-0005-0000-0000-0000AA380000}"/>
    <cellStyle name="Normal 5 3 3 2 3 2" xfId="15370" xr:uid="{00000000-0005-0000-0000-0000AB380000}"/>
    <cellStyle name="Normal 5 3 3 2 3 2 2" xfId="15371" xr:uid="{00000000-0005-0000-0000-0000AC380000}"/>
    <cellStyle name="Normal 5 3 3 2 3 2 3" xfId="15372" xr:uid="{00000000-0005-0000-0000-0000AD380000}"/>
    <cellStyle name="Normal 5 3 3 2 3 3" xfId="15373" xr:uid="{00000000-0005-0000-0000-0000AE380000}"/>
    <cellStyle name="Normal 5 3 3 2 3 3 2" xfId="15374" xr:uid="{00000000-0005-0000-0000-0000AF380000}"/>
    <cellStyle name="Normal 5 3 3 2 3 3 3" xfId="27257" xr:uid="{0FF8AC48-0E13-4F56-BA31-E182728FE21D}"/>
    <cellStyle name="Normal 5 3 3 2 3 4" xfId="15375" xr:uid="{00000000-0005-0000-0000-0000B0380000}"/>
    <cellStyle name="Normal 5 3 3 2 4" xfId="15376" xr:uid="{00000000-0005-0000-0000-0000B1380000}"/>
    <cellStyle name="Normal 5 3 3 2 4 2" xfId="15377" xr:uid="{00000000-0005-0000-0000-0000B2380000}"/>
    <cellStyle name="Normal 5 3 3 2 4 3" xfId="15378" xr:uid="{00000000-0005-0000-0000-0000B3380000}"/>
    <cellStyle name="Normal 5 3 3 2 5" xfId="15379" xr:uid="{00000000-0005-0000-0000-0000B4380000}"/>
    <cellStyle name="Normal 5 3 3 2 6" xfId="15380" xr:uid="{00000000-0005-0000-0000-0000B5380000}"/>
    <cellStyle name="Normal 5 3 3 2 6 2" xfId="27258" xr:uid="{D60D928A-F5AC-4827-B06C-CF7E9D1CC39D}"/>
    <cellStyle name="Normal 5 3 3 2 7" xfId="15381" xr:uid="{00000000-0005-0000-0000-0000B6380000}"/>
    <cellStyle name="Normal 5 3 3 2 7 2" xfId="27259" xr:uid="{F0B8D8C9-3282-4957-99BC-1BFECD77EC14}"/>
    <cellStyle name="Normal 5 3 3 2 8" xfId="15382" xr:uid="{00000000-0005-0000-0000-0000B7380000}"/>
    <cellStyle name="Normal 5 3 3 3" xfId="15383" xr:uid="{00000000-0005-0000-0000-0000B8380000}"/>
    <cellStyle name="Normal 5 3 3 3 2" xfId="15384" xr:uid="{00000000-0005-0000-0000-0000B9380000}"/>
    <cellStyle name="Normal 5 3 3 3 2 2" xfId="15385" xr:uid="{00000000-0005-0000-0000-0000BA380000}"/>
    <cellStyle name="Normal 5 3 3 3 2 3" xfId="15386" xr:uid="{00000000-0005-0000-0000-0000BB380000}"/>
    <cellStyle name="Normal 5 3 3 3 3" xfId="15387" xr:uid="{00000000-0005-0000-0000-0000BC380000}"/>
    <cellStyle name="Normal 5 3 3 3 4" xfId="15388" xr:uid="{00000000-0005-0000-0000-0000BD380000}"/>
    <cellStyle name="Normal 5 3 3 3 4 2" xfId="27260" xr:uid="{A9B6768F-CF2F-4180-844E-056D8F89712D}"/>
    <cellStyle name="Normal 5 3 3 3 5" xfId="15389" xr:uid="{00000000-0005-0000-0000-0000BE380000}"/>
    <cellStyle name="Normal 5 3 3 3 5 2" xfId="27261" xr:uid="{EE4EA4BE-9274-4884-9FB0-C46B4CEFB63A}"/>
    <cellStyle name="Normal 5 3 3 3 6" xfId="15390" xr:uid="{00000000-0005-0000-0000-0000BF380000}"/>
    <cellStyle name="Normal 5 3 3 4" xfId="15391" xr:uid="{00000000-0005-0000-0000-0000C0380000}"/>
    <cellStyle name="Normal 5 3 3 4 2" xfId="15392" xr:uid="{00000000-0005-0000-0000-0000C1380000}"/>
    <cellStyle name="Normal 5 3 3 4 2 2" xfId="15393" xr:uid="{00000000-0005-0000-0000-0000C2380000}"/>
    <cellStyle name="Normal 5 3 3 4 2 3" xfId="15394" xr:uid="{00000000-0005-0000-0000-0000C3380000}"/>
    <cellStyle name="Normal 5 3 3 4 3" xfId="15395" xr:uid="{00000000-0005-0000-0000-0000C4380000}"/>
    <cellStyle name="Normal 5 3 3 4 3 2" xfId="15396" xr:uid="{00000000-0005-0000-0000-0000C5380000}"/>
    <cellStyle name="Normal 5 3 3 4 3 3" xfId="27262" xr:uid="{986363A7-6DF0-411E-ADA5-137B4AD261E6}"/>
    <cellStyle name="Normal 5 3 3 4 4" xfId="15397" xr:uid="{00000000-0005-0000-0000-0000C6380000}"/>
    <cellStyle name="Normal 5 3 3 5" xfId="15398" xr:uid="{00000000-0005-0000-0000-0000C7380000}"/>
    <cellStyle name="Normal 5 3 3 5 2" xfId="15399" xr:uid="{00000000-0005-0000-0000-0000C8380000}"/>
    <cellStyle name="Normal 5 3 3 5 3" xfId="15400" xr:uid="{00000000-0005-0000-0000-0000C9380000}"/>
    <cellStyle name="Normal 5 3 3 6" xfId="15401" xr:uid="{00000000-0005-0000-0000-0000CA380000}"/>
    <cellStyle name="Normal 5 3 3 7" xfId="15402" xr:uid="{00000000-0005-0000-0000-0000CB380000}"/>
    <cellStyle name="Normal 5 3 3 7 2" xfId="27263" xr:uid="{6673D861-E4CC-461A-B7D3-3EFCCE25AD78}"/>
    <cellStyle name="Normal 5 3 3 8" xfId="15403" xr:uid="{00000000-0005-0000-0000-0000CC380000}"/>
    <cellStyle name="Normal 5 3 3 8 2" xfId="27264" xr:uid="{5347B2D9-844F-4F06-A1AB-9081343594C1}"/>
    <cellStyle name="Normal 5 3 3 9" xfId="15404" xr:uid="{00000000-0005-0000-0000-0000CD380000}"/>
    <cellStyle name="Normal 5 3 4" xfId="15405" xr:uid="{00000000-0005-0000-0000-0000CE380000}"/>
    <cellStyle name="Normal 5 3 4 2" xfId="15406" xr:uid="{00000000-0005-0000-0000-0000CF380000}"/>
    <cellStyle name="Normal 5 3 4 2 2" xfId="15407" xr:uid="{00000000-0005-0000-0000-0000D0380000}"/>
    <cellStyle name="Normal 5 3 4 2 2 2" xfId="15408" xr:uid="{00000000-0005-0000-0000-0000D1380000}"/>
    <cellStyle name="Normal 5 3 4 2 2 3" xfId="15409" xr:uid="{00000000-0005-0000-0000-0000D2380000}"/>
    <cellStyle name="Normal 5 3 4 2 3" xfId="15410" xr:uid="{00000000-0005-0000-0000-0000D3380000}"/>
    <cellStyle name="Normal 5 3 4 2 4" xfId="15411" xr:uid="{00000000-0005-0000-0000-0000D4380000}"/>
    <cellStyle name="Normal 5 3 4 2 4 2" xfId="27265" xr:uid="{AB506BFC-6256-41EB-9631-1DBFB238B384}"/>
    <cellStyle name="Normal 5 3 4 2 5" xfId="15412" xr:uid="{00000000-0005-0000-0000-0000D5380000}"/>
    <cellStyle name="Normal 5 3 4 2 5 2" xfId="27266" xr:uid="{AE0AE76B-917A-4D65-9BC2-93A28D79C2B1}"/>
    <cellStyle name="Normal 5 3 4 2 6" xfId="15413" xr:uid="{00000000-0005-0000-0000-0000D6380000}"/>
    <cellStyle name="Normal 5 3 4 3" xfId="15414" xr:uid="{00000000-0005-0000-0000-0000D7380000}"/>
    <cellStyle name="Normal 5 3 4 3 2" xfId="15415" xr:uid="{00000000-0005-0000-0000-0000D8380000}"/>
    <cellStyle name="Normal 5 3 4 3 2 2" xfId="15416" xr:uid="{00000000-0005-0000-0000-0000D9380000}"/>
    <cellStyle name="Normal 5 3 4 3 2 3" xfId="15417" xr:uid="{00000000-0005-0000-0000-0000DA380000}"/>
    <cellStyle name="Normal 5 3 4 3 3" xfId="15418" xr:uid="{00000000-0005-0000-0000-0000DB380000}"/>
    <cellStyle name="Normal 5 3 4 3 3 2" xfId="15419" xr:uid="{00000000-0005-0000-0000-0000DC380000}"/>
    <cellStyle name="Normal 5 3 4 3 3 3" xfId="27267" xr:uid="{517715F5-963B-46A8-8242-A6FEF5D99637}"/>
    <cellStyle name="Normal 5 3 4 3 4" xfId="15420" xr:uid="{00000000-0005-0000-0000-0000DD380000}"/>
    <cellStyle name="Normal 5 3 4 4" xfId="15421" xr:uid="{00000000-0005-0000-0000-0000DE380000}"/>
    <cellStyle name="Normal 5 3 4 4 2" xfId="15422" xr:uid="{00000000-0005-0000-0000-0000DF380000}"/>
    <cellStyle name="Normal 5 3 4 4 3" xfId="15423" xr:uid="{00000000-0005-0000-0000-0000E0380000}"/>
    <cellStyle name="Normal 5 3 4 5" xfId="15424" xr:uid="{00000000-0005-0000-0000-0000E1380000}"/>
    <cellStyle name="Normal 5 3 4 6" xfId="15425" xr:uid="{00000000-0005-0000-0000-0000E2380000}"/>
    <cellStyle name="Normal 5 3 4 6 2" xfId="27269" xr:uid="{32616183-B0DF-4DA9-A8AF-F6D7101E1A60}"/>
    <cellStyle name="Normal 5 3 4 7" xfId="15426" xr:uid="{00000000-0005-0000-0000-0000E3380000}"/>
    <cellStyle name="Normal 5 3 4 7 2" xfId="27270" xr:uid="{4FD20BAF-DD96-4C88-AA70-1C6D5780B492}"/>
    <cellStyle name="Normal 5 3 4 8" xfId="15427" xr:uid="{00000000-0005-0000-0000-0000E4380000}"/>
    <cellStyle name="Normal 5 3 5" xfId="15428" xr:uid="{00000000-0005-0000-0000-0000E5380000}"/>
    <cellStyle name="Normal 5 3 5 2" xfId="15429" xr:uid="{00000000-0005-0000-0000-0000E6380000}"/>
    <cellStyle name="Normal 5 3 5 2 2" xfId="15430" xr:uid="{00000000-0005-0000-0000-0000E7380000}"/>
    <cellStyle name="Normal 5 3 5 2 3" xfId="15431" xr:uid="{00000000-0005-0000-0000-0000E8380000}"/>
    <cellStyle name="Normal 5 3 5 3" xfId="15432" xr:uid="{00000000-0005-0000-0000-0000E9380000}"/>
    <cellStyle name="Normal 5 3 5 3 2" xfId="15433" xr:uid="{00000000-0005-0000-0000-0000EA380000}"/>
    <cellStyle name="Normal 5 3 5 3 3" xfId="27272" xr:uid="{61FFC7D0-DF7A-431D-8863-87D3D6448484}"/>
    <cellStyle name="Normal 5 3 5 4" xfId="15434" xr:uid="{00000000-0005-0000-0000-0000EB380000}"/>
    <cellStyle name="Normal 5 3 6" xfId="15435" xr:uid="{00000000-0005-0000-0000-0000EC380000}"/>
    <cellStyle name="Normal 5 3 7" xfId="15436" xr:uid="{00000000-0005-0000-0000-0000ED380000}"/>
    <cellStyle name="Normal 5 30" xfId="15437" xr:uid="{00000000-0005-0000-0000-0000EE380000}"/>
    <cellStyle name="Normal 5 31" xfId="5340" xr:uid="{00000000-0005-0000-0000-000016360000}"/>
    <cellStyle name="Normal 5 4" xfId="2509" xr:uid="{00000000-0005-0000-0000-000093090000}"/>
    <cellStyle name="Normal 5 4 10" xfId="15438" xr:uid="{00000000-0005-0000-0000-0000F0380000}"/>
    <cellStyle name="Normal 5 4 2" xfId="15439" xr:uid="{00000000-0005-0000-0000-0000F1380000}"/>
    <cellStyle name="Normal 5 4 2 2" xfId="15440" xr:uid="{00000000-0005-0000-0000-0000F2380000}"/>
    <cellStyle name="Normal 5 4 2 2 2" xfId="15441" xr:uid="{00000000-0005-0000-0000-0000F3380000}"/>
    <cellStyle name="Normal 5 4 2 2 2 2" xfId="15442" xr:uid="{00000000-0005-0000-0000-0000F4380000}"/>
    <cellStyle name="Normal 5 4 2 2 2 2 2" xfId="15443" xr:uid="{00000000-0005-0000-0000-0000F5380000}"/>
    <cellStyle name="Normal 5 4 2 2 2 2 3" xfId="15444" xr:uid="{00000000-0005-0000-0000-0000F6380000}"/>
    <cellStyle name="Normal 5 4 2 2 2 3" xfId="15445" xr:uid="{00000000-0005-0000-0000-0000F7380000}"/>
    <cellStyle name="Normal 5 4 2 2 2 4" xfId="15446" xr:uid="{00000000-0005-0000-0000-0000F8380000}"/>
    <cellStyle name="Normal 5 4 2 2 2 4 2" xfId="27273" xr:uid="{E3D4AA58-E238-4C14-8B4D-B36E5C18E9D4}"/>
    <cellStyle name="Normal 5 4 2 2 2 5" xfId="15447" xr:uid="{00000000-0005-0000-0000-0000F9380000}"/>
    <cellStyle name="Normal 5 4 2 2 2 5 2" xfId="27274" xr:uid="{FECA9FFE-3AC6-4DDD-B1C5-24395DD11676}"/>
    <cellStyle name="Normal 5 4 2 2 2 6" xfId="15448" xr:uid="{00000000-0005-0000-0000-0000FA380000}"/>
    <cellStyle name="Normal 5 4 2 2 3" xfId="15449" xr:uid="{00000000-0005-0000-0000-0000FB380000}"/>
    <cellStyle name="Normal 5 4 2 2 3 2" xfId="15450" xr:uid="{00000000-0005-0000-0000-0000FC380000}"/>
    <cellStyle name="Normal 5 4 2 2 3 2 2" xfId="15451" xr:uid="{00000000-0005-0000-0000-0000FD380000}"/>
    <cellStyle name="Normal 5 4 2 2 3 2 3" xfId="15452" xr:uid="{00000000-0005-0000-0000-0000FE380000}"/>
    <cellStyle name="Normal 5 4 2 2 3 3" xfId="15453" xr:uid="{00000000-0005-0000-0000-0000FF380000}"/>
    <cellStyle name="Normal 5 4 2 2 3 3 2" xfId="15454" xr:uid="{00000000-0005-0000-0000-000000390000}"/>
    <cellStyle name="Normal 5 4 2 2 3 3 3" xfId="27275" xr:uid="{8FC78E53-5BA6-4080-81BC-70D18EA50E8E}"/>
    <cellStyle name="Normal 5 4 2 2 3 4" xfId="15455" xr:uid="{00000000-0005-0000-0000-000001390000}"/>
    <cellStyle name="Normal 5 4 2 2 4" xfId="15456" xr:uid="{00000000-0005-0000-0000-000002390000}"/>
    <cellStyle name="Normal 5 4 2 2 4 2" xfId="15457" xr:uid="{00000000-0005-0000-0000-000003390000}"/>
    <cellStyle name="Normal 5 4 2 2 4 3" xfId="15458" xr:uid="{00000000-0005-0000-0000-000004390000}"/>
    <cellStyle name="Normal 5 4 2 2 5" xfId="15459" xr:uid="{00000000-0005-0000-0000-000005390000}"/>
    <cellStyle name="Normal 5 4 2 2 6" xfId="15460" xr:uid="{00000000-0005-0000-0000-000006390000}"/>
    <cellStyle name="Normal 5 4 2 2 6 2" xfId="27276" xr:uid="{BFEAACDE-38C7-48F8-84CD-ECC6DBA570E1}"/>
    <cellStyle name="Normal 5 4 2 2 7" xfId="15461" xr:uid="{00000000-0005-0000-0000-000007390000}"/>
    <cellStyle name="Normal 5 4 2 2 7 2" xfId="27277" xr:uid="{BD38D821-C28C-4D31-BCED-B15F97F4FBF4}"/>
    <cellStyle name="Normal 5 4 2 2 8" xfId="15462" xr:uid="{00000000-0005-0000-0000-000008390000}"/>
    <cellStyle name="Normal 5 4 2 3" xfId="15463" xr:uid="{00000000-0005-0000-0000-000009390000}"/>
    <cellStyle name="Normal 5 4 2 3 2" xfId="15464" xr:uid="{00000000-0005-0000-0000-00000A390000}"/>
    <cellStyle name="Normal 5 4 2 3 2 2" xfId="15465" xr:uid="{00000000-0005-0000-0000-00000B390000}"/>
    <cellStyle name="Normal 5 4 2 3 2 3" xfId="15466" xr:uid="{00000000-0005-0000-0000-00000C390000}"/>
    <cellStyle name="Normal 5 4 2 3 2 3 2" xfId="27278" xr:uid="{55F4340C-1CD7-4C7C-9B8A-6070CF639FE3}"/>
    <cellStyle name="Normal 5 4 2 3 2 4" xfId="15467" xr:uid="{00000000-0005-0000-0000-00000D390000}"/>
    <cellStyle name="Normal 5 4 2 3 3" xfId="15468" xr:uid="{00000000-0005-0000-0000-00000E390000}"/>
    <cellStyle name="Normal 5 4 2 3 4" xfId="15469" xr:uid="{00000000-0005-0000-0000-00000F390000}"/>
    <cellStyle name="Normal 5 4 2 3 4 2" xfId="27279" xr:uid="{8BBE7EF6-64D8-4BF6-BD66-6163E5CA60A0}"/>
    <cellStyle name="Normal 5 4 2 3 5" xfId="15470" xr:uid="{00000000-0005-0000-0000-000010390000}"/>
    <cellStyle name="Normal 5 4 2 3 5 2" xfId="27280" xr:uid="{E247217A-360A-4A79-9E72-C60B091E83ED}"/>
    <cellStyle name="Normal 5 4 2 3 6" xfId="15471" xr:uid="{00000000-0005-0000-0000-000011390000}"/>
    <cellStyle name="Normal 5 4 2 4" xfId="15472" xr:uid="{00000000-0005-0000-0000-000012390000}"/>
    <cellStyle name="Normal 5 4 2 4 2" xfId="15473" xr:uid="{00000000-0005-0000-0000-000013390000}"/>
    <cellStyle name="Normal 5 4 2 4 2 2" xfId="15474" xr:uid="{00000000-0005-0000-0000-000014390000}"/>
    <cellStyle name="Normal 5 4 2 4 2 3" xfId="15475" xr:uid="{00000000-0005-0000-0000-000015390000}"/>
    <cellStyle name="Normal 5 4 2 4 3" xfId="15476" xr:uid="{00000000-0005-0000-0000-000016390000}"/>
    <cellStyle name="Normal 5 4 2 4 4" xfId="15477" xr:uid="{00000000-0005-0000-0000-000017390000}"/>
    <cellStyle name="Normal 5 4 2 4 4 2" xfId="27281" xr:uid="{2715C420-9B11-4813-B6A4-5574CF1AED77}"/>
    <cellStyle name="Normal 5 4 2 4 5" xfId="15478" xr:uid="{00000000-0005-0000-0000-000018390000}"/>
    <cellStyle name="Normal 5 4 2 4 5 2" xfId="27282" xr:uid="{0FED106F-88DD-4D70-9A9E-545A71FBF206}"/>
    <cellStyle name="Normal 5 4 2 4 6" xfId="15479" xr:uid="{00000000-0005-0000-0000-000019390000}"/>
    <cellStyle name="Normal 5 4 2 5" xfId="15480" xr:uid="{00000000-0005-0000-0000-00001A390000}"/>
    <cellStyle name="Normal 5 4 2 5 2" xfId="15481" xr:uid="{00000000-0005-0000-0000-00001B390000}"/>
    <cellStyle name="Normal 5 4 2 5 3" xfId="15482" xr:uid="{00000000-0005-0000-0000-00001C390000}"/>
    <cellStyle name="Normal 5 4 2 6" xfId="15483" xr:uid="{00000000-0005-0000-0000-00001D390000}"/>
    <cellStyle name="Normal 5 4 2 7" xfId="15484" xr:uid="{00000000-0005-0000-0000-00001E390000}"/>
    <cellStyle name="Normal 5 4 2 7 2" xfId="27283" xr:uid="{CA7E30EA-1C56-470E-8C03-02E81CB7780D}"/>
    <cellStyle name="Normal 5 4 2 8" xfId="15485" xr:uid="{00000000-0005-0000-0000-00001F390000}"/>
    <cellStyle name="Normal 5 4 2 8 2" xfId="27284" xr:uid="{14D4E4F5-F2C0-4A93-B27A-425F8363996F}"/>
    <cellStyle name="Normal 5 4 2 9" xfId="15486" xr:uid="{00000000-0005-0000-0000-000020390000}"/>
    <cellStyle name="Normal 5 4 3" xfId="15487" xr:uid="{00000000-0005-0000-0000-000021390000}"/>
    <cellStyle name="Normal 5 4 3 2" xfId="15488" xr:uid="{00000000-0005-0000-0000-000022390000}"/>
    <cellStyle name="Normal 5 4 3 2 2" xfId="15489" xr:uid="{00000000-0005-0000-0000-000023390000}"/>
    <cellStyle name="Normal 5 4 3 2 2 2" xfId="15490" xr:uid="{00000000-0005-0000-0000-000024390000}"/>
    <cellStyle name="Normal 5 4 3 2 2 3" xfId="15491" xr:uid="{00000000-0005-0000-0000-000025390000}"/>
    <cellStyle name="Normal 5 4 3 2 2 3 2" xfId="27285" xr:uid="{10D4EF2B-BB87-4EC3-A5E4-EF9880EDE503}"/>
    <cellStyle name="Normal 5 4 3 2 2 4" xfId="15492" xr:uid="{00000000-0005-0000-0000-000026390000}"/>
    <cellStyle name="Normal 5 4 3 2 3" xfId="15493" xr:uid="{00000000-0005-0000-0000-000027390000}"/>
    <cellStyle name="Normal 5 4 3 2 4" xfId="15494" xr:uid="{00000000-0005-0000-0000-000028390000}"/>
    <cellStyle name="Normal 5 4 3 2 4 2" xfId="27286" xr:uid="{25C72696-BB4C-4287-8019-3600E6BB454D}"/>
    <cellStyle name="Normal 5 4 3 2 5" xfId="15495" xr:uid="{00000000-0005-0000-0000-000029390000}"/>
    <cellStyle name="Normal 5 4 3 2 5 2" xfId="27287" xr:uid="{4C66372E-AA14-4311-9417-15174FB569CA}"/>
    <cellStyle name="Normal 5 4 3 2 6" xfId="15496" xr:uid="{00000000-0005-0000-0000-00002A390000}"/>
    <cellStyle name="Normal 5 4 3 3" xfId="15497" xr:uid="{00000000-0005-0000-0000-00002B390000}"/>
    <cellStyle name="Normal 5 4 3 3 2" xfId="15498" xr:uid="{00000000-0005-0000-0000-00002C390000}"/>
    <cellStyle name="Normal 5 4 3 3 2 2" xfId="15499" xr:uid="{00000000-0005-0000-0000-00002D390000}"/>
    <cellStyle name="Normal 5 4 3 3 2 3" xfId="15500" xr:uid="{00000000-0005-0000-0000-00002E390000}"/>
    <cellStyle name="Normal 5 4 3 3 3" xfId="15501" xr:uid="{00000000-0005-0000-0000-00002F390000}"/>
    <cellStyle name="Normal 5 4 3 3 4" xfId="15502" xr:uid="{00000000-0005-0000-0000-000030390000}"/>
    <cellStyle name="Normal 5 4 3 3 4 2" xfId="27288" xr:uid="{5871D8DD-E9A3-41B1-A0B7-E151977089A0}"/>
    <cellStyle name="Normal 5 4 3 3 5" xfId="15503" xr:uid="{00000000-0005-0000-0000-000031390000}"/>
    <cellStyle name="Normal 5 4 3 3 5 2" xfId="27289" xr:uid="{5C77F2DF-3668-4C3F-833A-A77576A3C23C}"/>
    <cellStyle name="Normal 5 4 3 3 6" xfId="15504" xr:uid="{00000000-0005-0000-0000-000032390000}"/>
    <cellStyle name="Normal 5 4 3 4" xfId="15505" xr:uid="{00000000-0005-0000-0000-000033390000}"/>
    <cellStyle name="Normal 5 4 3 4 2" xfId="15506" xr:uid="{00000000-0005-0000-0000-000034390000}"/>
    <cellStyle name="Normal 5 4 3 4 3" xfId="15507" xr:uid="{00000000-0005-0000-0000-000035390000}"/>
    <cellStyle name="Normal 5 4 3 5" xfId="15508" xr:uid="{00000000-0005-0000-0000-000036390000}"/>
    <cellStyle name="Normal 5 4 3 6" xfId="15509" xr:uid="{00000000-0005-0000-0000-000037390000}"/>
    <cellStyle name="Normal 5 4 3 6 2" xfId="27290" xr:uid="{653C2B3B-9F77-493C-B59C-74AECB0320D5}"/>
    <cellStyle name="Normal 5 4 3 7" xfId="15510" xr:uid="{00000000-0005-0000-0000-000038390000}"/>
    <cellStyle name="Normal 5 4 3 7 2" xfId="27291" xr:uid="{828B9ADC-BF3C-439B-AF7B-9D4103C19875}"/>
    <cellStyle name="Normal 5 4 3 8" xfId="15511" xr:uid="{00000000-0005-0000-0000-000039390000}"/>
    <cellStyle name="Normal 5 4 4" xfId="15512" xr:uid="{00000000-0005-0000-0000-00003A390000}"/>
    <cellStyle name="Normal 5 4 4 2" xfId="15513" xr:uid="{00000000-0005-0000-0000-00003B390000}"/>
    <cellStyle name="Normal 5 4 4 2 2" xfId="15514" xr:uid="{00000000-0005-0000-0000-00003C390000}"/>
    <cellStyle name="Normal 5 4 4 2 3" xfId="27292" xr:uid="{3C2D9D5A-FC6C-4D3E-A1E3-691872DDF86E}"/>
    <cellStyle name="Normal 5 4 4 3" xfId="15515" xr:uid="{00000000-0005-0000-0000-00003D390000}"/>
    <cellStyle name="Normal 5 4 4 4" xfId="15516" xr:uid="{00000000-0005-0000-0000-00003E390000}"/>
    <cellStyle name="Normal 5 4 4 4 2" xfId="27293" xr:uid="{77010E2D-BF93-4E84-9546-AEC5D05FCC5F}"/>
    <cellStyle name="Normal 5 4 4 5" xfId="15517" xr:uid="{00000000-0005-0000-0000-00003F390000}"/>
    <cellStyle name="Normal 5 4 5" xfId="15518" xr:uid="{00000000-0005-0000-0000-000040390000}"/>
    <cellStyle name="Normal 5 4 5 2" xfId="15519" xr:uid="{00000000-0005-0000-0000-000041390000}"/>
    <cellStyle name="Normal 5 4 5 2 2" xfId="15520" xr:uid="{00000000-0005-0000-0000-000042390000}"/>
    <cellStyle name="Normal 5 4 5 2 3" xfId="15521" xr:uid="{00000000-0005-0000-0000-000043390000}"/>
    <cellStyle name="Normal 5 4 5 3" xfId="15522" xr:uid="{00000000-0005-0000-0000-000044390000}"/>
    <cellStyle name="Normal 5 4 5 4" xfId="15523" xr:uid="{00000000-0005-0000-0000-000045390000}"/>
    <cellStyle name="Normal 5 4 5 4 2" xfId="27295" xr:uid="{4B5D3F9F-B411-44C9-8F84-7750ED8F7EA3}"/>
    <cellStyle name="Normal 5 4 5 5" xfId="15524" xr:uid="{00000000-0005-0000-0000-000046390000}"/>
    <cellStyle name="Normal 5 4 5 5 2" xfId="27296" xr:uid="{A3C3A317-4A03-4F8B-826C-88ABE2C0BA13}"/>
    <cellStyle name="Normal 5 4 5 6" xfId="15525" xr:uid="{00000000-0005-0000-0000-000047390000}"/>
    <cellStyle name="Normal 5 4 6" xfId="15526" xr:uid="{00000000-0005-0000-0000-000048390000}"/>
    <cellStyle name="Normal 5 4 6 2" xfId="15527" xr:uid="{00000000-0005-0000-0000-000049390000}"/>
    <cellStyle name="Normal 5 4 6 2 2" xfId="15528" xr:uid="{00000000-0005-0000-0000-00004A390000}"/>
    <cellStyle name="Normal 5 4 6 2 3" xfId="15529" xr:uid="{00000000-0005-0000-0000-00004B390000}"/>
    <cellStyle name="Normal 5 4 6 3" xfId="15530" xr:uid="{00000000-0005-0000-0000-00004C390000}"/>
    <cellStyle name="Normal 5 4 6 4" xfId="15531" xr:uid="{00000000-0005-0000-0000-00004D390000}"/>
    <cellStyle name="Normal 5 4 6 4 2" xfId="27298" xr:uid="{3A358C4C-3CF3-4C95-B3EF-5FB9F599C93C}"/>
    <cellStyle name="Normal 5 4 6 5" xfId="15532" xr:uid="{00000000-0005-0000-0000-00004E390000}"/>
    <cellStyle name="Normal 5 4 6 5 2" xfId="27299" xr:uid="{961626FF-8208-43C9-86DE-90FE772BE1D5}"/>
    <cellStyle name="Normal 5 4 6 6" xfId="15533" xr:uid="{00000000-0005-0000-0000-00004F390000}"/>
    <cellStyle name="Normal 5 4 7" xfId="15534" xr:uid="{00000000-0005-0000-0000-000050390000}"/>
    <cellStyle name="Normal 5 4 7 2" xfId="15535" xr:uid="{00000000-0005-0000-0000-000051390000}"/>
    <cellStyle name="Normal 5 4 7 3" xfId="15536" xr:uid="{00000000-0005-0000-0000-000052390000}"/>
    <cellStyle name="Normal 5 4 8" xfId="15537" xr:uid="{00000000-0005-0000-0000-000053390000}"/>
    <cellStyle name="Normal 5 4 9" xfId="15538" xr:uid="{00000000-0005-0000-0000-000054390000}"/>
    <cellStyle name="Normal 5 4 9 2" xfId="27300" xr:uid="{B2E84781-E80E-4EC1-9A45-EE6AEFFFFE95}"/>
    <cellStyle name="Normal 5 5" xfId="2510" xr:uid="{00000000-0005-0000-0000-000094090000}"/>
    <cellStyle name="Normal 5 5 2" xfId="15539" xr:uid="{00000000-0005-0000-0000-000056390000}"/>
    <cellStyle name="Normal 5 5 2 2" xfId="15540" xr:uid="{00000000-0005-0000-0000-000057390000}"/>
    <cellStyle name="Normal 5 5 2 2 2" xfId="15541" xr:uid="{00000000-0005-0000-0000-000058390000}"/>
    <cellStyle name="Normal 5 5 2 2 2 2" xfId="15542" xr:uid="{00000000-0005-0000-0000-000059390000}"/>
    <cellStyle name="Normal 5 5 2 2 2 2 2" xfId="15543" xr:uid="{00000000-0005-0000-0000-00005A390000}"/>
    <cellStyle name="Normal 5 5 2 2 2 2 3" xfId="15544" xr:uid="{00000000-0005-0000-0000-00005B390000}"/>
    <cellStyle name="Normal 5 5 2 2 2 3" xfId="15545" xr:uid="{00000000-0005-0000-0000-00005C390000}"/>
    <cellStyle name="Normal 5 5 2 2 2 3 2" xfId="15546" xr:uid="{00000000-0005-0000-0000-00005D390000}"/>
    <cellStyle name="Normal 5 5 2 2 2 3 3" xfId="27301" xr:uid="{425DCD84-4976-4D87-817E-1272A965E7EF}"/>
    <cellStyle name="Normal 5 5 2 2 2 4" xfId="15547" xr:uid="{00000000-0005-0000-0000-00005E390000}"/>
    <cellStyle name="Normal 5 5 2 2 3" xfId="15548" xr:uid="{00000000-0005-0000-0000-00005F390000}"/>
    <cellStyle name="Normal 5 5 2 2 3 2" xfId="15549" xr:uid="{00000000-0005-0000-0000-000060390000}"/>
    <cellStyle name="Normal 5 5 2 2 3 3" xfId="15550" xr:uid="{00000000-0005-0000-0000-000061390000}"/>
    <cellStyle name="Normal 5 5 2 2 4" xfId="15551" xr:uid="{00000000-0005-0000-0000-000062390000}"/>
    <cellStyle name="Normal 5 5 2 2 5" xfId="15552" xr:uid="{00000000-0005-0000-0000-000063390000}"/>
    <cellStyle name="Normal 5 5 2 2 5 2" xfId="27302" xr:uid="{A32E6A9F-5AEC-4A25-8908-E929B9F8A271}"/>
    <cellStyle name="Normal 5 5 2 2 6" xfId="15553" xr:uid="{00000000-0005-0000-0000-000064390000}"/>
    <cellStyle name="Normal 5 5 2 2 6 2" xfId="27303" xr:uid="{6B253F60-639F-446C-B087-4F1446A70A40}"/>
    <cellStyle name="Normal 5 5 2 2 7" xfId="15554" xr:uid="{00000000-0005-0000-0000-000065390000}"/>
    <cellStyle name="Normal 5 5 2 3" xfId="15555" xr:uid="{00000000-0005-0000-0000-000066390000}"/>
    <cellStyle name="Normal 5 5 2 3 2" xfId="15556" xr:uid="{00000000-0005-0000-0000-000067390000}"/>
    <cellStyle name="Normal 5 5 2 3 2 2" xfId="15557" xr:uid="{00000000-0005-0000-0000-000068390000}"/>
    <cellStyle name="Normal 5 5 2 3 2 3" xfId="15558" xr:uid="{00000000-0005-0000-0000-000069390000}"/>
    <cellStyle name="Normal 5 5 2 3 3" xfId="15559" xr:uid="{00000000-0005-0000-0000-00006A390000}"/>
    <cellStyle name="Normal 5 5 2 3 3 2" xfId="15560" xr:uid="{00000000-0005-0000-0000-00006B390000}"/>
    <cellStyle name="Normal 5 5 2 3 3 3" xfId="27304" xr:uid="{FE84D31A-0B49-4660-AEFF-044EF0FAC669}"/>
    <cellStyle name="Normal 5 5 2 3 4" xfId="15561" xr:uid="{00000000-0005-0000-0000-00006C390000}"/>
    <cellStyle name="Normal 5 5 2 4" xfId="15562" xr:uid="{00000000-0005-0000-0000-00006D390000}"/>
    <cellStyle name="Normal 5 5 2 5" xfId="15563" xr:uid="{00000000-0005-0000-0000-00006E390000}"/>
    <cellStyle name="Normal 5 5 2 5 2" xfId="27305" xr:uid="{F845FCD7-7F40-4F9D-921A-5A969137C99C}"/>
    <cellStyle name="Normal 5 5 2 6" xfId="15564" xr:uid="{00000000-0005-0000-0000-00006F390000}"/>
    <cellStyle name="Normal 5 5 3" xfId="15565" xr:uid="{00000000-0005-0000-0000-000070390000}"/>
    <cellStyle name="Normal 5 5 3 2" xfId="15566" xr:uid="{00000000-0005-0000-0000-000071390000}"/>
    <cellStyle name="Normal 5 5 3 2 2" xfId="15567" xr:uid="{00000000-0005-0000-0000-000072390000}"/>
    <cellStyle name="Normal 5 5 3 2 3" xfId="15568" xr:uid="{00000000-0005-0000-0000-000073390000}"/>
    <cellStyle name="Normal 5 5 3 2 3 2" xfId="27306" xr:uid="{DAA7E925-B55B-4413-AB31-47EA984B3C77}"/>
    <cellStyle name="Normal 5 5 3 2 4" xfId="15569" xr:uid="{00000000-0005-0000-0000-000074390000}"/>
    <cellStyle name="Normal 5 5 3 3" xfId="15570" xr:uid="{00000000-0005-0000-0000-000075390000}"/>
    <cellStyle name="Normal 5 5 3 4" xfId="15571" xr:uid="{00000000-0005-0000-0000-000076390000}"/>
    <cellStyle name="Normal 5 5 3 4 2" xfId="27307" xr:uid="{8037B1A6-9A2D-4D21-A539-D63F82D148F3}"/>
    <cellStyle name="Normal 5 5 3 5" xfId="15572" xr:uid="{00000000-0005-0000-0000-000077390000}"/>
    <cellStyle name="Normal 5 5 3 5 2" xfId="27308" xr:uid="{0E3214B8-5056-4AD4-A4ED-64424F5F393F}"/>
    <cellStyle name="Normal 5 5 3 6" xfId="15573" xr:uid="{00000000-0005-0000-0000-000078390000}"/>
    <cellStyle name="Normal 5 5 4" xfId="15574" xr:uid="{00000000-0005-0000-0000-000079390000}"/>
    <cellStyle name="Normal 5 5 4 2" xfId="15575" xr:uid="{00000000-0005-0000-0000-00007A390000}"/>
    <cellStyle name="Normal 5 5 4 2 2" xfId="15576" xr:uid="{00000000-0005-0000-0000-00007B390000}"/>
    <cellStyle name="Normal 5 5 4 2 3" xfId="15577" xr:uid="{00000000-0005-0000-0000-00007C390000}"/>
    <cellStyle name="Normal 5 5 4 3" xfId="15578" xr:uid="{00000000-0005-0000-0000-00007D390000}"/>
    <cellStyle name="Normal 5 5 4 3 2" xfId="15579" xr:uid="{00000000-0005-0000-0000-00007E390000}"/>
    <cellStyle name="Normal 5 5 4 3 3" xfId="27309" xr:uid="{53C0597F-E70B-4AF5-94ED-42CDC0532D16}"/>
    <cellStyle name="Normal 5 5 4 4" xfId="15580" xr:uid="{00000000-0005-0000-0000-00007F390000}"/>
    <cellStyle name="Normal 5 5 5" xfId="15581" xr:uid="{00000000-0005-0000-0000-000080390000}"/>
    <cellStyle name="Normal 5 5 5 2" xfId="15582" xr:uid="{00000000-0005-0000-0000-000081390000}"/>
    <cellStyle name="Normal 5 5 5 3" xfId="15583" xr:uid="{00000000-0005-0000-0000-000082390000}"/>
    <cellStyle name="Normal 5 5 6" xfId="15584" xr:uid="{00000000-0005-0000-0000-000083390000}"/>
    <cellStyle name="Normal 5 5 6 2" xfId="15585" xr:uid="{00000000-0005-0000-0000-000084390000}"/>
    <cellStyle name="Normal 5 5 6 3" xfId="15586" xr:uid="{00000000-0005-0000-0000-000085390000}"/>
    <cellStyle name="Normal 5 5 6 4" xfId="27310" xr:uid="{9353934C-65BA-4D7C-8A0F-D57ADFF6633D}"/>
    <cellStyle name="Normal 5 5 7" xfId="15587" xr:uid="{00000000-0005-0000-0000-000086390000}"/>
    <cellStyle name="Normal 5 6" xfId="2511" xr:uid="{00000000-0005-0000-0000-000095090000}"/>
    <cellStyle name="Normal 5 6 2" xfId="15588" xr:uid="{00000000-0005-0000-0000-000088390000}"/>
    <cellStyle name="Normal 5 6 2 2" xfId="15589" xr:uid="{00000000-0005-0000-0000-000089390000}"/>
    <cellStyle name="Normal 5 6 2 2 2" xfId="15590" xr:uid="{00000000-0005-0000-0000-00008A390000}"/>
    <cellStyle name="Normal 5 6 2 2 2 2" xfId="15591" xr:uid="{00000000-0005-0000-0000-00008B390000}"/>
    <cellStyle name="Normal 5 6 2 2 2 2 2" xfId="15592" xr:uid="{00000000-0005-0000-0000-00008C390000}"/>
    <cellStyle name="Normal 5 6 2 2 2 2 3" xfId="15593" xr:uid="{00000000-0005-0000-0000-00008D390000}"/>
    <cellStyle name="Normal 5 6 2 2 2 3" xfId="15594" xr:uid="{00000000-0005-0000-0000-00008E390000}"/>
    <cellStyle name="Normal 5 6 2 2 2 3 2" xfId="15595" xr:uid="{00000000-0005-0000-0000-00008F390000}"/>
    <cellStyle name="Normal 5 6 2 2 2 3 3" xfId="27311" xr:uid="{9A409939-921E-43A2-B5E3-5C056E0B104D}"/>
    <cellStyle name="Normal 5 6 2 2 2 4" xfId="15596" xr:uid="{00000000-0005-0000-0000-000090390000}"/>
    <cellStyle name="Normal 5 6 2 2 3" xfId="15597" xr:uid="{00000000-0005-0000-0000-000091390000}"/>
    <cellStyle name="Normal 5 6 2 2 3 2" xfId="15598" xr:uid="{00000000-0005-0000-0000-000092390000}"/>
    <cellStyle name="Normal 5 6 2 2 3 3" xfId="15599" xr:uid="{00000000-0005-0000-0000-000093390000}"/>
    <cellStyle name="Normal 5 6 2 2 4" xfId="15600" xr:uid="{00000000-0005-0000-0000-000094390000}"/>
    <cellStyle name="Normal 5 6 2 2 4 2" xfId="15601" xr:uid="{00000000-0005-0000-0000-000095390000}"/>
    <cellStyle name="Normal 5 6 2 2 4 3" xfId="27312" xr:uid="{C7B79889-0178-4B89-9E7C-A0CBD69FC3D9}"/>
    <cellStyle name="Normal 5 6 2 2 5" xfId="15602" xr:uid="{00000000-0005-0000-0000-000096390000}"/>
    <cellStyle name="Normal 5 6 2 3" xfId="15603" xr:uid="{00000000-0005-0000-0000-000097390000}"/>
    <cellStyle name="Normal 5 6 2 3 2" xfId="15604" xr:uid="{00000000-0005-0000-0000-000098390000}"/>
    <cellStyle name="Normal 5 6 2 3 2 2" xfId="15605" xr:uid="{00000000-0005-0000-0000-000099390000}"/>
    <cellStyle name="Normal 5 6 2 3 2 3" xfId="15606" xr:uid="{00000000-0005-0000-0000-00009A390000}"/>
    <cellStyle name="Normal 5 6 2 3 3" xfId="15607" xr:uid="{00000000-0005-0000-0000-00009B390000}"/>
    <cellStyle name="Normal 5 6 2 3 3 2" xfId="15608" xr:uid="{00000000-0005-0000-0000-00009C390000}"/>
    <cellStyle name="Normal 5 6 2 3 3 3" xfId="27313" xr:uid="{402B1959-050D-403B-A858-661571733EA9}"/>
    <cellStyle name="Normal 5 6 2 3 4" xfId="15609" xr:uid="{00000000-0005-0000-0000-00009D390000}"/>
    <cellStyle name="Normal 5 6 2 4" xfId="15610" xr:uid="{00000000-0005-0000-0000-00009E390000}"/>
    <cellStyle name="Normal 5 6 2 5" xfId="15611" xr:uid="{00000000-0005-0000-0000-00009F390000}"/>
    <cellStyle name="Normal 5 6 2 5 2" xfId="27314" xr:uid="{A8D97FDB-7B1C-437C-93AD-D62578BFFCC3}"/>
    <cellStyle name="Normal 5 6 2 6" xfId="15612" xr:uid="{00000000-0005-0000-0000-0000A0390000}"/>
    <cellStyle name="Normal 5 6 3" xfId="15613" xr:uid="{00000000-0005-0000-0000-0000A1390000}"/>
    <cellStyle name="Normal 5 6 3 2" xfId="15614" xr:uid="{00000000-0005-0000-0000-0000A2390000}"/>
    <cellStyle name="Normal 5 6 3 2 2" xfId="15615" xr:uid="{00000000-0005-0000-0000-0000A3390000}"/>
    <cellStyle name="Normal 5 6 3 2 3" xfId="15616" xr:uid="{00000000-0005-0000-0000-0000A4390000}"/>
    <cellStyle name="Normal 5 6 3 3" xfId="15617" xr:uid="{00000000-0005-0000-0000-0000A5390000}"/>
    <cellStyle name="Normal 5 6 3 4" xfId="15618" xr:uid="{00000000-0005-0000-0000-0000A6390000}"/>
    <cellStyle name="Normal 5 6 3 4 2" xfId="27315" xr:uid="{DCBDC85E-3AEA-4E44-999B-09DE6AC3CEAC}"/>
    <cellStyle name="Normal 5 6 3 5" xfId="15619" xr:uid="{00000000-0005-0000-0000-0000A7390000}"/>
    <cellStyle name="Normal 5 6 3 5 2" xfId="27316" xr:uid="{A0DC34C9-824D-496B-A62C-39FD7D5E8B6A}"/>
    <cellStyle name="Normal 5 6 3 6" xfId="15620" xr:uid="{00000000-0005-0000-0000-0000A8390000}"/>
    <cellStyle name="Normal 5 6 4" xfId="15621" xr:uid="{00000000-0005-0000-0000-0000A9390000}"/>
    <cellStyle name="Normal 5 6 4 2" xfId="15622" xr:uid="{00000000-0005-0000-0000-0000AA390000}"/>
    <cellStyle name="Normal 5 6 4 2 2" xfId="15623" xr:uid="{00000000-0005-0000-0000-0000AB390000}"/>
    <cellStyle name="Normal 5 6 4 2 3" xfId="15624" xr:uid="{00000000-0005-0000-0000-0000AC390000}"/>
    <cellStyle name="Normal 5 6 4 3" xfId="15625" xr:uid="{00000000-0005-0000-0000-0000AD390000}"/>
    <cellStyle name="Normal 5 6 4 3 2" xfId="15626" xr:uid="{00000000-0005-0000-0000-0000AE390000}"/>
    <cellStyle name="Normal 5 6 4 3 3" xfId="27317" xr:uid="{BEC3D7AA-D2EA-4F03-9B0A-9243FD1CECE2}"/>
    <cellStyle name="Normal 5 6 4 4" xfId="15627" xr:uid="{00000000-0005-0000-0000-0000AF390000}"/>
    <cellStyle name="Normal 5 6 5" xfId="15628" xr:uid="{00000000-0005-0000-0000-0000B0390000}"/>
    <cellStyle name="Normal 5 6 5 2" xfId="15629" xr:uid="{00000000-0005-0000-0000-0000B1390000}"/>
    <cellStyle name="Normal 5 6 5 3" xfId="15630" xr:uid="{00000000-0005-0000-0000-0000B2390000}"/>
    <cellStyle name="Normal 5 6 6" xfId="15631" xr:uid="{00000000-0005-0000-0000-0000B3390000}"/>
    <cellStyle name="Normal 5 6 6 2" xfId="15632" xr:uid="{00000000-0005-0000-0000-0000B4390000}"/>
    <cellStyle name="Normal 5 6 6 2 2" xfId="27318" xr:uid="{E54E0BFF-0EF1-49B1-A15A-B87E83A7F936}"/>
    <cellStyle name="Normal 5 6 7" xfId="15633" xr:uid="{00000000-0005-0000-0000-0000B5390000}"/>
    <cellStyle name="Normal 5 6 7 2" xfId="27319" xr:uid="{A4E08D7A-F7B7-4DB1-9A51-32218B955C52}"/>
    <cellStyle name="Normal 5 6 8" xfId="15634" xr:uid="{00000000-0005-0000-0000-0000B6390000}"/>
    <cellStyle name="Normal 5 7" xfId="2512" xr:uid="{00000000-0005-0000-0000-000096090000}"/>
    <cellStyle name="Normal 5 7 2" xfId="15635" xr:uid="{00000000-0005-0000-0000-0000B8390000}"/>
    <cellStyle name="Normal 5 7 2 2" xfId="15636" xr:uid="{00000000-0005-0000-0000-0000B9390000}"/>
    <cellStyle name="Normal 5 7 2 2 2" xfId="15637" xr:uid="{00000000-0005-0000-0000-0000BA390000}"/>
    <cellStyle name="Normal 5 7 2 2 2 2" xfId="15638" xr:uid="{00000000-0005-0000-0000-0000BB390000}"/>
    <cellStyle name="Normal 5 7 2 2 2 2 2" xfId="15639" xr:uid="{00000000-0005-0000-0000-0000BC390000}"/>
    <cellStyle name="Normal 5 7 2 2 2 2 3" xfId="15640" xr:uid="{00000000-0005-0000-0000-0000BD390000}"/>
    <cellStyle name="Normal 5 7 2 2 2 3" xfId="15641" xr:uid="{00000000-0005-0000-0000-0000BE390000}"/>
    <cellStyle name="Normal 5 7 2 2 2 3 2" xfId="15642" xr:uid="{00000000-0005-0000-0000-0000BF390000}"/>
    <cellStyle name="Normal 5 7 2 2 2 3 3" xfId="27320" xr:uid="{78DD3A1A-5E50-4461-B532-56AD6A2CE951}"/>
    <cellStyle name="Normal 5 7 2 2 2 4" xfId="15643" xr:uid="{00000000-0005-0000-0000-0000C0390000}"/>
    <cellStyle name="Normal 5 7 2 2 3" xfId="15644" xr:uid="{00000000-0005-0000-0000-0000C1390000}"/>
    <cellStyle name="Normal 5 7 2 2 3 2" xfId="15645" xr:uid="{00000000-0005-0000-0000-0000C2390000}"/>
    <cellStyle name="Normal 5 7 2 2 3 3" xfId="15646" xr:uid="{00000000-0005-0000-0000-0000C3390000}"/>
    <cellStyle name="Normal 5 7 2 2 4" xfId="15647" xr:uid="{00000000-0005-0000-0000-0000C4390000}"/>
    <cellStyle name="Normal 5 7 2 2 4 2" xfId="15648" xr:uid="{00000000-0005-0000-0000-0000C5390000}"/>
    <cellStyle name="Normal 5 7 2 2 4 3" xfId="27321" xr:uid="{50838211-EB8E-4D1D-BE09-68E4A7E11D7A}"/>
    <cellStyle name="Normal 5 7 2 2 5" xfId="15649" xr:uid="{00000000-0005-0000-0000-0000C6390000}"/>
    <cellStyle name="Normal 5 7 2 3" xfId="15650" xr:uid="{00000000-0005-0000-0000-0000C7390000}"/>
    <cellStyle name="Normal 5 7 2 3 2" xfId="15651" xr:uid="{00000000-0005-0000-0000-0000C8390000}"/>
    <cellStyle name="Normal 5 7 2 3 2 2" xfId="15652" xr:uid="{00000000-0005-0000-0000-0000C9390000}"/>
    <cellStyle name="Normal 5 7 2 3 2 3" xfId="15653" xr:uid="{00000000-0005-0000-0000-0000CA390000}"/>
    <cellStyle name="Normal 5 7 2 3 3" xfId="15654" xr:uid="{00000000-0005-0000-0000-0000CB390000}"/>
    <cellStyle name="Normal 5 7 2 3 3 2" xfId="15655" xr:uid="{00000000-0005-0000-0000-0000CC390000}"/>
    <cellStyle name="Normal 5 7 2 3 3 3" xfId="27322" xr:uid="{ABD6EA24-A529-450B-A15E-6EF795E15768}"/>
    <cellStyle name="Normal 5 7 2 3 4" xfId="15656" xr:uid="{00000000-0005-0000-0000-0000CD390000}"/>
    <cellStyle name="Normal 5 7 2 4" xfId="15657" xr:uid="{00000000-0005-0000-0000-0000CE390000}"/>
    <cellStyle name="Normal 5 7 2 5" xfId="15658" xr:uid="{00000000-0005-0000-0000-0000CF390000}"/>
    <cellStyle name="Normal 5 7 2 5 2" xfId="27323" xr:uid="{CAB95DAB-C02B-4B10-9307-2064C2F78C68}"/>
    <cellStyle name="Normal 5 7 2 6" xfId="15659" xr:uid="{00000000-0005-0000-0000-0000D0390000}"/>
    <cellStyle name="Normal 5 7 3" xfId="15660" xr:uid="{00000000-0005-0000-0000-0000D1390000}"/>
    <cellStyle name="Normal 5 7 3 2" xfId="15661" xr:uid="{00000000-0005-0000-0000-0000D2390000}"/>
    <cellStyle name="Normal 5 7 3 2 2" xfId="15662" xr:uid="{00000000-0005-0000-0000-0000D3390000}"/>
    <cellStyle name="Normal 5 7 3 2 3" xfId="15663" xr:uid="{00000000-0005-0000-0000-0000D4390000}"/>
    <cellStyle name="Normal 5 7 3 3" xfId="15664" xr:uid="{00000000-0005-0000-0000-0000D5390000}"/>
    <cellStyle name="Normal 5 7 3 4" xfId="15665" xr:uid="{00000000-0005-0000-0000-0000D6390000}"/>
    <cellStyle name="Normal 5 7 3 4 2" xfId="27324" xr:uid="{3600C740-62A8-46CF-9D5B-993B2486D46F}"/>
    <cellStyle name="Normal 5 7 3 5" xfId="15666" xr:uid="{00000000-0005-0000-0000-0000D7390000}"/>
    <cellStyle name="Normal 5 7 3 5 2" xfId="27325" xr:uid="{78564422-7584-49BD-9A46-2317F5ECDA76}"/>
    <cellStyle name="Normal 5 7 3 6" xfId="15667" xr:uid="{00000000-0005-0000-0000-0000D8390000}"/>
    <cellStyle name="Normal 5 7 4" xfId="15668" xr:uid="{00000000-0005-0000-0000-0000D9390000}"/>
    <cellStyle name="Normal 5 7 4 2" xfId="15669" xr:uid="{00000000-0005-0000-0000-0000DA390000}"/>
    <cellStyle name="Normal 5 7 4 2 2" xfId="15670" xr:uid="{00000000-0005-0000-0000-0000DB390000}"/>
    <cellStyle name="Normal 5 7 4 2 3" xfId="15671" xr:uid="{00000000-0005-0000-0000-0000DC390000}"/>
    <cellStyle name="Normal 5 7 4 3" xfId="15672" xr:uid="{00000000-0005-0000-0000-0000DD390000}"/>
    <cellStyle name="Normal 5 7 4 3 2" xfId="15673" xr:uid="{00000000-0005-0000-0000-0000DE390000}"/>
    <cellStyle name="Normal 5 7 4 3 3" xfId="27326" xr:uid="{F6EC792E-5A14-4BA9-8DBD-C4C7E2C50572}"/>
    <cellStyle name="Normal 5 7 4 4" xfId="15674" xr:uid="{00000000-0005-0000-0000-0000DF390000}"/>
    <cellStyle name="Normal 5 7 5" xfId="15675" xr:uid="{00000000-0005-0000-0000-0000E0390000}"/>
    <cellStyle name="Normal 5 7 5 2" xfId="15676" xr:uid="{00000000-0005-0000-0000-0000E1390000}"/>
    <cellStyle name="Normal 5 7 5 3" xfId="15677" xr:uid="{00000000-0005-0000-0000-0000E2390000}"/>
    <cellStyle name="Normal 5 7 6" xfId="15678" xr:uid="{00000000-0005-0000-0000-0000E3390000}"/>
    <cellStyle name="Normal 5 7 7" xfId="15679" xr:uid="{00000000-0005-0000-0000-0000E4390000}"/>
    <cellStyle name="Normal 5 7 7 2" xfId="27327" xr:uid="{539EB572-F5BD-46C9-BEB0-105E037B11B3}"/>
    <cellStyle name="Normal 5 7 8" xfId="15680" xr:uid="{00000000-0005-0000-0000-0000E5390000}"/>
    <cellStyle name="Normal 5 8" xfId="2513" xr:uid="{00000000-0005-0000-0000-000097090000}"/>
    <cellStyle name="Normal 5 8 2" xfId="15681" xr:uid="{00000000-0005-0000-0000-0000E7390000}"/>
    <cellStyle name="Normal 5 8 2 2" xfId="15682" xr:uid="{00000000-0005-0000-0000-0000E8390000}"/>
    <cellStyle name="Normal 5 8 2 2 2" xfId="15683" xr:uid="{00000000-0005-0000-0000-0000E9390000}"/>
    <cellStyle name="Normal 5 8 2 2 2 2" xfId="15684" xr:uid="{00000000-0005-0000-0000-0000EA390000}"/>
    <cellStyle name="Normal 5 8 2 2 2 2 2" xfId="15685" xr:uid="{00000000-0005-0000-0000-0000EB390000}"/>
    <cellStyle name="Normal 5 8 2 2 2 2 3" xfId="15686" xr:uid="{00000000-0005-0000-0000-0000EC390000}"/>
    <cellStyle name="Normal 5 8 2 2 2 3" xfId="15687" xr:uid="{00000000-0005-0000-0000-0000ED390000}"/>
    <cellStyle name="Normal 5 8 2 2 2 3 2" xfId="15688" xr:uid="{00000000-0005-0000-0000-0000EE390000}"/>
    <cellStyle name="Normal 5 8 2 2 2 3 3" xfId="27328" xr:uid="{99B98C10-3091-4F1B-A65B-4311B485670B}"/>
    <cellStyle name="Normal 5 8 2 2 2 4" xfId="15689" xr:uid="{00000000-0005-0000-0000-0000EF390000}"/>
    <cellStyle name="Normal 5 8 2 2 3" xfId="15690" xr:uid="{00000000-0005-0000-0000-0000F0390000}"/>
    <cellStyle name="Normal 5 8 2 2 3 2" xfId="15691" xr:uid="{00000000-0005-0000-0000-0000F1390000}"/>
    <cellStyle name="Normal 5 8 2 2 3 3" xfId="15692" xr:uid="{00000000-0005-0000-0000-0000F2390000}"/>
    <cellStyle name="Normal 5 8 2 2 4" xfId="15693" xr:uid="{00000000-0005-0000-0000-0000F3390000}"/>
    <cellStyle name="Normal 5 8 2 2 4 2" xfId="15694" xr:uid="{00000000-0005-0000-0000-0000F4390000}"/>
    <cellStyle name="Normal 5 8 2 2 4 3" xfId="27329" xr:uid="{9A4351E4-2BC5-4AEB-A304-AD83C109AA50}"/>
    <cellStyle name="Normal 5 8 2 2 5" xfId="15695" xr:uid="{00000000-0005-0000-0000-0000F5390000}"/>
    <cellStyle name="Normal 5 8 2 3" xfId="15696" xr:uid="{00000000-0005-0000-0000-0000F6390000}"/>
    <cellStyle name="Normal 5 8 2 3 2" xfId="15697" xr:uid="{00000000-0005-0000-0000-0000F7390000}"/>
    <cellStyle name="Normal 5 8 2 3 2 2" xfId="15698" xr:uid="{00000000-0005-0000-0000-0000F8390000}"/>
    <cellStyle name="Normal 5 8 2 3 2 3" xfId="15699" xr:uid="{00000000-0005-0000-0000-0000F9390000}"/>
    <cellStyle name="Normal 5 8 2 3 3" xfId="15700" xr:uid="{00000000-0005-0000-0000-0000FA390000}"/>
    <cellStyle name="Normal 5 8 2 3 3 2" xfId="15701" xr:uid="{00000000-0005-0000-0000-0000FB390000}"/>
    <cellStyle name="Normal 5 8 2 3 3 3" xfId="27330" xr:uid="{AD0B5DB3-F494-4FED-9625-F92D2945363D}"/>
    <cellStyle name="Normal 5 8 2 3 4" xfId="15702" xr:uid="{00000000-0005-0000-0000-0000FC390000}"/>
    <cellStyle name="Normal 5 8 2 4" xfId="15703" xr:uid="{00000000-0005-0000-0000-0000FD390000}"/>
    <cellStyle name="Normal 5 8 2 5" xfId="15704" xr:uid="{00000000-0005-0000-0000-0000FE390000}"/>
    <cellStyle name="Normal 5 8 2 5 2" xfId="27331" xr:uid="{A4C3B1F4-CB9D-4C38-88EC-A05B247B00F9}"/>
    <cellStyle name="Normal 5 8 2 6" xfId="15705" xr:uid="{00000000-0005-0000-0000-0000FF390000}"/>
    <cellStyle name="Normal 5 8 3" xfId="15706" xr:uid="{00000000-0005-0000-0000-0000003A0000}"/>
    <cellStyle name="Normal 5 8 3 2" xfId="15707" xr:uid="{00000000-0005-0000-0000-0000013A0000}"/>
    <cellStyle name="Normal 5 8 3 2 2" xfId="15708" xr:uid="{00000000-0005-0000-0000-0000023A0000}"/>
    <cellStyle name="Normal 5 8 3 2 3" xfId="15709" xr:uid="{00000000-0005-0000-0000-0000033A0000}"/>
    <cellStyle name="Normal 5 8 3 3" xfId="15710" xr:uid="{00000000-0005-0000-0000-0000043A0000}"/>
    <cellStyle name="Normal 5 8 3 4" xfId="15711" xr:uid="{00000000-0005-0000-0000-0000053A0000}"/>
    <cellStyle name="Normal 5 8 3 4 2" xfId="27332" xr:uid="{0ADA2EC3-780A-4A54-98BB-D566CAB9FCF4}"/>
    <cellStyle name="Normal 5 8 3 5" xfId="15712" xr:uid="{00000000-0005-0000-0000-0000063A0000}"/>
    <cellStyle name="Normal 5 8 3 5 2" xfId="27333" xr:uid="{AC61DB35-EF65-4495-A27D-3F101031C117}"/>
    <cellStyle name="Normal 5 8 3 6" xfId="15713" xr:uid="{00000000-0005-0000-0000-0000073A0000}"/>
    <cellStyle name="Normal 5 8 4" xfId="15714" xr:uid="{00000000-0005-0000-0000-0000083A0000}"/>
    <cellStyle name="Normal 5 8 4 2" xfId="15715" xr:uid="{00000000-0005-0000-0000-0000093A0000}"/>
    <cellStyle name="Normal 5 8 4 2 2" xfId="15716" xr:uid="{00000000-0005-0000-0000-00000A3A0000}"/>
    <cellStyle name="Normal 5 8 4 2 3" xfId="15717" xr:uid="{00000000-0005-0000-0000-00000B3A0000}"/>
    <cellStyle name="Normal 5 8 4 3" xfId="15718" xr:uid="{00000000-0005-0000-0000-00000C3A0000}"/>
    <cellStyle name="Normal 5 8 4 3 2" xfId="15719" xr:uid="{00000000-0005-0000-0000-00000D3A0000}"/>
    <cellStyle name="Normal 5 8 4 3 3" xfId="27334" xr:uid="{0F979842-D69A-4E2E-9A3F-2B7597772C47}"/>
    <cellStyle name="Normal 5 8 4 4" xfId="15720" xr:uid="{00000000-0005-0000-0000-00000E3A0000}"/>
    <cellStyle name="Normal 5 8 5" xfId="15721" xr:uid="{00000000-0005-0000-0000-00000F3A0000}"/>
    <cellStyle name="Normal 5 8 5 2" xfId="15722" xr:uid="{00000000-0005-0000-0000-0000103A0000}"/>
    <cellStyle name="Normal 5 8 5 3" xfId="15723" xr:uid="{00000000-0005-0000-0000-0000113A0000}"/>
    <cellStyle name="Normal 5 8 6" xfId="15724" xr:uid="{00000000-0005-0000-0000-0000123A0000}"/>
    <cellStyle name="Normal 5 8 7" xfId="15725" xr:uid="{00000000-0005-0000-0000-0000133A0000}"/>
    <cellStyle name="Normal 5 8 7 2" xfId="27335" xr:uid="{928A69B2-CCC9-4F35-9BB4-6065C91C5C27}"/>
    <cellStyle name="Normal 5 8 8" xfId="15726" xr:uid="{00000000-0005-0000-0000-0000143A0000}"/>
    <cellStyle name="Normal 5 9" xfId="2514" xr:uid="{00000000-0005-0000-0000-000098090000}"/>
    <cellStyle name="Normal 5 9 2" xfId="15727" xr:uid="{00000000-0005-0000-0000-0000163A0000}"/>
    <cellStyle name="Normal 5 9 2 2" xfId="15728" xr:uid="{00000000-0005-0000-0000-0000173A0000}"/>
    <cellStyle name="Normal 5 9 2 2 2" xfId="15729" xr:uid="{00000000-0005-0000-0000-0000183A0000}"/>
    <cellStyle name="Normal 5 9 2 2 2 2" xfId="15730" xr:uid="{00000000-0005-0000-0000-0000193A0000}"/>
    <cellStyle name="Normal 5 9 2 2 2 2 2" xfId="15731" xr:uid="{00000000-0005-0000-0000-00001A3A0000}"/>
    <cellStyle name="Normal 5 9 2 2 2 2 3" xfId="15732" xr:uid="{00000000-0005-0000-0000-00001B3A0000}"/>
    <cellStyle name="Normal 5 9 2 2 2 3" xfId="15733" xr:uid="{00000000-0005-0000-0000-00001C3A0000}"/>
    <cellStyle name="Normal 5 9 2 2 2 3 2" xfId="15734" xr:uid="{00000000-0005-0000-0000-00001D3A0000}"/>
    <cellStyle name="Normal 5 9 2 2 2 3 3" xfId="27336" xr:uid="{0B13FE1A-38A3-4E0B-803B-A8C739F2E760}"/>
    <cellStyle name="Normal 5 9 2 2 2 4" xfId="15735" xr:uid="{00000000-0005-0000-0000-00001E3A0000}"/>
    <cellStyle name="Normal 5 9 2 2 3" xfId="15736" xr:uid="{00000000-0005-0000-0000-00001F3A0000}"/>
    <cellStyle name="Normal 5 9 2 2 3 2" xfId="15737" xr:uid="{00000000-0005-0000-0000-0000203A0000}"/>
    <cellStyle name="Normal 5 9 2 2 3 3" xfId="15738" xr:uid="{00000000-0005-0000-0000-0000213A0000}"/>
    <cellStyle name="Normal 5 9 2 2 4" xfId="15739" xr:uid="{00000000-0005-0000-0000-0000223A0000}"/>
    <cellStyle name="Normal 5 9 2 2 4 2" xfId="15740" xr:uid="{00000000-0005-0000-0000-0000233A0000}"/>
    <cellStyle name="Normal 5 9 2 2 4 3" xfId="27337" xr:uid="{7D4AEA2C-459D-4354-8367-C5192FEA0363}"/>
    <cellStyle name="Normal 5 9 2 2 5" xfId="15741" xr:uid="{00000000-0005-0000-0000-0000243A0000}"/>
    <cellStyle name="Normal 5 9 2 3" xfId="15742" xr:uid="{00000000-0005-0000-0000-0000253A0000}"/>
    <cellStyle name="Normal 5 9 2 3 2" xfId="15743" xr:uid="{00000000-0005-0000-0000-0000263A0000}"/>
    <cellStyle name="Normal 5 9 2 3 2 2" xfId="15744" xr:uid="{00000000-0005-0000-0000-0000273A0000}"/>
    <cellStyle name="Normal 5 9 2 3 2 3" xfId="15745" xr:uid="{00000000-0005-0000-0000-0000283A0000}"/>
    <cellStyle name="Normal 5 9 2 3 3" xfId="15746" xr:uid="{00000000-0005-0000-0000-0000293A0000}"/>
    <cellStyle name="Normal 5 9 2 3 3 2" xfId="15747" xr:uid="{00000000-0005-0000-0000-00002A3A0000}"/>
    <cellStyle name="Normal 5 9 2 3 3 3" xfId="27338" xr:uid="{11DB0A30-32F8-4FFB-9F16-342E79AD697C}"/>
    <cellStyle name="Normal 5 9 2 3 4" xfId="15748" xr:uid="{00000000-0005-0000-0000-00002B3A0000}"/>
    <cellStyle name="Normal 5 9 2 4" xfId="15749" xr:uid="{00000000-0005-0000-0000-00002C3A0000}"/>
    <cellStyle name="Normal 5 9 2 5" xfId="15750" xr:uid="{00000000-0005-0000-0000-00002D3A0000}"/>
    <cellStyle name="Normal 5 9 2 5 2" xfId="27339" xr:uid="{2036A13A-696F-445A-A033-EF6BCBDA2483}"/>
    <cellStyle name="Normal 5 9 2 6" xfId="15751" xr:uid="{00000000-0005-0000-0000-00002E3A0000}"/>
    <cellStyle name="Normal 5 9 3" xfId="15752" xr:uid="{00000000-0005-0000-0000-00002F3A0000}"/>
    <cellStyle name="Normal 5 9 3 2" xfId="15753" xr:uid="{00000000-0005-0000-0000-0000303A0000}"/>
    <cellStyle name="Normal 5 9 3 2 2" xfId="15754" xr:uid="{00000000-0005-0000-0000-0000313A0000}"/>
    <cellStyle name="Normal 5 9 3 2 3" xfId="15755" xr:uid="{00000000-0005-0000-0000-0000323A0000}"/>
    <cellStyle name="Normal 5 9 3 3" xfId="15756" xr:uid="{00000000-0005-0000-0000-0000333A0000}"/>
    <cellStyle name="Normal 5 9 3 4" xfId="15757" xr:uid="{00000000-0005-0000-0000-0000343A0000}"/>
    <cellStyle name="Normal 5 9 3 4 2" xfId="27340" xr:uid="{99B721BD-AC57-4A6B-B727-79A43F5D11AF}"/>
    <cellStyle name="Normal 5 9 3 5" xfId="15758" xr:uid="{00000000-0005-0000-0000-0000353A0000}"/>
    <cellStyle name="Normal 5 9 3 5 2" xfId="27341" xr:uid="{070E603C-2FE3-4D11-85ED-943128DB8CA2}"/>
    <cellStyle name="Normal 5 9 3 6" xfId="15759" xr:uid="{00000000-0005-0000-0000-0000363A0000}"/>
    <cellStyle name="Normal 5 9 4" xfId="15760" xr:uid="{00000000-0005-0000-0000-0000373A0000}"/>
    <cellStyle name="Normal 5 9 4 2" xfId="15761" xr:uid="{00000000-0005-0000-0000-0000383A0000}"/>
    <cellStyle name="Normal 5 9 4 2 2" xfId="15762" xr:uid="{00000000-0005-0000-0000-0000393A0000}"/>
    <cellStyle name="Normal 5 9 4 2 3" xfId="15763" xr:uid="{00000000-0005-0000-0000-00003A3A0000}"/>
    <cellStyle name="Normal 5 9 4 3" xfId="15764" xr:uid="{00000000-0005-0000-0000-00003B3A0000}"/>
    <cellStyle name="Normal 5 9 4 3 2" xfId="15765" xr:uid="{00000000-0005-0000-0000-00003C3A0000}"/>
    <cellStyle name="Normal 5 9 4 3 3" xfId="27342" xr:uid="{EDDD2F17-0B14-4017-BBDA-22EEEC1FABE1}"/>
    <cellStyle name="Normal 5 9 4 4" xfId="15766" xr:uid="{00000000-0005-0000-0000-00003D3A0000}"/>
    <cellStyle name="Normal 5 9 5" xfId="15767" xr:uid="{00000000-0005-0000-0000-00003E3A0000}"/>
    <cellStyle name="Normal 5 9 5 2" xfId="15768" xr:uid="{00000000-0005-0000-0000-00003F3A0000}"/>
    <cellStyle name="Normal 5 9 5 3" xfId="15769" xr:uid="{00000000-0005-0000-0000-0000403A0000}"/>
    <cellStyle name="Normal 5 9 6" xfId="15770" xr:uid="{00000000-0005-0000-0000-0000413A0000}"/>
    <cellStyle name="Normal 5 9 7" xfId="15771" xr:uid="{00000000-0005-0000-0000-0000423A0000}"/>
    <cellStyle name="Normal 5 9 7 2" xfId="27343" xr:uid="{6B166C9C-E876-4800-90B3-56274BB77A7A}"/>
    <cellStyle name="Normal 5 9 8" xfId="15772" xr:uid="{00000000-0005-0000-0000-0000433A0000}"/>
    <cellStyle name="Normal 5_Commitments" xfId="15773" xr:uid="{00000000-0005-0000-0000-0000443A0000}"/>
    <cellStyle name="Normal 50" xfId="2515" xr:uid="{00000000-0005-0000-0000-00009A090000}"/>
    <cellStyle name="Normal 50 2" xfId="15774" xr:uid="{00000000-0005-0000-0000-0000463A0000}"/>
    <cellStyle name="Normal 50 2 2" xfId="15775" xr:uid="{00000000-0005-0000-0000-0000473A0000}"/>
    <cellStyle name="Normal 50 3" xfId="15776" xr:uid="{00000000-0005-0000-0000-0000483A0000}"/>
    <cellStyle name="Normal 50 4" xfId="15777" xr:uid="{00000000-0005-0000-0000-0000493A0000}"/>
    <cellStyle name="Normal 50 5" xfId="15778" xr:uid="{00000000-0005-0000-0000-00004A3A0000}"/>
    <cellStyle name="Normal 50 6" xfId="5339" xr:uid="{00000000-0005-0000-0000-0000453A0000}"/>
    <cellStyle name="Normal 51" xfId="5338" xr:uid="{00000000-0005-0000-0000-00004B3A0000}"/>
    <cellStyle name="Normal 51 2" xfId="15779" xr:uid="{00000000-0005-0000-0000-00004C3A0000}"/>
    <cellStyle name="Normal 51 2 2" xfId="15780" xr:uid="{00000000-0005-0000-0000-00004D3A0000}"/>
    <cellStyle name="Normal 51 2 3" xfId="27344" xr:uid="{F231D745-7994-4288-9DE2-66EDC841B94F}"/>
    <cellStyle name="Normal 51 3" xfId="40" xr:uid="{00000000-0005-0000-0000-00002C000000}"/>
    <cellStyle name="Normal 51 3 2" xfId="142" xr:uid="{00000000-0005-0000-0000-00002C000000}"/>
    <cellStyle name="Normal 51 3 2 2" xfId="20701" xr:uid="{38461D23-556F-4430-BE03-109A879DD5AE}"/>
    <cellStyle name="Normal 51 3 3" xfId="15781" xr:uid="{00000000-0005-0000-0000-00004E3A0000}"/>
    <cellStyle name="Normal 51 3 4" xfId="20631" xr:uid="{3C6EC258-4C0F-4236-A8BB-6A50EBD4D913}"/>
    <cellStyle name="Normal 51 4" xfId="15782" xr:uid="{00000000-0005-0000-0000-00004F3A0000}"/>
    <cellStyle name="Normal 51 4 2" xfId="27345" xr:uid="{FF5308B0-F945-4FD7-9FDE-7EAC22B5D3BB}"/>
    <cellStyle name="Normal 51 5" xfId="15783" xr:uid="{00000000-0005-0000-0000-0000503A0000}"/>
    <cellStyle name="Normal 51 6" xfId="15784" xr:uid="{00000000-0005-0000-0000-0000513A0000}"/>
    <cellStyle name="Normal 51 7" xfId="15785" xr:uid="{00000000-0005-0000-0000-0000523A0000}"/>
    <cellStyle name="Normal 51 8" xfId="23372" xr:uid="{3B7B5D77-3F86-4E54-BC6F-3B0E6C344B9E}"/>
    <cellStyle name="Normal 52" xfId="5295" xr:uid="{00000000-0005-0000-0000-0000533A0000}"/>
    <cellStyle name="Normal 52 2" xfId="5293" xr:uid="{00000000-0005-0000-0000-0000543A0000}"/>
    <cellStyle name="Normal 52 2 2" xfId="23365" xr:uid="{E5C9DE5F-1CE4-4253-A191-DD18308A33F8}"/>
    <cellStyle name="Normal 52 3" xfId="41" xr:uid="{00000000-0005-0000-0000-00002D000000}"/>
    <cellStyle name="Normal 52 3 2" xfId="143" xr:uid="{00000000-0005-0000-0000-00002D000000}"/>
    <cellStyle name="Normal 52 3 2 2" xfId="20702" xr:uid="{6C4B3743-4D96-4281-BBBD-AB286E736763}"/>
    <cellStyle name="Normal 52 3 3" xfId="20632" xr:uid="{E6556227-74E2-48E7-9E9B-817E7D05C4D0}"/>
    <cellStyle name="Normal 52 4" xfId="15786" xr:uid="{00000000-0005-0000-0000-0000563A0000}"/>
    <cellStyle name="Normal 52 4 2" xfId="27346" xr:uid="{6638F3AB-D63B-4D91-AAEA-F368DD5F631F}"/>
    <cellStyle name="Normal 52 5" xfId="15787" xr:uid="{00000000-0005-0000-0000-0000573A0000}"/>
    <cellStyle name="Normal 52 6" xfId="23367" xr:uid="{C5935384-2664-4021-90B6-16B3262A382B}"/>
    <cellStyle name="Normal 53" xfId="2516" xr:uid="{00000000-0005-0000-0000-00009B090000}"/>
    <cellStyle name="Normal 53 2" xfId="15788" xr:uid="{00000000-0005-0000-0000-0000593A0000}"/>
    <cellStyle name="Normal 53 2 2" xfId="15789" xr:uid="{00000000-0005-0000-0000-00005A3A0000}"/>
    <cellStyle name="Normal 53 3" xfId="15790" xr:uid="{00000000-0005-0000-0000-00005B3A0000}"/>
    <cellStyle name="Normal 53 4" xfId="15791" xr:uid="{00000000-0005-0000-0000-00005C3A0000}"/>
    <cellStyle name="Normal 53 5" xfId="15792" xr:uid="{00000000-0005-0000-0000-00005D3A0000}"/>
    <cellStyle name="Normal 53 6" xfId="20118" xr:uid="{00000000-0005-0000-0000-00005E3A0000}"/>
    <cellStyle name="Normal 53 6 2" xfId="28488" xr:uid="{D362B371-A049-4576-B618-8594068EF057}"/>
    <cellStyle name="Normal 53 7" xfId="5290" xr:uid="{00000000-0005-0000-0000-0000583A0000}"/>
    <cellStyle name="Normal 53 7 2" xfId="23362" xr:uid="{16707472-422F-4BC2-A37F-90C3784ABD47}"/>
    <cellStyle name="Normal 54" xfId="15793" xr:uid="{00000000-0005-0000-0000-00005F3A0000}"/>
    <cellStyle name="Normal 54 2" xfId="15794" xr:uid="{00000000-0005-0000-0000-0000603A0000}"/>
    <cellStyle name="Normal 54 2 2" xfId="27348" xr:uid="{42BCCC4E-50B1-44FD-89E8-2DC43A68A7B4}"/>
    <cellStyle name="Normal 54 3" xfId="42" xr:uid="{00000000-0005-0000-0000-00002E000000}"/>
    <cellStyle name="Normal 54 3 2" xfId="144" xr:uid="{00000000-0005-0000-0000-00002E000000}"/>
    <cellStyle name="Normal 54 3 2 2" xfId="20703" xr:uid="{B0BCB4B5-8224-43D0-9009-142440E23300}"/>
    <cellStyle name="Normal 54 3 3" xfId="15795" xr:uid="{00000000-0005-0000-0000-0000613A0000}"/>
    <cellStyle name="Normal 54 3 4" xfId="20633" xr:uid="{548FBD17-C65E-4ECE-90F5-2630B79440C1}"/>
    <cellStyle name="Normal 54 4" xfId="15796" xr:uid="{00000000-0005-0000-0000-0000623A0000}"/>
    <cellStyle name="Normal 54 5" xfId="27347" xr:uid="{4C17AFC7-840F-4EF9-BE43-F6E25B295997}"/>
    <cellStyle name="Normal 55" xfId="15797" xr:uid="{00000000-0005-0000-0000-0000633A0000}"/>
    <cellStyle name="Normal 55 2" xfId="15798" xr:uid="{00000000-0005-0000-0000-0000643A0000}"/>
    <cellStyle name="Normal 55 2 2" xfId="27349" xr:uid="{997C7C81-B727-41EE-ACA1-FAC28BCE5B2E}"/>
    <cellStyle name="Normal 55 3" xfId="29" xr:uid="{00000000-0005-0000-0000-00002F000000}"/>
    <cellStyle name="Normal 55 3 2" xfId="131" xr:uid="{00000000-0005-0000-0000-00002F000000}"/>
    <cellStyle name="Normal 55 3 2 2" xfId="20690" xr:uid="{98E96C3F-4073-4AE8-991C-AE320F95BE84}"/>
    <cellStyle name="Normal 55 3 3" xfId="15799" xr:uid="{00000000-0005-0000-0000-0000653A0000}"/>
    <cellStyle name="Normal 55 3 4" xfId="20620" xr:uid="{8EB8A784-8AE5-4FAE-BB71-399460B5ACF6}"/>
    <cellStyle name="Normal 56" xfId="2517" xr:uid="{00000000-0005-0000-0000-00009C090000}"/>
    <cellStyle name="Normal 56 2" xfId="15801" xr:uid="{00000000-0005-0000-0000-0000673A0000}"/>
    <cellStyle name="Normal 56 2 2" xfId="15802" xr:uid="{00000000-0005-0000-0000-0000683A0000}"/>
    <cellStyle name="Normal 56 3" xfId="15803" xr:uid="{00000000-0005-0000-0000-0000693A0000}"/>
    <cellStyle name="Normal 56 4" xfId="15804" xr:uid="{00000000-0005-0000-0000-00006A3A0000}"/>
    <cellStyle name="Normal 56 5" xfId="15805" xr:uid="{00000000-0005-0000-0000-00006B3A0000}"/>
    <cellStyle name="Normal 56 6" xfId="15800" xr:uid="{00000000-0005-0000-0000-0000663A0000}"/>
    <cellStyle name="Normal 57" xfId="15806" xr:uid="{00000000-0005-0000-0000-00006C3A0000}"/>
    <cellStyle name="Normal 57 2" xfId="15807" xr:uid="{00000000-0005-0000-0000-00006D3A0000}"/>
    <cellStyle name="Normal 57 2 2" xfId="27350" xr:uid="{7C4AF191-9FF9-4AA4-B19D-274A39FCC626}"/>
    <cellStyle name="Normal 57 3" xfId="43" xr:uid="{00000000-0005-0000-0000-000030000000}"/>
    <cellStyle name="Normal 57 3 2" xfId="145" xr:uid="{00000000-0005-0000-0000-000030000000}"/>
    <cellStyle name="Normal 57 3 2 2" xfId="20704" xr:uid="{38D32AAD-4DBF-4DC4-8934-CDE1D85A5832}"/>
    <cellStyle name="Normal 57 3 3" xfId="15808" xr:uid="{00000000-0005-0000-0000-00006E3A0000}"/>
    <cellStyle name="Normal 57 3 4" xfId="20634" xr:uid="{6E63B5EC-C51C-48B1-9C18-A98F98F4D5CB}"/>
    <cellStyle name="Normal 58" xfId="15809" xr:uid="{00000000-0005-0000-0000-00006F3A0000}"/>
    <cellStyle name="Normal 58 2" xfId="15810" xr:uid="{00000000-0005-0000-0000-0000703A0000}"/>
    <cellStyle name="Normal 58 2 2" xfId="27351" xr:uid="{3ABAFBB5-2182-4104-8540-326DC8F1925C}"/>
    <cellStyle name="Normal 58 3" xfId="44" xr:uid="{00000000-0005-0000-0000-000031000000}"/>
    <cellStyle name="Normal 58 3 2" xfId="146" xr:uid="{00000000-0005-0000-0000-000031000000}"/>
    <cellStyle name="Normal 58 3 2 2" xfId="20705" xr:uid="{AE9BF236-8ED9-46B5-9ADB-0D535C6DC803}"/>
    <cellStyle name="Normal 58 3 3" xfId="15811" xr:uid="{00000000-0005-0000-0000-0000713A0000}"/>
    <cellStyle name="Normal 58 3 4" xfId="20635" xr:uid="{FF7293D1-68B7-458D-B4AE-E3B61FFAFFEB}"/>
    <cellStyle name="Normal 59" xfId="2518" xr:uid="{00000000-0005-0000-0000-00009D090000}"/>
    <cellStyle name="Normal 59 2" xfId="15813" xr:uid="{00000000-0005-0000-0000-0000733A0000}"/>
    <cellStyle name="Normal 59 2 2" xfId="15814" xr:uid="{00000000-0005-0000-0000-0000743A0000}"/>
    <cellStyle name="Normal 59 3" xfId="15815" xr:uid="{00000000-0005-0000-0000-0000753A0000}"/>
    <cellStyle name="Normal 59 4" xfId="15816" xr:uid="{00000000-0005-0000-0000-0000763A0000}"/>
    <cellStyle name="Normal 59 5" xfId="15817" xr:uid="{00000000-0005-0000-0000-0000773A0000}"/>
    <cellStyle name="Normal 59 6" xfId="15812" xr:uid="{00000000-0005-0000-0000-0000723A0000}"/>
    <cellStyle name="Normal 6" xfId="2519" xr:uid="{00000000-0005-0000-0000-00009E090000}"/>
    <cellStyle name="Normal 6 2" xfId="5336" xr:uid="{00000000-0005-0000-0000-0000793A0000}"/>
    <cellStyle name="Normal 6 2 2" xfId="15818" xr:uid="{00000000-0005-0000-0000-00007A3A0000}"/>
    <cellStyle name="Normal 6 2 2 2" xfId="15819" xr:uid="{00000000-0005-0000-0000-00007B3A0000}"/>
    <cellStyle name="Normal 6 2 2 3" xfId="15820" xr:uid="{00000000-0005-0000-0000-00007C3A0000}"/>
    <cellStyle name="Normal 6 2 2 3 2" xfId="27352" xr:uid="{5FE61DD4-3EB9-455F-BD77-4DD321C4267B}"/>
    <cellStyle name="Normal 6 2 2 4" xfId="15821" xr:uid="{00000000-0005-0000-0000-00007D3A0000}"/>
    <cellStyle name="Normal 6 2 3" xfId="15822" xr:uid="{00000000-0005-0000-0000-00007E3A0000}"/>
    <cellStyle name="Normal 6 2 3 2" xfId="15823" xr:uid="{00000000-0005-0000-0000-00007F3A0000}"/>
    <cellStyle name="Normal 6 2 3 2 2" xfId="15824" xr:uid="{00000000-0005-0000-0000-0000803A0000}"/>
    <cellStyle name="Normal 6 2 3 2 3" xfId="15825" xr:uid="{00000000-0005-0000-0000-0000813A0000}"/>
    <cellStyle name="Normal 6 2 3 3" xfId="15826" xr:uid="{00000000-0005-0000-0000-0000823A0000}"/>
    <cellStyle name="Normal 6 2 3 3 2" xfId="15827" xr:uid="{00000000-0005-0000-0000-0000833A0000}"/>
    <cellStyle name="Normal 6 2 3 3 3" xfId="27353" xr:uid="{564808E3-E56C-42C4-9140-C2E88E418B01}"/>
    <cellStyle name="Normal 6 2 3 4" xfId="15828" xr:uid="{00000000-0005-0000-0000-0000843A0000}"/>
    <cellStyle name="Normal 6 2 4" xfId="15829" xr:uid="{00000000-0005-0000-0000-0000853A0000}"/>
    <cellStyle name="Normal 6 2 4 2" xfId="15830" xr:uid="{00000000-0005-0000-0000-0000863A0000}"/>
    <cellStyle name="Normal 6 2 4 3" xfId="15831" xr:uid="{00000000-0005-0000-0000-0000873A0000}"/>
    <cellStyle name="Normal 6 2 5" xfId="15832" xr:uid="{00000000-0005-0000-0000-0000883A0000}"/>
    <cellStyle name="Normal 6 2 5 2" xfId="15833" xr:uid="{00000000-0005-0000-0000-0000893A0000}"/>
    <cellStyle name="Normal 6 2 5 3" xfId="27354" xr:uid="{3FEBF2BC-027E-4B7E-969C-DAB37664EC3D}"/>
    <cellStyle name="Normal 6 2 6" xfId="15834" xr:uid="{00000000-0005-0000-0000-00008A3A0000}"/>
    <cellStyle name="Normal 6 2 6 2" xfId="27355" xr:uid="{6F4975BF-E8F1-4453-B9F6-9BF959626E97}"/>
    <cellStyle name="Normal 6 2 7" xfId="15835" xr:uid="{00000000-0005-0000-0000-00008B3A0000}"/>
    <cellStyle name="Normal 6 3" xfId="15836" xr:uid="{00000000-0005-0000-0000-00008C3A0000}"/>
    <cellStyle name="Normal 6 3 2" xfId="15837" xr:uid="{00000000-0005-0000-0000-00008D3A0000}"/>
    <cellStyle name="Normal 6 3 2 2" xfId="15838" xr:uid="{00000000-0005-0000-0000-00008E3A0000}"/>
    <cellStyle name="Normal 6 3 2 2 2" xfId="15839" xr:uid="{00000000-0005-0000-0000-00008F3A0000}"/>
    <cellStyle name="Normal 6 3 2 2 3" xfId="15840" xr:uid="{00000000-0005-0000-0000-0000903A0000}"/>
    <cellStyle name="Normal 6 3 2 3" xfId="15841" xr:uid="{00000000-0005-0000-0000-0000913A0000}"/>
    <cellStyle name="Normal 6 3 2 3 2" xfId="15842" xr:uid="{00000000-0005-0000-0000-0000923A0000}"/>
    <cellStyle name="Normal 6 3 2 3 3" xfId="27356" xr:uid="{DB4A9E96-2827-4737-99A6-9FF0461ED37A}"/>
    <cellStyle name="Normal 6 3 2 4" xfId="15843" xr:uid="{00000000-0005-0000-0000-0000933A0000}"/>
    <cellStyle name="Normal 6 3 3" xfId="15844" xr:uid="{00000000-0005-0000-0000-0000943A0000}"/>
    <cellStyle name="Normal 6 3 3 2" xfId="15845" xr:uid="{00000000-0005-0000-0000-0000953A0000}"/>
    <cellStyle name="Normal 6 3 3 3" xfId="15846" xr:uid="{00000000-0005-0000-0000-0000963A0000}"/>
    <cellStyle name="Normal 6 3 4" xfId="15847" xr:uid="{00000000-0005-0000-0000-0000973A0000}"/>
    <cellStyle name="Normal 6 3 4 2" xfId="15848" xr:uid="{00000000-0005-0000-0000-0000983A0000}"/>
    <cellStyle name="Normal 6 3 4 3" xfId="27357" xr:uid="{75DA8A24-9891-4659-BBE4-0AF0D6BB3C48}"/>
    <cellStyle name="Normal 6 3 5" xfId="15849" xr:uid="{00000000-0005-0000-0000-0000993A0000}"/>
    <cellStyle name="Normal 6 4" xfId="15850" xr:uid="{00000000-0005-0000-0000-00009A3A0000}"/>
    <cellStyle name="Normal 6 4 2" xfId="15851" xr:uid="{00000000-0005-0000-0000-00009B3A0000}"/>
    <cellStyle name="Normal 6 4 2 2" xfId="15852" xr:uid="{00000000-0005-0000-0000-00009C3A0000}"/>
    <cellStyle name="Normal 6 4 2 3" xfId="15853" xr:uid="{00000000-0005-0000-0000-00009D3A0000}"/>
    <cellStyle name="Normal 6 4 3" xfId="15854" xr:uid="{00000000-0005-0000-0000-00009E3A0000}"/>
    <cellStyle name="Normal 6 4 4" xfId="15855" xr:uid="{00000000-0005-0000-0000-00009F3A0000}"/>
    <cellStyle name="Normal 6 4 4 2" xfId="27358" xr:uid="{A009F8D8-F966-435C-ACE5-282375CC48C0}"/>
    <cellStyle name="Normal 6 4 5" xfId="15856" xr:uid="{00000000-0005-0000-0000-0000A03A0000}"/>
    <cellStyle name="Normal 6 4 5 2" xfId="27359" xr:uid="{4EF890E1-AB8B-4364-88E5-B55AF4F3CCDB}"/>
    <cellStyle name="Normal 6 4 6" xfId="15857" xr:uid="{00000000-0005-0000-0000-0000A13A0000}"/>
    <cellStyle name="Normal 6 5" xfId="15858" xr:uid="{00000000-0005-0000-0000-0000A23A0000}"/>
    <cellStyle name="Normal 6 5 2" xfId="15859" xr:uid="{00000000-0005-0000-0000-0000A33A0000}"/>
    <cellStyle name="Normal 6 5 2 2" xfId="15860" xr:uid="{00000000-0005-0000-0000-0000A43A0000}"/>
    <cellStyle name="Normal 6 5 2 2 2" xfId="27361" xr:uid="{D297ECCB-D2F1-4678-851A-397062F6C813}"/>
    <cellStyle name="Normal 6 5 3" xfId="15861" xr:uid="{00000000-0005-0000-0000-0000A53A0000}"/>
    <cellStyle name="Normal 6 5 3 2" xfId="27362" xr:uid="{5D2BB277-1A73-4B7F-B450-687C83D4B090}"/>
    <cellStyle name="Normal 6 5 4" xfId="27360" xr:uid="{22798112-A1A8-4D7E-BFD2-B6AE284F060F}"/>
    <cellStyle name="Normal 6 6" xfId="15862" xr:uid="{00000000-0005-0000-0000-0000A63A0000}"/>
    <cellStyle name="Normal 6 6 2" xfId="15863" xr:uid="{00000000-0005-0000-0000-0000A73A0000}"/>
    <cellStyle name="Normal 6 6 2 2" xfId="27363" xr:uid="{6B9CA848-D0F9-4A61-BDE0-1D149B3A16E1}"/>
    <cellStyle name="Normal 6 7" xfId="15864" xr:uid="{00000000-0005-0000-0000-0000A83A0000}"/>
    <cellStyle name="Normal 6 8" xfId="5337" xr:uid="{00000000-0005-0000-0000-0000783A0000}"/>
    <cellStyle name="Normal 60" xfId="15865" xr:uid="{00000000-0005-0000-0000-0000A93A0000}"/>
    <cellStyle name="Normal 60 2" xfId="15866" xr:uid="{00000000-0005-0000-0000-0000AA3A0000}"/>
    <cellStyle name="Normal 60 2 2" xfId="27364" xr:uid="{8C9BF504-2FD2-4F0F-81D4-105247470567}"/>
    <cellStyle name="Normal 60 3" xfId="45" xr:uid="{00000000-0005-0000-0000-000032000000}"/>
    <cellStyle name="Normal 60 3 2" xfId="147" xr:uid="{00000000-0005-0000-0000-000032000000}"/>
    <cellStyle name="Normal 60 3 2 2" xfId="20706" xr:uid="{5F6DFC87-E70B-457D-9CD2-8D213E6FDC8C}"/>
    <cellStyle name="Normal 60 3 3" xfId="15867" xr:uid="{00000000-0005-0000-0000-0000AB3A0000}"/>
    <cellStyle name="Normal 60 3 4" xfId="20636" xr:uid="{B4F23FEA-6A7D-4E08-924B-AB949DF8A47B}"/>
    <cellStyle name="Normal 61" xfId="15868" xr:uid="{00000000-0005-0000-0000-0000AC3A0000}"/>
    <cellStyle name="Normal 61 2" xfId="15869" xr:uid="{00000000-0005-0000-0000-0000AD3A0000}"/>
    <cellStyle name="Normal 61 2 2" xfId="27365" xr:uid="{2C5F312E-DEBE-433E-9D8B-0F54308BCF8E}"/>
    <cellStyle name="Normal 61 3" xfId="31" xr:uid="{00000000-0005-0000-0000-000033000000}"/>
    <cellStyle name="Normal 61 3 2" xfId="133" xr:uid="{00000000-0005-0000-0000-000033000000}"/>
    <cellStyle name="Normal 61 3 2 2" xfId="20692" xr:uid="{9EEFFA5C-C3EA-4F15-8FFE-7221DC791D07}"/>
    <cellStyle name="Normal 61 3 3" xfId="20622" xr:uid="{2DF76358-1C3E-4377-BFA7-3870E6440DBC}"/>
    <cellStyle name="Normal 62" xfId="2520" xr:uid="{00000000-0005-0000-0000-00009F090000}"/>
    <cellStyle name="Normal 62 2" xfId="15871" xr:uid="{00000000-0005-0000-0000-0000AF3A0000}"/>
    <cellStyle name="Normal 62 2 2" xfId="15872" xr:uid="{00000000-0005-0000-0000-0000B03A0000}"/>
    <cellStyle name="Normal 62 3" xfId="15873" xr:uid="{00000000-0005-0000-0000-0000B13A0000}"/>
    <cellStyle name="Normal 62 4" xfId="15874" xr:uid="{00000000-0005-0000-0000-0000B23A0000}"/>
    <cellStyle name="Normal 62 5" xfId="15875" xr:uid="{00000000-0005-0000-0000-0000B33A0000}"/>
    <cellStyle name="Normal 62 6" xfId="15870" xr:uid="{00000000-0005-0000-0000-0000AE3A0000}"/>
    <cellStyle name="Normal 63" xfId="15876" xr:uid="{00000000-0005-0000-0000-0000B43A0000}"/>
    <cellStyle name="Normal 63 2" xfId="15877" xr:uid="{00000000-0005-0000-0000-0000B53A0000}"/>
    <cellStyle name="Normal 63 2 2" xfId="27366" xr:uid="{CF65E16F-4F08-44C8-A3E8-084ACFF710B6}"/>
    <cellStyle name="Normal 64" xfId="15878" xr:uid="{00000000-0005-0000-0000-0000B63A0000}"/>
    <cellStyle name="Normal 64 2" xfId="15879" xr:uid="{00000000-0005-0000-0000-0000B73A0000}"/>
    <cellStyle name="Normal 64 2 2" xfId="27367" xr:uid="{37E454D9-FEA0-4A55-B7A6-0AC5AEE61CD5}"/>
    <cellStyle name="Normal 65" xfId="15880" xr:uid="{00000000-0005-0000-0000-0000B83A0000}"/>
    <cellStyle name="Normal 65 2" xfId="15881" xr:uid="{00000000-0005-0000-0000-0000B93A0000}"/>
    <cellStyle name="Normal 65 2 2" xfId="27368" xr:uid="{9AAC5517-5806-4798-973F-4019C94E0832}"/>
    <cellStyle name="Normal 66" xfId="15882" xr:uid="{00000000-0005-0000-0000-0000BA3A0000}"/>
    <cellStyle name="Normal 66 2" xfId="15883" xr:uid="{00000000-0005-0000-0000-0000BB3A0000}"/>
    <cellStyle name="Normal 66 2 2" xfId="27369" xr:uid="{B3A33559-4AAB-4C16-AC77-E540C47511A3}"/>
    <cellStyle name="Normal 67" xfId="15884" xr:uid="{00000000-0005-0000-0000-0000BC3A0000}"/>
    <cellStyle name="Normal 67 2" xfId="15885" xr:uid="{00000000-0005-0000-0000-0000BD3A0000}"/>
    <cellStyle name="Normal 67 2 2" xfId="27370" xr:uid="{1B11576B-6B4E-49BB-8F71-F05B6A2630D3}"/>
    <cellStyle name="Normal 68" xfId="15886" xr:uid="{00000000-0005-0000-0000-0000BE3A0000}"/>
    <cellStyle name="Normal 68 2" xfId="15887" xr:uid="{00000000-0005-0000-0000-0000BF3A0000}"/>
    <cellStyle name="Normal 68 2 2" xfId="27371" xr:uid="{94EC1C38-9B57-4B66-9059-D20A0BEFEA22}"/>
    <cellStyle name="Normal 69" xfId="15888" xr:uid="{00000000-0005-0000-0000-0000C03A0000}"/>
    <cellStyle name="Normal 69 2" xfId="15889" xr:uid="{00000000-0005-0000-0000-0000C13A0000}"/>
    <cellStyle name="Normal 69 2 2" xfId="27372" xr:uid="{CCCD9F99-117B-4252-96D6-63E1CBCB5CBB}"/>
    <cellStyle name="Normal 7" xfId="2521" xr:uid="{00000000-0005-0000-0000-0000A0090000}"/>
    <cellStyle name="Normal 7 10" xfId="2522" xr:uid="{00000000-0005-0000-0000-0000A1090000}"/>
    <cellStyle name="Normal 7 10 2" xfId="15890" xr:uid="{00000000-0005-0000-0000-0000C43A0000}"/>
    <cellStyle name="Normal 7 10 3" xfId="15891" xr:uid="{00000000-0005-0000-0000-0000C53A0000}"/>
    <cellStyle name="Normal 7 11" xfId="2523" xr:uid="{00000000-0005-0000-0000-0000A2090000}"/>
    <cellStyle name="Normal 7 11 2" xfId="15892" xr:uid="{00000000-0005-0000-0000-0000C73A0000}"/>
    <cellStyle name="Normal 7 11 3" xfId="15893" xr:uid="{00000000-0005-0000-0000-0000C83A0000}"/>
    <cellStyle name="Normal 7 12" xfId="2524" xr:uid="{00000000-0005-0000-0000-0000A3090000}"/>
    <cellStyle name="Normal 7 12 2" xfId="15894" xr:uid="{00000000-0005-0000-0000-0000CA3A0000}"/>
    <cellStyle name="Normal 7 12 3" xfId="15895" xr:uid="{00000000-0005-0000-0000-0000CB3A0000}"/>
    <cellStyle name="Normal 7 13" xfId="2525" xr:uid="{00000000-0005-0000-0000-0000A4090000}"/>
    <cellStyle name="Normal 7 13 2" xfId="15897" xr:uid="{00000000-0005-0000-0000-0000CD3A0000}"/>
    <cellStyle name="Normal 7 13 3" xfId="15898" xr:uid="{00000000-0005-0000-0000-0000CE3A0000}"/>
    <cellStyle name="Normal 7 14" xfId="2526" xr:uid="{00000000-0005-0000-0000-0000A5090000}"/>
    <cellStyle name="Normal 7 14 2" xfId="15899" xr:uid="{00000000-0005-0000-0000-0000D03A0000}"/>
    <cellStyle name="Normal 7 14 3" xfId="15900" xr:uid="{00000000-0005-0000-0000-0000D13A0000}"/>
    <cellStyle name="Normal 7 15" xfId="2527" xr:uid="{00000000-0005-0000-0000-0000A6090000}"/>
    <cellStyle name="Normal 7 15 2" xfId="15901" xr:uid="{00000000-0005-0000-0000-0000D33A0000}"/>
    <cellStyle name="Normal 7 15 3" xfId="15902" xr:uid="{00000000-0005-0000-0000-0000D43A0000}"/>
    <cellStyle name="Normal 7 16" xfId="2528" xr:uid="{00000000-0005-0000-0000-0000A7090000}"/>
    <cellStyle name="Normal 7 16 2" xfId="15904" xr:uid="{00000000-0005-0000-0000-0000D63A0000}"/>
    <cellStyle name="Normal 7 16 3" xfId="15905" xr:uid="{00000000-0005-0000-0000-0000D73A0000}"/>
    <cellStyle name="Normal 7 17" xfId="2529" xr:uid="{00000000-0005-0000-0000-0000A8090000}"/>
    <cellStyle name="Normal 7 17 2" xfId="15907" xr:uid="{00000000-0005-0000-0000-0000D93A0000}"/>
    <cellStyle name="Normal 7 17 3" xfId="15908" xr:uid="{00000000-0005-0000-0000-0000DA3A0000}"/>
    <cellStyle name="Normal 7 18" xfId="2530" xr:uid="{00000000-0005-0000-0000-0000A9090000}"/>
    <cellStyle name="Normal 7 18 2" xfId="15910" xr:uid="{00000000-0005-0000-0000-0000DC3A0000}"/>
    <cellStyle name="Normal 7 18 3" xfId="15911" xr:uid="{00000000-0005-0000-0000-0000DD3A0000}"/>
    <cellStyle name="Normal 7 19" xfId="2531" xr:uid="{00000000-0005-0000-0000-0000AA090000}"/>
    <cellStyle name="Normal 7 19 2" xfId="15912" xr:uid="{00000000-0005-0000-0000-0000DF3A0000}"/>
    <cellStyle name="Normal 7 19 3" xfId="15913" xr:uid="{00000000-0005-0000-0000-0000E03A0000}"/>
    <cellStyle name="Normal 7 2" xfId="2532" xr:uid="{00000000-0005-0000-0000-0000AB090000}"/>
    <cellStyle name="Normal 7 2 10" xfId="2533" xr:uid="{00000000-0005-0000-0000-0000AC090000}"/>
    <cellStyle name="Normal 7 2 10 2" xfId="15915" xr:uid="{00000000-0005-0000-0000-0000E33A0000}"/>
    <cellStyle name="Normal 7 2 10 3" xfId="15916" xr:uid="{00000000-0005-0000-0000-0000E43A0000}"/>
    <cellStyle name="Normal 7 2 11" xfId="2534" xr:uid="{00000000-0005-0000-0000-0000AD090000}"/>
    <cellStyle name="Normal 7 2 11 2" xfId="15918" xr:uid="{00000000-0005-0000-0000-0000E63A0000}"/>
    <cellStyle name="Normal 7 2 11 3" xfId="15919" xr:uid="{00000000-0005-0000-0000-0000E73A0000}"/>
    <cellStyle name="Normal 7 2 12" xfId="2535" xr:uid="{00000000-0005-0000-0000-0000AE090000}"/>
    <cellStyle name="Normal 7 2 12 2" xfId="15920" xr:uid="{00000000-0005-0000-0000-0000E93A0000}"/>
    <cellStyle name="Normal 7 2 12 3" xfId="15921" xr:uid="{00000000-0005-0000-0000-0000EA3A0000}"/>
    <cellStyle name="Normal 7 2 13" xfId="2536" xr:uid="{00000000-0005-0000-0000-0000AF090000}"/>
    <cellStyle name="Normal 7 2 13 2" xfId="15923" xr:uid="{00000000-0005-0000-0000-0000EC3A0000}"/>
    <cellStyle name="Normal 7 2 13 3" xfId="15924" xr:uid="{00000000-0005-0000-0000-0000ED3A0000}"/>
    <cellStyle name="Normal 7 2 14" xfId="2537" xr:uid="{00000000-0005-0000-0000-0000B0090000}"/>
    <cellStyle name="Normal 7 2 14 2" xfId="15925" xr:uid="{00000000-0005-0000-0000-0000EF3A0000}"/>
    <cellStyle name="Normal 7 2 14 3" xfId="15926" xr:uid="{00000000-0005-0000-0000-0000F03A0000}"/>
    <cellStyle name="Normal 7 2 15" xfId="2538" xr:uid="{00000000-0005-0000-0000-0000B1090000}"/>
    <cellStyle name="Normal 7 2 15 2" xfId="15927" xr:uid="{00000000-0005-0000-0000-0000F23A0000}"/>
    <cellStyle name="Normal 7 2 15 3" xfId="15928" xr:uid="{00000000-0005-0000-0000-0000F33A0000}"/>
    <cellStyle name="Normal 7 2 16" xfId="2539" xr:uid="{00000000-0005-0000-0000-0000B2090000}"/>
    <cellStyle name="Normal 7 2 16 2" xfId="15929" xr:uid="{00000000-0005-0000-0000-0000F53A0000}"/>
    <cellStyle name="Normal 7 2 16 3" xfId="15930" xr:uid="{00000000-0005-0000-0000-0000F63A0000}"/>
    <cellStyle name="Normal 7 2 17" xfId="2540" xr:uid="{00000000-0005-0000-0000-0000B3090000}"/>
    <cellStyle name="Normal 7 2 17 2" xfId="15931" xr:uid="{00000000-0005-0000-0000-0000F83A0000}"/>
    <cellStyle name="Normal 7 2 17 3" xfId="15932" xr:uid="{00000000-0005-0000-0000-0000F93A0000}"/>
    <cellStyle name="Normal 7 2 18" xfId="2541" xr:uid="{00000000-0005-0000-0000-0000B4090000}"/>
    <cellStyle name="Normal 7 2 18 2" xfId="15933" xr:uid="{00000000-0005-0000-0000-0000FB3A0000}"/>
    <cellStyle name="Normal 7 2 18 3" xfId="15934" xr:uid="{00000000-0005-0000-0000-0000FC3A0000}"/>
    <cellStyle name="Normal 7 2 19" xfId="2542" xr:uid="{00000000-0005-0000-0000-0000B5090000}"/>
    <cellStyle name="Normal 7 2 19 2" xfId="15935" xr:uid="{00000000-0005-0000-0000-0000FE3A0000}"/>
    <cellStyle name="Normal 7 2 19 3" xfId="15936" xr:uid="{00000000-0005-0000-0000-0000FF3A0000}"/>
    <cellStyle name="Normal 7 2 2" xfId="2543" xr:uid="{00000000-0005-0000-0000-0000B6090000}"/>
    <cellStyle name="Normal 7 2 2 10" xfId="15937" xr:uid="{00000000-0005-0000-0000-0000013B0000}"/>
    <cellStyle name="Normal 7 2 2 10 2" xfId="27380" xr:uid="{A5CF4E6E-9361-47D8-90BF-B952CAF8F0A0}"/>
    <cellStyle name="Normal 7 2 2 11" xfId="15938" xr:uid="{00000000-0005-0000-0000-0000023B0000}"/>
    <cellStyle name="Normal 7 2 2 2" xfId="15939" xr:uid="{00000000-0005-0000-0000-0000033B0000}"/>
    <cellStyle name="Normal 7 2 2 2 10" xfId="15940" xr:uid="{00000000-0005-0000-0000-0000043B0000}"/>
    <cellStyle name="Normal 7 2 2 2 2" xfId="15941" xr:uid="{00000000-0005-0000-0000-0000053B0000}"/>
    <cellStyle name="Normal 7 2 2 2 2 2" xfId="15942" xr:uid="{00000000-0005-0000-0000-0000063B0000}"/>
    <cellStyle name="Normal 7 2 2 2 2 2 2" xfId="15943" xr:uid="{00000000-0005-0000-0000-0000073B0000}"/>
    <cellStyle name="Normal 7 2 2 2 2 2 2 2" xfId="15944" xr:uid="{00000000-0005-0000-0000-0000083B0000}"/>
    <cellStyle name="Normal 7 2 2 2 2 2 2 2 2" xfId="15945" xr:uid="{00000000-0005-0000-0000-0000093B0000}"/>
    <cellStyle name="Normal 7 2 2 2 2 2 2 2 3" xfId="15946" xr:uid="{00000000-0005-0000-0000-00000A3B0000}"/>
    <cellStyle name="Normal 7 2 2 2 2 2 2 3" xfId="15947" xr:uid="{00000000-0005-0000-0000-00000B3B0000}"/>
    <cellStyle name="Normal 7 2 2 2 2 2 2 4" xfId="15948" xr:uid="{00000000-0005-0000-0000-00000C3B0000}"/>
    <cellStyle name="Normal 7 2 2 2 2 2 2 4 2" xfId="27381" xr:uid="{18180D9D-ECA9-4B41-91EB-14206E7234C2}"/>
    <cellStyle name="Normal 7 2 2 2 2 2 2 5" xfId="15949" xr:uid="{00000000-0005-0000-0000-00000D3B0000}"/>
    <cellStyle name="Normal 7 2 2 2 2 2 2 5 2" xfId="27382" xr:uid="{67786F1E-F30C-431E-9338-437D1273AB51}"/>
    <cellStyle name="Normal 7 2 2 2 2 2 2 6" xfId="15950" xr:uid="{00000000-0005-0000-0000-00000E3B0000}"/>
    <cellStyle name="Normal 7 2 2 2 2 2 3" xfId="15951" xr:uid="{00000000-0005-0000-0000-00000F3B0000}"/>
    <cellStyle name="Normal 7 2 2 2 2 2 3 2" xfId="15952" xr:uid="{00000000-0005-0000-0000-0000103B0000}"/>
    <cellStyle name="Normal 7 2 2 2 2 2 3 2 2" xfId="15953" xr:uid="{00000000-0005-0000-0000-0000113B0000}"/>
    <cellStyle name="Normal 7 2 2 2 2 2 3 2 3" xfId="15954" xr:uid="{00000000-0005-0000-0000-0000123B0000}"/>
    <cellStyle name="Normal 7 2 2 2 2 2 3 3" xfId="15955" xr:uid="{00000000-0005-0000-0000-0000133B0000}"/>
    <cellStyle name="Normal 7 2 2 2 2 2 3 3 2" xfId="15956" xr:uid="{00000000-0005-0000-0000-0000143B0000}"/>
    <cellStyle name="Normal 7 2 2 2 2 2 3 3 3" xfId="27383" xr:uid="{1E9E2726-52BF-4ACE-8575-544273EA091F}"/>
    <cellStyle name="Normal 7 2 2 2 2 2 3 4" xfId="15957" xr:uid="{00000000-0005-0000-0000-0000153B0000}"/>
    <cellStyle name="Normal 7 2 2 2 2 2 4" xfId="15958" xr:uid="{00000000-0005-0000-0000-0000163B0000}"/>
    <cellStyle name="Normal 7 2 2 2 2 2 4 2" xfId="15959" xr:uid="{00000000-0005-0000-0000-0000173B0000}"/>
    <cellStyle name="Normal 7 2 2 2 2 2 4 3" xfId="15960" xr:uid="{00000000-0005-0000-0000-0000183B0000}"/>
    <cellStyle name="Normal 7 2 2 2 2 2 5" xfId="15961" xr:uid="{00000000-0005-0000-0000-0000193B0000}"/>
    <cellStyle name="Normal 7 2 2 2 2 2 6" xfId="15962" xr:uid="{00000000-0005-0000-0000-00001A3B0000}"/>
    <cellStyle name="Normal 7 2 2 2 2 2 6 2" xfId="27384" xr:uid="{426E0AAD-78FE-4250-96F3-9A1873BFC8BA}"/>
    <cellStyle name="Normal 7 2 2 2 2 2 7" xfId="15963" xr:uid="{00000000-0005-0000-0000-00001B3B0000}"/>
    <cellStyle name="Normal 7 2 2 2 2 2 7 2" xfId="27385" xr:uid="{4C8D2388-6959-4514-B170-C8D83E7E2741}"/>
    <cellStyle name="Normal 7 2 2 2 2 2 8" xfId="15964" xr:uid="{00000000-0005-0000-0000-00001C3B0000}"/>
    <cellStyle name="Normal 7 2 2 2 2 3" xfId="15965" xr:uid="{00000000-0005-0000-0000-00001D3B0000}"/>
    <cellStyle name="Normal 7 2 2 2 2 3 2" xfId="15966" xr:uid="{00000000-0005-0000-0000-00001E3B0000}"/>
    <cellStyle name="Normal 7 2 2 2 2 3 2 2" xfId="15967" xr:uid="{00000000-0005-0000-0000-00001F3B0000}"/>
    <cellStyle name="Normal 7 2 2 2 2 3 2 3" xfId="15968" xr:uid="{00000000-0005-0000-0000-0000203B0000}"/>
    <cellStyle name="Normal 7 2 2 2 2 3 3" xfId="15969" xr:uid="{00000000-0005-0000-0000-0000213B0000}"/>
    <cellStyle name="Normal 7 2 2 2 2 3 4" xfId="15970" xr:uid="{00000000-0005-0000-0000-0000223B0000}"/>
    <cellStyle name="Normal 7 2 2 2 2 3 4 2" xfId="27386" xr:uid="{2F681BD3-7B12-4F40-99BC-01625EC69F86}"/>
    <cellStyle name="Normal 7 2 2 2 2 3 5" xfId="15971" xr:uid="{00000000-0005-0000-0000-0000233B0000}"/>
    <cellStyle name="Normal 7 2 2 2 2 3 5 2" xfId="27387" xr:uid="{D075A63B-B0A1-4EF9-A3F2-9C200C9620C2}"/>
    <cellStyle name="Normal 7 2 2 2 2 3 6" xfId="15972" xr:uid="{00000000-0005-0000-0000-0000243B0000}"/>
    <cellStyle name="Normal 7 2 2 2 2 4" xfId="15973" xr:uid="{00000000-0005-0000-0000-0000253B0000}"/>
    <cellStyle name="Normal 7 2 2 2 2 4 2" xfId="15974" xr:uid="{00000000-0005-0000-0000-0000263B0000}"/>
    <cellStyle name="Normal 7 2 2 2 2 4 2 2" xfId="15975" xr:uid="{00000000-0005-0000-0000-0000273B0000}"/>
    <cellStyle name="Normal 7 2 2 2 2 4 2 3" xfId="15976" xr:uid="{00000000-0005-0000-0000-0000283B0000}"/>
    <cellStyle name="Normal 7 2 2 2 2 4 3" xfId="15977" xr:uid="{00000000-0005-0000-0000-0000293B0000}"/>
    <cellStyle name="Normal 7 2 2 2 2 4 3 2" xfId="15978" xr:uid="{00000000-0005-0000-0000-00002A3B0000}"/>
    <cellStyle name="Normal 7 2 2 2 2 4 3 3" xfId="27388" xr:uid="{6F271B03-5D51-44D0-88D3-C7F907447032}"/>
    <cellStyle name="Normal 7 2 2 2 2 4 4" xfId="15979" xr:uid="{00000000-0005-0000-0000-00002B3B0000}"/>
    <cellStyle name="Normal 7 2 2 2 2 5" xfId="15980" xr:uid="{00000000-0005-0000-0000-00002C3B0000}"/>
    <cellStyle name="Normal 7 2 2 2 2 5 2" xfId="15981" xr:uid="{00000000-0005-0000-0000-00002D3B0000}"/>
    <cellStyle name="Normal 7 2 2 2 2 5 3" xfId="15982" xr:uid="{00000000-0005-0000-0000-00002E3B0000}"/>
    <cellStyle name="Normal 7 2 2 2 2 6" xfId="15983" xr:uid="{00000000-0005-0000-0000-00002F3B0000}"/>
    <cellStyle name="Normal 7 2 2 2 2 7" xfId="15984" xr:uid="{00000000-0005-0000-0000-0000303B0000}"/>
    <cellStyle name="Normal 7 2 2 2 2 7 2" xfId="27389" xr:uid="{82D594B9-1B0C-4C99-A9FE-B905637BD22C}"/>
    <cellStyle name="Normal 7 2 2 2 2 8" xfId="15985" xr:uid="{00000000-0005-0000-0000-0000313B0000}"/>
    <cellStyle name="Normal 7 2 2 2 2 8 2" xfId="27390" xr:uid="{775AFD00-1FC9-45D3-A864-D6FEDD3F8D4B}"/>
    <cellStyle name="Normal 7 2 2 2 2 9" xfId="15986" xr:uid="{00000000-0005-0000-0000-0000323B0000}"/>
    <cellStyle name="Normal 7 2 2 2 3" xfId="15987" xr:uid="{00000000-0005-0000-0000-0000333B0000}"/>
    <cellStyle name="Normal 7 2 2 2 3 2" xfId="15988" xr:uid="{00000000-0005-0000-0000-0000343B0000}"/>
    <cellStyle name="Normal 7 2 2 2 3 2 2" xfId="15989" xr:uid="{00000000-0005-0000-0000-0000353B0000}"/>
    <cellStyle name="Normal 7 2 2 2 3 2 2 2" xfId="15990" xr:uid="{00000000-0005-0000-0000-0000363B0000}"/>
    <cellStyle name="Normal 7 2 2 2 3 2 2 3" xfId="15991" xr:uid="{00000000-0005-0000-0000-0000373B0000}"/>
    <cellStyle name="Normal 7 2 2 2 3 2 3" xfId="15992" xr:uid="{00000000-0005-0000-0000-0000383B0000}"/>
    <cellStyle name="Normal 7 2 2 2 3 2 4" xfId="15993" xr:uid="{00000000-0005-0000-0000-0000393B0000}"/>
    <cellStyle name="Normal 7 2 2 2 3 2 4 2" xfId="27391" xr:uid="{29E6B10B-58C8-4562-B949-9CA42603FE5B}"/>
    <cellStyle name="Normal 7 2 2 2 3 2 5" xfId="15994" xr:uid="{00000000-0005-0000-0000-00003A3B0000}"/>
    <cellStyle name="Normal 7 2 2 2 3 2 5 2" xfId="27392" xr:uid="{1E5D01F5-264E-4117-B01B-9F47B54FDB93}"/>
    <cellStyle name="Normal 7 2 2 2 3 2 6" xfId="15995" xr:uid="{00000000-0005-0000-0000-00003B3B0000}"/>
    <cellStyle name="Normal 7 2 2 2 3 3" xfId="15996" xr:uid="{00000000-0005-0000-0000-00003C3B0000}"/>
    <cellStyle name="Normal 7 2 2 2 3 3 2" xfId="15997" xr:uid="{00000000-0005-0000-0000-00003D3B0000}"/>
    <cellStyle name="Normal 7 2 2 2 3 3 2 2" xfId="15998" xr:uid="{00000000-0005-0000-0000-00003E3B0000}"/>
    <cellStyle name="Normal 7 2 2 2 3 3 2 3" xfId="15999" xr:uid="{00000000-0005-0000-0000-00003F3B0000}"/>
    <cellStyle name="Normal 7 2 2 2 3 3 3" xfId="16000" xr:uid="{00000000-0005-0000-0000-0000403B0000}"/>
    <cellStyle name="Normal 7 2 2 2 3 3 3 2" xfId="16001" xr:uid="{00000000-0005-0000-0000-0000413B0000}"/>
    <cellStyle name="Normal 7 2 2 2 3 3 3 3" xfId="27393" xr:uid="{EA3769CE-667E-4804-BBDD-7318320CE41B}"/>
    <cellStyle name="Normal 7 2 2 2 3 3 4" xfId="16002" xr:uid="{00000000-0005-0000-0000-0000423B0000}"/>
    <cellStyle name="Normal 7 2 2 2 3 4" xfId="16003" xr:uid="{00000000-0005-0000-0000-0000433B0000}"/>
    <cellStyle name="Normal 7 2 2 2 3 4 2" xfId="16004" xr:uid="{00000000-0005-0000-0000-0000443B0000}"/>
    <cellStyle name="Normal 7 2 2 2 3 4 3" xfId="16005" xr:uid="{00000000-0005-0000-0000-0000453B0000}"/>
    <cellStyle name="Normal 7 2 2 2 3 5" xfId="16006" xr:uid="{00000000-0005-0000-0000-0000463B0000}"/>
    <cellStyle name="Normal 7 2 2 2 3 6" xfId="16007" xr:uid="{00000000-0005-0000-0000-0000473B0000}"/>
    <cellStyle name="Normal 7 2 2 2 3 6 2" xfId="27394" xr:uid="{2424D585-7505-4D5E-A257-ACC852831DCC}"/>
    <cellStyle name="Normal 7 2 2 2 3 7" xfId="16008" xr:uid="{00000000-0005-0000-0000-0000483B0000}"/>
    <cellStyle name="Normal 7 2 2 2 3 7 2" xfId="27395" xr:uid="{E80CB22F-A758-4793-A44E-377D8D613137}"/>
    <cellStyle name="Normal 7 2 2 2 3 8" xfId="16009" xr:uid="{00000000-0005-0000-0000-0000493B0000}"/>
    <cellStyle name="Normal 7 2 2 2 4" xfId="16010" xr:uid="{00000000-0005-0000-0000-00004A3B0000}"/>
    <cellStyle name="Normal 7 2 2 2 4 2" xfId="16011" xr:uid="{00000000-0005-0000-0000-00004B3B0000}"/>
    <cellStyle name="Normal 7 2 2 2 4 2 2" xfId="16012" xr:uid="{00000000-0005-0000-0000-00004C3B0000}"/>
    <cellStyle name="Normal 7 2 2 2 4 2 3" xfId="16013" xr:uid="{00000000-0005-0000-0000-00004D3B0000}"/>
    <cellStyle name="Normal 7 2 2 2 4 2 3 2" xfId="27396" xr:uid="{DD6E2BDE-CC45-4D88-88AC-34549193CB2D}"/>
    <cellStyle name="Normal 7 2 2 2 4 2 4" xfId="16014" xr:uid="{00000000-0005-0000-0000-00004E3B0000}"/>
    <cellStyle name="Normal 7 2 2 2 4 3" xfId="16015" xr:uid="{00000000-0005-0000-0000-00004F3B0000}"/>
    <cellStyle name="Normal 7 2 2 2 4 4" xfId="16016" xr:uid="{00000000-0005-0000-0000-0000503B0000}"/>
    <cellStyle name="Normal 7 2 2 2 4 4 2" xfId="27397" xr:uid="{0F6F1EEC-F11A-4A82-A316-F22CAF032EEA}"/>
    <cellStyle name="Normal 7 2 2 2 4 5" xfId="16017" xr:uid="{00000000-0005-0000-0000-0000513B0000}"/>
    <cellStyle name="Normal 7 2 2 2 4 5 2" xfId="27398" xr:uid="{29650A4A-322C-4B91-A035-D69F14F709CF}"/>
    <cellStyle name="Normal 7 2 2 2 4 6" xfId="16018" xr:uid="{00000000-0005-0000-0000-0000523B0000}"/>
    <cellStyle name="Normal 7 2 2 2 5" xfId="16019" xr:uid="{00000000-0005-0000-0000-0000533B0000}"/>
    <cellStyle name="Normal 7 2 2 2 5 2" xfId="16020" xr:uid="{00000000-0005-0000-0000-0000543B0000}"/>
    <cellStyle name="Normal 7 2 2 2 5 2 2" xfId="16021" xr:uid="{00000000-0005-0000-0000-0000553B0000}"/>
    <cellStyle name="Normal 7 2 2 2 5 2 3" xfId="16022" xr:uid="{00000000-0005-0000-0000-0000563B0000}"/>
    <cellStyle name="Normal 7 2 2 2 5 3" xfId="16023" xr:uid="{00000000-0005-0000-0000-0000573B0000}"/>
    <cellStyle name="Normal 7 2 2 2 5 4" xfId="16024" xr:uid="{00000000-0005-0000-0000-0000583B0000}"/>
    <cellStyle name="Normal 7 2 2 2 5 4 2" xfId="27399" xr:uid="{22D8BF26-8DCF-419D-9C51-38A1A58F614B}"/>
    <cellStyle name="Normal 7 2 2 2 5 5" xfId="16025" xr:uid="{00000000-0005-0000-0000-0000593B0000}"/>
    <cellStyle name="Normal 7 2 2 2 5 5 2" xfId="27400" xr:uid="{1044FCD4-49ED-462C-B567-A549B4745B9D}"/>
    <cellStyle name="Normal 7 2 2 2 5 6" xfId="16026" xr:uid="{00000000-0005-0000-0000-00005A3B0000}"/>
    <cellStyle name="Normal 7 2 2 2 6" xfId="16027" xr:uid="{00000000-0005-0000-0000-00005B3B0000}"/>
    <cellStyle name="Normal 7 2 2 2 6 2" xfId="16028" xr:uid="{00000000-0005-0000-0000-00005C3B0000}"/>
    <cellStyle name="Normal 7 2 2 2 6 3" xfId="16029" xr:uid="{00000000-0005-0000-0000-00005D3B0000}"/>
    <cellStyle name="Normal 7 2 2 2 7" xfId="16030" xr:uid="{00000000-0005-0000-0000-00005E3B0000}"/>
    <cellStyle name="Normal 7 2 2 2 8" xfId="16031" xr:uid="{00000000-0005-0000-0000-00005F3B0000}"/>
    <cellStyle name="Normal 7 2 2 2 8 2" xfId="27401" xr:uid="{BD2EB7A2-473D-43A0-A91A-88BAB91461B8}"/>
    <cellStyle name="Normal 7 2 2 2 9" xfId="16032" xr:uid="{00000000-0005-0000-0000-0000603B0000}"/>
    <cellStyle name="Normal 7 2 2 2 9 2" xfId="27402" xr:uid="{EAF77FBD-303A-47A1-888E-380DF3AB53F6}"/>
    <cellStyle name="Normal 7 2 2 3" xfId="16033" xr:uid="{00000000-0005-0000-0000-0000613B0000}"/>
    <cellStyle name="Normal 7 2 2 3 2" xfId="16034" xr:uid="{00000000-0005-0000-0000-0000623B0000}"/>
    <cellStyle name="Normal 7 2 2 3 2 2" xfId="16035" xr:uid="{00000000-0005-0000-0000-0000633B0000}"/>
    <cellStyle name="Normal 7 2 2 3 2 2 2" xfId="16036" xr:uid="{00000000-0005-0000-0000-0000643B0000}"/>
    <cellStyle name="Normal 7 2 2 3 2 2 2 2" xfId="16037" xr:uid="{00000000-0005-0000-0000-0000653B0000}"/>
    <cellStyle name="Normal 7 2 2 3 2 2 2 3" xfId="16038" xr:uid="{00000000-0005-0000-0000-0000663B0000}"/>
    <cellStyle name="Normal 7 2 2 3 2 2 3" xfId="16039" xr:uid="{00000000-0005-0000-0000-0000673B0000}"/>
    <cellStyle name="Normal 7 2 2 3 2 2 4" xfId="16040" xr:uid="{00000000-0005-0000-0000-0000683B0000}"/>
    <cellStyle name="Normal 7 2 2 3 2 2 4 2" xfId="27403" xr:uid="{170A8F46-5436-49B4-BA8A-0809880C7DCB}"/>
    <cellStyle name="Normal 7 2 2 3 2 2 5" xfId="16041" xr:uid="{00000000-0005-0000-0000-0000693B0000}"/>
    <cellStyle name="Normal 7 2 2 3 2 2 5 2" xfId="27404" xr:uid="{43BA6E2E-058A-4CEE-BEA9-9260584E17A1}"/>
    <cellStyle name="Normal 7 2 2 3 2 2 6" xfId="16042" xr:uid="{00000000-0005-0000-0000-00006A3B0000}"/>
    <cellStyle name="Normal 7 2 2 3 2 3" xfId="16043" xr:uid="{00000000-0005-0000-0000-00006B3B0000}"/>
    <cellStyle name="Normal 7 2 2 3 2 3 2" xfId="16044" xr:uid="{00000000-0005-0000-0000-00006C3B0000}"/>
    <cellStyle name="Normal 7 2 2 3 2 3 2 2" xfId="16045" xr:uid="{00000000-0005-0000-0000-00006D3B0000}"/>
    <cellStyle name="Normal 7 2 2 3 2 3 2 3" xfId="16046" xr:uid="{00000000-0005-0000-0000-00006E3B0000}"/>
    <cellStyle name="Normal 7 2 2 3 2 3 3" xfId="16047" xr:uid="{00000000-0005-0000-0000-00006F3B0000}"/>
    <cellStyle name="Normal 7 2 2 3 2 3 3 2" xfId="16048" xr:uid="{00000000-0005-0000-0000-0000703B0000}"/>
    <cellStyle name="Normal 7 2 2 3 2 3 3 3" xfId="27405" xr:uid="{116A816F-B301-4118-9169-1D2D177B80F5}"/>
    <cellStyle name="Normal 7 2 2 3 2 3 4" xfId="16049" xr:uid="{00000000-0005-0000-0000-0000713B0000}"/>
    <cellStyle name="Normal 7 2 2 3 2 4" xfId="16050" xr:uid="{00000000-0005-0000-0000-0000723B0000}"/>
    <cellStyle name="Normal 7 2 2 3 2 4 2" xfId="16051" xr:uid="{00000000-0005-0000-0000-0000733B0000}"/>
    <cellStyle name="Normal 7 2 2 3 2 4 3" xfId="16052" xr:uid="{00000000-0005-0000-0000-0000743B0000}"/>
    <cellStyle name="Normal 7 2 2 3 2 5" xfId="16053" xr:uid="{00000000-0005-0000-0000-0000753B0000}"/>
    <cellStyle name="Normal 7 2 2 3 2 6" xfId="16054" xr:uid="{00000000-0005-0000-0000-0000763B0000}"/>
    <cellStyle name="Normal 7 2 2 3 2 6 2" xfId="27406" xr:uid="{0E336B04-80B2-4AB7-879F-56D8094E55AC}"/>
    <cellStyle name="Normal 7 2 2 3 2 7" xfId="16055" xr:uid="{00000000-0005-0000-0000-0000773B0000}"/>
    <cellStyle name="Normal 7 2 2 3 2 7 2" xfId="27407" xr:uid="{0FE759AA-C198-4C90-B1FF-9943AC54CAF6}"/>
    <cellStyle name="Normal 7 2 2 3 2 8" xfId="16056" xr:uid="{00000000-0005-0000-0000-0000783B0000}"/>
    <cellStyle name="Normal 7 2 2 3 3" xfId="16057" xr:uid="{00000000-0005-0000-0000-0000793B0000}"/>
    <cellStyle name="Normal 7 2 2 3 3 2" xfId="16058" xr:uid="{00000000-0005-0000-0000-00007A3B0000}"/>
    <cellStyle name="Normal 7 2 2 3 3 2 2" xfId="16059" xr:uid="{00000000-0005-0000-0000-00007B3B0000}"/>
    <cellStyle name="Normal 7 2 2 3 3 2 3" xfId="16060" xr:uid="{00000000-0005-0000-0000-00007C3B0000}"/>
    <cellStyle name="Normal 7 2 2 3 3 3" xfId="16061" xr:uid="{00000000-0005-0000-0000-00007D3B0000}"/>
    <cellStyle name="Normal 7 2 2 3 3 4" xfId="16062" xr:uid="{00000000-0005-0000-0000-00007E3B0000}"/>
    <cellStyle name="Normal 7 2 2 3 3 4 2" xfId="27408" xr:uid="{58A7D383-0FC4-43D3-8EDF-252ABCEA9B39}"/>
    <cellStyle name="Normal 7 2 2 3 3 5" xfId="16063" xr:uid="{00000000-0005-0000-0000-00007F3B0000}"/>
    <cellStyle name="Normal 7 2 2 3 3 5 2" xfId="27409" xr:uid="{6AFDCB7B-2810-4764-A68F-32B210E7E9AC}"/>
    <cellStyle name="Normal 7 2 2 3 3 6" xfId="16064" xr:uid="{00000000-0005-0000-0000-0000803B0000}"/>
    <cellStyle name="Normal 7 2 2 3 4" xfId="16065" xr:uid="{00000000-0005-0000-0000-0000813B0000}"/>
    <cellStyle name="Normal 7 2 2 3 4 2" xfId="16066" xr:uid="{00000000-0005-0000-0000-0000823B0000}"/>
    <cellStyle name="Normal 7 2 2 3 4 2 2" xfId="16067" xr:uid="{00000000-0005-0000-0000-0000833B0000}"/>
    <cellStyle name="Normal 7 2 2 3 4 2 3" xfId="16068" xr:uid="{00000000-0005-0000-0000-0000843B0000}"/>
    <cellStyle name="Normal 7 2 2 3 4 3" xfId="16069" xr:uid="{00000000-0005-0000-0000-0000853B0000}"/>
    <cellStyle name="Normal 7 2 2 3 4 3 2" xfId="16070" xr:uid="{00000000-0005-0000-0000-0000863B0000}"/>
    <cellStyle name="Normal 7 2 2 3 4 3 3" xfId="27410" xr:uid="{E864729E-F06C-452C-BE7F-2BA6B5E697F4}"/>
    <cellStyle name="Normal 7 2 2 3 4 4" xfId="16071" xr:uid="{00000000-0005-0000-0000-0000873B0000}"/>
    <cellStyle name="Normal 7 2 2 3 5" xfId="16072" xr:uid="{00000000-0005-0000-0000-0000883B0000}"/>
    <cellStyle name="Normal 7 2 2 3 5 2" xfId="16073" xr:uid="{00000000-0005-0000-0000-0000893B0000}"/>
    <cellStyle name="Normal 7 2 2 3 5 3" xfId="16074" xr:uid="{00000000-0005-0000-0000-00008A3B0000}"/>
    <cellStyle name="Normal 7 2 2 3 6" xfId="16075" xr:uid="{00000000-0005-0000-0000-00008B3B0000}"/>
    <cellStyle name="Normal 7 2 2 3 7" xfId="16076" xr:uid="{00000000-0005-0000-0000-00008C3B0000}"/>
    <cellStyle name="Normal 7 2 2 3 7 2" xfId="27411" xr:uid="{CFCD905A-0006-486B-ABFA-51A93A6D5CE0}"/>
    <cellStyle name="Normal 7 2 2 3 8" xfId="16077" xr:uid="{00000000-0005-0000-0000-00008D3B0000}"/>
    <cellStyle name="Normal 7 2 2 3 8 2" xfId="27412" xr:uid="{3120B005-8E5A-4013-AEB3-64D1D489ADF2}"/>
    <cellStyle name="Normal 7 2 2 3 9" xfId="16078" xr:uid="{00000000-0005-0000-0000-00008E3B0000}"/>
    <cellStyle name="Normal 7 2 2 4" xfId="16079" xr:uid="{00000000-0005-0000-0000-00008F3B0000}"/>
    <cellStyle name="Normal 7 2 2 4 2" xfId="16080" xr:uid="{00000000-0005-0000-0000-0000903B0000}"/>
    <cellStyle name="Normal 7 2 2 4 2 2" xfId="16081" xr:uid="{00000000-0005-0000-0000-0000913B0000}"/>
    <cellStyle name="Normal 7 2 2 4 2 2 2" xfId="16082" xr:uid="{00000000-0005-0000-0000-0000923B0000}"/>
    <cellStyle name="Normal 7 2 2 4 2 2 3" xfId="16083" xr:uid="{00000000-0005-0000-0000-0000933B0000}"/>
    <cellStyle name="Normal 7 2 2 4 2 2 3 2" xfId="27413" xr:uid="{4714FB3D-B6B3-44FB-AC2E-7D0E1A2DDADB}"/>
    <cellStyle name="Normal 7 2 2 4 2 2 4" xfId="16084" xr:uid="{00000000-0005-0000-0000-0000943B0000}"/>
    <cellStyle name="Normal 7 2 2 4 2 3" xfId="16085" xr:uid="{00000000-0005-0000-0000-0000953B0000}"/>
    <cellStyle name="Normal 7 2 2 4 2 4" xfId="16086" xr:uid="{00000000-0005-0000-0000-0000963B0000}"/>
    <cellStyle name="Normal 7 2 2 4 2 4 2" xfId="27414" xr:uid="{2BF86698-1F39-40D0-A1A1-C9A13146F214}"/>
    <cellStyle name="Normal 7 2 2 4 2 5" xfId="16087" xr:uid="{00000000-0005-0000-0000-0000973B0000}"/>
    <cellStyle name="Normal 7 2 2 4 2 5 2" xfId="27415" xr:uid="{A3215890-2A2E-4D11-B7A2-6A7EC205A083}"/>
    <cellStyle name="Normal 7 2 2 4 2 6" xfId="16088" xr:uid="{00000000-0005-0000-0000-0000983B0000}"/>
    <cellStyle name="Normal 7 2 2 4 3" xfId="16089" xr:uid="{00000000-0005-0000-0000-0000993B0000}"/>
    <cellStyle name="Normal 7 2 2 4 3 2" xfId="16090" xr:uid="{00000000-0005-0000-0000-00009A3B0000}"/>
    <cellStyle name="Normal 7 2 2 4 3 2 2" xfId="16091" xr:uid="{00000000-0005-0000-0000-00009B3B0000}"/>
    <cellStyle name="Normal 7 2 2 4 3 2 3" xfId="16092" xr:uid="{00000000-0005-0000-0000-00009C3B0000}"/>
    <cellStyle name="Normal 7 2 2 4 3 3" xfId="16093" xr:uid="{00000000-0005-0000-0000-00009D3B0000}"/>
    <cellStyle name="Normal 7 2 2 4 3 4" xfId="16094" xr:uid="{00000000-0005-0000-0000-00009E3B0000}"/>
    <cellStyle name="Normal 7 2 2 4 3 4 2" xfId="27416" xr:uid="{7E699B55-D61C-4D79-8218-5EFC81DF8FD5}"/>
    <cellStyle name="Normal 7 2 2 4 3 5" xfId="16095" xr:uid="{00000000-0005-0000-0000-00009F3B0000}"/>
    <cellStyle name="Normal 7 2 2 4 3 5 2" xfId="27417" xr:uid="{53D9600B-5482-4B0A-BA63-ADB6837E1E7A}"/>
    <cellStyle name="Normal 7 2 2 4 3 6" xfId="16096" xr:uid="{00000000-0005-0000-0000-0000A03B0000}"/>
    <cellStyle name="Normal 7 2 2 4 4" xfId="16097" xr:uid="{00000000-0005-0000-0000-0000A13B0000}"/>
    <cellStyle name="Normal 7 2 2 4 4 2" xfId="16098" xr:uid="{00000000-0005-0000-0000-0000A23B0000}"/>
    <cellStyle name="Normal 7 2 2 4 4 3" xfId="16099" xr:uid="{00000000-0005-0000-0000-0000A33B0000}"/>
    <cellStyle name="Normal 7 2 2 4 5" xfId="16100" xr:uid="{00000000-0005-0000-0000-0000A43B0000}"/>
    <cellStyle name="Normal 7 2 2 4 6" xfId="16101" xr:uid="{00000000-0005-0000-0000-0000A53B0000}"/>
    <cellStyle name="Normal 7 2 2 4 6 2" xfId="27418" xr:uid="{D931E0E8-3C35-4484-B67F-52E9DCDA4E15}"/>
    <cellStyle name="Normal 7 2 2 4 7" xfId="16102" xr:uid="{00000000-0005-0000-0000-0000A63B0000}"/>
    <cellStyle name="Normal 7 2 2 4 7 2" xfId="27419" xr:uid="{AE88098E-94A7-4127-80A0-C2166A86DD64}"/>
    <cellStyle name="Normal 7 2 2 4 8" xfId="16103" xr:uid="{00000000-0005-0000-0000-0000A73B0000}"/>
    <cellStyle name="Normal 7 2 2 5" xfId="16104" xr:uid="{00000000-0005-0000-0000-0000A83B0000}"/>
    <cellStyle name="Normal 7 2 2 5 2" xfId="16105" xr:uid="{00000000-0005-0000-0000-0000A93B0000}"/>
    <cellStyle name="Normal 7 2 2 5 2 2" xfId="16106" xr:uid="{00000000-0005-0000-0000-0000AA3B0000}"/>
    <cellStyle name="Normal 7 2 2 5 2 3" xfId="27420" xr:uid="{8BDB4AAB-F6E0-42F7-BA59-AA6943220640}"/>
    <cellStyle name="Normal 7 2 2 5 3" xfId="16107" xr:uid="{00000000-0005-0000-0000-0000AB3B0000}"/>
    <cellStyle name="Normal 7 2 2 5 4" xfId="16108" xr:uid="{00000000-0005-0000-0000-0000AC3B0000}"/>
    <cellStyle name="Normal 7 2 2 5 4 2" xfId="27421" xr:uid="{5A08A514-DC5B-4C9E-9448-1807F67F7C7B}"/>
    <cellStyle name="Normal 7 2 2 5 5" xfId="16109" xr:uid="{00000000-0005-0000-0000-0000AD3B0000}"/>
    <cellStyle name="Normal 7 2 2 6" xfId="16110" xr:uid="{00000000-0005-0000-0000-0000AE3B0000}"/>
    <cellStyle name="Normal 7 2 2 6 2" xfId="16111" xr:uid="{00000000-0005-0000-0000-0000AF3B0000}"/>
    <cellStyle name="Normal 7 2 2 6 2 2" xfId="16112" xr:uid="{00000000-0005-0000-0000-0000B03B0000}"/>
    <cellStyle name="Normal 7 2 2 6 2 3" xfId="16113" xr:uid="{00000000-0005-0000-0000-0000B13B0000}"/>
    <cellStyle name="Normal 7 2 2 6 3" xfId="16114" xr:uid="{00000000-0005-0000-0000-0000B23B0000}"/>
    <cellStyle name="Normal 7 2 2 6 4" xfId="16115" xr:uid="{00000000-0005-0000-0000-0000B33B0000}"/>
    <cellStyle name="Normal 7 2 2 6 4 2" xfId="27422" xr:uid="{4FE6AD33-36DD-4168-B1F3-0261BCEDFB98}"/>
    <cellStyle name="Normal 7 2 2 6 5" xfId="16116" xr:uid="{00000000-0005-0000-0000-0000B43B0000}"/>
    <cellStyle name="Normal 7 2 2 6 5 2" xfId="27423" xr:uid="{5E853F29-7159-4AFD-9FC7-E4B025F2A73C}"/>
    <cellStyle name="Normal 7 2 2 6 6" xfId="16117" xr:uid="{00000000-0005-0000-0000-0000B53B0000}"/>
    <cellStyle name="Normal 7 2 2 7" xfId="16118" xr:uid="{00000000-0005-0000-0000-0000B63B0000}"/>
    <cellStyle name="Normal 7 2 2 7 2" xfId="16119" xr:uid="{00000000-0005-0000-0000-0000B73B0000}"/>
    <cellStyle name="Normal 7 2 2 7 2 2" xfId="16120" xr:uid="{00000000-0005-0000-0000-0000B83B0000}"/>
    <cellStyle name="Normal 7 2 2 7 2 3" xfId="16121" xr:uid="{00000000-0005-0000-0000-0000B93B0000}"/>
    <cellStyle name="Normal 7 2 2 7 3" xfId="16122" xr:uid="{00000000-0005-0000-0000-0000BA3B0000}"/>
    <cellStyle name="Normal 7 2 2 7 4" xfId="16123" xr:uid="{00000000-0005-0000-0000-0000BB3B0000}"/>
    <cellStyle name="Normal 7 2 2 7 4 2" xfId="27424" xr:uid="{1838A6C3-8D99-498B-B4AD-B8D08D9D77F1}"/>
    <cellStyle name="Normal 7 2 2 7 5" xfId="16124" xr:uid="{00000000-0005-0000-0000-0000BC3B0000}"/>
    <cellStyle name="Normal 7 2 2 7 5 2" xfId="27425" xr:uid="{0A51EA88-BE9D-4846-BE4E-22EFA610DAB3}"/>
    <cellStyle name="Normal 7 2 2 7 6" xfId="16125" xr:uid="{00000000-0005-0000-0000-0000BD3B0000}"/>
    <cellStyle name="Normal 7 2 2 8" xfId="16126" xr:uid="{00000000-0005-0000-0000-0000BE3B0000}"/>
    <cellStyle name="Normal 7 2 2 8 2" xfId="16127" xr:uid="{00000000-0005-0000-0000-0000BF3B0000}"/>
    <cellStyle name="Normal 7 2 2 8 3" xfId="16128" xr:uid="{00000000-0005-0000-0000-0000C03B0000}"/>
    <cellStyle name="Normal 7 2 2 9" xfId="16129" xr:uid="{00000000-0005-0000-0000-0000C13B0000}"/>
    <cellStyle name="Normal 7 2 2 9 2" xfId="16130" xr:uid="{00000000-0005-0000-0000-0000C23B0000}"/>
    <cellStyle name="Normal 7 2 20" xfId="2544" xr:uid="{00000000-0005-0000-0000-0000B7090000}"/>
    <cellStyle name="Normal 7 2 20 2" xfId="16131" xr:uid="{00000000-0005-0000-0000-0000C43B0000}"/>
    <cellStyle name="Normal 7 2 20 3" xfId="16132" xr:uid="{00000000-0005-0000-0000-0000C53B0000}"/>
    <cellStyle name="Normal 7 2 21" xfId="2545" xr:uid="{00000000-0005-0000-0000-0000B8090000}"/>
    <cellStyle name="Normal 7 2 21 2" xfId="16133" xr:uid="{00000000-0005-0000-0000-0000C73B0000}"/>
    <cellStyle name="Normal 7 2 21 3" xfId="16134" xr:uid="{00000000-0005-0000-0000-0000C83B0000}"/>
    <cellStyle name="Normal 7 2 22" xfId="2546" xr:uid="{00000000-0005-0000-0000-0000B9090000}"/>
    <cellStyle name="Normal 7 2 22 2" xfId="16135" xr:uid="{00000000-0005-0000-0000-0000CA3B0000}"/>
    <cellStyle name="Normal 7 2 22 3" xfId="16136" xr:uid="{00000000-0005-0000-0000-0000CB3B0000}"/>
    <cellStyle name="Normal 7 2 23" xfId="2547" xr:uid="{00000000-0005-0000-0000-0000BA090000}"/>
    <cellStyle name="Normal 7 2 23 2" xfId="16137" xr:uid="{00000000-0005-0000-0000-0000CD3B0000}"/>
    <cellStyle name="Normal 7 2 23 3" xfId="16138" xr:uid="{00000000-0005-0000-0000-0000CE3B0000}"/>
    <cellStyle name="Normal 7 2 24" xfId="16139" xr:uid="{00000000-0005-0000-0000-0000CF3B0000}"/>
    <cellStyle name="Normal 7 2 24 2" xfId="16140" xr:uid="{00000000-0005-0000-0000-0000D03B0000}"/>
    <cellStyle name="Normal 7 2 24 3" xfId="16141" xr:uid="{00000000-0005-0000-0000-0000D13B0000}"/>
    <cellStyle name="Normal 7 2 24 4" xfId="16142" xr:uid="{00000000-0005-0000-0000-0000D23B0000}"/>
    <cellStyle name="Normal 7 2 25" xfId="16143" xr:uid="{00000000-0005-0000-0000-0000D33B0000}"/>
    <cellStyle name="Normal 7 2 25 2" xfId="16144" xr:uid="{00000000-0005-0000-0000-0000D43B0000}"/>
    <cellStyle name="Normal 7 2 25 2 2" xfId="16145" xr:uid="{00000000-0005-0000-0000-0000D53B0000}"/>
    <cellStyle name="Normal 7 2 25 2 3" xfId="16146" xr:uid="{00000000-0005-0000-0000-0000D63B0000}"/>
    <cellStyle name="Normal 7 2 25 3" xfId="16147" xr:uid="{00000000-0005-0000-0000-0000D73B0000}"/>
    <cellStyle name="Normal 7 2 25 3 2" xfId="16148" xr:uid="{00000000-0005-0000-0000-0000D83B0000}"/>
    <cellStyle name="Normal 7 2 25 3 3" xfId="27426" xr:uid="{68B0A293-3C9D-479C-A763-DA4D478F742A}"/>
    <cellStyle name="Normal 7 2 25 4" xfId="16149" xr:uid="{00000000-0005-0000-0000-0000D93B0000}"/>
    <cellStyle name="Normal 7 2 26" xfId="16150" xr:uid="{00000000-0005-0000-0000-0000DA3B0000}"/>
    <cellStyle name="Normal 7 2 26 2" xfId="16151" xr:uid="{00000000-0005-0000-0000-0000DB3B0000}"/>
    <cellStyle name="Normal 7 2 26 2 2" xfId="16152" xr:uid="{00000000-0005-0000-0000-0000DC3B0000}"/>
    <cellStyle name="Normal 7 2 26 2 3" xfId="16153" xr:uid="{00000000-0005-0000-0000-0000DD3B0000}"/>
    <cellStyle name="Normal 7 2 26 3" xfId="16154" xr:uid="{00000000-0005-0000-0000-0000DE3B0000}"/>
    <cellStyle name="Normal 7 2 26 3 2" xfId="16155" xr:uid="{00000000-0005-0000-0000-0000DF3B0000}"/>
    <cellStyle name="Normal 7 2 26 3 3" xfId="27427" xr:uid="{B81C0A66-2685-4528-82CB-3D727B3C7970}"/>
    <cellStyle name="Normal 7 2 26 4" xfId="16156" xr:uid="{00000000-0005-0000-0000-0000E03B0000}"/>
    <cellStyle name="Normal 7 2 27" xfId="16157" xr:uid="{00000000-0005-0000-0000-0000E13B0000}"/>
    <cellStyle name="Normal 7 2 27 2" xfId="16158" xr:uid="{00000000-0005-0000-0000-0000E23B0000}"/>
    <cellStyle name="Normal 7 2 27 3" xfId="16159" xr:uid="{00000000-0005-0000-0000-0000E33B0000}"/>
    <cellStyle name="Normal 7 2 28" xfId="16160" xr:uid="{00000000-0005-0000-0000-0000E43B0000}"/>
    <cellStyle name="Normal 7 2 28 2" xfId="16161" xr:uid="{00000000-0005-0000-0000-0000E53B0000}"/>
    <cellStyle name="Normal 7 2 28 3" xfId="16162" xr:uid="{00000000-0005-0000-0000-0000E63B0000}"/>
    <cellStyle name="Normal 7 2 28 4" xfId="27428" xr:uid="{17D636F0-7C52-4016-AF24-60540B6F57CE}"/>
    <cellStyle name="Normal 7 2 29" xfId="16163" xr:uid="{00000000-0005-0000-0000-0000E73B0000}"/>
    <cellStyle name="Normal 7 2 3" xfId="2548" xr:uid="{00000000-0005-0000-0000-0000BB090000}"/>
    <cellStyle name="Normal 7 2 3 10" xfId="16164" xr:uid="{00000000-0005-0000-0000-0000E93B0000}"/>
    <cellStyle name="Normal 7 2 3 2" xfId="16165" xr:uid="{00000000-0005-0000-0000-0000EA3B0000}"/>
    <cellStyle name="Normal 7 2 3 2 2" xfId="16166" xr:uid="{00000000-0005-0000-0000-0000EB3B0000}"/>
    <cellStyle name="Normal 7 2 3 2 2 2" xfId="16167" xr:uid="{00000000-0005-0000-0000-0000EC3B0000}"/>
    <cellStyle name="Normal 7 2 3 2 2 2 2" xfId="16168" xr:uid="{00000000-0005-0000-0000-0000ED3B0000}"/>
    <cellStyle name="Normal 7 2 3 2 2 2 2 2" xfId="16169" xr:uid="{00000000-0005-0000-0000-0000EE3B0000}"/>
    <cellStyle name="Normal 7 2 3 2 2 2 2 3" xfId="16170" xr:uid="{00000000-0005-0000-0000-0000EF3B0000}"/>
    <cellStyle name="Normal 7 2 3 2 2 2 3" xfId="16171" xr:uid="{00000000-0005-0000-0000-0000F03B0000}"/>
    <cellStyle name="Normal 7 2 3 2 2 2 4" xfId="16172" xr:uid="{00000000-0005-0000-0000-0000F13B0000}"/>
    <cellStyle name="Normal 7 2 3 2 2 2 4 2" xfId="27437" xr:uid="{A26F0E19-E6CF-41CD-A5F2-C73DBE4273CC}"/>
    <cellStyle name="Normal 7 2 3 2 2 2 5" xfId="16173" xr:uid="{00000000-0005-0000-0000-0000F23B0000}"/>
    <cellStyle name="Normal 7 2 3 2 2 2 5 2" xfId="27438" xr:uid="{418D38F7-1F62-4606-9C21-9DDA18F75BC5}"/>
    <cellStyle name="Normal 7 2 3 2 2 2 6" xfId="16174" xr:uid="{00000000-0005-0000-0000-0000F33B0000}"/>
    <cellStyle name="Normal 7 2 3 2 2 3" xfId="16175" xr:uid="{00000000-0005-0000-0000-0000F43B0000}"/>
    <cellStyle name="Normal 7 2 3 2 2 3 2" xfId="16176" xr:uid="{00000000-0005-0000-0000-0000F53B0000}"/>
    <cellStyle name="Normal 7 2 3 2 2 3 2 2" xfId="16177" xr:uid="{00000000-0005-0000-0000-0000F63B0000}"/>
    <cellStyle name="Normal 7 2 3 2 2 3 2 3" xfId="16178" xr:uid="{00000000-0005-0000-0000-0000F73B0000}"/>
    <cellStyle name="Normal 7 2 3 2 2 3 3" xfId="16179" xr:uid="{00000000-0005-0000-0000-0000F83B0000}"/>
    <cellStyle name="Normal 7 2 3 2 2 3 3 2" xfId="16180" xr:uid="{00000000-0005-0000-0000-0000F93B0000}"/>
    <cellStyle name="Normal 7 2 3 2 2 3 3 3" xfId="27444" xr:uid="{A04F5280-4D7C-4811-9874-AE6F96D9ADA7}"/>
    <cellStyle name="Normal 7 2 3 2 2 3 4" xfId="16181" xr:uid="{00000000-0005-0000-0000-0000FA3B0000}"/>
    <cellStyle name="Normal 7 2 3 2 2 4" xfId="16182" xr:uid="{00000000-0005-0000-0000-0000FB3B0000}"/>
    <cellStyle name="Normal 7 2 3 2 2 4 2" xfId="16183" xr:uid="{00000000-0005-0000-0000-0000FC3B0000}"/>
    <cellStyle name="Normal 7 2 3 2 2 4 3" xfId="16184" xr:uid="{00000000-0005-0000-0000-0000FD3B0000}"/>
    <cellStyle name="Normal 7 2 3 2 2 5" xfId="16185" xr:uid="{00000000-0005-0000-0000-0000FE3B0000}"/>
    <cellStyle name="Normal 7 2 3 2 2 6" xfId="16186" xr:uid="{00000000-0005-0000-0000-0000FF3B0000}"/>
    <cellStyle name="Normal 7 2 3 2 2 6 2" xfId="27450" xr:uid="{B18DFADC-A839-435A-94C1-0D5F8B320A73}"/>
    <cellStyle name="Normal 7 2 3 2 2 7" xfId="16187" xr:uid="{00000000-0005-0000-0000-0000003C0000}"/>
    <cellStyle name="Normal 7 2 3 2 2 7 2" xfId="27451" xr:uid="{4F6E624C-0FB0-47A8-8D71-C82B6BAC602B}"/>
    <cellStyle name="Normal 7 2 3 2 2 8" xfId="16188" xr:uid="{00000000-0005-0000-0000-0000013C0000}"/>
    <cellStyle name="Normal 7 2 3 2 3" xfId="16189" xr:uid="{00000000-0005-0000-0000-0000023C0000}"/>
    <cellStyle name="Normal 7 2 3 2 3 2" xfId="16190" xr:uid="{00000000-0005-0000-0000-0000033C0000}"/>
    <cellStyle name="Normal 7 2 3 2 3 2 2" xfId="16191" xr:uid="{00000000-0005-0000-0000-0000043C0000}"/>
    <cellStyle name="Normal 7 2 3 2 3 2 3" xfId="16192" xr:uid="{00000000-0005-0000-0000-0000053C0000}"/>
    <cellStyle name="Normal 7 2 3 2 3 3" xfId="16193" xr:uid="{00000000-0005-0000-0000-0000063C0000}"/>
    <cellStyle name="Normal 7 2 3 2 3 4" xfId="16194" xr:uid="{00000000-0005-0000-0000-0000073C0000}"/>
    <cellStyle name="Normal 7 2 3 2 3 4 2" xfId="27452" xr:uid="{F900A262-DD15-4A71-8618-38CBC56D8BEC}"/>
    <cellStyle name="Normal 7 2 3 2 3 5" xfId="16195" xr:uid="{00000000-0005-0000-0000-0000083C0000}"/>
    <cellStyle name="Normal 7 2 3 2 3 5 2" xfId="27453" xr:uid="{DFC0E1E5-6E1B-4255-AD6C-24E4DF619486}"/>
    <cellStyle name="Normal 7 2 3 2 3 6" xfId="16196" xr:uid="{00000000-0005-0000-0000-0000093C0000}"/>
    <cellStyle name="Normal 7 2 3 2 4" xfId="16197" xr:uid="{00000000-0005-0000-0000-00000A3C0000}"/>
    <cellStyle name="Normal 7 2 3 2 4 2" xfId="16198" xr:uid="{00000000-0005-0000-0000-00000B3C0000}"/>
    <cellStyle name="Normal 7 2 3 2 4 2 2" xfId="16199" xr:uid="{00000000-0005-0000-0000-00000C3C0000}"/>
    <cellStyle name="Normal 7 2 3 2 4 2 3" xfId="16200" xr:uid="{00000000-0005-0000-0000-00000D3C0000}"/>
    <cellStyle name="Normal 7 2 3 2 4 3" xfId="16201" xr:uid="{00000000-0005-0000-0000-00000E3C0000}"/>
    <cellStyle name="Normal 7 2 3 2 4 3 2" xfId="16202" xr:uid="{00000000-0005-0000-0000-00000F3C0000}"/>
    <cellStyle name="Normal 7 2 3 2 4 3 3" xfId="27454" xr:uid="{4FDED1BF-12BD-4A9F-A29D-81E62D0BE816}"/>
    <cellStyle name="Normal 7 2 3 2 4 4" xfId="16203" xr:uid="{00000000-0005-0000-0000-0000103C0000}"/>
    <cellStyle name="Normal 7 2 3 2 5" xfId="16204" xr:uid="{00000000-0005-0000-0000-0000113C0000}"/>
    <cellStyle name="Normal 7 2 3 2 5 2" xfId="16205" xr:uid="{00000000-0005-0000-0000-0000123C0000}"/>
    <cellStyle name="Normal 7 2 3 2 5 3" xfId="16206" xr:uid="{00000000-0005-0000-0000-0000133C0000}"/>
    <cellStyle name="Normal 7 2 3 2 6" xfId="16207" xr:uid="{00000000-0005-0000-0000-0000143C0000}"/>
    <cellStyle name="Normal 7 2 3 2 7" xfId="16208" xr:uid="{00000000-0005-0000-0000-0000153C0000}"/>
    <cellStyle name="Normal 7 2 3 2 7 2" xfId="27455" xr:uid="{12926007-78BA-4761-8E51-CF6B511E7B3D}"/>
    <cellStyle name="Normal 7 2 3 2 8" xfId="16209" xr:uid="{00000000-0005-0000-0000-0000163C0000}"/>
    <cellStyle name="Normal 7 2 3 2 8 2" xfId="27456" xr:uid="{B5159599-0319-421C-AC32-52198F2C1C85}"/>
    <cellStyle name="Normal 7 2 3 2 9" xfId="16210" xr:uid="{00000000-0005-0000-0000-0000173C0000}"/>
    <cellStyle name="Normal 7 2 3 3" xfId="16211" xr:uid="{00000000-0005-0000-0000-0000183C0000}"/>
    <cellStyle name="Normal 7 2 3 3 2" xfId="16212" xr:uid="{00000000-0005-0000-0000-0000193C0000}"/>
    <cellStyle name="Normal 7 2 3 3 2 2" xfId="16213" xr:uid="{00000000-0005-0000-0000-00001A3C0000}"/>
    <cellStyle name="Normal 7 2 3 3 2 2 2" xfId="16214" xr:uid="{00000000-0005-0000-0000-00001B3C0000}"/>
    <cellStyle name="Normal 7 2 3 3 2 2 3" xfId="16215" xr:uid="{00000000-0005-0000-0000-00001C3C0000}"/>
    <cellStyle name="Normal 7 2 3 3 2 2 3 2" xfId="27457" xr:uid="{6FF39D89-2C34-4A8B-9E33-DFC92435549F}"/>
    <cellStyle name="Normal 7 2 3 3 2 2 4" xfId="16216" xr:uid="{00000000-0005-0000-0000-00001D3C0000}"/>
    <cellStyle name="Normal 7 2 3 3 2 3" xfId="16217" xr:uid="{00000000-0005-0000-0000-00001E3C0000}"/>
    <cellStyle name="Normal 7 2 3 3 2 4" xfId="16218" xr:uid="{00000000-0005-0000-0000-00001F3C0000}"/>
    <cellStyle name="Normal 7 2 3 3 2 4 2" xfId="27458" xr:uid="{D0448709-B5D5-4AD2-A5AE-73C28A9B68F6}"/>
    <cellStyle name="Normal 7 2 3 3 2 5" xfId="16219" xr:uid="{00000000-0005-0000-0000-0000203C0000}"/>
    <cellStyle name="Normal 7 2 3 3 2 5 2" xfId="27459" xr:uid="{F5E92153-623B-49FB-A2AD-3584A8F370E0}"/>
    <cellStyle name="Normal 7 2 3 3 2 6" xfId="16220" xr:uid="{00000000-0005-0000-0000-0000213C0000}"/>
    <cellStyle name="Normal 7 2 3 3 3" xfId="16221" xr:uid="{00000000-0005-0000-0000-0000223C0000}"/>
    <cellStyle name="Normal 7 2 3 3 3 2" xfId="16222" xr:uid="{00000000-0005-0000-0000-0000233C0000}"/>
    <cellStyle name="Normal 7 2 3 3 3 2 2" xfId="16223" xr:uid="{00000000-0005-0000-0000-0000243C0000}"/>
    <cellStyle name="Normal 7 2 3 3 3 2 3" xfId="16224" xr:uid="{00000000-0005-0000-0000-0000253C0000}"/>
    <cellStyle name="Normal 7 2 3 3 3 3" xfId="16225" xr:uid="{00000000-0005-0000-0000-0000263C0000}"/>
    <cellStyle name="Normal 7 2 3 3 3 4" xfId="16226" xr:uid="{00000000-0005-0000-0000-0000273C0000}"/>
    <cellStyle name="Normal 7 2 3 3 3 4 2" xfId="27460" xr:uid="{DFE600FD-9F39-4777-9AF5-E5ACCB5E207E}"/>
    <cellStyle name="Normal 7 2 3 3 3 5" xfId="16227" xr:uid="{00000000-0005-0000-0000-0000283C0000}"/>
    <cellStyle name="Normal 7 2 3 3 3 5 2" xfId="27461" xr:uid="{B41C5B49-CA09-4220-9BC6-268C901C8D4B}"/>
    <cellStyle name="Normal 7 2 3 3 3 6" xfId="16228" xr:uid="{00000000-0005-0000-0000-0000293C0000}"/>
    <cellStyle name="Normal 7 2 3 3 4" xfId="16229" xr:uid="{00000000-0005-0000-0000-00002A3C0000}"/>
    <cellStyle name="Normal 7 2 3 3 4 2" xfId="16230" xr:uid="{00000000-0005-0000-0000-00002B3C0000}"/>
    <cellStyle name="Normal 7 2 3 3 4 3" xfId="16231" xr:uid="{00000000-0005-0000-0000-00002C3C0000}"/>
    <cellStyle name="Normal 7 2 3 3 5" xfId="16232" xr:uid="{00000000-0005-0000-0000-00002D3C0000}"/>
    <cellStyle name="Normal 7 2 3 3 6" xfId="16233" xr:uid="{00000000-0005-0000-0000-00002E3C0000}"/>
    <cellStyle name="Normal 7 2 3 3 6 2" xfId="27462" xr:uid="{0A8F197C-CE5F-4338-943B-8D995957BD9E}"/>
    <cellStyle name="Normal 7 2 3 3 7" xfId="16234" xr:uid="{00000000-0005-0000-0000-00002F3C0000}"/>
    <cellStyle name="Normal 7 2 3 3 7 2" xfId="27463" xr:uid="{07F45DA6-AF62-4164-8527-FFA108FBE92D}"/>
    <cellStyle name="Normal 7 2 3 3 8" xfId="16235" xr:uid="{00000000-0005-0000-0000-0000303C0000}"/>
    <cellStyle name="Normal 7 2 3 4" xfId="16236" xr:uid="{00000000-0005-0000-0000-0000313C0000}"/>
    <cellStyle name="Normal 7 2 3 4 2" xfId="16237" xr:uid="{00000000-0005-0000-0000-0000323C0000}"/>
    <cellStyle name="Normal 7 2 3 4 2 2" xfId="16238" xr:uid="{00000000-0005-0000-0000-0000333C0000}"/>
    <cellStyle name="Normal 7 2 3 4 2 3" xfId="27464" xr:uid="{C690D041-B296-4FD4-B83F-10C317E61EA3}"/>
    <cellStyle name="Normal 7 2 3 4 3" xfId="16239" xr:uid="{00000000-0005-0000-0000-0000343C0000}"/>
    <cellStyle name="Normal 7 2 3 4 4" xfId="16240" xr:uid="{00000000-0005-0000-0000-0000353C0000}"/>
    <cellStyle name="Normal 7 2 3 4 4 2" xfId="27466" xr:uid="{E6613AAE-6E00-44CA-B1A3-C8F48265DB80}"/>
    <cellStyle name="Normal 7 2 3 4 5" xfId="16241" xr:uid="{00000000-0005-0000-0000-0000363C0000}"/>
    <cellStyle name="Normal 7 2 3 5" xfId="16242" xr:uid="{00000000-0005-0000-0000-0000373C0000}"/>
    <cellStyle name="Normal 7 2 3 5 2" xfId="16243" xr:uid="{00000000-0005-0000-0000-0000383C0000}"/>
    <cellStyle name="Normal 7 2 3 5 2 2" xfId="16244" xr:uid="{00000000-0005-0000-0000-0000393C0000}"/>
    <cellStyle name="Normal 7 2 3 5 2 3" xfId="16245" xr:uid="{00000000-0005-0000-0000-00003A3C0000}"/>
    <cellStyle name="Normal 7 2 3 5 3" xfId="16246" xr:uid="{00000000-0005-0000-0000-00003B3C0000}"/>
    <cellStyle name="Normal 7 2 3 5 4" xfId="16247" xr:uid="{00000000-0005-0000-0000-00003C3C0000}"/>
    <cellStyle name="Normal 7 2 3 5 4 2" xfId="27469" xr:uid="{5B151372-91A1-479E-B0FA-2CF5AABDB289}"/>
    <cellStyle name="Normal 7 2 3 5 5" xfId="16248" xr:uid="{00000000-0005-0000-0000-00003D3C0000}"/>
    <cellStyle name="Normal 7 2 3 5 5 2" xfId="27470" xr:uid="{C505DF6E-3627-40EB-9994-F5BD9BAD02AC}"/>
    <cellStyle name="Normal 7 2 3 5 6" xfId="16249" xr:uid="{00000000-0005-0000-0000-00003E3C0000}"/>
    <cellStyle name="Normal 7 2 3 6" xfId="16250" xr:uid="{00000000-0005-0000-0000-00003F3C0000}"/>
    <cellStyle name="Normal 7 2 3 6 2" xfId="16251" xr:uid="{00000000-0005-0000-0000-0000403C0000}"/>
    <cellStyle name="Normal 7 2 3 6 2 2" xfId="16252" xr:uid="{00000000-0005-0000-0000-0000413C0000}"/>
    <cellStyle name="Normal 7 2 3 6 2 3" xfId="16253" xr:uid="{00000000-0005-0000-0000-0000423C0000}"/>
    <cellStyle name="Normal 7 2 3 6 3" xfId="16254" xr:uid="{00000000-0005-0000-0000-0000433C0000}"/>
    <cellStyle name="Normal 7 2 3 6 4" xfId="16255" xr:uid="{00000000-0005-0000-0000-0000443C0000}"/>
    <cellStyle name="Normal 7 2 3 6 4 2" xfId="27472" xr:uid="{8E8AB179-C9F8-4E7F-889F-A6AC67AB2055}"/>
    <cellStyle name="Normal 7 2 3 6 5" xfId="16256" xr:uid="{00000000-0005-0000-0000-0000453C0000}"/>
    <cellStyle name="Normal 7 2 3 6 5 2" xfId="27473" xr:uid="{672A6C7A-D2A1-4B8A-B940-CFA42840A6DC}"/>
    <cellStyle name="Normal 7 2 3 6 6" xfId="16257" xr:uid="{00000000-0005-0000-0000-0000463C0000}"/>
    <cellStyle name="Normal 7 2 3 7" xfId="16258" xr:uid="{00000000-0005-0000-0000-0000473C0000}"/>
    <cellStyle name="Normal 7 2 3 7 2" xfId="16259" xr:uid="{00000000-0005-0000-0000-0000483C0000}"/>
    <cellStyle name="Normal 7 2 3 7 3" xfId="16260" xr:uid="{00000000-0005-0000-0000-0000493C0000}"/>
    <cellStyle name="Normal 7 2 3 8" xfId="16261" xr:uid="{00000000-0005-0000-0000-00004A3C0000}"/>
    <cellStyle name="Normal 7 2 3 9" xfId="16262" xr:uid="{00000000-0005-0000-0000-00004B3C0000}"/>
    <cellStyle name="Normal 7 2 3 9 2" xfId="27478" xr:uid="{E1D748A9-F8BD-4CD8-8A62-FF8FFE397A50}"/>
    <cellStyle name="Normal 7 2 4" xfId="2549" xr:uid="{00000000-0005-0000-0000-0000BC090000}"/>
    <cellStyle name="Normal 7 2 4 2" xfId="16263" xr:uid="{00000000-0005-0000-0000-00004D3C0000}"/>
    <cellStyle name="Normal 7 2 4 2 2" xfId="16264" xr:uid="{00000000-0005-0000-0000-00004E3C0000}"/>
    <cellStyle name="Normal 7 2 4 2 2 2" xfId="16265" xr:uid="{00000000-0005-0000-0000-00004F3C0000}"/>
    <cellStyle name="Normal 7 2 4 2 2 2 2" xfId="16266" xr:uid="{00000000-0005-0000-0000-0000503C0000}"/>
    <cellStyle name="Normal 7 2 4 2 2 2 2 2" xfId="16267" xr:uid="{00000000-0005-0000-0000-0000513C0000}"/>
    <cellStyle name="Normal 7 2 4 2 2 2 2 3" xfId="16268" xr:uid="{00000000-0005-0000-0000-0000523C0000}"/>
    <cellStyle name="Normal 7 2 4 2 2 2 3" xfId="16269" xr:uid="{00000000-0005-0000-0000-0000533C0000}"/>
    <cellStyle name="Normal 7 2 4 2 2 2 3 2" xfId="16270" xr:uid="{00000000-0005-0000-0000-0000543C0000}"/>
    <cellStyle name="Normal 7 2 4 2 2 2 3 3" xfId="27485" xr:uid="{E7A19244-B1F9-4EF4-81D4-10F280CF21B3}"/>
    <cellStyle name="Normal 7 2 4 2 2 2 4" xfId="16271" xr:uid="{00000000-0005-0000-0000-0000553C0000}"/>
    <cellStyle name="Normal 7 2 4 2 2 3" xfId="16272" xr:uid="{00000000-0005-0000-0000-0000563C0000}"/>
    <cellStyle name="Normal 7 2 4 2 2 3 2" xfId="16273" xr:uid="{00000000-0005-0000-0000-0000573C0000}"/>
    <cellStyle name="Normal 7 2 4 2 2 3 3" xfId="16274" xr:uid="{00000000-0005-0000-0000-0000583C0000}"/>
    <cellStyle name="Normal 7 2 4 2 2 4" xfId="16275" xr:uid="{00000000-0005-0000-0000-0000593C0000}"/>
    <cellStyle name="Normal 7 2 4 2 2 5" xfId="16276" xr:uid="{00000000-0005-0000-0000-00005A3C0000}"/>
    <cellStyle name="Normal 7 2 4 2 2 5 2" xfId="27489" xr:uid="{0BABBAD8-F889-4F71-98B6-972866D3961F}"/>
    <cellStyle name="Normal 7 2 4 2 2 6" xfId="16277" xr:uid="{00000000-0005-0000-0000-00005B3C0000}"/>
    <cellStyle name="Normal 7 2 4 2 2 6 2" xfId="27490" xr:uid="{0AD82F27-F053-4F0D-AE15-CF05A11FDD36}"/>
    <cellStyle name="Normal 7 2 4 2 2 7" xfId="16278" xr:uid="{00000000-0005-0000-0000-00005C3C0000}"/>
    <cellStyle name="Normal 7 2 4 2 3" xfId="16279" xr:uid="{00000000-0005-0000-0000-00005D3C0000}"/>
    <cellStyle name="Normal 7 2 4 2 3 2" xfId="16280" xr:uid="{00000000-0005-0000-0000-00005E3C0000}"/>
    <cellStyle name="Normal 7 2 4 2 3 2 2" xfId="16281" xr:uid="{00000000-0005-0000-0000-00005F3C0000}"/>
    <cellStyle name="Normal 7 2 4 2 3 2 3" xfId="16282" xr:uid="{00000000-0005-0000-0000-0000603C0000}"/>
    <cellStyle name="Normal 7 2 4 2 3 3" xfId="16283" xr:uid="{00000000-0005-0000-0000-0000613C0000}"/>
    <cellStyle name="Normal 7 2 4 2 3 3 2" xfId="16284" xr:uid="{00000000-0005-0000-0000-0000623C0000}"/>
    <cellStyle name="Normal 7 2 4 2 3 3 3" xfId="27493" xr:uid="{022E31C8-6310-4A7A-9E5B-2EA2676BACA1}"/>
    <cellStyle name="Normal 7 2 4 2 3 4" xfId="16285" xr:uid="{00000000-0005-0000-0000-0000633C0000}"/>
    <cellStyle name="Normal 7 2 4 2 4" xfId="16286" xr:uid="{00000000-0005-0000-0000-0000643C0000}"/>
    <cellStyle name="Normal 7 2 4 2 5" xfId="16287" xr:uid="{00000000-0005-0000-0000-0000653C0000}"/>
    <cellStyle name="Normal 7 2 4 2 5 2" xfId="27496" xr:uid="{51324B01-6D85-4792-ABCC-4C54DE4F1894}"/>
    <cellStyle name="Normal 7 2 4 2 6" xfId="16288" xr:uid="{00000000-0005-0000-0000-0000663C0000}"/>
    <cellStyle name="Normal 7 2 4 3" xfId="16289" xr:uid="{00000000-0005-0000-0000-0000673C0000}"/>
    <cellStyle name="Normal 7 2 4 3 2" xfId="16290" xr:uid="{00000000-0005-0000-0000-0000683C0000}"/>
    <cellStyle name="Normal 7 2 4 3 2 2" xfId="16291" xr:uid="{00000000-0005-0000-0000-0000693C0000}"/>
    <cellStyle name="Normal 7 2 4 3 2 3" xfId="16292" xr:uid="{00000000-0005-0000-0000-00006A3C0000}"/>
    <cellStyle name="Normal 7 2 4 3 3" xfId="16293" xr:uid="{00000000-0005-0000-0000-00006B3C0000}"/>
    <cellStyle name="Normal 7 2 4 3 4" xfId="16294" xr:uid="{00000000-0005-0000-0000-00006C3C0000}"/>
    <cellStyle name="Normal 7 2 4 3 4 2" xfId="27503" xr:uid="{50186C33-B11B-4F94-9373-EFDE7ABC37CF}"/>
    <cellStyle name="Normal 7 2 4 3 5" xfId="16295" xr:uid="{00000000-0005-0000-0000-00006D3C0000}"/>
    <cellStyle name="Normal 7 2 4 3 5 2" xfId="27504" xr:uid="{FEE17049-EF55-41B5-9333-D02D98A8004B}"/>
    <cellStyle name="Normal 7 2 4 3 6" xfId="16296" xr:uid="{00000000-0005-0000-0000-00006E3C0000}"/>
    <cellStyle name="Normal 7 2 4 4" xfId="16297" xr:uid="{00000000-0005-0000-0000-00006F3C0000}"/>
    <cellStyle name="Normal 7 2 4 4 2" xfId="16298" xr:uid="{00000000-0005-0000-0000-0000703C0000}"/>
    <cellStyle name="Normal 7 2 4 4 2 2" xfId="16299" xr:uid="{00000000-0005-0000-0000-0000713C0000}"/>
    <cellStyle name="Normal 7 2 4 4 2 3" xfId="16300" xr:uid="{00000000-0005-0000-0000-0000723C0000}"/>
    <cellStyle name="Normal 7 2 4 4 3" xfId="16301" xr:uid="{00000000-0005-0000-0000-0000733C0000}"/>
    <cellStyle name="Normal 7 2 4 4 4" xfId="16302" xr:uid="{00000000-0005-0000-0000-0000743C0000}"/>
    <cellStyle name="Normal 7 2 4 4 4 2" xfId="27508" xr:uid="{138D335A-566B-486D-B240-8B8504F5315F}"/>
    <cellStyle name="Normal 7 2 4 4 5" xfId="16303" xr:uid="{00000000-0005-0000-0000-0000753C0000}"/>
    <cellStyle name="Normal 7 2 4 4 5 2" xfId="27509" xr:uid="{1302CB62-66B4-463D-AC98-E53D21FDAC87}"/>
    <cellStyle name="Normal 7 2 4 4 6" xfId="16304" xr:uid="{00000000-0005-0000-0000-0000763C0000}"/>
    <cellStyle name="Normal 7 2 4 5" xfId="16305" xr:uid="{00000000-0005-0000-0000-0000773C0000}"/>
    <cellStyle name="Normal 7 2 4 5 2" xfId="16306" xr:uid="{00000000-0005-0000-0000-0000783C0000}"/>
    <cellStyle name="Normal 7 2 4 5 3" xfId="16307" xr:uid="{00000000-0005-0000-0000-0000793C0000}"/>
    <cellStyle name="Normal 7 2 4 6" xfId="16308" xr:uid="{00000000-0005-0000-0000-00007A3C0000}"/>
    <cellStyle name="Normal 7 2 4 7" xfId="16309" xr:uid="{00000000-0005-0000-0000-00007B3C0000}"/>
    <cellStyle name="Normal 7 2 4 7 2" xfId="27514" xr:uid="{7405EF7E-E80A-4282-9DFC-7BE28B048887}"/>
    <cellStyle name="Normal 7 2 4 8" xfId="16310" xr:uid="{00000000-0005-0000-0000-00007C3C0000}"/>
    <cellStyle name="Normal 7 2 5" xfId="2550" xr:uid="{00000000-0005-0000-0000-0000BD090000}"/>
    <cellStyle name="Normal 7 2 5 2" xfId="16311" xr:uid="{00000000-0005-0000-0000-00007E3C0000}"/>
    <cellStyle name="Normal 7 2 5 2 2" xfId="16312" xr:uid="{00000000-0005-0000-0000-00007F3C0000}"/>
    <cellStyle name="Normal 7 2 5 2 2 2" xfId="16313" xr:uid="{00000000-0005-0000-0000-0000803C0000}"/>
    <cellStyle name="Normal 7 2 5 2 2 3" xfId="27516" xr:uid="{8F3D0C67-AEEF-4DCF-974B-3D9EB50503A9}"/>
    <cellStyle name="Normal 7 2 5 2 3" xfId="16314" xr:uid="{00000000-0005-0000-0000-0000813C0000}"/>
    <cellStyle name="Normal 7 2 5 2 4" xfId="16315" xr:uid="{00000000-0005-0000-0000-0000823C0000}"/>
    <cellStyle name="Normal 7 2 5 2 4 2" xfId="27518" xr:uid="{323014E8-5504-4697-8A7D-57CC01579543}"/>
    <cellStyle name="Normal 7 2 5 2 5" xfId="16316" xr:uid="{00000000-0005-0000-0000-0000833C0000}"/>
    <cellStyle name="Normal 7 2 5 3" xfId="16317" xr:uid="{00000000-0005-0000-0000-0000843C0000}"/>
    <cellStyle name="Normal 7 2 5 3 2" xfId="16318" xr:uid="{00000000-0005-0000-0000-0000853C0000}"/>
    <cellStyle name="Normal 7 2 5 3 2 2" xfId="16319" xr:uid="{00000000-0005-0000-0000-0000863C0000}"/>
    <cellStyle name="Normal 7 2 5 3 2 3" xfId="16320" xr:uid="{00000000-0005-0000-0000-0000873C0000}"/>
    <cellStyle name="Normal 7 2 5 3 3" xfId="16321" xr:uid="{00000000-0005-0000-0000-0000883C0000}"/>
    <cellStyle name="Normal 7 2 5 3 4" xfId="16322" xr:uid="{00000000-0005-0000-0000-0000893C0000}"/>
    <cellStyle name="Normal 7 2 5 3 4 2" xfId="27525" xr:uid="{841E19B0-C2C8-4B1F-A49D-1388D2ADF4EE}"/>
    <cellStyle name="Normal 7 2 5 3 5" xfId="16323" xr:uid="{00000000-0005-0000-0000-00008A3C0000}"/>
    <cellStyle name="Normal 7 2 5 3 5 2" xfId="27526" xr:uid="{D17DA395-653A-40B6-9D77-82C02961EF8E}"/>
    <cellStyle name="Normal 7 2 5 3 6" xfId="16324" xr:uid="{00000000-0005-0000-0000-00008B3C0000}"/>
    <cellStyle name="Normal 7 2 5 4" xfId="16325" xr:uid="{00000000-0005-0000-0000-00008C3C0000}"/>
    <cellStyle name="Normal 7 2 5 4 2" xfId="16326" xr:uid="{00000000-0005-0000-0000-00008D3C0000}"/>
    <cellStyle name="Normal 7 2 5 4 2 2" xfId="16327" xr:uid="{00000000-0005-0000-0000-00008E3C0000}"/>
    <cellStyle name="Normal 7 2 5 4 2 3" xfId="16328" xr:uid="{00000000-0005-0000-0000-00008F3C0000}"/>
    <cellStyle name="Normal 7 2 5 4 3" xfId="16329" xr:uid="{00000000-0005-0000-0000-0000903C0000}"/>
    <cellStyle name="Normal 7 2 5 4 4" xfId="16330" xr:uid="{00000000-0005-0000-0000-0000913C0000}"/>
    <cellStyle name="Normal 7 2 5 4 4 2" xfId="27527" xr:uid="{3D9ADF07-972E-45DA-A690-540C40C55604}"/>
    <cellStyle name="Normal 7 2 5 4 5" xfId="16331" xr:uid="{00000000-0005-0000-0000-0000923C0000}"/>
    <cellStyle name="Normal 7 2 5 4 5 2" xfId="27528" xr:uid="{1CA9CB41-E8D7-4B6C-8514-2F1A78E8CD4C}"/>
    <cellStyle name="Normal 7 2 5 4 6" xfId="16332" xr:uid="{00000000-0005-0000-0000-0000933C0000}"/>
    <cellStyle name="Normal 7 2 5 5" xfId="16333" xr:uid="{00000000-0005-0000-0000-0000943C0000}"/>
    <cellStyle name="Normal 7 2 5 5 2" xfId="16334" xr:uid="{00000000-0005-0000-0000-0000953C0000}"/>
    <cellStyle name="Normal 7 2 5 5 3" xfId="16335" xr:uid="{00000000-0005-0000-0000-0000963C0000}"/>
    <cellStyle name="Normal 7 2 5 6" xfId="16336" xr:uid="{00000000-0005-0000-0000-0000973C0000}"/>
    <cellStyle name="Normal 7 2 5 7" xfId="16337" xr:uid="{00000000-0005-0000-0000-0000983C0000}"/>
    <cellStyle name="Normal 7 2 5 7 2" xfId="27531" xr:uid="{034B68CE-F46B-4C55-AEB3-9CFAF630A65B}"/>
    <cellStyle name="Normal 7 2 5 8" xfId="16338" xr:uid="{00000000-0005-0000-0000-0000993C0000}"/>
    <cellStyle name="Normal 7 2 6" xfId="2551" xr:uid="{00000000-0005-0000-0000-0000BE090000}"/>
    <cellStyle name="Normal 7 2 6 2" xfId="16339" xr:uid="{00000000-0005-0000-0000-00009B3C0000}"/>
    <cellStyle name="Normal 7 2 6 2 2" xfId="16340" xr:uid="{00000000-0005-0000-0000-00009C3C0000}"/>
    <cellStyle name="Normal 7 2 6 2 3" xfId="27532" xr:uid="{3DD48FA2-FB55-49A8-86EA-FF1E7DF0BC19}"/>
    <cellStyle name="Normal 7 2 6 3" xfId="16341" xr:uid="{00000000-0005-0000-0000-00009D3C0000}"/>
    <cellStyle name="Normal 7 2 6 3 2" xfId="27533" xr:uid="{36F48D93-FE53-4D8D-AA16-6E8E714C87EF}"/>
    <cellStyle name="Normal 7 2 6 4" xfId="16342" xr:uid="{00000000-0005-0000-0000-00009E3C0000}"/>
    <cellStyle name="Normal 7 2 6 5" xfId="16343" xr:uid="{00000000-0005-0000-0000-00009F3C0000}"/>
    <cellStyle name="Normal 7 2 7" xfId="2552" xr:uid="{00000000-0005-0000-0000-0000BF090000}"/>
    <cellStyle name="Normal 7 2 7 2" xfId="16345" xr:uid="{00000000-0005-0000-0000-0000A13C0000}"/>
    <cellStyle name="Normal 7 2 7 3" xfId="16346" xr:uid="{00000000-0005-0000-0000-0000A23C0000}"/>
    <cellStyle name="Normal 7 2 8" xfId="2553" xr:uid="{00000000-0005-0000-0000-0000C0090000}"/>
    <cellStyle name="Normal 7 2 8 2" xfId="16347" xr:uid="{00000000-0005-0000-0000-0000A43C0000}"/>
    <cellStyle name="Normal 7 2 8 3" xfId="16348" xr:uid="{00000000-0005-0000-0000-0000A53C0000}"/>
    <cellStyle name="Normal 7 2 9" xfId="2554" xr:uid="{00000000-0005-0000-0000-0000C1090000}"/>
    <cellStyle name="Normal 7 2 9 2" xfId="16349" xr:uid="{00000000-0005-0000-0000-0000A73C0000}"/>
    <cellStyle name="Normal 7 2 9 3" xfId="16350" xr:uid="{00000000-0005-0000-0000-0000A83C0000}"/>
    <cellStyle name="Normal 7 2_App b.3 Unspent_" xfId="2555" xr:uid="{00000000-0005-0000-0000-0000C2090000}"/>
    <cellStyle name="Normal 7 20" xfId="2556" xr:uid="{00000000-0005-0000-0000-0000C3090000}"/>
    <cellStyle name="Normal 7 20 2" xfId="16351" xr:uid="{00000000-0005-0000-0000-0000AA3C0000}"/>
    <cellStyle name="Normal 7 20 3" xfId="16352" xr:uid="{00000000-0005-0000-0000-0000AB3C0000}"/>
    <cellStyle name="Normal 7 21" xfId="2557" xr:uid="{00000000-0005-0000-0000-0000C4090000}"/>
    <cellStyle name="Normal 7 21 2" xfId="16354" xr:uid="{00000000-0005-0000-0000-0000AD3C0000}"/>
    <cellStyle name="Normal 7 21 3" xfId="16355" xr:uid="{00000000-0005-0000-0000-0000AE3C0000}"/>
    <cellStyle name="Normal 7 22" xfId="2558" xr:uid="{00000000-0005-0000-0000-0000C5090000}"/>
    <cellStyle name="Normal 7 22 2" xfId="16356" xr:uid="{00000000-0005-0000-0000-0000B03C0000}"/>
    <cellStyle name="Normal 7 22 3" xfId="16357" xr:uid="{00000000-0005-0000-0000-0000B13C0000}"/>
    <cellStyle name="Normal 7 23" xfId="2559" xr:uid="{00000000-0005-0000-0000-0000C6090000}"/>
    <cellStyle name="Normal 7 23 2" xfId="16358" xr:uid="{00000000-0005-0000-0000-0000B33C0000}"/>
    <cellStyle name="Normal 7 23 3" xfId="16359" xr:uid="{00000000-0005-0000-0000-0000B43C0000}"/>
    <cellStyle name="Normal 7 24" xfId="2560" xr:uid="{00000000-0005-0000-0000-0000C7090000}"/>
    <cellStyle name="Normal 7 24 2" xfId="16360" xr:uid="{00000000-0005-0000-0000-0000B63C0000}"/>
    <cellStyle name="Normal 7 24 3" xfId="16361" xr:uid="{00000000-0005-0000-0000-0000B73C0000}"/>
    <cellStyle name="Normal 7 25" xfId="16362" xr:uid="{00000000-0005-0000-0000-0000B83C0000}"/>
    <cellStyle name="Normal 7 25 2" xfId="16363" xr:uid="{00000000-0005-0000-0000-0000B93C0000}"/>
    <cellStyle name="Normal 7 25 2 2" xfId="16364" xr:uid="{00000000-0005-0000-0000-0000BA3C0000}"/>
    <cellStyle name="Normal 7 25 2 3" xfId="16365" xr:uid="{00000000-0005-0000-0000-0000BB3C0000}"/>
    <cellStyle name="Normal 7 25 2 3 2" xfId="27537" xr:uid="{75CFE67B-48C0-438D-A30B-F1E3C1F296F4}"/>
    <cellStyle name="Normal 7 25 2 4" xfId="16366" xr:uid="{00000000-0005-0000-0000-0000BC3C0000}"/>
    <cellStyle name="Normal 7 25 3" xfId="16367" xr:uid="{00000000-0005-0000-0000-0000BD3C0000}"/>
    <cellStyle name="Normal 7 25 4" xfId="16368" xr:uid="{00000000-0005-0000-0000-0000BE3C0000}"/>
    <cellStyle name="Normal 7 25 4 2" xfId="27538" xr:uid="{E443492D-A09B-46E4-80E2-A866856EB710}"/>
    <cellStyle name="Normal 7 25 5" xfId="16369" xr:uid="{00000000-0005-0000-0000-0000BF3C0000}"/>
    <cellStyle name="Normal 7 25 5 2" xfId="27539" xr:uid="{584D2E80-BFE9-4CE4-A57B-09294288576B}"/>
    <cellStyle name="Normal 7 25 6" xfId="16370" xr:uid="{00000000-0005-0000-0000-0000C03C0000}"/>
    <cellStyle name="Normal 7 26" xfId="16371" xr:uid="{00000000-0005-0000-0000-0000C13C0000}"/>
    <cellStyle name="Normal 7 26 2" xfId="16372" xr:uid="{00000000-0005-0000-0000-0000C23C0000}"/>
    <cellStyle name="Normal 7 26 2 2" xfId="16373" xr:uid="{00000000-0005-0000-0000-0000C33C0000}"/>
    <cellStyle name="Normal 7 26 2 3" xfId="16374" xr:uid="{00000000-0005-0000-0000-0000C43C0000}"/>
    <cellStyle name="Normal 7 26 3" xfId="16375" xr:uid="{00000000-0005-0000-0000-0000C53C0000}"/>
    <cellStyle name="Normal 7 26 4" xfId="16376" xr:uid="{00000000-0005-0000-0000-0000C63C0000}"/>
    <cellStyle name="Normal 7 26 4 2" xfId="27540" xr:uid="{8102A384-63CD-4F2F-9871-5444687E6FBB}"/>
    <cellStyle name="Normal 7 26 5" xfId="16377" xr:uid="{00000000-0005-0000-0000-0000C73C0000}"/>
    <cellStyle name="Normal 7 26 6" xfId="16378" xr:uid="{00000000-0005-0000-0000-0000C83C0000}"/>
    <cellStyle name="Normal 7 27" xfId="16379" xr:uid="{00000000-0005-0000-0000-0000C93C0000}"/>
    <cellStyle name="Normal 7 27 2" xfId="16380" xr:uid="{00000000-0005-0000-0000-0000CA3C0000}"/>
    <cellStyle name="Normal 7 27 3" xfId="16381" xr:uid="{00000000-0005-0000-0000-0000CB3C0000}"/>
    <cellStyle name="Normal 7 27 3 2" xfId="27541" xr:uid="{86136553-CF93-4788-8EB5-7665D357BB67}"/>
    <cellStyle name="Normal 7 27 4" xfId="16382" xr:uid="{00000000-0005-0000-0000-0000CC3C0000}"/>
    <cellStyle name="Normal 7 28" xfId="16383" xr:uid="{00000000-0005-0000-0000-0000CD3C0000}"/>
    <cellStyle name="Normal 7 28 2" xfId="16384" xr:uid="{00000000-0005-0000-0000-0000CE3C0000}"/>
    <cellStyle name="Normal 7 28 2 2" xfId="27543" xr:uid="{ED69F6D4-9CC7-4D3B-BB37-A971485D26C8}"/>
    <cellStyle name="Normal 7 28 3" xfId="16385" xr:uid="{00000000-0005-0000-0000-0000CF3C0000}"/>
    <cellStyle name="Normal 7 28 3 2" xfId="27544" xr:uid="{CE595803-10D9-47EA-A4E9-7941498009D0}"/>
    <cellStyle name="Normal 7 28 4" xfId="27542" xr:uid="{D8ED8B9F-EE6E-4DC7-AFC9-3D5C370802C5}"/>
    <cellStyle name="Normal 7 29" xfId="16386" xr:uid="{00000000-0005-0000-0000-0000D03C0000}"/>
    <cellStyle name="Normal 7 29 2" xfId="16387" xr:uid="{00000000-0005-0000-0000-0000D13C0000}"/>
    <cellStyle name="Normal 7 29 2 2" xfId="27545" xr:uid="{138184CE-3FCC-44EC-96EB-E252430DDF8B}"/>
    <cellStyle name="Normal 7 3" xfId="2561" xr:uid="{00000000-0005-0000-0000-0000C8090000}"/>
    <cellStyle name="Normal 7 3 2" xfId="16388" xr:uid="{00000000-0005-0000-0000-0000D33C0000}"/>
    <cellStyle name="Normal 7 3 2 2" xfId="16389" xr:uid="{00000000-0005-0000-0000-0000D43C0000}"/>
    <cellStyle name="Normal 7 3 2 2 2" xfId="16390" xr:uid="{00000000-0005-0000-0000-0000D53C0000}"/>
    <cellStyle name="Normal 7 3 2 3" xfId="16391" xr:uid="{00000000-0005-0000-0000-0000D63C0000}"/>
    <cellStyle name="Normal 7 3 2 4" xfId="16392" xr:uid="{00000000-0005-0000-0000-0000D73C0000}"/>
    <cellStyle name="Normal 7 3 2 5" xfId="16393" xr:uid="{00000000-0005-0000-0000-0000D83C0000}"/>
    <cellStyle name="Normal 7 3 3" xfId="16394" xr:uid="{00000000-0005-0000-0000-0000D93C0000}"/>
    <cellStyle name="Normal 7 3 3 2" xfId="16395" xr:uid="{00000000-0005-0000-0000-0000DA3C0000}"/>
    <cellStyle name="Normal 7 3 3 3" xfId="16396" xr:uid="{00000000-0005-0000-0000-0000DB3C0000}"/>
    <cellStyle name="Normal 7 3 3 4" xfId="16397" xr:uid="{00000000-0005-0000-0000-0000DC3C0000}"/>
    <cellStyle name="Normal 7 3 4" xfId="16398" xr:uid="{00000000-0005-0000-0000-0000DD3C0000}"/>
    <cellStyle name="Normal 7 3 5" xfId="16399" xr:uid="{00000000-0005-0000-0000-0000DE3C0000}"/>
    <cellStyle name="Normal 7 30" xfId="16400" xr:uid="{00000000-0005-0000-0000-0000DF3C0000}"/>
    <cellStyle name="Normal 7 31" xfId="28926" xr:uid="{EAAC260B-7596-438D-B329-52FC9B349C0A}"/>
    <cellStyle name="Normal 7 4" xfId="2562" xr:uid="{00000000-0005-0000-0000-0000C9090000}"/>
    <cellStyle name="Normal 7 4 2" xfId="16401" xr:uid="{00000000-0005-0000-0000-0000E13C0000}"/>
    <cellStyle name="Normal 7 4 2 2" xfId="16402" xr:uid="{00000000-0005-0000-0000-0000E23C0000}"/>
    <cellStyle name="Normal 7 4 2 2 2" xfId="27547" xr:uid="{F8576CFD-6AEB-4EE2-A331-DE546F9D6E4E}"/>
    <cellStyle name="Normal 7 4 2 3" xfId="16403" xr:uid="{00000000-0005-0000-0000-0000E33C0000}"/>
    <cellStyle name="Normal 7 4 2 4" xfId="16404" xr:uid="{00000000-0005-0000-0000-0000E43C0000}"/>
    <cellStyle name="Normal 7 4 2 5" xfId="27546" xr:uid="{4C444F15-A447-44B0-998D-5A3463AE54E8}"/>
    <cellStyle name="Normal 7 4 3" xfId="16405" xr:uid="{00000000-0005-0000-0000-0000E53C0000}"/>
    <cellStyle name="Normal 7 4 4" xfId="16406" xr:uid="{00000000-0005-0000-0000-0000E63C0000}"/>
    <cellStyle name="Normal 7 4 4 2" xfId="27548" xr:uid="{642E45C0-10D7-4135-AB15-97CBC23B170F}"/>
    <cellStyle name="Normal 7 4 5" xfId="16407" xr:uid="{00000000-0005-0000-0000-0000E73C0000}"/>
    <cellStyle name="Normal 7 4 5 2" xfId="27549" xr:uid="{D80F5310-4E0C-4BAF-8838-3763B20CE945}"/>
    <cellStyle name="Normal 7 4 6" xfId="16408" xr:uid="{00000000-0005-0000-0000-0000E83C0000}"/>
    <cellStyle name="Normal 7 5" xfId="2563" xr:uid="{00000000-0005-0000-0000-0000CA090000}"/>
    <cellStyle name="Normal 7 5 2" xfId="16409" xr:uid="{00000000-0005-0000-0000-0000EA3C0000}"/>
    <cellStyle name="Normal 7 5 2 2" xfId="16410" xr:uid="{00000000-0005-0000-0000-0000EB3C0000}"/>
    <cellStyle name="Normal 7 5 2 3" xfId="16411" xr:uid="{00000000-0005-0000-0000-0000EC3C0000}"/>
    <cellStyle name="Normal 7 5 3" xfId="16412" xr:uid="{00000000-0005-0000-0000-0000ED3C0000}"/>
    <cellStyle name="Normal 7 5 4" xfId="16413" xr:uid="{00000000-0005-0000-0000-0000EE3C0000}"/>
    <cellStyle name="Normal 7 6" xfId="2564" xr:uid="{00000000-0005-0000-0000-0000CB090000}"/>
    <cellStyle name="Normal 7 6 2" xfId="16414" xr:uid="{00000000-0005-0000-0000-0000F03C0000}"/>
    <cellStyle name="Normal 7 6 2 2" xfId="16415" xr:uid="{00000000-0005-0000-0000-0000F13C0000}"/>
    <cellStyle name="Normal 7 6 3" xfId="16416" xr:uid="{00000000-0005-0000-0000-0000F23C0000}"/>
    <cellStyle name="Normal 7 7" xfId="2565" xr:uid="{00000000-0005-0000-0000-0000CC090000}"/>
    <cellStyle name="Normal 7 7 2" xfId="16417" xr:uid="{00000000-0005-0000-0000-0000F43C0000}"/>
    <cellStyle name="Normal 7 7 2 2" xfId="16418" xr:uid="{00000000-0005-0000-0000-0000F53C0000}"/>
    <cellStyle name="Normal 7 7 2 3" xfId="27550" xr:uid="{F454ADA5-D495-4E17-BC6E-FC2D70561B96}"/>
    <cellStyle name="Normal 7 7 3" xfId="16419" xr:uid="{00000000-0005-0000-0000-0000F63C0000}"/>
    <cellStyle name="Normal 7 7 3 2" xfId="27551" xr:uid="{AFDF2826-9A8F-4100-A84C-36D2307FC1EC}"/>
    <cellStyle name="Normal 7 7 4" xfId="16420" xr:uid="{00000000-0005-0000-0000-0000F73C0000}"/>
    <cellStyle name="Normal 7 7 5" xfId="16421" xr:uid="{00000000-0005-0000-0000-0000F83C0000}"/>
    <cellStyle name="Normal 7 8" xfId="2566" xr:uid="{00000000-0005-0000-0000-0000CD090000}"/>
    <cellStyle name="Normal 7 8 2" xfId="16422" xr:uid="{00000000-0005-0000-0000-0000FA3C0000}"/>
    <cellStyle name="Normal 7 8 2 2" xfId="16423" xr:uid="{00000000-0005-0000-0000-0000FB3C0000}"/>
    <cellStyle name="Normal 7 8 2 3" xfId="27552" xr:uid="{0DDB88BC-1996-4943-ABBA-1E582EC80F3B}"/>
    <cellStyle name="Normal 7 8 3" xfId="16424" xr:uid="{00000000-0005-0000-0000-0000FC3C0000}"/>
    <cellStyle name="Normal 7 8 3 2" xfId="27553" xr:uid="{7A05C50A-8322-4637-B633-ADF08A292A31}"/>
    <cellStyle name="Normal 7 8 4" xfId="16425" xr:uid="{00000000-0005-0000-0000-0000FD3C0000}"/>
    <cellStyle name="Normal 7 8 5" xfId="16426" xr:uid="{00000000-0005-0000-0000-0000FE3C0000}"/>
    <cellStyle name="Normal 7 9" xfId="2567" xr:uid="{00000000-0005-0000-0000-0000CE090000}"/>
    <cellStyle name="Normal 7 9 2" xfId="16427" xr:uid="{00000000-0005-0000-0000-0000003D0000}"/>
    <cellStyle name="Normal 7 9 3" xfId="16428" xr:uid="{00000000-0005-0000-0000-0000013D0000}"/>
    <cellStyle name="Normal 7_App b.3 Unspent_" xfId="2568" xr:uid="{00000000-0005-0000-0000-0000CF090000}"/>
    <cellStyle name="Normal 70" xfId="16429" xr:uid="{00000000-0005-0000-0000-0000033D0000}"/>
    <cellStyle name="Normal 70 2" xfId="16430" xr:uid="{00000000-0005-0000-0000-0000043D0000}"/>
    <cellStyle name="Normal 70 2 2" xfId="27554" xr:uid="{7E85FD7D-A710-4FF5-9EB9-62B7D504D56E}"/>
    <cellStyle name="Normal 71" xfId="16431" xr:uid="{00000000-0005-0000-0000-0000053D0000}"/>
    <cellStyle name="Normal 71 2" xfId="16432" xr:uid="{00000000-0005-0000-0000-0000063D0000}"/>
    <cellStyle name="Normal 71 2 2" xfId="27555" xr:uid="{E1855C3C-3EC3-41F2-B4BA-2987BB66AC3D}"/>
    <cellStyle name="Normal 71 3" xfId="49" xr:uid="{00000000-0005-0000-0000-000034000000}"/>
    <cellStyle name="Normal 71 3 2" xfId="151" xr:uid="{00000000-0005-0000-0000-000034000000}"/>
    <cellStyle name="Normal 71 3 2 2" xfId="20710" xr:uid="{67BF898E-8629-42AA-B195-77B18FE16DBD}"/>
    <cellStyle name="Normal 71 3 3" xfId="20640" xr:uid="{3AF3EE7D-297F-40A6-A99E-6E6B73511969}"/>
    <cellStyle name="Normal 72" xfId="16433" xr:uid="{00000000-0005-0000-0000-0000073D0000}"/>
    <cellStyle name="Normal 72 2" xfId="16434" xr:uid="{00000000-0005-0000-0000-0000083D0000}"/>
    <cellStyle name="Normal 72 2 2" xfId="27556" xr:uid="{9F8036C5-1B51-463A-806A-144178E5DEA1}"/>
    <cellStyle name="Normal 72 3" xfId="50" xr:uid="{00000000-0005-0000-0000-000035000000}"/>
    <cellStyle name="Normal 72 3 2" xfId="152" xr:uid="{00000000-0005-0000-0000-000035000000}"/>
    <cellStyle name="Normal 72 3 2 2" xfId="20711" xr:uid="{2CBA57A6-B7B5-4667-AE4C-D7992BE4BB73}"/>
    <cellStyle name="Normal 72 3 3" xfId="20641" xr:uid="{B089D34A-CFF7-42AE-B830-06C6EEF41D63}"/>
    <cellStyle name="Normal 73" xfId="16435" xr:uid="{00000000-0005-0000-0000-0000093D0000}"/>
    <cellStyle name="Normal 73 2" xfId="16436" xr:uid="{00000000-0005-0000-0000-00000A3D0000}"/>
    <cellStyle name="Normal 73 2 2" xfId="27557" xr:uid="{33F42225-F4EA-4177-B8D8-D5862553E5C3}"/>
    <cellStyle name="Normal 73 3" xfId="51" xr:uid="{00000000-0005-0000-0000-000036000000}"/>
    <cellStyle name="Normal 73 3 2" xfId="153" xr:uid="{00000000-0005-0000-0000-000036000000}"/>
    <cellStyle name="Normal 73 3 2 2" xfId="20712" xr:uid="{D3CC1AA7-DCE1-415E-8A12-898B1C82BF96}"/>
    <cellStyle name="Normal 73 3 3" xfId="20642" xr:uid="{B8CA14B2-3F20-4831-866D-EB56352D0A9D}"/>
    <cellStyle name="Normal 74" xfId="16437" xr:uid="{00000000-0005-0000-0000-00000B3D0000}"/>
    <cellStyle name="Normal 74 2" xfId="16438" xr:uid="{00000000-0005-0000-0000-00000C3D0000}"/>
    <cellStyle name="Normal 74 2 2" xfId="27558" xr:uid="{8953B37A-A687-41A1-BD38-0E3C422D3B92}"/>
    <cellStyle name="Normal 74 3" xfId="55" xr:uid="{00000000-0005-0000-0000-000037000000}"/>
    <cellStyle name="Normal 74 3 2" xfId="157" xr:uid="{00000000-0005-0000-0000-000037000000}"/>
    <cellStyle name="Normal 74 3 2 2" xfId="20716" xr:uid="{4032C5BD-0714-4EF6-9D88-B5A0782F574C}"/>
    <cellStyle name="Normal 74 3 3" xfId="20646" xr:uid="{18B49825-269C-4AF4-B736-AAA7D5D4C8B8}"/>
    <cellStyle name="Normal 75" xfId="16439" xr:uid="{00000000-0005-0000-0000-00000D3D0000}"/>
    <cellStyle name="Normal 75 2" xfId="16440" xr:uid="{00000000-0005-0000-0000-00000E3D0000}"/>
    <cellStyle name="Normal 75 2 2" xfId="27559" xr:uid="{F0DFBBBE-0FE2-4756-BB5D-785E1A3AB58A}"/>
    <cellStyle name="Normal 75 3" xfId="52" xr:uid="{00000000-0005-0000-0000-000038000000}"/>
    <cellStyle name="Normal 75 3 2" xfId="154" xr:uid="{00000000-0005-0000-0000-000038000000}"/>
    <cellStyle name="Normal 75 3 2 2" xfId="20713" xr:uid="{AC75BF5E-F654-497C-8C3C-A17759C2E543}"/>
    <cellStyle name="Normal 75 3 3" xfId="20643" xr:uid="{FFAC1B98-CE4C-40FF-987D-C781F9B9D5C3}"/>
    <cellStyle name="Normal 76" xfId="16441" xr:uid="{00000000-0005-0000-0000-00000F3D0000}"/>
    <cellStyle name="Normal 76 2" xfId="16442" xr:uid="{00000000-0005-0000-0000-0000103D0000}"/>
    <cellStyle name="Normal 76 2 2" xfId="27560" xr:uid="{81B1458E-AE6E-4F12-9BB0-59CCD40F4782}"/>
    <cellStyle name="Normal 76 3" xfId="54" xr:uid="{00000000-0005-0000-0000-000039000000}"/>
    <cellStyle name="Normal 76 3 2" xfId="156" xr:uid="{00000000-0005-0000-0000-000039000000}"/>
    <cellStyle name="Normal 76 3 2 2" xfId="20715" xr:uid="{912BB682-7488-466F-B9E6-A27C25787227}"/>
    <cellStyle name="Normal 76 3 3" xfId="20645" xr:uid="{BC0D5E67-486A-4885-A8A6-21462F114123}"/>
    <cellStyle name="Normal 77" xfId="16443" xr:uid="{00000000-0005-0000-0000-0000113D0000}"/>
    <cellStyle name="Normal 77 2" xfId="16444" xr:uid="{00000000-0005-0000-0000-0000123D0000}"/>
    <cellStyle name="Normal 77 2 2" xfId="27561" xr:uid="{CEA356DA-9C77-49FF-BF4C-01B823F52A9E}"/>
    <cellStyle name="Normal 77 3" xfId="53" xr:uid="{00000000-0005-0000-0000-00003A000000}"/>
    <cellStyle name="Normal 77 3 2" xfId="155" xr:uid="{00000000-0005-0000-0000-00003A000000}"/>
    <cellStyle name="Normal 77 3 2 2" xfId="20714" xr:uid="{1DE6153B-852B-4175-8AB0-88BDD72789F3}"/>
    <cellStyle name="Normal 77 3 3" xfId="20644" xr:uid="{9B9D0BD8-EE01-492C-846A-CE88043BB84D}"/>
    <cellStyle name="Normal 78" xfId="16445" xr:uid="{00000000-0005-0000-0000-0000133D0000}"/>
    <cellStyle name="Normal 78 2" xfId="16446" xr:uid="{00000000-0005-0000-0000-0000143D0000}"/>
    <cellStyle name="Normal 78 2 2" xfId="16447" xr:uid="{00000000-0005-0000-0000-0000153D0000}"/>
    <cellStyle name="Normal 78 2 2 2" xfId="27563" xr:uid="{D777487D-8505-46FB-A5C0-4002E11969EC}"/>
    <cellStyle name="Normal 78 2 3" xfId="27562" xr:uid="{B3BCAC9B-D383-4F6D-A1F1-2451871FFAA3}"/>
    <cellStyle name="Normal 78 3" xfId="16448" xr:uid="{00000000-0005-0000-0000-0000163D0000}"/>
    <cellStyle name="Normal 78 3 2" xfId="27564" xr:uid="{986AFA2C-F4D1-4AFA-A245-B3A08C1C07A0}"/>
    <cellStyle name="Normal 79" xfId="16449" xr:uid="{00000000-0005-0000-0000-0000173D0000}"/>
    <cellStyle name="Normal 79 2" xfId="16450" xr:uid="{00000000-0005-0000-0000-0000183D0000}"/>
    <cellStyle name="Normal 79 2 2" xfId="16451" xr:uid="{00000000-0005-0000-0000-0000193D0000}"/>
    <cellStyle name="Normal 79 2 2 2" xfId="27566" xr:uid="{1E2DBC35-EE98-4007-B55B-1B5EE6882D65}"/>
    <cellStyle name="Normal 79 2 3" xfId="27565" xr:uid="{EF077501-FCC5-43F2-BD55-CB64DD59530C}"/>
    <cellStyle name="Normal 79 3" xfId="56" xr:uid="{00000000-0005-0000-0000-00003B000000}"/>
    <cellStyle name="Normal 79 3 2" xfId="158" xr:uid="{00000000-0005-0000-0000-00003B000000}"/>
    <cellStyle name="Normal 79 3 2 2" xfId="20717" xr:uid="{C264A707-AFE6-4A90-9BC8-271AA1B6ED44}"/>
    <cellStyle name="Normal 79 3 3" xfId="20647" xr:uid="{EFE91C38-1ABA-4D35-8851-CD6BE231B1DF}"/>
    <cellStyle name="Normal 8" xfId="2569" xr:uid="{00000000-0005-0000-0000-0000D0090000}"/>
    <cellStyle name="Normal 8 10" xfId="16452" xr:uid="{00000000-0005-0000-0000-00001C3D0000}"/>
    <cellStyle name="Normal 8 10 2" xfId="16453" xr:uid="{00000000-0005-0000-0000-00001D3D0000}"/>
    <cellStyle name="Normal 8 10 3" xfId="16454" xr:uid="{00000000-0005-0000-0000-00001E3D0000}"/>
    <cellStyle name="Normal 8 10 3 2" xfId="27567" xr:uid="{9CD509B7-2234-4B78-9B01-F1C4EDA7D458}"/>
    <cellStyle name="Normal 8 10 4" xfId="16455" xr:uid="{00000000-0005-0000-0000-00001F3D0000}"/>
    <cellStyle name="Normal 8 11" xfId="16456" xr:uid="{00000000-0005-0000-0000-0000203D0000}"/>
    <cellStyle name="Normal 8 11 2" xfId="16457" xr:uid="{00000000-0005-0000-0000-0000213D0000}"/>
    <cellStyle name="Normal 8 11 2 2" xfId="16458" xr:uid="{00000000-0005-0000-0000-0000223D0000}"/>
    <cellStyle name="Normal 8 11 2 2 2" xfId="27569" xr:uid="{8214D77D-9E89-42A6-A6A7-CE9F4F2276EC}"/>
    <cellStyle name="Normal 8 11 3" xfId="16459" xr:uid="{00000000-0005-0000-0000-0000233D0000}"/>
    <cellStyle name="Normal 8 11 3 2" xfId="27570" xr:uid="{723BC00A-81C9-4189-B18A-DB77061E1540}"/>
    <cellStyle name="Normal 8 11 4" xfId="27568" xr:uid="{1E024CD1-5109-4A35-86DF-520DE1B9F960}"/>
    <cellStyle name="Normal 8 12" xfId="16460" xr:uid="{00000000-0005-0000-0000-0000243D0000}"/>
    <cellStyle name="Normal 8 12 2" xfId="16461" xr:uid="{00000000-0005-0000-0000-0000253D0000}"/>
    <cellStyle name="Normal 8 12 2 2" xfId="27571" xr:uid="{05C03748-C2F7-402F-B4D1-3283463EDB5F}"/>
    <cellStyle name="Normal 8 13" xfId="16462" xr:uid="{00000000-0005-0000-0000-0000263D0000}"/>
    <cellStyle name="Normal 8 13 2" xfId="27572" xr:uid="{A8B023CB-27C8-4B83-90AC-56DF230DCBEF}"/>
    <cellStyle name="Normal 8 14" xfId="16463" xr:uid="{00000000-0005-0000-0000-0000273D0000}"/>
    <cellStyle name="Normal 8 15" xfId="16464" xr:uid="{00000000-0005-0000-0000-0000283D0000}"/>
    <cellStyle name="Normal 8 16" xfId="5335" xr:uid="{00000000-0005-0000-0000-00001B3D0000}"/>
    <cellStyle name="Normal 8 2" xfId="2570" xr:uid="{00000000-0005-0000-0000-0000D1090000}"/>
    <cellStyle name="Normal 8 2 2" xfId="16465" xr:uid="{00000000-0005-0000-0000-00002A3D0000}"/>
    <cellStyle name="Normal 8 2 2 2" xfId="16466" xr:uid="{00000000-0005-0000-0000-00002B3D0000}"/>
    <cellStyle name="Normal 8 2 2 2 2" xfId="16467" xr:uid="{00000000-0005-0000-0000-00002C3D0000}"/>
    <cellStyle name="Normal 8 2 2 2 2 2" xfId="16468" xr:uid="{00000000-0005-0000-0000-00002D3D0000}"/>
    <cellStyle name="Normal 8 2 2 2 2 2 2" xfId="16469" xr:uid="{00000000-0005-0000-0000-00002E3D0000}"/>
    <cellStyle name="Normal 8 2 2 2 2 2 3" xfId="16470" xr:uid="{00000000-0005-0000-0000-00002F3D0000}"/>
    <cellStyle name="Normal 8 2 2 2 2 3" xfId="16471" xr:uid="{00000000-0005-0000-0000-0000303D0000}"/>
    <cellStyle name="Normal 8 2 2 2 2 4" xfId="16472" xr:uid="{00000000-0005-0000-0000-0000313D0000}"/>
    <cellStyle name="Normal 8 2 2 2 2 4 2" xfId="27573" xr:uid="{85698A31-BA6E-4947-83F5-9155B14A97C8}"/>
    <cellStyle name="Normal 8 2 2 2 2 5" xfId="16473" xr:uid="{00000000-0005-0000-0000-0000323D0000}"/>
    <cellStyle name="Normal 8 2 2 2 2 5 2" xfId="27574" xr:uid="{9C5C7894-D1DA-4B3B-A251-7A1E196A89BE}"/>
    <cellStyle name="Normal 8 2 2 2 2 6" xfId="16474" xr:uid="{00000000-0005-0000-0000-0000333D0000}"/>
    <cellStyle name="Normal 8 2 2 2 3" xfId="16475" xr:uid="{00000000-0005-0000-0000-0000343D0000}"/>
    <cellStyle name="Normal 8 2 2 2 3 2" xfId="16476" xr:uid="{00000000-0005-0000-0000-0000353D0000}"/>
    <cellStyle name="Normal 8 2 2 2 3 2 2" xfId="16477" xr:uid="{00000000-0005-0000-0000-0000363D0000}"/>
    <cellStyle name="Normal 8 2 2 2 3 2 3" xfId="16478" xr:uid="{00000000-0005-0000-0000-0000373D0000}"/>
    <cellStyle name="Normal 8 2 2 2 3 3" xfId="16479" xr:uid="{00000000-0005-0000-0000-0000383D0000}"/>
    <cellStyle name="Normal 8 2 2 2 3 3 2" xfId="16480" xr:uid="{00000000-0005-0000-0000-0000393D0000}"/>
    <cellStyle name="Normal 8 2 2 2 3 3 3" xfId="27575" xr:uid="{5F4EDBF8-CEA5-4470-A85B-6167EE9FBC52}"/>
    <cellStyle name="Normal 8 2 2 2 3 4" xfId="16481" xr:uid="{00000000-0005-0000-0000-00003A3D0000}"/>
    <cellStyle name="Normal 8 2 2 2 4" xfId="16482" xr:uid="{00000000-0005-0000-0000-00003B3D0000}"/>
    <cellStyle name="Normal 8 2 2 2 4 2" xfId="16483" xr:uid="{00000000-0005-0000-0000-00003C3D0000}"/>
    <cellStyle name="Normal 8 2 2 2 4 3" xfId="16484" xr:uid="{00000000-0005-0000-0000-00003D3D0000}"/>
    <cellStyle name="Normal 8 2 2 2 5" xfId="16485" xr:uid="{00000000-0005-0000-0000-00003E3D0000}"/>
    <cellStyle name="Normal 8 2 2 2 6" xfId="16486" xr:uid="{00000000-0005-0000-0000-00003F3D0000}"/>
    <cellStyle name="Normal 8 2 2 2 6 2" xfId="27576" xr:uid="{266F0F33-03DB-422C-97EE-AA958AB01B32}"/>
    <cellStyle name="Normal 8 2 2 2 7" xfId="16487" xr:uid="{00000000-0005-0000-0000-0000403D0000}"/>
    <cellStyle name="Normal 8 2 2 2 7 2" xfId="27577" xr:uid="{2E992CCE-F4E8-4308-B59F-18CD7802B182}"/>
    <cellStyle name="Normal 8 2 2 2 8" xfId="16488" xr:uid="{00000000-0005-0000-0000-0000413D0000}"/>
    <cellStyle name="Normal 8 2 2 3" xfId="16489" xr:uid="{00000000-0005-0000-0000-0000423D0000}"/>
    <cellStyle name="Normal 8 2 2 3 2" xfId="16490" xr:uid="{00000000-0005-0000-0000-0000433D0000}"/>
    <cellStyle name="Normal 8 2 2 3 2 2" xfId="16491" xr:uid="{00000000-0005-0000-0000-0000443D0000}"/>
    <cellStyle name="Normal 8 2 2 3 2 3" xfId="16492" xr:uid="{00000000-0005-0000-0000-0000453D0000}"/>
    <cellStyle name="Normal 8 2 2 3 2 3 2" xfId="27578" xr:uid="{3968963C-DA07-46A2-A16B-7D881D4FE516}"/>
    <cellStyle name="Normal 8 2 2 3 2 4" xfId="16493" xr:uid="{00000000-0005-0000-0000-0000463D0000}"/>
    <cellStyle name="Normal 8 2 2 3 3" xfId="16494" xr:uid="{00000000-0005-0000-0000-0000473D0000}"/>
    <cellStyle name="Normal 8 2 2 3 4" xfId="16495" xr:uid="{00000000-0005-0000-0000-0000483D0000}"/>
    <cellStyle name="Normal 8 2 2 3 4 2" xfId="27579" xr:uid="{EE033A41-EFE9-43D0-A85F-259E7D1B5792}"/>
    <cellStyle name="Normal 8 2 2 3 5" xfId="16496" xr:uid="{00000000-0005-0000-0000-0000493D0000}"/>
    <cellStyle name="Normal 8 2 2 3 5 2" xfId="27580" xr:uid="{87F098B1-9772-4441-B2A6-A182D4A0DE3D}"/>
    <cellStyle name="Normal 8 2 2 3 6" xfId="16497" xr:uid="{00000000-0005-0000-0000-00004A3D0000}"/>
    <cellStyle name="Normal 8 2 2 4" xfId="16498" xr:uid="{00000000-0005-0000-0000-00004B3D0000}"/>
    <cellStyle name="Normal 8 2 2 4 2" xfId="16499" xr:uid="{00000000-0005-0000-0000-00004C3D0000}"/>
    <cellStyle name="Normal 8 2 2 4 2 2" xfId="16500" xr:uid="{00000000-0005-0000-0000-00004D3D0000}"/>
    <cellStyle name="Normal 8 2 2 4 2 3" xfId="16501" xr:uid="{00000000-0005-0000-0000-00004E3D0000}"/>
    <cellStyle name="Normal 8 2 2 4 3" xfId="16502" xr:uid="{00000000-0005-0000-0000-00004F3D0000}"/>
    <cellStyle name="Normal 8 2 2 4 3 2" xfId="16503" xr:uid="{00000000-0005-0000-0000-0000503D0000}"/>
    <cellStyle name="Normal 8 2 2 4 3 3" xfId="27581" xr:uid="{366DB173-07B5-46DC-8931-83EE7D873741}"/>
    <cellStyle name="Normal 8 2 2 4 4" xfId="16504" xr:uid="{00000000-0005-0000-0000-0000513D0000}"/>
    <cellStyle name="Normal 8 2 2 5" xfId="16505" xr:uid="{00000000-0005-0000-0000-0000523D0000}"/>
    <cellStyle name="Normal 8 2 2 5 2" xfId="16506" xr:uid="{00000000-0005-0000-0000-0000533D0000}"/>
    <cellStyle name="Normal 8 2 2 5 3" xfId="16507" xr:uid="{00000000-0005-0000-0000-0000543D0000}"/>
    <cellStyle name="Normal 8 2 2 6" xfId="16508" xr:uid="{00000000-0005-0000-0000-0000553D0000}"/>
    <cellStyle name="Normal 8 2 2 7" xfId="16509" xr:uid="{00000000-0005-0000-0000-0000563D0000}"/>
    <cellStyle name="Normal 8 2 2 7 2" xfId="27583" xr:uid="{30D3425C-61C8-4CC5-83D3-4E436FCE87FE}"/>
    <cellStyle name="Normal 8 2 2 8" xfId="16510" xr:uid="{00000000-0005-0000-0000-0000573D0000}"/>
    <cellStyle name="Normal 8 2 2 9" xfId="16511" xr:uid="{00000000-0005-0000-0000-0000583D0000}"/>
    <cellStyle name="Normal 8 2 3" xfId="16512" xr:uid="{00000000-0005-0000-0000-0000593D0000}"/>
    <cellStyle name="Normal 8 2 3 2" xfId="16513" xr:uid="{00000000-0005-0000-0000-00005A3D0000}"/>
    <cellStyle name="Normal 8 2 3 2 2" xfId="16514" xr:uid="{00000000-0005-0000-0000-00005B3D0000}"/>
    <cellStyle name="Normal 8 2 3 2 2 2" xfId="16515" xr:uid="{00000000-0005-0000-0000-00005C3D0000}"/>
    <cellStyle name="Normal 8 2 3 2 2 3" xfId="16516" xr:uid="{00000000-0005-0000-0000-00005D3D0000}"/>
    <cellStyle name="Normal 8 2 3 2 2 3 2" xfId="27584" xr:uid="{2FF64AE5-B77E-43DD-8DB6-20A1AC52D8ED}"/>
    <cellStyle name="Normal 8 2 3 2 2 4" xfId="16517" xr:uid="{00000000-0005-0000-0000-00005E3D0000}"/>
    <cellStyle name="Normal 8 2 3 2 3" xfId="16518" xr:uid="{00000000-0005-0000-0000-00005F3D0000}"/>
    <cellStyle name="Normal 8 2 3 2 4" xfId="16519" xr:uid="{00000000-0005-0000-0000-0000603D0000}"/>
    <cellStyle name="Normal 8 2 3 2 4 2" xfId="27585" xr:uid="{7883D2DD-95E9-425C-A353-41108D7B098E}"/>
    <cellStyle name="Normal 8 2 3 2 5" xfId="16520" xr:uid="{00000000-0005-0000-0000-0000613D0000}"/>
    <cellStyle name="Normal 8 2 3 2 5 2" xfId="27586" xr:uid="{A597B7B9-8B5E-41AA-A53A-A03E37058348}"/>
    <cellStyle name="Normal 8 2 3 2 6" xfId="16521" xr:uid="{00000000-0005-0000-0000-0000623D0000}"/>
    <cellStyle name="Normal 8 2 3 3" xfId="16522" xr:uid="{00000000-0005-0000-0000-0000633D0000}"/>
    <cellStyle name="Normal 8 2 3 3 2" xfId="16523" xr:uid="{00000000-0005-0000-0000-0000643D0000}"/>
    <cellStyle name="Normal 8 2 3 3 2 2" xfId="16524" xr:uid="{00000000-0005-0000-0000-0000653D0000}"/>
    <cellStyle name="Normal 8 2 3 3 2 3" xfId="16525" xr:uid="{00000000-0005-0000-0000-0000663D0000}"/>
    <cellStyle name="Normal 8 2 3 3 3" xfId="16526" xr:uid="{00000000-0005-0000-0000-0000673D0000}"/>
    <cellStyle name="Normal 8 2 3 3 4" xfId="16527" xr:uid="{00000000-0005-0000-0000-0000683D0000}"/>
    <cellStyle name="Normal 8 2 3 3 4 2" xfId="27587" xr:uid="{4EB4F060-C64A-44F7-99E6-C1C99393C32C}"/>
    <cellStyle name="Normal 8 2 3 3 5" xfId="16528" xr:uid="{00000000-0005-0000-0000-0000693D0000}"/>
    <cellStyle name="Normal 8 2 3 3 5 2" xfId="27588" xr:uid="{5539717E-6013-4466-BE95-AEBB89FD355C}"/>
    <cellStyle name="Normal 8 2 3 3 6" xfId="16529" xr:uid="{00000000-0005-0000-0000-00006A3D0000}"/>
    <cellStyle name="Normal 8 2 3 4" xfId="16530" xr:uid="{00000000-0005-0000-0000-00006B3D0000}"/>
    <cellStyle name="Normal 8 2 3 4 2" xfId="16531" xr:uid="{00000000-0005-0000-0000-00006C3D0000}"/>
    <cellStyle name="Normal 8 2 3 4 3" xfId="16532" xr:uid="{00000000-0005-0000-0000-00006D3D0000}"/>
    <cellStyle name="Normal 8 2 3 5" xfId="16533" xr:uid="{00000000-0005-0000-0000-00006E3D0000}"/>
    <cellStyle name="Normal 8 2 3 6" xfId="16534" xr:uid="{00000000-0005-0000-0000-00006F3D0000}"/>
    <cellStyle name="Normal 8 2 3 6 2" xfId="27589" xr:uid="{5FFE5FF9-A475-4119-8493-20DD212F0616}"/>
    <cellStyle name="Normal 8 2 3 7" xfId="16535" xr:uid="{00000000-0005-0000-0000-0000703D0000}"/>
    <cellStyle name="Normal 8 2 3 7 2" xfId="27590" xr:uid="{A2994B90-C007-4CA1-AD79-C22DE21D5BDE}"/>
    <cellStyle name="Normal 8 2 3 8" xfId="16536" xr:uid="{00000000-0005-0000-0000-0000713D0000}"/>
    <cellStyle name="Normal 8 2 4" xfId="16537" xr:uid="{00000000-0005-0000-0000-0000723D0000}"/>
    <cellStyle name="Normal 8 2 4 2" xfId="16538" xr:uid="{00000000-0005-0000-0000-0000733D0000}"/>
    <cellStyle name="Normal 8 2 4 2 2" xfId="16539" xr:uid="{00000000-0005-0000-0000-0000743D0000}"/>
    <cellStyle name="Normal 8 2 4 2 3" xfId="16540" xr:uid="{00000000-0005-0000-0000-0000753D0000}"/>
    <cellStyle name="Normal 8 2 4 2 3 2" xfId="27591" xr:uid="{45CF895D-F94A-4BD9-8AB5-5569E8417A96}"/>
    <cellStyle name="Normal 8 2 4 2 4" xfId="16541" xr:uid="{00000000-0005-0000-0000-0000763D0000}"/>
    <cellStyle name="Normal 8 2 4 3" xfId="16542" xr:uid="{00000000-0005-0000-0000-0000773D0000}"/>
    <cellStyle name="Normal 8 2 4 4" xfId="16543" xr:uid="{00000000-0005-0000-0000-0000783D0000}"/>
    <cellStyle name="Normal 8 2 4 4 2" xfId="27592" xr:uid="{0FE779E2-C9F6-42A7-95DE-87A188EAD248}"/>
    <cellStyle name="Normal 8 2 4 5" xfId="16544" xr:uid="{00000000-0005-0000-0000-0000793D0000}"/>
    <cellStyle name="Normal 8 2 4 5 2" xfId="27593" xr:uid="{6F0411E4-DBE3-4F0A-B543-F2ED30F8DB0B}"/>
    <cellStyle name="Normal 8 2 4 6" xfId="16545" xr:uid="{00000000-0005-0000-0000-00007A3D0000}"/>
    <cellStyle name="Normal 8 2 5" xfId="16546" xr:uid="{00000000-0005-0000-0000-00007B3D0000}"/>
    <cellStyle name="Normal 8 2 5 2" xfId="16547" xr:uid="{00000000-0005-0000-0000-00007C3D0000}"/>
    <cellStyle name="Normal 8 2 5 2 2" xfId="16548" xr:uid="{00000000-0005-0000-0000-00007D3D0000}"/>
    <cellStyle name="Normal 8 2 5 2 3" xfId="16549" xr:uid="{00000000-0005-0000-0000-00007E3D0000}"/>
    <cellStyle name="Normal 8 2 5 3" xfId="16550" xr:uid="{00000000-0005-0000-0000-00007F3D0000}"/>
    <cellStyle name="Normal 8 2 5 3 2" xfId="16551" xr:uid="{00000000-0005-0000-0000-0000803D0000}"/>
    <cellStyle name="Normal 8 2 5 3 3" xfId="27594" xr:uid="{6DBD9576-A442-4B4F-B618-86CC00607982}"/>
    <cellStyle name="Normal 8 2 5 4" xfId="16552" xr:uid="{00000000-0005-0000-0000-0000813D0000}"/>
    <cellStyle name="Normal 8 2 6" xfId="16553" xr:uid="{00000000-0005-0000-0000-0000823D0000}"/>
    <cellStyle name="Normal 8 2 6 2" xfId="16554" xr:uid="{00000000-0005-0000-0000-0000833D0000}"/>
    <cellStyle name="Normal 8 2 6 3" xfId="16555" xr:uid="{00000000-0005-0000-0000-0000843D0000}"/>
    <cellStyle name="Normal 8 2 7" xfId="16556" xr:uid="{00000000-0005-0000-0000-0000853D0000}"/>
    <cellStyle name="Normal 8 2 7 2" xfId="16557" xr:uid="{00000000-0005-0000-0000-0000863D0000}"/>
    <cellStyle name="Normal 8 2 7 3" xfId="16558" xr:uid="{00000000-0005-0000-0000-0000873D0000}"/>
    <cellStyle name="Normal 8 2 7 4" xfId="27595" xr:uid="{302B0299-B5F8-4430-8F59-04B6B0E7C0AA}"/>
    <cellStyle name="Normal 8 2 8" xfId="16559" xr:uid="{00000000-0005-0000-0000-0000883D0000}"/>
    <cellStyle name="Normal 8 3" xfId="2571" xr:uid="{00000000-0005-0000-0000-0000D2090000}"/>
    <cellStyle name="Normal 8 3 2" xfId="16560" xr:uid="{00000000-0005-0000-0000-00008A3D0000}"/>
    <cellStyle name="Normal 8 3 2 2" xfId="16561" xr:uid="{00000000-0005-0000-0000-00008B3D0000}"/>
    <cellStyle name="Normal 8 3 2 2 2" xfId="16562" xr:uid="{00000000-0005-0000-0000-00008C3D0000}"/>
    <cellStyle name="Normal 8 3 2 2 2 2" xfId="16563" xr:uid="{00000000-0005-0000-0000-00008D3D0000}"/>
    <cellStyle name="Normal 8 3 2 2 2 3" xfId="16564" xr:uid="{00000000-0005-0000-0000-00008E3D0000}"/>
    <cellStyle name="Normal 8 3 2 2 3" xfId="16565" xr:uid="{00000000-0005-0000-0000-00008F3D0000}"/>
    <cellStyle name="Normal 8 3 2 2 4" xfId="16566" xr:uid="{00000000-0005-0000-0000-0000903D0000}"/>
    <cellStyle name="Normal 8 3 2 2 4 2" xfId="27597" xr:uid="{9C8926C6-0E24-4F52-B7EC-FA660B98C8D0}"/>
    <cellStyle name="Normal 8 3 2 2 5" xfId="16567" xr:uid="{00000000-0005-0000-0000-0000913D0000}"/>
    <cellStyle name="Normal 8 3 2 2 5 2" xfId="27598" xr:uid="{E00DFCCD-F6CB-47EE-B3CD-BB259D1BACC6}"/>
    <cellStyle name="Normal 8 3 2 2 6" xfId="16568" xr:uid="{00000000-0005-0000-0000-0000923D0000}"/>
    <cellStyle name="Normal 8 3 2 3" xfId="16569" xr:uid="{00000000-0005-0000-0000-0000933D0000}"/>
    <cellStyle name="Normal 8 3 2 3 2" xfId="16570" xr:uid="{00000000-0005-0000-0000-0000943D0000}"/>
    <cellStyle name="Normal 8 3 2 3 2 2" xfId="16571" xr:uid="{00000000-0005-0000-0000-0000953D0000}"/>
    <cellStyle name="Normal 8 3 2 3 2 3" xfId="16572" xr:uid="{00000000-0005-0000-0000-0000963D0000}"/>
    <cellStyle name="Normal 8 3 2 3 3" xfId="16573" xr:uid="{00000000-0005-0000-0000-0000973D0000}"/>
    <cellStyle name="Normal 8 3 2 3 3 2" xfId="16574" xr:uid="{00000000-0005-0000-0000-0000983D0000}"/>
    <cellStyle name="Normal 8 3 2 3 3 3" xfId="27599" xr:uid="{AED1D21F-5882-4298-A9B2-94F73113EFFD}"/>
    <cellStyle name="Normal 8 3 2 3 4" xfId="16575" xr:uid="{00000000-0005-0000-0000-0000993D0000}"/>
    <cellStyle name="Normal 8 3 2 4" xfId="16576" xr:uid="{00000000-0005-0000-0000-00009A3D0000}"/>
    <cellStyle name="Normal 8 3 2 4 2" xfId="16577" xr:uid="{00000000-0005-0000-0000-00009B3D0000}"/>
    <cellStyle name="Normal 8 3 2 4 3" xfId="16578" xr:uid="{00000000-0005-0000-0000-00009C3D0000}"/>
    <cellStyle name="Normal 8 3 2 5" xfId="16579" xr:uid="{00000000-0005-0000-0000-00009D3D0000}"/>
    <cellStyle name="Normal 8 3 2 6" xfId="16580" xr:uid="{00000000-0005-0000-0000-00009E3D0000}"/>
    <cellStyle name="Normal 8 3 2 6 2" xfId="27600" xr:uid="{F19198FF-6356-432E-A0E6-08BD5B31CA8E}"/>
    <cellStyle name="Normal 8 3 2 7" xfId="16581" xr:uid="{00000000-0005-0000-0000-00009F3D0000}"/>
    <cellStyle name="Normal 8 3 2 7 2" xfId="27601" xr:uid="{89FE69FF-ADB3-44AE-83C7-149C62CE9268}"/>
    <cellStyle name="Normal 8 3 2 8" xfId="16582" xr:uid="{00000000-0005-0000-0000-0000A03D0000}"/>
    <cellStyle name="Normal 8 3 3" xfId="16583" xr:uid="{00000000-0005-0000-0000-0000A13D0000}"/>
    <cellStyle name="Normal 8 3 3 2" xfId="16584" xr:uid="{00000000-0005-0000-0000-0000A23D0000}"/>
    <cellStyle name="Normal 8 3 3 2 2" xfId="16585" xr:uid="{00000000-0005-0000-0000-0000A33D0000}"/>
    <cellStyle name="Normal 8 3 3 2 3" xfId="16586" xr:uid="{00000000-0005-0000-0000-0000A43D0000}"/>
    <cellStyle name="Normal 8 3 3 2 3 2" xfId="27602" xr:uid="{65EA89E5-D6CF-450A-A79A-128D49C569A1}"/>
    <cellStyle name="Normal 8 3 3 2 4" xfId="16587" xr:uid="{00000000-0005-0000-0000-0000A53D0000}"/>
    <cellStyle name="Normal 8 3 3 3" xfId="16588" xr:uid="{00000000-0005-0000-0000-0000A63D0000}"/>
    <cellStyle name="Normal 8 3 3 4" xfId="16589" xr:uid="{00000000-0005-0000-0000-0000A73D0000}"/>
    <cellStyle name="Normal 8 3 3 4 2" xfId="27603" xr:uid="{8C5B71DA-E0E8-4BF9-BFC4-F78A70D43A75}"/>
    <cellStyle name="Normal 8 3 3 5" xfId="16590" xr:uid="{00000000-0005-0000-0000-0000A83D0000}"/>
    <cellStyle name="Normal 8 3 3 5 2" xfId="27604" xr:uid="{1A3B62EE-1B8C-4902-BFBB-6063CD9D79E6}"/>
    <cellStyle name="Normal 8 3 3 6" xfId="16591" xr:uid="{00000000-0005-0000-0000-0000A93D0000}"/>
    <cellStyle name="Normal 8 3 4" xfId="16592" xr:uid="{00000000-0005-0000-0000-0000AA3D0000}"/>
    <cellStyle name="Normal 8 3 4 2" xfId="16593" xr:uid="{00000000-0005-0000-0000-0000AB3D0000}"/>
    <cellStyle name="Normal 8 3 4 2 2" xfId="16594" xr:uid="{00000000-0005-0000-0000-0000AC3D0000}"/>
    <cellStyle name="Normal 8 3 4 2 3" xfId="16595" xr:uid="{00000000-0005-0000-0000-0000AD3D0000}"/>
    <cellStyle name="Normal 8 3 4 2 3 2" xfId="27605" xr:uid="{DDCD9926-B778-4886-83DD-3D0C4EE5F32B}"/>
    <cellStyle name="Normal 8 3 4 2 4" xfId="16596" xr:uid="{00000000-0005-0000-0000-0000AE3D0000}"/>
    <cellStyle name="Normal 8 3 4 3" xfId="16597" xr:uid="{00000000-0005-0000-0000-0000AF3D0000}"/>
    <cellStyle name="Normal 8 3 4 4" xfId="16598" xr:uid="{00000000-0005-0000-0000-0000B03D0000}"/>
    <cellStyle name="Normal 8 3 4 4 2" xfId="27606" xr:uid="{5BAB42B8-9626-4134-A0B4-060AB5D4D07B}"/>
    <cellStyle name="Normal 8 3 4 5" xfId="16599" xr:uid="{00000000-0005-0000-0000-0000B13D0000}"/>
    <cellStyle name="Normal 8 3 4 5 2" xfId="27607" xr:uid="{AD722617-89AF-43A7-B785-D1B8C03D87C6}"/>
    <cellStyle name="Normal 8 3 4 6" xfId="16600" xr:uid="{00000000-0005-0000-0000-0000B23D0000}"/>
    <cellStyle name="Normal 8 3 5" xfId="16601" xr:uid="{00000000-0005-0000-0000-0000B33D0000}"/>
    <cellStyle name="Normal 8 3 5 2" xfId="16602" xr:uid="{00000000-0005-0000-0000-0000B43D0000}"/>
    <cellStyle name="Normal 8 3 5 2 2" xfId="16603" xr:uid="{00000000-0005-0000-0000-0000B53D0000}"/>
    <cellStyle name="Normal 8 3 5 2 3" xfId="27608" xr:uid="{9280DF54-FF0A-4781-B65B-216EB6E9E238}"/>
    <cellStyle name="Normal 8 3 5 3" xfId="16604" xr:uid="{00000000-0005-0000-0000-0000B63D0000}"/>
    <cellStyle name="Normal 8 3 5 4" xfId="16605" xr:uid="{00000000-0005-0000-0000-0000B73D0000}"/>
    <cellStyle name="Normal 8 3 5 4 2" xfId="27609" xr:uid="{A4F23A74-118E-426C-BE4A-A16D34839F26}"/>
    <cellStyle name="Normal 8 3 5 5" xfId="16606" xr:uid="{00000000-0005-0000-0000-0000B83D0000}"/>
    <cellStyle name="Normal 8 3 6" xfId="16607" xr:uid="{00000000-0005-0000-0000-0000B93D0000}"/>
    <cellStyle name="Normal 8 3 6 2" xfId="16608" xr:uid="{00000000-0005-0000-0000-0000BA3D0000}"/>
    <cellStyle name="Normal 8 3 6 3" xfId="27610" xr:uid="{1D184CE3-BD26-4DCA-AFB6-8EAA2494CBD5}"/>
    <cellStyle name="Normal 8 3 7" xfId="16609" xr:uid="{00000000-0005-0000-0000-0000BB3D0000}"/>
    <cellStyle name="Normal 8 3 8" xfId="5334" xr:uid="{00000000-0005-0000-0000-0000893D0000}"/>
    <cellStyle name="Normal 8 4" xfId="16610" xr:uid="{00000000-0005-0000-0000-0000BC3D0000}"/>
    <cellStyle name="Normal 8 4 2" xfId="16611" xr:uid="{00000000-0005-0000-0000-0000BD3D0000}"/>
    <cellStyle name="Normal 8 4 2 2" xfId="16612" xr:uid="{00000000-0005-0000-0000-0000BE3D0000}"/>
    <cellStyle name="Normal 8 4 2 3" xfId="16613" xr:uid="{00000000-0005-0000-0000-0000BF3D0000}"/>
    <cellStyle name="Normal 8 4 2 3 2" xfId="27611" xr:uid="{405B1EDA-998F-4B84-A3B7-6B82C9C9EF56}"/>
    <cellStyle name="Normal 8 4 2 4" xfId="16614" xr:uid="{00000000-0005-0000-0000-0000C03D0000}"/>
    <cellStyle name="Normal 8 4 2 4 2" xfId="27612" xr:uid="{30617D54-5D7F-46D4-B1E8-EB41B7E1261F}"/>
    <cellStyle name="Normal 8 4 2 5" xfId="16615" xr:uid="{00000000-0005-0000-0000-0000C13D0000}"/>
    <cellStyle name="Normal 8 4 3" xfId="16616" xr:uid="{00000000-0005-0000-0000-0000C23D0000}"/>
    <cellStyle name="Normal 8 4 3 2" xfId="16617" xr:uid="{00000000-0005-0000-0000-0000C33D0000}"/>
    <cellStyle name="Normal 8 4 3 2 2" xfId="16618" xr:uid="{00000000-0005-0000-0000-0000C43D0000}"/>
    <cellStyle name="Normal 8 4 3 2 3" xfId="16619" xr:uid="{00000000-0005-0000-0000-0000C53D0000}"/>
    <cellStyle name="Normal 8 4 3 2 3 2" xfId="27613" xr:uid="{AC5F83D3-9C85-4960-94BA-620B1B8D7465}"/>
    <cellStyle name="Normal 8 4 3 2 4" xfId="16620" xr:uid="{00000000-0005-0000-0000-0000C63D0000}"/>
    <cellStyle name="Normal 8 4 3 3" xfId="16621" xr:uid="{00000000-0005-0000-0000-0000C73D0000}"/>
    <cellStyle name="Normal 8 4 3 4" xfId="16622" xr:uid="{00000000-0005-0000-0000-0000C83D0000}"/>
    <cellStyle name="Normal 8 4 3 4 2" xfId="27614" xr:uid="{8475F3E5-C9B4-41A1-87EB-E71DEABA8160}"/>
    <cellStyle name="Normal 8 4 3 5" xfId="16623" xr:uid="{00000000-0005-0000-0000-0000C93D0000}"/>
    <cellStyle name="Normal 8 4 3 5 2" xfId="27615" xr:uid="{D5E09439-0F4B-4004-ADDE-859E0D47FB3A}"/>
    <cellStyle name="Normal 8 4 3 6" xfId="16624" xr:uid="{00000000-0005-0000-0000-0000CA3D0000}"/>
    <cellStyle name="Normal 8 4 4" xfId="16625" xr:uid="{00000000-0005-0000-0000-0000CB3D0000}"/>
    <cellStyle name="Normal 8 4 4 2" xfId="16626" xr:uid="{00000000-0005-0000-0000-0000CC3D0000}"/>
    <cellStyle name="Normal 8 4 4 3" xfId="16627" xr:uid="{00000000-0005-0000-0000-0000CD3D0000}"/>
    <cellStyle name="Normal 8 4 4 3 2" xfId="27616" xr:uid="{BD41E2B7-E74A-4BE4-812C-21DA1F01DC71}"/>
    <cellStyle name="Normal 8 4 4 4" xfId="16628" xr:uid="{00000000-0005-0000-0000-0000CE3D0000}"/>
    <cellStyle name="Normal 8 4 5" xfId="16629" xr:uid="{00000000-0005-0000-0000-0000CF3D0000}"/>
    <cellStyle name="Normal 8 4 5 2" xfId="16630" xr:uid="{00000000-0005-0000-0000-0000D03D0000}"/>
    <cellStyle name="Normal 8 4 5 3" xfId="16631" xr:uid="{00000000-0005-0000-0000-0000D13D0000}"/>
    <cellStyle name="Normal 8 4 5 4" xfId="27617" xr:uid="{2648685F-38F5-4070-B802-FC290AFCCA75}"/>
    <cellStyle name="Normal 8 4 6" xfId="16632" xr:uid="{00000000-0005-0000-0000-0000D23D0000}"/>
    <cellStyle name="Normal 8 4 6 2" xfId="27618" xr:uid="{2E3F2A44-9A36-4B80-8F91-0D82DDCBFD98}"/>
    <cellStyle name="Normal 8 4 7" xfId="16633" xr:uid="{00000000-0005-0000-0000-0000D33D0000}"/>
    <cellStyle name="Normal 8 5" xfId="16634" xr:uid="{00000000-0005-0000-0000-0000D43D0000}"/>
    <cellStyle name="Normal 8 5 2" xfId="16635" xr:uid="{00000000-0005-0000-0000-0000D53D0000}"/>
    <cellStyle name="Normal 8 5 2 2" xfId="16636" xr:uid="{00000000-0005-0000-0000-0000D63D0000}"/>
    <cellStyle name="Normal 8 5 2 2 2" xfId="16637" xr:uid="{00000000-0005-0000-0000-0000D73D0000}"/>
    <cellStyle name="Normal 8 5 2 2 2 2" xfId="16638" xr:uid="{00000000-0005-0000-0000-0000D83D0000}"/>
    <cellStyle name="Normal 8 5 2 2 2 3" xfId="16639" xr:uid="{00000000-0005-0000-0000-0000D93D0000}"/>
    <cellStyle name="Normal 8 5 2 2 3" xfId="16640" xr:uid="{00000000-0005-0000-0000-0000DA3D0000}"/>
    <cellStyle name="Normal 8 5 2 2 3 2" xfId="16641" xr:uid="{00000000-0005-0000-0000-0000DB3D0000}"/>
    <cellStyle name="Normal 8 5 2 2 3 3" xfId="27619" xr:uid="{4D56CDA2-36DC-45EE-99E7-60EA9586B374}"/>
    <cellStyle name="Normal 8 5 2 2 4" xfId="16642" xr:uid="{00000000-0005-0000-0000-0000DC3D0000}"/>
    <cellStyle name="Normal 8 5 2 3" xfId="16643" xr:uid="{00000000-0005-0000-0000-0000DD3D0000}"/>
    <cellStyle name="Normal 8 5 2 3 2" xfId="16644" xr:uid="{00000000-0005-0000-0000-0000DE3D0000}"/>
    <cellStyle name="Normal 8 5 2 3 3" xfId="16645" xr:uid="{00000000-0005-0000-0000-0000DF3D0000}"/>
    <cellStyle name="Normal 8 5 2 4" xfId="16646" xr:uid="{00000000-0005-0000-0000-0000E03D0000}"/>
    <cellStyle name="Normal 8 5 2 4 2" xfId="16647" xr:uid="{00000000-0005-0000-0000-0000E13D0000}"/>
    <cellStyle name="Normal 8 5 2 4 3" xfId="27620" xr:uid="{EBBC4C58-AA31-426F-BABC-F79A09883B4F}"/>
    <cellStyle name="Normal 8 5 2 5" xfId="16648" xr:uid="{00000000-0005-0000-0000-0000E23D0000}"/>
    <cellStyle name="Normal 8 5 3" xfId="16649" xr:uid="{00000000-0005-0000-0000-0000E33D0000}"/>
    <cellStyle name="Normal 8 5 3 2" xfId="16650" xr:uid="{00000000-0005-0000-0000-0000E43D0000}"/>
    <cellStyle name="Normal 8 5 3 2 2" xfId="16651" xr:uid="{00000000-0005-0000-0000-0000E53D0000}"/>
    <cellStyle name="Normal 8 5 3 2 3" xfId="16652" xr:uid="{00000000-0005-0000-0000-0000E63D0000}"/>
    <cellStyle name="Normal 8 5 3 3" xfId="16653" xr:uid="{00000000-0005-0000-0000-0000E73D0000}"/>
    <cellStyle name="Normal 8 5 3 3 2" xfId="16654" xr:uid="{00000000-0005-0000-0000-0000E83D0000}"/>
    <cellStyle name="Normal 8 5 3 3 3" xfId="27621" xr:uid="{134028D4-2A4F-497C-AD0E-C582AC4CF784}"/>
    <cellStyle name="Normal 8 5 3 4" xfId="16655" xr:uid="{00000000-0005-0000-0000-0000E93D0000}"/>
    <cellStyle name="Normal 8 5 4" xfId="16656" xr:uid="{00000000-0005-0000-0000-0000EA3D0000}"/>
    <cellStyle name="Normal 8 5 4 2" xfId="16657" xr:uid="{00000000-0005-0000-0000-0000EB3D0000}"/>
    <cellStyle name="Normal 8 5 5" xfId="16658" xr:uid="{00000000-0005-0000-0000-0000EC3D0000}"/>
    <cellStyle name="Normal 8 5 6" xfId="16659" xr:uid="{00000000-0005-0000-0000-0000ED3D0000}"/>
    <cellStyle name="Normal 8 5 7" xfId="16660" xr:uid="{00000000-0005-0000-0000-0000EE3D0000}"/>
    <cellStyle name="Normal 8 6" xfId="16661" xr:uid="{00000000-0005-0000-0000-0000EF3D0000}"/>
    <cellStyle name="Normal 8 6 2" xfId="16662" xr:uid="{00000000-0005-0000-0000-0000F03D0000}"/>
    <cellStyle name="Normal 8 6 2 2" xfId="16663" xr:uid="{00000000-0005-0000-0000-0000F13D0000}"/>
    <cellStyle name="Normal 8 6 2 3" xfId="16664" xr:uid="{00000000-0005-0000-0000-0000F23D0000}"/>
    <cellStyle name="Normal 8 6 2 3 2" xfId="27622" xr:uid="{5B762F46-EC19-488C-BAD5-56C5608C2836}"/>
    <cellStyle name="Normal 8 6 2 4" xfId="16665" xr:uid="{00000000-0005-0000-0000-0000F33D0000}"/>
    <cellStyle name="Normal 8 6 3" xfId="16666" xr:uid="{00000000-0005-0000-0000-0000F43D0000}"/>
    <cellStyle name="Normal 8 6 4" xfId="16667" xr:uid="{00000000-0005-0000-0000-0000F53D0000}"/>
    <cellStyle name="Normal 8 6 4 2" xfId="27623" xr:uid="{D9327483-3523-4F21-93E8-9607AA33DF59}"/>
    <cellStyle name="Normal 8 6 5" xfId="16668" xr:uid="{00000000-0005-0000-0000-0000F63D0000}"/>
    <cellStyle name="Normal 8 6 5 2" xfId="27624" xr:uid="{2FFCE71B-8025-46B5-8907-DD5F31164B75}"/>
    <cellStyle name="Normal 8 6 6" xfId="16669" xr:uid="{00000000-0005-0000-0000-0000F73D0000}"/>
    <cellStyle name="Normal 8 7" xfId="16670" xr:uid="{00000000-0005-0000-0000-0000F83D0000}"/>
    <cellStyle name="Normal 8 7 2" xfId="16671" xr:uid="{00000000-0005-0000-0000-0000F93D0000}"/>
    <cellStyle name="Normal 8 7 2 2" xfId="16672" xr:uid="{00000000-0005-0000-0000-0000FA3D0000}"/>
    <cellStyle name="Normal 8 7 2 3" xfId="16673" xr:uid="{00000000-0005-0000-0000-0000FB3D0000}"/>
    <cellStyle name="Normal 8 7 2 3 2" xfId="27625" xr:uid="{288548E1-1C97-464D-B179-D83FE87112C5}"/>
    <cellStyle name="Normal 8 7 2 4" xfId="16674" xr:uid="{00000000-0005-0000-0000-0000FC3D0000}"/>
    <cellStyle name="Normal 8 7 3" xfId="16675" xr:uid="{00000000-0005-0000-0000-0000FD3D0000}"/>
    <cellStyle name="Normal 8 7 4" xfId="16676" xr:uid="{00000000-0005-0000-0000-0000FE3D0000}"/>
    <cellStyle name="Normal 8 7 4 2" xfId="27626" xr:uid="{49FC5A0E-B031-4E32-95A3-C90BBF7D8307}"/>
    <cellStyle name="Normal 8 7 5" xfId="16677" xr:uid="{00000000-0005-0000-0000-0000FF3D0000}"/>
    <cellStyle name="Normal 8 7 5 2" xfId="27627" xr:uid="{50C26124-7614-4280-9849-94F73F419443}"/>
    <cellStyle name="Normal 8 7 6" xfId="16678" xr:uid="{00000000-0005-0000-0000-0000003E0000}"/>
    <cellStyle name="Normal 8 8" xfId="16679" xr:uid="{00000000-0005-0000-0000-0000013E0000}"/>
    <cellStyle name="Normal 8 8 2" xfId="16680" xr:uid="{00000000-0005-0000-0000-0000023E0000}"/>
    <cellStyle name="Normal 8 8 2 2" xfId="16681" xr:uid="{00000000-0005-0000-0000-0000033E0000}"/>
    <cellStyle name="Normal 8 8 2 3" xfId="16682" xr:uid="{00000000-0005-0000-0000-0000043E0000}"/>
    <cellStyle name="Normal 8 8 2 3 2" xfId="27628" xr:uid="{B1966F1C-51DB-4073-A7C2-60F0E8271381}"/>
    <cellStyle name="Normal 8 8 2 4" xfId="16683" xr:uid="{00000000-0005-0000-0000-0000053E0000}"/>
    <cellStyle name="Normal 8 8 3" xfId="16684" xr:uid="{00000000-0005-0000-0000-0000063E0000}"/>
    <cellStyle name="Normal 8 8 4" xfId="16685" xr:uid="{00000000-0005-0000-0000-0000073E0000}"/>
    <cellStyle name="Normal 8 8 4 2" xfId="27629" xr:uid="{DC36DA7D-BDDA-4D5E-B688-B2A345CA65D9}"/>
    <cellStyle name="Normal 8 8 5" xfId="16686" xr:uid="{00000000-0005-0000-0000-0000083E0000}"/>
    <cellStyle name="Normal 8 8 5 2" xfId="27630" xr:uid="{2AAC22C3-0480-4F10-B258-6720EEA3A458}"/>
    <cellStyle name="Normal 8 8 6" xfId="16687" xr:uid="{00000000-0005-0000-0000-0000093E0000}"/>
    <cellStyle name="Normal 8 9" xfId="16688" xr:uid="{00000000-0005-0000-0000-00000A3E0000}"/>
    <cellStyle name="Normal 8 9 2" xfId="16689" xr:uid="{00000000-0005-0000-0000-00000B3E0000}"/>
    <cellStyle name="Normal 8 9 3" xfId="16690" xr:uid="{00000000-0005-0000-0000-00000C3E0000}"/>
    <cellStyle name="Normal 8_App b.3 Unspent_" xfId="2572" xr:uid="{00000000-0005-0000-0000-0000D3090000}"/>
    <cellStyle name="Normal 80" xfId="16691" xr:uid="{00000000-0005-0000-0000-00000D3E0000}"/>
    <cellStyle name="Normal 80 2" xfId="16692" xr:uid="{00000000-0005-0000-0000-00000E3E0000}"/>
    <cellStyle name="Normal 80 2 2" xfId="16693" xr:uid="{00000000-0005-0000-0000-00000F3E0000}"/>
    <cellStyle name="Normal 80 2 2 2" xfId="27632" xr:uid="{FDC9D0EE-8B4D-4375-8632-1E942718553E}"/>
    <cellStyle name="Normal 80 2 3" xfId="27631" xr:uid="{AB018424-3AE1-47A9-849F-7E05A2C47EAC}"/>
    <cellStyle name="Normal 80 3" xfId="16694" xr:uid="{00000000-0005-0000-0000-0000103E0000}"/>
    <cellStyle name="Normal 80 3 2" xfId="27633" xr:uid="{84C7FB6A-F47C-4EF0-9621-1316B1415535}"/>
    <cellStyle name="Normal 81" xfId="16695" xr:uid="{00000000-0005-0000-0000-0000113E0000}"/>
    <cellStyle name="Normal 81 2" xfId="16696" xr:uid="{00000000-0005-0000-0000-0000123E0000}"/>
    <cellStyle name="Normal 81 2 2" xfId="16697" xr:uid="{00000000-0005-0000-0000-0000133E0000}"/>
    <cellStyle name="Normal 81 2 2 2" xfId="27635" xr:uid="{7B382515-2667-4E66-A66E-6CCF635C01AE}"/>
    <cellStyle name="Normal 81 2 3" xfId="27634" xr:uid="{518CFC12-5598-4C5A-9EE4-4CF4CA63372B}"/>
    <cellStyle name="Normal 81 3" xfId="16698" xr:uid="{00000000-0005-0000-0000-0000143E0000}"/>
    <cellStyle name="Normal 81 3 2" xfId="27636" xr:uid="{A5EC2A8D-C736-4105-95C1-0253CD2F953F}"/>
    <cellStyle name="Normal 82" xfId="16699" xr:uid="{00000000-0005-0000-0000-0000153E0000}"/>
    <cellStyle name="Normal 82 2" xfId="16700" xr:uid="{00000000-0005-0000-0000-0000163E0000}"/>
    <cellStyle name="Normal 82 2 2" xfId="16701" xr:uid="{00000000-0005-0000-0000-0000173E0000}"/>
    <cellStyle name="Normal 82 2 2 2" xfId="27638" xr:uid="{59B143FE-F235-4902-A052-55157CEB8160}"/>
    <cellStyle name="Normal 82 2 3" xfId="27637" xr:uid="{E1482356-F66E-430B-ABA5-40DA346EA4CB}"/>
    <cellStyle name="Normal 82 3" xfId="16702" xr:uid="{00000000-0005-0000-0000-0000183E0000}"/>
    <cellStyle name="Normal 82 3 2" xfId="27639" xr:uid="{92438BEC-1804-4D7B-8D89-50ECC174290D}"/>
    <cellStyle name="Normal 83" xfId="16703" xr:uid="{00000000-0005-0000-0000-0000193E0000}"/>
    <cellStyle name="Normal 83 2" xfId="16704" xr:uid="{00000000-0005-0000-0000-00001A3E0000}"/>
    <cellStyle name="Normal 83 2 2" xfId="16705" xr:uid="{00000000-0005-0000-0000-00001B3E0000}"/>
    <cellStyle name="Normal 83 2 2 2" xfId="27641" xr:uid="{A1F0762C-DBA8-4EF5-8524-C03A10BB677A}"/>
    <cellStyle name="Normal 83 2 3" xfId="27640" xr:uid="{CC0A11A3-40F4-479E-9178-885895F3FB12}"/>
    <cellStyle name="Normal 83 3" xfId="16706" xr:uid="{00000000-0005-0000-0000-00001C3E0000}"/>
    <cellStyle name="Normal 83 3 2" xfId="27642" xr:uid="{203FD2C0-5CF8-4721-A38D-AA525DE859DB}"/>
    <cellStyle name="Normal 84" xfId="16707" xr:uid="{00000000-0005-0000-0000-00001D3E0000}"/>
    <cellStyle name="Normal 84 2" xfId="16708" xr:uid="{00000000-0005-0000-0000-00001E3E0000}"/>
    <cellStyle name="Normal 84 2 2" xfId="16709" xr:uid="{00000000-0005-0000-0000-00001F3E0000}"/>
    <cellStyle name="Normal 84 2 2 2" xfId="27644" xr:uid="{B4D7C125-FFBF-4DDD-904E-F313171C52A7}"/>
    <cellStyle name="Normal 84 2 3" xfId="27643" xr:uid="{3B2777CE-8378-4EC8-94D6-C6D2845251A6}"/>
    <cellStyle name="Normal 84 3" xfId="16710" xr:uid="{00000000-0005-0000-0000-0000203E0000}"/>
    <cellStyle name="Normal 84 3 2" xfId="27645" xr:uid="{485B3A96-25E1-42E2-B378-DBE70C42F99E}"/>
    <cellStyle name="Normal 85" xfId="16711" xr:uid="{00000000-0005-0000-0000-0000213E0000}"/>
    <cellStyle name="Normal 85 2" xfId="16712" xr:uid="{00000000-0005-0000-0000-0000223E0000}"/>
    <cellStyle name="Normal 85 2 2" xfId="16713" xr:uid="{00000000-0005-0000-0000-0000233E0000}"/>
    <cellStyle name="Normal 85 2 2 2" xfId="27647" xr:uid="{A3236F0A-55F0-42F7-9407-A9C8EC7B00C3}"/>
    <cellStyle name="Normal 85 2 3" xfId="27646" xr:uid="{7E45CFE6-C8F1-4B32-88A0-5F254C33542F}"/>
    <cellStyle name="Normal 85 3" xfId="16714" xr:uid="{00000000-0005-0000-0000-0000243E0000}"/>
    <cellStyle name="Normal 85 3 2" xfId="27648" xr:uid="{4EA97D78-E3ED-4445-951B-665F52EB0152}"/>
    <cellStyle name="Normal 86" xfId="16715" xr:uid="{00000000-0005-0000-0000-0000253E0000}"/>
    <cellStyle name="Normal 86 2" xfId="16716" xr:uid="{00000000-0005-0000-0000-0000263E0000}"/>
    <cellStyle name="Normal 86 2 2" xfId="27649" xr:uid="{D36DFDA6-07D6-421E-9A89-A34D2E4228BF}"/>
    <cellStyle name="Normal 87" xfId="16717" xr:uid="{00000000-0005-0000-0000-0000273E0000}"/>
    <cellStyle name="Normal 87 2" xfId="16718" xr:uid="{00000000-0005-0000-0000-0000283E0000}"/>
    <cellStyle name="Normal 87 2 2" xfId="27650" xr:uid="{DEF88859-6106-426E-B416-D0DD260241F2}"/>
    <cellStyle name="Normal 87 4" xfId="20561" xr:uid="{965650D4-4923-47E5-8D8B-7FB6C83294BB}"/>
    <cellStyle name="Normal 88" xfId="16719" xr:uid="{00000000-0005-0000-0000-0000293E0000}"/>
    <cellStyle name="Normal 88 2" xfId="16720" xr:uid="{00000000-0005-0000-0000-00002A3E0000}"/>
    <cellStyle name="Normal 88 2 2" xfId="27651" xr:uid="{6A2788D9-5AFE-46C6-92B9-CE29E0F1F784}"/>
    <cellStyle name="Normal 89" xfId="16721" xr:uid="{00000000-0005-0000-0000-00002B3E0000}"/>
    <cellStyle name="Normal 89 2" xfId="16722" xr:uid="{00000000-0005-0000-0000-00002C3E0000}"/>
    <cellStyle name="Normal 89 2 2" xfId="27652" xr:uid="{BA3AF875-402C-4392-A8B0-E6E59A4BE94C}"/>
    <cellStyle name="Normal 9" xfId="2573" xr:uid="{00000000-0005-0000-0000-0000D4090000}"/>
    <cellStyle name="Normal 9 10" xfId="16723" xr:uid="{00000000-0005-0000-0000-00002E3E0000}"/>
    <cellStyle name="Normal 9 11" xfId="16724" xr:uid="{00000000-0005-0000-0000-00002F3E0000}"/>
    <cellStyle name="Normal 9 2" xfId="2574" xr:uid="{00000000-0005-0000-0000-0000D5090000}"/>
    <cellStyle name="Normal 9 2 2" xfId="16725" xr:uid="{00000000-0005-0000-0000-0000313E0000}"/>
    <cellStyle name="Normal 9 2 2 2" xfId="16726" xr:uid="{00000000-0005-0000-0000-0000323E0000}"/>
    <cellStyle name="Normal 9 2 3" xfId="16727" xr:uid="{00000000-0005-0000-0000-0000333E0000}"/>
    <cellStyle name="Normal 9 3" xfId="16728" xr:uid="{00000000-0005-0000-0000-0000343E0000}"/>
    <cellStyle name="Normal 9 3 2" xfId="16729" xr:uid="{00000000-0005-0000-0000-0000353E0000}"/>
    <cellStyle name="Normal 9 3 2 2" xfId="16730" xr:uid="{00000000-0005-0000-0000-0000363E0000}"/>
    <cellStyle name="Normal 9 3 2 3" xfId="16731" xr:uid="{00000000-0005-0000-0000-0000373E0000}"/>
    <cellStyle name="Normal 9 3 2 4" xfId="16732" xr:uid="{00000000-0005-0000-0000-0000383E0000}"/>
    <cellStyle name="Normal 9 3 3" xfId="16733" xr:uid="{00000000-0005-0000-0000-0000393E0000}"/>
    <cellStyle name="Normal 9 3 3 2" xfId="16734" xr:uid="{00000000-0005-0000-0000-00003A3E0000}"/>
    <cellStyle name="Normal 9 3 4" xfId="16735" xr:uid="{00000000-0005-0000-0000-00003B3E0000}"/>
    <cellStyle name="Normal 9 3 5" xfId="16736" xr:uid="{00000000-0005-0000-0000-00003C3E0000}"/>
    <cellStyle name="Normal 9 3 6" xfId="16737" xr:uid="{00000000-0005-0000-0000-00003D3E0000}"/>
    <cellStyle name="Normal 9 4" xfId="16738" xr:uid="{00000000-0005-0000-0000-00003E3E0000}"/>
    <cellStyle name="Normal 9 4 2" xfId="16739" xr:uid="{00000000-0005-0000-0000-00003F3E0000}"/>
    <cellStyle name="Normal 9 4 2 2" xfId="16740" xr:uid="{00000000-0005-0000-0000-0000403E0000}"/>
    <cellStyle name="Normal 9 4 2 2 2" xfId="16741" xr:uid="{00000000-0005-0000-0000-0000413E0000}"/>
    <cellStyle name="Normal 9 4 2 2 3" xfId="16742" xr:uid="{00000000-0005-0000-0000-0000423E0000}"/>
    <cellStyle name="Normal 9 4 2 3" xfId="16743" xr:uid="{00000000-0005-0000-0000-0000433E0000}"/>
    <cellStyle name="Normal 9 4 2 4" xfId="16744" xr:uid="{00000000-0005-0000-0000-0000443E0000}"/>
    <cellStyle name="Normal 9 4 2 4 2" xfId="27653" xr:uid="{032B6F7F-CCB2-4926-9E04-212F4A51FF8F}"/>
    <cellStyle name="Normal 9 4 2 5" xfId="16745" xr:uid="{00000000-0005-0000-0000-0000453E0000}"/>
    <cellStyle name="Normal 9 4 2 5 2" xfId="27654" xr:uid="{C485F19B-CC1F-4023-BFCE-88FC648FD2E3}"/>
    <cellStyle name="Normal 9 4 2 6" xfId="16746" xr:uid="{00000000-0005-0000-0000-0000463E0000}"/>
    <cellStyle name="Normal 9 4 3" xfId="16747" xr:uid="{00000000-0005-0000-0000-0000473E0000}"/>
    <cellStyle name="Normal 9 4 3 2" xfId="16748" xr:uid="{00000000-0005-0000-0000-0000483E0000}"/>
    <cellStyle name="Normal 9 4 3 2 2" xfId="16749" xr:uid="{00000000-0005-0000-0000-0000493E0000}"/>
    <cellStyle name="Normal 9 4 3 2 3" xfId="16750" xr:uid="{00000000-0005-0000-0000-00004A3E0000}"/>
    <cellStyle name="Normal 9 4 3 3" xfId="16751" xr:uid="{00000000-0005-0000-0000-00004B3E0000}"/>
    <cellStyle name="Normal 9 4 3 3 2" xfId="16752" xr:uid="{00000000-0005-0000-0000-00004C3E0000}"/>
    <cellStyle name="Normal 9 4 3 3 3" xfId="27655" xr:uid="{42F2F2A8-7A8A-4022-9A8D-9D5186E92043}"/>
    <cellStyle name="Normal 9 4 3 4" xfId="16753" xr:uid="{00000000-0005-0000-0000-00004D3E0000}"/>
    <cellStyle name="Normal 9 4 4" xfId="16754" xr:uid="{00000000-0005-0000-0000-00004E3E0000}"/>
    <cellStyle name="Normal 9 4 4 2" xfId="16755" xr:uid="{00000000-0005-0000-0000-00004F3E0000}"/>
    <cellStyle name="Normal 9 4 4 3" xfId="16756" xr:uid="{00000000-0005-0000-0000-0000503E0000}"/>
    <cellStyle name="Normal 9 4 5" xfId="16757" xr:uid="{00000000-0005-0000-0000-0000513E0000}"/>
    <cellStyle name="Normal 9 4 6" xfId="16758" xr:uid="{00000000-0005-0000-0000-0000523E0000}"/>
    <cellStyle name="Normal 9 4 6 2" xfId="27656" xr:uid="{FE5BB447-7D5A-43AA-BBCF-9A081A44EEDB}"/>
    <cellStyle name="Normal 9 4 7" xfId="16759" xr:uid="{00000000-0005-0000-0000-0000533E0000}"/>
    <cellStyle name="Normal 9 4 7 2" xfId="27657" xr:uid="{87A44FA0-9AE4-4A82-9EEA-D4BE433D519C}"/>
    <cellStyle name="Normal 9 4 8" xfId="16760" xr:uid="{00000000-0005-0000-0000-0000543E0000}"/>
    <cellStyle name="Normal 9 5" xfId="16761" xr:uid="{00000000-0005-0000-0000-0000553E0000}"/>
    <cellStyle name="Normal 9 5 2" xfId="16762" xr:uid="{00000000-0005-0000-0000-0000563E0000}"/>
    <cellStyle name="Normal 9 5 2 2" xfId="16763" xr:uid="{00000000-0005-0000-0000-0000573E0000}"/>
    <cellStyle name="Normal 9 5 2 3" xfId="27658" xr:uid="{093167DE-C802-4A6F-95FC-B90AC5C641F5}"/>
    <cellStyle name="Normal 9 5 3" xfId="16764" xr:uid="{00000000-0005-0000-0000-0000583E0000}"/>
    <cellStyle name="Normal 9 5 4" xfId="16765" xr:uid="{00000000-0005-0000-0000-0000593E0000}"/>
    <cellStyle name="Normal 9 5 4 2" xfId="27659" xr:uid="{F7F388F7-1C0C-4215-BA06-76953C90E67F}"/>
    <cellStyle name="Normal 9 5 5" xfId="16766" xr:uid="{00000000-0005-0000-0000-00005A3E0000}"/>
    <cellStyle name="Normal 9 6" xfId="16767" xr:uid="{00000000-0005-0000-0000-00005B3E0000}"/>
    <cellStyle name="Normal 9 6 2" xfId="16768" xr:uid="{00000000-0005-0000-0000-00005C3E0000}"/>
    <cellStyle name="Normal 9 6 2 2" xfId="16769" xr:uid="{00000000-0005-0000-0000-00005D3E0000}"/>
    <cellStyle name="Normal 9 6 2 3" xfId="16770" xr:uid="{00000000-0005-0000-0000-00005E3E0000}"/>
    <cellStyle name="Normal 9 6 3" xfId="16771" xr:uid="{00000000-0005-0000-0000-00005F3E0000}"/>
    <cellStyle name="Normal 9 6 4" xfId="16772" xr:uid="{00000000-0005-0000-0000-0000603E0000}"/>
    <cellStyle name="Normal 9 6 4 2" xfId="27660" xr:uid="{6BEFEE8F-82CA-41C8-80D1-9CA596FF5191}"/>
    <cellStyle name="Normal 9 6 5" xfId="16773" xr:uid="{00000000-0005-0000-0000-0000613E0000}"/>
    <cellStyle name="Normal 9 6 6" xfId="16774" xr:uid="{00000000-0005-0000-0000-0000623E0000}"/>
    <cellStyle name="Normal 9 7" xfId="16775" xr:uid="{00000000-0005-0000-0000-0000633E0000}"/>
    <cellStyle name="Normal 9 7 2" xfId="16776" xr:uid="{00000000-0005-0000-0000-0000643E0000}"/>
    <cellStyle name="Normal 9 7 2 2" xfId="16777" xr:uid="{00000000-0005-0000-0000-0000653E0000}"/>
    <cellStyle name="Normal 9 7 2 3" xfId="16778" xr:uid="{00000000-0005-0000-0000-0000663E0000}"/>
    <cellStyle name="Normal 9 7 3" xfId="16779" xr:uid="{00000000-0005-0000-0000-0000673E0000}"/>
    <cellStyle name="Normal 9 7 4" xfId="16780" xr:uid="{00000000-0005-0000-0000-0000683E0000}"/>
    <cellStyle name="Normal 9 7 4 2" xfId="27661" xr:uid="{71DBD3FF-8628-4CC8-9F49-3AE68D7CF1D5}"/>
    <cellStyle name="Normal 9 7 5" xfId="16781" xr:uid="{00000000-0005-0000-0000-0000693E0000}"/>
    <cellStyle name="Normal 9 7 5 2" xfId="27662" xr:uid="{02D33506-9713-4C99-8A3E-072A7C6B54DF}"/>
    <cellStyle name="Normal 9 7 6" xfId="16782" xr:uid="{00000000-0005-0000-0000-00006A3E0000}"/>
    <cellStyle name="Normal 9 8" xfId="16783" xr:uid="{00000000-0005-0000-0000-00006B3E0000}"/>
    <cellStyle name="Normal 9 8 2" xfId="16784" xr:uid="{00000000-0005-0000-0000-00006C3E0000}"/>
    <cellStyle name="Normal 9 8 3" xfId="16785" xr:uid="{00000000-0005-0000-0000-00006D3E0000}"/>
    <cellStyle name="Normal 9 9" xfId="16786" xr:uid="{00000000-0005-0000-0000-00006E3E0000}"/>
    <cellStyle name="Normal 9 9 2" xfId="16787" xr:uid="{00000000-0005-0000-0000-00006F3E0000}"/>
    <cellStyle name="Normal 9 9 2 2" xfId="27664" xr:uid="{1812D2BB-B9E1-405A-871F-4285E940FD92}"/>
    <cellStyle name="Normal 9 9 3" xfId="16788" xr:uid="{00000000-0005-0000-0000-0000703E0000}"/>
    <cellStyle name="Normal 9 9 3 2" xfId="27665" xr:uid="{C7BF6F16-362A-460F-8FD6-C59D5B343258}"/>
    <cellStyle name="Normal 9 9 4" xfId="27663" xr:uid="{A5856D32-E3CA-404E-8E4B-39AEFA6C74F8}"/>
    <cellStyle name="Normal 9_App b.3 Unspent_" xfId="2575" xr:uid="{00000000-0005-0000-0000-0000D6090000}"/>
    <cellStyle name="Normal 90" xfId="16789" xr:uid="{00000000-0005-0000-0000-0000713E0000}"/>
    <cellStyle name="Normal 90 2" xfId="16790" xr:uid="{00000000-0005-0000-0000-0000723E0000}"/>
    <cellStyle name="Normal 90 2 2" xfId="27666" xr:uid="{D1767771-5F8B-4661-80CA-6ADE307D4ACB}"/>
    <cellStyle name="Normal 91" xfId="16791" xr:uid="{00000000-0005-0000-0000-0000733E0000}"/>
    <cellStyle name="Normal 91 2" xfId="16792" xr:uid="{00000000-0005-0000-0000-0000743E0000}"/>
    <cellStyle name="Normal 91 2 2" xfId="27667" xr:uid="{083B9BAD-ADD3-46EC-89D3-C85F1BB7A6E5}"/>
    <cellStyle name="Normal 92" xfId="16793" xr:uid="{00000000-0005-0000-0000-0000753E0000}"/>
    <cellStyle name="Normal 92 2" xfId="16794" xr:uid="{00000000-0005-0000-0000-0000763E0000}"/>
    <cellStyle name="Normal 92 2 2" xfId="27668" xr:uid="{744C3C88-B4D6-4020-98F6-DBA5206CA89B}"/>
    <cellStyle name="Normal 93" xfId="16795" xr:uid="{00000000-0005-0000-0000-0000773E0000}"/>
    <cellStyle name="Normal 93 2" xfId="16796" xr:uid="{00000000-0005-0000-0000-0000783E0000}"/>
    <cellStyle name="Normal 93 2 2" xfId="27670" xr:uid="{374E65C9-8D49-4A8D-B9AE-5D39AC5FEE93}"/>
    <cellStyle name="Normal 93 3" xfId="16797" xr:uid="{00000000-0005-0000-0000-0000793E0000}"/>
    <cellStyle name="Normal 93 3 2" xfId="27671" xr:uid="{7217E7A9-B7E2-4C73-8789-749F11221E90}"/>
    <cellStyle name="Normal 93 4" xfId="27669" xr:uid="{5B6D0B3C-5A1C-44CF-85A2-9113867B4C37}"/>
    <cellStyle name="Normal 94" xfId="16798" xr:uid="{00000000-0005-0000-0000-00007A3E0000}"/>
    <cellStyle name="Normal 94 2" xfId="16799" xr:uid="{00000000-0005-0000-0000-00007B3E0000}"/>
    <cellStyle name="Normal 94 2 2" xfId="27673" xr:uid="{4B816925-BF06-44A4-966E-5D39C52E37BF}"/>
    <cellStyle name="Normal 94 3" xfId="16800" xr:uid="{00000000-0005-0000-0000-00007C3E0000}"/>
    <cellStyle name="Normal 94 3 2" xfId="27674" xr:uid="{FE833B3E-B2B7-4C40-B478-37FBC902BA3A}"/>
    <cellStyle name="Normal 94 4" xfId="27672" xr:uid="{100A75F7-2B77-4868-B236-09B8D5012FBB}"/>
    <cellStyle name="Normal 95" xfId="16801" xr:uid="{00000000-0005-0000-0000-00007D3E0000}"/>
    <cellStyle name="Normal 95 2" xfId="16802" xr:uid="{00000000-0005-0000-0000-00007E3E0000}"/>
    <cellStyle name="Normal 95 2 2" xfId="27676" xr:uid="{26A0A783-9CDB-487F-923D-7F23F73AE0A3}"/>
    <cellStyle name="Normal 95 3" xfId="16803" xr:uid="{00000000-0005-0000-0000-00007F3E0000}"/>
    <cellStyle name="Normal 95 3 2" xfId="27677" xr:uid="{975816B5-5833-4584-9AEF-F6DC928240CD}"/>
    <cellStyle name="Normal 95 4" xfId="27675" xr:uid="{C017D5CF-9B78-4740-B917-437464E53D72}"/>
    <cellStyle name="Normal 96" xfId="16804" xr:uid="{00000000-0005-0000-0000-0000803E0000}"/>
    <cellStyle name="Normal 96 2" xfId="16805" xr:uid="{00000000-0005-0000-0000-0000813E0000}"/>
    <cellStyle name="Normal 96 2 2" xfId="27679" xr:uid="{2266199B-4EA9-4A17-812F-E9B3A48F2A39}"/>
    <cellStyle name="Normal 96 3" xfId="16806" xr:uid="{00000000-0005-0000-0000-0000823E0000}"/>
    <cellStyle name="Normal 96 3 2" xfId="27680" xr:uid="{884C7E57-179E-4007-AF7F-BFDAD7D8A3E1}"/>
    <cellStyle name="Normal 96 4" xfId="27678" xr:uid="{28FD4FFB-AC51-492D-B1CA-43741D2F4D7C}"/>
    <cellStyle name="Normal 97" xfId="16807" xr:uid="{00000000-0005-0000-0000-0000833E0000}"/>
    <cellStyle name="Normal 97 2" xfId="16808" xr:uid="{00000000-0005-0000-0000-0000843E0000}"/>
    <cellStyle name="Normal 97 2 2" xfId="27682" xr:uid="{BBBD7A61-9D81-4DB0-B449-3BBCEF0EA08F}"/>
    <cellStyle name="Normal 97 3" xfId="16809" xr:uid="{00000000-0005-0000-0000-0000853E0000}"/>
    <cellStyle name="Normal 97 3 2" xfId="27683" xr:uid="{2C2430F0-5897-436A-98DE-A9A8BAED1AA4}"/>
    <cellStyle name="Normal 97 4" xfId="27681" xr:uid="{622348D2-20CF-4F26-BEFC-6FB6EAD946DE}"/>
    <cellStyle name="Normal 98" xfId="16810" xr:uid="{00000000-0005-0000-0000-0000863E0000}"/>
    <cellStyle name="Normal 98 2" xfId="16811" xr:uid="{00000000-0005-0000-0000-0000873E0000}"/>
    <cellStyle name="Normal 98 2 2" xfId="27685" xr:uid="{61370121-9AEB-479A-AA7F-35AC131E3B27}"/>
    <cellStyle name="Normal 98 3" xfId="16812" xr:uid="{00000000-0005-0000-0000-0000883E0000}"/>
    <cellStyle name="Normal 98 3 2" xfId="27686" xr:uid="{C8CE3B94-3E7B-4D1C-BF61-CA242F53C422}"/>
    <cellStyle name="Normal 98 4" xfId="27684" xr:uid="{63CA913C-BEAC-479A-BCCD-D01599A8AFC4}"/>
    <cellStyle name="Normal 99" xfId="16813" xr:uid="{00000000-0005-0000-0000-0000893E0000}"/>
    <cellStyle name="Normal 99 2" xfId="16814" xr:uid="{00000000-0005-0000-0000-00008A3E0000}"/>
    <cellStyle name="Normal 99 2 2" xfId="27688" xr:uid="{415EA0CF-E9CB-42D4-88AA-56D65960F23F}"/>
    <cellStyle name="Normal 99 3" xfId="16815" xr:uid="{00000000-0005-0000-0000-00008B3E0000}"/>
    <cellStyle name="Normal 99 3 2" xfId="27689" xr:uid="{3B983D95-B98C-4F7D-BF12-A80090F9A005}"/>
    <cellStyle name="Normal 99 4" xfId="27687" xr:uid="{3C2D2D6A-A6E2-41BC-96BE-3D2DD8BB8B25}"/>
    <cellStyle name="Normal_Attachment 5A - Program Budget Workbook Dec22" xfId="6" xr:uid="{00000000-0005-0000-0000-00003C000000}"/>
    <cellStyle name="Normal_DRAFT_June1Filing_v02_zap041405" xfId="20559" xr:uid="{E01134FE-BB5F-48EE-BA76-F3563DA614E8}"/>
    <cellStyle name="Normal_DRAFT_June1Filing_v05_zap041705" xfId="9" xr:uid="{00000000-0005-0000-0000-00003D000000}"/>
    <cellStyle name="Normal_DRAFT_June1Filing_v05_zap041705 2" xfId="20558" xr:uid="{ABB86883-0E33-45BC-895A-E85E0B614677}"/>
    <cellStyle name="Normal_New Budget Table - 4.2" xfId="20557" xr:uid="{7CC6DD39-2CD1-439D-87A7-62259A36A113}"/>
    <cellStyle name="Normal_PY2006-8_Planning_PreliminaryFunding-Budgets_forJune1Filing_05-23-05" xfId="2" xr:uid="{00000000-0005-0000-0000-00003E000000}"/>
    <cellStyle name="Note 10" xfId="16816" xr:uid="{00000000-0005-0000-0000-0000903E0000}"/>
    <cellStyle name="Note 10 2" xfId="20157" xr:uid="{00000000-0005-0000-0000-0000903E0000}"/>
    <cellStyle name="Note 10 2 2" xfId="28526" xr:uid="{AD6F6187-3F34-4E15-8468-44EB0B36161F}"/>
    <cellStyle name="Note 10 2 3" xfId="29739" xr:uid="{771D475F-43F4-417C-A0CD-F92BFC59B785}"/>
    <cellStyle name="Note 10 2 4" xfId="30139" xr:uid="{71D503BE-C8E0-4040-B65C-486B5A2E9F61}"/>
    <cellStyle name="Note 10 2 5" xfId="30513" xr:uid="{315C88C6-1391-4E68-BC54-C901B63D9B66}"/>
    <cellStyle name="Note 10 2 6" xfId="30920" xr:uid="{BECF03D1-240C-4BDF-BF45-5B44132B5B81}"/>
    <cellStyle name="Note 10 3" xfId="27690" xr:uid="{7D7E1CE0-832C-4988-BAB5-D0BF58A6F694}"/>
    <cellStyle name="Note 10 4" xfId="29374" xr:uid="{0122C287-0080-4C02-BCE1-0748331D2874}"/>
    <cellStyle name="Note 10 5" xfId="28940" xr:uid="{0821157E-9A97-4F62-9C37-CDDB3C1EB0D4}"/>
    <cellStyle name="Note 10 6" xfId="26417" xr:uid="{8C853E05-29DE-4151-92F5-FCE11D65222C}"/>
    <cellStyle name="Note 11" xfId="16817" xr:uid="{00000000-0005-0000-0000-0000913E0000}"/>
    <cellStyle name="Note 2" xfId="2577" xr:uid="{00000000-0005-0000-0000-0000D8090000}"/>
    <cellStyle name="Note 2 10" xfId="16819" xr:uid="{00000000-0005-0000-0000-0000933E0000}"/>
    <cellStyle name="Note 2 10 2" xfId="16820" xr:uid="{00000000-0005-0000-0000-0000943E0000}"/>
    <cellStyle name="Note 2 10 3" xfId="16821" xr:uid="{00000000-0005-0000-0000-0000953E0000}"/>
    <cellStyle name="Note 2 11" xfId="16822" xr:uid="{00000000-0005-0000-0000-0000963E0000}"/>
    <cellStyle name="Note 2 11 2" xfId="16823" xr:uid="{00000000-0005-0000-0000-0000973E0000}"/>
    <cellStyle name="Note 2 11 2 2" xfId="16824" xr:uid="{00000000-0005-0000-0000-0000983E0000}"/>
    <cellStyle name="Note 2 11 2 2 2" xfId="27693" xr:uid="{A0EE59B0-803E-49BE-9BDC-79C99B926BC4}"/>
    <cellStyle name="Note 2 11 3" xfId="16825" xr:uid="{00000000-0005-0000-0000-0000993E0000}"/>
    <cellStyle name="Note 2 11 3 2" xfId="27694" xr:uid="{5110462E-3F81-4569-99EF-0FE664D68305}"/>
    <cellStyle name="Note 2 11 4" xfId="27692" xr:uid="{5CB72531-31B2-4AC8-A0DC-DC98FE3505F5}"/>
    <cellStyle name="Note 2 12" xfId="16826" xr:uid="{00000000-0005-0000-0000-00009A3E0000}"/>
    <cellStyle name="Note 2 12 2" xfId="16827" xr:uid="{00000000-0005-0000-0000-00009B3E0000}"/>
    <cellStyle name="Note 2 12 2 2" xfId="27695" xr:uid="{668617BA-C474-41DA-A78F-D2898322C6CD}"/>
    <cellStyle name="Note 2 13" xfId="16828" xr:uid="{00000000-0005-0000-0000-00009C3E0000}"/>
    <cellStyle name="Note 2 13 2" xfId="20158" xr:uid="{00000000-0005-0000-0000-00009C3E0000}"/>
    <cellStyle name="Note 2 13 2 2" xfId="28527" xr:uid="{AC1FCE0B-5A7E-4A87-BB1B-43ED4AA34C1B}"/>
    <cellStyle name="Note 2 13 2 3" xfId="29740" xr:uid="{D6556B5B-A641-495F-B4FA-5E10A1C0E953}"/>
    <cellStyle name="Note 2 13 2 4" xfId="30140" xr:uid="{76167C25-4B24-40A7-853A-32AB317F78B1}"/>
    <cellStyle name="Note 2 13 2 5" xfId="30514" xr:uid="{9C329D48-F99B-4D6C-97FB-58416E3957C9}"/>
    <cellStyle name="Note 2 13 2 6" xfId="30921" xr:uid="{C28C787A-C513-4FBE-8B59-6DF1482790A4}"/>
    <cellStyle name="Note 2 13 3" xfId="27696" xr:uid="{EA407451-DD57-4FEC-BA1C-DE33B62A37FA}"/>
    <cellStyle name="Note 2 13 4" xfId="29380" xr:uid="{8564503A-E615-42D8-9739-BBA73AE205EF}"/>
    <cellStyle name="Note 2 13 5" xfId="28941" xr:uid="{B498E5EB-EBC3-4AD8-A8FD-47AEDC5A233A}"/>
    <cellStyle name="Note 2 13 6" xfId="20777" xr:uid="{965B0FEF-9747-4849-A982-C83519DAE8BD}"/>
    <cellStyle name="Note 2 14" xfId="16829" xr:uid="{00000000-0005-0000-0000-00009D3E0000}"/>
    <cellStyle name="Note 2 15" xfId="16818" xr:uid="{00000000-0005-0000-0000-0000923E0000}"/>
    <cellStyle name="Note 2 15 2" xfId="27691" xr:uid="{3E0FF46D-B8AB-446F-8D65-BD825AE09C3B}"/>
    <cellStyle name="Note 2 16" xfId="20879" xr:uid="{59C8A405-A602-40E6-9F16-0B3792E2F86D}"/>
    <cellStyle name="Note 2 17" xfId="27823" xr:uid="{9FEDE742-1DA6-4B1D-9388-52093895FB3D}"/>
    <cellStyle name="Note 2 18" xfId="27429" xr:uid="{C2E22B15-8754-44AA-8B7F-58730ED4E10D}"/>
    <cellStyle name="Note 2 19" xfId="29044" xr:uid="{4787A73D-0F18-431B-9AEC-C52CF205F070}"/>
    <cellStyle name="Note 2 2" xfId="16830" xr:uid="{00000000-0005-0000-0000-00009E3E0000}"/>
    <cellStyle name="Note 2 2 2" xfId="16831" xr:uid="{00000000-0005-0000-0000-00009F3E0000}"/>
    <cellStyle name="Note 2 2 2 2" xfId="16832" xr:uid="{00000000-0005-0000-0000-0000A03E0000}"/>
    <cellStyle name="Note 2 2 2 2 2" xfId="16833" xr:uid="{00000000-0005-0000-0000-0000A13E0000}"/>
    <cellStyle name="Note 2 2 2 2 3" xfId="16834" xr:uid="{00000000-0005-0000-0000-0000A23E0000}"/>
    <cellStyle name="Note 2 2 2 2 4" xfId="16835" xr:uid="{00000000-0005-0000-0000-0000A33E0000}"/>
    <cellStyle name="Note 2 2 2 3" xfId="16836" xr:uid="{00000000-0005-0000-0000-0000A43E0000}"/>
    <cellStyle name="Note 2 2 2 4" xfId="16837" xr:uid="{00000000-0005-0000-0000-0000A53E0000}"/>
    <cellStyle name="Note 2 2 2 5" xfId="16838" xr:uid="{00000000-0005-0000-0000-0000A63E0000}"/>
    <cellStyle name="Note 2 2 3" xfId="16839" xr:uid="{00000000-0005-0000-0000-0000A73E0000}"/>
    <cellStyle name="Note 2 2 3 2" xfId="16840" xr:uid="{00000000-0005-0000-0000-0000A83E0000}"/>
    <cellStyle name="Note 2 2 3 2 2" xfId="20159" xr:uid="{00000000-0005-0000-0000-0000A83E0000}"/>
    <cellStyle name="Note 2 2 3 2 2 2" xfId="28528" xr:uid="{EA309046-7B6E-42F2-B3DF-33DA63993450}"/>
    <cellStyle name="Note 2 2 3 2 2 3" xfId="29741" xr:uid="{F1C631D6-9289-4223-B647-479FBE30C87C}"/>
    <cellStyle name="Note 2 2 3 2 2 4" xfId="30141" xr:uid="{48AD6BD0-41C2-4A1D-B449-03A449ED7808}"/>
    <cellStyle name="Note 2 2 3 2 2 5" xfId="30515" xr:uid="{3E7D9325-A989-44E6-9389-968AACD540B1}"/>
    <cellStyle name="Note 2 2 3 2 2 6" xfId="30922" xr:uid="{C95E3020-E000-4F5E-8C16-A14DAC54BDCE}"/>
    <cellStyle name="Note 2 2 3 2 3" xfId="27697" xr:uid="{9AA592CE-DFA6-4785-92CF-84315004E705}"/>
    <cellStyle name="Note 2 2 3 2 4" xfId="28942" xr:uid="{7E59DAB2-9701-45E8-AD0E-AB3551CF5ECA}"/>
    <cellStyle name="Note 2 2 3 2 5" xfId="20778" xr:uid="{BBDE1CC1-D195-4043-BB14-66CB86ABBD57}"/>
    <cellStyle name="Note 2 2 4" xfId="16841" xr:uid="{00000000-0005-0000-0000-0000A93E0000}"/>
    <cellStyle name="Note 2 2 4 2" xfId="20160" xr:uid="{00000000-0005-0000-0000-0000A93E0000}"/>
    <cellStyle name="Note 2 2 4 2 2" xfId="28529" xr:uid="{C2685569-155E-4667-80D3-11E30D3C3386}"/>
    <cellStyle name="Note 2 2 4 2 3" xfId="29742" xr:uid="{AEABE5EF-0507-474B-B88C-2E42F0ED89B1}"/>
    <cellStyle name="Note 2 2 4 2 4" xfId="30142" xr:uid="{8FEE16AE-45DA-4993-A965-2D016083148E}"/>
    <cellStyle name="Note 2 2 4 2 5" xfId="30516" xr:uid="{E26209C9-C0F3-4F6F-BCEB-310F5DC5E94C}"/>
    <cellStyle name="Note 2 2 4 2 6" xfId="30923" xr:uid="{4AADE111-CA5D-40FF-95EF-1E2011832E13}"/>
    <cellStyle name="Note 2 2 4 3" xfId="27698" xr:uid="{BBF8DFD6-9B52-4704-8EC0-D8C84832FF72}"/>
    <cellStyle name="Note 2 2 4 4" xfId="29386" xr:uid="{E5EF0C25-7449-4039-8A81-465760FA2C66}"/>
    <cellStyle name="Note 2 2 4 5" xfId="28943" xr:uid="{D65BC6B3-24EC-4EB8-B4D1-83F8F47CE1A0}"/>
    <cellStyle name="Note 2 2 4 6" xfId="26418" xr:uid="{6A59D1FD-91FB-4D19-ACDB-242464EB28F7}"/>
    <cellStyle name="Note 2 2 5" xfId="16842" xr:uid="{00000000-0005-0000-0000-0000AA3E0000}"/>
    <cellStyle name="Note 2 3" xfId="16843" xr:uid="{00000000-0005-0000-0000-0000AB3E0000}"/>
    <cellStyle name="Note 2 3 2" xfId="16844" xr:uid="{00000000-0005-0000-0000-0000AC3E0000}"/>
    <cellStyle name="Note 2 3 2 2" xfId="16845" xr:uid="{00000000-0005-0000-0000-0000AD3E0000}"/>
    <cellStyle name="Note 2 3 2 2 2" xfId="20162" xr:uid="{00000000-0005-0000-0000-0000AD3E0000}"/>
    <cellStyle name="Note 2 3 2 2 2 2" xfId="28531" xr:uid="{8DF1DB45-EC5B-48AF-8DCD-73835682E99F}"/>
    <cellStyle name="Note 2 3 2 2 2 3" xfId="29744" xr:uid="{51E58F95-1EAE-4A79-907A-38C4B8360609}"/>
    <cellStyle name="Note 2 3 2 2 2 4" xfId="30144" xr:uid="{89350832-CFA9-4703-8D6D-94A39EC4E210}"/>
    <cellStyle name="Note 2 3 2 2 2 5" xfId="30518" xr:uid="{A4777069-DD44-4F2F-93B0-ABF3C119AC15}"/>
    <cellStyle name="Note 2 3 2 2 2 6" xfId="30925" xr:uid="{A0316C02-A8D3-44FB-96A7-8EFA67A7559A}"/>
    <cellStyle name="Note 2 3 2 2 3" xfId="27700" xr:uid="{C0B80375-17F2-4EF5-9E7D-F6411B9121E4}"/>
    <cellStyle name="Note 2 3 2 2 4" xfId="29387" xr:uid="{6BAFBCCE-8B15-4CC2-B008-85C6054F2405}"/>
    <cellStyle name="Note 2 3 2 2 5" xfId="28945" xr:uid="{D8AC7B6F-AE44-4C85-ADB7-D6F3F3EA9AC0}"/>
    <cellStyle name="Note 2 3 2 2 6" xfId="20779" xr:uid="{5FE37E77-5613-403D-B92C-79C298198A4E}"/>
    <cellStyle name="Note 2 3 2 3" xfId="16846" xr:uid="{00000000-0005-0000-0000-0000AE3E0000}"/>
    <cellStyle name="Note 2 3 2 4" xfId="20161" xr:uid="{00000000-0005-0000-0000-0000AC3E0000}"/>
    <cellStyle name="Note 2 3 2 4 2" xfId="28530" xr:uid="{3172F93C-5AD0-4112-9816-C188C4FFCB16}"/>
    <cellStyle name="Note 2 3 2 4 3" xfId="29743" xr:uid="{AE1E8027-A820-4021-A6CF-EB524D9DC3E0}"/>
    <cellStyle name="Note 2 3 2 4 4" xfId="30143" xr:uid="{9B3C8324-3E7A-40CF-B29F-683445672D82}"/>
    <cellStyle name="Note 2 3 2 4 5" xfId="30517" xr:uid="{B9FEB435-CB10-4A7D-9785-4D510EE2D0C1}"/>
    <cellStyle name="Note 2 3 2 4 6" xfId="30924" xr:uid="{CAEB323D-2782-43B5-8966-02A0EC33D650}"/>
    <cellStyle name="Note 2 3 2 5" xfId="27699" xr:uid="{4FE52CA4-F2C0-4D72-B89E-C4A609A3CA1A}"/>
    <cellStyle name="Note 2 3 2 6" xfId="28944" xr:uid="{8BB6ECC4-AAD4-4EB5-9101-87015B28A769}"/>
    <cellStyle name="Note 2 3 2 7" xfId="26419" xr:uid="{C9CE6078-656F-4657-86A7-917B09A51D1C}"/>
    <cellStyle name="Note 2 3 3" xfId="16847" xr:uid="{00000000-0005-0000-0000-0000AF3E0000}"/>
    <cellStyle name="Note 2 3 3 2" xfId="27701" xr:uid="{5444E533-B69D-4AD0-A3ED-7362A581B82F}"/>
    <cellStyle name="Note 2 3 4" xfId="16848" xr:uid="{00000000-0005-0000-0000-0000B03E0000}"/>
    <cellStyle name="Note 2 3 5" xfId="16849" xr:uid="{00000000-0005-0000-0000-0000B13E0000}"/>
    <cellStyle name="Note 2 3 5 2" xfId="27702" xr:uid="{E0090BC2-4830-43CC-97AE-0463CE0B9B3D}"/>
    <cellStyle name="Note 2 3 6" xfId="16850" xr:uid="{00000000-0005-0000-0000-0000B23E0000}"/>
    <cellStyle name="Note 2 4" xfId="16851" xr:uid="{00000000-0005-0000-0000-0000B33E0000}"/>
    <cellStyle name="Note 2 4 2" xfId="16852" xr:uid="{00000000-0005-0000-0000-0000B43E0000}"/>
    <cellStyle name="Note 2 4 2 2" xfId="16853" xr:uid="{00000000-0005-0000-0000-0000B53E0000}"/>
    <cellStyle name="Note 2 4 2 3" xfId="16854" xr:uid="{00000000-0005-0000-0000-0000B63E0000}"/>
    <cellStyle name="Note 2 4 2 4" xfId="16855" xr:uid="{00000000-0005-0000-0000-0000B73E0000}"/>
    <cellStyle name="Note 2 4 3" xfId="16856" xr:uid="{00000000-0005-0000-0000-0000B83E0000}"/>
    <cellStyle name="Note 2 4 3 2" xfId="16857" xr:uid="{00000000-0005-0000-0000-0000B93E0000}"/>
    <cellStyle name="Note 2 4 3 2 2" xfId="20163" xr:uid="{00000000-0005-0000-0000-0000B93E0000}"/>
    <cellStyle name="Note 2 4 3 2 2 2" xfId="28532" xr:uid="{4A7453DF-9780-40D7-A02B-474AAE1B92C9}"/>
    <cellStyle name="Note 2 4 3 2 2 3" xfId="29745" xr:uid="{95EAC5AC-BD32-493D-8066-73C4EBCA4E57}"/>
    <cellStyle name="Note 2 4 3 2 2 4" xfId="30145" xr:uid="{FB66D78B-0D60-4CBC-B4FE-F43FA50D813E}"/>
    <cellStyle name="Note 2 4 3 2 2 5" xfId="30519" xr:uid="{1C1265DF-6BCE-4746-BC0B-C04E6797F4F4}"/>
    <cellStyle name="Note 2 4 3 2 2 6" xfId="30926" xr:uid="{8B251C51-416D-418F-8AA0-01D12C0E32CA}"/>
    <cellStyle name="Note 2 4 3 2 3" xfId="27705" xr:uid="{BA28A864-28B5-46F2-8462-B744F7B1EB6C}"/>
    <cellStyle name="Note 2 4 3 2 4" xfId="29392" xr:uid="{141285BD-BB77-47A8-8CE0-095D5BDE612D}"/>
    <cellStyle name="Note 2 4 3 2 5" xfId="28946" xr:uid="{B2810CF8-7021-4141-988D-0AEBDCE822FD}"/>
    <cellStyle name="Note 2 4 3 2 6" xfId="26420" xr:uid="{483DB592-AC99-4BF4-AD8D-EF67C2983887}"/>
    <cellStyle name="Note 2 4 3 3" xfId="16858" xr:uid="{00000000-0005-0000-0000-0000BA3E0000}"/>
    <cellStyle name="Note 2 4 4" xfId="16859" xr:uid="{00000000-0005-0000-0000-0000BB3E0000}"/>
    <cellStyle name="Note 2 4 4 2" xfId="27706" xr:uid="{52EBC9F7-B836-41EF-A983-89D4F8C71E38}"/>
    <cellStyle name="Note 2 4 5" xfId="16860" xr:uid="{00000000-0005-0000-0000-0000BC3E0000}"/>
    <cellStyle name="Note 2 4 6" xfId="16861" xr:uid="{00000000-0005-0000-0000-0000BD3E0000}"/>
    <cellStyle name="Note 2 4 6 2" xfId="27707" xr:uid="{D15B5A0F-46AD-4A4D-AE16-A41443A95209}"/>
    <cellStyle name="Note 2 4 7" xfId="16862" xr:uid="{00000000-0005-0000-0000-0000BE3E0000}"/>
    <cellStyle name="Note 2 5" xfId="16863" xr:uid="{00000000-0005-0000-0000-0000BF3E0000}"/>
    <cellStyle name="Note 2 5 2" xfId="16864" xr:uid="{00000000-0005-0000-0000-0000C03E0000}"/>
    <cellStyle name="Note 2 5 3" xfId="16865" xr:uid="{00000000-0005-0000-0000-0000C13E0000}"/>
    <cellStyle name="Note 2 5 4" xfId="16866" xr:uid="{00000000-0005-0000-0000-0000C23E0000}"/>
    <cellStyle name="Note 2 6" xfId="16867" xr:uid="{00000000-0005-0000-0000-0000C33E0000}"/>
    <cellStyle name="Note 2 6 2" xfId="16868" xr:uid="{00000000-0005-0000-0000-0000C43E0000}"/>
    <cellStyle name="Note 2 6 2 2" xfId="16869" xr:uid="{00000000-0005-0000-0000-0000C53E0000}"/>
    <cellStyle name="Note 2 6 2 2 2" xfId="16870" xr:uid="{00000000-0005-0000-0000-0000C63E0000}"/>
    <cellStyle name="Note 2 6 2 2 2 2" xfId="16871" xr:uid="{00000000-0005-0000-0000-0000C73E0000}"/>
    <cellStyle name="Note 2 6 2 2 3" xfId="16872" xr:uid="{00000000-0005-0000-0000-0000C83E0000}"/>
    <cellStyle name="Note 2 6 2 3" xfId="16873" xr:uid="{00000000-0005-0000-0000-0000C93E0000}"/>
    <cellStyle name="Note 2 6 2 3 2" xfId="16874" xr:uid="{00000000-0005-0000-0000-0000CA3E0000}"/>
    <cellStyle name="Note 2 6 2 4" xfId="16875" xr:uid="{00000000-0005-0000-0000-0000CB3E0000}"/>
    <cellStyle name="Note 2 6 3" xfId="16876" xr:uid="{00000000-0005-0000-0000-0000CC3E0000}"/>
    <cellStyle name="Note 2 6 4" xfId="16877" xr:uid="{00000000-0005-0000-0000-0000CD3E0000}"/>
    <cellStyle name="Note 2 6 4 2" xfId="20164" xr:uid="{00000000-0005-0000-0000-0000CD3E0000}"/>
    <cellStyle name="Note 2 6 4 2 2" xfId="28533" xr:uid="{68949968-42E9-414C-850F-9A215E768E53}"/>
    <cellStyle name="Note 2 6 4 2 3" xfId="29746" xr:uid="{F797D009-71F6-4EBE-B887-E975FAE34FD3}"/>
    <cellStyle name="Note 2 6 4 2 4" xfId="30146" xr:uid="{33ECE9B3-0C0A-4A79-ADC0-4B2FD1950E8D}"/>
    <cellStyle name="Note 2 6 4 2 5" xfId="30520" xr:uid="{8854461C-E130-4FF7-9167-10D02BCF63B7}"/>
    <cellStyle name="Note 2 6 4 2 6" xfId="30927" xr:uid="{9ABCA859-688C-4EBA-95BB-75EC58564D7C}"/>
    <cellStyle name="Note 2 6 4 3" xfId="27708" xr:uid="{6C388B2E-6FC0-4DE4-93AE-33246A8C060E}"/>
    <cellStyle name="Note 2 6 4 4" xfId="29393" xr:uid="{C90F4CED-8B81-47CE-9957-CB11AEA28D6E}"/>
    <cellStyle name="Note 2 6 4 5" xfId="28947" xr:uid="{0FB1329A-2E86-417C-A95C-769C9180F6EC}"/>
    <cellStyle name="Note 2 6 4 6" xfId="26421" xr:uid="{638CE729-FBB3-4111-86CA-9B4C248277AB}"/>
    <cellStyle name="Note 2 6 5" xfId="16878" xr:uid="{00000000-0005-0000-0000-0000CE3E0000}"/>
    <cellStyle name="Note 2 6 6" xfId="16879" xr:uid="{00000000-0005-0000-0000-0000CF3E0000}"/>
    <cellStyle name="Note 2 7" xfId="16880" xr:uid="{00000000-0005-0000-0000-0000D03E0000}"/>
    <cellStyle name="Note 2 7 2" xfId="16881" xr:uid="{00000000-0005-0000-0000-0000D13E0000}"/>
    <cellStyle name="Note 2 7 2 2" xfId="16882" xr:uid="{00000000-0005-0000-0000-0000D23E0000}"/>
    <cellStyle name="Note 2 7 2 3" xfId="16883" xr:uid="{00000000-0005-0000-0000-0000D33E0000}"/>
    <cellStyle name="Note 2 7 2 4" xfId="16884" xr:uid="{00000000-0005-0000-0000-0000D43E0000}"/>
    <cellStyle name="Note 2 7 2 4 2" xfId="27710" xr:uid="{A1A78260-8F7B-4024-BA26-591BE037B776}"/>
    <cellStyle name="Note 2 7 2 5" xfId="16885" xr:uid="{00000000-0005-0000-0000-0000D53E0000}"/>
    <cellStyle name="Note 2 7 3" xfId="16886" xr:uid="{00000000-0005-0000-0000-0000D63E0000}"/>
    <cellStyle name="Note 2 7 4" xfId="16887" xr:uid="{00000000-0005-0000-0000-0000D73E0000}"/>
    <cellStyle name="Note 2 7 5" xfId="16888" xr:uid="{00000000-0005-0000-0000-0000D83E0000}"/>
    <cellStyle name="Note 2 7 5 2" xfId="27711" xr:uid="{9C6AA5B5-2A06-4F8A-B3D2-1CBB5D1F57CD}"/>
    <cellStyle name="Note 2 7 6" xfId="16889" xr:uid="{00000000-0005-0000-0000-0000D93E0000}"/>
    <cellStyle name="Note 2 8" xfId="16890" xr:uid="{00000000-0005-0000-0000-0000DA3E0000}"/>
    <cellStyle name="Note 2 8 2" xfId="16891" xr:uid="{00000000-0005-0000-0000-0000DB3E0000}"/>
    <cellStyle name="Note 2 8 2 2" xfId="16892" xr:uid="{00000000-0005-0000-0000-0000DC3E0000}"/>
    <cellStyle name="Note 2 8 2 2 2" xfId="16893" xr:uid="{00000000-0005-0000-0000-0000DD3E0000}"/>
    <cellStyle name="Note 2 8 2 3" xfId="16894" xr:uid="{00000000-0005-0000-0000-0000DE3E0000}"/>
    <cellStyle name="Note 2 8 3" xfId="16895" xr:uid="{00000000-0005-0000-0000-0000DF3E0000}"/>
    <cellStyle name="Note 2 8 4" xfId="16896" xr:uid="{00000000-0005-0000-0000-0000E03E0000}"/>
    <cellStyle name="Note 2 8 5" xfId="16897" xr:uid="{00000000-0005-0000-0000-0000E13E0000}"/>
    <cellStyle name="Note 2 8 5 2" xfId="20165" xr:uid="{00000000-0005-0000-0000-0000E13E0000}"/>
    <cellStyle name="Note 2 8 5 2 2" xfId="28534" xr:uid="{C10BA2EF-E4F5-4834-A5D2-62C934C946C0}"/>
    <cellStyle name="Note 2 8 5 2 3" xfId="29747" xr:uid="{1925C876-FDD0-445E-8BD1-B130D4E753A5}"/>
    <cellStyle name="Note 2 8 5 2 4" xfId="30147" xr:uid="{E02EBCAD-7FB1-4D8B-A4E6-72052F760DEF}"/>
    <cellStyle name="Note 2 8 5 2 5" xfId="30521" xr:uid="{42C985C4-B88C-48A9-9BBE-14DA555C811D}"/>
    <cellStyle name="Note 2 8 5 2 6" xfId="30928" xr:uid="{E3807851-8729-4976-B36E-338681CCEE26}"/>
    <cellStyle name="Note 2 8 5 3" xfId="27713" xr:uid="{5D6C15CD-0286-4B72-95DD-614154E2CF18}"/>
    <cellStyle name="Note 2 8 5 4" xfId="28948" xr:uid="{8E99F338-B213-4C4E-A455-80E48A0C97CE}"/>
    <cellStyle name="Note 2 8 5 5" xfId="20780" xr:uid="{EEFF0BAA-42AA-40B4-9F52-2C779AB96574}"/>
    <cellStyle name="Note 2 8 6" xfId="16898" xr:uid="{00000000-0005-0000-0000-0000E23E0000}"/>
    <cellStyle name="Note 2 9" xfId="16899" xr:uid="{00000000-0005-0000-0000-0000E33E0000}"/>
    <cellStyle name="Note 2 9 2" xfId="16900" xr:uid="{00000000-0005-0000-0000-0000E43E0000}"/>
    <cellStyle name="Note 2 9 2 2" xfId="16901" xr:uid="{00000000-0005-0000-0000-0000E53E0000}"/>
    <cellStyle name="Note 2 9 2 3" xfId="16902" xr:uid="{00000000-0005-0000-0000-0000E63E0000}"/>
    <cellStyle name="Note 2 9 3" xfId="16903" xr:uid="{00000000-0005-0000-0000-0000E73E0000}"/>
    <cellStyle name="Note 2 9 4" xfId="16904" xr:uid="{00000000-0005-0000-0000-0000E83E0000}"/>
    <cellStyle name="Note 2 9 4 2" xfId="27714" xr:uid="{A3EABCC6-D875-4888-B63C-69F15D3AF635}"/>
    <cellStyle name="Note 2 9 5" xfId="16905" xr:uid="{00000000-0005-0000-0000-0000E93E0000}"/>
    <cellStyle name="Note 2 9 5 2" xfId="27715" xr:uid="{BCE7D803-5C5A-4FD0-A72F-6182E03D58EC}"/>
    <cellStyle name="Note 2 9 6" xfId="16906" xr:uid="{00000000-0005-0000-0000-0000EA3E0000}"/>
    <cellStyle name="Note 3" xfId="2578" xr:uid="{00000000-0005-0000-0000-0000D9090000}"/>
    <cellStyle name="Note 3 10" xfId="16908" xr:uid="{00000000-0005-0000-0000-0000EC3E0000}"/>
    <cellStyle name="Note 3 10 2" xfId="16909" xr:uid="{00000000-0005-0000-0000-0000ED3E0000}"/>
    <cellStyle name="Note 3 10 2 2" xfId="16910" xr:uid="{00000000-0005-0000-0000-0000EE3E0000}"/>
    <cellStyle name="Note 3 10 2 2 2" xfId="16911" xr:uid="{00000000-0005-0000-0000-0000EF3E0000}"/>
    <cellStyle name="Note 3 10 2 3" xfId="16912" xr:uid="{00000000-0005-0000-0000-0000F03E0000}"/>
    <cellStyle name="Note 3 10 3" xfId="16913" xr:uid="{00000000-0005-0000-0000-0000F13E0000}"/>
    <cellStyle name="Note 3 10 3 2" xfId="16914" xr:uid="{00000000-0005-0000-0000-0000F23E0000}"/>
    <cellStyle name="Note 3 10 4" xfId="16915" xr:uid="{00000000-0005-0000-0000-0000F33E0000}"/>
    <cellStyle name="Note 3 11" xfId="16916" xr:uid="{00000000-0005-0000-0000-0000F43E0000}"/>
    <cellStyle name="Note 3 11 2" xfId="16917" xr:uid="{00000000-0005-0000-0000-0000F53E0000}"/>
    <cellStyle name="Note 3 11 2 2" xfId="16918" xr:uid="{00000000-0005-0000-0000-0000F63E0000}"/>
    <cellStyle name="Note 3 11 2 3" xfId="16919" xr:uid="{00000000-0005-0000-0000-0000F73E0000}"/>
    <cellStyle name="Note 3 11 3" xfId="16920" xr:uid="{00000000-0005-0000-0000-0000F83E0000}"/>
    <cellStyle name="Note 3 11 3 2" xfId="16921" xr:uid="{00000000-0005-0000-0000-0000F93E0000}"/>
    <cellStyle name="Note 3 11 3 3" xfId="27718" xr:uid="{784FDE14-9CBC-495D-8004-576C1A53DAE4}"/>
    <cellStyle name="Note 3 11 4" xfId="16922" xr:uid="{00000000-0005-0000-0000-0000FA3E0000}"/>
    <cellStyle name="Note 3 12" xfId="16923" xr:uid="{00000000-0005-0000-0000-0000FB3E0000}"/>
    <cellStyle name="Note 3 12 2" xfId="16924" xr:uid="{00000000-0005-0000-0000-0000FC3E0000}"/>
    <cellStyle name="Note 3 12 2 2" xfId="16925" xr:uid="{00000000-0005-0000-0000-0000FD3E0000}"/>
    <cellStyle name="Note 3 12 2 3" xfId="16926" xr:uid="{00000000-0005-0000-0000-0000FE3E0000}"/>
    <cellStyle name="Note 3 12 3" xfId="16927" xr:uid="{00000000-0005-0000-0000-0000FF3E0000}"/>
    <cellStyle name="Note 3 12 3 2" xfId="16928" xr:uid="{00000000-0005-0000-0000-0000003F0000}"/>
    <cellStyle name="Note 3 12 3 3" xfId="27719" xr:uid="{E80721D1-788D-451A-ABA0-252609C0B89B}"/>
    <cellStyle name="Note 3 12 4" xfId="16929" xr:uid="{00000000-0005-0000-0000-0000013F0000}"/>
    <cellStyle name="Note 3 13" xfId="16930" xr:uid="{00000000-0005-0000-0000-0000023F0000}"/>
    <cellStyle name="Note 3 13 2" xfId="16931" xr:uid="{00000000-0005-0000-0000-0000033F0000}"/>
    <cellStyle name="Note 3 13 3" xfId="16932" xr:uid="{00000000-0005-0000-0000-0000043F0000}"/>
    <cellStyle name="Note 3 14" xfId="16933" xr:uid="{00000000-0005-0000-0000-0000053F0000}"/>
    <cellStyle name="Note 3 15" xfId="16934" xr:uid="{00000000-0005-0000-0000-0000063F0000}"/>
    <cellStyle name="Note 3 16" xfId="16935" xr:uid="{00000000-0005-0000-0000-0000073F0000}"/>
    <cellStyle name="Note 3 16 2" xfId="27722" xr:uid="{1B761533-C0F1-47E9-9D47-F779A9C3CCCA}"/>
    <cellStyle name="Note 3 17" xfId="16936" xr:uid="{00000000-0005-0000-0000-0000083F0000}"/>
    <cellStyle name="Note 3 18" xfId="16907" xr:uid="{00000000-0005-0000-0000-0000EB3E0000}"/>
    <cellStyle name="Note 3 19" xfId="20880" xr:uid="{B0DCE0C3-4D15-451C-9AC8-11B9AD4AD56E}"/>
    <cellStyle name="Note 3 2" xfId="2579" xr:uid="{00000000-0005-0000-0000-0000DA090000}"/>
    <cellStyle name="Note 3 2 10" xfId="16938" xr:uid="{00000000-0005-0000-0000-00000A3F0000}"/>
    <cellStyle name="Note 3 2 10 2" xfId="27723" xr:uid="{E6485657-5982-47ED-9C33-D34BCAB7ECD9}"/>
    <cellStyle name="Note 3 2 11" xfId="16939" xr:uid="{00000000-0005-0000-0000-00000B3F0000}"/>
    <cellStyle name="Note 3 2 12" xfId="16937" xr:uid="{00000000-0005-0000-0000-0000093F0000}"/>
    <cellStyle name="Note 3 2 13" xfId="20881" xr:uid="{7D5B0348-9D2D-4F3D-BF50-0D66325FB2FB}"/>
    <cellStyle name="Note 3 2 14" xfId="27821" xr:uid="{348E8478-49B2-4A23-BCA8-308838A16032}"/>
    <cellStyle name="Note 3 2 15" xfId="26918" xr:uid="{2F2D627F-72C2-4FA4-89CB-45CC68C9E303}"/>
    <cellStyle name="Note 3 2 16" xfId="28479" xr:uid="{CDFF8CA5-5EAC-45CB-B467-7E520C38C090}"/>
    <cellStyle name="Note 3 2 17" xfId="29042" xr:uid="{82E53C6F-9D77-4A49-BE78-DEBB2DBB970E}"/>
    <cellStyle name="Note 3 2 2" xfId="16940" xr:uid="{00000000-0005-0000-0000-00000C3F0000}"/>
    <cellStyle name="Note 3 2 2 2" xfId="16941" xr:uid="{00000000-0005-0000-0000-00000D3F0000}"/>
    <cellStyle name="Note 3 2 2 2 2" xfId="16942" xr:uid="{00000000-0005-0000-0000-00000E3F0000}"/>
    <cellStyle name="Note 3 2 2 2 2 2" xfId="16943" xr:uid="{00000000-0005-0000-0000-00000F3F0000}"/>
    <cellStyle name="Note 3 2 2 2 2 2 2" xfId="16944" xr:uid="{00000000-0005-0000-0000-0000103F0000}"/>
    <cellStyle name="Note 3 2 2 2 2 3" xfId="16945" xr:uid="{00000000-0005-0000-0000-0000113F0000}"/>
    <cellStyle name="Note 3 2 2 2 3" xfId="16946" xr:uid="{00000000-0005-0000-0000-0000123F0000}"/>
    <cellStyle name="Note 3 2 2 2 4" xfId="16947" xr:uid="{00000000-0005-0000-0000-0000133F0000}"/>
    <cellStyle name="Note 3 2 2 2 5" xfId="16948" xr:uid="{00000000-0005-0000-0000-0000143F0000}"/>
    <cellStyle name="Note 3 2 2 2 5 2" xfId="27730" xr:uid="{9B65E78E-B191-4118-BD4A-C89AD856175F}"/>
    <cellStyle name="Note 3 2 2 2 6" xfId="16949" xr:uid="{00000000-0005-0000-0000-0000153F0000}"/>
    <cellStyle name="Note 3 2 2 3" xfId="16950" xr:uid="{00000000-0005-0000-0000-0000163F0000}"/>
    <cellStyle name="Note 3 2 2 3 2" xfId="16951" xr:uid="{00000000-0005-0000-0000-0000173F0000}"/>
    <cellStyle name="Note 3 2 2 3 2 2" xfId="16952" xr:uid="{00000000-0005-0000-0000-0000183F0000}"/>
    <cellStyle name="Note 3 2 2 3 3" xfId="16953" xr:uid="{00000000-0005-0000-0000-0000193F0000}"/>
    <cellStyle name="Note 3 2 2 4" xfId="16954" xr:uid="{00000000-0005-0000-0000-00001A3F0000}"/>
    <cellStyle name="Note 3 2 2 4 2" xfId="16955" xr:uid="{00000000-0005-0000-0000-00001B3F0000}"/>
    <cellStyle name="Note 3 2 2 4 2 2" xfId="16956" xr:uid="{00000000-0005-0000-0000-00001C3F0000}"/>
    <cellStyle name="Note 3 2 2 4 2 2 2" xfId="16957" xr:uid="{00000000-0005-0000-0000-00001D3F0000}"/>
    <cellStyle name="Note 3 2 2 4 2 3" xfId="16958" xr:uid="{00000000-0005-0000-0000-00001E3F0000}"/>
    <cellStyle name="Note 3 2 2 4 3" xfId="16959" xr:uid="{00000000-0005-0000-0000-00001F3F0000}"/>
    <cellStyle name="Note 3 2 2 4 3 2" xfId="16960" xr:uid="{00000000-0005-0000-0000-0000203F0000}"/>
    <cellStyle name="Note 3 2 2 4 4" xfId="16961" xr:uid="{00000000-0005-0000-0000-0000213F0000}"/>
    <cellStyle name="Note 3 2 2 5" xfId="16962" xr:uid="{00000000-0005-0000-0000-0000223F0000}"/>
    <cellStyle name="Note 3 2 2 5 2" xfId="16963" xr:uid="{00000000-0005-0000-0000-0000233F0000}"/>
    <cellStyle name="Note 3 2 2 5 2 2" xfId="16964" xr:uid="{00000000-0005-0000-0000-0000243F0000}"/>
    <cellStyle name="Note 3 2 2 5 2 3" xfId="16965" xr:uid="{00000000-0005-0000-0000-0000253F0000}"/>
    <cellStyle name="Note 3 2 2 5 3" xfId="16966" xr:uid="{00000000-0005-0000-0000-0000263F0000}"/>
    <cellStyle name="Note 3 2 2 5 3 2" xfId="16967" xr:uid="{00000000-0005-0000-0000-0000273F0000}"/>
    <cellStyle name="Note 3 2 2 5 3 3" xfId="27736" xr:uid="{68E12FE7-7456-4BC3-B362-2FC44C4E6895}"/>
    <cellStyle name="Note 3 2 2 5 4" xfId="16968" xr:uid="{00000000-0005-0000-0000-0000283F0000}"/>
    <cellStyle name="Note 3 2 2 6" xfId="16969" xr:uid="{00000000-0005-0000-0000-0000293F0000}"/>
    <cellStyle name="Note 3 2 2 7" xfId="16970" xr:uid="{00000000-0005-0000-0000-00002A3F0000}"/>
    <cellStyle name="Note 3 2 2 8" xfId="16971" xr:uid="{00000000-0005-0000-0000-00002B3F0000}"/>
    <cellStyle name="Note 3 2 2 8 2" xfId="27738" xr:uid="{BA69686C-CCA5-451F-8ED4-860141F164F6}"/>
    <cellStyle name="Note 3 2 2 9" xfId="16972" xr:uid="{00000000-0005-0000-0000-00002C3F0000}"/>
    <cellStyle name="Note 3 2 3" xfId="16973" xr:uid="{00000000-0005-0000-0000-00002D3F0000}"/>
    <cellStyle name="Note 3 2 3 2" xfId="16974" xr:uid="{00000000-0005-0000-0000-00002E3F0000}"/>
    <cellStyle name="Note 3 2 3 2 2" xfId="16975" xr:uid="{00000000-0005-0000-0000-00002F3F0000}"/>
    <cellStyle name="Note 3 2 3 2 2 2" xfId="16976" xr:uid="{00000000-0005-0000-0000-0000303F0000}"/>
    <cellStyle name="Note 3 2 3 2 3" xfId="16977" xr:uid="{00000000-0005-0000-0000-0000313F0000}"/>
    <cellStyle name="Note 3 2 3 3" xfId="16978" xr:uid="{00000000-0005-0000-0000-0000323F0000}"/>
    <cellStyle name="Note 3 2 3 4" xfId="16979" xr:uid="{00000000-0005-0000-0000-0000333F0000}"/>
    <cellStyle name="Note 3 2 3 5" xfId="16980" xr:uid="{00000000-0005-0000-0000-0000343F0000}"/>
    <cellStyle name="Note 3 2 3 5 2" xfId="27743" xr:uid="{F01906D9-099D-4D7B-8F29-B0CBAAAEF439}"/>
    <cellStyle name="Note 3 2 3 6" xfId="16981" xr:uid="{00000000-0005-0000-0000-0000353F0000}"/>
    <cellStyle name="Note 3 2 4" xfId="16982" xr:uid="{00000000-0005-0000-0000-0000363F0000}"/>
    <cellStyle name="Note 3 2 4 2" xfId="16983" xr:uid="{00000000-0005-0000-0000-0000373F0000}"/>
    <cellStyle name="Note 3 2 4 2 2" xfId="16984" xr:uid="{00000000-0005-0000-0000-0000383F0000}"/>
    <cellStyle name="Note 3 2 4 2 2 2" xfId="16985" xr:uid="{00000000-0005-0000-0000-0000393F0000}"/>
    <cellStyle name="Note 3 2 4 2 3" xfId="16986" xr:uid="{00000000-0005-0000-0000-00003A3F0000}"/>
    <cellStyle name="Note 3 2 4 3" xfId="16987" xr:uid="{00000000-0005-0000-0000-00003B3F0000}"/>
    <cellStyle name="Note 3 2 4 3 2" xfId="16988" xr:uid="{00000000-0005-0000-0000-00003C3F0000}"/>
    <cellStyle name="Note 3 2 4 4" xfId="16989" xr:uid="{00000000-0005-0000-0000-00003D3F0000}"/>
    <cellStyle name="Note 3 2 5" xfId="16990" xr:uid="{00000000-0005-0000-0000-00003E3F0000}"/>
    <cellStyle name="Note 3 2 5 2" xfId="16991" xr:uid="{00000000-0005-0000-0000-00003F3F0000}"/>
    <cellStyle name="Note 3 2 5 2 2" xfId="16992" xr:uid="{00000000-0005-0000-0000-0000403F0000}"/>
    <cellStyle name="Note 3 2 5 3" xfId="16993" xr:uid="{00000000-0005-0000-0000-0000413F0000}"/>
    <cellStyle name="Note 3 2 6" xfId="16994" xr:uid="{00000000-0005-0000-0000-0000423F0000}"/>
    <cellStyle name="Note 3 2 6 2" xfId="16995" xr:uid="{00000000-0005-0000-0000-0000433F0000}"/>
    <cellStyle name="Note 3 2 6 2 2" xfId="16996" xr:uid="{00000000-0005-0000-0000-0000443F0000}"/>
    <cellStyle name="Note 3 2 6 2 2 2" xfId="16997" xr:uid="{00000000-0005-0000-0000-0000453F0000}"/>
    <cellStyle name="Note 3 2 6 2 3" xfId="16998" xr:uid="{00000000-0005-0000-0000-0000463F0000}"/>
    <cellStyle name="Note 3 2 6 3" xfId="16999" xr:uid="{00000000-0005-0000-0000-0000473F0000}"/>
    <cellStyle name="Note 3 2 6 3 2" xfId="17000" xr:uid="{00000000-0005-0000-0000-0000483F0000}"/>
    <cellStyle name="Note 3 2 6 4" xfId="17001" xr:uid="{00000000-0005-0000-0000-0000493F0000}"/>
    <cellStyle name="Note 3 2 7" xfId="17002" xr:uid="{00000000-0005-0000-0000-00004A3F0000}"/>
    <cellStyle name="Note 3 2 7 2" xfId="17003" xr:uid="{00000000-0005-0000-0000-00004B3F0000}"/>
    <cellStyle name="Note 3 2 7 2 2" xfId="17004" xr:uid="{00000000-0005-0000-0000-00004C3F0000}"/>
    <cellStyle name="Note 3 2 7 2 3" xfId="17005" xr:uid="{00000000-0005-0000-0000-00004D3F0000}"/>
    <cellStyle name="Note 3 2 7 3" xfId="17006" xr:uid="{00000000-0005-0000-0000-00004E3F0000}"/>
    <cellStyle name="Note 3 2 7 3 2" xfId="17007" xr:uid="{00000000-0005-0000-0000-00004F3F0000}"/>
    <cellStyle name="Note 3 2 7 3 3" xfId="27763" xr:uid="{B7C0E531-0A94-483F-90A0-FD46FF8AB31B}"/>
    <cellStyle name="Note 3 2 7 4" xfId="17008" xr:uid="{00000000-0005-0000-0000-0000503F0000}"/>
    <cellStyle name="Note 3 2 8" xfId="17009" xr:uid="{00000000-0005-0000-0000-0000513F0000}"/>
    <cellStyle name="Note 3 2 9" xfId="17010" xr:uid="{00000000-0005-0000-0000-0000523F0000}"/>
    <cellStyle name="Note 3 20" xfId="27822" xr:uid="{F32CBBDF-BA1A-46B5-AD0A-EC845DB3369E}"/>
    <cellStyle name="Note 3 21" xfId="27430" xr:uid="{9A7A4AB8-C83B-44E2-8FC9-962BE7A13129}"/>
    <cellStyle name="Note 3 22" xfId="29043" xr:uid="{70ECA0B4-4C10-4E52-B7FB-834D5115E230}"/>
    <cellStyle name="Note 3 3" xfId="17011" xr:uid="{00000000-0005-0000-0000-0000533F0000}"/>
    <cellStyle name="Note 3 3 10" xfId="17012" xr:uid="{00000000-0005-0000-0000-0000543F0000}"/>
    <cellStyle name="Note 3 3 10 2" xfId="27769" xr:uid="{BF9EB82D-2BF8-4670-835F-20FE3E6DC1F1}"/>
    <cellStyle name="Note 3 3 11" xfId="17013" xr:uid="{00000000-0005-0000-0000-0000553F0000}"/>
    <cellStyle name="Note 3 3 2" xfId="17014" xr:uid="{00000000-0005-0000-0000-0000563F0000}"/>
    <cellStyle name="Note 3 3 2 2" xfId="17015" xr:uid="{00000000-0005-0000-0000-0000573F0000}"/>
    <cellStyle name="Note 3 3 2 2 2" xfId="17016" xr:uid="{00000000-0005-0000-0000-0000583F0000}"/>
    <cellStyle name="Note 3 3 2 2 2 2" xfId="17017" xr:uid="{00000000-0005-0000-0000-0000593F0000}"/>
    <cellStyle name="Note 3 3 2 2 2 2 2" xfId="17018" xr:uid="{00000000-0005-0000-0000-00005A3F0000}"/>
    <cellStyle name="Note 3 3 2 2 2 3" xfId="17019" xr:uid="{00000000-0005-0000-0000-00005B3F0000}"/>
    <cellStyle name="Note 3 3 2 2 3" xfId="17020" xr:uid="{00000000-0005-0000-0000-00005C3F0000}"/>
    <cellStyle name="Note 3 3 2 2 3 2" xfId="17021" xr:uid="{00000000-0005-0000-0000-00005D3F0000}"/>
    <cellStyle name="Note 3 3 2 2 4" xfId="17022" xr:uid="{00000000-0005-0000-0000-00005E3F0000}"/>
    <cellStyle name="Note 3 3 2 3" xfId="17023" xr:uid="{00000000-0005-0000-0000-00005F3F0000}"/>
    <cellStyle name="Note 3 3 2 3 2" xfId="17024" xr:uid="{00000000-0005-0000-0000-0000603F0000}"/>
    <cellStyle name="Note 3 3 2 3 2 2" xfId="17025" xr:uid="{00000000-0005-0000-0000-0000613F0000}"/>
    <cellStyle name="Note 3 3 2 3 3" xfId="17026" xr:uid="{00000000-0005-0000-0000-0000623F0000}"/>
    <cellStyle name="Note 3 3 2 4" xfId="17027" xr:uid="{00000000-0005-0000-0000-0000633F0000}"/>
    <cellStyle name="Note 3 3 2 4 2" xfId="17028" xr:uid="{00000000-0005-0000-0000-0000643F0000}"/>
    <cellStyle name="Note 3 3 2 4 2 2" xfId="17029" xr:uid="{00000000-0005-0000-0000-0000653F0000}"/>
    <cellStyle name="Note 3 3 2 4 2 2 2" xfId="17030" xr:uid="{00000000-0005-0000-0000-0000663F0000}"/>
    <cellStyle name="Note 3 3 2 4 2 3" xfId="17031" xr:uid="{00000000-0005-0000-0000-0000673F0000}"/>
    <cellStyle name="Note 3 3 2 4 3" xfId="17032" xr:uid="{00000000-0005-0000-0000-0000683F0000}"/>
    <cellStyle name="Note 3 3 2 4 3 2" xfId="17033" xr:uid="{00000000-0005-0000-0000-0000693F0000}"/>
    <cellStyle name="Note 3 3 2 4 4" xfId="17034" xr:uid="{00000000-0005-0000-0000-00006A3F0000}"/>
    <cellStyle name="Note 3 3 2 5" xfId="17035" xr:uid="{00000000-0005-0000-0000-00006B3F0000}"/>
    <cellStyle name="Note 3 3 2 5 2" xfId="17036" xr:uid="{00000000-0005-0000-0000-00006C3F0000}"/>
    <cellStyle name="Note 3 3 2 5 2 2" xfId="17037" xr:uid="{00000000-0005-0000-0000-00006D3F0000}"/>
    <cellStyle name="Note 3 3 2 5 2 3" xfId="17038" xr:uid="{00000000-0005-0000-0000-00006E3F0000}"/>
    <cellStyle name="Note 3 3 2 5 3" xfId="17039" xr:uid="{00000000-0005-0000-0000-00006F3F0000}"/>
    <cellStyle name="Note 3 3 2 5 3 2" xfId="17040" xr:uid="{00000000-0005-0000-0000-0000703F0000}"/>
    <cellStyle name="Note 3 3 2 5 3 3" xfId="27783" xr:uid="{5604D3AB-18A1-4180-9242-E730FA6E47F5}"/>
    <cellStyle name="Note 3 3 2 5 4" xfId="17041" xr:uid="{00000000-0005-0000-0000-0000713F0000}"/>
    <cellStyle name="Note 3 3 2 6" xfId="17042" xr:uid="{00000000-0005-0000-0000-0000723F0000}"/>
    <cellStyle name="Note 3 3 2 7" xfId="17043" xr:uid="{00000000-0005-0000-0000-0000733F0000}"/>
    <cellStyle name="Note 3 3 2 8" xfId="17044" xr:uid="{00000000-0005-0000-0000-0000743F0000}"/>
    <cellStyle name="Note 3 3 2 8 2" xfId="27788" xr:uid="{9BBD4F96-C142-4AF2-B0F4-4A6C1D371E3A}"/>
    <cellStyle name="Note 3 3 2 9" xfId="17045" xr:uid="{00000000-0005-0000-0000-0000753F0000}"/>
    <cellStyle name="Note 3 3 3" xfId="17046" xr:uid="{00000000-0005-0000-0000-0000763F0000}"/>
    <cellStyle name="Note 3 3 3 2" xfId="17047" xr:uid="{00000000-0005-0000-0000-0000773F0000}"/>
    <cellStyle name="Note 3 3 3 2 2" xfId="17048" xr:uid="{00000000-0005-0000-0000-0000783F0000}"/>
    <cellStyle name="Note 3 3 3 2 2 2" xfId="17049" xr:uid="{00000000-0005-0000-0000-0000793F0000}"/>
    <cellStyle name="Note 3 3 3 2 3" xfId="17050" xr:uid="{00000000-0005-0000-0000-00007A3F0000}"/>
    <cellStyle name="Note 3 3 3 3" xfId="17051" xr:uid="{00000000-0005-0000-0000-00007B3F0000}"/>
    <cellStyle name="Note 3 3 3 3 2" xfId="17052" xr:uid="{00000000-0005-0000-0000-00007C3F0000}"/>
    <cellStyle name="Note 3 3 3 4" xfId="17053" xr:uid="{00000000-0005-0000-0000-00007D3F0000}"/>
    <cellStyle name="Note 3 3 4" xfId="17054" xr:uid="{00000000-0005-0000-0000-00007E3F0000}"/>
    <cellStyle name="Note 3 3 4 2" xfId="17055" xr:uid="{00000000-0005-0000-0000-00007F3F0000}"/>
    <cellStyle name="Note 3 3 4 2 2" xfId="17056" xr:uid="{00000000-0005-0000-0000-0000803F0000}"/>
    <cellStyle name="Note 3 3 4 2 2 2" xfId="17057" xr:uid="{00000000-0005-0000-0000-0000813F0000}"/>
    <cellStyle name="Note 3 3 4 2 3" xfId="17058" xr:uid="{00000000-0005-0000-0000-0000823F0000}"/>
    <cellStyle name="Note 3 3 4 3" xfId="17059" xr:uid="{00000000-0005-0000-0000-0000833F0000}"/>
    <cellStyle name="Note 3 3 4 3 2" xfId="17060" xr:uid="{00000000-0005-0000-0000-0000843F0000}"/>
    <cellStyle name="Note 3 3 4 4" xfId="17061" xr:uid="{00000000-0005-0000-0000-0000853F0000}"/>
    <cellStyle name="Note 3 3 5" xfId="17062" xr:uid="{00000000-0005-0000-0000-0000863F0000}"/>
    <cellStyle name="Note 3 3 5 2" xfId="17063" xr:uid="{00000000-0005-0000-0000-0000873F0000}"/>
    <cellStyle name="Note 3 3 5 2 2" xfId="17064" xr:uid="{00000000-0005-0000-0000-0000883F0000}"/>
    <cellStyle name="Note 3 3 5 3" xfId="17065" xr:uid="{00000000-0005-0000-0000-0000893F0000}"/>
    <cellStyle name="Note 3 3 6" xfId="17066" xr:uid="{00000000-0005-0000-0000-00008A3F0000}"/>
    <cellStyle name="Note 3 3 6 2" xfId="17067" xr:uid="{00000000-0005-0000-0000-00008B3F0000}"/>
    <cellStyle name="Note 3 3 6 2 2" xfId="17068" xr:uid="{00000000-0005-0000-0000-00008C3F0000}"/>
    <cellStyle name="Note 3 3 6 2 2 2" xfId="17069" xr:uid="{00000000-0005-0000-0000-00008D3F0000}"/>
    <cellStyle name="Note 3 3 6 2 3" xfId="17070" xr:uid="{00000000-0005-0000-0000-00008E3F0000}"/>
    <cellStyle name="Note 3 3 6 3" xfId="17071" xr:uid="{00000000-0005-0000-0000-00008F3F0000}"/>
    <cellStyle name="Note 3 3 6 3 2" xfId="17072" xr:uid="{00000000-0005-0000-0000-0000903F0000}"/>
    <cellStyle name="Note 3 3 6 4" xfId="17073" xr:uid="{00000000-0005-0000-0000-0000913F0000}"/>
    <cellStyle name="Note 3 3 7" xfId="17074" xr:uid="{00000000-0005-0000-0000-0000923F0000}"/>
    <cellStyle name="Note 3 3 7 2" xfId="17075" xr:uid="{00000000-0005-0000-0000-0000933F0000}"/>
    <cellStyle name="Note 3 3 7 2 2" xfId="17076" xr:uid="{00000000-0005-0000-0000-0000943F0000}"/>
    <cellStyle name="Note 3 3 7 2 3" xfId="17077" xr:uid="{00000000-0005-0000-0000-0000953F0000}"/>
    <cellStyle name="Note 3 3 7 3" xfId="17078" xr:uid="{00000000-0005-0000-0000-0000963F0000}"/>
    <cellStyle name="Note 3 3 7 3 2" xfId="17079" xr:uid="{00000000-0005-0000-0000-0000973F0000}"/>
    <cellStyle name="Note 3 3 7 3 3" xfId="27797" xr:uid="{5900C343-4CB7-42FD-B411-90F2B94F6312}"/>
    <cellStyle name="Note 3 3 7 4" xfId="17080" xr:uid="{00000000-0005-0000-0000-0000983F0000}"/>
    <cellStyle name="Note 3 3 8" xfId="17081" xr:uid="{00000000-0005-0000-0000-0000993F0000}"/>
    <cellStyle name="Note 3 3 9" xfId="17082" xr:uid="{00000000-0005-0000-0000-00009A3F0000}"/>
    <cellStyle name="Note 3 4" xfId="17083" xr:uid="{00000000-0005-0000-0000-00009B3F0000}"/>
    <cellStyle name="Note 3 4 10" xfId="17084" xr:uid="{00000000-0005-0000-0000-00009C3F0000}"/>
    <cellStyle name="Note 3 4 10 2" xfId="27798" xr:uid="{1B850716-E376-4E1A-A3EF-29C8D4056145}"/>
    <cellStyle name="Note 3 4 11" xfId="17085" xr:uid="{00000000-0005-0000-0000-00009D3F0000}"/>
    <cellStyle name="Note 3 4 2" xfId="17086" xr:uid="{00000000-0005-0000-0000-00009E3F0000}"/>
    <cellStyle name="Note 3 4 2 2" xfId="17087" xr:uid="{00000000-0005-0000-0000-00009F3F0000}"/>
    <cellStyle name="Note 3 4 2 2 2" xfId="17088" xr:uid="{00000000-0005-0000-0000-0000A03F0000}"/>
    <cellStyle name="Note 3 4 2 2 2 2" xfId="17089" xr:uid="{00000000-0005-0000-0000-0000A13F0000}"/>
    <cellStyle name="Note 3 4 2 2 2 2 2" xfId="17090" xr:uid="{00000000-0005-0000-0000-0000A23F0000}"/>
    <cellStyle name="Note 3 4 2 2 2 3" xfId="17091" xr:uid="{00000000-0005-0000-0000-0000A33F0000}"/>
    <cellStyle name="Note 3 4 2 2 3" xfId="17092" xr:uid="{00000000-0005-0000-0000-0000A43F0000}"/>
    <cellStyle name="Note 3 4 2 2 3 2" xfId="17093" xr:uid="{00000000-0005-0000-0000-0000A53F0000}"/>
    <cellStyle name="Note 3 4 2 2 4" xfId="17094" xr:uid="{00000000-0005-0000-0000-0000A63F0000}"/>
    <cellStyle name="Note 3 4 2 3" xfId="17095" xr:uid="{00000000-0005-0000-0000-0000A73F0000}"/>
    <cellStyle name="Note 3 4 2 3 2" xfId="17096" xr:uid="{00000000-0005-0000-0000-0000A83F0000}"/>
    <cellStyle name="Note 3 4 2 3 2 2" xfId="17097" xr:uid="{00000000-0005-0000-0000-0000A93F0000}"/>
    <cellStyle name="Note 3 4 2 3 3" xfId="17098" xr:uid="{00000000-0005-0000-0000-0000AA3F0000}"/>
    <cellStyle name="Note 3 4 2 4" xfId="17099" xr:uid="{00000000-0005-0000-0000-0000AB3F0000}"/>
    <cellStyle name="Note 3 4 2 4 2" xfId="17100" xr:uid="{00000000-0005-0000-0000-0000AC3F0000}"/>
    <cellStyle name="Note 3 4 2 4 2 2" xfId="17101" xr:uid="{00000000-0005-0000-0000-0000AD3F0000}"/>
    <cellStyle name="Note 3 4 2 4 2 2 2" xfId="17102" xr:uid="{00000000-0005-0000-0000-0000AE3F0000}"/>
    <cellStyle name="Note 3 4 2 4 2 3" xfId="17103" xr:uid="{00000000-0005-0000-0000-0000AF3F0000}"/>
    <cellStyle name="Note 3 4 2 4 3" xfId="17104" xr:uid="{00000000-0005-0000-0000-0000B03F0000}"/>
    <cellStyle name="Note 3 4 2 4 3 2" xfId="17105" xr:uid="{00000000-0005-0000-0000-0000B13F0000}"/>
    <cellStyle name="Note 3 4 2 4 4" xfId="17106" xr:uid="{00000000-0005-0000-0000-0000B23F0000}"/>
    <cellStyle name="Note 3 4 2 5" xfId="17107" xr:uid="{00000000-0005-0000-0000-0000B33F0000}"/>
    <cellStyle name="Note 3 4 2 5 2" xfId="17108" xr:uid="{00000000-0005-0000-0000-0000B43F0000}"/>
    <cellStyle name="Note 3 4 2 5 2 2" xfId="17109" xr:uid="{00000000-0005-0000-0000-0000B53F0000}"/>
    <cellStyle name="Note 3 4 2 5 2 3" xfId="17110" xr:uid="{00000000-0005-0000-0000-0000B63F0000}"/>
    <cellStyle name="Note 3 4 2 5 3" xfId="17111" xr:uid="{00000000-0005-0000-0000-0000B73F0000}"/>
    <cellStyle name="Note 3 4 2 5 3 2" xfId="17112" xr:uid="{00000000-0005-0000-0000-0000B83F0000}"/>
    <cellStyle name="Note 3 4 2 5 3 3" xfId="27799" xr:uid="{EA755A55-029B-4EA0-BCB1-ED5CA9DB5B2E}"/>
    <cellStyle name="Note 3 4 2 5 4" xfId="17113" xr:uid="{00000000-0005-0000-0000-0000B93F0000}"/>
    <cellStyle name="Note 3 4 2 6" xfId="17114" xr:uid="{00000000-0005-0000-0000-0000BA3F0000}"/>
    <cellStyle name="Note 3 4 2 7" xfId="17115" xr:uid="{00000000-0005-0000-0000-0000BB3F0000}"/>
    <cellStyle name="Note 3 4 2 8" xfId="17116" xr:uid="{00000000-0005-0000-0000-0000BC3F0000}"/>
    <cellStyle name="Note 3 4 2 8 2" xfId="27804" xr:uid="{88575A2C-FA66-49AA-B496-11A7C1F42DC8}"/>
    <cellStyle name="Note 3 4 2 9" xfId="17117" xr:uid="{00000000-0005-0000-0000-0000BD3F0000}"/>
    <cellStyle name="Note 3 4 3" xfId="17118" xr:uid="{00000000-0005-0000-0000-0000BE3F0000}"/>
    <cellStyle name="Note 3 4 3 2" xfId="17119" xr:uid="{00000000-0005-0000-0000-0000BF3F0000}"/>
    <cellStyle name="Note 3 4 3 2 2" xfId="17120" xr:uid="{00000000-0005-0000-0000-0000C03F0000}"/>
    <cellStyle name="Note 3 4 3 2 2 2" xfId="17121" xr:uid="{00000000-0005-0000-0000-0000C13F0000}"/>
    <cellStyle name="Note 3 4 3 2 3" xfId="17122" xr:uid="{00000000-0005-0000-0000-0000C23F0000}"/>
    <cellStyle name="Note 3 4 3 3" xfId="17123" xr:uid="{00000000-0005-0000-0000-0000C33F0000}"/>
    <cellStyle name="Note 3 4 3 3 2" xfId="17124" xr:uid="{00000000-0005-0000-0000-0000C43F0000}"/>
    <cellStyle name="Note 3 4 3 4" xfId="17125" xr:uid="{00000000-0005-0000-0000-0000C53F0000}"/>
    <cellStyle name="Note 3 4 4" xfId="17126" xr:uid="{00000000-0005-0000-0000-0000C63F0000}"/>
    <cellStyle name="Note 3 4 4 2" xfId="17127" xr:uid="{00000000-0005-0000-0000-0000C73F0000}"/>
    <cellStyle name="Note 3 4 4 2 2" xfId="17128" xr:uid="{00000000-0005-0000-0000-0000C83F0000}"/>
    <cellStyle name="Note 3 4 4 2 2 2" xfId="17129" xr:uid="{00000000-0005-0000-0000-0000C93F0000}"/>
    <cellStyle name="Note 3 4 4 2 3" xfId="17130" xr:uid="{00000000-0005-0000-0000-0000CA3F0000}"/>
    <cellStyle name="Note 3 4 4 3" xfId="17131" xr:uid="{00000000-0005-0000-0000-0000CB3F0000}"/>
    <cellStyle name="Note 3 4 4 3 2" xfId="17132" xr:uid="{00000000-0005-0000-0000-0000CC3F0000}"/>
    <cellStyle name="Note 3 4 4 4" xfId="17133" xr:uid="{00000000-0005-0000-0000-0000CD3F0000}"/>
    <cellStyle name="Note 3 4 5" xfId="17134" xr:uid="{00000000-0005-0000-0000-0000CE3F0000}"/>
    <cellStyle name="Note 3 4 5 2" xfId="17135" xr:uid="{00000000-0005-0000-0000-0000CF3F0000}"/>
    <cellStyle name="Note 3 4 5 2 2" xfId="17136" xr:uid="{00000000-0005-0000-0000-0000D03F0000}"/>
    <cellStyle name="Note 3 4 5 3" xfId="17137" xr:uid="{00000000-0005-0000-0000-0000D13F0000}"/>
    <cellStyle name="Note 3 4 6" xfId="17138" xr:uid="{00000000-0005-0000-0000-0000D23F0000}"/>
    <cellStyle name="Note 3 4 6 2" xfId="17139" xr:uid="{00000000-0005-0000-0000-0000D33F0000}"/>
    <cellStyle name="Note 3 4 6 2 2" xfId="17140" xr:uid="{00000000-0005-0000-0000-0000D43F0000}"/>
    <cellStyle name="Note 3 4 6 2 2 2" xfId="17141" xr:uid="{00000000-0005-0000-0000-0000D53F0000}"/>
    <cellStyle name="Note 3 4 6 2 3" xfId="17142" xr:uid="{00000000-0005-0000-0000-0000D63F0000}"/>
    <cellStyle name="Note 3 4 6 3" xfId="17143" xr:uid="{00000000-0005-0000-0000-0000D73F0000}"/>
    <cellStyle name="Note 3 4 6 3 2" xfId="17144" xr:uid="{00000000-0005-0000-0000-0000D83F0000}"/>
    <cellStyle name="Note 3 4 6 4" xfId="17145" xr:uid="{00000000-0005-0000-0000-0000D93F0000}"/>
    <cellStyle name="Note 3 4 7" xfId="17146" xr:uid="{00000000-0005-0000-0000-0000DA3F0000}"/>
    <cellStyle name="Note 3 4 7 2" xfId="17147" xr:uid="{00000000-0005-0000-0000-0000DB3F0000}"/>
    <cellStyle name="Note 3 4 7 2 2" xfId="17148" xr:uid="{00000000-0005-0000-0000-0000DC3F0000}"/>
    <cellStyle name="Note 3 4 7 2 3" xfId="17149" xr:uid="{00000000-0005-0000-0000-0000DD3F0000}"/>
    <cellStyle name="Note 3 4 7 3" xfId="17150" xr:uid="{00000000-0005-0000-0000-0000DE3F0000}"/>
    <cellStyle name="Note 3 4 7 3 2" xfId="17151" xr:uid="{00000000-0005-0000-0000-0000DF3F0000}"/>
    <cellStyle name="Note 3 4 7 3 3" xfId="27827" xr:uid="{32788C54-29E0-4779-9DE6-11628C809EE9}"/>
    <cellStyle name="Note 3 4 7 4" xfId="17152" xr:uid="{00000000-0005-0000-0000-0000E03F0000}"/>
    <cellStyle name="Note 3 4 8" xfId="17153" xr:uid="{00000000-0005-0000-0000-0000E13F0000}"/>
    <cellStyle name="Note 3 4 9" xfId="17154" xr:uid="{00000000-0005-0000-0000-0000E23F0000}"/>
    <cellStyle name="Note 3 5" xfId="17155" xr:uid="{00000000-0005-0000-0000-0000E33F0000}"/>
    <cellStyle name="Note 3 5 2" xfId="17156" xr:uid="{00000000-0005-0000-0000-0000E43F0000}"/>
    <cellStyle name="Note 3 5 2 2" xfId="17157" xr:uid="{00000000-0005-0000-0000-0000E53F0000}"/>
    <cellStyle name="Note 3 5 2 2 2" xfId="17158" xr:uid="{00000000-0005-0000-0000-0000E63F0000}"/>
    <cellStyle name="Note 3 5 2 2 2 2" xfId="17159" xr:uid="{00000000-0005-0000-0000-0000E73F0000}"/>
    <cellStyle name="Note 3 5 2 2 3" xfId="17160" xr:uid="{00000000-0005-0000-0000-0000E83F0000}"/>
    <cellStyle name="Note 3 5 2 3" xfId="17161" xr:uid="{00000000-0005-0000-0000-0000E93F0000}"/>
    <cellStyle name="Note 3 5 2 4" xfId="17162" xr:uid="{00000000-0005-0000-0000-0000EA3F0000}"/>
    <cellStyle name="Note 3 5 2 5" xfId="17163" xr:uid="{00000000-0005-0000-0000-0000EB3F0000}"/>
    <cellStyle name="Note 3 5 2 5 2" xfId="27832" xr:uid="{57014D3C-769B-4BF1-96EB-03F13241CCA1}"/>
    <cellStyle name="Note 3 5 2 6" xfId="17164" xr:uid="{00000000-0005-0000-0000-0000EC3F0000}"/>
    <cellStyle name="Note 3 5 3" xfId="17165" xr:uid="{00000000-0005-0000-0000-0000ED3F0000}"/>
    <cellStyle name="Note 3 5 3 2" xfId="17166" xr:uid="{00000000-0005-0000-0000-0000EE3F0000}"/>
    <cellStyle name="Note 3 5 3 2 2" xfId="17167" xr:uid="{00000000-0005-0000-0000-0000EF3F0000}"/>
    <cellStyle name="Note 3 5 3 2 2 2" xfId="17168" xr:uid="{00000000-0005-0000-0000-0000F03F0000}"/>
    <cellStyle name="Note 3 5 3 2 3" xfId="17169" xr:uid="{00000000-0005-0000-0000-0000F13F0000}"/>
    <cellStyle name="Note 3 5 3 3" xfId="17170" xr:uid="{00000000-0005-0000-0000-0000F23F0000}"/>
    <cellStyle name="Note 3 5 3 3 2" xfId="17171" xr:uid="{00000000-0005-0000-0000-0000F33F0000}"/>
    <cellStyle name="Note 3 5 3 4" xfId="17172" xr:uid="{00000000-0005-0000-0000-0000F43F0000}"/>
    <cellStyle name="Note 3 5 4" xfId="17173" xr:uid="{00000000-0005-0000-0000-0000F53F0000}"/>
    <cellStyle name="Note 3 5 4 2" xfId="17174" xr:uid="{00000000-0005-0000-0000-0000F63F0000}"/>
    <cellStyle name="Note 3 5 4 2 2" xfId="17175" xr:uid="{00000000-0005-0000-0000-0000F73F0000}"/>
    <cellStyle name="Note 3 5 4 2 2 2" xfId="17176" xr:uid="{00000000-0005-0000-0000-0000F83F0000}"/>
    <cellStyle name="Note 3 5 4 2 3" xfId="17177" xr:uid="{00000000-0005-0000-0000-0000F93F0000}"/>
    <cellStyle name="Note 3 5 4 3" xfId="17178" xr:uid="{00000000-0005-0000-0000-0000FA3F0000}"/>
    <cellStyle name="Note 3 5 4 3 2" xfId="17179" xr:uid="{00000000-0005-0000-0000-0000FB3F0000}"/>
    <cellStyle name="Note 3 5 4 4" xfId="17180" xr:uid="{00000000-0005-0000-0000-0000FC3F0000}"/>
    <cellStyle name="Note 3 5 5" xfId="17181" xr:uid="{00000000-0005-0000-0000-0000FD3F0000}"/>
    <cellStyle name="Note 3 5 5 2" xfId="17182" xr:uid="{00000000-0005-0000-0000-0000FE3F0000}"/>
    <cellStyle name="Note 3 5 5 2 2" xfId="17183" xr:uid="{00000000-0005-0000-0000-0000FF3F0000}"/>
    <cellStyle name="Note 3 5 5 2 3" xfId="17184" xr:uid="{00000000-0005-0000-0000-000000400000}"/>
    <cellStyle name="Note 3 5 5 3" xfId="17185" xr:uid="{00000000-0005-0000-0000-000001400000}"/>
    <cellStyle name="Note 3 5 5 3 2" xfId="17186" xr:uid="{00000000-0005-0000-0000-000002400000}"/>
    <cellStyle name="Note 3 5 5 3 3" xfId="27834" xr:uid="{80FA76E0-4F03-4524-AE73-80288EE27793}"/>
    <cellStyle name="Note 3 5 5 4" xfId="17187" xr:uid="{00000000-0005-0000-0000-000003400000}"/>
    <cellStyle name="Note 3 5 6" xfId="17188" xr:uid="{00000000-0005-0000-0000-000004400000}"/>
    <cellStyle name="Note 3 5 7" xfId="17189" xr:uid="{00000000-0005-0000-0000-000005400000}"/>
    <cellStyle name="Note 3 5 7 2" xfId="20166" xr:uid="{00000000-0005-0000-0000-000005400000}"/>
    <cellStyle name="Note 3 5 7 2 2" xfId="28535" xr:uid="{0D8217A1-ABFD-48F5-A1AA-908E7C4344BE}"/>
    <cellStyle name="Note 3 5 7 2 3" xfId="29748" xr:uid="{1286957F-2C12-48D8-80B7-0FB8CC12CF0D}"/>
    <cellStyle name="Note 3 5 7 2 4" xfId="30148" xr:uid="{CD3AD6FE-5D85-4603-85ED-4A93E2DC931E}"/>
    <cellStyle name="Note 3 5 7 2 5" xfId="30522" xr:uid="{CABA3AE1-B044-47A4-A13E-CB897F4D4D46}"/>
    <cellStyle name="Note 3 5 7 2 6" xfId="30929" xr:uid="{CDA7A907-9783-4055-ABE9-78153B292E9D}"/>
    <cellStyle name="Note 3 5 7 3" xfId="27835" xr:uid="{D6D6B4AB-2337-439E-8E4F-C3BD3A1AAE2B}"/>
    <cellStyle name="Note 3 5 7 4" xfId="29394" xr:uid="{A2B6B444-49BE-40A8-9D8B-60508D222900}"/>
    <cellStyle name="Note 3 5 7 5" xfId="28949" xr:uid="{067CFD8E-0CEC-4F85-BA2A-7E08771BECBA}"/>
    <cellStyle name="Note 3 5 7 6" xfId="28445" xr:uid="{337246E7-2DA9-4CBE-BFFF-38FC4E81FB04}"/>
    <cellStyle name="Note 3 5 8" xfId="17190" xr:uid="{00000000-0005-0000-0000-000006400000}"/>
    <cellStyle name="Note 3 5 8 2" xfId="27836" xr:uid="{8A60127D-A9B8-4116-9CAC-FEEA66D0E1B1}"/>
    <cellStyle name="Note 3 5 9" xfId="17191" xr:uid="{00000000-0005-0000-0000-000007400000}"/>
    <cellStyle name="Note 3 6" xfId="17192" xr:uid="{00000000-0005-0000-0000-000008400000}"/>
    <cellStyle name="Note 3 6 2" xfId="17193" xr:uid="{00000000-0005-0000-0000-000009400000}"/>
    <cellStyle name="Note 3 6 2 2" xfId="17194" xr:uid="{00000000-0005-0000-0000-00000A400000}"/>
    <cellStyle name="Note 3 6 2 2 2" xfId="17195" xr:uid="{00000000-0005-0000-0000-00000B400000}"/>
    <cellStyle name="Note 3 6 2 3" xfId="17196" xr:uid="{00000000-0005-0000-0000-00000C400000}"/>
    <cellStyle name="Note 3 6 3" xfId="17197" xr:uid="{00000000-0005-0000-0000-00000D400000}"/>
    <cellStyle name="Note 3 6 4" xfId="17198" xr:uid="{00000000-0005-0000-0000-00000E400000}"/>
    <cellStyle name="Note 3 6 5" xfId="17199" xr:uid="{00000000-0005-0000-0000-00000F400000}"/>
    <cellStyle name="Note 3 6 5 2" xfId="27837" xr:uid="{FC0C0026-92B0-4E8E-AD4B-0DA64AA13765}"/>
    <cellStyle name="Note 3 6 6" xfId="17200" xr:uid="{00000000-0005-0000-0000-000010400000}"/>
    <cellStyle name="Note 3 7" xfId="17201" xr:uid="{00000000-0005-0000-0000-000011400000}"/>
    <cellStyle name="Note 3 7 2" xfId="17202" xr:uid="{00000000-0005-0000-0000-000012400000}"/>
    <cellStyle name="Note 3 7 2 2" xfId="17203" xr:uid="{00000000-0005-0000-0000-000013400000}"/>
    <cellStyle name="Note 3 7 2 2 2" xfId="17204" xr:uid="{00000000-0005-0000-0000-000014400000}"/>
    <cellStyle name="Note 3 7 2 3" xfId="17205" xr:uid="{00000000-0005-0000-0000-000015400000}"/>
    <cellStyle name="Note 3 7 3" xfId="17206" xr:uid="{00000000-0005-0000-0000-000016400000}"/>
    <cellStyle name="Note 3 7 3 2" xfId="17207" xr:uid="{00000000-0005-0000-0000-000017400000}"/>
    <cellStyle name="Note 3 7 4" xfId="17208" xr:uid="{00000000-0005-0000-0000-000018400000}"/>
    <cellStyle name="Note 3 8" xfId="17209" xr:uid="{00000000-0005-0000-0000-000019400000}"/>
    <cellStyle name="Note 3 8 2" xfId="17210" xr:uid="{00000000-0005-0000-0000-00001A400000}"/>
    <cellStyle name="Note 3 8 2 2" xfId="17211" xr:uid="{00000000-0005-0000-0000-00001B400000}"/>
    <cellStyle name="Note 3 8 2 2 2" xfId="17212" xr:uid="{00000000-0005-0000-0000-00001C400000}"/>
    <cellStyle name="Note 3 8 2 3" xfId="17213" xr:uid="{00000000-0005-0000-0000-00001D400000}"/>
    <cellStyle name="Note 3 8 3" xfId="17214" xr:uid="{00000000-0005-0000-0000-00001E400000}"/>
    <cellStyle name="Note 3 8 3 2" xfId="17215" xr:uid="{00000000-0005-0000-0000-00001F400000}"/>
    <cellStyle name="Note 3 8 4" xfId="17216" xr:uid="{00000000-0005-0000-0000-000020400000}"/>
    <cellStyle name="Note 3 9" xfId="17217" xr:uid="{00000000-0005-0000-0000-000021400000}"/>
    <cellStyle name="Note 3 9 2" xfId="17218" xr:uid="{00000000-0005-0000-0000-000022400000}"/>
    <cellStyle name="Note 3 9 2 2" xfId="17219" xr:uid="{00000000-0005-0000-0000-000023400000}"/>
    <cellStyle name="Note 3 9 3" xfId="17220" xr:uid="{00000000-0005-0000-0000-000024400000}"/>
    <cellStyle name="Note 4" xfId="2580" xr:uid="{00000000-0005-0000-0000-0000DB090000}"/>
    <cellStyle name="Note 4 10" xfId="20873" xr:uid="{3FBB473B-3F7F-442C-AB1B-7DAAA0E38245}"/>
    <cellStyle name="Note 4 11" xfId="29041" xr:uid="{981BAF77-B572-4E4C-AB3A-0D32226E1200}"/>
    <cellStyle name="Note 4 2" xfId="2581" xr:uid="{00000000-0005-0000-0000-0000DC090000}"/>
    <cellStyle name="Note 4 2 2" xfId="17223" xr:uid="{00000000-0005-0000-0000-000027400000}"/>
    <cellStyle name="Note 4 2 2 2" xfId="17224" xr:uid="{00000000-0005-0000-0000-000028400000}"/>
    <cellStyle name="Note 4 2 2 3" xfId="20167" xr:uid="{00000000-0005-0000-0000-000027400000}"/>
    <cellStyle name="Note 4 2 2 3 2" xfId="28536" xr:uid="{DBD155D9-C22C-41F5-9060-8587E36F2147}"/>
    <cellStyle name="Note 4 2 2 3 3" xfId="29749" xr:uid="{C38311A1-44A6-4B65-8F59-A93630CDBEDF}"/>
    <cellStyle name="Note 4 2 2 3 4" xfId="30149" xr:uid="{11B0CD08-C779-4116-AEF9-8A8B2CE98E21}"/>
    <cellStyle name="Note 4 2 2 3 5" xfId="30523" xr:uid="{6DDDB0A8-04A9-4DDD-88C0-DE5F19A94211}"/>
    <cellStyle name="Note 4 2 2 3 6" xfId="30930" xr:uid="{64D69CD6-D95B-4894-8873-3802BB30C9D7}"/>
    <cellStyle name="Note 4 2 2 4" xfId="27840" xr:uid="{FEABDF9A-4062-4311-8DF3-F4091E90C0D7}"/>
    <cellStyle name="Note 4 2 2 5" xfId="29395" xr:uid="{637BB9A5-CDB0-45D9-A454-141F2D545B2C}"/>
    <cellStyle name="Note 4 2 2 6" xfId="28950" xr:uid="{DF92EE53-35ED-4B95-AFAE-502A0147AA80}"/>
    <cellStyle name="Note 4 2 2 7" xfId="26422" xr:uid="{7EE08D98-5505-4D5E-878E-E200C3459549}"/>
    <cellStyle name="Note 4 2 3" xfId="17225" xr:uid="{00000000-0005-0000-0000-000029400000}"/>
    <cellStyle name="Note 4 2 4" xfId="17222" xr:uid="{00000000-0005-0000-0000-000026400000}"/>
    <cellStyle name="Note 4 2 5" xfId="20883" xr:uid="{6EAE1740-5D84-4498-AA18-E23A078C6A1E}"/>
    <cellStyle name="Note 4 2 6" xfId="27819" xr:uid="{977165CD-45BD-4B5A-A79B-D2A80AF13F43}"/>
    <cellStyle name="Note 4 2 7" xfId="27431" xr:uid="{CEA02E9B-5930-406D-9928-A68EE51C1F55}"/>
    <cellStyle name="Note 4 2 8" xfId="29040" xr:uid="{3312EB58-1C2A-4957-8BAC-08E5EA0BE537}"/>
    <cellStyle name="Note 4 3" xfId="17226" xr:uid="{00000000-0005-0000-0000-00002A400000}"/>
    <cellStyle name="Note 4 3 2" xfId="17227" xr:uid="{00000000-0005-0000-0000-00002B400000}"/>
    <cellStyle name="Note 4 3 2 2" xfId="17228" xr:uid="{00000000-0005-0000-0000-00002C400000}"/>
    <cellStyle name="Note 4 3 2 3" xfId="17229" xr:uid="{00000000-0005-0000-0000-00002D400000}"/>
    <cellStyle name="Note 4 3 3" xfId="17230" xr:uid="{00000000-0005-0000-0000-00002E400000}"/>
    <cellStyle name="Note 4 3 3 2" xfId="17231" xr:uid="{00000000-0005-0000-0000-00002F400000}"/>
    <cellStyle name="Note 4 3 3 3" xfId="27841" xr:uid="{5972A72F-FD22-45E0-ACDD-17DCA0462FCB}"/>
    <cellStyle name="Note 4 3 4" xfId="17232" xr:uid="{00000000-0005-0000-0000-000030400000}"/>
    <cellStyle name="Note 4 4" xfId="17233" xr:uid="{00000000-0005-0000-0000-000031400000}"/>
    <cellStyle name="Note 4 5" xfId="17234" xr:uid="{00000000-0005-0000-0000-000032400000}"/>
    <cellStyle name="Note 4 5 2" xfId="20168" xr:uid="{00000000-0005-0000-0000-000032400000}"/>
    <cellStyle name="Note 4 5 2 2" xfId="28537" xr:uid="{64E4E32F-674A-400F-ADAF-4B2531BC539C}"/>
    <cellStyle name="Note 4 5 2 3" xfId="29750" xr:uid="{77B7F2DF-9A2A-4F75-B989-854D5F338662}"/>
    <cellStyle name="Note 4 5 2 4" xfId="30150" xr:uid="{23670773-E4E2-463D-83E9-FAE1DB6F8CE2}"/>
    <cellStyle name="Note 4 5 2 5" xfId="30524" xr:uid="{B55BC157-59D0-46BC-BDF0-01A6F4E5438C}"/>
    <cellStyle name="Note 4 5 2 6" xfId="30931" xr:uid="{3CFF920A-B794-4558-BC43-4394153EBEBC}"/>
    <cellStyle name="Note 4 5 3" xfId="27842" xr:uid="{906B4026-E03B-4EFC-9374-4EE0D1BA08C4}"/>
    <cellStyle name="Note 4 5 4" xfId="28951" xr:uid="{410C834E-C9A5-4126-8EFF-0ABB7AC83FBD}"/>
    <cellStyle name="Note 4 5 5" xfId="28446" xr:uid="{8780EBEE-E0F8-474B-9714-650AA048D7EE}"/>
    <cellStyle name="Note 4 6" xfId="17235" xr:uid="{00000000-0005-0000-0000-000033400000}"/>
    <cellStyle name="Note 4 7" xfId="17221" xr:uid="{00000000-0005-0000-0000-000025400000}"/>
    <cellStyle name="Note 4 8" xfId="20882" xr:uid="{F2C2470E-B19C-439E-960C-43273B537BBE}"/>
    <cellStyle name="Note 4 9" xfId="27820" xr:uid="{4F2A68E4-BF04-4B6C-9C84-8724546DBA9B}"/>
    <cellStyle name="Note 5" xfId="2582" xr:uid="{00000000-0005-0000-0000-0000DD090000}"/>
    <cellStyle name="Note 5 10" xfId="17237" xr:uid="{00000000-0005-0000-0000-000035400000}"/>
    <cellStyle name="Note 5 11" xfId="17238" xr:uid="{00000000-0005-0000-0000-000036400000}"/>
    <cellStyle name="Note 5 11 2" xfId="27843" xr:uid="{A15AC805-A939-408D-9E06-989139C53B22}"/>
    <cellStyle name="Note 5 12" xfId="17239" xr:uid="{00000000-0005-0000-0000-000037400000}"/>
    <cellStyle name="Note 5 13" xfId="17236" xr:uid="{00000000-0005-0000-0000-000034400000}"/>
    <cellStyle name="Note 5 14" xfId="20884" xr:uid="{254F321B-8A26-45DE-96E7-162CF370120F}"/>
    <cellStyle name="Note 5 15" xfId="27818" xr:uid="{781C4C88-CF26-4E01-AADA-045F70DEE6B9}"/>
    <cellStyle name="Note 5 16" xfId="29400" xr:uid="{3B053607-BE72-4F48-92D0-AF16917DB5C6}"/>
    <cellStyle name="Note 5 17" xfId="29039" xr:uid="{F7BF37C3-672F-48CD-BCBB-5F48DB940739}"/>
    <cellStyle name="Note 5 2" xfId="2583" xr:uid="{00000000-0005-0000-0000-0000DE090000}"/>
    <cellStyle name="Note 5 2 10" xfId="17240" xr:uid="{00000000-0005-0000-0000-000038400000}"/>
    <cellStyle name="Note 5 2 11" xfId="20885" xr:uid="{F9A7A9B2-AF52-4BC1-AE6F-F64E964E41D7}"/>
    <cellStyle name="Note 5 2 12" xfId="27817" xr:uid="{9045BA5A-8B8A-4433-AD2B-A950A9C3DFFE}"/>
    <cellStyle name="Note 5 2 13" xfId="29454" xr:uid="{0C25E1CD-6F17-4CB4-A7EF-4172B2FF4A4D}"/>
    <cellStyle name="Note 5 2 14" xfId="29038" xr:uid="{139022C1-2505-4F4C-80B0-5DEC1A63297B}"/>
    <cellStyle name="Note 5 2 2" xfId="17241" xr:uid="{00000000-0005-0000-0000-000039400000}"/>
    <cellStyle name="Note 5 2 2 2" xfId="17242" xr:uid="{00000000-0005-0000-0000-00003A400000}"/>
    <cellStyle name="Note 5 2 2 2 2" xfId="17243" xr:uid="{00000000-0005-0000-0000-00003B400000}"/>
    <cellStyle name="Note 5 2 2 2 2 2" xfId="17244" xr:uid="{00000000-0005-0000-0000-00003C400000}"/>
    <cellStyle name="Note 5 2 2 2 3" xfId="17245" xr:uid="{00000000-0005-0000-0000-00003D400000}"/>
    <cellStyle name="Note 5 2 2 3" xfId="17246" xr:uid="{00000000-0005-0000-0000-00003E400000}"/>
    <cellStyle name="Note 5 2 2 3 2" xfId="17247" xr:uid="{00000000-0005-0000-0000-00003F400000}"/>
    <cellStyle name="Note 5 2 2 4" xfId="17248" xr:uid="{00000000-0005-0000-0000-000040400000}"/>
    <cellStyle name="Note 5 2 3" xfId="17249" xr:uid="{00000000-0005-0000-0000-000041400000}"/>
    <cellStyle name="Note 5 2 3 2" xfId="17250" xr:uid="{00000000-0005-0000-0000-000042400000}"/>
    <cellStyle name="Note 5 2 3 2 2" xfId="17251" xr:uid="{00000000-0005-0000-0000-000043400000}"/>
    <cellStyle name="Note 5 2 3 2 2 2" xfId="17252" xr:uid="{00000000-0005-0000-0000-000044400000}"/>
    <cellStyle name="Note 5 2 3 2 3" xfId="17253" xr:uid="{00000000-0005-0000-0000-000045400000}"/>
    <cellStyle name="Note 5 2 3 3" xfId="17254" xr:uid="{00000000-0005-0000-0000-000046400000}"/>
    <cellStyle name="Note 5 2 3 3 2" xfId="17255" xr:uid="{00000000-0005-0000-0000-000047400000}"/>
    <cellStyle name="Note 5 2 3 4" xfId="17256" xr:uid="{00000000-0005-0000-0000-000048400000}"/>
    <cellStyle name="Note 5 2 4" xfId="17257" xr:uid="{00000000-0005-0000-0000-000049400000}"/>
    <cellStyle name="Note 5 2 4 2" xfId="17258" xr:uid="{00000000-0005-0000-0000-00004A400000}"/>
    <cellStyle name="Note 5 2 4 2 2" xfId="17259" xr:uid="{00000000-0005-0000-0000-00004B400000}"/>
    <cellStyle name="Note 5 2 4 2 2 2" xfId="17260" xr:uid="{00000000-0005-0000-0000-00004C400000}"/>
    <cellStyle name="Note 5 2 4 2 3" xfId="17261" xr:uid="{00000000-0005-0000-0000-00004D400000}"/>
    <cellStyle name="Note 5 2 4 3" xfId="17262" xr:uid="{00000000-0005-0000-0000-00004E400000}"/>
    <cellStyle name="Note 5 2 4 3 2" xfId="17263" xr:uid="{00000000-0005-0000-0000-00004F400000}"/>
    <cellStyle name="Note 5 2 4 4" xfId="17264" xr:uid="{00000000-0005-0000-0000-000050400000}"/>
    <cellStyle name="Note 5 2 5" xfId="17265" xr:uid="{00000000-0005-0000-0000-000051400000}"/>
    <cellStyle name="Note 5 2 5 2" xfId="17266" xr:uid="{00000000-0005-0000-0000-000052400000}"/>
    <cellStyle name="Note 5 2 5 2 2" xfId="17267" xr:uid="{00000000-0005-0000-0000-000053400000}"/>
    <cellStyle name="Note 5 2 5 2 3" xfId="17268" xr:uid="{00000000-0005-0000-0000-000054400000}"/>
    <cellStyle name="Note 5 2 5 3" xfId="17269" xr:uid="{00000000-0005-0000-0000-000055400000}"/>
    <cellStyle name="Note 5 2 5 3 2" xfId="17270" xr:uid="{00000000-0005-0000-0000-000056400000}"/>
    <cellStyle name="Note 5 2 5 3 3" xfId="27844" xr:uid="{C40C47AB-1E63-4170-89CD-F8E0D0E7FBC3}"/>
    <cellStyle name="Note 5 2 5 4" xfId="17271" xr:uid="{00000000-0005-0000-0000-000057400000}"/>
    <cellStyle name="Note 5 2 6" xfId="17272" xr:uid="{00000000-0005-0000-0000-000058400000}"/>
    <cellStyle name="Note 5 2 7" xfId="17273" xr:uid="{00000000-0005-0000-0000-000059400000}"/>
    <cellStyle name="Note 5 2 7 2" xfId="20169" xr:uid="{00000000-0005-0000-0000-000059400000}"/>
    <cellStyle name="Note 5 2 7 2 2" xfId="28538" xr:uid="{CDEA95EE-F06F-46B2-81C7-5D67BBB88D10}"/>
    <cellStyle name="Note 5 2 7 2 3" xfId="29751" xr:uid="{3891B61A-0949-43C8-81C9-9B7576788AA2}"/>
    <cellStyle name="Note 5 2 7 2 4" xfId="30151" xr:uid="{2DC94C58-7B12-4AC2-8081-338AB22D176B}"/>
    <cellStyle name="Note 5 2 7 2 5" xfId="30525" xr:uid="{61601F41-55B8-4184-95CC-4552AF45D084}"/>
    <cellStyle name="Note 5 2 7 2 6" xfId="30932" xr:uid="{1DE074E0-67DB-400A-B66B-49A5DA45899C}"/>
    <cellStyle name="Note 5 2 7 3" xfId="27845" xr:uid="{7B780227-87F6-4B3E-A09E-BCCA9B316F13}"/>
    <cellStyle name="Note 5 2 7 4" xfId="29396" xr:uid="{D5BBDF5C-A8F6-495C-A944-3EACC9B38D6B}"/>
    <cellStyle name="Note 5 2 7 5" xfId="28952" xr:uid="{E48A0778-7037-4F47-8EC4-555FCC9AF225}"/>
    <cellStyle name="Note 5 2 7 6" xfId="27596" xr:uid="{70A62949-4639-47FC-9276-6989F44D1526}"/>
    <cellStyle name="Note 5 2 8" xfId="17274" xr:uid="{00000000-0005-0000-0000-00005A400000}"/>
    <cellStyle name="Note 5 2 8 2" xfId="27846" xr:uid="{66D6F6CE-1B9B-47DC-868B-6BB7A9335B46}"/>
    <cellStyle name="Note 5 2 9" xfId="17275" xr:uid="{00000000-0005-0000-0000-00005B400000}"/>
    <cellStyle name="Note 5 3" xfId="17276" xr:uid="{00000000-0005-0000-0000-00005C400000}"/>
    <cellStyle name="Note 5 3 2" xfId="17277" xr:uid="{00000000-0005-0000-0000-00005D400000}"/>
    <cellStyle name="Note 5 3 2 2" xfId="17278" xr:uid="{00000000-0005-0000-0000-00005E400000}"/>
    <cellStyle name="Note 5 3 2 2 2" xfId="17279" xr:uid="{00000000-0005-0000-0000-00005F400000}"/>
    <cellStyle name="Note 5 3 2 3" xfId="17280" xr:uid="{00000000-0005-0000-0000-000060400000}"/>
    <cellStyle name="Note 5 3 3" xfId="17281" xr:uid="{00000000-0005-0000-0000-000061400000}"/>
    <cellStyle name="Note 5 3 3 2" xfId="17282" xr:uid="{00000000-0005-0000-0000-000062400000}"/>
    <cellStyle name="Note 5 3 4" xfId="17283" xr:uid="{00000000-0005-0000-0000-000063400000}"/>
    <cellStyle name="Note 5 4" xfId="17284" xr:uid="{00000000-0005-0000-0000-000064400000}"/>
    <cellStyle name="Note 5 4 2" xfId="17285" xr:uid="{00000000-0005-0000-0000-000065400000}"/>
    <cellStyle name="Note 5 4 2 2" xfId="17286" xr:uid="{00000000-0005-0000-0000-000066400000}"/>
    <cellStyle name="Note 5 4 2 2 2" xfId="17287" xr:uid="{00000000-0005-0000-0000-000067400000}"/>
    <cellStyle name="Note 5 4 2 3" xfId="17288" xr:uid="{00000000-0005-0000-0000-000068400000}"/>
    <cellStyle name="Note 5 4 3" xfId="17289" xr:uid="{00000000-0005-0000-0000-000069400000}"/>
    <cellStyle name="Note 5 4 3 2" xfId="17290" xr:uid="{00000000-0005-0000-0000-00006A400000}"/>
    <cellStyle name="Note 5 4 4" xfId="17291" xr:uid="{00000000-0005-0000-0000-00006B400000}"/>
    <cellStyle name="Note 5 5" xfId="17292" xr:uid="{00000000-0005-0000-0000-00006C400000}"/>
    <cellStyle name="Note 5 5 2" xfId="17293" xr:uid="{00000000-0005-0000-0000-00006D400000}"/>
    <cellStyle name="Note 5 5 2 2" xfId="17294" xr:uid="{00000000-0005-0000-0000-00006E400000}"/>
    <cellStyle name="Note 5 5 3" xfId="17295" xr:uid="{00000000-0005-0000-0000-00006F400000}"/>
    <cellStyle name="Note 5 6" xfId="17296" xr:uid="{00000000-0005-0000-0000-000070400000}"/>
    <cellStyle name="Note 5 6 2" xfId="17297" xr:uid="{00000000-0005-0000-0000-000071400000}"/>
    <cellStyle name="Note 5 6 2 2" xfId="17298" xr:uid="{00000000-0005-0000-0000-000072400000}"/>
    <cellStyle name="Note 5 6 2 2 2" xfId="17299" xr:uid="{00000000-0005-0000-0000-000073400000}"/>
    <cellStyle name="Note 5 6 2 3" xfId="17300" xr:uid="{00000000-0005-0000-0000-000074400000}"/>
    <cellStyle name="Note 5 6 3" xfId="17301" xr:uid="{00000000-0005-0000-0000-000075400000}"/>
    <cellStyle name="Note 5 6 3 2" xfId="17302" xr:uid="{00000000-0005-0000-0000-000076400000}"/>
    <cellStyle name="Note 5 6 4" xfId="17303" xr:uid="{00000000-0005-0000-0000-000077400000}"/>
    <cellStyle name="Note 5 7" xfId="17304" xr:uid="{00000000-0005-0000-0000-000078400000}"/>
    <cellStyle name="Note 5 7 2" xfId="17305" xr:uid="{00000000-0005-0000-0000-000079400000}"/>
    <cellStyle name="Note 5 7 2 2" xfId="17306" xr:uid="{00000000-0005-0000-0000-00007A400000}"/>
    <cellStyle name="Note 5 7 2 3" xfId="17307" xr:uid="{00000000-0005-0000-0000-00007B400000}"/>
    <cellStyle name="Note 5 7 3" xfId="17308" xr:uid="{00000000-0005-0000-0000-00007C400000}"/>
    <cellStyle name="Note 5 7 3 2" xfId="17309" xr:uid="{00000000-0005-0000-0000-00007D400000}"/>
    <cellStyle name="Note 5 7 3 3" xfId="27847" xr:uid="{A868D673-0C77-4E7F-BD93-8C070DEA011C}"/>
    <cellStyle name="Note 5 7 4" xfId="17310" xr:uid="{00000000-0005-0000-0000-00007E400000}"/>
    <cellStyle name="Note 5 8" xfId="17311" xr:uid="{00000000-0005-0000-0000-00007F400000}"/>
    <cellStyle name="Note 5 8 2" xfId="17312" xr:uid="{00000000-0005-0000-0000-000080400000}"/>
    <cellStyle name="Note 5 8 2 2" xfId="17313" xr:uid="{00000000-0005-0000-0000-000081400000}"/>
    <cellStyle name="Note 5 8 2 3" xfId="17314" xr:uid="{00000000-0005-0000-0000-000082400000}"/>
    <cellStyle name="Note 5 8 3" xfId="17315" xr:uid="{00000000-0005-0000-0000-000083400000}"/>
    <cellStyle name="Note 5 8 3 2" xfId="17316" xr:uid="{00000000-0005-0000-0000-000084400000}"/>
    <cellStyle name="Note 5 8 3 3" xfId="27848" xr:uid="{45E68E3F-2D14-4793-8509-8D7CE4511AB3}"/>
    <cellStyle name="Note 5 8 4" xfId="17317" xr:uid="{00000000-0005-0000-0000-000085400000}"/>
    <cellStyle name="Note 5 9" xfId="17318" xr:uid="{00000000-0005-0000-0000-000086400000}"/>
    <cellStyle name="Note 6" xfId="2584" xr:uid="{00000000-0005-0000-0000-0000DF090000}"/>
    <cellStyle name="Note 6 10" xfId="17320" xr:uid="{00000000-0005-0000-0000-000088400000}"/>
    <cellStyle name="Note 6 10 2" xfId="27849" xr:uid="{673592FD-A904-43FD-8A37-B46A25A6B4C0}"/>
    <cellStyle name="Note 6 11" xfId="17321" xr:uid="{00000000-0005-0000-0000-000089400000}"/>
    <cellStyle name="Note 6 12" xfId="17319" xr:uid="{00000000-0005-0000-0000-000087400000}"/>
    <cellStyle name="Note 6 13" xfId="20886" xr:uid="{6AC7EAD2-B9DD-4A22-8A89-8BCC8884A697}"/>
    <cellStyle name="Note 6 14" xfId="27816" xr:uid="{BDCF4C43-FE75-426F-8A5E-19CF68A1DF84}"/>
    <cellStyle name="Note 6 15" xfId="27435" xr:uid="{14E3BB18-5E1B-44BA-B1F2-E56E2709CC97}"/>
    <cellStyle name="Note 6 16" xfId="29037" xr:uid="{DA5FABFE-2B47-4E09-9D98-B5DC956EF86B}"/>
    <cellStyle name="Note 6 2" xfId="2585" xr:uid="{00000000-0005-0000-0000-0000E0090000}"/>
    <cellStyle name="Note 6 2 10" xfId="17322" xr:uid="{00000000-0005-0000-0000-00008A400000}"/>
    <cellStyle name="Note 6 2 11" xfId="20887" xr:uid="{D8FF17D4-E36D-4CFB-B79C-0D8D84DD5AFA}"/>
    <cellStyle name="Note 6 2 12" xfId="27815" xr:uid="{1E6C0DF9-9604-4D1C-9D42-4081E1E4526F}"/>
    <cellStyle name="Note 6 2 13" xfId="27432" xr:uid="{A59872BD-2DD2-4DA3-A66B-1A8CF18BDACF}"/>
    <cellStyle name="Note 6 2 14" xfId="29036" xr:uid="{51A41E76-C244-4E31-87D7-A0FFA5E508CF}"/>
    <cellStyle name="Note 6 2 2" xfId="17323" xr:uid="{00000000-0005-0000-0000-00008B400000}"/>
    <cellStyle name="Note 6 2 2 2" xfId="17324" xr:uid="{00000000-0005-0000-0000-00008C400000}"/>
    <cellStyle name="Note 6 2 2 2 2" xfId="17325" xr:uid="{00000000-0005-0000-0000-00008D400000}"/>
    <cellStyle name="Note 6 2 2 2 2 2" xfId="17326" xr:uid="{00000000-0005-0000-0000-00008E400000}"/>
    <cellStyle name="Note 6 2 2 2 3" xfId="17327" xr:uid="{00000000-0005-0000-0000-00008F400000}"/>
    <cellStyle name="Note 6 2 2 3" xfId="17328" xr:uid="{00000000-0005-0000-0000-000090400000}"/>
    <cellStyle name="Note 6 2 2 3 2" xfId="17329" xr:uid="{00000000-0005-0000-0000-000091400000}"/>
    <cellStyle name="Note 6 2 2 4" xfId="17330" xr:uid="{00000000-0005-0000-0000-000092400000}"/>
    <cellStyle name="Note 6 2 3" xfId="17331" xr:uid="{00000000-0005-0000-0000-000093400000}"/>
    <cellStyle name="Note 6 2 3 2" xfId="17332" xr:uid="{00000000-0005-0000-0000-000094400000}"/>
    <cellStyle name="Note 6 2 3 2 2" xfId="17333" xr:uid="{00000000-0005-0000-0000-000095400000}"/>
    <cellStyle name="Note 6 2 3 2 2 2" xfId="17334" xr:uid="{00000000-0005-0000-0000-000096400000}"/>
    <cellStyle name="Note 6 2 3 2 3" xfId="17335" xr:uid="{00000000-0005-0000-0000-000097400000}"/>
    <cellStyle name="Note 6 2 3 3" xfId="17336" xr:uid="{00000000-0005-0000-0000-000098400000}"/>
    <cellStyle name="Note 6 2 3 3 2" xfId="17337" xr:uid="{00000000-0005-0000-0000-000099400000}"/>
    <cellStyle name="Note 6 2 3 4" xfId="17338" xr:uid="{00000000-0005-0000-0000-00009A400000}"/>
    <cellStyle name="Note 6 2 4" xfId="17339" xr:uid="{00000000-0005-0000-0000-00009B400000}"/>
    <cellStyle name="Note 6 2 4 2" xfId="17340" xr:uid="{00000000-0005-0000-0000-00009C400000}"/>
    <cellStyle name="Note 6 2 4 2 2" xfId="17341" xr:uid="{00000000-0005-0000-0000-00009D400000}"/>
    <cellStyle name="Note 6 2 4 2 2 2" xfId="17342" xr:uid="{00000000-0005-0000-0000-00009E400000}"/>
    <cellStyle name="Note 6 2 4 2 3" xfId="17343" xr:uid="{00000000-0005-0000-0000-00009F400000}"/>
    <cellStyle name="Note 6 2 4 3" xfId="17344" xr:uid="{00000000-0005-0000-0000-0000A0400000}"/>
    <cellStyle name="Note 6 2 4 3 2" xfId="17345" xr:uid="{00000000-0005-0000-0000-0000A1400000}"/>
    <cellStyle name="Note 6 2 4 4" xfId="17346" xr:uid="{00000000-0005-0000-0000-0000A2400000}"/>
    <cellStyle name="Note 6 2 5" xfId="17347" xr:uid="{00000000-0005-0000-0000-0000A3400000}"/>
    <cellStyle name="Note 6 2 5 2" xfId="17348" xr:uid="{00000000-0005-0000-0000-0000A4400000}"/>
    <cellStyle name="Note 6 2 5 2 2" xfId="17349" xr:uid="{00000000-0005-0000-0000-0000A5400000}"/>
    <cellStyle name="Note 6 2 5 2 3" xfId="17350" xr:uid="{00000000-0005-0000-0000-0000A6400000}"/>
    <cellStyle name="Note 6 2 5 3" xfId="17351" xr:uid="{00000000-0005-0000-0000-0000A7400000}"/>
    <cellStyle name="Note 6 2 5 3 2" xfId="17352" xr:uid="{00000000-0005-0000-0000-0000A8400000}"/>
    <cellStyle name="Note 6 2 5 3 3" xfId="27850" xr:uid="{AF2DF819-C888-49B6-8D99-712E98DE6285}"/>
    <cellStyle name="Note 6 2 5 4" xfId="17353" xr:uid="{00000000-0005-0000-0000-0000A9400000}"/>
    <cellStyle name="Note 6 2 6" xfId="17354" xr:uid="{00000000-0005-0000-0000-0000AA400000}"/>
    <cellStyle name="Note 6 2 7" xfId="17355" xr:uid="{00000000-0005-0000-0000-0000AB400000}"/>
    <cellStyle name="Note 6 2 7 2" xfId="20170" xr:uid="{00000000-0005-0000-0000-0000AB400000}"/>
    <cellStyle name="Note 6 2 7 2 2" xfId="28539" xr:uid="{F538E63B-9367-47D7-8771-24FB7D5B44E4}"/>
    <cellStyle name="Note 6 2 7 2 3" xfId="29752" xr:uid="{2A870064-4735-4419-9783-7A46049C405E}"/>
    <cellStyle name="Note 6 2 7 2 4" xfId="30152" xr:uid="{D471E0E7-BD25-4844-94D7-B62FB5AB5490}"/>
    <cellStyle name="Note 6 2 7 2 5" xfId="30526" xr:uid="{4299A34D-85C5-4E91-81D4-8F7939CD1532}"/>
    <cellStyle name="Note 6 2 7 2 6" xfId="30933" xr:uid="{7FBCF700-32B1-419F-8F79-4C12BC3653CC}"/>
    <cellStyle name="Note 6 2 7 3" xfId="27851" xr:uid="{343DA78B-617A-4B95-8FFD-9D94DD549246}"/>
    <cellStyle name="Note 6 2 7 4" xfId="29401" xr:uid="{DF227BCF-50E2-4279-BEBD-7D9679B7B8B0}"/>
    <cellStyle name="Note 6 2 7 5" xfId="28968" xr:uid="{4C59EF0A-4005-4A41-BD3C-45B40F78190D}"/>
    <cellStyle name="Note 6 2 7 6" xfId="26892" xr:uid="{D811EE94-E86A-4114-960F-CDE4C214D6DB}"/>
    <cellStyle name="Note 6 2 8" xfId="17356" xr:uid="{00000000-0005-0000-0000-0000AC400000}"/>
    <cellStyle name="Note 6 2 8 2" xfId="27852" xr:uid="{A6A80AB9-40CB-4633-B982-E4B631D6364B}"/>
    <cellStyle name="Note 6 2 9" xfId="17357" xr:uid="{00000000-0005-0000-0000-0000AD400000}"/>
    <cellStyle name="Note 6 3" xfId="17358" xr:uid="{00000000-0005-0000-0000-0000AE400000}"/>
    <cellStyle name="Note 6 3 2" xfId="17359" xr:uid="{00000000-0005-0000-0000-0000AF400000}"/>
    <cellStyle name="Note 6 3 2 2" xfId="17360" xr:uid="{00000000-0005-0000-0000-0000B0400000}"/>
    <cellStyle name="Note 6 3 2 2 2" xfId="17361" xr:uid="{00000000-0005-0000-0000-0000B1400000}"/>
    <cellStyle name="Note 6 3 2 3" xfId="17362" xr:uid="{00000000-0005-0000-0000-0000B2400000}"/>
    <cellStyle name="Note 6 3 3" xfId="17363" xr:uid="{00000000-0005-0000-0000-0000B3400000}"/>
    <cellStyle name="Note 6 3 3 2" xfId="17364" xr:uid="{00000000-0005-0000-0000-0000B4400000}"/>
    <cellStyle name="Note 6 3 4" xfId="17365" xr:uid="{00000000-0005-0000-0000-0000B5400000}"/>
    <cellStyle name="Note 6 4" xfId="17366" xr:uid="{00000000-0005-0000-0000-0000B6400000}"/>
    <cellStyle name="Note 6 4 2" xfId="17367" xr:uid="{00000000-0005-0000-0000-0000B7400000}"/>
    <cellStyle name="Note 6 4 2 2" xfId="17368" xr:uid="{00000000-0005-0000-0000-0000B8400000}"/>
    <cellStyle name="Note 6 4 2 2 2" xfId="17369" xr:uid="{00000000-0005-0000-0000-0000B9400000}"/>
    <cellStyle name="Note 6 4 2 3" xfId="17370" xr:uid="{00000000-0005-0000-0000-0000BA400000}"/>
    <cellStyle name="Note 6 4 3" xfId="17371" xr:uid="{00000000-0005-0000-0000-0000BB400000}"/>
    <cellStyle name="Note 6 4 3 2" xfId="17372" xr:uid="{00000000-0005-0000-0000-0000BC400000}"/>
    <cellStyle name="Note 6 4 4" xfId="17373" xr:uid="{00000000-0005-0000-0000-0000BD400000}"/>
    <cellStyle name="Note 6 5" xfId="17374" xr:uid="{00000000-0005-0000-0000-0000BE400000}"/>
    <cellStyle name="Note 6 5 2" xfId="17375" xr:uid="{00000000-0005-0000-0000-0000BF400000}"/>
    <cellStyle name="Note 6 5 2 2" xfId="17376" xr:uid="{00000000-0005-0000-0000-0000C0400000}"/>
    <cellStyle name="Note 6 5 3" xfId="17377" xr:uid="{00000000-0005-0000-0000-0000C1400000}"/>
    <cellStyle name="Note 6 6" xfId="17378" xr:uid="{00000000-0005-0000-0000-0000C2400000}"/>
    <cellStyle name="Note 6 6 2" xfId="17379" xr:uid="{00000000-0005-0000-0000-0000C3400000}"/>
    <cellStyle name="Note 6 6 2 2" xfId="17380" xr:uid="{00000000-0005-0000-0000-0000C4400000}"/>
    <cellStyle name="Note 6 6 2 2 2" xfId="17381" xr:uid="{00000000-0005-0000-0000-0000C5400000}"/>
    <cellStyle name="Note 6 6 2 3" xfId="17382" xr:uid="{00000000-0005-0000-0000-0000C6400000}"/>
    <cellStyle name="Note 6 6 3" xfId="17383" xr:uid="{00000000-0005-0000-0000-0000C7400000}"/>
    <cellStyle name="Note 6 6 3 2" xfId="17384" xr:uid="{00000000-0005-0000-0000-0000C8400000}"/>
    <cellStyle name="Note 6 6 4" xfId="17385" xr:uid="{00000000-0005-0000-0000-0000C9400000}"/>
    <cellStyle name="Note 6 7" xfId="17386" xr:uid="{00000000-0005-0000-0000-0000CA400000}"/>
    <cellStyle name="Note 6 7 2" xfId="17387" xr:uid="{00000000-0005-0000-0000-0000CB400000}"/>
    <cellStyle name="Note 6 7 2 2" xfId="17388" xr:uid="{00000000-0005-0000-0000-0000CC400000}"/>
    <cellStyle name="Note 6 7 2 3" xfId="17389" xr:uid="{00000000-0005-0000-0000-0000CD400000}"/>
    <cellStyle name="Note 6 7 3" xfId="17390" xr:uid="{00000000-0005-0000-0000-0000CE400000}"/>
    <cellStyle name="Note 6 7 3 2" xfId="17391" xr:uid="{00000000-0005-0000-0000-0000CF400000}"/>
    <cellStyle name="Note 6 7 3 3" xfId="27853" xr:uid="{46704AA8-00EF-4974-8985-E00BE666D885}"/>
    <cellStyle name="Note 6 7 4" xfId="17392" xr:uid="{00000000-0005-0000-0000-0000D0400000}"/>
    <cellStyle name="Note 6 8" xfId="17393" xr:uid="{00000000-0005-0000-0000-0000D1400000}"/>
    <cellStyle name="Note 6 9" xfId="17394" xr:uid="{00000000-0005-0000-0000-0000D2400000}"/>
    <cellStyle name="Note 7" xfId="2586" xr:uid="{00000000-0005-0000-0000-0000E1090000}"/>
    <cellStyle name="Note 7 10" xfId="17396" xr:uid="{00000000-0005-0000-0000-0000D4400000}"/>
    <cellStyle name="Note 7 10 2" xfId="27854" xr:uid="{540D2609-0490-4B77-B1A3-B20FD158F795}"/>
    <cellStyle name="Note 7 11" xfId="17397" xr:uid="{00000000-0005-0000-0000-0000D5400000}"/>
    <cellStyle name="Note 7 12" xfId="17395" xr:uid="{00000000-0005-0000-0000-0000D3400000}"/>
    <cellStyle name="Note 7 13" xfId="20888" xr:uid="{8F09926D-5D53-4B5B-954C-AB929760FE52}"/>
    <cellStyle name="Note 7 14" xfId="27814" xr:uid="{07B195D0-AFC2-4BF3-8CDA-1136A2371961}"/>
    <cellStyle name="Note 7 15" xfId="27433" xr:uid="{83F10462-2EE2-497E-80E9-2BEB04228DAC}"/>
    <cellStyle name="Note 7 16" xfId="29035" xr:uid="{E93CE7DC-0AF3-401F-9050-41182877A8C4}"/>
    <cellStyle name="Note 7 2" xfId="2587" xr:uid="{00000000-0005-0000-0000-0000E2090000}"/>
    <cellStyle name="Note 7 2 10" xfId="17398" xr:uid="{00000000-0005-0000-0000-0000D6400000}"/>
    <cellStyle name="Note 7 2 11" xfId="20889" xr:uid="{D7E18956-83B7-4AAA-842C-2039E568FCF1}"/>
    <cellStyle name="Note 7 2 12" xfId="27813" xr:uid="{11259E2A-569E-4A2E-B610-5159F995858D}"/>
    <cellStyle name="Note 7 2 13" xfId="27434" xr:uid="{AE0E3828-CF8F-4E2D-8E0C-59DE07E23949}"/>
    <cellStyle name="Note 7 2 14" xfId="29034" xr:uid="{E0D61149-A965-45F1-B260-D652BB8860F7}"/>
    <cellStyle name="Note 7 2 2" xfId="17399" xr:uid="{00000000-0005-0000-0000-0000D7400000}"/>
    <cellStyle name="Note 7 2 2 2" xfId="17400" xr:uid="{00000000-0005-0000-0000-0000D8400000}"/>
    <cellStyle name="Note 7 2 2 2 2" xfId="17401" xr:uid="{00000000-0005-0000-0000-0000D9400000}"/>
    <cellStyle name="Note 7 2 2 2 2 2" xfId="17402" xr:uid="{00000000-0005-0000-0000-0000DA400000}"/>
    <cellStyle name="Note 7 2 2 2 3" xfId="17403" xr:uid="{00000000-0005-0000-0000-0000DB400000}"/>
    <cellStyle name="Note 7 2 2 3" xfId="17404" xr:uid="{00000000-0005-0000-0000-0000DC400000}"/>
    <cellStyle name="Note 7 2 2 3 2" xfId="17405" xr:uid="{00000000-0005-0000-0000-0000DD400000}"/>
    <cellStyle name="Note 7 2 2 4" xfId="17406" xr:uid="{00000000-0005-0000-0000-0000DE400000}"/>
    <cellStyle name="Note 7 2 3" xfId="17407" xr:uid="{00000000-0005-0000-0000-0000DF400000}"/>
    <cellStyle name="Note 7 2 3 2" xfId="17408" xr:uid="{00000000-0005-0000-0000-0000E0400000}"/>
    <cellStyle name="Note 7 2 3 2 2" xfId="17409" xr:uid="{00000000-0005-0000-0000-0000E1400000}"/>
    <cellStyle name="Note 7 2 3 2 2 2" xfId="17410" xr:uid="{00000000-0005-0000-0000-0000E2400000}"/>
    <cellStyle name="Note 7 2 3 2 3" xfId="17411" xr:uid="{00000000-0005-0000-0000-0000E3400000}"/>
    <cellStyle name="Note 7 2 3 3" xfId="17412" xr:uid="{00000000-0005-0000-0000-0000E4400000}"/>
    <cellStyle name="Note 7 2 3 3 2" xfId="17413" xr:uid="{00000000-0005-0000-0000-0000E5400000}"/>
    <cellStyle name="Note 7 2 3 4" xfId="17414" xr:uid="{00000000-0005-0000-0000-0000E6400000}"/>
    <cellStyle name="Note 7 2 4" xfId="17415" xr:uid="{00000000-0005-0000-0000-0000E7400000}"/>
    <cellStyle name="Note 7 2 4 2" xfId="17416" xr:uid="{00000000-0005-0000-0000-0000E8400000}"/>
    <cellStyle name="Note 7 2 4 2 2" xfId="17417" xr:uid="{00000000-0005-0000-0000-0000E9400000}"/>
    <cellStyle name="Note 7 2 4 2 2 2" xfId="17418" xr:uid="{00000000-0005-0000-0000-0000EA400000}"/>
    <cellStyle name="Note 7 2 4 2 3" xfId="17419" xr:uid="{00000000-0005-0000-0000-0000EB400000}"/>
    <cellStyle name="Note 7 2 4 3" xfId="17420" xr:uid="{00000000-0005-0000-0000-0000EC400000}"/>
    <cellStyle name="Note 7 2 4 3 2" xfId="17421" xr:uid="{00000000-0005-0000-0000-0000ED400000}"/>
    <cellStyle name="Note 7 2 4 4" xfId="17422" xr:uid="{00000000-0005-0000-0000-0000EE400000}"/>
    <cellStyle name="Note 7 2 5" xfId="17423" xr:uid="{00000000-0005-0000-0000-0000EF400000}"/>
    <cellStyle name="Note 7 2 5 2" xfId="17424" xr:uid="{00000000-0005-0000-0000-0000F0400000}"/>
    <cellStyle name="Note 7 2 5 2 2" xfId="17425" xr:uid="{00000000-0005-0000-0000-0000F1400000}"/>
    <cellStyle name="Note 7 2 5 2 3" xfId="17426" xr:uid="{00000000-0005-0000-0000-0000F2400000}"/>
    <cellStyle name="Note 7 2 5 3" xfId="17427" xr:uid="{00000000-0005-0000-0000-0000F3400000}"/>
    <cellStyle name="Note 7 2 5 3 2" xfId="17428" xr:uid="{00000000-0005-0000-0000-0000F4400000}"/>
    <cellStyle name="Note 7 2 5 3 3" xfId="27855" xr:uid="{D351BCE6-B827-4535-93BA-50C7EA4D5F17}"/>
    <cellStyle name="Note 7 2 5 4" xfId="17429" xr:uid="{00000000-0005-0000-0000-0000F5400000}"/>
    <cellStyle name="Note 7 2 6" xfId="17430" xr:uid="{00000000-0005-0000-0000-0000F6400000}"/>
    <cellStyle name="Note 7 2 7" xfId="17431" xr:uid="{00000000-0005-0000-0000-0000F7400000}"/>
    <cellStyle name="Note 7 2 7 2" xfId="20171" xr:uid="{00000000-0005-0000-0000-0000F7400000}"/>
    <cellStyle name="Note 7 2 7 2 2" xfId="28540" xr:uid="{43C7CCB9-4AFA-4DDC-A7D6-D0E451E4E36B}"/>
    <cellStyle name="Note 7 2 7 2 3" xfId="29753" xr:uid="{BC419074-5771-4C35-A3E1-3D43B4DB36C8}"/>
    <cellStyle name="Note 7 2 7 2 4" xfId="30153" xr:uid="{A64ED02F-08CB-422A-9313-4D5266F71D35}"/>
    <cellStyle name="Note 7 2 7 2 5" xfId="30527" xr:uid="{0C7D05E3-C7AB-4C1D-9354-B4063B9D949E}"/>
    <cellStyle name="Note 7 2 7 2 6" xfId="30934" xr:uid="{D07A39FB-32A4-4968-B06C-B6D78D1C1C78}"/>
    <cellStyle name="Note 7 2 7 3" xfId="27856" xr:uid="{0E3E365C-902A-4D28-ACB0-6349E1D9043B}"/>
    <cellStyle name="Note 7 2 7 4" xfId="29409" xr:uid="{957492D9-CD7B-4EF9-8221-A4E0AC6C4408}"/>
    <cellStyle name="Note 7 2 7 5" xfId="29016" xr:uid="{27193D00-4F98-440E-BF06-9D6B9F25E285}"/>
    <cellStyle name="Note 7 2 7 6" xfId="20857" xr:uid="{55EEC8DE-C0D3-4B71-9067-419BEE0F4A51}"/>
    <cellStyle name="Note 7 2 8" xfId="17432" xr:uid="{00000000-0005-0000-0000-0000F8400000}"/>
    <cellStyle name="Note 7 2 8 2" xfId="27857" xr:uid="{2ED59E4B-9F3A-4149-8BC5-64855AD0E9FE}"/>
    <cellStyle name="Note 7 2 9" xfId="17433" xr:uid="{00000000-0005-0000-0000-0000F9400000}"/>
    <cellStyle name="Note 7 3" xfId="17434" xr:uid="{00000000-0005-0000-0000-0000FA400000}"/>
    <cellStyle name="Note 7 3 2" xfId="17435" xr:uid="{00000000-0005-0000-0000-0000FB400000}"/>
    <cellStyle name="Note 7 3 2 2" xfId="17436" xr:uid="{00000000-0005-0000-0000-0000FC400000}"/>
    <cellStyle name="Note 7 3 2 2 2" xfId="17437" xr:uid="{00000000-0005-0000-0000-0000FD400000}"/>
    <cellStyle name="Note 7 3 2 3" xfId="17438" xr:uid="{00000000-0005-0000-0000-0000FE400000}"/>
    <cellStyle name="Note 7 3 3" xfId="17439" xr:uid="{00000000-0005-0000-0000-0000FF400000}"/>
    <cellStyle name="Note 7 3 3 2" xfId="17440" xr:uid="{00000000-0005-0000-0000-000000410000}"/>
    <cellStyle name="Note 7 3 4" xfId="17441" xr:uid="{00000000-0005-0000-0000-000001410000}"/>
    <cellStyle name="Note 7 4" xfId="17442" xr:uid="{00000000-0005-0000-0000-000002410000}"/>
    <cellStyle name="Note 7 4 2" xfId="17443" xr:uid="{00000000-0005-0000-0000-000003410000}"/>
    <cellStyle name="Note 7 4 2 2" xfId="17444" xr:uid="{00000000-0005-0000-0000-000004410000}"/>
    <cellStyle name="Note 7 4 2 2 2" xfId="17445" xr:uid="{00000000-0005-0000-0000-000005410000}"/>
    <cellStyle name="Note 7 4 2 3" xfId="17446" xr:uid="{00000000-0005-0000-0000-000006410000}"/>
    <cellStyle name="Note 7 4 3" xfId="17447" xr:uid="{00000000-0005-0000-0000-000007410000}"/>
    <cellStyle name="Note 7 4 3 2" xfId="17448" xr:uid="{00000000-0005-0000-0000-000008410000}"/>
    <cellStyle name="Note 7 4 4" xfId="17449" xr:uid="{00000000-0005-0000-0000-000009410000}"/>
    <cellStyle name="Note 7 5" xfId="17450" xr:uid="{00000000-0005-0000-0000-00000A410000}"/>
    <cellStyle name="Note 7 5 2" xfId="17451" xr:uid="{00000000-0005-0000-0000-00000B410000}"/>
    <cellStyle name="Note 7 5 2 2" xfId="17452" xr:uid="{00000000-0005-0000-0000-00000C410000}"/>
    <cellStyle name="Note 7 5 3" xfId="17453" xr:uid="{00000000-0005-0000-0000-00000D410000}"/>
    <cellStyle name="Note 7 6" xfId="17454" xr:uid="{00000000-0005-0000-0000-00000E410000}"/>
    <cellStyle name="Note 7 6 2" xfId="17455" xr:uid="{00000000-0005-0000-0000-00000F410000}"/>
    <cellStyle name="Note 7 6 2 2" xfId="17456" xr:uid="{00000000-0005-0000-0000-000010410000}"/>
    <cellStyle name="Note 7 6 2 2 2" xfId="17457" xr:uid="{00000000-0005-0000-0000-000011410000}"/>
    <cellStyle name="Note 7 6 2 3" xfId="17458" xr:uid="{00000000-0005-0000-0000-000012410000}"/>
    <cellStyle name="Note 7 6 3" xfId="17459" xr:uid="{00000000-0005-0000-0000-000013410000}"/>
    <cellStyle name="Note 7 6 3 2" xfId="17460" xr:uid="{00000000-0005-0000-0000-000014410000}"/>
    <cellStyle name="Note 7 6 4" xfId="17461" xr:uid="{00000000-0005-0000-0000-000015410000}"/>
    <cellStyle name="Note 7 7" xfId="17462" xr:uid="{00000000-0005-0000-0000-000016410000}"/>
    <cellStyle name="Note 7 7 2" xfId="17463" xr:uid="{00000000-0005-0000-0000-000017410000}"/>
    <cellStyle name="Note 7 7 2 2" xfId="17464" xr:uid="{00000000-0005-0000-0000-000018410000}"/>
    <cellStyle name="Note 7 7 2 3" xfId="17465" xr:uid="{00000000-0005-0000-0000-000019410000}"/>
    <cellStyle name="Note 7 7 3" xfId="17466" xr:uid="{00000000-0005-0000-0000-00001A410000}"/>
    <cellStyle name="Note 7 7 3 2" xfId="17467" xr:uid="{00000000-0005-0000-0000-00001B410000}"/>
    <cellStyle name="Note 7 7 3 3" xfId="27859" xr:uid="{3C7FB46B-BB31-4690-9B3D-155DCAEB1C26}"/>
    <cellStyle name="Note 7 7 4" xfId="17468" xr:uid="{00000000-0005-0000-0000-00001C410000}"/>
    <cellStyle name="Note 7 8" xfId="17469" xr:uid="{00000000-0005-0000-0000-00001D410000}"/>
    <cellStyle name="Note 7 9" xfId="17470" xr:uid="{00000000-0005-0000-0000-00001E410000}"/>
    <cellStyle name="Note 8" xfId="17471" xr:uid="{00000000-0005-0000-0000-00001F410000}"/>
    <cellStyle name="Note 8 10" xfId="17472" xr:uid="{00000000-0005-0000-0000-000020410000}"/>
    <cellStyle name="Note 8 10 2" xfId="27860" xr:uid="{CAC9B3F1-1A74-401B-A40B-C167F379D1D5}"/>
    <cellStyle name="Note 8 11" xfId="17473" xr:uid="{00000000-0005-0000-0000-000021410000}"/>
    <cellStyle name="Note 8 2" xfId="17474" xr:uid="{00000000-0005-0000-0000-000022410000}"/>
    <cellStyle name="Note 8 2 2" xfId="17475" xr:uid="{00000000-0005-0000-0000-000023410000}"/>
    <cellStyle name="Note 8 2 2 2" xfId="17476" xr:uid="{00000000-0005-0000-0000-000024410000}"/>
    <cellStyle name="Note 8 2 2 2 2" xfId="17477" xr:uid="{00000000-0005-0000-0000-000025410000}"/>
    <cellStyle name="Note 8 2 2 2 2 2" xfId="17478" xr:uid="{00000000-0005-0000-0000-000026410000}"/>
    <cellStyle name="Note 8 2 2 2 3" xfId="17479" xr:uid="{00000000-0005-0000-0000-000027410000}"/>
    <cellStyle name="Note 8 2 2 3" xfId="17480" xr:uid="{00000000-0005-0000-0000-000028410000}"/>
    <cellStyle name="Note 8 2 2 3 2" xfId="17481" xr:uid="{00000000-0005-0000-0000-000029410000}"/>
    <cellStyle name="Note 8 2 2 4" xfId="17482" xr:uid="{00000000-0005-0000-0000-00002A410000}"/>
    <cellStyle name="Note 8 2 3" xfId="17483" xr:uid="{00000000-0005-0000-0000-00002B410000}"/>
    <cellStyle name="Note 8 2 3 2" xfId="17484" xr:uid="{00000000-0005-0000-0000-00002C410000}"/>
    <cellStyle name="Note 8 2 3 2 2" xfId="17485" xr:uid="{00000000-0005-0000-0000-00002D410000}"/>
    <cellStyle name="Note 8 2 3 3" xfId="17486" xr:uid="{00000000-0005-0000-0000-00002E410000}"/>
    <cellStyle name="Note 8 2 4" xfId="17487" xr:uid="{00000000-0005-0000-0000-00002F410000}"/>
    <cellStyle name="Note 8 2 4 2" xfId="17488" xr:uid="{00000000-0005-0000-0000-000030410000}"/>
    <cellStyle name="Note 8 2 4 2 2" xfId="17489" xr:uid="{00000000-0005-0000-0000-000031410000}"/>
    <cellStyle name="Note 8 2 4 2 2 2" xfId="17490" xr:uid="{00000000-0005-0000-0000-000032410000}"/>
    <cellStyle name="Note 8 2 4 2 3" xfId="17491" xr:uid="{00000000-0005-0000-0000-000033410000}"/>
    <cellStyle name="Note 8 2 4 3" xfId="17492" xr:uid="{00000000-0005-0000-0000-000034410000}"/>
    <cellStyle name="Note 8 2 4 3 2" xfId="17493" xr:uid="{00000000-0005-0000-0000-000035410000}"/>
    <cellStyle name="Note 8 2 4 4" xfId="17494" xr:uid="{00000000-0005-0000-0000-000036410000}"/>
    <cellStyle name="Note 8 2 5" xfId="17495" xr:uid="{00000000-0005-0000-0000-000037410000}"/>
    <cellStyle name="Note 8 2 5 2" xfId="17496" xr:uid="{00000000-0005-0000-0000-000038410000}"/>
    <cellStyle name="Note 8 2 5 2 2" xfId="17497" xr:uid="{00000000-0005-0000-0000-000039410000}"/>
    <cellStyle name="Note 8 2 5 2 3" xfId="17498" xr:uid="{00000000-0005-0000-0000-00003A410000}"/>
    <cellStyle name="Note 8 2 5 3" xfId="17499" xr:uid="{00000000-0005-0000-0000-00003B410000}"/>
    <cellStyle name="Note 8 2 5 3 2" xfId="17500" xr:uid="{00000000-0005-0000-0000-00003C410000}"/>
    <cellStyle name="Note 8 2 5 3 3" xfId="27861" xr:uid="{B0EBB529-E3CB-42F3-BEE1-7E7A31B444BC}"/>
    <cellStyle name="Note 8 2 5 4" xfId="17501" xr:uid="{00000000-0005-0000-0000-00003D410000}"/>
    <cellStyle name="Note 8 2 6" xfId="17502" xr:uid="{00000000-0005-0000-0000-00003E410000}"/>
    <cellStyle name="Note 8 2 7" xfId="17503" xr:uid="{00000000-0005-0000-0000-00003F410000}"/>
    <cellStyle name="Note 8 2 8" xfId="17504" xr:uid="{00000000-0005-0000-0000-000040410000}"/>
    <cellStyle name="Note 8 2 8 2" xfId="27862" xr:uid="{8102B500-D19E-43AC-9B89-79596CA58056}"/>
    <cellStyle name="Note 8 2 9" xfId="17505" xr:uid="{00000000-0005-0000-0000-000041410000}"/>
    <cellStyle name="Note 8 3" xfId="17506" xr:uid="{00000000-0005-0000-0000-000042410000}"/>
    <cellStyle name="Note 8 3 2" xfId="17507" xr:uid="{00000000-0005-0000-0000-000043410000}"/>
    <cellStyle name="Note 8 3 2 2" xfId="17508" xr:uid="{00000000-0005-0000-0000-000044410000}"/>
    <cellStyle name="Note 8 3 2 2 2" xfId="17509" xr:uid="{00000000-0005-0000-0000-000045410000}"/>
    <cellStyle name="Note 8 3 2 3" xfId="17510" xr:uid="{00000000-0005-0000-0000-000046410000}"/>
    <cellStyle name="Note 8 3 3" xfId="17511" xr:uid="{00000000-0005-0000-0000-000047410000}"/>
    <cellStyle name="Note 8 3 3 2" xfId="17512" xr:uid="{00000000-0005-0000-0000-000048410000}"/>
    <cellStyle name="Note 8 3 4" xfId="17513" xr:uid="{00000000-0005-0000-0000-000049410000}"/>
    <cellStyle name="Note 8 4" xfId="17514" xr:uid="{00000000-0005-0000-0000-00004A410000}"/>
    <cellStyle name="Note 8 4 2" xfId="17515" xr:uid="{00000000-0005-0000-0000-00004B410000}"/>
    <cellStyle name="Note 8 4 2 2" xfId="17516" xr:uid="{00000000-0005-0000-0000-00004C410000}"/>
    <cellStyle name="Note 8 4 2 2 2" xfId="17517" xr:uid="{00000000-0005-0000-0000-00004D410000}"/>
    <cellStyle name="Note 8 4 2 3" xfId="17518" xr:uid="{00000000-0005-0000-0000-00004E410000}"/>
    <cellStyle name="Note 8 4 3" xfId="17519" xr:uid="{00000000-0005-0000-0000-00004F410000}"/>
    <cellStyle name="Note 8 4 3 2" xfId="17520" xr:uid="{00000000-0005-0000-0000-000050410000}"/>
    <cellStyle name="Note 8 4 4" xfId="17521" xr:uid="{00000000-0005-0000-0000-000051410000}"/>
    <cellStyle name="Note 8 5" xfId="17522" xr:uid="{00000000-0005-0000-0000-000052410000}"/>
    <cellStyle name="Note 8 5 2" xfId="17523" xr:uid="{00000000-0005-0000-0000-000053410000}"/>
    <cellStyle name="Note 8 5 2 2" xfId="17524" xr:uid="{00000000-0005-0000-0000-000054410000}"/>
    <cellStyle name="Note 8 5 3" xfId="17525" xr:uid="{00000000-0005-0000-0000-000055410000}"/>
    <cellStyle name="Note 8 6" xfId="17526" xr:uid="{00000000-0005-0000-0000-000056410000}"/>
    <cellStyle name="Note 8 6 2" xfId="17527" xr:uid="{00000000-0005-0000-0000-000057410000}"/>
    <cellStyle name="Note 8 6 2 2" xfId="17528" xr:uid="{00000000-0005-0000-0000-000058410000}"/>
    <cellStyle name="Note 8 6 2 2 2" xfId="17529" xr:uid="{00000000-0005-0000-0000-000059410000}"/>
    <cellStyle name="Note 8 6 2 3" xfId="17530" xr:uid="{00000000-0005-0000-0000-00005A410000}"/>
    <cellStyle name="Note 8 6 3" xfId="17531" xr:uid="{00000000-0005-0000-0000-00005B410000}"/>
    <cellStyle name="Note 8 6 3 2" xfId="17532" xr:uid="{00000000-0005-0000-0000-00005C410000}"/>
    <cellStyle name="Note 8 6 4" xfId="17533" xr:uid="{00000000-0005-0000-0000-00005D410000}"/>
    <cellStyle name="Note 8 7" xfId="17534" xr:uid="{00000000-0005-0000-0000-00005E410000}"/>
    <cellStyle name="Note 8 7 2" xfId="17535" xr:uid="{00000000-0005-0000-0000-00005F410000}"/>
    <cellStyle name="Note 8 7 2 2" xfId="17536" xr:uid="{00000000-0005-0000-0000-000060410000}"/>
    <cellStyle name="Note 8 7 2 3" xfId="17537" xr:uid="{00000000-0005-0000-0000-000061410000}"/>
    <cellStyle name="Note 8 7 3" xfId="17538" xr:uid="{00000000-0005-0000-0000-000062410000}"/>
    <cellStyle name="Note 8 7 3 2" xfId="17539" xr:uid="{00000000-0005-0000-0000-000063410000}"/>
    <cellStyle name="Note 8 7 3 3" xfId="27863" xr:uid="{0A2B95ED-6015-4A0E-88D9-3E271233877A}"/>
    <cellStyle name="Note 8 7 4" xfId="17540" xr:uid="{00000000-0005-0000-0000-000064410000}"/>
    <cellStyle name="Note 8 8" xfId="17541" xr:uid="{00000000-0005-0000-0000-000065410000}"/>
    <cellStyle name="Note 8 9" xfId="17542" xr:uid="{00000000-0005-0000-0000-000066410000}"/>
    <cellStyle name="Note 9" xfId="17543" xr:uid="{00000000-0005-0000-0000-000067410000}"/>
    <cellStyle name="Notes" xfId="2588" xr:uid="{00000000-0005-0000-0000-0000E3090000}"/>
    <cellStyle name="Output" xfId="74" builtinId="21" customBuiltin="1"/>
    <cellStyle name="Output 10" xfId="17544" xr:uid="{00000000-0005-0000-0000-000069410000}"/>
    <cellStyle name="Output 11" xfId="17545" xr:uid="{00000000-0005-0000-0000-00006A410000}"/>
    <cellStyle name="Output 11 2" xfId="20172" xr:uid="{00000000-0005-0000-0000-00006A410000}"/>
    <cellStyle name="Output 11 2 2" xfId="28541" xr:uid="{04438BC1-3EAA-4319-9F23-61F7B615F6D5}"/>
    <cellStyle name="Output 11 2 3" xfId="29754" xr:uid="{E4438928-D9A0-4C1E-8ECD-0E32CCCCBB53}"/>
    <cellStyle name="Output 11 2 4" xfId="30154" xr:uid="{1A7DCB1C-D4CA-42ED-9AB1-B2D86448ECF7}"/>
    <cellStyle name="Output 11 2 5" xfId="30528" xr:uid="{CA011014-3801-46AF-A1CE-8522B1A83050}"/>
    <cellStyle name="Output 11 2 6" xfId="30935" xr:uid="{2D3E31CB-B7B2-44AB-822D-38C6D7E0395D}"/>
    <cellStyle name="Output 11 3" xfId="27864" xr:uid="{8DB50AFF-C2C9-485C-BEF3-101769F6B8A7}"/>
    <cellStyle name="Output 11 4" xfId="29440" xr:uid="{937FB17E-EB47-4AAD-B94A-5778B375F255}"/>
    <cellStyle name="Output 11 5" xfId="29045" xr:uid="{3A52DA3B-0484-4911-84F9-5141494EE5D9}"/>
    <cellStyle name="Output 11 6" xfId="26887" xr:uid="{F4E7B175-157C-443E-A560-CC67A1DF7F99}"/>
    <cellStyle name="Output 12" xfId="17546" xr:uid="{00000000-0005-0000-0000-00006B410000}"/>
    <cellStyle name="Output 2" xfId="2589" xr:uid="{00000000-0005-0000-0000-0000E4090000}"/>
    <cellStyle name="Output 2 10" xfId="27436" xr:uid="{986479D2-C638-4FB7-8D08-C8DBC54A6DDA}"/>
    <cellStyle name="Output 2 11" xfId="29033" xr:uid="{9A1FF879-6647-4EC5-8418-EAF0767C919A}"/>
    <cellStyle name="Output 2 2" xfId="2590" xr:uid="{00000000-0005-0000-0000-0000E5090000}"/>
    <cellStyle name="Output 2 2 2" xfId="17549" xr:uid="{00000000-0005-0000-0000-00006E410000}"/>
    <cellStyle name="Output 2 2 2 2" xfId="17550" xr:uid="{00000000-0005-0000-0000-00006F410000}"/>
    <cellStyle name="Output 2 2 2 2 2" xfId="20173" xr:uid="{00000000-0005-0000-0000-00006F410000}"/>
    <cellStyle name="Output 2 2 2 2 2 2" xfId="28542" xr:uid="{38A796EE-729E-4B3C-9C2C-8D3E89C70D25}"/>
    <cellStyle name="Output 2 2 2 2 2 3" xfId="29755" xr:uid="{55FDF133-9AF2-4AA9-BFF7-91D10413F5C2}"/>
    <cellStyle name="Output 2 2 2 2 2 4" xfId="30155" xr:uid="{83732500-B12D-4B3D-B717-C2EE81A852BB}"/>
    <cellStyle name="Output 2 2 2 2 2 5" xfId="30529" xr:uid="{7F055323-B24A-4169-85E9-488A756B656C}"/>
    <cellStyle name="Output 2 2 2 2 2 6" xfId="30936" xr:uid="{68A5301B-B9E8-43EA-80DE-017691EE9220}"/>
    <cellStyle name="Output 2 2 2 2 3" xfId="27865" xr:uid="{627D2A8D-71F5-4F3D-857D-F89D05477047}"/>
    <cellStyle name="Output 2 2 2 2 4" xfId="29442" xr:uid="{363C3307-78CA-48C4-A946-5548C48C1338}"/>
    <cellStyle name="Output 2 2 2 2 5" xfId="29046" xr:uid="{8F69DEFA-6355-45AE-AB33-37050184FBD7}"/>
    <cellStyle name="Output 2 2 2 2 6" xfId="20781" xr:uid="{93BD03C3-0C0B-4BF8-A558-AAEFAC61008E}"/>
    <cellStyle name="Output 2 2 3" xfId="17551" xr:uid="{00000000-0005-0000-0000-000070410000}"/>
    <cellStyle name="Output 2 2 3 2" xfId="20174" xr:uid="{00000000-0005-0000-0000-000070410000}"/>
    <cellStyle name="Output 2 2 3 2 2" xfId="28543" xr:uid="{3368CD00-DF42-4E35-96A1-845DC727B0F9}"/>
    <cellStyle name="Output 2 2 3 2 3" xfId="29756" xr:uid="{2114F7CC-1003-4C08-8D5E-888A3C783088}"/>
    <cellStyle name="Output 2 2 3 2 4" xfId="30156" xr:uid="{5DB3D854-8365-43CA-B51A-5BA9780819BD}"/>
    <cellStyle name="Output 2 2 3 2 5" xfId="30530" xr:uid="{9F5A2B0E-7082-4C2C-9F56-35F247DAFC65}"/>
    <cellStyle name="Output 2 2 3 2 6" xfId="30937" xr:uid="{1B6D68F9-CE31-4845-977C-307B87E55336}"/>
    <cellStyle name="Output 2 2 3 3" xfId="27866" xr:uid="{9080DD48-EEDB-4072-8E86-C37C4191090F}"/>
    <cellStyle name="Output 2 2 3 4" xfId="29443" xr:uid="{18B7D2F9-8A9B-4B0A-9FC0-585FC34C3D72}"/>
    <cellStyle name="Output 2 2 3 5" xfId="29047" xr:uid="{A5901686-6ED4-4D6B-9D9A-ECF80ED75D39}"/>
    <cellStyle name="Output 2 2 3 6" xfId="29465" xr:uid="{8B0993E1-FEDA-4817-A48F-83FD2122A41B}"/>
    <cellStyle name="Output 2 2 4" xfId="17552" xr:uid="{00000000-0005-0000-0000-000071410000}"/>
    <cellStyle name="Output 2 2 5" xfId="17548" xr:uid="{00000000-0005-0000-0000-00006D410000}"/>
    <cellStyle name="Output 2 2 6" xfId="20891" xr:uid="{28949AE1-EA34-442B-AF0E-FB1860BBB563}"/>
    <cellStyle name="Output 2 2 7" xfId="27811" xr:uid="{7D258773-C745-42E9-B5C4-BA6A50BB8FBB}"/>
    <cellStyle name="Output 2 2 8" xfId="27439" xr:uid="{0CD34D57-B248-4059-95E9-C0FFD301FF59}"/>
    <cellStyle name="Output 2 2 9" xfId="29032" xr:uid="{21455B44-881F-4CD9-BEB6-AD96D2AE8CF3}"/>
    <cellStyle name="Output 2 3" xfId="17553" xr:uid="{00000000-0005-0000-0000-000072410000}"/>
    <cellStyle name="Output 2 3 2" xfId="17554" xr:uid="{00000000-0005-0000-0000-000073410000}"/>
    <cellStyle name="Output 2 3 2 2" xfId="20176" xr:uid="{00000000-0005-0000-0000-000073410000}"/>
    <cellStyle name="Output 2 3 2 2 2" xfId="28545" xr:uid="{75F3FA0A-4B13-4AC4-AFF0-B0C0F76F9300}"/>
    <cellStyle name="Output 2 3 2 2 3" xfId="29758" xr:uid="{B943CC89-3CC4-41DA-9C2C-34164E30FC10}"/>
    <cellStyle name="Output 2 3 2 2 4" xfId="30158" xr:uid="{76093433-83FA-4CBB-853D-E1118491A84A}"/>
    <cellStyle name="Output 2 3 2 2 5" xfId="30532" xr:uid="{B1840FCF-D9DB-498B-BCC3-3AB2D8FECD9D}"/>
    <cellStyle name="Output 2 3 2 2 6" xfId="30939" xr:uid="{73AA34D1-4BF0-40E7-8534-46921CB19940}"/>
    <cellStyle name="Output 2 3 2 3" xfId="27868" xr:uid="{35E0010D-20CF-47CD-8C79-45B10DE6E397}"/>
    <cellStyle name="Output 2 3 2 4" xfId="29446" xr:uid="{CFFF59CE-3C29-4BD2-B8B8-490941239186}"/>
    <cellStyle name="Output 2 3 2 5" xfId="29049" xr:uid="{778F72BD-E5CA-4099-93DA-923301C73DE6}"/>
    <cellStyle name="Output 2 3 2 6" xfId="28447" xr:uid="{60F4BECD-4757-4F2C-A3FF-890FFB30A5BF}"/>
    <cellStyle name="Output 2 3 3" xfId="17555" xr:uid="{00000000-0005-0000-0000-000074410000}"/>
    <cellStyle name="Output 2 3 4" xfId="20175" xr:uid="{00000000-0005-0000-0000-000072410000}"/>
    <cellStyle name="Output 2 3 4 2" xfId="28544" xr:uid="{7FE78CD6-473C-4250-AF84-C22617C80332}"/>
    <cellStyle name="Output 2 3 4 3" xfId="29757" xr:uid="{6098613C-90B1-42F9-9D49-F876AE0B0098}"/>
    <cellStyle name="Output 2 3 4 4" xfId="30157" xr:uid="{1D181B15-CA74-48E4-8207-2DF71BEEAE5F}"/>
    <cellStyle name="Output 2 3 4 5" xfId="30531" xr:uid="{2546D460-AE45-44C2-A0C5-8EACE0F0560A}"/>
    <cellStyle name="Output 2 3 4 6" xfId="30938" xr:uid="{B89DDF5D-5BB6-4FE2-98DA-637D92749EE6}"/>
    <cellStyle name="Output 2 3 5" xfId="27867" xr:uid="{8841A5F2-118C-4676-88A7-5E4BD706EFFA}"/>
    <cellStyle name="Output 2 3 6" xfId="29445" xr:uid="{86C0837B-E2B1-4087-965D-3DDDFBFBE644}"/>
    <cellStyle name="Output 2 3 7" xfId="29048" xr:uid="{97DF0081-6379-4F7C-85D4-C6A8F91BC682}"/>
    <cellStyle name="Output 2 3 8" xfId="26506" xr:uid="{91964140-66A9-48E1-ACBD-A2DA10E24244}"/>
    <cellStyle name="Output 2 4" xfId="17556" xr:uid="{00000000-0005-0000-0000-000075410000}"/>
    <cellStyle name="Output 2 5" xfId="17557" xr:uid="{00000000-0005-0000-0000-000076410000}"/>
    <cellStyle name="Output 2 5 2" xfId="20177" xr:uid="{00000000-0005-0000-0000-000076410000}"/>
    <cellStyle name="Output 2 5 2 2" xfId="28546" xr:uid="{FB7BDFBE-BB02-4B4D-9098-A61B4A3FF9B4}"/>
    <cellStyle name="Output 2 5 2 3" xfId="29759" xr:uid="{7838EBD1-FEEF-4C73-A720-FE6DDAF5CA78}"/>
    <cellStyle name="Output 2 5 2 4" xfId="30159" xr:uid="{949F0D58-96F1-4E81-8CA0-E790E0F8F941}"/>
    <cellStyle name="Output 2 5 2 5" xfId="30533" xr:uid="{1EB2DAAD-149E-404D-B899-B742031232ED}"/>
    <cellStyle name="Output 2 5 2 6" xfId="30940" xr:uid="{7277E0D2-148C-4C6C-9DFA-F4ED7FB35372}"/>
    <cellStyle name="Output 2 5 3" xfId="27869" xr:uid="{0FB0D4DC-8FF2-4925-9D11-BFE49DC8A0C8}"/>
    <cellStyle name="Output 2 5 4" xfId="29448" xr:uid="{9B016CE1-2EAD-4917-8A0B-7C0A9DE44A68}"/>
    <cellStyle name="Output 2 5 5" xfId="29050" xr:uid="{F19E7D43-AAB6-44F1-ABF0-CC9700A7C083}"/>
    <cellStyle name="Output 2 5 6" xfId="26886" xr:uid="{9CDC15C9-58D0-40CC-A1BF-FA4011368934}"/>
    <cellStyle name="Output 2 6" xfId="17558" xr:uid="{00000000-0005-0000-0000-000077410000}"/>
    <cellStyle name="Output 2 7" xfId="17547" xr:uid="{00000000-0005-0000-0000-00006C410000}"/>
    <cellStyle name="Output 2 8" xfId="20890" xr:uid="{369934C8-A2E3-4011-83EE-AC99D326D779}"/>
    <cellStyle name="Output 2 9" xfId="27812" xr:uid="{A4863B16-2FD3-4FC1-BF11-33084D2A8FB2}"/>
    <cellStyle name="Output 3" xfId="2591" xr:uid="{00000000-0005-0000-0000-0000E6090000}"/>
    <cellStyle name="Output 3 10" xfId="29031" xr:uid="{6CD68C5A-3A40-4CD9-9364-FCF001A7EAB2}"/>
    <cellStyle name="Output 3 2" xfId="2592" xr:uid="{00000000-0005-0000-0000-0000E7090000}"/>
    <cellStyle name="Output 3 2 2" xfId="17560" xr:uid="{00000000-0005-0000-0000-000079410000}"/>
    <cellStyle name="Output 3 2 3" xfId="20893" xr:uid="{8FC78320-88E8-4F89-9D4D-722897061717}"/>
    <cellStyle name="Output 3 2 4" xfId="27809" xr:uid="{A32DC1D5-4B39-44E1-8A0D-C526D1DE4471}"/>
    <cellStyle name="Output 3 2 5" xfId="27440" xr:uid="{D5B1E2BB-549F-4ED2-9FFF-42BD91775F94}"/>
    <cellStyle name="Output 3 2 6" xfId="29030" xr:uid="{D1837FB9-BABD-4466-9A4D-21C14D73DB4B}"/>
    <cellStyle name="Output 3 3" xfId="17561" xr:uid="{00000000-0005-0000-0000-00007A410000}"/>
    <cellStyle name="Output 3 3 2" xfId="20178" xr:uid="{00000000-0005-0000-0000-00007A410000}"/>
    <cellStyle name="Output 3 3 2 2" xfId="28547" xr:uid="{0C9F660D-27E8-4C23-BAA0-F97C7C4CFB62}"/>
    <cellStyle name="Output 3 3 2 3" xfId="29760" xr:uid="{834B8B40-3A61-46C0-91F3-B41897204F57}"/>
    <cellStyle name="Output 3 3 2 4" xfId="30160" xr:uid="{249EC810-B88A-46F8-AFC3-76499B5A9752}"/>
    <cellStyle name="Output 3 3 2 5" xfId="30534" xr:uid="{B58304B9-5A05-4C2C-9FA3-D6B47C4083BE}"/>
    <cellStyle name="Output 3 3 2 6" xfId="30941" xr:uid="{F4A12E4C-F159-43B9-A77E-27505A29D517}"/>
    <cellStyle name="Output 3 3 3" xfId="27870" xr:uid="{28F0170B-6561-4266-A083-6E9BD4462980}"/>
    <cellStyle name="Output 3 3 4" xfId="29451" xr:uid="{7836FEAB-9AEC-40C9-B47A-F141AD27EF87}"/>
    <cellStyle name="Output 3 3 5" xfId="29051" xr:uid="{262C706E-E66A-4DFC-8AE9-532589B940BB}"/>
    <cellStyle name="Output 3 3 6" xfId="26423" xr:uid="{06813364-C967-4CA1-BFE6-1F95C5B99CCE}"/>
    <cellStyle name="Output 3 4" xfId="17562" xr:uid="{00000000-0005-0000-0000-00007B410000}"/>
    <cellStyle name="Output 3 5" xfId="17563" xr:uid="{00000000-0005-0000-0000-00007C410000}"/>
    <cellStyle name="Output 3 6" xfId="17559" xr:uid="{00000000-0005-0000-0000-000078410000}"/>
    <cellStyle name="Output 3 7" xfId="20892" xr:uid="{C9A91F0E-0E27-4E1D-A2CE-7FC4AD5F6537}"/>
    <cellStyle name="Output 3 8" xfId="27810" xr:uid="{2D554FAC-1121-4BE5-8AEA-21DED76FD9FB}"/>
    <cellStyle name="Output 3 9" xfId="27443" xr:uid="{F1BF14A7-D578-4BC0-AB7E-52C067DA2403}"/>
    <cellStyle name="Output 4" xfId="2593" xr:uid="{00000000-0005-0000-0000-0000E8090000}"/>
    <cellStyle name="Output 4 2" xfId="2594" xr:uid="{00000000-0005-0000-0000-0000E9090000}"/>
    <cellStyle name="Output 4 2 2" xfId="17565" xr:uid="{00000000-0005-0000-0000-00007F410000}"/>
    <cellStyle name="Output 4 2 3" xfId="20179" xr:uid="{00000000-0005-0000-0000-00007E410000}"/>
    <cellStyle name="Output 4 2 3 2" xfId="28548" xr:uid="{A1D55406-9143-41B2-BFEB-EDB0E099190D}"/>
    <cellStyle name="Output 4 2 3 3" xfId="29761" xr:uid="{2EA3B606-ECFE-4633-A415-D1B864669C18}"/>
    <cellStyle name="Output 4 2 3 4" xfId="30161" xr:uid="{DEDBE88F-00B1-4F75-ADF0-3C8227676A33}"/>
    <cellStyle name="Output 4 2 3 5" xfId="30535" xr:uid="{F0948E3C-D41F-4B98-8B98-1F734C3E1D0F}"/>
    <cellStyle name="Output 4 2 3 6" xfId="30942" xr:uid="{4CE60C24-0AA5-403C-B67E-9589FDD99CB0}"/>
    <cellStyle name="Output 4 2 4" xfId="20895" xr:uid="{28962C0A-2ADB-49C9-BE48-B46CBA034C00}"/>
    <cellStyle name="Output 4 2 5" xfId="27807" xr:uid="{A4DA2B86-A87E-4B48-A614-2B77814ECFBE}"/>
    <cellStyle name="Output 4 2 6" xfId="27442" xr:uid="{0C6EB492-DCA7-48A9-9CC3-AF5852F59995}"/>
    <cellStyle name="Output 4 2 7" xfId="29028" xr:uid="{2EA54DCC-506D-48DA-96A2-C7B611173918}"/>
    <cellStyle name="Output 4 3" xfId="17566" xr:uid="{00000000-0005-0000-0000-000080410000}"/>
    <cellStyle name="Output 4 4" xfId="17564" xr:uid="{00000000-0005-0000-0000-00007D410000}"/>
    <cellStyle name="Output 4 5" xfId="20894" xr:uid="{5AC31CFA-7D2E-45EF-99CF-68E52C9FFBFB}"/>
    <cellStyle name="Output 4 6" xfId="27808" xr:uid="{313D36B4-CEAB-47D9-AF4D-EA5FC1BC8C94}"/>
    <cellStyle name="Output 4 7" xfId="27441" xr:uid="{A42E4DE9-9E88-407C-B13A-667EBDBE770C}"/>
    <cellStyle name="Output 4 8" xfId="29029" xr:uid="{45850E5B-B9C7-4AFA-A4A3-403C10AF00E0}"/>
    <cellStyle name="Output 5" xfId="2595" xr:uid="{00000000-0005-0000-0000-0000EA090000}"/>
    <cellStyle name="Output 5 2" xfId="2596" xr:uid="{00000000-0005-0000-0000-0000EB090000}"/>
    <cellStyle name="Output 5 2 2" xfId="17568" xr:uid="{00000000-0005-0000-0000-000083410000}"/>
    <cellStyle name="Output 5 2 3" xfId="20180" xr:uid="{00000000-0005-0000-0000-000082410000}"/>
    <cellStyle name="Output 5 2 3 2" xfId="28549" xr:uid="{AB4EA66B-1B35-41E9-AD7C-DB3E9F01FFF5}"/>
    <cellStyle name="Output 5 2 3 3" xfId="29762" xr:uid="{09E21F94-82FE-45A6-9811-FAF4C9C0F337}"/>
    <cellStyle name="Output 5 2 3 4" xfId="30162" xr:uid="{F3629900-EA21-4654-A8BE-8153533D3816}"/>
    <cellStyle name="Output 5 2 3 5" xfId="30536" xr:uid="{F934A2AD-1CFF-4431-9693-EFB9C37066F7}"/>
    <cellStyle name="Output 5 2 3 6" xfId="30943" xr:uid="{19B6DFBE-2F82-4927-ADD5-F9C57CD45AB3}"/>
    <cellStyle name="Output 5 2 4" xfId="20897" xr:uid="{27C55512-1E35-4CD8-84CB-45D1B3334B53}"/>
    <cellStyle name="Output 5 2 5" xfId="27805" xr:uid="{6A259A12-91E9-41B6-AB69-6B9AC3EB8257}"/>
    <cellStyle name="Output 5 2 6" xfId="27449" xr:uid="{95C6E4F3-9A8D-4EB5-961F-A11ABA4C0BFA}"/>
    <cellStyle name="Output 5 2 7" xfId="29026" xr:uid="{21156BCB-B51A-4A65-B358-34D73D4A6436}"/>
    <cellStyle name="Output 5 3" xfId="17569" xr:uid="{00000000-0005-0000-0000-000084410000}"/>
    <cellStyle name="Output 5 4" xfId="17567" xr:uid="{00000000-0005-0000-0000-000081410000}"/>
    <cellStyle name="Output 5 5" xfId="20896" xr:uid="{E8D45B4E-2FFC-49AF-B3EC-56965DC33A27}"/>
    <cellStyle name="Output 5 6" xfId="27806" xr:uid="{D1BE4F50-477E-49D7-93CE-749E39590BA0}"/>
    <cellStyle name="Output 5 7" xfId="29397" xr:uid="{9EEA45CC-7D34-4D8A-9B56-FF06DA1DD68A}"/>
    <cellStyle name="Output 5 8" xfId="29027" xr:uid="{56099B79-96C8-4CDC-B1F9-DDBE04A582A0}"/>
    <cellStyle name="Output 6" xfId="2597" xr:uid="{00000000-0005-0000-0000-0000EC090000}"/>
    <cellStyle name="Output 6 2" xfId="2598" xr:uid="{00000000-0005-0000-0000-0000ED090000}"/>
    <cellStyle name="Output 6 2 2" xfId="17571" xr:uid="{00000000-0005-0000-0000-000087410000}"/>
    <cellStyle name="Output 6 2 3" xfId="20181" xr:uid="{00000000-0005-0000-0000-000086410000}"/>
    <cellStyle name="Output 6 2 3 2" xfId="28550" xr:uid="{C6B9F372-B0BE-4973-9416-1FBDC3A2F40A}"/>
    <cellStyle name="Output 6 2 3 3" xfId="29763" xr:uid="{35337776-0C76-4FDD-8897-B9EA4C7F9006}"/>
    <cellStyle name="Output 6 2 3 4" xfId="30163" xr:uid="{AFE27369-9936-4937-8F3F-A7A08D399C08}"/>
    <cellStyle name="Output 6 2 3 5" xfId="30537" xr:uid="{005FD746-8E57-42C0-93C4-C49361319C60}"/>
    <cellStyle name="Output 6 2 3 6" xfId="30944" xr:uid="{9299770C-22E9-40F2-B2D6-AE7DE2D598F8}"/>
    <cellStyle name="Output 6 2 4" xfId="20899" xr:uid="{576072A1-3A7F-4A96-A13E-D26F5CD9BEC3}"/>
    <cellStyle name="Output 6 2 5" xfId="27802" xr:uid="{E2DD446B-0623-4075-BF1F-A15C28D11F6E}"/>
    <cellStyle name="Output 6 2 6" xfId="27446" xr:uid="{7B2971DB-415E-4C91-AF54-0A106BEA7B7C}"/>
    <cellStyle name="Output 6 2 7" xfId="29024" xr:uid="{C8829764-25A2-4480-9A13-F27F2F656060}"/>
    <cellStyle name="Output 6 3" xfId="17572" xr:uid="{00000000-0005-0000-0000-000088410000}"/>
    <cellStyle name="Output 6 4" xfId="17570" xr:uid="{00000000-0005-0000-0000-000085410000}"/>
    <cellStyle name="Output 6 5" xfId="20898" xr:uid="{9FFF4CB0-A2B3-46E1-A087-F26D7ED9F335}"/>
    <cellStyle name="Output 6 6" xfId="27803" xr:uid="{F39057E1-358A-416B-9F64-BC09011F86EE}"/>
    <cellStyle name="Output 6 7" xfId="27445" xr:uid="{5BA48240-A8EF-4B2F-BC51-315136D3C254}"/>
    <cellStyle name="Output 6 8" xfId="29025" xr:uid="{74DEB3AD-711B-4256-959F-E2DA3D351BB2}"/>
    <cellStyle name="Output 7" xfId="2599" xr:uid="{00000000-0005-0000-0000-0000EE090000}"/>
    <cellStyle name="Output 7 2" xfId="2600" xr:uid="{00000000-0005-0000-0000-0000EF090000}"/>
    <cellStyle name="Output 7 2 2" xfId="17574" xr:uid="{00000000-0005-0000-0000-00008B410000}"/>
    <cellStyle name="Output 7 2 3" xfId="20182" xr:uid="{00000000-0005-0000-0000-00008A410000}"/>
    <cellStyle name="Output 7 2 3 2" xfId="28551" xr:uid="{4298F644-7162-4F77-B400-E51D38B9D034}"/>
    <cellStyle name="Output 7 2 3 3" xfId="29764" xr:uid="{7BF7CA4D-C512-4BCE-A98F-7A034990014E}"/>
    <cellStyle name="Output 7 2 3 4" xfId="30164" xr:uid="{3281FE35-0D23-4A06-97F7-263E50A42EFF}"/>
    <cellStyle name="Output 7 2 3 5" xfId="30538" xr:uid="{56374C60-0884-481B-8396-31CF2F3CC3AF}"/>
    <cellStyle name="Output 7 2 3 6" xfId="30945" xr:uid="{57EA9B48-5C4A-4E7E-A5F4-76D0876BC836}"/>
    <cellStyle name="Output 7 2 4" xfId="20901" xr:uid="{DA9E949C-C09E-4CFF-BCFA-5AB778ED66ED}"/>
    <cellStyle name="Output 7 2 5" xfId="27800" xr:uid="{D87ABED6-BB0D-43C0-BB4F-68501672A6BE}"/>
    <cellStyle name="Output 7 2 6" xfId="27448" xr:uid="{177C0154-A89C-4CB2-BB03-44C923C637BC}"/>
    <cellStyle name="Output 7 2 7" xfId="29022" xr:uid="{B1221F8F-AD6F-4CCD-B384-439D902D8890}"/>
    <cellStyle name="Output 7 3" xfId="17575" xr:uid="{00000000-0005-0000-0000-00008C410000}"/>
    <cellStyle name="Output 7 4" xfId="17573" xr:uid="{00000000-0005-0000-0000-000089410000}"/>
    <cellStyle name="Output 7 5" xfId="20900" xr:uid="{212A6A6F-E5E3-48CD-8053-63B71808F824}"/>
    <cellStyle name="Output 7 6" xfId="27801" xr:uid="{1CE9D7B1-0843-4C0F-8C6C-C073E5E6ADC1}"/>
    <cellStyle name="Output 7 7" xfId="27447" xr:uid="{A193466C-9B30-4C7D-A6ED-8913A07054EB}"/>
    <cellStyle name="Output 7 8" xfId="29023" xr:uid="{CA6BDF19-CA43-4666-A297-E50A4C1089DF}"/>
    <cellStyle name="Output 8" xfId="17576" xr:uid="{00000000-0005-0000-0000-00008D410000}"/>
    <cellStyle name="Output 8 2" xfId="17577" xr:uid="{00000000-0005-0000-0000-00008E410000}"/>
    <cellStyle name="Output 8 3" xfId="17578" xr:uid="{00000000-0005-0000-0000-00008F410000}"/>
    <cellStyle name="Output 9" xfId="17579" xr:uid="{00000000-0005-0000-0000-000090410000}"/>
    <cellStyle name="Output 9 2" xfId="17580" xr:uid="{00000000-0005-0000-0000-000091410000}"/>
    <cellStyle name="Owed_Amt" xfId="2601" xr:uid="{00000000-0005-0000-0000-0000F0090000}"/>
    <cellStyle name="Paid_Amt" xfId="2602" xr:uid="{00000000-0005-0000-0000-0000F1090000}"/>
    <cellStyle name="pb_page_heading_LS" xfId="2603" xr:uid="{00000000-0005-0000-0000-0000F2090000}"/>
    <cellStyle name="Pct_of_Sales" xfId="2604" xr:uid="{00000000-0005-0000-0000-0000F3090000}"/>
    <cellStyle name="Percent" xfId="58" builtinId="5"/>
    <cellStyle name="Percent [2]" xfId="2605" xr:uid="{00000000-0005-0000-0000-0000F5090000}"/>
    <cellStyle name="Percent [2] 2" xfId="2606" xr:uid="{00000000-0005-0000-0000-0000F6090000}"/>
    <cellStyle name="Percent [2] 2 2" xfId="17581" xr:uid="{00000000-0005-0000-0000-000099410000}"/>
    <cellStyle name="Percent [2] 2 3" xfId="17582" xr:uid="{00000000-0005-0000-0000-00009A410000}"/>
    <cellStyle name="Percent [2] 2 4" xfId="17583" xr:uid="{00000000-0005-0000-0000-00009B410000}"/>
    <cellStyle name="Percent [2] 3" xfId="2607" xr:uid="{00000000-0005-0000-0000-0000F7090000}"/>
    <cellStyle name="Percent [2] 3 2" xfId="17585" xr:uid="{00000000-0005-0000-0000-00009D410000}"/>
    <cellStyle name="Percent [2] 3 2 2" xfId="17586" xr:uid="{00000000-0005-0000-0000-00009E410000}"/>
    <cellStyle name="Percent [2] 3 3" xfId="17587" xr:uid="{00000000-0005-0000-0000-00009F410000}"/>
    <cellStyle name="Percent [2] 3 4" xfId="17584" xr:uid="{00000000-0005-0000-0000-00009C410000}"/>
    <cellStyle name="Percent [2] 4" xfId="17588" xr:uid="{00000000-0005-0000-0000-0000A0410000}"/>
    <cellStyle name="Percent [2] 5" xfId="17589" xr:uid="{00000000-0005-0000-0000-0000A1410000}"/>
    <cellStyle name="Percent [2] 6" xfId="17590" xr:uid="{00000000-0005-0000-0000-0000A2410000}"/>
    <cellStyle name="Percent 10" xfId="2608" xr:uid="{00000000-0005-0000-0000-0000F8090000}"/>
    <cellStyle name="Percent 10 2" xfId="5332" xr:uid="{00000000-0005-0000-0000-0000A4410000}"/>
    <cellStyle name="Percent 10 2 2" xfId="17591" xr:uid="{00000000-0005-0000-0000-0000A5410000}"/>
    <cellStyle name="Percent 10 2 3" xfId="17592" xr:uid="{00000000-0005-0000-0000-0000A6410000}"/>
    <cellStyle name="Percent 10 3" xfId="17593" xr:uid="{00000000-0005-0000-0000-0000A7410000}"/>
    <cellStyle name="Percent 10 3 2" xfId="17594" xr:uid="{00000000-0005-0000-0000-0000A8410000}"/>
    <cellStyle name="Percent 10 4" xfId="17595" xr:uid="{00000000-0005-0000-0000-0000A9410000}"/>
    <cellStyle name="Percent 10 4 2" xfId="17596" xr:uid="{00000000-0005-0000-0000-0000AA410000}"/>
    <cellStyle name="Percent 10 5" xfId="17597" xr:uid="{00000000-0005-0000-0000-0000AB410000}"/>
    <cellStyle name="Percent 10 6" xfId="17598" xr:uid="{00000000-0005-0000-0000-0000AC410000}"/>
    <cellStyle name="Percent 10 7" xfId="5333" xr:uid="{00000000-0005-0000-0000-0000A3410000}"/>
    <cellStyle name="Percent 11" xfId="2609" xr:uid="{00000000-0005-0000-0000-0000F9090000}"/>
    <cellStyle name="Percent 11 2" xfId="17599" xr:uid="{00000000-0005-0000-0000-0000AE410000}"/>
    <cellStyle name="Percent 11 2 2" xfId="17600" xr:uid="{00000000-0005-0000-0000-0000AF410000}"/>
    <cellStyle name="Percent 11 2 3" xfId="17601" xr:uid="{00000000-0005-0000-0000-0000B0410000}"/>
    <cellStyle name="Percent 11 3" xfId="17602" xr:uid="{00000000-0005-0000-0000-0000B1410000}"/>
    <cellStyle name="Percent 11 4" xfId="17603" xr:uid="{00000000-0005-0000-0000-0000B2410000}"/>
    <cellStyle name="Percent 11 5" xfId="17604" xr:uid="{00000000-0005-0000-0000-0000B3410000}"/>
    <cellStyle name="Percent 12" xfId="2610" xr:uid="{00000000-0005-0000-0000-0000FA090000}"/>
    <cellStyle name="Percent 12 2" xfId="5330" xr:uid="{00000000-0005-0000-0000-0000B5410000}"/>
    <cellStyle name="Percent 12 2 2" xfId="17605" xr:uid="{00000000-0005-0000-0000-0000B6410000}"/>
    <cellStyle name="Percent 12 2 2 2" xfId="17606" xr:uid="{00000000-0005-0000-0000-0000B7410000}"/>
    <cellStyle name="Percent 12 2 2 3" xfId="17607" xr:uid="{00000000-0005-0000-0000-0000B8410000}"/>
    <cellStyle name="Percent 12 2 2 4" xfId="17608" xr:uid="{00000000-0005-0000-0000-0000B9410000}"/>
    <cellStyle name="Percent 12 2 3" xfId="17609" xr:uid="{00000000-0005-0000-0000-0000BA410000}"/>
    <cellStyle name="Percent 12 2 3 2" xfId="17610" xr:uid="{00000000-0005-0000-0000-0000BB410000}"/>
    <cellStyle name="Percent 12 2 3 2 2" xfId="27871" xr:uid="{1EA9B87C-01D6-48DE-BC70-AFBE7639C7D5}"/>
    <cellStyle name="Percent 12 2 3 3" xfId="17611" xr:uid="{00000000-0005-0000-0000-0000BC410000}"/>
    <cellStyle name="Percent 12 2 4" xfId="17612" xr:uid="{00000000-0005-0000-0000-0000BD410000}"/>
    <cellStyle name="Percent 12 2 5" xfId="17613" xr:uid="{00000000-0005-0000-0000-0000BE410000}"/>
    <cellStyle name="Percent 12 2 6" xfId="17614" xr:uid="{00000000-0005-0000-0000-0000BF410000}"/>
    <cellStyle name="Percent 12 3" xfId="17615" xr:uid="{00000000-0005-0000-0000-0000C0410000}"/>
    <cellStyle name="Percent 12 3 2" xfId="17616" xr:uid="{00000000-0005-0000-0000-0000C1410000}"/>
    <cellStyle name="Percent 12 3 3" xfId="17617" xr:uid="{00000000-0005-0000-0000-0000C2410000}"/>
    <cellStyle name="Percent 12 3 4" xfId="17618" xr:uid="{00000000-0005-0000-0000-0000C3410000}"/>
    <cellStyle name="Percent 12 4" xfId="17619" xr:uid="{00000000-0005-0000-0000-0000C4410000}"/>
    <cellStyle name="Percent 12 4 2" xfId="17620" xr:uid="{00000000-0005-0000-0000-0000C5410000}"/>
    <cellStyle name="Percent 12 4 3" xfId="17621" xr:uid="{00000000-0005-0000-0000-0000C6410000}"/>
    <cellStyle name="Percent 12 4 4" xfId="17622" xr:uid="{00000000-0005-0000-0000-0000C7410000}"/>
    <cellStyle name="Percent 12 4 5" xfId="17623" xr:uid="{00000000-0005-0000-0000-0000C8410000}"/>
    <cellStyle name="Percent 12 5" xfId="17624" xr:uid="{00000000-0005-0000-0000-0000C9410000}"/>
    <cellStyle name="Percent 12 5 2" xfId="17625" xr:uid="{00000000-0005-0000-0000-0000CA410000}"/>
    <cellStyle name="Percent 12 5 2 2" xfId="27872" xr:uid="{729C52B0-0341-4D3B-A8D8-D31AE9A4422D}"/>
    <cellStyle name="Percent 12 5 3" xfId="17626" xr:uid="{00000000-0005-0000-0000-0000CB410000}"/>
    <cellStyle name="Percent 12 6" xfId="17627" xr:uid="{00000000-0005-0000-0000-0000CC410000}"/>
    <cellStyle name="Percent 12 7" xfId="17628" xr:uid="{00000000-0005-0000-0000-0000CD410000}"/>
    <cellStyle name="Percent 12 8" xfId="17629" xr:uid="{00000000-0005-0000-0000-0000CE410000}"/>
    <cellStyle name="Percent 12 9" xfId="5331" xr:uid="{00000000-0005-0000-0000-0000B4410000}"/>
    <cellStyle name="Percent 13" xfId="2611" xr:uid="{00000000-0005-0000-0000-0000FB090000}"/>
    <cellStyle name="Percent 13 2" xfId="17630" xr:uid="{00000000-0005-0000-0000-0000D0410000}"/>
    <cellStyle name="Percent 13 2 2" xfId="17631" xr:uid="{00000000-0005-0000-0000-0000D1410000}"/>
    <cellStyle name="Percent 13 2 2 2" xfId="17632" xr:uid="{00000000-0005-0000-0000-0000D2410000}"/>
    <cellStyle name="Percent 13 2 3" xfId="17633" xr:uid="{00000000-0005-0000-0000-0000D3410000}"/>
    <cellStyle name="Percent 13 2 3 2" xfId="17634" xr:uid="{00000000-0005-0000-0000-0000D4410000}"/>
    <cellStyle name="Percent 13 2 4" xfId="17635" xr:uid="{00000000-0005-0000-0000-0000D5410000}"/>
    <cellStyle name="Percent 13 3" xfId="17636" xr:uid="{00000000-0005-0000-0000-0000D6410000}"/>
    <cellStyle name="Percent 13 3 2" xfId="17637" xr:uid="{00000000-0005-0000-0000-0000D7410000}"/>
    <cellStyle name="Percent 13 3 2 2" xfId="17638" xr:uid="{00000000-0005-0000-0000-0000D8410000}"/>
    <cellStyle name="Percent 13 3 3" xfId="17639" xr:uid="{00000000-0005-0000-0000-0000D9410000}"/>
    <cellStyle name="Percent 13 3 4" xfId="17640" xr:uid="{00000000-0005-0000-0000-0000DA410000}"/>
    <cellStyle name="Percent 13 3 5" xfId="17641" xr:uid="{00000000-0005-0000-0000-0000DB410000}"/>
    <cellStyle name="Percent 13 4" xfId="17642" xr:uid="{00000000-0005-0000-0000-0000DC410000}"/>
    <cellStyle name="Percent 13 4 2" xfId="17643" xr:uid="{00000000-0005-0000-0000-0000DD410000}"/>
    <cellStyle name="Percent 13 5" xfId="17644" xr:uid="{00000000-0005-0000-0000-0000DE410000}"/>
    <cellStyle name="Percent 13 6" xfId="17645" xr:uid="{00000000-0005-0000-0000-0000DF410000}"/>
    <cellStyle name="Percent 14" xfId="2612" xr:uid="{00000000-0005-0000-0000-0000FC090000}"/>
    <cellStyle name="Percent 14 2" xfId="5328" xr:uid="{00000000-0005-0000-0000-0000E1410000}"/>
    <cellStyle name="Percent 14 2 2" xfId="17646" xr:uid="{00000000-0005-0000-0000-0000E2410000}"/>
    <cellStyle name="Percent 14 2 2 2" xfId="17647" xr:uid="{00000000-0005-0000-0000-0000E3410000}"/>
    <cellStyle name="Percent 14 2 3" xfId="17648" xr:uid="{00000000-0005-0000-0000-0000E4410000}"/>
    <cellStyle name="Percent 14 2 3 2" xfId="17649" xr:uid="{00000000-0005-0000-0000-0000E5410000}"/>
    <cellStyle name="Percent 14 2 4" xfId="17650" xr:uid="{00000000-0005-0000-0000-0000E6410000}"/>
    <cellStyle name="Percent 14 2 5" xfId="17651" xr:uid="{00000000-0005-0000-0000-0000E7410000}"/>
    <cellStyle name="Percent 14 3" xfId="17652" xr:uid="{00000000-0005-0000-0000-0000E8410000}"/>
    <cellStyle name="Percent 14 3 2" xfId="17653" xr:uid="{00000000-0005-0000-0000-0000E9410000}"/>
    <cellStyle name="Percent 14 3 2 2" xfId="17654" xr:uid="{00000000-0005-0000-0000-0000EA410000}"/>
    <cellStyle name="Percent 14 3 3" xfId="17655" xr:uid="{00000000-0005-0000-0000-0000EB410000}"/>
    <cellStyle name="Percent 14 3 4" xfId="17656" xr:uid="{00000000-0005-0000-0000-0000EC410000}"/>
    <cellStyle name="Percent 14 3 5" xfId="17657" xr:uid="{00000000-0005-0000-0000-0000ED410000}"/>
    <cellStyle name="Percent 14 4" xfId="17658" xr:uid="{00000000-0005-0000-0000-0000EE410000}"/>
    <cellStyle name="Percent 14 4 2" xfId="17659" xr:uid="{00000000-0005-0000-0000-0000EF410000}"/>
    <cellStyle name="Percent 14 4 3" xfId="17660" xr:uid="{00000000-0005-0000-0000-0000F0410000}"/>
    <cellStyle name="Percent 14 5" xfId="17661" xr:uid="{00000000-0005-0000-0000-0000F1410000}"/>
    <cellStyle name="Percent 14 6" xfId="17662" xr:uid="{00000000-0005-0000-0000-0000F2410000}"/>
    <cellStyle name="Percent 14 7" xfId="17663" xr:uid="{00000000-0005-0000-0000-0000F3410000}"/>
    <cellStyle name="Percent 14 8" xfId="5329" xr:uid="{00000000-0005-0000-0000-0000E0410000}"/>
    <cellStyle name="Percent 15" xfId="2613" xr:uid="{00000000-0005-0000-0000-0000FD090000}"/>
    <cellStyle name="Percent 15 2" xfId="17664" xr:uid="{00000000-0005-0000-0000-0000F5410000}"/>
    <cellStyle name="Percent 15 2 2" xfId="17665" xr:uid="{00000000-0005-0000-0000-0000F6410000}"/>
    <cellStyle name="Percent 15 2 2 2" xfId="17666" xr:uid="{00000000-0005-0000-0000-0000F7410000}"/>
    <cellStyle name="Percent 15 2 3" xfId="17667" xr:uid="{00000000-0005-0000-0000-0000F8410000}"/>
    <cellStyle name="Percent 15 2 4" xfId="17668" xr:uid="{00000000-0005-0000-0000-0000F9410000}"/>
    <cellStyle name="Percent 15 3" xfId="17669" xr:uid="{00000000-0005-0000-0000-0000FA410000}"/>
    <cellStyle name="Percent 15 3 2" xfId="17670" xr:uid="{00000000-0005-0000-0000-0000FB410000}"/>
    <cellStyle name="Percent 15 3 3" xfId="17671" xr:uid="{00000000-0005-0000-0000-0000FC410000}"/>
    <cellStyle name="Percent 15 3 4" xfId="17672" xr:uid="{00000000-0005-0000-0000-0000FD410000}"/>
    <cellStyle name="Percent 15 3 5" xfId="17673" xr:uid="{00000000-0005-0000-0000-0000FE410000}"/>
    <cellStyle name="Percent 15 4" xfId="17674" xr:uid="{00000000-0005-0000-0000-0000FF410000}"/>
    <cellStyle name="Percent 15 4 2" xfId="17675" xr:uid="{00000000-0005-0000-0000-000000420000}"/>
    <cellStyle name="Percent 15 5" xfId="17676" xr:uid="{00000000-0005-0000-0000-000001420000}"/>
    <cellStyle name="Percent 15 6" xfId="17677" xr:uid="{00000000-0005-0000-0000-000002420000}"/>
    <cellStyle name="Percent 16" xfId="2614" xr:uid="{00000000-0005-0000-0000-0000FE090000}"/>
    <cellStyle name="Percent 16 2" xfId="17678" xr:uid="{00000000-0005-0000-0000-000004420000}"/>
    <cellStyle name="Percent 16 2 2" xfId="17679" xr:uid="{00000000-0005-0000-0000-000005420000}"/>
    <cellStyle name="Percent 16 2 2 2" xfId="17680" xr:uid="{00000000-0005-0000-0000-000006420000}"/>
    <cellStyle name="Percent 16 2 3" xfId="17681" xr:uid="{00000000-0005-0000-0000-000007420000}"/>
    <cellStyle name="Percent 16 2 4" xfId="17682" xr:uid="{00000000-0005-0000-0000-000008420000}"/>
    <cellStyle name="Percent 16 3" xfId="17683" xr:uid="{00000000-0005-0000-0000-000009420000}"/>
    <cellStyle name="Percent 16 3 2" xfId="17684" xr:uid="{00000000-0005-0000-0000-00000A420000}"/>
    <cellStyle name="Percent 16 3 3" xfId="17685" xr:uid="{00000000-0005-0000-0000-00000B420000}"/>
    <cellStyle name="Percent 16 3 4" xfId="17686" xr:uid="{00000000-0005-0000-0000-00000C420000}"/>
    <cellStyle name="Percent 16 3 5" xfId="17687" xr:uid="{00000000-0005-0000-0000-00000D420000}"/>
    <cellStyle name="Percent 16 4" xfId="17688" xr:uid="{00000000-0005-0000-0000-00000E420000}"/>
    <cellStyle name="Percent 16 4 2" xfId="17689" xr:uid="{00000000-0005-0000-0000-00000F420000}"/>
    <cellStyle name="Percent 16 5" xfId="17690" xr:uid="{00000000-0005-0000-0000-000010420000}"/>
    <cellStyle name="Percent 16 6" xfId="17691" xr:uid="{00000000-0005-0000-0000-000011420000}"/>
    <cellStyle name="Percent 17" xfId="2615" xr:uid="{00000000-0005-0000-0000-0000FF090000}"/>
    <cellStyle name="Percent 17 2" xfId="17692" xr:uid="{00000000-0005-0000-0000-000013420000}"/>
    <cellStyle name="Percent 17 2 2" xfId="17693" xr:uid="{00000000-0005-0000-0000-000014420000}"/>
    <cellStyle name="Percent 17 2 3" xfId="17694" xr:uid="{00000000-0005-0000-0000-000015420000}"/>
    <cellStyle name="Percent 17 2 4" xfId="17695" xr:uid="{00000000-0005-0000-0000-000016420000}"/>
    <cellStyle name="Percent 17 2 5" xfId="17696" xr:uid="{00000000-0005-0000-0000-000017420000}"/>
    <cellStyle name="Percent 17 3" xfId="17697" xr:uid="{00000000-0005-0000-0000-000018420000}"/>
    <cellStyle name="Percent 17 3 2" xfId="17698" xr:uid="{00000000-0005-0000-0000-000019420000}"/>
    <cellStyle name="Percent 17 4" xfId="17699" xr:uid="{00000000-0005-0000-0000-00001A420000}"/>
    <cellStyle name="Percent 17 5" xfId="17700" xr:uid="{00000000-0005-0000-0000-00001B420000}"/>
    <cellStyle name="Percent 17 6" xfId="17701" xr:uid="{00000000-0005-0000-0000-00001C420000}"/>
    <cellStyle name="Percent 17 7" xfId="17702" xr:uid="{00000000-0005-0000-0000-00001D420000}"/>
    <cellStyle name="Percent 17 8" xfId="5327" xr:uid="{00000000-0005-0000-0000-000012420000}"/>
    <cellStyle name="Percent 18" xfId="2616" xr:uid="{00000000-0005-0000-0000-0000000A0000}"/>
    <cellStyle name="Percent 18 2" xfId="17703" xr:uid="{00000000-0005-0000-0000-00001F420000}"/>
    <cellStyle name="Percent 18 2 2" xfId="17704" xr:uid="{00000000-0005-0000-0000-000020420000}"/>
    <cellStyle name="Percent 18 3" xfId="17705" xr:uid="{00000000-0005-0000-0000-000021420000}"/>
    <cellStyle name="Percent 18 4" xfId="17706" xr:uid="{00000000-0005-0000-0000-000022420000}"/>
    <cellStyle name="Percent 18 5" xfId="17707" xr:uid="{00000000-0005-0000-0000-000023420000}"/>
    <cellStyle name="Percent 18 6" xfId="5326" xr:uid="{00000000-0005-0000-0000-00001E420000}"/>
    <cellStyle name="Percent 19" xfId="2617" xr:uid="{00000000-0005-0000-0000-0000010A0000}"/>
    <cellStyle name="Percent 19 2" xfId="17709" xr:uid="{00000000-0005-0000-0000-000025420000}"/>
    <cellStyle name="Percent 19 2 2" xfId="17710" xr:uid="{00000000-0005-0000-0000-000026420000}"/>
    <cellStyle name="Percent 19 2 3" xfId="17711" xr:uid="{00000000-0005-0000-0000-000027420000}"/>
    <cellStyle name="Percent 19 2 4" xfId="17712" xr:uid="{00000000-0005-0000-0000-000028420000}"/>
    <cellStyle name="Percent 19 2 4 2" xfId="27873" xr:uid="{B69CD6BC-995E-4CBC-97C5-02CF25437C57}"/>
    <cellStyle name="Percent 19 2 5" xfId="17713" xr:uid="{00000000-0005-0000-0000-000029420000}"/>
    <cellStyle name="Percent 19 3" xfId="17714" xr:uid="{00000000-0005-0000-0000-00002A420000}"/>
    <cellStyle name="Percent 19 3 2" xfId="17715" xr:uid="{00000000-0005-0000-0000-00002B420000}"/>
    <cellStyle name="Percent 19 3 3" xfId="17716" xr:uid="{00000000-0005-0000-0000-00002C420000}"/>
    <cellStyle name="Percent 19 3 4" xfId="17717" xr:uid="{00000000-0005-0000-0000-00002D420000}"/>
    <cellStyle name="Percent 19 3 4 2" xfId="27874" xr:uid="{12F87B4A-3880-46CC-85DE-61EE47F32341}"/>
    <cellStyle name="Percent 19 3 5" xfId="17718" xr:uid="{00000000-0005-0000-0000-00002E420000}"/>
    <cellStyle name="Percent 19 4" xfId="17719" xr:uid="{00000000-0005-0000-0000-00002F420000}"/>
    <cellStyle name="Percent 19 5" xfId="17720" xr:uid="{00000000-0005-0000-0000-000030420000}"/>
    <cellStyle name="Percent 19 6" xfId="17721" xr:uid="{00000000-0005-0000-0000-000031420000}"/>
    <cellStyle name="Percent 19 7" xfId="17722" xr:uid="{00000000-0005-0000-0000-000032420000}"/>
    <cellStyle name="Percent 19 8" xfId="17708" xr:uid="{00000000-0005-0000-0000-000024420000}"/>
    <cellStyle name="Percent 2" xfId="174" xr:uid="{00000000-0005-0000-0000-0000020A0000}"/>
    <cellStyle name="Percent 2 10" xfId="17723" xr:uid="{00000000-0005-0000-0000-000034420000}"/>
    <cellStyle name="Percent 2 11" xfId="17724" xr:uid="{00000000-0005-0000-0000-000035420000}"/>
    <cellStyle name="Percent 2 12" xfId="20544" xr:uid="{DCE5DAF8-994E-4A5F-B8B0-B116129741BD}"/>
    <cellStyle name="Percent 2 13" xfId="20727" xr:uid="{863032A2-A507-4F58-9788-1799AFF75C9C}"/>
    <cellStyle name="Percent 2 2" xfId="2618" xr:uid="{00000000-0005-0000-0000-0000030A0000}"/>
    <cellStyle name="Percent 2 2 2" xfId="5325" xr:uid="{00000000-0005-0000-0000-000037420000}"/>
    <cellStyle name="Percent 2 2 2 2" xfId="17725" xr:uid="{00000000-0005-0000-0000-000038420000}"/>
    <cellStyle name="Percent 2 2 2 2 2" xfId="17726" xr:uid="{00000000-0005-0000-0000-000039420000}"/>
    <cellStyle name="Percent 2 2 2 3" xfId="17727" xr:uid="{00000000-0005-0000-0000-00003A420000}"/>
    <cellStyle name="Percent 2 2 2 4" xfId="17728" xr:uid="{00000000-0005-0000-0000-00003B420000}"/>
    <cellStyle name="Percent 2 2 3" xfId="17729" xr:uid="{00000000-0005-0000-0000-00003C420000}"/>
    <cellStyle name="Percent 2 2 3 2" xfId="17730" xr:uid="{00000000-0005-0000-0000-00003D420000}"/>
    <cellStyle name="Percent 2 2 3 3" xfId="17731" xr:uid="{00000000-0005-0000-0000-00003E420000}"/>
    <cellStyle name="Percent 2 2 3 4" xfId="17732" xr:uid="{00000000-0005-0000-0000-00003F420000}"/>
    <cellStyle name="Percent 2 2 4" xfId="17733" xr:uid="{00000000-0005-0000-0000-000040420000}"/>
    <cellStyle name="Percent 2 2 4 2" xfId="17734" xr:uid="{00000000-0005-0000-0000-000041420000}"/>
    <cellStyle name="Percent 2 2 4 3" xfId="17735" xr:uid="{00000000-0005-0000-0000-000042420000}"/>
    <cellStyle name="Percent 2 2 4 4" xfId="17736" xr:uid="{00000000-0005-0000-0000-000043420000}"/>
    <cellStyle name="Percent 2 2 5" xfId="17737" xr:uid="{00000000-0005-0000-0000-000044420000}"/>
    <cellStyle name="Percent 2 2 5 2" xfId="17738" xr:uid="{00000000-0005-0000-0000-000045420000}"/>
    <cellStyle name="Percent 2 2 6" xfId="17739" xr:uid="{00000000-0005-0000-0000-000046420000}"/>
    <cellStyle name="Percent 2 2 7" xfId="17740" xr:uid="{00000000-0005-0000-0000-000047420000}"/>
    <cellStyle name="Percent 2 3" xfId="2619" xr:uid="{00000000-0005-0000-0000-0000040A0000}"/>
    <cellStyle name="Percent 2 3 2" xfId="17741" xr:uid="{00000000-0005-0000-0000-000049420000}"/>
    <cellStyle name="Percent 2 3 2 2" xfId="17742" xr:uid="{00000000-0005-0000-0000-00004A420000}"/>
    <cellStyle name="Percent 2 3 2 2 2" xfId="17743" xr:uid="{00000000-0005-0000-0000-00004B420000}"/>
    <cellStyle name="Percent 2 3 2 2 2 2" xfId="17744" xr:uid="{00000000-0005-0000-0000-00004C420000}"/>
    <cellStyle name="Percent 2 3 2 2 3" xfId="17745" xr:uid="{00000000-0005-0000-0000-00004D420000}"/>
    <cellStyle name="Percent 2 3 2 2 4" xfId="17746" xr:uid="{00000000-0005-0000-0000-00004E420000}"/>
    <cellStyle name="Percent 2 3 2 3" xfId="17747" xr:uid="{00000000-0005-0000-0000-00004F420000}"/>
    <cellStyle name="Percent 2 3 2 3 2" xfId="17748" xr:uid="{00000000-0005-0000-0000-000050420000}"/>
    <cellStyle name="Percent 2 3 2 4" xfId="17749" xr:uid="{00000000-0005-0000-0000-000051420000}"/>
    <cellStyle name="Percent 2 3 2 5" xfId="17750" xr:uid="{00000000-0005-0000-0000-000052420000}"/>
    <cellStyle name="Percent 2 3 3" xfId="17751" xr:uid="{00000000-0005-0000-0000-000053420000}"/>
    <cellStyle name="Percent 2 3 3 2" xfId="17752" xr:uid="{00000000-0005-0000-0000-000054420000}"/>
    <cellStyle name="Percent 2 3 3 2 2" xfId="17753" xr:uid="{00000000-0005-0000-0000-000055420000}"/>
    <cellStyle name="Percent 2 3 3 2 3" xfId="17754" xr:uid="{00000000-0005-0000-0000-000056420000}"/>
    <cellStyle name="Percent 2 3 3 2 4" xfId="17755" xr:uid="{00000000-0005-0000-0000-000057420000}"/>
    <cellStyle name="Percent 2 3 3 3" xfId="17756" xr:uid="{00000000-0005-0000-0000-000058420000}"/>
    <cellStyle name="Percent 2 3 3 3 2" xfId="17757" xr:uid="{00000000-0005-0000-0000-000059420000}"/>
    <cellStyle name="Percent 2 3 3 4" xfId="17758" xr:uid="{00000000-0005-0000-0000-00005A420000}"/>
    <cellStyle name="Percent 2 3 3 5" xfId="17759" xr:uid="{00000000-0005-0000-0000-00005B420000}"/>
    <cellStyle name="Percent 2 3 4" xfId="17760" xr:uid="{00000000-0005-0000-0000-00005C420000}"/>
    <cellStyle name="Percent 2 3 4 2" xfId="17761" xr:uid="{00000000-0005-0000-0000-00005D420000}"/>
    <cellStyle name="Percent 2 3 4 3" xfId="17762" xr:uid="{00000000-0005-0000-0000-00005E420000}"/>
    <cellStyle name="Percent 2 3 5" xfId="17763" xr:uid="{00000000-0005-0000-0000-00005F420000}"/>
    <cellStyle name="Percent 2 3 6" xfId="17764" xr:uid="{00000000-0005-0000-0000-000060420000}"/>
    <cellStyle name="Percent 2 3 7" xfId="17765" xr:uid="{00000000-0005-0000-0000-000061420000}"/>
    <cellStyle name="Percent 2 4" xfId="2620" xr:uid="{00000000-0005-0000-0000-0000050A0000}"/>
    <cellStyle name="Percent 2 4 2" xfId="5324" xr:uid="{00000000-0005-0000-0000-000063420000}"/>
    <cellStyle name="Percent 2 4 2 2" xfId="17766" xr:uid="{00000000-0005-0000-0000-000064420000}"/>
    <cellStyle name="Percent 2 4 2 3" xfId="17767" xr:uid="{00000000-0005-0000-0000-000065420000}"/>
    <cellStyle name="Percent 2 4 3" xfId="17768" xr:uid="{00000000-0005-0000-0000-000066420000}"/>
    <cellStyle name="Percent 2 4 3 2" xfId="17769" xr:uid="{00000000-0005-0000-0000-000067420000}"/>
    <cellStyle name="Percent 2 4 4" xfId="17770" xr:uid="{00000000-0005-0000-0000-000068420000}"/>
    <cellStyle name="Percent 2 4 5" xfId="17771" xr:uid="{00000000-0005-0000-0000-000069420000}"/>
    <cellStyle name="Percent 2 5" xfId="2864" xr:uid="{00000000-0005-0000-0000-0000060A0000}"/>
    <cellStyle name="Percent 2 5 2" xfId="17773" xr:uid="{00000000-0005-0000-0000-00006B420000}"/>
    <cellStyle name="Percent 2 5 2 2" xfId="17774" xr:uid="{00000000-0005-0000-0000-00006C420000}"/>
    <cellStyle name="Percent 2 5 2 2 2" xfId="17775" xr:uid="{00000000-0005-0000-0000-00006D420000}"/>
    <cellStyle name="Percent 2 5 2 3" xfId="17776" xr:uid="{00000000-0005-0000-0000-00006E420000}"/>
    <cellStyle name="Percent 2 5 2 4" xfId="17777" xr:uid="{00000000-0005-0000-0000-00006F420000}"/>
    <cellStyle name="Percent 2 5 3" xfId="17778" xr:uid="{00000000-0005-0000-0000-000070420000}"/>
    <cellStyle name="Percent 2 5 3 2" xfId="17779" xr:uid="{00000000-0005-0000-0000-000071420000}"/>
    <cellStyle name="Percent 2 5 4" xfId="17780" xr:uid="{00000000-0005-0000-0000-000072420000}"/>
    <cellStyle name="Percent 2 5 4 2" xfId="17781" xr:uid="{00000000-0005-0000-0000-000073420000}"/>
    <cellStyle name="Percent 2 5 5" xfId="17782" xr:uid="{00000000-0005-0000-0000-000074420000}"/>
    <cellStyle name="Percent 2 5 6" xfId="17772" xr:uid="{00000000-0005-0000-0000-00006A420000}"/>
    <cellStyle name="Percent 2 6" xfId="2870" xr:uid="{00000000-0005-0000-0000-0000070A0000}"/>
    <cellStyle name="Percent 2 6 2" xfId="2931" xr:uid="{00000000-0005-0000-0000-0000080A0000}"/>
    <cellStyle name="Percent 2 6 2 2" xfId="17785" xr:uid="{00000000-0005-0000-0000-000077420000}"/>
    <cellStyle name="Percent 2 6 2 3" xfId="17786" xr:uid="{00000000-0005-0000-0000-000078420000}"/>
    <cellStyle name="Percent 2 6 2 4" xfId="17784" xr:uid="{00000000-0005-0000-0000-000076420000}"/>
    <cellStyle name="Percent 2 6 2 5" xfId="21081" xr:uid="{3ABF588C-D97F-48B4-99AE-0D9A8DDC1138}"/>
    <cellStyle name="Percent 2 6 3" xfId="17787" xr:uid="{00000000-0005-0000-0000-000079420000}"/>
    <cellStyle name="Percent 2 6 4" xfId="17788" xr:uid="{00000000-0005-0000-0000-00007A420000}"/>
    <cellStyle name="Percent 2 6 5" xfId="17789" xr:uid="{00000000-0005-0000-0000-00007B420000}"/>
    <cellStyle name="Percent 2 6 6" xfId="17783" xr:uid="{00000000-0005-0000-0000-000075420000}"/>
    <cellStyle name="Percent 2 6 7" xfId="21021" xr:uid="{796D8F1D-DC08-4B89-BFD1-E573CFCF7D73}"/>
    <cellStyle name="Percent 2 7" xfId="2875" xr:uid="{00000000-0005-0000-0000-0000090A0000}"/>
    <cellStyle name="Percent 2 7 2" xfId="17791" xr:uid="{00000000-0005-0000-0000-00007D420000}"/>
    <cellStyle name="Percent 2 7 3" xfId="17792" xr:uid="{00000000-0005-0000-0000-00007E420000}"/>
    <cellStyle name="Percent 2 7 4" xfId="17793" xr:uid="{00000000-0005-0000-0000-00007F420000}"/>
    <cellStyle name="Percent 2 7 5" xfId="17794" xr:uid="{00000000-0005-0000-0000-000080420000}"/>
    <cellStyle name="Percent 2 7 6" xfId="17790" xr:uid="{00000000-0005-0000-0000-00007C420000}"/>
    <cellStyle name="Percent 2 7 7" xfId="21025" xr:uid="{E9353D70-92EA-4D6D-B4A6-8068DE45D1BD}"/>
    <cellStyle name="Percent 2 8" xfId="2935" xr:uid="{00000000-0005-0000-0000-00000A0A0000}"/>
    <cellStyle name="Percent 2 8 2" xfId="17796" xr:uid="{00000000-0005-0000-0000-000082420000}"/>
    <cellStyle name="Percent 2 8 2 2" xfId="17797" xr:uid="{00000000-0005-0000-0000-000083420000}"/>
    <cellStyle name="Percent 2 8 3" xfId="17798" xr:uid="{00000000-0005-0000-0000-000084420000}"/>
    <cellStyle name="Percent 2 8 4" xfId="17795" xr:uid="{00000000-0005-0000-0000-000081420000}"/>
    <cellStyle name="Percent 2 8 5" xfId="21085" xr:uid="{F365D123-B4FF-450C-B68F-B7148DBAE52A}"/>
    <cellStyle name="Percent 2 9" xfId="17799" xr:uid="{00000000-0005-0000-0000-000085420000}"/>
    <cellStyle name="Percent 2 9 2" xfId="17800" xr:uid="{00000000-0005-0000-0000-000086420000}"/>
    <cellStyle name="Percent 20" xfId="2621" xr:uid="{00000000-0005-0000-0000-00000B0A0000}"/>
    <cellStyle name="Percent 20 2" xfId="17802" xr:uid="{00000000-0005-0000-0000-000088420000}"/>
    <cellStyle name="Percent 20 3" xfId="17803" xr:uid="{00000000-0005-0000-0000-000089420000}"/>
    <cellStyle name="Percent 20 4" xfId="17804" xr:uid="{00000000-0005-0000-0000-00008A420000}"/>
    <cellStyle name="Percent 20 5" xfId="17801" xr:uid="{00000000-0005-0000-0000-000087420000}"/>
    <cellStyle name="Percent 21" xfId="2622" xr:uid="{00000000-0005-0000-0000-00000C0A0000}"/>
    <cellStyle name="Percent 21 2" xfId="2892" xr:uid="{00000000-0005-0000-0000-00000D0A0000}"/>
    <cellStyle name="Percent 21 2 2" xfId="17807" xr:uid="{00000000-0005-0000-0000-00008D420000}"/>
    <cellStyle name="Percent 21 2 2 2" xfId="17808" xr:uid="{00000000-0005-0000-0000-00008E420000}"/>
    <cellStyle name="Percent 21 2 2 2 2" xfId="17809" xr:uid="{00000000-0005-0000-0000-00008F420000}"/>
    <cellStyle name="Percent 21 2 2 3" xfId="17810" xr:uid="{00000000-0005-0000-0000-000090420000}"/>
    <cellStyle name="Percent 21 2 3" xfId="17811" xr:uid="{00000000-0005-0000-0000-000091420000}"/>
    <cellStyle name="Percent 21 2 3 2" xfId="17812" xr:uid="{00000000-0005-0000-0000-000092420000}"/>
    <cellStyle name="Percent 21 2 4" xfId="17813" xr:uid="{00000000-0005-0000-0000-000093420000}"/>
    <cellStyle name="Percent 21 2 5" xfId="17806" xr:uid="{00000000-0005-0000-0000-00008C420000}"/>
    <cellStyle name="Percent 21 2 6" xfId="21042" xr:uid="{92863382-D562-4175-A6E5-997157A7E18E}"/>
    <cellStyle name="Percent 21 3" xfId="2970" xr:uid="{00000000-0005-0000-0000-00000E0A0000}"/>
    <cellStyle name="Percent 21 3 2" xfId="17815" xr:uid="{00000000-0005-0000-0000-000095420000}"/>
    <cellStyle name="Percent 21 3 2 2" xfId="17816" xr:uid="{00000000-0005-0000-0000-000096420000}"/>
    <cellStyle name="Percent 21 3 3" xfId="17817" xr:uid="{00000000-0005-0000-0000-000097420000}"/>
    <cellStyle name="Percent 21 3 4" xfId="17814" xr:uid="{00000000-0005-0000-0000-000094420000}"/>
    <cellStyle name="Percent 21 3 5" xfId="21120" xr:uid="{85C47A22-DE2B-4BB4-994C-115FBB6634CA}"/>
    <cellStyle name="Percent 21 4" xfId="17818" xr:uid="{00000000-0005-0000-0000-000098420000}"/>
    <cellStyle name="Percent 21 5" xfId="17819" xr:uid="{00000000-0005-0000-0000-000099420000}"/>
    <cellStyle name="Percent 21 6" xfId="17820" xr:uid="{00000000-0005-0000-0000-00009A420000}"/>
    <cellStyle name="Percent 21 7" xfId="17821" xr:uid="{00000000-0005-0000-0000-00009B420000}"/>
    <cellStyle name="Percent 21 8" xfId="17805" xr:uid="{00000000-0005-0000-0000-00008B420000}"/>
    <cellStyle name="Percent 21 9" xfId="20902" xr:uid="{B893F3CB-D3E4-4112-9CF3-FC495F9ED2C1}"/>
    <cellStyle name="Percent 22" xfId="2623" xr:uid="{00000000-0005-0000-0000-00000F0A0000}"/>
    <cellStyle name="Percent 22 2" xfId="2893" xr:uid="{00000000-0005-0000-0000-0000100A0000}"/>
    <cellStyle name="Percent 22 2 2" xfId="17824" xr:uid="{00000000-0005-0000-0000-00009E420000}"/>
    <cellStyle name="Percent 22 2 2 2" xfId="17825" xr:uid="{00000000-0005-0000-0000-00009F420000}"/>
    <cellStyle name="Percent 22 2 2 2 2" xfId="17826" xr:uid="{00000000-0005-0000-0000-0000A0420000}"/>
    <cellStyle name="Percent 22 2 2 3" xfId="17827" xr:uid="{00000000-0005-0000-0000-0000A1420000}"/>
    <cellStyle name="Percent 22 2 3" xfId="17828" xr:uid="{00000000-0005-0000-0000-0000A2420000}"/>
    <cellStyle name="Percent 22 2 3 2" xfId="17829" xr:uid="{00000000-0005-0000-0000-0000A3420000}"/>
    <cellStyle name="Percent 22 2 4" xfId="17830" xr:uid="{00000000-0005-0000-0000-0000A4420000}"/>
    <cellStyle name="Percent 22 2 5" xfId="17823" xr:uid="{00000000-0005-0000-0000-00009D420000}"/>
    <cellStyle name="Percent 22 2 6" xfId="21043" xr:uid="{A5329E62-A09D-4EC4-BF03-DED75792DA82}"/>
    <cellStyle name="Percent 22 3" xfId="2971" xr:uid="{00000000-0005-0000-0000-0000110A0000}"/>
    <cellStyle name="Percent 22 3 2" xfId="17832" xr:uid="{00000000-0005-0000-0000-0000A6420000}"/>
    <cellStyle name="Percent 22 3 2 2" xfId="17833" xr:uid="{00000000-0005-0000-0000-0000A7420000}"/>
    <cellStyle name="Percent 22 3 3" xfId="17834" xr:uid="{00000000-0005-0000-0000-0000A8420000}"/>
    <cellStyle name="Percent 22 3 4" xfId="17831" xr:uid="{00000000-0005-0000-0000-0000A5420000}"/>
    <cellStyle name="Percent 22 3 5" xfId="21121" xr:uid="{3D6DD7FC-18DE-4B5B-BA71-C5902F3E0626}"/>
    <cellStyle name="Percent 22 4" xfId="17835" xr:uid="{00000000-0005-0000-0000-0000A9420000}"/>
    <cellStyle name="Percent 22 5" xfId="17836" xr:uid="{00000000-0005-0000-0000-0000AA420000}"/>
    <cellStyle name="Percent 22 6" xfId="17837" xr:uid="{00000000-0005-0000-0000-0000AB420000}"/>
    <cellStyle name="Percent 22 7" xfId="17838" xr:uid="{00000000-0005-0000-0000-0000AC420000}"/>
    <cellStyle name="Percent 22 8" xfId="17822" xr:uid="{00000000-0005-0000-0000-00009C420000}"/>
    <cellStyle name="Percent 22 9" xfId="20903" xr:uid="{46A7CC58-E99A-48A6-94CD-E0061E646BBE}"/>
    <cellStyle name="Percent 223" xfId="20568" xr:uid="{2A86E31E-F865-4D80-9459-F71F7004523B}"/>
    <cellStyle name="Percent 23" xfId="2624" xr:uid="{00000000-0005-0000-0000-0000120A0000}"/>
    <cellStyle name="Percent 23 2" xfId="17840" xr:uid="{00000000-0005-0000-0000-0000AE420000}"/>
    <cellStyle name="Percent 23 3" xfId="17841" xr:uid="{00000000-0005-0000-0000-0000AF420000}"/>
    <cellStyle name="Percent 23 4" xfId="17842" xr:uid="{00000000-0005-0000-0000-0000B0420000}"/>
    <cellStyle name="Percent 23 5" xfId="17843" xr:uid="{00000000-0005-0000-0000-0000B1420000}"/>
    <cellStyle name="Percent 23 6" xfId="17839" xr:uid="{00000000-0005-0000-0000-0000AD420000}"/>
    <cellStyle name="Percent 24" xfId="17844" xr:uid="{00000000-0005-0000-0000-0000B2420000}"/>
    <cellStyle name="Percent 24 2" xfId="17845" xr:uid="{00000000-0005-0000-0000-0000B3420000}"/>
    <cellStyle name="Percent 24 3" xfId="17846" xr:uid="{00000000-0005-0000-0000-0000B4420000}"/>
    <cellStyle name="Percent 24 4" xfId="17847" xr:uid="{00000000-0005-0000-0000-0000B5420000}"/>
    <cellStyle name="Percent 25" xfId="17848" xr:uid="{00000000-0005-0000-0000-0000B6420000}"/>
    <cellStyle name="Percent 26" xfId="17849" xr:uid="{00000000-0005-0000-0000-0000B7420000}"/>
    <cellStyle name="Percent 27" xfId="17850" xr:uid="{00000000-0005-0000-0000-0000B8420000}"/>
    <cellStyle name="Percent 28" xfId="17851" xr:uid="{00000000-0005-0000-0000-0000B9420000}"/>
    <cellStyle name="Percent 29" xfId="17852" xr:uid="{00000000-0005-0000-0000-0000BA420000}"/>
    <cellStyle name="Percent 3" xfId="2625" xr:uid="{00000000-0005-0000-0000-0000130A0000}"/>
    <cellStyle name="Percent 3 10" xfId="17853" xr:uid="{00000000-0005-0000-0000-0000BC420000}"/>
    <cellStyle name="Percent 3 10 2" xfId="17854" xr:uid="{00000000-0005-0000-0000-0000BD420000}"/>
    <cellStyle name="Percent 3 11" xfId="17855" xr:uid="{00000000-0005-0000-0000-0000BE420000}"/>
    <cellStyle name="Percent 3 12" xfId="17856" xr:uid="{00000000-0005-0000-0000-0000BF420000}"/>
    <cellStyle name="Percent 3 2" xfId="2626" xr:uid="{00000000-0005-0000-0000-0000140A0000}"/>
    <cellStyle name="Percent 3 2 2" xfId="17857" xr:uid="{00000000-0005-0000-0000-0000C1420000}"/>
    <cellStyle name="Percent 3 2 2 2" xfId="17858" xr:uid="{00000000-0005-0000-0000-0000C2420000}"/>
    <cellStyle name="Percent 3 2 2 2 2" xfId="17859" xr:uid="{00000000-0005-0000-0000-0000C3420000}"/>
    <cellStyle name="Percent 3 2 2 2 3" xfId="17860" xr:uid="{00000000-0005-0000-0000-0000C4420000}"/>
    <cellStyle name="Percent 3 2 2 3" xfId="17861" xr:uid="{00000000-0005-0000-0000-0000C5420000}"/>
    <cellStyle name="Percent 3 2 3" xfId="17862" xr:uid="{00000000-0005-0000-0000-0000C6420000}"/>
    <cellStyle name="Percent 3 2 3 2" xfId="17863" xr:uid="{00000000-0005-0000-0000-0000C7420000}"/>
    <cellStyle name="Percent 3 2 4" xfId="17864" xr:uid="{00000000-0005-0000-0000-0000C8420000}"/>
    <cellStyle name="Percent 3 2 5" xfId="17865" xr:uid="{00000000-0005-0000-0000-0000C9420000}"/>
    <cellStyle name="Percent 3 2 6" xfId="5323" xr:uid="{00000000-0005-0000-0000-0000C0420000}"/>
    <cellStyle name="Percent 3 3" xfId="2627" xr:uid="{00000000-0005-0000-0000-0000150A0000}"/>
    <cellStyle name="Percent 3 3 2" xfId="17866" xr:uid="{00000000-0005-0000-0000-0000CB420000}"/>
    <cellStyle name="Percent 3 3 2 2" xfId="17867" xr:uid="{00000000-0005-0000-0000-0000CC420000}"/>
    <cellStyle name="Percent 3 3 2 3" xfId="17868" xr:uid="{00000000-0005-0000-0000-0000CD420000}"/>
    <cellStyle name="Percent 3 3 3" xfId="17869" xr:uid="{00000000-0005-0000-0000-0000CE420000}"/>
    <cellStyle name="Percent 3 3 4" xfId="17870" xr:uid="{00000000-0005-0000-0000-0000CF420000}"/>
    <cellStyle name="Percent 3 3 5" xfId="17871" xr:uid="{00000000-0005-0000-0000-0000D0420000}"/>
    <cellStyle name="Percent 3 3 6" xfId="5322" xr:uid="{00000000-0005-0000-0000-0000CA420000}"/>
    <cellStyle name="Percent 3 4" xfId="17872" xr:uid="{00000000-0005-0000-0000-0000D1420000}"/>
    <cellStyle name="Percent 3 4 2" xfId="17873" xr:uid="{00000000-0005-0000-0000-0000D2420000}"/>
    <cellStyle name="Percent 3 4 3" xfId="17874" xr:uid="{00000000-0005-0000-0000-0000D3420000}"/>
    <cellStyle name="Percent 3 4 4" xfId="17875" xr:uid="{00000000-0005-0000-0000-0000D4420000}"/>
    <cellStyle name="Percent 3 5" xfId="17876" xr:uid="{00000000-0005-0000-0000-0000D5420000}"/>
    <cellStyle name="Percent 3 5 2" xfId="17877" xr:uid="{00000000-0005-0000-0000-0000D6420000}"/>
    <cellStyle name="Percent 3 5 3" xfId="17878" xr:uid="{00000000-0005-0000-0000-0000D7420000}"/>
    <cellStyle name="Percent 3 5 4" xfId="17879" xr:uid="{00000000-0005-0000-0000-0000D8420000}"/>
    <cellStyle name="Percent 3 6" xfId="17880" xr:uid="{00000000-0005-0000-0000-0000D9420000}"/>
    <cellStyle name="Percent 3 6 2" xfId="17881" xr:uid="{00000000-0005-0000-0000-0000DA420000}"/>
    <cellStyle name="Percent 3 6 2 2" xfId="17882" xr:uid="{00000000-0005-0000-0000-0000DB420000}"/>
    <cellStyle name="Percent 3 6 3" xfId="17883" xr:uid="{00000000-0005-0000-0000-0000DC420000}"/>
    <cellStyle name="Percent 3 6 3 2" xfId="27875" xr:uid="{F0B342D3-6048-41C9-AFA1-FD6FC17D8802}"/>
    <cellStyle name="Percent 3 6 4" xfId="17884" xr:uid="{00000000-0005-0000-0000-0000DD420000}"/>
    <cellStyle name="Percent 3 6 5" xfId="17885" xr:uid="{00000000-0005-0000-0000-0000DE420000}"/>
    <cellStyle name="Percent 3 6 5 2" xfId="27876" xr:uid="{A159A426-92D5-4E29-AEB2-0B82D1FD220F}"/>
    <cellStyle name="Percent 3 6 6" xfId="17886" xr:uid="{00000000-0005-0000-0000-0000DF420000}"/>
    <cellStyle name="Percent 3 7" xfId="17887" xr:uid="{00000000-0005-0000-0000-0000E0420000}"/>
    <cellStyle name="Percent 3 7 2" xfId="17888" xr:uid="{00000000-0005-0000-0000-0000E1420000}"/>
    <cellStyle name="Percent 3 7 3" xfId="17889" xr:uid="{00000000-0005-0000-0000-0000E2420000}"/>
    <cellStyle name="Percent 3 7 4" xfId="17890" xr:uid="{00000000-0005-0000-0000-0000E3420000}"/>
    <cellStyle name="Percent 3 8" xfId="17891" xr:uid="{00000000-0005-0000-0000-0000E4420000}"/>
    <cellStyle name="Percent 3 8 2" xfId="17892" xr:uid="{00000000-0005-0000-0000-0000E5420000}"/>
    <cellStyle name="Percent 3 8 2 2" xfId="17893" xr:uid="{00000000-0005-0000-0000-0000E6420000}"/>
    <cellStyle name="Percent 3 8 2 2 2" xfId="17894" xr:uid="{00000000-0005-0000-0000-0000E7420000}"/>
    <cellStyle name="Percent 3 8 2 3" xfId="17895" xr:uid="{00000000-0005-0000-0000-0000E8420000}"/>
    <cellStyle name="Percent 3 8 3" xfId="17896" xr:uid="{00000000-0005-0000-0000-0000E9420000}"/>
    <cellStyle name="Percent 3 8 4" xfId="17897" xr:uid="{00000000-0005-0000-0000-0000EA420000}"/>
    <cellStyle name="Percent 3 8 5" xfId="17898" xr:uid="{00000000-0005-0000-0000-0000EB420000}"/>
    <cellStyle name="Percent 3 8 6" xfId="17899" xr:uid="{00000000-0005-0000-0000-0000EC420000}"/>
    <cellStyle name="Percent 3 9" xfId="17900" xr:uid="{00000000-0005-0000-0000-0000ED420000}"/>
    <cellStyle name="Percent 3 9 2" xfId="17901" xr:uid="{00000000-0005-0000-0000-0000EE420000}"/>
    <cellStyle name="Percent 3 9 3" xfId="17902" xr:uid="{00000000-0005-0000-0000-0000EF420000}"/>
    <cellStyle name="Percent 30" xfId="17903" xr:uid="{00000000-0005-0000-0000-0000F0420000}"/>
    <cellStyle name="Percent 31" xfId="17904" xr:uid="{00000000-0005-0000-0000-0000F1420000}"/>
    <cellStyle name="Percent 32" xfId="17905" xr:uid="{00000000-0005-0000-0000-0000F2420000}"/>
    <cellStyle name="Percent 33" xfId="17906" xr:uid="{00000000-0005-0000-0000-0000F3420000}"/>
    <cellStyle name="Percent 34" xfId="17907" xr:uid="{00000000-0005-0000-0000-0000F4420000}"/>
    <cellStyle name="Percent 35" xfId="17908" xr:uid="{00000000-0005-0000-0000-0000F5420000}"/>
    <cellStyle name="Percent 36" xfId="17909" xr:uid="{00000000-0005-0000-0000-0000F6420000}"/>
    <cellStyle name="Percent 37" xfId="17910" xr:uid="{00000000-0005-0000-0000-0000F7420000}"/>
    <cellStyle name="Percent 38" xfId="17911" xr:uid="{00000000-0005-0000-0000-0000F8420000}"/>
    <cellStyle name="Percent 39" xfId="17912" xr:uid="{00000000-0005-0000-0000-0000F9420000}"/>
    <cellStyle name="Percent 4" xfId="2628" xr:uid="{00000000-0005-0000-0000-0000160A0000}"/>
    <cellStyle name="Percent 4 10" xfId="5321" xr:uid="{00000000-0005-0000-0000-0000FA420000}"/>
    <cellStyle name="Percent 4 11" xfId="28927" xr:uid="{B244E455-59FA-42DC-AEA1-2AE70957B71A}"/>
    <cellStyle name="Percent 4 2" xfId="5320" xr:uid="{00000000-0005-0000-0000-0000FB420000}"/>
    <cellStyle name="Percent 4 2 2" xfId="17913" xr:uid="{00000000-0005-0000-0000-0000FC420000}"/>
    <cellStyle name="Percent 4 2 2 2" xfId="17914" xr:uid="{00000000-0005-0000-0000-0000FD420000}"/>
    <cellStyle name="Percent 4 2 2 2 2" xfId="27877" xr:uid="{B615DB58-8838-4EE5-AA0F-18D1B3AFCC42}"/>
    <cellStyle name="Percent 4 2 3" xfId="17915" xr:uid="{00000000-0005-0000-0000-0000FE420000}"/>
    <cellStyle name="Percent 4 2 3 2" xfId="17916" xr:uid="{00000000-0005-0000-0000-0000FF420000}"/>
    <cellStyle name="Percent 4 2 3 2 2" xfId="27878" xr:uid="{0514BB0C-31A9-4ABE-B076-2401E125B502}"/>
    <cellStyle name="Percent 4 2 4" xfId="17917" xr:uid="{00000000-0005-0000-0000-000000430000}"/>
    <cellStyle name="Percent 4 3" xfId="17918" xr:uid="{00000000-0005-0000-0000-000001430000}"/>
    <cellStyle name="Percent 4 3 2" xfId="17919" xr:uid="{00000000-0005-0000-0000-000002430000}"/>
    <cellStyle name="Percent 4 3 2 2" xfId="17920" xr:uid="{00000000-0005-0000-0000-000003430000}"/>
    <cellStyle name="Percent 4 3 2 3" xfId="17921" xr:uid="{00000000-0005-0000-0000-000004430000}"/>
    <cellStyle name="Percent 4 3 2 4" xfId="17922" xr:uid="{00000000-0005-0000-0000-000005430000}"/>
    <cellStyle name="Percent 4 3 3" xfId="17923" xr:uid="{00000000-0005-0000-0000-000006430000}"/>
    <cellStyle name="Percent 4 3 3 2" xfId="17924" xr:uid="{00000000-0005-0000-0000-000007430000}"/>
    <cellStyle name="Percent 4 3 4" xfId="17925" xr:uid="{00000000-0005-0000-0000-000008430000}"/>
    <cellStyle name="Percent 4 3 5" xfId="17926" xr:uid="{00000000-0005-0000-0000-000009430000}"/>
    <cellStyle name="Percent 4 4" xfId="17927" xr:uid="{00000000-0005-0000-0000-00000A430000}"/>
    <cellStyle name="Percent 4 4 2" xfId="17928" xr:uid="{00000000-0005-0000-0000-00000B430000}"/>
    <cellStyle name="Percent 4 4 3" xfId="17929" xr:uid="{00000000-0005-0000-0000-00000C430000}"/>
    <cellStyle name="Percent 4 4 4" xfId="17930" xr:uid="{00000000-0005-0000-0000-00000D430000}"/>
    <cellStyle name="Percent 4 5" xfId="17931" xr:uid="{00000000-0005-0000-0000-00000E430000}"/>
    <cellStyle name="Percent 4 5 2" xfId="17932" xr:uid="{00000000-0005-0000-0000-00000F430000}"/>
    <cellStyle name="Percent 4 5 3" xfId="17933" xr:uid="{00000000-0005-0000-0000-000010430000}"/>
    <cellStyle name="Percent 4 5 4" xfId="17934" xr:uid="{00000000-0005-0000-0000-000011430000}"/>
    <cellStyle name="Percent 4 6" xfId="17935" xr:uid="{00000000-0005-0000-0000-000012430000}"/>
    <cellStyle name="Percent 4 6 2" xfId="17936" xr:uid="{00000000-0005-0000-0000-000013430000}"/>
    <cellStyle name="Percent 4 6 2 2" xfId="17937" xr:uid="{00000000-0005-0000-0000-000014430000}"/>
    <cellStyle name="Percent 4 6 2 2 2" xfId="17938" xr:uid="{00000000-0005-0000-0000-000015430000}"/>
    <cellStyle name="Percent 4 6 2 3" xfId="17939" xr:uid="{00000000-0005-0000-0000-000016430000}"/>
    <cellStyle name="Percent 4 6 3" xfId="17940" xr:uid="{00000000-0005-0000-0000-000017430000}"/>
    <cellStyle name="Percent 4 6 4" xfId="17941" xr:uid="{00000000-0005-0000-0000-000018430000}"/>
    <cellStyle name="Percent 4 6 5" xfId="17942" xr:uid="{00000000-0005-0000-0000-000019430000}"/>
    <cellStyle name="Percent 4 6 6" xfId="17943" xr:uid="{00000000-0005-0000-0000-00001A430000}"/>
    <cellStyle name="Percent 4 7" xfId="17944" xr:uid="{00000000-0005-0000-0000-00001B430000}"/>
    <cellStyle name="Percent 4 7 2" xfId="17945" xr:uid="{00000000-0005-0000-0000-00001C430000}"/>
    <cellStyle name="Percent 4 8" xfId="17946" xr:uid="{00000000-0005-0000-0000-00001D430000}"/>
    <cellStyle name="Percent 4 9" xfId="17947" xr:uid="{00000000-0005-0000-0000-00001E430000}"/>
    <cellStyle name="Percent 40" xfId="17948" xr:uid="{00000000-0005-0000-0000-00001F430000}"/>
    <cellStyle name="Percent 41" xfId="17949" xr:uid="{00000000-0005-0000-0000-000020430000}"/>
    <cellStyle name="Percent 42" xfId="17950" xr:uid="{00000000-0005-0000-0000-000021430000}"/>
    <cellStyle name="Percent 43" xfId="17951" xr:uid="{00000000-0005-0000-0000-000022430000}"/>
    <cellStyle name="Percent 44" xfId="17952" xr:uid="{00000000-0005-0000-0000-000023430000}"/>
    <cellStyle name="Percent 45" xfId="17953" xr:uid="{00000000-0005-0000-0000-000024430000}"/>
    <cellStyle name="Percent 46" xfId="17954" xr:uid="{00000000-0005-0000-0000-000025430000}"/>
    <cellStyle name="Percent 47" xfId="17955" xr:uid="{00000000-0005-0000-0000-000026430000}"/>
    <cellStyle name="Percent 48" xfId="17956" xr:uid="{00000000-0005-0000-0000-000027430000}"/>
    <cellStyle name="Percent 49" xfId="17957" xr:uid="{00000000-0005-0000-0000-000028430000}"/>
    <cellStyle name="Percent 5" xfId="2629" xr:uid="{00000000-0005-0000-0000-0000170A0000}"/>
    <cellStyle name="Percent 5 2" xfId="2630" xr:uid="{00000000-0005-0000-0000-0000180A0000}"/>
    <cellStyle name="Percent 5 2 2" xfId="17958" xr:uid="{00000000-0005-0000-0000-00002B430000}"/>
    <cellStyle name="Percent 5 2 2 2" xfId="17959" xr:uid="{00000000-0005-0000-0000-00002C430000}"/>
    <cellStyle name="Percent 5 2 2 3" xfId="17960" xr:uid="{00000000-0005-0000-0000-00002D430000}"/>
    <cellStyle name="Percent 5 2 2 4" xfId="17961" xr:uid="{00000000-0005-0000-0000-00002E430000}"/>
    <cellStyle name="Percent 5 2 2 5" xfId="17962" xr:uid="{00000000-0005-0000-0000-00002F430000}"/>
    <cellStyle name="Percent 5 2 3" xfId="17963" xr:uid="{00000000-0005-0000-0000-000030430000}"/>
    <cellStyle name="Percent 5 2 3 2" xfId="17964" xr:uid="{00000000-0005-0000-0000-000031430000}"/>
    <cellStyle name="Percent 5 2 4" xfId="17965" xr:uid="{00000000-0005-0000-0000-000032430000}"/>
    <cellStyle name="Percent 5 2 5" xfId="17966" xr:uid="{00000000-0005-0000-0000-000033430000}"/>
    <cellStyle name="Percent 5 2 6" xfId="5319" xr:uid="{00000000-0005-0000-0000-00002A430000}"/>
    <cellStyle name="Percent 5 3" xfId="2631" xr:uid="{00000000-0005-0000-0000-0000190A0000}"/>
    <cellStyle name="Percent 5 3 2" xfId="17967" xr:uid="{00000000-0005-0000-0000-000035430000}"/>
    <cellStyle name="Percent 5 4" xfId="17968" xr:uid="{00000000-0005-0000-0000-000036430000}"/>
    <cellStyle name="Percent 5 5" xfId="17969" xr:uid="{00000000-0005-0000-0000-000037430000}"/>
    <cellStyle name="Percent 5 6" xfId="17970" xr:uid="{00000000-0005-0000-0000-000038430000}"/>
    <cellStyle name="Percent 50" xfId="17971" xr:uid="{00000000-0005-0000-0000-000039430000}"/>
    <cellStyle name="Percent 51" xfId="17972" xr:uid="{00000000-0005-0000-0000-00003A430000}"/>
    <cellStyle name="Percent 52" xfId="17973" xr:uid="{00000000-0005-0000-0000-00003B430000}"/>
    <cellStyle name="Percent 53" xfId="17974" xr:uid="{00000000-0005-0000-0000-00003C430000}"/>
    <cellStyle name="Percent 54" xfId="17975" xr:uid="{00000000-0005-0000-0000-00003D430000}"/>
    <cellStyle name="Percent 55" xfId="17976" xr:uid="{00000000-0005-0000-0000-00003E430000}"/>
    <cellStyle name="Percent 56" xfId="17977" xr:uid="{00000000-0005-0000-0000-00003F430000}"/>
    <cellStyle name="Percent 57" xfId="17978" xr:uid="{00000000-0005-0000-0000-000040430000}"/>
    <cellStyle name="Percent 58" xfId="17979" xr:uid="{00000000-0005-0000-0000-000041430000}"/>
    <cellStyle name="Percent 59" xfId="17980" xr:uid="{00000000-0005-0000-0000-000042430000}"/>
    <cellStyle name="Percent 6" xfId="2632" xr:uid="{00000000-0005-0000-0000-00001A0A0000}"/>
    <cellStyle name="Percent 6 2" xfId="2633" xr:uid="{00000000-0005-0000-0000-00001B0A0000}"/>
    <cellStyle name="Percent 6 2 2" xfId="17981" xr:uid="{00000000-0005-0000-0000-000045430000}"/>
    <cellStyle name="Percent 6 2 2 2" xfId="17982" xr:uid="{00000000-0005-0000-0000-000046430000}"/>
    <cellStyle name="Percent 6 2 3" xfId="17983" xr:uid="{00000000-0005-0000-0000-000047430000}"/>
    <cellStyle name="Percent 6 2 4" xfId="17984" xr:uid="{00000000-0005-0000-0000-000048430000}"/>
    <cellStyle name="Percent 6 3" xfId="2634" xr:uid="{00000000-0005-0000-0000-00001C0A0000}"/>
    <cellStyle name="Percent 6 3 2" xfId="2894" xr:uid="{00000000-0005-0000-0000-00001D0A0000}"/>
    <cellStyle name="Percent 6 3 2 2" xfId="17987" xr:uid="{00000000-0005-0000-0000-00004B430000}"/>
    <cellStyle name="Percent 6 3 2 2 2" xfId="17988" xr:uid="{00000000-0005-0000-0000-00004C430000}"/>
    <cellStyle name="Percent 6 3 2 3" xfId="17989" xr:uid="{00000000-0005-0000-0000-00004D430000}"/>
    <cellStyle name="Percent 6 3 2 4" xfId="17986" xr:uid="{00000000-0005-0000-0000-00004A430000}"/>
    <cellStyle name="Percent 6 3 2 5" xfId="21044" xr:uid="{102D3647-253E-40BA-B253-7F9367FDFB4B}"/>
    <cellStyle name="Percent 6 3 3" xfId="2972" xr:uid="{00000000-0005-0000-0000-00001E0A0000}"/>
    <cellStyle name="Percent 6 3 3 2" xfId="17991" xr:uid="{00000000-0005-0000-0000-00004F430000}"/>
    <cellStyle name="Percent 6 3 3 3" xfId="17990" xr:uid="{00000000-0005-0000-0000-00004E430000}"/>
    <cellStyle name="Percent 6 3 3 4" xfId="21122" xr:uid="{D375D2F4-B208-447F-B6B1-E6B1A7494DB5}"/>
    <cellStyle name="Percent 6 3 4" xfId="17992" xr:uid="{00000000-0005-0000-0000-000050430000}"/>
    <cellStyle name="Percent 6 3 5" xfId="17993" xr:uid="{00000000-0005-0000-0000-000051430000}"/>
    <cellStyle name="Percent 6 3 6" xfId="17994" xr:uid="{00000000-0005-0000-0000-000052430000}"/>
    <cellStyle name="Percent 6 3 7" xfId="17985" xr:uid="{00000000-0005-0000-0000-000049430000}"/>
    <cellStyle name="Percent 6 3 8" xfId="20904" xr:uid="{156F06EF-7E0A-451D-8A28-3A704E8F7E71}"/>
    <cellStyle name="Percent 6 4" xfId="17995" xr:uid="{00000000-0005-0000-0000-000053430000}"/>
    <cellStyle name="Percent 6 4 2" xfId="17996" xr:uid="{00000000-0005-0000-0000-000054430000}"/>
    <cellStyle name="Percent 6 4 2 2" xfId="17997" xr:uid="{00000000-0005-0000-0000-000055430000}"/>
    <cellStyle name="Percent 6 4 2 2 2" xfId="17998" xr:uid="{00000000-0005-0000-0000-000056430000}"/>
    <cellStyle name="Percent 6 4 2 3" xfId="17999" xr:uid="{00000000-0005-0000-0000-000057430000}"/>
    <cellStyle name="Percent 6 4 3" xfId="18000" xr:uid="{00000000-0005-0000-0000-000058430000}"/>
    <cellStyle name="Percent 6 4 3 2" xfId="18001" xr:uid="{00000000-0005-0000-0000-000059430000}"/>
    <cellStyle name="Percent 6 4 4" xfId="18002" xr:uid="{00000000-0005-0000-0000-00005A430000}"/>
    <cellStyle name="Percent 6 5" xfId="18003" xr:uid="{00000000-0005-0000-0000-00005B430000}"/>
    <cellStyle name="Percent 6 5 2" xfId="18004" xr:uid="{00000000-0005-0000-0000-00005C430000}"/>
    <cellStyle name="Percent 6 6" xfId="18005" xr:uid="{00000000-0005-0000-0000-00005D430000}"/>
    <cellStyle name="Percent 6 7" xfId="18006" xr:uid="{00000000-0005-0000-0000-00005E430000}"/>
    <cellStyle name="Percent 6 8" xfId="5318" xr:uid="{00000000-0005-0000-0000-000043430000}"/>
    <cellStyle name="Percent 60" xfId="18007" xr:uid="{00000000-0005-0000-0000-00005F430000}"/>
    <cellStyle name="Percent 61" xfId="18008" xr:uid="{00000000-0005-0000-0000-000060430000}"/>
    <cellStyle name="Percent 62" xfId="18009" xr:uid="{00000000-0005-0000-0000-000061430000}"/>
    <cellStyle name="Percent 63" xfId="18010" xr:uid="{00000000-0005-0000-0000-000062430000}"/>
    <cellStyle name="Percent 64" xfId="18011" xr:uid="{00000000-0005-0000-0000-000063430000}"/>
    <cellStyle name="Percent 65" xfId="18012" xr:uid="{00000000-0005-0000-0000-000064430000}"/>
    <cellStyle name="Percent 66" xfId="18013" xr:uid="{00000000-0005-0000-0000-000065430000}"/>
    <cellStyle name="Percent 67" xfId="18014" xr:uid="{00000000-0005-0000-0000-000066430000}"/>
    <cellStyle name="Percent 68" xfId="18015" xr:uid="{00000000-0005-0000-0000-000067430000}"/>
    <cellStyle name="Percent 69" xfId="18016" xr:uid="{00000000-0005-0000-0000-000068430000}"/>
    <cellStyle name="Percent 7" xfId="2635" xr:uid="{00000000-0005-0000-0000-00001F0A0000}"/>
    <cellStyle name="Percent 7 2" xfId="5315" xr:uid="{00000000-0005-0000-0000-00006A430000}"/>
    <cellStyle name="Percent 7 2 2" xfId="18017" xr:uid="{00000000-0005-0000-0000-00006B430000}"/>
    <cellStyle name="Percent 7 2 2 2" xfId="18018" xr:uid="{00000000-0005-0000-0000-00006C430000}"/>
    <cellStyle name="Percent 7 2 3" xfId="18019" xr:uid="{00000000-0005-0000-0000-00006D430000}"/>
    <cellStyle name="Percent 7 2 4" xfId="18020" xr:uid="{00000000-0005-0000-0000-00006E430000}"/>
    <cellStyle name="Percent 7 3" xfId="18021" xr:uid="{00000000-0005-0000-0000-00006F430000}"/>
    <cellStyle name="Percent 7 3 2" xfId="18022" xr:uid="{00000000-0005-0000-0000-000070430000}"/>
    <cellStyle name="Percent 7 4" xfId="18023" xr:uid="{00000000-0005-0000-0000-000071430000}"/>
    <cellStyle name="Percent 7 5" xfId="18024" xr:uid="{00000000-0005-0000-0000-000072430000}"/>
    <cellStyle name="Percent 70" xfId="18025" xr:uid="{00000000-0005-0000-0000-000073430000}"/>
    <cellStyle name="Percent 71" xfId="18026" xr:uid="{00000000-0005-0000-0000-000074430000}"/>
    <cellStyle name="Percent 72" xfId="18027" xr:uid="{00000000-0005-0000-0000-000075430000}"/>
    <cellStyle name="Percent 73" xfId="18028" xr:uid="{00000000-0005-0000-0000-000076430000}"/>
    <cellStyle name="Percent 74" xfId="18029" xr:uid="{00000000-0005-0000-0000-000077430000}"/>
    <cellStyle name="Percent 75" xfId="18030" xr:uid="{00000000-0005-0000-0000-000078430000}"/>
    <cellStyle name="Percent 76" xfId="18031" xr:uid="{00000000-0005-0000-0000-000079430000}"/>
    <cellStyle name="Percent 77" xfId="18032" xr:uid="{00000000-0005-0000-0000-00007A430000}"/>
    <cellStyle name="Percent 78" xfId="18033" xr:uid="{00000000-0005-0000-0000-00007B430000}"/>
    <cellStyle name="Percent 79" xfId="18034" xr:uid="{00000000-0005-0000-0000-00007C430000}"/>
    <cellStyle name="Percent 8" xfId="2636" xr:uid="{00000000-0005-0000-0000-0000200A0000}"/>
    <cellStyle name="Percent 8 2" xfId="5313" xr:uid="{00000000-0005-0000-0000-00007E430000}"/>
    <cellStyle name="Percent 8 2 2" xfId="18035" xr:uid="{00000000-0005-0000-0000-00007F430000}"/>
    <cellStyle name="Percent 8 2 2 2" xfId="18036" xr:uid="{00000000-0005-0000-0000-000080430000}"/>
    <cellStyle name="Percent 8 2 3" xfId="18037" xr:uid="{00000000-0005-0000-0000-000081430000}"/>
    <cellStyle name="Percent 8 2 4" xfId="18038" xr:uid="{00000000-0005-0000-0000-000082430000}"/>
    <cellStyle name="Percent 8 3" xfId="18039" xr:uid="{00000000-0005-0000-0000-000083430000}"/>
    <cellStyle name="Percent 8 3 2" xfId="18040" xr:uid="{00000000-0005-0000-0000-000084430000}"/>
    <cellStyle name="Percent 8 3 3" xfId="18041" xr:uid="{00000000-0005-0000-0000-000085430000}"/>
    <cellStyle name="Percent 8 4" xfId="18042" xr:uid="{00000000-0005-0000-0000-000086430000}"/>
    <cellStyle name="Percent 8 4 2" xfId="18043" xr:uid="{00000000-0005-0000-0000-000087430000}"/>
    <cellStyle name="Percent 8 5" xfId="18044" xr:uid="{00000000-0005-0000-0000-000088430000}"/>
    <cellStyle name="Percent 8 6" xfId="18045" xr:uid="{00000000-0005-0000-0000-000089430000}"/>
    <cellStyle name="Percent 8 7" xfId="5314" xr:uid="{00000000-0005-0000-0000-00007D430000}"/>
    <cellStyle name="Percent 80" xfId="18046" xr:uid="{00000000-0005-0000-0000-00008A430000}"/>
    <cellStyle name="Percent 81" xfId="18047" xr:uid="{00000000-0005-0000-0000-00008B430000}"/>
    <cellStyle name="Percent 82" xfId="18048" xr:uid="{00000000-0005-0000-0000-00008C430000}"/>
    <cellStyle name="Percent 83" xfId="18049" xr:uid="{00000000-0005-0000-0000-00008D430000}"/>
    <cellStyle name="Percent 84" xfId="18050" xr:uid="{00000000-0005-0000-0000-00008E430000}"/>
    <cellStyle name="Percent 85" xfId="18051" xr:uid="{00000000-0005-0000-0000-00008F430000}"/>
    <cellStyle name="Percent 86" xfId="18052" xr:uid="{00000000-0005-0000-0000-000090430000}"/>
    <cellStyle name="Percent 87" xfId="18053" xr:uid="{00000000-0005-0000-0000-000091430000}"/>
    <cellStyle name="Percent 88" xfId="5503" xr:uid="{00000000-0005-0000-0000-00008A440000}"/>
    <cellStyle name="Percent 89" xfId="5504" xr:uid="{00000000-0005-0000-0000-0000F34E0000}"/>
    <cellStyle name="Percent 9" xfId="2637" xr:uid="{00000000-0005-0000-0000-0000210A0000}"/>
    <cellStyle name="Percent 9 2" xfId="18054" xr:uid="{00000000-0005-0000-0000-000093430000}"/>
    <cellStyle name="Percent 9 2 2" xfId="18055" xr:uid="{00000000-0005-0000-0000-000094430000}"/>
    <cellStyle name="Percent 9 2 2 2" xfId="18056" xr:uid="{00000000-0005-0000-0000-000095430000}"/>
    <cellStyle name="Percent 9 2 2 2 2" xfId="18057" xr:uid="{00000000-0005-0000-0000-000096430000}"/>
    <cellStyle name="Percent 9 2 2 3" xfId="18058" xr:uid="{00000000-0005-0000-0000-000097430000}"/>
    <cellStyle name="Percent 9 2 2 4" xfId="18059" xr:uid="{00000000-0005-0000-0000-000098430000}"/>
    <cellStyle name="Percent 9 2 3" xfId="18060" xr:uid="{00000000-0005-0000-0000-000099430000}"/>
    <cellStyle name="Percent 9 2 3 2" xfId="18061" xr:uid="{00000000-0005-0000-0000-00009A430000}"/>
    <cellStyle name="Percent 9 2 4" xfId="18062" xr:uid="{00000000-0005-0000-0000-00009B430000}"/>
    <cellStyle name="Percent 9 2 5" xfId="18063" xr:uid="{00000000-0005-0000-0000-00009C430000}"/>
    <cellStyle name="Percent 9 3" xfId="18064" xr:uid="{00000000-0005-0000-0000-00009D430000}"/>
    <cellStyle name="Percent 9 3 2" xfId="18065" xr:uid="{00000000-0005-0000-0000-00009E430000}"/>
    <cellStyle name="Percent 9 3 2 2" xfId="18066" xr:uid="{00000000-0005-0000-0000-00009F430000}"/>
    <cellStyle name="Percent 9 3 3" xfId="18067" xr:uid="{00000000-0005-0000-0000-0000A0430000}"/>
    <cellStyle name="Percent 9 3 4" xfId="18068" xr:uid="{00000000-0005-0000-0000-0000A1430000}"/>
    <cellStyle name="Percent 9 4" xfId="18069" xr:uid="{00000000-0005-0000-0000-0000A2430000}"/>
    <cellStyle name="Percent 9 4 2" xfId="18070" xr:uid="{00000000-0005-0000-0000-0000A3430000}"/>
    <cellStyle name="Percent 9 5" xfId="18071" xr:uid="{00000000-0005-0000-0000-0000A4430000}"/>
    <cellStyle name="Percent 9 6" xfId="18072" xr:uid="{00000000-0005-0000-0000-0000A5430000}"/>
    <cellStyle name="Percent 90" xfId="20538" xr:uid="{F9C4CC58-D932-46EA-87A9-4E1E9AE93362}"/>
    <cellStyle name="Percent 90 2" xfId="20556" xr:uid="{50182F06-16D7-4708-8DE9-26BD47BA791B}"/>
    <cellStyle name="Percent 90 2 2" xfId="28917" xr:uid="{BD8860DE-B2F0-4BD7-9204-49A150440E2B}"/>
    <cellStyle name="Percent 90 3" xfId="28903" xr:uid="{F5D61581-B297-4BB7-A0D7-5857D8FB4F63}"/>
    <cellStyle name="Percent 91" xfId="20581" xr:uid="{6C381B0B-C747-4EB2-9DAB-1A4E937539BB}"/>
    <cellStyle name="Percent 91 2" xfId="20598" xr:uid="{5F9E3821-E382-41C6-A5F4-749C3157F5F7}"/>
    <cellStyle name="Percent 91 2 2" xfId="31262" xr:uid="{BB41F81A-BDD8-4BC8-B4AD-530796D6CDE3}"/>
    <cellStyle name="Percent 91 3" xfId="28931" xr:uid="{6E7D29DB-280B-493A-B958-C5795FA8869D}"/>
    <cellStyle name="Percent2" xfId="2638" xr:uid="{00000000-0005-0000-0000-0000220A0000}"/>
    <cellStyle name="Percent2 2" xfId="18074" xr:uid="{00000000-0005-0000-0000-0000A7430000}"/>
    <cellStyle name="Percent2 2 2" xfId="18075" xr:uid="{00000000-0005-0000-0000-0000A8430000}"/>
    <cellStyle name="Percent2 3" xfId="18076" xr:uid="{00000000-0005-0000-0000-0000A9430000}"/>
    <cellStyle name="Percent2 4" xfId="18073" xr:uid="{00000000-0005-0000-0000-0000A6430000}"/>
    <cellStyle name="Phone_No" xfId="2639" xr:uid="{00000000-0005-0000-0000-0000230A0000}"/>
    <cellStyle name="Red Text" xfId="2640" xr:uid="{00000000-0005-0000-0000-0000240A0000}"/>
    <cellStyle name="Red Text 2" xfId="18078" xr:uid="{00000000-0005-0000-0000-0000AC430000}"/>
    <cellStyle name="Red Text 2 2" xfId="18079" xr:uid="{00000000-0005-0000-0000-0000AD430000}"/>
    <cellStyle name="Red Text 2 3" xfId="20183" xr:uid="{00000000-0005-0000-0000-0000AC430000}"/>
    <cellStyle name="Red Text 3" xfId="18080" xr:uid="{00000000-0005-0000-0000-0000AE430000}"/>
    <cellStyle name="Red Text 4" xfId="18077" xr:uid="{00000000-0005-0000-0000-0000AB430000}"/>
    <cellStyle name="Remote" xfId="2641" xr:uid="{00000000-0005-0000-0000-0000250A0000}"/>
    <cellStyle name="Revenue" xfId="2642" xr:uid="{00000000-0005-0000-0000-0000260A0000}"/>
    <cellStyle name="RevList" xfId="2643" xr:uid="{00000000-0005-0000-0000-0000270A0000}"/>
    <cellStyle name="s]_x000d__x000a_spooler=no_x000d__x000a_LOAD=C:\CONTROL\VIRUSCAN\VSHWIN.EXE_x000d__x000a_run=_x000d__x000a_Beep=yes_x000d__x000a_NullPort=None_x000d__x000a_BorderWidth=3_x000d__x000a_CursorBlinkRate=530_x000d_" xfId="2644" xr:uid="{00000000-0005-0000-0000-0000280A0000}"/>
    <cellStyle name="s]_x000d__x000a_spooler=no_x000d__x000a_LOAD=C:\CONTROL\VIRUSCAN\VSHWIN.EXE_x000d__x000a_run=_x000d__x000a_Beep=yes_x000d__x000a_NullPort=None_x000d__x000a_BorderWidth=3_x000d__x000a_CursorBlinkRate=530_x000d_ 2" xfId="18081" xr:uid="{00000000-0005-0000-0000-0000B3430000}"/>
    <cellStyle name="s]_x000d__x000a_spooler=no_x000d__x000a_LOAD=C:\CONTROL\VIRUSCAN\VSHWIN.EXE_x000d__x000a_run=_x000d__x000a_Beep=yes_x000d__x000a_NullPort=None_x000d__x000a_BorderWidth=3_x000d__x000a_CursorBlinkRate=530_x000d_ 3" xfId="18082" xr:uid="{00000000-0005-0000-0000-0000B4430000}"/>
    <cellStyle name="Sales_Amt" xfId="2645" xr:uid="{00000000-0005-0000-0000-0000290A0000}"/>
    <cellStyle name="SAPBEXaggData" xfId="2646" xr:uid="{00000000-0005-0000-0000-00002A0A0000}"/>
    <cellStyle name="SAPBEXaggData 10" xfId="27796" xr:uid="{2AC1A1C6-043A-4021-8367-CA5409A299E1}"/>
    <cellStyle name="SAPBEXaggData 11" xfId="27465" xr:uid="{11B5E64B-ADC1-4F1F-A650-3E63C15E86E4}"/>
    <cellStyle name="SAPBEXaggData 12" xfId="29021" xr:uid="{29063FE7-7D2F-4595-BFAD-83DD1E4795CE}"/>
    <cellStyle name="SAPBEXaggData 2" xfId="2647" xr:uid="{00000000-0005-0000-0000-00002B0A0000}"/>
    <cellStyle name="SAPBEXaggData 2 2" xfId="2895" xr:uid="{00000000-0005-0000-0000-00002C0A0000}"/>
    <cellStyle name="SAPBEXaggData 2 2 2" xfId="18085" xr:uid="{00000000-0005-0000-0000-0000B9430000}"/>
    <cellStyle name="SAPBEXaggData 2 2 2 2" xfId="18086" xr:uid="{00000000-0005-0000-0000-0000BA430000}"/>
    <cellStyle name="SAPBEXaggData 2 2 2 3" xfId="18087" xr:uid="{00000000-0005-0000-0000-0000BB430000}"/>
    <cellStyle name="SAPBEXaggData 2 2 2 3 2" xfId="20184" xr:uid="{00000000-0005-0000-0000-0000BB430000}"/>
    <cellStyle name="SAPBEXaggData 2 2 2 3 2 2" xfId="28552" xr:uid="{C8981BB1-CDFB-4E0D-8A7E-2B2C0CEF4836}"/>
    <cellStyle name="SAPBEXaggData 2 2 2 3 2 3" xfId="29765" xr:uid="{6E9199B7-D8CC-4C7F-BB12-F4E1D14019F6}"/>
    <cellStyle name="SAPBEXaggData 2 2 2 3 2 4" xfId="30165" xr:uid="{A40AC4DE-1CA2-4A9A-A694-9F6CA999AD3A}"/>
    <cellStyle name="SAPBEXaggData 2 2 2 3 2 5" xfId="30539" xr:uid="{09169774-1F84-4C9A-B7F1-D7467DF60786}"/>
    <cellStyle name="SAPBEXaggData 2 2 2 3 2 6" xfId="30946" xr:uid="{B9A16E5A-4FA1-4662-AEE4-427A792C1813}"/>
    <cellStyle name="SAPBEXaggData 2 2 2 3 3" xfId="27880" xr:uid="{C8467975-2F32-4C45-B28B-A5AD9F762D74}"/>
    <cellStyle name="SAPBEXaggData 2 2 2 3 4" xfId="29391" xr:uid="{CF6BBF67-5B45-4A11-A060-17B8082E4364}"/>
    <cellStyle name="SAPBEXaggData 2 2 2 3 5" xfId="20999" xr:uid="{D131A4D6-F6BE-4B12-A2E9-5E955C4EA74E}"/>
    <cellStyle name="SAPBEXaggData 2 2 2 4" xfId="18088" xr:uid="{00000000-0005-0000-0000-0000BC430000}"/>
    <cellStyle name="SAPBEXaggData 2 2 3" xfId="18089" xr:uid="{00000000-0005-0000-0000-0000BD430000}"/>
    <cellStyle name="SAPBEXaggData 2 2 3 2" xfId="18090" xr:uid="{00000000-0005-0000-0000-0000BE430000}"/>
    <cellStyle name="SAPBEXaggData 2 2 3 2 2" xfId="20185" xr:uid="{00000000-0005-0000-0000-0000BE430000}"/>
    <cellStyle name="SAPBEXaggData 2 2 3 2 2 2" xfId="28553" xr:uid="{840217E8-951D-47C9-B2B5-C16D08D6ED08}"/>
    <cellStyle name="SAPBEXaggData 2 2 3 2 2 3" xfId="29766" xr:uid="{2457A411-B305-4419-A5DB-24CA566FF205}"/>
    <cellStyle name="SAPBEXaggData 2 2 3 2 2 4" xfId="30166" xr:uid="{0A2062C2-F7E2-4226-A980-9FE1948D86D8}"/>
    <cellStyle name="SAPBEXaggData 2 2 3 2 2 5" xfId="30540" xr:uid="{E087A4E0-3F4C-4897-8E63-A9FB9BB1210F}"/>
    <cellStyle name="SAPBEXaggData 2 2 3 2 2 6" xfId="30947" xr:uid="{891195B1-273A-4EA5-92C0-12CB02371E46}"/>
    <cellStyle name="SAPBEXaggData 2 2 3 2 3" xfId="27881" xr:uid="{B9EC15B2-8942-4383-A841-390382A8B541}"/>
    <cellStyle name="SAPBEXaggData 2 2 3 2 4" xfId="29468" xr:uid="{38D8CD8D-5CF3-4AF6-81B3-BCBC0AC10CE9}"/>
    <cellStyle name="SAPBEXaggData 2 2 3 2 5" xfId="29052" xr:uid="{B73B8357-E7EB-4541-B469-EC65BBD7DA99}"/>
    <cellStyle name="SAPBEXaggData 2 2 3 2 6" xfId="26765" xr:uid="{E22749B2-9FD6-42A7-8D9D-CC775ABC61AC}"/>
    <cellStyle name="SAPBEXaggData 2 2 4" xfId="18091" xr:uid="{00000000-0005-0000-0000-0000BF430000}"/>
    <cellStyle name="SAPBEXaggData 2 2 4 2" xfId="20186" xr:uid="{00000000-0005-0000-0000-0000BF430000}"/>
    <cellStyle name="SAPBEXaggData 2 2 4 2 2" xfId="28554" xr:uid="{9A18D737-1356-4FEA-B900-3A1034F5C771}"/>
    <cellStyle name="SAPBEXaggData 2 2 4 2 3" xfId="29767" xr:uid="{892A755D-9402-4F61-8E35-30DACFEBDB33}"/>
    <cellStyle name="SAPBEXaggData 2 2 4 2 4" xfId="30167" xr:uid="{2CE44C6C-EEE7-4D49-9946-B14E251A083F}"/>
    <cellStyle name="SAPBEXaggData 2 2 4 2 5" xfId="30541" xr:uid="{DCF2A598-C4C4-40F2-9B9C-1AA4E914A3AD}"/>
    <cellStyle name="SAPBEXaggData 2 2 4 2 6" xfId="30948" xr:uid="{1025D3DC-4DD3-4755-B789-E3F592A2ACFA}"/>
    <cellStyle name="SAPBEXaggData 2 2 4 3" xfId="27882" xr:uid="{6E98CE2F-7F39-4ADA-98D8-FAE0025167C4}"/>
    <cellStyle name="SAPBEXaggData 2 2 4 4" xfId="29053" xr:uid="{B4222ABF-42F6-4411-B366-9868632AACF6}"/>
    <cellStyle name="SAPBEXaggData 2 2 4 5" xfId="26764" xr:uid="{755ED117-4C0F-48E2-B7BE-76355C2C0E8A}"/>
    <cellStyle name="SAPBEXaggData 2 2 5" xfId="18092" xr:uid="{00000000-0005-0000-0000-0000C0430000}"/>
    <cellStyle name="SAPBEXaggData 2 2 6" xfId="18084" xr:uid="{00000000-0005-0000-0000-0000B8430000}"/>
    <cellStyle name="SAPBEXaggData 2 2 7" xfId="21045" xr:uid="{736425B0-E152-4EBB-998B-ABFD5591DBD7}"/>
    <cellStyle name="SAPBEXaggData 2 3" xfId="18093" xr:uid="{00000000-0005-0000-0000-0000C1430000}"/>
    <cellStyle name="SAPBEXaggData 2 3 2" xfId="18094" xr:uid="{00000000-0005-0000-0000-0000C2430000}"/>
    <cellStyle name="SAPBEXaggData 2 3 3" xfId="18095" xr:uid="{00000000-0005-0000-0000-0000C3430000}"/>
    <cellStyle name="SAPBEXaggData 2 3 3 2" xfId="20187" xr:uid="{00000000-0005-0000-0000-0000C3430000}"/>
    <cellStyle name="SAPBEXaggData 2 3 3 2 2" xfId="28555" xr:uid="{71811524-6BD7-4CFC-A1A2-10D31C6E47FA}"/>
    <cellStyle name="SAPBEXaggData 2 3 3 2 3" xfId="29768" xr:uid="{3C19ACEC-0786-4BCC-B5F7-64222BEF2B88}"/>
    <cellStyle name="SAPBEXaggData 2 3 3 2 4" xfId="30168" xr:uid="{1B9549D3-28EE-4D5C-8DE9-CFC615894B2C}"/>
    <cellStyle name="SAPBEXaggData 2 3 3 2 5" xfId="30542" xr:uid="{D77EE499-C147-498F-86CE-45C7DB22E6E3}"/>
    <cellStyle name="SAPBEXaggData 2 3 3 2 6" xfId="30949" xr:uid="{E18BCD8C-4A4D-442C-8330-A92E9E8E6F08}"/>
    <cellStyle name="SAPBEXaggData 2 3 3 3" xfId="27883" xr:uid="{45B65C4F-B49A-4B80-A768-47902CF527EC}"/>
    <cellStyle name="SAPBEXaggData 2 3 3 4" xfId="29390" xr:uid="{6DD3BD99-AA76-405C-9385-32FE52B1E6D8}"/>
    <cellStyle name="SAPBEXaggData 2 3 3 5" xfId="26761" xr:uid="{21A9F64C-E88B-4382-B91A-D90594AEA2E9}"/>
    <cellStyle name="SAPBEXaggData 2 3 4" xfId="18096" xr:uid="{00000000-0005-0000-0000-0000C4430000}"/>
    <cellStyle name="SAPBEXaggData 2 4" xfId="18097" xr:uid="{00000000-0005-0000-0000-0000C5430000}"/>
    <cellStyle name="SAPBEXaggData 2 4 2" xfId="18098" xr:uid="{00000000-0005-0000-0000-0000C6430000}"/>
    <cellStyle name="SAPBEXaggData 2 4 2 2" xfId="20188" xr:uid="{00000000-0005-0000-0000-0000C6430000}"/>
    <cellStyle name="SAPBEXaggData 2 4 2 2 2" xfId="28556" xr:uid="{E2DEB69B-C59E-49A7-9976-DE293274EE6C}"/>
    <cellStyle name="SAPBEXaggData 2 4 2 2 3" xfId="29769" xr:uid="{799EA03C-8FA7-4FE5-BF85-8C76488AAE20}"/>
    <cellStyle name="SAPBEXaggData 2 4 2 2 4" xfId="30169" xr:uid="{FE177D93-6359-4810-AAD0-1E58E7F6D681}"/>
    <cellStyle name="SAPBEXaggData 2 4 2 2 5" xfId="30543" xr:uid="{11FF9B7D-2D8D-4705-B414-572674D6189C}"/>
    <cellStyle name="SAPBEXaggData 2 4 2 2 6" xfId="30950" xr:uid="{29FDEF84-6B5D-40A6-8F6B-00752FFEE6D2}"/>
    <cellStyle name="SAPBEXaggData 2 4 2 3" xfId="27884" xr:uid="{F26A4E3A-4433-454D-B53C-B3B4E99963CA}"/>
    <cellStyle name="SAPBEXaggData 2 4 2 4" xfId="29389" xr:uid="{5FD86C4A-C9D1-4240-8080-CEE653049F1B}"/>
    <cellStyle name="SAPBEXaggData 2 4 2 5" xfId="26760" xr:uid="{AB6CEEDE-42CE-406D-9BCA-54A0AEF2656A}"/>
    <cellStyle name="SAPBEXaggData 2 5" xfId="18099" xr:uid="{00000000-0005-0000-0000-0000C7430000}"/>
    <cellStyle name="SAPBEXaggData 2 5 2" xfId="20189" xr:uid="{00000000-0005-0000-0000-0000C7430000}"/>
    <cellStyle name="SAPBEXaggData 2 5 2 2" xfId="28557" xr:uid="{04E33914-92CC-4D51-88F9-83001665B169}"/>
    <cellStyle name="SAPBEXaggData 2 5 2 3" xfId="29770" xr:uid="{EC877C0B-310C-4B03-9645-718CEB170E0A}"/>
    <cellStyle name="SAPBEXaggData 2 5 2 4" xfId="30170" xr:uid="{8BA1A22B-7D37-46E9-A935-EBCDA0AACAFE}"/>
    <cellStyle name="SAPBEXaggData 2 5 2 5" xfId="30544" xr:uid="{DF2EC82F-6F77-4064-B55F-C8D0F8964A40}"/>
    <cellStyle name="SAPBEXaggData 2 5 2 6" xfId="30951" xr:uid="{42E4BE4F-C32B-4653-8685-EAD8A4536F44}"/>
    <cellStyle name="SAPBEXaggData 2 5 3" xfId="27885" xr:uid="{F1D143D3-46D7-452F-A7ED-C526C06A372E}"/>
    <cellStyle name="SAPBEXaggData 2 5 4" xfId="29469" xr:uid="{AB7AD51A-ECC0-4980-8358-D283E52F0467}"/>
    <cellStyle name="SAPBEXaggData 2 5 5" xfId="29388" xr:uid="{04FB4F8C-265A-46FE-B2FD-969AA2ECE35C}"/>
    <cellStyle name="SAPBEXaggData 2 5 6" xfId="26759" xr:uid="{E00F652B-7AF8-4D48-89D2-6E6E97BDA65A}"/>
    <cellStyle name="SAPBEXaggData 2 6" xfId="18100" xr:uid="{00000000-0005-0000-0000-0000C8430000}"/>
    <cellStyle name="SAPBEXaggData 2 7" xfId="18083" xr:uid="{00000000-0005-0000-0000-0000B7430000}"/>
    <cellStyle name="SAPBEXaggData 2 8" xfId="20906" xr:uid="{4EE5E41B-FA6D-4260-A458-F4C47F157548}"/>
    <cellStyle name="SAPBEXaggData 3" xfId="18101" xr:uid="{00000000-0005-0000-0000-0000C9430000}"/>
    <cellStyle name="SAPBEXaggData 3 2" xfId="18102" xr:uid="{00000000-0005-0000-0000-0000CA430000}"/>
    <cellStyle name="SAPBEXaggData 3 2 2" xfId="18103" xr:uid="{00000000-0005-0000-0000-0000CB430000}"/>
    <cellStyle name="SAPBEXaggData 3 2 2 2" xfId="20190" xr:uid="{00000000-0005-0000-0000-0000CB430000}"/>
    <cellStyle name="SAPBEXaggData 3 2 2 2 2" xfId="28558" xr:uid="{231B4DD7-1E99-47FF-A946-363848EB5AB0}"/>
    <cellStyle name="SAPBEXaggData 3 2 2 2 3" xfId="29771" xr:uid="{66B52E6A-11C4-4581-A71C-3897DD0D61FC}"/>
    <cellStyle name="SAPBEXaggData 3 2 2 2 4" xfId="30171" xr:uid="{F36D3AC4-4317-48CF-9E9D-659F08DA1B80}"/>
    <cellStyle name="SAPBEXaggData 3 2 2 2 5" xfId="30545" xr:uid="{1FD64836-CA58-4871-8BEB-F54A1D9DBCBB}"/>
    <cellStyle name="SAPBEXaggData 3 2 2 2 6" xfId="30952" xr:uid="{EDAD869A-38D1-41F3-B9F7-6A9E6BEF2149}"/>
    <cellStyle name="SAPBEXaggData 3 2 2 3" xfId="27886" xr:uid="{200602E1-4D1A-4DB2-B255-EF0820BC6F94}"/>
    <cellStyle name="SAPBEXaggData 3 2 2 4" xfId="29385" xr:uid="{CF8E7EA0-F0C3-43B3-A28C-0D6D0D1AA4A6}"/>
    <cellStyle name="SAPBEXaggData 3 2 2 5" xfId="26756" xr:uid="{7FEC8977-DEFA-4AAA-B7B5-A1100CE2B4FD}"/>
    <cellStyle name="SAPBEXaggData 3 3" xfId="18104" xr:uid="{00000000-0005-0000-0000-0000CC430000}"/>
    <cellStyle name="SAPBEXaggData 3 3 2" xfId="20191" xr:uid="{00000000-0005-0000-0000-0000CC430000}"/>
    <cellStyle name="SAPBEXaggData 3 3 2 2" xfId="28559" xr:uid="{5CF62CD4-13A9-4768-9A6E-C402FC2695D5}"/>
    <cellStyle name="SAPBEXaggData 3 3 3" xfId="27887" xr:uid="{18BE0209-361B-4C78-9455-A846EA203074}"/>
    <cellStyle name="SAPBEXaggData 3 4" xfId="18105" xr:uid="{00000000-0005-0000-0000-0000CD430000}"/>
    <cellStyle name="SAPBEXaggData 3 4 2" xfId="20192" xr:uid="{00000000-0005-0000-0000-0000CD430000}"/>
    <cellStyle name="SAPBEXaggData 3 4 2 2" xfId="28560" xr:uid="{6998EE98-3CE6-4C2F-8381-E4736E4E97AD}"/>
    <cellStyle name="SAPBEXaggData 3 4 2 3" xfId="29772" xr:uid="{080825BA-3907-4363-95E3-5F401A034F5E}"/>
    <cellStyle name="SAPBEXaggData 3 4 2 4" xfId="30172" xr:uid="{898170BB-7B38-4440-BD57-30C0DB9F1730}"/>
    <cellStyle name="SAPBEXaggData 3 4 2 5" xfId="30546" xr:uid="{8B77B529-903E-4AAB-ABEC-157BA8DC339C}"/>
    <cellStyle name="SAPBEXaggData 3 4 2 6" xfId="30953" xr:uid="{8E0632E4-34DD-46E7-9956-946701238348}"/>
    <cellStyle name="SAPBEXaggData 3 4 3" xfId="27888" xr:uid="{471D5B77-3C49-4AF5-B08E-011C68FBA5C4}"/>
    <cellStyle name="SAPBEXaggData 3 4 4" xfId="29470" xr:uid="{915347F5-C8C8-4725-9D8F-981F63BB3D6E}"/>
    <cellStyle name="SAPBEXaggData 3 4 5" xfId="29384" xr:uid="{A41E8D05-4758-4A52-B8B0-3931F2A9F484}"/>
    <cellStyle name="SAPBEXaggData 3 4 6" xfId="26755" xr:uid="{CBE91BA7-3DB6-4797-97B1-F518B1F4810E}"/>
    <cellStyle name="SAPBEXaggData 3 5" xfId="18106" xr:uid="{00000000-0005-0000-0000-0000CE430000}"/>
    <cellStyle name="SAPBEXaggData 4" xfId="18107" xr:uid="{00000000-0005-0000-0000-0000CF430000}"/>
    <cellStyle name="SAPBEXaggData 4 2" xfId="18108" xr:uid="{00000000-0005-0000-0000-0000D0430000}"/>
    <cellStyle name="SAPBEXaggData 4 3" xfId="20193" xr:uid="{00000000-0005-0000-0000-0000CF430000}"/>
    <cellStyle name="SAPBEXaggData 4 3 2" xfId="28561" xr:uid="{736DA011-CB2D-40C7-9F3C-2303578961B8}"/>
    <cellStyle name="SAPBEXaggData 4 3 3" xfId="29773" xr:uid="{7C634067-AF4D-47D0-A726-11CADE827395}"/>
    <cellStyle name="SAPBEXaggData 4 3 4" xfId="30173" xr:uid="{9B1FE88A-E9D0-48BD-BD32-9C2DC9100839}"/>
    <cellStyle name="SAPBEXaggData 4 3 5" xfId="30547" xr:uid="{6AE1FD40-69B1-4388-A1A7-82779DEAE998}"/>
    <cellStyle name="SAPBEXaggData 4 3 6" xfId="30954" xr:uid="{8B739A2C-4E36-4EC7-9ADD-9FD488CB5067}"/>
    <cellStyle name="SAPBEXaggData 4 4" xfId="27889" xr:uid="{08C00828-2D8D-4535-8A08-2585E1FFDEC5}"/>
    <cellStyle name="SAPBEXaggData 4 5" xfId="29471" xr:uid="{AAEE23B5-DDCE-449F-8C34-C0251E5207F3}"/>
    <cellStyle name="SAPBEXaggData 4 6" xfId="29383" xr:uid="{13BCC0E8-B05E-4552-9F55-683BCF4BCEFE}"/>
    <cellStyle name="SAPBEXaggData 4 7" xfId="26752" xr:uid="{A2FEB8D1-A3B4-4216-B750-0C39CEAC2C45}"/>
    <cellStyle name="SAPBEXaggData 5" xfId="18109" xr:uid="{00000000-0005-0000-0000-0000D1430000}"/>
    <cellStyle name="SAPBEXaggData 6" xfId="18110" xr:uid="{00000000-0005-0000-0000-0000D2430000}"/>
    <cellStyle name="SAPBEXaggData 6 2" xfId="20194" xr:uid="{00000000-0005-0000-0000-0000D2430000}"/>
    <cellStyle name="SAPBEXaggData 6 2 2" xfId="28562" xr:uid="{C067BCCF-D324-484E-865E-49AEF99B831A}"/>
    <cellStyle name="SAPBEXaggData 6 2 3" xfId="29774" xr:uid="{8D5D798F-5C04-49EB-830E-72559FD0411A}"/>
    <cellStyle name="SAPBEXaggData 6 2 4" xfId="30174" xr:uid="{1614F5E2-A42F-42DF-B1D9-75EA98D30EF6}"/>
    <cellStyle name="SAPBEXaggData 6 2 5" xfId="30548" xr:uid="{226B2238-D3EF-4C0F-8B89-1F974487A7CA}"/>
    <cellStyle name="SAPBEXaggData 6 2 6" xfId="30955" xr:uid="{E41B7583-2C3E-4399-B007-83BF65A3EE91}"/>
    <cellStyle name="SAPBEXaggData 6 3" xfId="27890" xr:uid="{368A176E-814C-4F3B-99F3-5A6A28793528}"/>
    <cellStyle name="SAPBEXaggData 6 4" xfId="29472" xr:uid="{2DC719D7-48F2-4BAF-8639-6737A5D958D0}"/>
    <cellStyle name="SAPBEXaggData 6 5" xfId="29382" xr:uid="{E81625EE-C7BB-428B-8115-E58EA1EA818E}"/>
    <cellStyle name="SAPBEXaggData 6 6" xfId="26751" xr:uid="{BABD836B-9835-409B-84FA-26C8CDAA8BC8}"/>
    <cellStyle name="SAPBEXaggData 7" xfId="18111" xr:uid="{00000000-0005-0000-0000-0000D3430000}"/>
    <cellStyle name="SAPBEXaggData 8" xfId="13621" xr:uid="{00000000-0005-0000-0000-0000B6430000}"/>
    <cellStyle name="SAPBEXaggData 8 2" xfId="26891" xr:uid="{117E83E7-D1FE-40F8-A5DF-528BB71E883A}"/>
    <cellStyle name="SAPBEXaggData 8 3" xfId="28939" xr:uid="{AA457F7E-329C-4C69-8EDA-6BEA575AB057}"/>
    <cellStyle name="SAPBEXaggData 8 4" xfId="26916" xr:uid="{6F9BA092-5FEB-41CD-9D5E-E428B55BED54}"/>
    <cellStyle name="SAPBEXaggData 8 5" xfId="20740" xr:uid="{823EBF11-5A7B-4691-BB62-15F82F8B6E95}"/>
    <cellStyle name="SAPBEXaggData 8 6" xfId="26020" xr:uid="{9C2119A4-A6C1-4748-95FB-642018AEBE4B}"/>
    <cellStyle name="SAPBEXaggData 9" xfId="20905" xr:uid="{E0CE9A7A-8A8A-4E9D-BCB3-02A2DEF39F63}"/>
    <cellStyle name="SAPBEXaggData_App b.3 Unspent_" xfId="2648" xr:uid="{00000000-0005-0000-0000-00002D0A0000}"/>
    <cellStyle name="SAPBEXaggDataEmph" xfId="2649" xr:uid="{00000000-0005-0000-0000-00002E0A0000}"/>
    <cellStyle name="SAPBEXaggDataEmph 10" xfId="27467" xr:uid="{47F09529-DB41-4E48-B610-99957295FCBD}"/>
    <cellStyle name="SAPBEXaggDataEmph 11" xfId="29020" xr:uid="{A8F377D4-4097-43DA-A1C3-C41E1B980152}"/>
    <cellStyle name="SAPBEXaggDataEmph 2" xfId="2650" xr:uid="{00000000-0005-0000-0000-00002F0A0000}"/>
    <cellStyle name="SAPBEXaggDataEmph 2 10" xfId="29019" xr:uid="{9AAE30F8-62EE-48AA-92BA-CDB9345BABA4}"/>
    <cellStyle name="SAPBEXaggDataEmph 2 2" xfId="18114" xr:uid="{00000000-0005-0000-0000-0000D6430000}"/>
    <cellStyle name="SAPBEXaggDataEmph 2 2 2" xfId="18115" xr:uid="{00000000-0005-0000-0000-0000D7430000}"/>
    <cellStyle name="SAPBEXaggDataEmph 2 2 2 2" xfId="20195" xr:uid="{00000000-0005-0000-0000-0000D7430000}"/>
    <cellStyle name="SAPBEXaggDataEmph 2 2 2 2 2" xfId="28563" xr:uid="{C4C48843-F75F-4FDA-983A-8F5CC44F7CC9}"/>
    <cellStyle name="SAPBEXaggDataEmph 2 2 2 2 3" xfId="29775" xr:uid="{DC9644C3-DB35-4DDB-B5EE-015E30C02495}"/>
    <cellStyle name="SAPBEXaggDataEmph 2 2 2 2 4" xfId="30175" xr:uid="{A7528ABD-F1AC-46C9-91BC-793A462224E9}"/>
    <cellStyle name="SAPBEXaggDataEmph 2 2 2 2 5" xfId="30549" xr:uid="{9502E1B8-B18F-4574-AE29-66D6D1992D9B}"/>
    <cellStyle name="SAPBEXaggDataEmph 2 2 2 2 6" xfId="30956" xr:uid="{3E301D7D-ECE6-4C26-A9CF-A2397828465D}"/>
    <cellStyle name="SAPBEXaggDataEmph 2 2 2 3" xfId="27891" xr:uid="{DE2D5FA4-5E14-4D57-BDCB-89ECC28D1B21}"/>
    <cellStyle name="SAPBEXaggDataEmph 2 2 2 4" xfId="29381" xr:uid="{66C22957-BF76-4D23-B3A8-58E867059C16}"/>
    <cellStyle name="SAPBEXaggDataEmph 2 2 2 5" xfId="26747" xr:uid="{60E68E7C-6D19-4BBC-9048-6798642186C1}"/>
    <cellStyle name="SAPBEXaggDataEmph 2 3" xfId="18116" xr:uid="{00000000-0005-0000-0000-0000D8430000}"/>
    <cellStyle name="SAPBEXaggDataEmph 2 3 2" xfId="20196" xr:uid="{00000000-0005-0000-0000-0000D8430000}"/>
    <cellStyle name="SAPBEXaggDataEmph 2 3 2 2" xfId="28564" xr:uid="{D70FCA5B-4FB2-4645-A8FD-2CF57675DA65}"/>
    <cellStyle name="SAPBEXaggDataEmph 2 3 2 3" xfId="29776" xr:uid="{C8DD173E-F490-4836-B11A-B74728C4340D}"/>
    <cellStyle name="SAPBEXaggDataEmph 2 3 2 4" xfId="30176" xr:uid="{D91FED7E-5245-4EE0-B7A1-58FCF8EC3A54}"/>
    <cellStyle name="SAPBEXaggDataEmph 2 3 2 5" xfId="30550" xr:uid="{69A45BFC-A1FA-4C47-8DAB-CE5A73AD3DE6}"/>
    <cellStyle name="SAPBEXaggDataEmph 2 3 2 6" xfId="30957" xr:uid="{A574CCA1-FDA1-4F6D-83E2-043E28193065}"/>
    <cellStyle name="SAPBEXaggDataEmph 2 3 3" xfId="27892" xr:uid="{74787173-D5FC-4C12-B617-04DBBB8098C2}"/>
    <cellStyle name="SAPBEXaggDataEmph 2 3 4" xfId="29379" xr:uid="{424CE1CC-C00B-4366-B3E7-F0AECE1A1BDE}"/>
    <cellStyle name="SAPBEXaggDataEmph 2 3 5" xfId="26746" xr:uid="{53ED7164-F7BB-494B-8E10-0D2BAC4FD440}"/>
    <cellStyle name="SAPBEXaggDataEmph 2 4" xfId="18117" xr:uid="{00000000-0005-0000-0000-0000D9430000}"/>
    <cellStyle name="SAPBEXaggDataEmph 2 5" xfId="18113" xr:uid="{00000000-0005-0000-0000-0000D5430000}"/>
    <cellStyle name="SAPBEXaggDataEmph 2 6" xfId="20908" xr:uid="{6574CEFD-D0A2-4C19-96DE-5DF085791D24}"/>
    <cellStyle name="SAPBEXaggDataEmph 2 7" xfId="27794" xr:uid="{2C4FA5E2-5D03-4C1E-BB8E-4727B47C8BB0}"/>
    <cellStyle name="SAPBEXaggDataEmph 2 8" xfId="29453" xr:uid="{558660C0-6CB0-46E9-A1D3-EF24B5BC91E7}"/>
    <cellStyle name="SAPBEXaggDataEmph 2 9" xfId="27468" xr:uid="{78345E9A-2102-41F4-B11D-69DD1DCDC756}"/>
    <cellStyle name="SAPBEXaggDataEmph 3" xfId="18118" xr:uid="{00000000-0005-0000-0000-0000DA430000}"/>
    <cellStyle name="SAPBEXaggDataEmph 3 2" xfId="18119" xr:uid="{00000000-0005-0000-0000-0000DB430000}"/>
    <cellStyle name="SAPBEXaggDataEmph 3 3" xfId="18120" xr:uid="{00000000-0005-0000-0000-0000DC430000}"/>
    <cellStyle name="SAPBEXaggDataEmph 3 3 2" xfId="20197" xr:uid="{00000000-0005-0000-0000-0000DC430000}"/>
    <cellStyle name="SAPBEXaggDataEmph 3 3 2 2" xfId="28565" xr:uid="{BDCFA0E4-0BF3-4568-94D9-188F7B87ECF0}"/>
    <cellStyle name="SAPBEXaggDataEmph 3 3 2 3" xfId="29777" xr:uid="{4C08867D-71F6-48C1-8C79-0B9BF57F9D6A}"/>
    <cellStyle name="SAPBEXaggDataEmph 3 3 2 4" xfId="30177" xr:uid="{9B2EBA7D-E351-4ACD-970D-41F7622D7AA8}"/>
    <cellStyle name="SAPBEXaggDataEmph 3 3 2 5" xfId="30551" xr:uid="{9CA18DBC-6B37-4B50-8C6C-C5D53F4EB9B2}"/>
    <cellStyle name="SAPBEXaggDataEmph 3 3 2 6" xfId="30958" xr:uid="{EBC9A811-FE2B-4125-B7BF-1D9039B2AC0A}"/>
    <cellStyle name="SAPBEXaggDataEmph 3 3 3" xfId="27893" xr:uid="{4FA08492-D363-490A-851C-C97101669578}"/>
    <cellStyle name="SAPBEXaggDataEmph 3 3 4" xfId="29473" xr:uid="{00F4A1AA-6AD4-4222-A91F-4C2DA2B35245}"/>
    <cellStyle name="SAPBEXaggDataEmph 3 3 5" xfId="29378" xr:uid="{91F9743B-0980-41EB-8A1D-2B9716EA4C0C}"/>
    <cellStyle name="SAPBEXaggDataEmph 3 3 6" xfId="26743" xr:uid="{BB04D4CB-F1AF-4753-9137-6FE0C75B3DD7}"/>
    <cellStyle name="SAPBEXaggDataEmph 3 4" xfId="18121" xr:uid="{00000000-0005-0000-0000-0000DD430000}"/>
    <cellStyle name="SAPBEXaggDataEmph 3 4 2" xfId="20198" xr:uid="{00000000-0005-0000-0000-0000DD430000}"/>
    <cellStyle name="SAPBEXaggDataEmph 3 4 2 2" xfId="28566" xr:uid="{BE7D14E2-41C4-4631-B120-91EDB8980EAB}"/>
    <cellStyle name="SAPBEXaggDataEmph 3 4 2 3" xfId="29778" xr:uid="{D071163E-31C4-4BD0-9E91-4A12103FE031}"/>
    <cellStyle name="SAPBEXaggDataEmph 3 4 2 4" xfId="30178" xr:uid="{990994AD-287C-40AA-821B-6DE4959A45D3}"/>
    <cellStyle name="SAPBEXaggDataEmph 3 4 2 5" xfId="30552" xr:uid="{DC0A087A-D164-45BD-A12C-67E41B623EA3}"/>
    <cellStyle name="SAPBEXaggDataEmph 3 4 2 6" xfId="30959" xr:uid="{B2C26880-B428-426B-89EE-52EBAC92C65B}"/>
    <cellStyle name="SAPBEXaggDataEmph 3 4 3" xfId="27894" xr:uid="{54BF8784-0FF4-4202-9248-18582C69551F}"/>
    <cellStyle name="SAPBEXaggDataEmph 3 4 4" xfId="29474" xr:uid="{8152D31F-88DD-4975-BEDB-02EA84B254F8}"/>
    <cellStyle name="SAPBEXaggDataEmph 3 4 5" xfId="29377" xr:uid="{73E3B660-0768-4F33-B3E9-63095C008302}"/>
    <cellStyle name="SAPBEXaggDataEmph 3 4 6" xfId="26742" xr:uid="{DA85CA8D-5943-41BB-B23C-1F35A403C509}"/>
    <cellStyle name="SAPBEXaggDataEmph 3 5" xfId="18122" xr:uid="{00000000-0005-0000-0000-0000DE430000}"/>
    <cellStyle name="SAPBEXaggDataEmph 4" xfId="18123" xr:uid="{00000000-0005-0000-0000-0000DF430000}"/>
    <cellStyle name="SAPBEXaggDataEmph 4 2" xfId="18124" xr:uid="{00000000-0005-0000-0000-0000E0430000}"/>
    <cellStyle name="SAPBEXaggDataEmph 4 2 2" xfId="20199" xr:uid="{00000000-0005-0000-0000-0000E0430000}"/>
    <cellStyle name="SAPBEXaggDataEmph 4 2 2 2" xfId="28567" xr:uid="{1019109F-9F6D-4ECF-AE8D-4F2726B61063}"/>
    <cellStyle name="SAPBEXaggDataEmph 4 2 2 3" xfId="29779" xr:uid="{0EF2A174-30F0-4567-AD18-3FFD2F199179}"/>
    <cellStyle name="SAPBEXaggDataEmph 4 2 2 4" xfId="30179" xr:uid="{FB41C26D-0336-4006-93DA-2B90284E2CF1}"/>
    <cellStyle name="SAPBEXaggDataEmph 4 2 2 5" xfId="30553" xr:uid="{39F0A611-BE75-42E0-AA1D-ABE8691D4C7C}"/>
    <cellStyle name="SAPBEXaggDataEmph 4 2 2 6" xfId="30960" xr:uid="{7D2AA7E1-3AAC-46A1-B7DB-92FE480F464C}"/>
    <cellStyle name="SAPBEXaggDataEmph 4 2 3" xfId="27895" xr:uid="{08AB8518-C2CA-4403-9772-A063AED0B461}"/>
    <cellStyle name="SAPBEXaggDataEmph 4 2 4" xfId="29475" xr:uid="{13915B92-EB8D-4E3E-8277-9CAFF9F327B8}"/>
    <cellStyle name="SAPBEXaggDataEmph 4 2 5" xfId="29376" xr:uid="{E6FE603B-EAE4-424A-AB19-4FED1EDF796B}"/>
    <cellStyle name="SAPBEXaggDataEmph 4 2 6" xfId="26739" xr:uid="{3652C4A3-92CA-4FBA-8042-3F08F848948B}"/>
    <cellStyle name="SAPBEXaggDataEmph 5" xfId="18125" xr:uid="{00000000-0005-0000-0000-0000E1430000}"/>
    <cellStyle name="SAPBEXaggDataEmph 5 2" xfId="20200" xr:uid="{00000000-0005-0000-0000-0000E1430000}"/>
    <cellStyle name="SAPBEXaggDataEmph 5 2 2" xfId="28568" xr:uid="{683C4173-92A0-465B-980D-AFBB22DD515F}"/>
    <cellStyle name="SAPBEXaggDataEmph 5 2 3" xfId="29780" xr:uid="{2BC0007E-F179-4243-A10C-A8AA38326591}"/>
    <cellStyle name="SAPBEXaggDataEmph 5 2 4" xfId="30180" xr:uid="{C4510286-80A9-483A-90A3-7A1ABE1A4F94}"/>
    <cellStyle name="SAPBEXaggDataEmph 5 2 5" xfId="30554" xr:uid="{8CF9B996-FC9A-4269-A719-9AC7156395CB}"/>
    <cellStyle name="SAPBEXaggDataEmph 5 2 6" xfId="30961" xr:uid="{CCBB9247-4BBF-4575-AFFD-89C850FB5544}"/>
    <cellStyle name="SAPBEXaggDataEmph 5 3" xfId="27896" xr:uid="{82E7682B-814D-4CDF-B862-AF6655A96A40}"/>
    <cellStyle name="SAPBEXaggDataEmph 5 4" xfId="29476" xr:uid="{82F1A1A2-B30A-4185-A23F-D56C4C5B50EF}"/>
    <cellStyle name="SAPBEXaggDataEmph 5 5" xfId="29375" xr:uid="{06241EEB-83CB-4A16-A280-7328FBC15EE3}"/>
    <cellStyle name="SAPBEXaggDataEmph 5 6" xfId="26738" xr:uid="{E6EDFB2B-FBD9-4BA5-BBD2-7E388203F569}"/>
    <cellStyle name="SAPBEXaggDataEmph 6" xfId="18126" xr:uid="{00000000-0005-0000-0000-0000E2430000}"/>
    <cellStyle name="SAPBEXaggDataEmph 7" xfId="18112" xr:uid="{00000000-0005-0000-0000-0000D4430000}"/>
    <cellStyle name="SAPBEXaggDataEmph 8" xfId="20907" xr:uid="{60398E65-61DF-460B-BE26-9FA8D9AB1112}"/>
    <cellStyle name="SAPBEXaggDataEmph 9" xfId="27795" xr:uid="{A1285CAF-7AE5-4800-B75C-7D9D382944E0}"/>
    <cellStyle name="SAPBEXaggExc1" xfId="2651" xr:uid="{00000000-0005-0000-0000-0000300A0000}"/>
    <cellStyle name="SAPBEXaggExc1 2" xfId="18128" xr:uid="{00000000-0005-0000-0000-0000E4430000}"/>
    <cellStyle name="SAPBEXaggExc1 2 2" xfId="18129" xr:uid="{00000000-0005-0000-0000-0000E5430000}"/>
    <cellStyle name="SAPBEXaggExc1 3" xfId="18130" xr:uid="{00000000-0005-0000-0000-0000E6430000}"/>
    <cellStyle name="SAPBEXaggExc1 4" xfId="18127" xr:uid="{00000000-0005-0000-0000-0000E3430000}"/>
    <cellStyle name="SAPBEXaggExc1Emph" xfId="2652" xr:uid="{00000000-0005-0000-0000-0000310A0000}"/>
    <cellStyle name="SAPBEXaggExc1Emph 2" xfId="18132" xr:uid="{00000000-0005-0000-0000-0000E8430000}"/>
    <cellStyle name="SAPBEXaggExc1Emph 2 2" xfId="18133" xr:uid="{00000000-0005-0000-0000-0000E9430000}"/>
    <cellStyle name="SAPBEXaggExc1Emph 3" xfId="18134" xr:uid="{00000000-0005-0000-0000-0000EA430000}"/>
    <cellStyle name="SAPBEXaggExc1Emph 4" xfId="18131" xr:uid="{00000000-0005-0000-0000-0000E7430000}"/>
    <cellStyle name="SAPBEXaggExc2" xfId="2653" xr:uid="{00000000-0005-0000-0000-0000320A0000}"/>
    <cellStyle name="SAPBEXaggExc2 2" xfId="18136" xr:uid="{00000000-0005-0000-0000-0000EC430000}"/>
    <cellStyle name="SAPBEXaggExc2 2 2" xfId="18137" xr:uid="{00000000-0005-0000-0000-0000ED430000}"/>
    <cellStyle name="SAPBEXaggExc2 3" xfId="18138" xr:uid="{00000000-0005-0000-0000-0000EE430000}"/>
    <cellStyle name="SAPBEXaggExc2 4" xfId="18135" xr:uid="{00000000-0005-0000-0000-0000EB430000}"/>
    <cellStyle name="SAPBEXaggExc2Emph" xfId="2654" xr:uid="{00000000-0005-0000-0000-0000330A0000}"/>
    <cellStyle name="SAPBEXaggExc2Emph 2" xfId="18140" xr:uid="{00000000-0005-0000-0000-0000F0430000}"/>
    <cellStyle name="SAPBEXaggExc2Emph 2 2" xfId="18141" xr:uid="{00000000-0005-0000-0000-0000F1430000}"/>
    <cellStyle name="SAPBEXaggExc2Emph 3" xfId="18142" xr:uid="{00000000-0005-0000-0000-0000F2430000}"/>
    <cellStyle name="SAPBEXaggExc2Emph 4" xfId="18139" xr:uid="{00000000-0005-0000-0000-0000EF430000}"/>
    <cellStyle name="SAPBEXaggItem" xfId="2655" xr:uid="{00000000-0005-0000-0000-0000340A0000}"/>
    <cellStyle name="SAPBEXaggItem 2" xfId="2896" xr:uid="{00000000-0005-0000-0000-0000350A0000}"/>
    <cellStyle name="SAPBEXaggItem 2 2" xfId="18145" xr:uid="{00000000-0005-0000-0000-0000F5430000}"/>
    <cellStyle name="SAPBEXaggItem 2 2 2" xfId="18146" xr:uid="{00000000-0005-0000-0000-0000F6430000}"/>
    <cellStyle name="SAPBEXaggItem 2 2 3" xfId="18147" xr:uid="{00000000-0005-0000-0000-0000F7430000}"/>
    <cellStyle name="SAPBEXaggItem 2 2 3 2" xfId="20201" xr:uid="{00000000-0005-0000-0000-0000F7430000}"/>
    <cellStyle name="SAPBEXaggItem 2 2 3 2 2" xfId="28569" xr:uid="{43CC0A38-CD29-4F49-99C3-7AED3BCB714D}"/>
    <cellStyle name="SAPBEXaggItem 2 2 3 2 3" xfId="29781" xr:uid="{E792893B-6912-4973-BE91-88FBCF30AFF4}"/>
    <cellStyle name="SAPBEXaggItem 2 2 3 2 4" xfId="30181" xr:uid="{29E3B367-FC8A-4AAA-AF17-40A4EB599F05}"/>
    <cellStyle name="SAPBEXaggItem 2 2 3 2 5" xfId="30555" xr:uid="{F3524C75-DE87-4388-B539-DF5346B88D54}"/>
    <cellStyle name="SAPBEXaggItem 2 2 3 2 6" xfId="30962" xr:uid="{85B89F1C-D62B-4810-B47B-021C7339FB6E}"/>
    <cellStyle name="SAPBEXaggItem 2 2 3 3" xfId="27897" xr:uid="{B365F715-AD29-4ADC-92FF-3C0055A9572D}"/>
    <cellStyle name="SAPBEXaggItem 2 2 3 4" xfId="29373" xr:uid="{194E4750-AD32-49CF-807C-B32807AD9503}"/>
    <cellStyle name="SAPBEXaggItem 2 2 3 5" xfId="28456" xr:uid="{B70DCC93-ADA8-48A8-8858-922243420289}"/>
    <cellStyle name="SAPBEXaggItem 2 2 4" xfId="18148" xr:uid="{00000000-0005-0000-0000-0000F8430000}"/>
    <cellStyle name="SAPBEXaggItem 2 3" xfId="18149" xr:uid="{00000000-0005-0000-0000-0000F9430000}"/>
    <cellStyle name="SAPBEXaggItem 2 3 2" xfId="18150" xr:uid="{00000000-0005-0000-0000-0000FA430000}"/>
    <cellStyle name="SAPBEXaggItem 2 3 3" xfId="18151" xr:uid="{00000000-0005-0000-0000-0000FB430000}"/>
    <cellStyle name="SAPBEXaggItem 2 3 3 2" xfId="20202" xr:uid="{00000000-0005-0000-0000-0000FB430000}"/>
    <cellStyle name="SAPBEXaggItem 2 3 3 2 2" xfId="28570" xr:uid="{70035908-5676-4DF8-879C-89C40559C7AB}"/>
    <cellStyle name="SAPBEXaggItem 2 3 3 2 3" xfId="29782" xr:uid="{24C35AD7-4F0A-4AB1-80C6-48E46BF7EEF8}"/>
    <cellStyle name="SAPBEXaggItem 2 3 3 2 4" xfId="30182" xr:uid="{37381D99-1F7B-42C7-B0AB-62B3B65314B6}"/>
    <cellStyle name="SAPBEXaggItem 2 3 3 2 5" xfId="30556" xr:uid="{E7185C77-4AED-4D17-9879-48C0A2E2238A}"/>
    <cellStyle name="SAPBEXaggItem 2 3 3 2 6" xfId="30963" xr:uid="{F93C1A29-C96A-43DF-9C4E-803FE55E87BA}"/>
    <cellStyle name="SAPBEXaggItem 2 3 3 3" xfId="27898" xr:uid="{EE9B5A18-321C-402A-9B49-6D90C4F1BD35}"/>
    <cellStyle name="SAPBEXaggItem 2 3 3 4" xfId="29372" xr:uid="{9FB71D6B-2633-4838-9FB4-F313F57F0432}"/>
    <cellStyle name="SAPBEXaggItem 2 3 3 5" xfId="26729" xr:uid="{6F2AA36E-5543-42D4-901C-3D7754AA6CB8}"/>
    <cellStyle name="SAPBEXaggItem 2 3 4" xfId="18152" xr:uid="{00000000-0005-0000-0000-0000FC430000}"/>
    <cellStyle name="SAPBEXaggItem 2 4" xfId="18153" xr:uid="{00000000-0005-0000-0000-0000FD430000}"/>
    <cellStyle name="SAPBEXaggItem 2 4 2" xfId="18154" xr:uid="{00000000-0005-0000-0000-0000FE430000}"/>
    <cellStyle name="SAPBEXaggItem 2 4 2 2" xfId="20203" xr:uid="{00000000-0005-0000-0000-0000FE430000}"/>
    <cellStyle name="SAPBEXaggItem 2 4 2 2 2" xfId="28571" xr:uid="{5BCD70F9-1EF5-4713-8574-BD574E1E1562}"/>
    <cellStyle name="SAPBEXaggItem 2 4 2 2 3" xfId="29783" xr:uid="{DBB1A258-BB98-4FDA-85AF-152036FB89D2}"/>
    <cellStyle name="SAPBEXaggItem 2 4 2 2 4" xfId="30183" xr:uid="{7BF035E8-38B0-4354-BFAF-4455EA80FE88}"/>
    <cellStyle name="SAPBEXaggItem 2 4 2 2 5" xfId="30557" xr:uid="{E528D2D8-6438-4132-A70A-D609AC46CAE1}"/>
    <cellStyle name="SAPBEXaggItem 2 4 2 2 6" xfId="30964" xr:uid="{5CCD5839-BA63-409B-BF98-25EA817B32FC}"/>
    <cellStyle name="SAPBEXaggItem 2 4 2 3" xfId="27899" xr:uid="{895FEF81-C2D5-4AD7-9E74-16E3BA4861FD}"/>
    <cellStyle name="SAPBEXaggItem 2 4 2 4" xfId="29371" xr:uid="{AF8D8AC6-9918-4E80-8E49-87257397167B}"/>
    <cellStyle name="SAPBEXaggItem 2 4 2 5" xfId="26728" xr:uid="{0DCB5452-101C-42D5-B3A7-C821837C37C7}"/>
    <cellStyle name="SAPBEXaggItem 2 5" xfId="18155" xr:uid="{00000000-0005-0000-0000-0000FF430000}"/>
    <cellStyle name="SAPBEXaggItem 2 5 2" xfId="20204" xr:uid="{00000000-0005-0000-0000-0000FF430000}"/>
    <cellStyle name="SAPBEXaggItem 2 5 2 2" xfId="28572" xr:uid="{2B4B1F00-8425-441A-8693-0702FBF34D76}"/>
    <cellStyle name="SAPBEXaggItem 2 5 2 3" xfId="29784" xr:uid="{03EF6830-47D1-4BF7-B2A2-0A9B77E7B3EB}"/>
    <cellStyle name="SAPBEXaggItem 2 5 2 4" xfId="30184" xr:uid="{B5BDA1A4-5C00-4231-89CB-6AF9E8744ED6}"/>
    <cellStyle name="SAPBEXaggItem 2 5 2 5" xfId="30558" xr:uid="{07CDCD09-69E6-4DD0-8BB6-67C6ACBFCDE1}"/>
    <cellStyle name="SAPBEXaggItem 2 5 2 6" xfId="30965" xr:uid="{6842CB9D-186A-4B7F-984C-84E230303B27}"/>
    <cellStyle name="SAPBEXaggItem 2 5 3" xfId="27900" xr:uid="{095287C6-B8BD-457F-856F-5D1013554421}"/>
    <cellStyle name="SAPBEXaggItem 2 5 4" xfId="29370" xr:uid="{12880C99-9F78-4237-97BB-66037D42CF2F}"/>
    <cellStyle name="SAPBEXaggItem 2 5 5" xfId="26727" xr:uid="{7C51A01C-4AB6-44EC-92AF-26A9352404CA}"/>
    <cellStyle name="SAPBEXaggItem 2 6" xfId="18156" xr:uid="{00000000-0005-0000-0000-000000440000}"/>
    <cellStyle name="SAPBEXaggItem 2 7" xfId="18144" xr:uid="{00000000-0005-0000-0000-0000F4430000}"/>
    <cellStyle name="SAPBEXaggItem 2 8" xfId="21046" xr:uid="{0BA873F2-17F1-4EAC-ADC3-858C1A768603}"/>
    <cellStyle name="SAPBEXaggItem 3" xfId="18157" xr:uid="{00000000-0005-0000-0000-000001440000}"/>
    <cellStyle name="SAPBEXaggItem 3 2" xfId="18158" xr:uid="{00000000-0005-0000-0000-000002440000}"/>
    <cellStyle name="SAPBEXaggItem 3 3" xfId="18159" xr:uid="{00000000-0005-0000-0000-000003440000}"/>
    <cellStyle name="SAPBEXaggItem 3 3 2" xfId="20205" xr:uid="{00000000-0005-0000-0000-000003440000}"/>
    <cellStyle name="SAPBEXaggItem 3 3 2 2" xfId="28573" xr:uid="{F2B60EE5-4774-40C2-B8C5-09B41F5E6BEC}"/>
    <cellStyle name="SAPBEXaggItem 3 3 3" xfId="27901" xr:uid="{1118A923-FD01-4005-9964-5849E74BC49D}"/>
    <cellStyle name="SAPBEXaggItem 3 4" xfId="18160" xr:uid="{00000000-0005-0000-0000-000004440000}"/>
    <cellStyle name="SAPBEXaggItem 3 4 2" xfId="20206" xr:uid="{00000000-0005-0000-0000-000004440000}"/>
    <cellStyle name="SAPBEXaggItem 3 4 2 2" xfId="28574" xr:uid="{16917014-A7B0-48A8-B7D4-2AD8B930357C}"/>
    <cellStyle name="SAPBEXaggItem 3 4 2 3" xfId="29785" xr:uid="{635BC487-826B-4854-BD8D-99D5D56620AA}"/>
    <cellStyle name="SAPBEXaggItem 3 4 2 4" xfId="30185" xr:uid="{7C44BADE-448D-473E-A479-11D01B98575D}"/>
    <cellStyle name="SAPBEXaggItem 3 4 2 5" xfId="30559" xr:uid="{1586E917-B486-4E4A-A1E5-C3690182ACA6}"/>
    <cellStyle name="SAPBEXaggItem 3 4 2 6" xfId="30966" xr:uid="{68D726E3-5BC5-4D57-8FC2-B9425000F48C}"/>
    <cellStyle name="SAPBEXaggItem 3 4 3" xfId="27902" xr:uid="{91B868AE-A83C-4F93-BD09-41928EA659E8}"/>
    <cellStyle name="SAPBEXaggItem 3 4 4" xfId="29477" xr:uid="{5BB8EE19-50FB-49D6-AAA1-CF7FD56E62EC}"/>
    <cellStyle name="SAPBEXaggItem 3 4 5" xfId="29369" xr:uid="{4F47C03C-41C1-4329-8E86-7523638F7FD7}"/>
    <cellStyle name="SAPBEXaggItem 3 4 6" xfId="26724" xr:uid="{5D62313B-C229-482B-A87C-98229669CBB6}"/>
    <cellStyle name="SAPBEXaggItem 3 5" xfId="18161" xr:uid="{00000000-0005-0000-0000-000005440000}"/>
    <cellStyle name="SAPBEXaggItem 4" xfId="18162" xr:uid="{00000000-0005-0000-0000-000006440000}"/>
    <cellStyle name="SAPBEXaggItem 4 2" xfId="18163" xr:uid="{00000000-0005-0000-0000-000007440000}"/>
    <cellStyle name="SAPBEXaggItem 4 2 2" xfId="20207" xr:uid="{00000000-0005-0000-0000-000007440000}"/>
    <cellStyle name="SAPBEXaggItem 4 2 2 2" xfId="28575" xr:uid="{78618920-D7D0-49E3-B180-C0791FE94046}"/>
    <cellStyle name="SAPBEXaggItem 4 2 2 3" xfId="29786" xr:uid="{41047130-43A1-4A6F-8FB0-5C4022F7B21C}"/>
    <cellStyle name="SAPBEXaggItem 4 2 2 4" xfId="30186" xr:uid="{DE1E2CDC-FEE4-496D-AB79-59072DA7F175}"/>
    <cellStyle name="SAPBEXaggItem 4 2 2 5" xfId="30560" xr:uid="{AB3D3D65-B536-41FD-BC4A-3E0906EC4E43}"/>
    <cellStyle name="SAPBEXaggItem 4 2 2 6" xfId="30967" xr:uid="{2410DDB5-D21F-46EB-AEE8-2359B733BC87}"/>
    <cellStyle name="SAPBEXaggItem 4 2 3" xfId="27903" xr:uid="{58E34F01-9E48-4CEB-840F-EFF2FC7159F7}"/>
    <cellStyle name="SAPBEXaggItem 4 2 4" xfId="29478" xr:uid="{B79B9790-B885-426A-A36A-8DFF3F191FEC}"/>
    <cellStyle name="SAPBEXaggItem 4 2 5" xfId="27824" xr:uid="{61202747-CA7A-4659-ABAE-F5C09FFEB202}"/>
    <cellStyle name="SAPBEXaggItem 4 2 6" xfId="26723" xr:uid="{45CEF31C-3E5B-468C-9E91-999AAF50C5B7}"/>
    <cellStyle name="SAPBEXaggItem 5" xfId="18164" xr:uid="{00000000-0005-0000-0000-000008440000}"/>
    <cellStyle name="SAPBEXaggItem 5 2" xfId="20208" xr:uid="{00000000-0005-0000-0000-000008440000}"/>
    <cellStyle name="SAPBEXaggItem 5 2 2" xfId="28576" xr:uid="{21F3432B-4ED3-4EE4-A9AE-73D270A81BF2}"/>
    <cellStyle name="SAPBEXaggItem 5 2 3" xfId="29787" xr:uid="{23511313-642F-49D4-B0DC-A86379167D1B}"/>
    <cellStyle name="SAPBEXaggItem 5 2 4" xfId="30187" xr:uid="{FFA5CB79-B895-427C-B066-4F6FBF0970D8}"/>
    <cellStyle name="SAPBEXaggItem 5 2 5" xfId="30561" xr:uid="{38BAE141-8530-4120-88E0-9F32D954A333}"/>
    <cellStyle name="SAPBEXaggItem 5 2 6" xfId="30968" xr:uid="{7D7CA540-E4F6-402B-8663-87530A552FD6}"/>
    <cellStyle name="SAPBEXaggItem 5 3" xfId="27904" xr:uid="{4350A3BA-18F9-4F4D-9DC6-159FD52E1458}"/>
    <cellStyle name="SAPBEXaggItem 5 4" xfId="29479" xr:uid="{7DD97B0B-7259-4D78-A850-C1A1621E61EC}"/>
    <cellStyle name="SAPBEXaggItem 5 5" xfId="29368" xr:uid="{E66D3398-07A6-47FA-A4E8-82268C23F135}"/>
    <cellStyle name="SAPBEXaggItem 5 6" xfId="28480" xr:uid="{E2778525-AFDD-4983-A6CF-7D90ADBB8A24}"/>
    <cellStyle name="SAPBEXaggItem 6" xfId="18165" xr:uid="{00000000-0005-0000-0000-000009440000}"/>
    <cellStyle name="SAPBEXaggItem 7" xfId="18143" xr:uid="{00000000-0005-0000-0000-0000F3430000}"/>
    <cellStyle name="SAPBEXaggItem 8" xfId="20909" xr:uid="{A92BA4F9-5A04-4279-A6A8-506C96A678DC}"/>
    <cellStyle name="SAPBEXaggItemX" xfId="2656" xr:uid="{00000000-0005-0000-0000-0000360A0000}"/>
    <cellStyle name="SAPBEXaggItemX 10" xfId="29455" xr:uid="{420AA711-27CB-4513-8ED8-C93F385A2AF5}"/>
    <cellStyle name="SAPBEXaggItemX 11" xfId="29018" xr:uid="{3D9528AE-14C3-4BE7-B8C6-B86E11411501}"/>
    <cellStyle name="SAPBEXaggItemX 2" xfId="2657" xr:uid="{00000000-0005-0000-0000-0000370A0000}"/>
    <cellStyle name="SAPBEXaggItemX 2 10" xfId="29017" xr:uid="{AEB51CC7-682F-4A34-8B6E-7AEF0A43480A}"/>
    <cellStyle name="SAPBEXaggItemX 2 2" xfId="18168" xr:uid="{00000000-0005-0000-0000-00000C440000}"/>
    <cellStyle name="SAPBEXaggItemX 2 2 2" xfId="18169" xr:uid="{00000000-0005-0000-0000-00000D440000}"/>
    <cellStyle name="SAPBEXaggItemX 2 2 2 2" xfId="20209" xr:uid="{00000000-0005-0000-0000-00000D440000}"/>
    <cellStyle name="SAPBEXaggItemX 2 2 2 2 2" xfId="28577" xr:uid="{454CB8CC-DCD2-4B8A-BA2B-3E9E19199A95}"/>
    <cellStyle name="SAPBEXaggItemX 2 2 2 2 3" xfId="29788" xr:uid="{72CEEB53-8CCC-4E14-9760-5C4CE78FFCDB}"/>
    <cellStyle name="SAPBEXaggItemX 2 2 2 2 4" xfId="30188" xr:uid="{A41DD7AD-F47A-4918-8DAA-E0503E5B2948}"/>
    <cellStyle name="SAPBEXaggItemX 2 2 2 2 5" xfId="30562" xr:uid="{6E52BBA3-94CC-43AF-A19E-6E42D1AF7310}"/>
    <cellStyle name="SAPBEXaggItemX 2 2 2 2 6" xfId="30969" xr:uid="{F16547F5-681E-4D32-B55E-FDDBA8B29994}"/>
    <cellStyle name="SAPBEXaggItemX 2 2 2 3" xfId="27905" xr:uid="{357F902A-B7F0-4A43-A6BE-81E59A81F90B}"/>
    <cellStyle name="SAPBEXaggItemX 2 2 2 4" xfId="29480" xr:uid="{49D77DE0-6547-48B3-BF6E-745A361F54C9}"/>
    <cellStyle name="SAPBEXaggItemX 2 2 2 5" xfId="29367" xr:uid="{587FBB18-1461-4269-A94C-450C6AFB2886}"/>
    <cellStyle name="SAPBEXaggItemX 2 2 2 6" xfId="26721" xr:uid="{B5B5BF7F-E9E5-4FBE-992D-5CF86D907D15}"/>
    <cellStyle name="SAPBEXaggItemX 2 3" xfId="18170" xr:uid="{00000000-0005-0000-0000-00000E440000}"/>
    <cellStyle name="SAPBEXaggItemX 2 3 2" xfId="20210" xr:uid="{00000000-0005-0000-0000-00000E440000}"/>
    <cellStyle name="SAPBEXaggItemX 2 3 2 2" xfId="28578" xr:uid="{08CE3A70-5157-4A19-89B9-3FC2188B8EB8}"/>
    <cellStyle name="SAPBEXaggItemX 2 3 2 3" xfId="29789" xr:uid="{B278D457-EC6F-4775-8814-6A0C19AD00BB}"/>
    <cellStyle name="SAPBEXaggItemX 2 3 2 4" xfId="30189" xr:uid="{A9C320F1-C082-463C-AE6F-56DD4E9B5BBE}"/>
    <cellStyle name="SAPBEXaggItemX 2 3 2 5" xfId="30563" xr:uid="{349B9298-ED5C-4066-B7EA-3E664F6EC83B}"/>
    <cellStyle name="SAPBEXaggItemX 2 3 2 6" xfId="30970" xr:uid="{AE833A25-E492-445F-B6E8-D7848AF4343E}"/>
    <cellStyle name="SAPBEXaggItemX 2 3 3" xfId="27906" xr:uid="{5E6FA71B-2B74-4A0A-80F3-828A742842BC}"/>
    <cellStyle name="SAPBEXaggItemX 2 3 4" xfId="29481" xr:uid="{9592F077-FA47-4751-AE9B-FF2ADC951081}"/>
    <cellStyle name="SAPBEXaggItemX 2 3 5" xfId="29366" xr:uid="{FE6B28C1-6563-4A0E-BB67-9C736EF1C3B9}"/>
    <cellStyle name="SAPBEXaggItemX 2 3 6" xfId="26718" xr:uid="{99E3A195-23CF-4753-A2BC-6F1D24AAA669}"/>
    <cellStyle name="SAPBEXaggItemX 2 4" xfId="18171" xr:uid="{00000000-0005-0000-0000-00000F440000}"/>
    <cellStyle name="SAPBEXaggItemX 2 5" xfId="18167" xr:uid="{00000000-0005-0000-0000-00000B440000}"/>
    <cellStyle name="SAPBEXaggItemX 2 6" xfId="20911" xr:uid="{7B9B1865-70A3-482C-92CE-0BDBE9B3B390}"/>
    <cellStyle name="SAPBEXaggItemX 2 7" xfId="27792" xr:uid="{E928BD54-0578-4BD3-A043-1CF1ABC758CC}"/>
    <cellStyle name="SAPBEXaggItemX 2 8" xfId="29452" xr:uid="{8B266E1B-CE90-402E-8F24-6FF0003B7FD9}"/>
    <cellStyle name="SAPBEXaggItemX 2 9" xfId="27471" xr:uid="{15190BBF-1B1B-4D2C-87F9-E3116E3CAC67}"/>
    <cellStyle name="SAPBEXaggItemX 3" xfId="18172" xr:uid="{00000000-0005-0000-0000-000010440000}"/>
    <cellStyle name="SAPBEXaggItemX 3 2" xfId="18173" xr:uid="{00000000-0005-0000-0000-000011440000}"/>
    <cellStyle name="SAPBEXaggItemX 3 3" xfId="18174" xr:uid="{00000000-0005-0000-0000-000012440000}"/>
    <cellStyle name="SAPBEXaggItemX 3 3 2" xfId="20211" xr:uid="{00000000-0005-0000-0000-000012440000}"/>
    <cellStyle name="SAPBEXaggItemX 3 3 2 2" xfId="28579" xr:uid="{192602EF-7C91-4F42-B424-013C680A09C3}"/>
    <cellStyle name="SAPBEXaggItemX 3 3 2 3" xfId="29790" xr:uid="{4507185A-15E5-492B-B809-00FA00A3FD15}"/>
    <cellStyle name="SAPBEXaggItemX 3 3 2 4" xfId="30190" xr:uid="{C61BFBB9-E74E-46F8-8309-4C15172E960E}"/>
    <cellStyle name="SAPBEXaggItemX 3 3 2 5" xfId="30564" xr:uid="{B0F63B6F-9034-4517-AC13-0A2DF3197299}"/>
    <cellStyle name="SAPBEXaggItemX 3 3 2 6" xfId="30971" xr:uid="{A6376349-BABF-42D7-AF01-58251F8F8F69}"/>
    <cellStyle name="SAPBEXaggItemX 3 3 3" xfId="27907" xr:uid="{AA831ACC-D0E5-4392-8147-5835E60D1E57}"/>
    <cellStyle name="SAPBEXaggItemX 3 3 4" xfId="29482" xr:uid="{70BA3191-5E2D-46DC-99B9-ABC05BDD7903}"/>
    <cellStyle name="SAPBEXaggItemX 3 3 5" xfId="29365" xr:uid="{DE41D73C-74DB-4E92-998A-D1BFADD4134A}"/>
    <cellStyle name="SAPBEXaggItemX 3 3 6" xfId="26717" xr:uid="{4326DA8B-B1E9-4D7F-AC9C-203EA3EBD052}"/>
    <cellStyle name="SAPBEXaggItemX 3 4" xfId="18175" xr:uid="{00000000-0005-0000-0000-000013440000}"/>
    <cellStyle name="SAPBEXaggItemX 3 4 2" xfId="20212" xr:uid="{00000000-0005-0000-0000-000013440000}"/>
    <cellStyle name="SAPBEXaggItemX 3 4 2 2" xfId="28580" xr:uid="{2D72EFFE-497A-4199-8B4C-428E29E29FBF}"/>
    <cellStyle name="SAPBEXaggItemX 3 4 2 3" xfId="29791" xr:uid="{58E08162-E161-4912-AE20-6F774315CAA6}"/>
    <cellStyle name="SAPBEXaggItemX 3 4 2 4" xfId="30191" xr:uid="{DF6FCBC3-CCD9-4D6C-B210-2244188613C0}"/>
    <cellStyle name="SAPBEXaggItemX 3 4 2 5" xfId="30565" xr:uid="{847B2DD4-F528-4E32-A4A8-F8227C4D5B8C}"/>
    <cellStyle name="SAPBEXaggItemX 3 4 2 6" xfId="30972" xr:uid="{E1EF1EC3-2AD3-4D3F-8944-FD8B7E427D38}"/>
    <cellStyle name="SAPBEXaggItemX 3 4 3" xfId="27908" xr:uid="{75DE6277-0894-495E-A4A7-38889D456C9F}"/>
    <cellStyle name="SAPBEXaggItemX 3 4 4" xfId="29483" xr:uid="{142A7E76-ADA8-40B1-8F5F-9F03334CAF8F}"/>
    <cellStyle name="SAPBEXaggItemX 3 4 5" xfId="29364" xr:uid="{B80C047D-76F0-4F3E-B681-4F00CA23C878}"/>
    <cellStyle name="SAPBEXaggItemX 3 4 6" xfId="26716" xr:uid="{203458CB-DF5D-4F95-B7AB-2830EEA1EAE8}"/>
    <cellStyle name="SAPBEXaggItemX 3 5" xfId="18176" xr:uid="{00000000-0005-0000-0000-000014440000}"/>
    <cellStyle name="SAPBEXaggItemX 4" xfId="18177" xr:uid="{00000000-0005-0000-0000-000015440000}"/>
    <cellStyle name="SAPBEXaggItemX 4 2" xfId="18178" xr:uid="{00000000-0005-0000-0000-000016440000}"/>
    <cellStyle name="SAPBEXaggItemX 4 2 2" xfId="20213" xr:uid="{00000000-0005-0000-0000-000016440000}"/>
    <cellStyle name="SAPBEXaggItemX 4 2 2 2" xfId="28581" xr:uid="{E5E6F59B-39F4-4980-9A92-4338F414FE61}"/>
    <cellStyle name="SAPBEXaggItemX 4 2 2 3" xfId="29792" xr:uid="{8D89CC1B-14B0-43AF-BF9B-54F332E5CF35}"/>
    <cellStyle name="SAPBEXaggItemX 4 2 2 4" xfId="30192" xr:uid="{4DEF8749-D857-4972-B418-95411527952C}"/>
    <cellStyle name="SAPBEXaggItemX 4 2 2 5" xfId="30566" xr:uid="{DA8E265B-6ACC-4ACF-A5AC-553D04AD0524}"/>
    <cellStyle name="SAPBEXaggItemX 4 2 2 6" xfId="30973" xr:uid="{4E2A10C0-0CD5-4E1F-9286-E1B03C778824}"/>
    <cellStyle name="SAPBEXaggItemX 4 2 3" xfId="27909" xr:uid="{599B9F7A-C67B-4328-B7F6-2B5EF3430BD1}"/>
    <cellStyle name="SAPBEXaggItemX 4 2 4" xfId="29484" xr:uid="{75F4B6E9-5E4F-43C0-918D-19601B70E576}"/>
    <cellStyle name="SAPBEXaggItemX 4 2 5" xfId="29363" xr:uid="{5994597F-1906-41DC-9CEA-D9A9FC4CB780}"/>
    <cellStyle name="SAPBEXaggItemX 4 2 6" xfId="26715" xr:uid="{6F1E1694-334E-4AD0-BEA5-EE73EC098131}"/>
    <cellStyle name="SAPBEXaggItemX 5" xfId="18179" xr:uid="{00000000-0005-0000-0000-000017440000}"/>
    <cellStyle name="SAPBEXaggItemX 5 2" xfId="20214" xr:uid="{00000000-0005-0000-0000-000017440000}"/>
    <cellStyle name="SAPBEXaggItemX 5 2 2" xfId="28582" xr:uid="{19DC9ED7-4BF0-4DDB-A11D-ED4081F9C2F7}"/>
    <cellStyle name="SAPBEXaggItemX 5 2 3" xfId="29793" xr:uid="{543E1BAD-4A94-48C7-95B7-880107EEEBE4}"/>
    <cellStyle name="SAPBEXaggItemX 5 2 4" xfId="30193" xr:uid="{0342B3C2-11DC-4593-BC75-DFD63C4CD71D}"/>
    <cellStyle name="SAPBEXaggItemX 5 2 5" xfId="30567" xr:uid="{5A28670C-6232-4C37-94B8-856C50A11710}"/>
    <cellStyle name="SAPBEXaggItemX 5 2 6" xfId="30974" xr:uid="{0FFBEBFB-56FF-474F-8CD4-4FC5D1A7959A}"/>
    <cellStyle name="SAPBEXaggItemX 5 3" xfId="27910" xr:uid="{2C709BB4-412A-4431-9464-5D2C5013D2CA}"/>
    <cellStyle name="SAPBEXaggItemX 5 4" xfId="29485" xr:uid="{B1E711A8-0E8C-49E6-A8F1-D7BAF5A1E463}"/>
    <cellStyle name="SAPBEXaggItemX 5 5" xfId="29362" xr:uid="{9AB951EC-06B5-4043-86D4-CB105510627D}"/>
    <cellStyle name="SAPBEXaggItemX 5 6" xfId="26713" xr:uid="{0AE43B33-B11F-4249-B4EA-E7A74ADAA03B}"/>
    <cellStyle name="SAPBEXaggItemX 6" xfId="18180" xr:uid="{00000000-0005-0000-0000-000018440000}"/>
    <cellStyle name="SAPBEXaggItemX 7" xfId="18166" xr:uid="{00000000-0005-0000-0000-00000A440000}"/>
    <cellStyle name="SAPBEXaggItemX 8" xfId="20910" xr:uid="{2D58C7F0-1427-4ABF-A461-D4F0BD3382CC}"/>
    <cellStyle name="SAPBEXaggItemX 9" xfId="27793" xr:uid="{2DF2B136-AB4D-45C0-BFBD-111267E5CFF2}"/>
    <cellStyle name="SAPBEXchaText" xfId="2658" xr:uid="{00000000-0005-0000-0000-0000380A0000}"/>
    <cellStyle name="SAPBEXchaText 2" xfId="2659" xr:uid="{00000000-0005-0000-0000-0000390A0000}"/>
    <cellStyle name="SAPBEXchaText 2 2" xfId="2898" xr:uid="{00000000-0005-0000-0000-00003A0A0000}"/>
    <cellStyle name="SAPBEXchaText 2 2 2" xfId="18184" xr:uid="{00000000-0005-0000-0000-00001C440000}"/>
    <cellStyle name="SAPBEXchaText 2 2 3" xfId="18185" xr:uid="{00000000-0005-0000-0000-00001D440000}"/>
    <cellStyle name="SAPBEXchaText 2 2 3 2" xfId="20215" xr:uid="{00000000-0005-0000-0000-00001D440000}"/>
    <cellStyle name="SAPBEXchaText 2 2 3 2 2" xfId="28583" xr:uid="{FEB4112C-6036-499D-877D-1E5A53721B16}"/>
    <cellStyle name="SAPBEXchaText 2 2 3 2 3" xfId="29794" xr:uid="{183CB5FD-12E8-4B71-9912-CC0F6CC6432F}"/>
    <cellStyle name="SAPBEXchaText 2 2 3 2 4" xfId="30194" xr:uid="{6E6DFF7C-592B-487F-9735-BD7A07FBDE9B}"/>
    <cellStyle name="SAPBEXchaText 2 2 3 2 5" xfId="30568" xr:uid="{201E3B52-29F8-4418-885A-B53D79DEB211}"/>
    <cellStyle name="SAPBEXchaText 2 2 3 2 6" xfId="30975" xr:uid="{D4DB9778-158C-488C-BCFB-98FCD2E2A621}"/>
    <cellStyle name="SAPBEXchaText 2 2 3 3" xfId="27911" xr:uid="{6085FF4C-E46C-4767-AD5F-E313AFE58F8F}"/>
    <cellStyle name="SAPBEXchaText 2 2 3 4" xfId="29361" xr:uid="{D16D2A09-12DD-432E-ACFA-4DF31F6FB0A6}"/>
    <cellStyle name="SAPBEXchaText 2 2 3 5" xfId="26710" xr:uid="{6F145B4C-E364-4895-9887-3B6366ED46CD}"/>
    <cellStyle name="SAPBEXchaText 2 2 4" xfId="18186" xr:uid="{00000000-0005-0000-0000-00001E440000}"/>
    <cellStyle name="SAPBEXchaText 2 2 5" xfId="18183" xr:uid="{00000000-0005-0000-0000-00001B440000}"/>
    <cellStyle name="SAPBEXchaText 2 2 6" xfId="21048" xr:uid="{B5188BE5-B3FC-4906-B25C-D259B50960E1}"/>
    <cellStyle name="SAPBEXchaText 2 3" xfId="18187" xr:uid="{00000000-0005-0000-0000-00001F440000}"/>
    <cellStyle name="SAPBEXchaText 2 3 2" xfId="18188" xr:uid="{00000000-0005-0000-0000-000020440000}"/>
    <cellStyle name="SAPBEXchaText 2 3 3" xfId="18189" xr:uid="{00000000-0005-0000-0000-000021440000}"/>
    <cellStyle name="SAPBEXchaText 2 3 3 2" xfId="20216" xr:uid="{00000000-0005-0000-0000-000021440000}"/>
    <cellStyle name="SAPBEXchaText 2 3 3 2 2" xfId="28584" xr:uid="{F0E9A776-8FBE-4B18-BB3A-447431A8B1C4}"/>
    <cellStyle name="SAPBEXchaText 2 3 3 2 3" xfId="29795" xr:uid="{3C85B20D-1E19-49CB-B399-AD12FBF9B0EC}"/>
    <cellStyle name="SAPBEXchaText 2 3 3 2 4" xfId="30195" xr:uid="{68F4FE90-4AC2-4924-95C1-21540E873C48}"/>
    <cellStyle name="SAPBEXchaText 2 3 3 2 5" xfId="30569" xr:uid="{0A152328-5582-423B-95C7-E6A5D65B2B69}"/>
    <cellStyle name="SAPBEXchaText 2 3 3 2 6" xfId="30976" xr:uid="{1A888A65-22CA-4E80-A3FC-1969F1CA8EED}"/>
    <cellStyle name="SAPBEXchaText 2 3 3 3" xfId="27912" xr:uid="{1FC5DAD0-0DF2-4970-8CEB-2F9068F8B028}"/>
    <cellStyle name="SAPBEXchaText 2 3 3 4" xfId="29360" xr:uid="{857D46C9-6414-4ED1-B094-9CD3A6B4275D}"/>
    <cellStyle name="SAPBEXchaText 2 3 3 5" xfId="26709" xr:uid="{6BACDA04-552F-4AF9-B9FA-2F5D507664C0}"/>
    <cellStyle name="SAPBEXchaText 2 3 4" xfId="18190" xr:uid="{00000000-0005-0000-0000-000022440000}"/>
    <cellStyle name="SAPBEXchaText 2 4" xfId="18191" xr:uid="{00000000-0005-0000-0000-000023440000}"/>
    <cellStyle name="SAPBEXchaText 2 4 2" xfId="18192" xr:uid="{00000000-0005-0000-0000-000024440000}"/>
    <cellStyle name="SAPBEXchaText 2 4 2 2" xfId="18193" xr:uid="{00000000-0005-0000-0000-000025440000}"/>
    <cellStyle name="SAPBEXchaText 2 4 2 3" xfId="20217" xr:uid="{00000000-0005-0000-0000-000024440000}"/>
    <cellStyle name="SAPBEXchaText 2 4 2 3 2" xfId="28585" xr:uid="{7B298061-DFF7-48FE-9AEE-6AA46CA948C3}"/>
    <cellStyle name="SAPBEXchaText 2 4 2 4" xfId="27913" xr:uid="{C2745905-90F4-421B-BFF8-A5C1BBB499ED}"/>
    <cellStyle name="SAPBEXchaText 2 4 3" xfId="18194" xr:uid="{00000000-0005-0000-0000-000026440000}"/>
    <cellStyle name="SAPBEXchaText 2 5" xfId="18195" xr:uid="{00000000-0005-0000-0000-000027440000}"/>
    <cellStyle name="SAPBEXchaText 2 5 2" xfId="18196" xr:uid="{00000000-0005-0000-0000-000028440000}"/>
    <cellStyle name="SAPBEXchaText 2 5 2 2" xfId="20218" xr:uid="{00000000-0005-0000-0000-000028440000}"/>
    <cellStyle name="SAPBEXchaText 2 5 2 2 2" xfId="28586" xr:uid="{53A79329-492F-4812-B834-5DBE442AB5A7}"/>
    <cellStyle name="SAPBEXchaText 2 5 2 2 3" xfId="29796" xr:uid="{4806DB20-4456-417E-851F-41DF23120A09}"/>
    <cellStyle name="SAPBEXchaText 2 5 2 2 4" xfId="30196" xr:uid="{F744A7EA-60E6-4547-BC98-CF723CE3E609}"/>
    <cellStyle name="SAPBEXchaText 2 5 2 2 5" xfId="30570" xr:uid="{8D67A01E-2925-4E92-888E-E0308A5EF599}"/>
    <cellStyle name="SAPBEXchaText 2 5 2 2 6" xfId="30977" xr:uid="{BF0E067B-EE94-447D-9310-449F8CD9ED9F}"/>
    <cellStyle name="SAPBEXchaText 2 5 2 3" xfId="27914" xr:uid="{EDE130ED-97BE-4957-BD68-2C07162DC32D}"/>
    <cellStyle name="SAPBEXchaText 2 5 2 4" xfId="29359" xr:uid="{EEFDA491-56F8-46D1-A575-548D9EDF0CAC}"/>
    <cellStyle name="SAPBEXchaText 2 5 2 5" xfId="26705" xr:uid="{E2847BE6-0057-469A-A9B2-82A9273A26BF}"/>
    <cellStyle name="SAPBEXchaText 2 6" xfId="18197" xr:uid="{00000000-0005-0000-0000-000029440000}"/>
    <cellStyle name="SAPBEXchaText 2 6 2" xfId="20219" xr:uid="{00000000-0005-0000-0000-000029440000}"/>
    <cellStyle name="SAPBEXchaText 2 6 2 2" xfId="28587" xr:uid="{A7437E5E-0EE5-4EC2-9614-A07A9D1194D4}"/>
    <cellStyle name="SAPBEXchaText 2 6 2 3" xfId="29797" xr:uid="{FE7E7CA4-8AC1-45F1-A210-2B5B2D87C8F3}"/>
    <cellStyle name="SAPBEXchaText 2 6 2 4" xfId="30197" xr:uid="{CD1903BF-8A81-470E-96E3-EA6C114FD2FE}"/>
    <cellStyle name="SAPBEXchaText 2 6 2 5" xfId="30571" xr:uid="{02AD6DE5-98E1-417C-B42A-BB1806CA15E7}"/>
    <cellStyle name="SAPBEXchaText 2 6 2 6" xfId="30978" xr:uid="{6D2A2053-8C32-43EF-A5CC-BE71932FEB4C}"/>
    <cellStyle name="SAPBEXchaText 2 6 3" xfId="27915" xr:uid="{7A9B1771-20FF-4FFD-B001-5D64B4C7D3C6}"/>
    <cellStyle name="SAPBEXchaText 2 6 4" xfId="29358" xr:uid="{EB88D8EC-8198-48A2-876B-E865649B996C}"/>
    <cellStyle name="SAPBEXchaText 2 6 5" xfId="26704" xr:uid="{64B832CD-AF50-4433-AF3A-28674D3B1015}"/>
    <cellStyle name="SAPBEXchaText 2 7" xfId="18198" xr:uid="{00000000-0005-0000-0000-00002A440000}"/>
    <cellStyle name="SAPBEXchaText 2 8" xfId="18182" xr:uid="{00000000-0005-0000-0000-00001A440000}"/>
    <cellStyle name="SAPBEXchaText 2 9" xfId="20913" xr:uid="{C80846CE-8765-4B72-B204-2E13293A2E1F}"/>
    <cellStyle name="SAPBEXchaText 3" xfId="2897" xr:uid="{00000000-0005-0000-0000-00003B0A0000}"/>
    <cellStyle name="SAPBEXchaText 3 2" xfId="18200" xr:uid="{00000000-0005-0000-0000-00002C440000}"/>
    <cellStyle name="SAPBEXchaText 3 2 2" xfId="18201" xr:uid="{00000000-0005-0000-0000-00002D440000}"/>
    <cellStyle name="SAPBEXchaText 3 2 2 2" xfId="20220" xr:uid="{00000000-0005-0000-0000-00002D440000}"/>
    <cellStyle name="SAPBEXchaText 3 2 2 2 2" xfId="28588" xr:uid="{37000DE0-F404-49B0-AD67-530D02F7A47A}"/>
    <cellStyle name="SAPBEXchaText 3 2 2 2 3" xfId="29798" xr:uid="{9771E36B-458B-4A0E-AA6A-87ADC65EA893}"/>
    <cellStyle name="SAPBEXchaText 3 2 2 2 4" xfId="30198" xr:uid="{DD0837F4-FB8B-432C-A2B1-80BDC29DA482}"/>
    <cellStyle name="SAPBEXchaText 3 2 2 2 5" xfId="30572" xr:uid="{96B284A9-61AF-4C49-9E50-5EBEE3225D74}"/>
    <cellStyle name="SAPBEXchaText 3 2 2 2 6" xfId="30979" xr:uid="{8AA958D4-BC67-4F97-80A0-9F051C22791D}"/>
    <cellStyle name="SAPBEXchaText 3 2 2 3" xfId="27916" xr:uid="{0FAE37D1-AB04-415A-A353-FFD15E7825EA}"/>
    <cellStyle name="SAPBEXchaText 3 2 2 4" xfId="29486" xr:uid="{34769D0C-AD31-4D38-B3FA-D53CB66A7D5B}"/>
    <cellStyle name="SAPBEXchaText 3 2 2 5" xfId="28482" xr:uid="{1100B6AC-8032-4983-8E88-7236D2578653}"/>
    <cellStyle name="SAPBEXchaText 3 2 2 6" xfId="26701" xr:uid="{18396ED0-803F-4A6C-8C3C-655018C9AB57}"/>
    <cellStyle name="SAPBEXchaText 3 3" xfId="18202" xr:uid="{00000000-0005-0000-0000-00002E440000}"/>
    <cellStyle name="SAPBEXchaText 3 3 2" xfId="18203" xr:uid="{00000000-0005-0000-0000-00002F440000}"/>
    <cellStyle name="SAPBEXchaText 3 3 2 2" xfId="20222" xr:uid="{00000000-0005-0000-0000-00002F440000}"/>
    <cellStyle name="SAPBEXchaText 3 3 2 2 2" xfId="28590" xr:uid="{2D2CA6AE-53C8-4198-8281-2372485B746C}"/>
    <cellStyle name="SAPBEXchaText 3 3 2 2 3" xfId="29799" xr:uid="{4861BB43-B682-4A8B-AE05-D415569CBE72}"/>
    <cellStyle name="SAPBEXchaText 3 3 2 2 4" xfId="30199" xr:uid="{6B5F4928-4EF1-4A5D-B97E-2C8266058A3B}"/>
    <cellStyle name="SAPBEXchaText 3 3 2 2 5" xfId="30573" xr:uid="{CCE7764E-CA91-4E4F-8489-700DEADB97E8}"/>
    <cellStyle name="SAPBEXchaText 3 3 2 2 6" xfId="30980" xr:uid="{6E4D730E-9026-4720-A784-D4A31F1D5291}"/>
    <cellStyle name="SAPBEXchaText 3 3 2 3" xfId="27918" xr:uid="{CEC174B1-37E1-4130-857E-02536CF2EA66}"/>
    <cellStyle name="SAPBEXchaText 3 3 2 4" xfId="29487" xr:uid="{ADC519AB-FE85-4012-970D-81FA47FE076D}"/>
    <cellStyle name="SAPBEXchaText 3 3 2 5" xfId="29357" xr:uid="{26352DE4-C06D-4CE5-A2F1-60DA58FFD065}"/>
    <cellStyle name="SAPBEXchaText 3 3 2 6" xfId="26698" xr:uid="{390C3FE9-A9E8-42FE-BCD0-C66F305C7576}"/>
    <cellStyle name="SAPBEXchaText 3 3 3" xfId="20221" xr:uid="{00000000-0005-0000-0000-00002E440000}"/>
    <cellStyle name="SAPBEXchaText 3 3 3 2" xfId="28589" xr:uid="{9FE4329C-863D-452D-B3C0-02E0A8AEB364}"/>
    <cellStyle name="SAPBEXchaText 3 3 4" xfId="27917" xr:uid="{4D7A7CF5-4164-4589-AB7D-BB59F8F0B0ED}"/>
    <cellStyle name="SAPBEXchaText 3 4" xfId="18204" xr:uid="{00000000-0005-0000-0000-000030440000}"/>
    <cellStyle name="SAPBEXchaText 3 4 2" xfId="20223" xr:uid="{00000000-0005-0000-0000-000030440000}"/>
    <cellStyle name="SAPBEXchaText 3 4 2 2" xfId="28591" xr:uid="{6F184B3B-7686-4063-9FC8-8F7F729AAC34}"/>
    <cellStyle name="SAPBEXchaText 3 4 2 3" xfId="29800" xr:uid="{4CF43DF7-23CC-4C49-ABC8-2926B8CCD6E5}"/>
    <cellStyle name="SAPBEXchaText 3 4 2 4" xfId="30200" xr:uid="{F5ADE5F9-352B-4B6C-A52F-72A2C1643F58}"/>
    <cellStyle name="SAPBEXchaText 3 4 2 5" xfId="30574" xr:uid="{C4887CF7-C271-4F0C-A702-8DFEB2E5A32B}"/>
    <cellStyle name="SAPBEXchaText 3 4 2 6" xfId="30981" xr:uid="{D53AEF80-0B8F-4DDD-8AE5-9DBA21E0500B}"/>
    <cellStyle name="SAPBEXchaText 3 4 3" xfId="27919" xr:uid="{48E9E5E0-A353-414C-85A3-19B9A008A7DB}"/>
    <cellStyle name="SAPBEXchaText 3 4 4" xfId="29488" xr:uid="{4E9505F5-0BA3-4226-A420-B53BAB34EB68}"/>
    <cellStyle name="SAPBEXchaText 3 4 5" xfId="29356" xr:uid="{CE3EC73D-159E-4EEC-B597-3F072E4223E9}"/>
    <cellStyle name="SAPBEXchaText 3 4 6" xfId="26697" xr:uid="{3E83E5F5-C1B9-4584-B1AA-F8C680561044}"/>
    <cellStyle name="SAPBEXchaText 3 5" xfId="18205" xr:uid="{00000000-0005-0000-0000-000031440000}"/>
    <cellStyle name="SAPBEXchaText 3 6" xfId="18199" xr:uid="{00000000-0005-0000-0000-00002B440000}"/>
    <cellStyle name="SAPBEXchaText 3 7" xfId="21047" xr:uid="{7FD6E587-01C4-40EC-9E31-C33F68FD05AD}"/>
    <cellStyle name="SAPBEXchaText 4" xfId="18206" xr:uid="{00000000-0005-0000-0000-000032440000}"/>
    <cellStyle name="SAPBEXchaText 4 2" xfId="18207" xr:uid="{00000000-0005-0000-0000-000033440000}"/>
    <cellStyle name="SAPBEXchaText 4 2 2" xfId="20224" xr:uid="{00000000-0005-0000-0000-000033440000}"/>
    <cellStyle name="SAPBEXchaText 4 2 2 2" xfId="28592" xr:uid="{FDBE21EB-E08C-49FA-AA34-44EF0D467DE0}"/>
    <cellStyle name="SAPBEXchaText 4 2 2 3" xfId="29801" xr:uid="{25EA9E11-8D29-4B59-B0B2-3CD3D13BB4DF}"/>
    <cellStyle name="SAPBEXchaText 4 2 2 4" xfId="30201" xr:uid="{958CB54A-C193-4482-9AC2-4A3F2E30AD16}"/>
    <cellStyle name="SAPBEXchaText 4 2 2 5" xfId="30575" xr:uid="{5DF27FFF-12D1-4F50-B7A4-27A7117878C0}"/>
    <cellStyle name="SAPBEXchaText 4 2 2 6" xfId="30982" xr:uid="{353E83E7-027B-4E79-A07C-BC1C62443645}"/>
    <cellStyle name="SAPBEXchaText 4 2 3" xfId="27920" xr:uid="{5120EA30-7AC5-4375-BF1D-0EEE86271E21}"/>
    <cellStyle name="SAPBEXchaText 4 2 4" xfId="29489" xr:uid="{C5A2719E-9EB3-4D8E-AF16-25C70339A282}"/>
    <cellStyle name="SAPBEXchaText 4 2 5" xfId="29355" xr:uid="{DBB718A6-9F95-4FD4-A82A-BA5675CC9040}"/>
    <cellStyle name="SAPBEXchaText 4 2 6" xfId="26696" xr:uid="{FEE3C900-0AE8-4122-B338-9E093D3FAE28}"/>
    <cellStyle name="SAPBEXchaText 5" xfId="18208" xr:uid="{00000000-0005-0000-0000-000034440000}"/>
    <cellStyle name="SAPBEXchaText 5 2" xfId="18209" xr:uid="{00000000-0005-0000-0000-000035440000}"/>
    <cellStyle name="SAPBEXchaText 5 2 2" xfId="20225" xr:uid="{00000000-0005-0000-0000-000035440000}"/>
    <cellStyle name="SAPBEXchaText 5 2 2 2" xfId="28593" xr:uid="{AC242B5E-8877-4515-A3B4-0735478BE5D8}"/>
    <cellStyle name="SAPBEXchaText 5 2 2 3" xfId="29802" xr:uid="{C715256A-6F97-478A-8AE8-4FE17BA8CDFB}"/>
    <cellStyle name="SAPBEXchaText 5 2 2 4" xfId="30202" xr:uid="{93722358-A333-42E7-B0CF-AB721FFED265}"/>
    <cellStyle name="SAPBEXchaText 5 2 2 5" xfId="30576" xr:uid="{866870BB-0C08-4C09-9BD8-E9349AC0902E}"/>
    <cellStyle name="SAPBEXchaText 5 2 2 6" xfId="30983" xr:uid="{5BD5C16D-97C1-49A1-847E-CBA4411BD470}"/>
    <cellStyle name="SAPBEXchaText 5 2 3" xfId="27921" xr:uid="{863E87A3-3F00-4682-ABFA-1DFC9B6AFF8A}"/>
    <cellStyle name="SAPBEXchaText 5 2 4" xfId="29490" xr:uid="{FB48EC83-961D-4454-84AF-3E6403711566}"/>
    <cellStyle name="SAPBEXchaText 5 2 5" xfId="29354" xr:uid="{D50B1199-F323-4819-82B1-9120F7922E37}"/>
    <cellStyle name="SAPBEXchaText 5 2 6" xfId="26693" xr:uid="{596294A6-E0EE-4585-B6DA-BEFE83342F1B}"/>
    <cellStyle name="SAPBEXchaText 6" xfId="18210" xr:uid="{00000000-0005-0000-0000-000036440000}"/>
    <cellStyle name="SAPBEXchaText 7" xfId="18181" xr:uid="{00000000-0005-0000-0000-000019440000}"/>
    <cellStyle name="SAPBEXchaText 8" xfId="20912" xr:uid="{FE8996A5-BDA4-4C8A-901E-05DCC13CFE36}"/>
    <cellStyle name="SAPBEXchaText_Budget Consolidation by Balancing Acct v1" xfId="2660" xr:uid="{00000000-0005-0000-0000-00003C0A0000}"/>
    <cellStyle name="SAPBEXColoum_Header_SA" xfId="2661" xr:uid="{00000000-0005-0000-0000-00003D0A0000}"/>
    <cellStyle name="SAPBEXexcBad7" xfId="2662" xr:uid="{00000000-0005-0000-0000-00003E0A0000}"/>
    <cellStyle name="SAPBEXexcBad7 10" xfId="27474" xr:uid="{FFA1F40D-0CF3-4288-810B-D0D805D4CE47}"/>
    <cellStyle name="SAPBEXexcBad7 11" xfId="29015" xr:uid="{FE27F2F9-A98E-4863-9480-871A44021952}"/>
    <cellStyle name="SAPBEXexcBad7 2" xfId="2663" xr:uid="{00000000-0005-0000-0000-00003F0A0000}"/>
    <cellStyle name="SAPBEXexcBad7 2 10" xfId="29450" xr:uid="{08BA8A87-F50A-4A34-A51D-80058A1D4F24}"/>
    <cellStyle name="SAPBEXexcBad7 2 11" xfId="27475" xr:uid="{62A934B4-7537-4658-BF31-2B03AA1A71BB}"/>
    <cellStyle name="SAPBEXexcBad7 2 12" xfId="29014" xr:uid="{82C8FCD0-C732-4269-8C5A-EEC1E697BC1B}"/>
    <cellStyle name="SAPBEXexcBad7 2 2" xfId="18213" xr:uid="{00000000-0005-0000-0000-00003B440000}"/>
    <cellStyle name="SAPBEXexcBad7 2 2 2" xfId="18214" xr:uid="{00000000-0005-0000-0000-00003C440000}"/>
    <cellStyle name="SAPBEXexcBad7 2 2 3" xfId="18215" xr:uid="{00000000-0005-0000-0000-00003D440000}"/>
    <cellStyle name="SAPBEXexcBad7 2 2 3 2" xfId="20226" xr:uid="{00000000-0005-0000-0000-00003D440000}"/>
    <cellStyle name="SAPBEXexcBad7 2 2 3 2 2" xfId="28594" xr:uid="{79C44197-E619-45F3-8F8B-AB6FCD17CB12}"/>
    <cellStyle name="SAPBEXexcBad7 2 2 3 2 3" xfId="29803" xr:uid="{8F2872E4-02D2-43F9-B45B-BC3BD4422841}"/>
    <cellStyle name="SAPBEXexcBad7 2 2 3 2 4" xfId="30203" xr:uid="{44C4F0D4-430B-40B9-B867-F0CC9FE1EFFC}"/>
    <cellStyle name="SAPBEXexcBad7 2 2 3 2 5" xfId="30577" xr:uid="{41F97854-4F5B-4F91-BF97-3763C62469AF}"/>
    <cellStyle name="SAPBEXexcBad7 2 2 3 2 6" xfId="30984" xr:uid="{EEA6C5C2-B0AF-4C80-BA86-66924C3D9105}"/>
    <cellStyle name="SAPBEXexcBad7 2 2 3 3" xfId="27922" xr:uid="{1F10E75F-F9BC-4EDC-B84E-635405E5E7B5}"/>
    <cellStyle name="SAPBEXexcBad7 2 2 3 4" xfId="29353" xr:uid="{D5C70461-E553-44CA-9CCC-5A4EA1664D3E}"/>
    <cellStyle name="SAPBEXexcBad7 2 2 3 5" xfId="26691" xr:uid="{F8EEE4BF-B84F-46FF-B174-EBCFF097B07B}"/>
    <cellStyle name="SAPBEXexcBad7 2 2 4" xfId="18216" xr:uid="{00000000-0005-0000-0000-00003E440000}"/>
    <cellStyle name="SAPBEXexcBad7 2 3" xfId="18217" xr:uid="{00000000-0005-0000-0000-00003F440000}"/>
    <cellStyle name="SAPBEXexcBad7 2 3 2" xfId="18218" xr:uid="{00000000-0005-0000-0000-000040440000}"/>
    <cellStyle name="SAPBEXexcBad7 2 3 3" xfId="18219" xr:uid="{00000000-0005-0000-0000-000041440000}"/>
    <cellStyle name="SAPBEXexcBad7 2 3 3 2" xfId="20227" xr:uid="{00000000-0005-0000-0000-000041440000}"/>
    <cellStyle name="SAPBEXexcBad7 2 3 3 2 2" xfId="28595" xr:uid="{85430D3B-1BF0-426B-94BD-C76FD35DA4E1}"/>
    <cellStyle name="SAPBEXexcBad7 2 3 3 2 3" xfId="29804" xr:uid="{49B4DCCC-F517-46C8-AB8F-158CCF0ADBBA}"/>
    <cellStyle name="SAPBEXexcBad7 2 3 3 2 4" xfId="30204" xr:uid="{EA4CF693-70B1-4423-82D5-09BE37ECE3A0}"/>
    <cellStyle name="SAPBEXexcBad7 2 3 3 2 5" xfId="30578" xr:uid="{2A9C55E1-1936-400B-A414-313050F2E14B}"/>
    <cellStyle name="SAPBEXexcBad7 2 3 3 2 6" xfId="30985" xr:uid="{0BE42F41-CEBF-48D0-ABF1-85BF882CD48D}"/>
    <cellStyle name="SAPBEXexcBad7 2 3 3 3" xfId="27923" xr:uid="{97822D3C-F2A7-4402-8970-D4EE10DA422E}"/>
    <cellStyle name="SAPBEXexcBad7 2 3 3 4" xfId="29352" xr:uid="{8BCF0437-206B-44E4-ABCD-2410EFD5910F}"/>
    <cellStyle name="SAPBEXexcBad7 2 3 3 5" xfId="26688" xr:uid="{4EF79657-5C34-4C89-9694-870ECDE00A89}"/>
    <cellStyle name="SAPBEXexcBad7 2 3 4" xfId="18220" xr:uid="{00000000-0005-0000-0000-000042440000}"/>
    <cellStyle name="SAPBEXexcBad7 2 4" xfId="18221" xr:uid="{00000000-0005-0000-0000-000043440000}"/>
    <cellStyle name="SAPBEXexcBad7 2 4 2" xfId="18222" xr:uid="{00000000-0005-0000-0000-000044440000}"/>
    <cellStyle name="SAPBEXexcBad7 2 4 2 2" xfId="20228" xr:uid="{00000000-0005-0000-0000-000044440000}"/>
    <cellStyle name="SAPBEXexcBad7 2 4 2 2 2" xfId="28596" xr:uid="{BEEFE660-56F6-4E9D-906C-6F0BAF566872}"/>
    <cellStyle name="SAPBEXexcBad7 2 4 2 2 3" xfId="29805" xr:uid="{05340E4A-A265-49BF-829F-7FB0C71AA3B0}"/>
    <cellStyle name="SAPBEXexcBad7 2 4 2 2 4" xfId="30205" xr:uid="{ACB3E869-CFCB-4B80-8773-5CB99BF6A58C}"/>
    <cellStyle name="SAPBEXexcBad7 2 4 2 2 5" xfId="30579" xr:uid="{EF52881A-4DF0-44F8-86A0-4860ECF63FB1}"/>
    <cellStyle name="SAPBEXexcBad7 2 4 2 2 6" xfId="30986" xr:uid="{B729BDB9-33FC-4DF1-BBF6-A1F48CA60C03}"/>
    <cellStyle name="SAPBEXexcBad7 2 4 2 3" xfId="27924" xr:uid="{167F41CD-7E7A-4747-873E-C267F453BBF5}"/>
    <cellStyle name="SAPBEXexcBad7 2 4 2 4" xfId="29351" xr:uid="{3FCAF571-8C86-4F3C-878D-6301676C5828}"/>
    <cellStyle name="SAPBEXexcBad7 2 4 2 5" xfId="26687" xr:uid="{A2F02FDB-18BE-476B-8976-1259E518E0FB}"/>
    <cellStyle name="SAPBEXexcBad7 2 5" xfId="18223" xr:uid="{00000000-0005-0000-0000-000045440000}"/>
    <cellStyle name="SAPBEXexcBad7 2 5 2" xfId="20229" xr:uid="{00000000-0005-0000-0000-000045440000}"/>
    <cellStyle name="SAPBEXexcBad7 2 5 2 2" xfId="28597" xr:uid="{4D8A0EF7-8256-4417-B31A-B46C899EDDEC}"/>
    <cellStyle name="SAPBEXexcBad7 2 5 2 3" xfId="29806" xr:uid="{7FBAD110-9F5D-40DB-9370-B59BD0F65603}"/>
    <cellStyle name="SAPBEXexcBad7 2 5 2 4" xfId="30206" xr:uid="{5D7E8D13-4923-461B-AD86-1FDFB392C02D}"/>
    <cellStyle name="SAPBEXexcBad7 2 5 2 5" xfId="30580" xr:uid="{58BAC4E9-D32D-4FA1-BD1F-E69DCF75B1B1}"/>
    <cellStyle name="SAPBEXexcBad7 2 5 2 6" xfId="30987" xr:uid="{3F01C7A4-D5FC-4D5D-813D-DC6E49B18639}"/>
    <cellStyle name="SAPBEXexcBad7 2 5 3" xfId="27925" xr:uid="{D887FB29-3C78-4CF2-AE79-0A32131EE1E0}"/>
    <cellStyle name="SAPBEXexcBad7 2 5 4" xfId="29350" xr:uid="{4F72EE7A-151A-44E1-BDD9-B57142BC1BBC}"/>
    <cellStyle name="SAPBEXexcBad7 2 5 5" xfId="26685" xr:uid="{2F5F166C-DE2F-4270-8FFE-708E6F32827E}"/>
    <cellStyle name="SAPBEXexcBad7 2 6" xfId="18224" xr:uid="{00000000-0005-0000-0000-000046440000}"/>
    <cellStyle name="SAPBEXexcBad7 2 7" xfId="18212" xr:uid="{00000000-0005-0000-0000-00003A440000}"/>
    <cellStyle name="SAPBEXexcBad7 2 8" xfId="20915" xr:uid="{7B18D47C-613D-402D-98AE-E474589F0F9E}"/>
    <cellStyle name="SAPBEXexcBad7 2 9" xfId="27790" xr:uid="{BD1EEFEC-7AD7-4956-BA42-2F65C07FFB85}"/>
    <cellStyle name="SAPBEXexcBad7 3" xfId="18225" xr:uid="{00000000-0005-0000-0000-000047440000}"/>
    <cellStyle name="SAPBEXexcBad7 3 2" xfId="18226" xr:uid="{00000000-0005-0000-0000-000048440000}"/>
    <cellStyle name="SAPBEXexcBad7 3 3" xfId="18227" xr:uid="{00000000-0005-0000-0000-000049440000}"/>
    <cellStyle name="SAPBEXexcBad7 3 3 2" xfId="20230" xr:uid="{00000000-0005-0000-0000-000049440000}"/>
    <cellStyle name="SAPBEXexcBad7 3 3 2 2" xfId="28598" xr:uid="{2EB52081-FDD8-4CD3-A2DA-714113796367}"/>
    <cellStyle name="SAPBEXexcBad7 3 3 2 3" xfId="29807" xr:uid="{8A9DF432-1339-457A-8686-92F927A3A9C9}"/>
    <cellStyle name="SAPBEXexcBad7 3 3 2 4" xfId="30207" xr:uid="{8ECC2186-7429-40B8-A113-0635834F1CDA}"/>
    <cellStyle name="SAPBEXexcBad7 3 3 2 5" xfId="30581" xr:uid="{855BB442-E758-4F14-B7A4-12F6E2239038}"/>
    <cellStyle name="SAPBEXexcBad7 3 3 2 6" xfId="30988" xr:uid="{9AC35BA1-F870-4186-9881-63F15BD1B9E7}"/>
    <cellStyle name="SAPBEXexcBad7 3 3 3" xfId="27926" xr:uid="{79F4DA91-F0CE-439C-BA26-ABEEF9538AC7}"/>
    <cellStyle name="SAPBEXexcBad7 3 3 4" xfId="29491" xr:uid="{B539E023-CA1A-4D6F-A151-F94A222F09ED}"/>
    <cellStyle name="SAPBEXexcBad7 3 3 5" xfId="29349" xr:uid="{FD146DE1-2831-4402-A8E3-453839844F50}"/>
    <cellStyle name="SAPBEXexcBad7 3 3 6" xfId="26684" xr:uid="{3E5A6C00-1A91-4E17-8DDD-58DFA1CACA13}"/>
    <cellStyle name="SAPBEXexcBad7 3 4" xfId="18228" xr:uid="{00000000-0005-0000-0000-00004A440000}"/>
    <cellStyle name="SAPBEXexcBad7 3 4 2" xfId="20231" xr:uid="{00000000-0005-0000-0000-00004A440000}"/>
    <cellStyle name="SAPBEXexcBad7 3 4 2 2" xfId="28599" xr:uid="{0BFBD7CA-93BE-4932-B0D4-6AB6D928920A}"/>
    <cellStyle name="SAPBEXexcBad7 3 4 2 3" xfId="29808" xr:uid="{E7E5C88F-8F47-45FF-A140-7378C7939199}"/>
    <cellStyle name="SAPBEXexcBad7 3 4 2 4" xfId="30208" xr:uid="{DBB47580-98B5-45F7-9EEB-CC4DFA539ADC}"/>
    <cellStyle name="SAPBEXexcBad7 3 4 2 5" xfId="30582" xr:uid="{42C10A33-D5CE-412F-BEC0-4767D5D3DC14}"/>
    <cellStyle name="SAPBEXexcBad7 3 4 2 6" xfId="30989" xr:uid="{27FA793E-A147-40D1-A566-4D22816D79A2}"/>
    <cellStyle name="SAPBEXexcBad7 3 4 3" xfId="27927" xr:uid="{44145850-76BE-4F86-B9DB-E2CB2CD4B2EB}"/>
    <cellStyle name="SAPBEXexcBad7 3 4 4" xfId="29492" xr:uid="{80C8257D-04E9-4079-84A6-B1CA9A66E388}"/>
    <cellStyle name="SAPBEXexcBad7 3 4 5" xfId="29348" xr:uid="{E3183E8D-412C-4C2E-949D-06672ECD4A60}"/>
    <cellStyle name="SAPBEXexcBad7 3 4 6" xfId="26681" xr:uid="{A29B9807-5E83-4CBD-B74E-ADCA193E4DEA}"/>
    <cellStyle name="SAPBEXexcBad7 3 5" xfId="18229" xr:uid="{00000000-0005-0000-0000-00004B440000}"/>
    <cellStyle name="SAPBEXexcBad7 4" xfId="18230" xr:uid="{00000000-0005-0000-0000-00004C440000}"/>
    <cellStyle name="SAPBEXexcBad7 4 2" xfId="18231" xr:uid="{00000000-0005-0000-0000-00004D440000}"/>
    <cellStyle name="SAPBEXexcBad7 4 2 2" xfId="20232" xr:uid="{00000000-0005-0000-0000-00004D440000}"/>
    <cellStyle name="SAPBEXexcBad7 4 2 2 2" xfId="28600" xr:uid="{B282FE4D-E3FF-4C49-AB52-6321CB417865}"/>
    <cellStyle name="SAPBEXexcBad7 4 2 2 3" xfId="29809" xr:uid="{A5595C25-198A-4F5F-AF96-D6EDB46AB33F}"/>
    <cellStyle name="SAPBEXexcBad7 4 2 2 4" xfId="30209" xr:uid="{BF23EB63-11D1-4F0E-95DD-379226060DC5}"/>
    <cellStyle name="SAPBEXexcBad7 4 2 2 5" xfId="30583" xr:uid="{79F936FF-F98F-40C6-AAE0-37C8EEDF02AE}"/>
    <cellStyle name="SAPBEXexcBad7 4 2 2 6" xfId="30990" xr:uid="{A5420AD3-D765-4DD8-B635-6797CFFB2117}"/>
    <cellStyle name="SAPBEXexcBad7 4 2 3" xfId="27928" xr:uid="{D1697E6C-9510-41F1-AF3D-75CFEBCD2D9F}"/>
    <cellStyle name="SAPBEXexcBad7 4 2 4" xfId="29493" xr:uid="{D8F2ADE5-78DC-4623-A938-337BF6B8FC45}"/>
    <cellStyle name="SAPBEXexcBad7 4 2 5" xfId="29347" xr:uid="{2DBD90BB-AF33-4D8C-BF98-EA8DAABA4947}"/>
    <cellStyle name="SAPBEXexcBad7 4 2 6" xfId="26680" xr:uid="{FBFBB7B9-6BB8-42AC-AB99-471180303441}"/>
    <cellStyle name="SAPBEXexcBad7 5" xfId="18232" xr:uid="{00000000-0005-0000-0000-00004E440000}"/>
    <cellStyle name="SAPBEXexcBad7 5 2" xfId="20233" xr:uid="{00000000-0005-0000-0000-00004E440000}"/>
    <cellStyle name="SAPBEXexcBad7 5 2 2" xfId="28601" xr:uid="{CCD5C57E-B277-4AE4-BDC6-C229C39B47B5}"/>
    <cellStyle name="SAPBEXexcBad7 5 2 3" xfId="29810" xr:uid="{DC6B5658-89D8-4271-BCFD-4832756D3F3E}"/>
    <cellStyle name="SAPBEXexcBad7 5 2 4" xfId="30210" xr:uid="{FBDE8A6F-A716-4450-A9BB-7D2C1DC0A0A2}"/>
    <cellStyle name="SAPBEXexcBad7 5 2 5" xfId="30584" xr:uid="{26C82BED-765F-4588-8647-13259E587AF1}"/>
    <cellStyle name="SAPBEXexcBad7 5 2 6" xfId="30991" xr:uid="{8ADCC9FE-3603-447E-B3CA-80DE46180741}"/>
    <cellStyle name="SAPBEXexcBad7 5 3" xfId="27929" xr:uid="{74C4CF2E-E43D-4EF0-852F-7D41047DDA95}"/>
    <cellStyle name="SAPBEXexcBad7 5 4" xfId="29494" xr:uid="{445BC284-DC19-4BCE-8194-C041EB1231E0}"/>
    <cellStyle name="SAPBEXexcBad7 5 5" xfId="29346" xr:uid="{B0C60D79-BB8E-4A78-8F99-D594538CF921}"/>
    <cellStyle name="SAPBEXexcBad7 5 6" xfId="26679" xr:uid="{A0F63161-190D-419F-B17C-C74A11526006}"/>
    <cellStyle name="SAPBEXexcBad7 6" xfId="18233" xr:uid="{00000000-0005-0000-0000-00004F440000}"/>
    <cellStyle name="SAPBEXexcBad7 7" xfId="18211" xr:uid="{00000000-0005-0000-0000-000039440000}"/>
    <cellStyle name="SAPBEXexcBad7 8" xfId="20914" xr:uid="{56B65474-619A-4285-B74E-5836563BF3C8}"/>
    <cellStyle name="SAPBEXexcBad7 9" xfId="27791" xr:uid="{5A1B3269-4BDB-4DFB-BA35-9CC93186A64B}"/>
    <cellStyle name="SAPBEXexcBad8" xfId="2664" xr:uid="{00000000-0005-0000-0000-0000400A0000}"/>
    <cellStyle name="SAPBEXexcBad8 10" xfId="27476" xr:uid="{C5B06E99-CC91-4936-A0BE-8C05EAAC2F94}"/>
    <cellStyle name="SAPBEXexcBad8 11" xfId="29013" xr:uid="{97BC9DD2-CCFC-4E8F-9A43-A7E770F88EA7}"/>
    <cellStyle name="SAPBEXexcBad8 2" xfId="2665" xr:uid="{00000000-0005-0000-0000-0000410A0000}"/>
    <cellStyle name="SAPBEXexcBad8 2 10" xfId="29449" xr:uid="{5F59BC39-F74A-47C4-B627-C47099E44860}"/>
    <cellStyle name="SAPBEXexcBad8 2 11" xfId="27477" xr:uid="{9EAFF54A-5254-48EB-AE11-49AE8D2C2E49}"/>
    <cellStyle name="SAPBEXexcBad8 2 12" xfId="29012" xr:uid="{4683531A-C38E-4A04-B3AB-F3EDABF1AC62}"/>
    <cellStyle name="SAPBEXexcBad8 2 2" xfId="18236" xr:uid="{00000000-0005-0000-0000-000052440000}"/>
    <cellStyle name="SAPBEXexcBad8 2 2 2" xfId="18237" xr:uid="{00000000-0005-0000-0000-000053440000}"/>
    <cellStyle name="SAPBEXexcBad8 2 2 3" xfId="18238" xr:uid="{00000000-0005-0000-0000-000054440000}"/>
    <cellStyle name="SAPBEXexcBad8 2 2 3 2" xfId="20234" xr:uid="{00000000-0005-0000-0000-000054440000}"/>
    <cellStyle name="SAPBEXexcBad8 2 2 3 2 2" xfId="28602" xr:uid="{1B475A11-9B7C-4D75-A2FB-31F9876E71A5}"/>
    <cellStyle name="SAPBEXexcBad8 2 2 3 2 3" xfId="29811" xr:uid="{155F81B1-F4C9-4A5E-AA2B-1635A07DAE9E}"/>
    <cellStyle name="SAPBEXexcBad8 2 2 3 2 4" xfId="30211" xr:uid="{7A4C183E-86CE-4912-A3EE-881A9B3CDF77}"/>
    <cellStyle name="SAPBEXexcBad8 2 2 3 2 5" xfId="30585" xr:uid="{B00C764D-D930-4B5D-ABB6-10910F6FFBDC}"/>
    <cellStyle name="SAPBEXexcBad8 2 2 3 2 6" xfId="30992" xr:uid="{F30D32A1-4FF6-4043-9EE2-147F319F713B}"/>
    <cellStyle name="SAPBEXexcBad8 2 2 3 3" xfId="27930" xr:uid="{04C35743-25CA-4E82-AC6E-D28AFCA3557C}"/>
    <cellStyle name="SAPBEXexcBad8 2 2 3 4" xfId="30077" xr:uid="{48B73C4B-9E0C-4917-AAEB-3DFA5505769F}"/>
    <cellStyle name="SAPBEXexcBad8 2 2 3 5" xfId="26676" xr:uid="{70A6387D-9885-487C-85B1-8D49A51DDD76}"/>
    <cellStyle name="SAPBEXexcBad8 2 2 4" xfId="18239" xr:uid="{00000000-0005-0000-0000-000055440000}"/>
    <cellStyle name="SAPBEXexcBad8 2 3" xfId="18240" xr:uid="{00000000-0005-0000-0000-000056440000}"/>
    <cellStyle name="SAPBEXexcBad8 2 3 2" xfId="18241" xr:uid="{00000000-0005-0000-0000-000057440000}"/>
    <cellStyle name="SAPBEXexcBad8 2 3 3" xfId="18242" xr:uid="{00000000-0005-0000-0000-000058440000}"/>
    <cellStyle name="SAPBEXexcBad8 2 3 3 2" xfId="20235" xr:uid="{00000000-0005-0000-0000-000058440000}"/>
    <cellStyle name="SAPBEXexcBad8 2 3 3 2 2" xfId="28603" xr:uid="{E518CA11-A937-4EFD-8E20-3417C55E7EF1}"/>
    <cellStyle name="SAPBEXexcBad8 2 3 3 2 3" xfId="29812" xr:uid="{D826E419-B602-402C-87BD-830093744A15}"/>
    <cellStyle name="SAPBEXexcBad8 2 3 3 2 4" xfId="30212" xr:uid="{EDCD4ACC-A7B6-4F49-8243-14C2FBF9F5FD}"/>
    <cellStyle name="SAPBEXexcBad8 2 3 3 2 5" xfId="30586" xr:uid="{C78444A8-BC15-4963-846E-118CFD1E7EC2}"/>
    <cellStyle name="SAPBEXexcBad8 2 3 3 2 6" xfId="30993" xr:uid="{78F7ACE0-B3A2-47FA-99A9-A6790A26B0DD}"/>
    <cellStyle name="SAPBEXexcBad8 2 3 3 3" xfId="27931" xr:uid="{71DD19DE-522A-4C02-8D89-161B07B5B127}"/>
    <cellStyle name="SAPBEXexcBad8 2 3 3 4" xfId="29345" xr:uid="{B0C80856-B43E-4C1C-9A09-D9B0D5971308}"/>
    <cellStyle name="SAPBEXexcBad8 2 3 3 5" xfId="26674" xr:uid="{286FFC52-DD24-4015-A97F-1E5E90074583}"/>
    <cellStyle name="SAPBEXexcBad8 2 3 4" xfId="18243" xr:uid="{00000000-0005-0000-0000-000059440000}"/>
    <cellStyle name="SAPBEXexcBad8 2 4" xfId="18244" xr:uid="{00000000-0005-0000-0000-00005A440000}"/>
    <cellStyle name="SAPBEXexcBad8 2 4 2" xfId="18245" xr:uid="{00000000-0005-0000-0000-00005B440000}"/>
    <cellStyle name="SAPBEXexcBad8 2 4 2 2" xfId="20236" xr:uid="{00000000-0005-0000-0000-00005B440000}"/>
    <cellStyle name="SAPBEXexcBad8 2 4 2 2 2" xfId="28604" xr:uid="{73F8CF86-C5A2-4EC6-B7F2-D8FE6869249F}"/>
    <cellStyle name="SAPBEXexcBad8 2 4 2 2 3" xfId="29813" xr:uid="{9F01A2B0-85B7-4F24-85CB-90655928AE89}"/>
    <cellStyle name="SAPBEXexcBad8 2 4 2 2 4" xfId="30213" xr:uid="{51E98840-B68A-4C63-A7E2-6AC74B7C96DB}"/>
    <cellStyle name="SAPBEXexcBad8 2 4 2 2 5" xfId="30587" xr:uid="{89FF8FF3-82D8-48F9-B577-FF8DBFD3C845}"/>
    <cellStyle name="SAPBEXexcBad8 2 4 2 2 6" xfId="30994" xr:uid="{5C7ACD81-50B7-4A88-80D9-D02640C5550F}"/>
    <cellStyle name="SAPBEXexcBad8 2 4 2 3" xfId="27932" xr:uid="{63905A3D-5DAB-437A-802F-09F8E4629E60}"/>
    <cellStyle name="SAPBEXexcBad8 2 4 2 4" xfId="29344" xr:uid="{1BABF53C-9F76-4319-9D69-4E0493CD32CA}"/>
    <cellStyle name="SAPBEXexcBad8 2 4 2 5" xfId="26673" xr:uid="{11548B99-E740-4191-BB3F-FE6573435BA1}"/>
    <cellStyle name="SAPBEXexcBad8 2 5" xfId="18246" xr:uid="{00000000-0005-0000-0000-00005C440000}"/>
    <cellStyle name="SAPBEXexcBad8 2 5 2" xfId="20237" xr:uid="{00000000-0005-0000-0000-00005C440000}"/>
    <cellStyle name="SAPBEXexcBad8 2 5 2 2" xfId="28605" xr:uid="{CB5D6B1B-C054-4DDA-9ECA-C0BCAE579EA0}"/>
    <cellStyle name="SAPBEXexcBad8 2 5 2 3" xfId="29814" xr:uid="{19F5F035-FF94-41C1-AEFB-5B61040523FA}"/>
    <cellStyle name="SAPBEXexcBad8 2 5 2 4" xfId="30214" xr:uid="{857DF27C-7368-469F-A1BB-F28B7A8CEFA9}"/>
    <cellStyle name="SAPBEXexcBad8 2 5 2 5" xfId="30588" xr:uid="{B0E86822-495B-4D0E-B562-080CB1AE20D4}"/>
    <cellStyle name="SAPBEXexcBad8 2 5 2 6" xfId="30995" xr:uid="{F4739489-5F5F-41D1-BFE3-62CC373A4DA8}"/>
    <cellStyle name="SAPBEXexcBad8 2 5 3" xfId="27933" xr:uid="{0D563548-D99E-41A8-92A2-AC4E5D542067}"/>
    <cellStyle name="SAPBEXexcBad8 2 5 4" xfId="29692" xr:uid="{2679107B-C66C-4D2A-A9F7-1934DE7BF907}"/>
    <cellStyle name="SAPBEXexcBad8 2 5 5" xfId="26670" xr:uid="{25D53B8D-E56B-4320-8075-E2F81E140199}"/>
    <cellStyle name="SAPBEXexcBad8 2 6" xfId="18247" xr:uid="{00000000-0005-0000-0000-00005D440000}"/>
    <cellStyle name="SAPBEXexcBad8 2 7" xfId="18235" xr:uid="{00000000-0005-0000-0000-000051440000}"/>
    <cellStyle name="SAPBEXexcBad8 2 8" xfId="20917" xr:uid="{5DA41FFB-04D6-4DF1-AF90-5B8C5EEC7F7B}"/>
    <cellStyle name="SAPBEXexcBad8 2 9" xfId="27787" xr:uid="{1BE02F93-3F3E-4758-B3E5-44D00BD69E44}"/>
    <cellStyle name="SAPBEXexcBad8 3" xfId="18248" xr:uid="{00000000-0005-0000-0000-00005E440000}"/>
    <cellStyle name="SAPBEXexcBad8 3 2" xfId="18249" xr:uid="{00000000-0005-0000-0000-00005F440000}"/>
    <cellStyle name="SAPBEXexcBad8 3 3" xfId="18250" xr:uid="{00000000-0005-0000-0000-000060440000}"/>
    <cellStyle name="SAPBEXexcBad8 3 3 2" xfId="20238" xr:uid="{00000000-0005-0000-0000-000060440000}"/>
    <cellStyle name="SAPBEXexcBad8 3 3 2 2" xfId="28606" xr:uid="{F6BDD31D-FE03-4808-8936-4D06D916FB39}"/>
    <cellStyle name="SAPBEXexcBad8 3 3 2 3" xfId="29815" xr:uid="{334ED82A-46EA-49C8-9A6D-3C3FC001405D}"/>
    <cellStyle name="SAPBEXexcBad8 3 3 2 4" xfId="30215" xr:uid="{47E64496-8F31-42F8-BB0C-A7045F6DD1ED}"/>
    <cellStyle name="SAPBEXexcBad8 3 3 2 5" xfId="30589" xr:uid="{62743EBA-439A-4A15-BBDB-84D2C90CF79F}"/>
    <cellStyle name="SAPBEXexcBad8 3 3 2 6" xfId="30996" xr:uid="{0D59F564-9CA3-4183-A145-BA37AE11C8FE}"/>
    <cellStyle name="SAPBEXexcBad8 3 3 3" xfId="27934" xr:uid="{E03F8D0B-D029-47BB-A86B-97511231BCCA}"/>
    <cellStyle name="SAPBEXexcBad8 3 3 4" xfId="29495" xr:uid="{78D8D3F3-2972-4993-9A0B-1D65A6A5F3D0}"/>
    <cellStyle name="SAPBEXexcBad8 3 3 5" xfId="29343" xr:uid="{04F13F29-8A30-4D33-BA5D-74654D4C6846}"/>
    <cellStyle name="SAPBEXexcBad8 3 3 6" xfId="26669" xr:uid="{110B09DA-798B-4965-A504-71BF35699812}"/>
    <cellStyle name="SAPBEXexcBad8 3 4" xfId="18251" xr:uid="{00000000-0005-0000-0000-000061440000}"/>
    <cellStyle name="SAPBEXexcBad8 3 4 2" xfId="20239" xr:uid="{00000000-0005-0000-0000-000061440000}"/>
    <cellStyle name="SAPBEXexcBad8 3 4 2 2" xfId="28607" xr:uid="{1B41DFEA-4C2D-476A-ADD3-192225D4EA65}"/>
    <cellStyle name="SAPBEXexcBad8 3 4 2 3" xfId="29816" xr:uid="{08AF0495-5F8F-44D8-B6D8-015F4747120B}"/>
    <cellStyle name="SAPBEXexcBad8 3 4 2 4" xfId="30216" xr:uid="{255C2F15-1602-4832-ABF7-08E4276DA4C3}"/>
    <cellStyle name="SAPBEXexcBad8 3 4 2 5" xfId="30590" xr:uid="{8FF5A2D9-FCFB-462C-A6CD-5493615D9E5F}"/>
    <cellStyle name="SAPBEXexcBad8 3 4 2 6" xfId="30997" xr:uid="{04F79DB3-E78F-4E4E-97AE-DF122268635A}"/>
    <cellStyle name="SAPBEXexcBad8 3 4 3" xfId="27935" xr:uid="{6AA33F0B-967E-45C3-A7C1-91810002238F}"/>
    <cellStyle name="SAPBEXexcBad8 3 4 4" xfId="29496" xr:uid="{D5FC195B-CD6A-4AE4-91E2-296A980B6767}"/>
    <cellStyle name="SAPBEXexcBad8 3 4 5" xfId="29342" xr:uid="{417BD508-F50A-4320-AE1A-CF4F0B169434}"/>
    <cellStyle name="SAPBEXexcBad8 3 4 6" xfId="26668" xr:uid="{021D0527-046E-4183-A4E5-0FD09CCB9CC9}"/>
    <cellStyle name="SAPBEXexcBad8 3 5" xfId="18252" xr:uid="{00000000-0005-0000-0000-000062440000}"/>
    <cellStyle name="SAPBEXexcBad8 4" xfId="18253" xr:uid="{00000000-0005-0000-0000-000063440000}"/>
    <cellStyle name="SAPBEXexcBad8 4 2" xfId="18254" xr:uid="{00000000-0005-0000-0000-000064440000}"/>
    <cellStyle name="SAPBEXexcBad8 4 2 2" xfId="20240" xr:uid="{00000000-0005-0000-0000-000064440000}"/>
    <cellStyle name="SAPBEXexcBad8 4 2 2 2" xfId="28608" xr:uid="{4CA69AC2-DEC6-4B4B-92F9-398FD99BF056}"/>
    <cellStyle name="SAPBEXexcBad8 4 2 2 3" xfId="29817" xr:uid="{DEBC0BAB-A06A-406A-894F-241AFF7D7A28}"/>
    <cellStyle name="SAPBEXexcBad8 4 2 2 4" xfId="30217" xr:uid="{1D559027-B1B6-443E-8B60-0938C9F380C5}"/>
    <cellStyle name="SAPBEXexcBad8 4 2 2 5" xfId="30591" xr:uid="{F8C95E33-A31F-4D46-ABD1-F74BCC13D83C}"/>
    <cellStyle name="SAPBEXexcBad8 4 2 2 6" xfId="30998" xr:uid="{843F01DF-517C-4D39-B9BA-D89A2819D2FF}"/>
    <cellStyle name="SAPBEXexcBad8 4 2 3" xfId="27936" xr:uid="{03B0AA76-FF1A-4189-BB6B-60426EC044A4}"/>
    <cellStyle name="SAPBEXexcBad8 4 2 4" xfId="29497" xr:uid="{E51DFA16-ED38-48B2-8D1C-83A2DCB41658}"/>
    <cellStyle name="SAPBEXexcBad8 4 2 5" xfId="29341" xr:uid="{7E28441B-9AFF-49DA-855A-F7CE04DEA1BD}"/>
    <cellStyle name="SAPBEXexcBad8 4 2 6" xfId="26665" xr:uid="{882DB870-014D-4E46-8DB2-47A5DC2BB112}"/>
    <cellStyle name="SAPBEXexcBad8 5" xfId="18255" xr:uid="{00000000-0005-0000-0000-000065440000}"/>
    <cellStyle name="SAPBEXexcBad8 5 2" xfId="20241" xr:uid="{00000000-0005-0000-0000-000065440000}"/>
    <cellStyle name="SAPBEXexcBad8 5 2 2" xfId="28609" xr:uid="{83755225-DA42-4581-A578-E71A1AE079AD}"/>
    <cellStyle name="SAPBEXexcBad8 5 2 3" xfId="29818" xr:uid="{5C6BE140-CDEB-4219-A128-67F2C26182B5}"/>
    <cellStyle name="SAPBEXexcBad8 5 2 4" xfId="30218" xr:uid="{3F400A75-0D27-4F83-BA1B-261523132490}"/>
    <cellStyle name="SAPBEXexcBad8 5 2 5" xfId="30592" xr:uid="{6C7EC20D-BD18-4567-8D17-6C9C9B69907C}"/>
    <cellStyle name="SAPBEXexcBad8 5 2 6" xfId="30999" xr:uid="{67ED2BBA-B4F8-458F-A0E1-4A97BFEC22B6}"/>
    <cellStyle name="SAPBEXexcBad8 5 3" xfId="27937" xr:uid="{952F7147-84CB-4C91-8266-69AE7211B1A2}"/>
    <cellStyle name="SAPBEXexcBad8 5 4" xfId="29498" xr:uid="{F04417B3-094B-44FD-B99E-92E6DCDBFBCF}"/>
    <cellStyle name="SAPBEXexcBad8 5 5" xfId="29340" xr:uid="{D990E8CE-FB43-4FA5-A279-D2380F260521}"/>
    <cellStyle name="SAPBEXexcBad8 5 6" xfId="26664" xr:uid="{72AE01E1-A503-4AE6-8DBD-322627E864FC}"/>
    <cellStyle name="SAPBEXexcBad8 6" xfId="18256" xr:uid="{00000000-0005-0000-0000-000066440000}"/>
    <cellStyle name="SAPBEXexcBad8 7" xfId="18234" xr:uid="{00000000-0005-0000-0000-000050440000}"/>
    <cellStyle name="SAPBEXexcBad8 8" xfId="20916" xr:uid="{CA188C27-A244-4783-96BD-9E2095EC6ECA}"/>
    <cellStyle name="SAPBEXexcBad8 9" xfId="27789" xr:uid="{7D7345C9-5C74-4F3C-86D5-C67DA3996E50}"/>
    <cellStyle name="SAPBEXexcBad9" xfId="2666" xr:uid="{00000000-0005-0000-0000-0000420A0000}"/>
    <cellStyle name="SAPBEXexcBad9 10" xfId="20874" xr:uid="{EAA330EB-1B09-4AE4-923B-6F176AE2A2F0}"/>
    <cellStyle name="SAPBEXexcBad9 11" xfId="29011" xr:uid="{146ECAB1-DAE9-44D9-8C9C-1C0443B31072}"/>
    <cellStyle name="SAPBEXexcBad9 2" xfId="2667" xr:uid="{00000000-0005-0000-0000-0000430A0000}"/>
    <cellStyle name="SAPBEXexcBad9 2 10" xfId="29447" xr:uid="{0EBAD85E-7D5C-4521-8617-8FDF1809021B}"/>
    <cellStyle name="SAPBEXexcBad9 2 11" xfId="27479" xr:uid="{FB9B09B4-9B8D-4673-8912-A777B2B75298}"/>
    <cellStyle name="SAPBEXexcBad9 2 12" xfId="29010" xr:uid="{D6F5C161-EF9C-4D50-AB6F-FE813D614A98}"/>
    <cellStyle name="SAPBEXexcBad9 2 2" xfId="18259" xr:uid="{00000000-0005-0000-0000-000069440000}"/>
    <cellStyle name="SAPBEXexcBad9 2 2 2" xfId="18260" xr:uid="{00000000-0005-0000-0000-00006A440000}"/>
    <cellStyle name="SAPBEXexcBad9 2 2 3" xfId="18261" xr:uid="{00000000-0005-0000-0000-00006B440000}"/>
    <cellStyle name="SAPBEXexcBad9 2 2 3 2" xfId="20242" xr:uid="{00000000-0005-0000-0000-00006B440000}"/>
    <cellStyle name="SAPBEXexcBad9 2 2 3 2 2" xfId="28610" xr:uid="{61F2C28B-F59E-4323-933A-E2E7737D721F}"/>
    <cellStyle name="SAPBEXexcBad9 2 2 3 2 3" xfId="29819" xr:uid="{0DE140C5-62AB-4438-80E6-17CA824649C4}"/>
    <cellStyle name="SAPBEXexcBad9 2 2 3 2 4" xfId="30219" xr:uid="{A71F4531-4A3E-4DE4-8D37-7F88EACD68D1}"/>
    <cellStyle name="SAPBEXexcBad9 2 2 3 2 5" xfId="30593" xr:uid="{8F7EBC4F-B523-4FC6-9E3F-3105F64DC85B}"/>
    <cellStyle name="SAPBEXexcBad9 2 2 3 2 6" xfId="31000" xr:uid="{207ED77D-DCB7-4883-8B23-754E695A8503}"/>
    <cellStyle name="SAPBEXexcBad9 2 2 3 3" xfId="27938" xr:uid="{A25220B1-4313-432A-AE0B-C88B1086B822}"/>
    <cellStyle name="SAPBEXexcBad9 2 2 3 4" xfId="29339" xr:uid="{8F9D31FE-BF56-48B8-9F54-04A1A1EDCC9A}"/>
    <cellStyle name="SAPBEXexcBad9 2 2 3 5" xfId="26661" xr:uid="{F7F5F169-F49C-4E3B-A37F-816465E3B79C}"/>
    <cellStyle name="SAPBEXexcBad9 2 2 4" xfId="18262" xr:uid="{00000000-0005-0000-0000-00006C440000}"/>
    <cellStyle name="SAPBEXexcBad9 2 3" xfId="18263" xr:uid="{00000000-0005-0000-0000-00006D440000}"/>
    <cellStyle name="SAPBEXexcBad9 2 3 2" xfId="18264" xr:uid="{00000000-0005-0000-0000-00006E440000}"/>
    <cellStyle name="SAPBEXexcBad9 2 3 3" xfId="18265" xr:uid="{00000000-0005-0000-0000-00006F440000}"/>
    <cellStyle name="SAPBEXexcBad9 2 3 3 2" xfId="20243" xr:uid="{00000000-0005-0000-0000-00006F440000}"/>
    <cellStyle name="SAPBEXexcBad9 2 3 3 2 2" xfId="28611" xr:uid="{51E75BC5-FE51-478B-86C1-2234461EDEAE}"/>
    <cellStyle name="SAPBEXexcBad9 2 3 3 2 3" xfId="29820" xr:uid="{57DDB0F8-BA65-4E2C-AE79-5B17AE11D6B9}"/>
    <cellStyle name="SAPBEXexcBad9 2 3 3 2 4" xfId="30220" xr:uid="{EBF1194A-5FEC-4AE8-A7A0-DD2289B113DB}"/>
    <cellStyle name="SAPBEXexcBad9 2 3 3 2 5" xfId="30594" xr:uid="{CCC3D214-D456-467A-8357-165338A46DD2}"/>
    <cellStyle name="SAPBEXexcBad9 2 3 3 2 6" xfId="31001" xr:uid="{7019C876-5BB1-448B-B445-A6751401F70F}"/>
    <cellStyle name="SAPBEXexcBad9 2 3 3 3" xfId="27939" xr:uid="{540F1A83-836F-47D6-B893-06490F6E3162}"/>
    <cellStyle name="SAPBEXexcBad9 2 3 3 4" xfId="29338" xr:uid="{8CDF8AD2-AD95-415B-816A-92694FBDDB0C}"/>
    <cellStyle name="SAPBEXexcBad9 2 3 3 5" xfId="26658" xr:uid="{B9392938-B479-418C-81FB-13700ABAEE07}"/>
    <cellStyle name="SAPBEXexcBad9 2 3 4" xfId="18266" xr:uid="{00000000-0005-0000-0000-000070440000}"/>
    <cellStyle name="SAPBEXexcBad9 2 4" xfId="18267" xr:uid="{00000000-0005-0000-0000-000071440000}"/>
    <cellStyle name="SAPBEXexcBad9 2 4 2" xfId="18268" xr:uid="{00000000-0005-0000-0000-000072440000}"/>
    <cellStyle name="SAPBEXexcBad9 2 4 2 2" xfId="20244" xr:uid="{00000000-0005-0000-0000-000072440000}"/>
    <cellStyle name="SAPBEXexcBad9 2 4 2 2 2" xfId="28612" xr:uid="{D8EC014B-2A5B-4BE2-87E7-7EF8711F36E3}"/>
    <cellStyle name="SAPBEXexcBad9 2 4 2 2 3" xfId="29821" xr:uid="{BC51DC81-9E3A-45D3-B20E-F1E7AACAE23D}"/>
    <cellStyle name="SAPBEXexcBad9 2 4 2 2 4" xfId="30221" xr:uid="{CD4C0790-33B7-44F8-861F-7B4AB5B047E8}"/>
    <cellStyle name="SAPBEXexcBad9 2 4 2 2 5" xfId="30595" xr:uid="{92FF3FC0-E64C-4FC7-A27A-CEEF6205D3E6}"/>
    <cellStyle name="SAPBEXexcBad9 2 4 2 2 6" xfId="31002" xr:uid="{639D8515-7E87-4A0E-90A7-1B0A9BC2130D}"/>
    <cellStyle name="SAPBEXexcBad9 2 4 2 3" xfId="27940" xr:uid="{5C70860F-E40D-4573-A3A1-3DF3BE324F55}"/>
    <cellStyle name="SAPBEXexcBad9 2 4 2 4" xfId="29337" xr:uid="{CC0925B1-55E1-4D29-9735-694565CEDE96}"/>
    <cellStyle name="SAPBEXexcBad9 2 4 2 5" xfId="26656" xr:uid="{3F017E97-B181-4007-8BB9-8762828CC73D}"/>
    <cellStyle name="SAPBEXexcBad9 2 5" xfId="18269" xr:uid="{00000000-0005-0000-0000-000073440000}"/>
    <cellStyle name="SAPBEXexcBad9 2 5 2" xfId="20245" xr:uid="{00000000-0005-0000-0000-000073440000}"/>
    <cellStyle name="SAPBEXexcBad9 2 5 2 2" xfId="28613" xr:uid="{70D3FA1D-D076-465F-84E9-ABDF07CDA625}"/>
    <cellStyle name="SAPBEXexcBad9 2 5 2 3" xfId="29822" xr:uid="{551C273E-0029-49E5-9B9F-C228EA748B3F}"/>
    <cellStyle name="SAPBEXexcBad9 2 5 2 4" xfId="30222" xr:uid="{5DA32F5C-2CDF-4CD6-9465-E209F3A1F2D1}"/>
    <cellStyle name="SAPBEXexcBad9 2 5 2 5" xfId="30596" xr:uid="{BEBBCB86-7F72-4253-9214-2D0694CCDAC3}"/>
    <cellStyle name="SAPBEXexcBad9 2 5 2 6" xfId="31003" xr:uid="{8A93DFD1-0796-42A5-8A35-5E78BF417EB4}"/>
    <cellStyle name="SAPBEXexcBad9 2 5 3" xfId="27941" xr:uid="{C6CE9DD7-29C0-424E-8B42-B343D53DED65}"/>
    <cellStyle name="SAPBEXexcBad9 2 5 4" xfId="29336" xr:uid="{5F61FACA-3849-409D-9AC5-E7B498305ECA}"/>
    <cellStyle name="SAPBEXexcBad9 2 5 5" xfId="26655" xr:uid="{DAC9E181-3253-4EF5-80F6-4DF3F21FEDA5}"/>
    <cellStyle name="SAPBEXexcBad9 2 6" xfId="18270" xr:uid="{00000000-0005-0000-0000-000074440000}"/>
    <cellStyle name="SAPBEXexcBad9 2 7" xfId="18258" xr:uid="{00000000-0005-0000-0000-000068440000}"/>
    <cellStyle name="SAPBEXexcBad9 2 8" xfId="20919" xr:uid="{6D9B01C4-202B-46E2-9612-994D116A6F49}"/>
    <cellStyle name="SAPBEXexcBad9 2 9" xfId="27785" xr:uid="{F750FA30-B228-4136-8493-53785B11FC80}"/>
    <cellStyle name="SAPBEXexcBad9 3" xfId="18271" xr:uid="{00000000-0005-0000-0000-000075440000}"/>
    <cellStyle name="SAPBEXexcBad9 3 2" xfId="18272" xr:uid="{00000000-0005-0000-0000-000076440000}"/>
    <cellStyle name="SAPBEXexcBad9 3 3" xfId="18273" xr:uid="{00000000-0005-0000-0000-000077440000}"/>
    <cellStyle name="SAPBEXexcBad9 3 3 2" xfId="20246" xr:uid="{00000000-0005-0000-0000-000077440000}"/>
    <cellStyle name="SAPBEXexcBad9 3 3 2 2" xfId="28614" xr:uid="{DE8659FE-1C7D-4E5D-B06B-D8F070B26B24}"/>
    <cellStyle name="SAPBEXexcBad9 3 3 2 3" xfId="29823" xr:uid="{932FFEB3-A684-4061-86A4-25B0C49B4424}"/>
    <cellStyle name="SAPBEXexcBad9 3 3 2 4" xfId="30223" xr:uid="{CC09947B-C685-495A-A9AA-FC6F432631FA}"/>
    <cellStyle name="SAPBEXexcBad9 3 3 2 5" xfId="30597" xr:uid="{71E7B0F8-39B2-437A-88CE-4C1BEBAE94CA}"/>
    <cellStyle name="SAPBEXexcBad9 3 3 2 6" xfId="31004" xr:uid="{ADB580F6-3490-4C28-A58A-2B1AA61F082F}"/>
    <cellStyle name="SAPBEXexcBad9 3 3 3" xfId="27942" xr:uid="{E70351AA-6587-43C1-B831-BEBA1401513E}"/>
    <cellStyle name="SAPBEXexcBad9 3 3 4" xfId="29499" xr:uid="{AE6101C2-33F9-4119-9B6A-22F539AB6EF8}"/>
    <cellStyle name="SAPBEXexcBad9 3 3 5" xfId="29335" xr:uid="{2DCA54CF-33F3-46FD-9B1E-94E70B686DAE}"/>
    <cellStyle name="SAPBEXexcBad9 3 3 6" xfId="26652" xr:uid="{7FBFD176-C4DE-4B68-AC2C-50D84D319C68}"/>
    <cellStyle name="SAPBEXexcBad9 3 4" xfId="18274" xr:uid="{00000000-0005-0000-0000-000078440000}"/>
    <cellStyle name="SAPBEXexcBad9 3 4 2" xfId="20247" xr:uid="{00000000-0005-0000-0000-000078440000}"/>
    <cellStyle name="SAPBEXexcBad9 3 4 2 2" xfId="28615" xr:uid="{8758C94C-1E2D-4905-A6EE-F813955AB4FB}"/>
    <cellStyle name="SAPBEXexcBad9 3 4 2 3" xfId="29824" xr:uid="{278FAF0C-377C-4913-956D-F655F0FFA2D3}"/>
    <cellStyle name="SAPBEXexcBad9 3 4 2 4" xfId="30224" xr:uid="{B0EEDED9-0676-4394-BEF7-EA1535059A1B}"/>
    <cellStyle name="SAPBEXexcBad9 3 4 2 5" xfId="30598" xr:uid="{1004E8AD-B7BB-438F-9540-3A57E72585BD}"/>
    <cellStyle name="SAPBEXexcBad9 3 4 2 6" xfId="31005" xr:uid="{6CA62819-0D41-4325-AF08-061CD556C5E8}"/>
    <cellStyle name="SAPBEXexcBad9 3 4 3" xfId="27943" xr:uid="{5CD91AD3-2C76-4637-ACA0-D25BDD67F1C7}"/>
    <cellStyle name="SAPBEXexcBad9 3 4 4" xfId="29500" xr:uid="{8225BEA8-823F-40D1-ABF0-178DE3E2BD81}"/>
    <cellStyle name="SAPBEXexcBad9 3 4 5" xfId="29334" xr:uid="{EF044B09-458B-4CB5-922C-724A06193178}"/>
    <cellStyle name="SAPBEXexcBad9 3 4 6" xfId="26651" xr:uid="{6493904B-5F57-4E0B-B89D-B0CA30B8CFC0}"/>
    <cellStyle name="SAPBEXexcBad9 3 5" xfId="18275" xr:uid="{00000000-0005-0000-0000-000079440000}"/>
    <cellStyle name="SAPBEXexcBad9 4" xfId="18276" xr:uid="{00000000-0005-0000-0000-00007A440000}"/>
    <cellStyle name="SAPBEXexcBad9 4 2" xfId="18277" xr:uid="{00000000-0005-0000-0000-00007B440000}"/>
    <cellStyle name="SAPBEXexcBad9 4 2 2" xfId="20248" xr:uid="{00000000-0005-0000-0000-00007B440000}"/>
    <cellStyle name="SAPBEXexcBad9 4 2 2 2" xfId="28616" xr:uid="{25E5038C-1584-4FDC-95B0-3A090681E01E}"/>
    <cellStyle name="SAPBEXexcBad9 4 2 2 3" xfId="29825" xr:uid="{208218B0-07F2-44FB-9D94-BAB3D5B63B4E}"/>
    <cellStyle name="SAPBEXexcBad9 4 2 2 4" xfId="30225" xr:uid="{8A33914A-4923-4551-8B8E-19391EC90470}"/>
    <cellStyle name="SAPBEXexcBad9 4 2 2 5" xfId="30599" xr:uid="{8240E608-E5C3-4BF6-B607-7C4891C76DAC}"/>
    <cellStyle name="SAPBEXexcBad9 4 2 2 6" xfId="31006" xr:uid="{69D37607-4E9B-4270-9861-ED2BB7885290}"/>
    <cellStyle name="SAPBEXexcBad9 4 2 3" xfId="27944" xr:uid="{93548465-4895-4637-8B3C-67E20A9B48E5}"/>
    <cellStyle name="SAPBEXexcBad9 4 2 4" xfId="29501" xr:uid="{6E24C8C2-2787-4884-BAFD-2512C04094C7}"/>
    <cellStyle name="SAPBEXexcBad9 4 2 5" xfId="29333" xr:uid="{BFCA71B8-2282-460C-9648-1644EFC4B0F5}"/>
    <cellStyle name="SAPBEXexcBad9 4 2 6" xfId="26648" xr:uid="{69B3EF71-852D-4122-A1DD-18F55182622C}"/>
    <cellStyle name="SAPBEXexcBad9 5" xfId="18278" xr:uid="{00000000-0005-0000-0000-00007C440000}"/>
    <cellStyle name="SAPBEXexcBad9 5 2" xfId="20249" xr:uid="{00000000-0005-0000-0000-00007C440000}"/>
    <cellStyle name="SAPBEXexcBad9 5 2 2" xfId="28617" xr:uid="{9A6E0C9E-85A9-4B02-90EB-A191B4BAAA3B}"/>
    <cellStyle name="SAPBEXexcBad9 5 2 3" xfId="29826" xr:uid="{368E0019-821E-4603-B97E-F29D63BC5F12}"/>
    <cellStyle name="SAPBEXexcBad9 5 2 4" xfId="30226" xr:uid="{83155317-B183-402E-945A-495B754E6533}"/>
    <cellStyle name="SAPBEXexcBad9 5 2 5" xfId="30600" xr:uid="{0E040303-846F-4DC7-A80C-24C6E56375FD}"/>
    <cellStyle name="SAPBEXexcBad9 5 2 6" xfId="31007" xr:uid="{0CAE6179-C3B2-431C-92DD-808B58667327}"/>
    <cellStyle name="SAPBEXexcBad9 5 3" xfId="27945" xr:uid="{32FC7B35-7BAD-441B-AB43-6E91B1869D42}"/>
    <cellStyle name="SAPBEXexcBad9 5 4" xfId="29502" xr:uid="{65DC0CD6-0BC9-4A77-B96E-EEE260654DE4}"/>
    <cellStyle name="SAPBEXexcBad9 5 5" xfId="29332" xr:uid="{6B04ADC3-2B79-44CC-9E1D-5FC62A5584F7}"/>
    <cellStyle name="SAPBEXexcBad9 5 6" xfId="26647" xr:uid="{423B6127-61E9-4256-BD1D-6C368A875AD4}"/>
    <cellStyle name="SAPBEXexcBad9 6" xfId="18279" xr:uid="{00000000-0005-0000-0000-00007D440000}"/>
    <cellStyle name="SAPBEXexcBad9 7" xfId="18257" xr:uid="{00000000-0005-0000-0000-000067440000}"/>
    <cellStyle name="SAPBEXexcBad9 8" xfId="20918" xr:uid="{08D9EE39-0A17-473C-AA8F-556CE760ED70}"/>
    <cellStyle name="SAPBEXexcBad9 9" xfId="27786" xr:uid="{5412CCCD-BC56-4E45-9A3E-C59FDAC732BD}"/>
    <cellStyle name="SAPBEXexcCritical4" xfId="2668" xr:uid="{00000000-0005-0000-0000-0000440A0000}"/>
    <cellStyle name="SAPBEXexcCritical4 10" xfId="27480" xr:uid="{7E116D7F-ED7F-42A4-8319-591DC13A1234}"/>
    <cellStyle name="SAPBEXexcCritical4 11" xfId="29009" xr:uid="{96273584-7555-4C6B-911B-BEE5C13421E6}"/>
    <cellStyle name="SAPBEXexcCritical4 2" xfId="2669" xr:uid="{00000000-0005-0000-0000-0000450A0000}"/>
    <cellStyle name="SAPBEXexcCritical4 2 10" xfId="29444" xr:uid="{419D6C17-004B-47B1-B332-F413E813143B}"/>
    <cellStyle name="SAPBEXexcCritical4 2 11" xfId="27481" xr:uid="{678F14B7-23BD-4F0E-92A3-DA3361A5A188}"/>
    <cellStyle name="SAPBEXexcCritical4 2 12" xfId="29008" xr:uid="{0C71A156-CE38-477B-9557-6765F5524541}"/>
    <cellStyle name="SAPBEXexcCritical4 2 2" xfId="18282" xr:uid="{00000000-0005-0000-0000-000080440000}"/>
    <cellStyle name="SAPBEXexcCritical4 2 2 2" xfId="18283" xr:uid="{00000000-0005-0000-0000-000081440000}"/>
    <cellStyle name="SAPBEXexcCritical4 2 2 3" xfId="18284" xr:uid="{00000000-0005-0000-0000-000082440000}"/>
    <cellStyle name="SAPBEXexcCritical4 2 2 3 2" xfId="20250" xr:uid="{00000000-0005-0000-0000-000082440000}"/>
    <cellStyle name="SAPBEXexcCritical4 2 2 3 2 2" xfId="28618" xr:uid="{FD709A83-2E16-4207-8182-EB71F311580C}"/>
    <cellStyle name="SAPBEXexcCritical4 2 2 3 2 3" xfId="29827" xr:uid="{45ECE759-E3E0-4492-B34F-1C5E0EED5249}"/>
    <cellStyle name="SAPBEXexcCritical4 2 2 3 2 4" xfId="30227" xr:uid="{8AF5C4A6-5C2D-4530-9C6C-821DD307D27D}"/>
    <cellStyle name="SAPBEXexcCritical4 2 2 3 2 5" xfId="30601" xr:uid="{B173C91A-FF40-488F-A68F-1E7228D0E98E}"/>
    <cellStyle name="SAPBEXexcCritical4 2 2 3 2 6" xfId="31008" xr:uid="{625240DC-7892-4B20-8D23-4306F8C4D81D}"/>
    <cellStyle name="SAPBEXexcCritical4 2 2 3 3" xfId="27946" xr:uid="{8F0C998D-44FD-4709-91F3-E578344D4BB8}"/>
    <cellStyle name="SAPBEXexcCritical4 2 2 3 4" xfId="29331" xr:uid="{75E0F9A4-AD5F-45EB-9A95-E14F5E911535}"/>
    <cellStyle name="SAPBEXexcCritical4 2 2 3 5" xfId="26643" xr:uid="{6CE8B399-A608-410A-B72D-B866FB9072AF}"/>
    <cellStyle name="SAPBEXexcCritical4 2 2 4" xfId="18285" xr:uid="{00000000-0005-0000-0000-000083440000}"/>
    <cellStyle name="SAPBEXexcCritical4 2 3" xfId="18286" xr:uid="{00000000-0005-0000-0000-000084440000}"/>
    <cellStyle name="SAPBEXexcCritical4 2 3 2" xfId="18287" xr:uid="{00000000-0005-0000-0000-000085440000}"/>
    <cellStyle name="SAPBEXexcCritical4 2 3 3" xfId="18288" xr:uid="{00000000-0005-0000-0000-000086440000}"/>
    <cellStyle name="SAPBEXexcCritical4 2 3 3 2" xfId="20251" xr:uid="{00000000-0005-0000-0000-000086440000}"/>
    <cellStyle name="SAPBEXexcCritical4 2 3 3 2 2" xfId="28619" xr:uid="{28A663AE-E805-4900-A923-5673674C1484}"/>
    <cellStyle name="SAPBEXexcCritical4 2 3 3 2 3" xfId="29828" xr:uid="{5CFC98F0-3511-4C79-9EBA-A55930DDE47C}"/>
    <cellStyle name="SAPBEXexcCritical4 2 3 3 2 4" xfId="30228" xr:uid="{AC3258F8-1D07-4FF5-95AF-E49C03473026}"/>
    <cellStyle name="SAPBEXexcCritical4 2 3 3 2 5" xfId="30602" xr:uid="{365B3EB7-6CEA-4091-9746-B36A6D6D506F}"/>
    <cellStyle name="SAPBEXexcCritical4 2 3 3 2 6" xfId="31009" xr:uid="{A62304AB-414C-480A-9F35-CF31D0E22081}"/>
    <cellStyle name="SAPBEXexcCritical4 2 3 3 3" xfId="27947" xr:uid="{C57101C1-C182-4814-B292-B9817F7D1750}"/>
    <cellStyle name="SAPBEXexcCritical4 2 3 3 4" xfId="29330" xr:uid="{1FFB8B41-F819-498E-8C39-C9155357BD28}"/>
    <cellStyle name="SAPBEXexcCritical4 2 3 3 5" xfId="26640" xr:uid="{6C59EECB-A89C-436B-8909-3EE90EA32DCA}"/>
    <cellStyle name="SAPBEXexcCritical4 2 3 4" xfId="18289" xr:uid="{00000000-0005-0000-0000-000087440000}"/>
    <cellStyle name="SAPBEXexcCritical4 2 4" xfId="18290" xr:uid="{00000000-0005-0000-0000-000088440000}"/>
    <cellStyle name="SAPBEXexcCritical4 2 4 2" xfId="18291" xr:uid="{00000000-0005-0000-0000-000089440000}"/>
    <cellStyle name="SAPBEXexcCritical4 2 4 2 2" xfId="20252" xr:uid="{00000000-0005-0000-0000-000089440000}"/>
    <cellStyle name="SAPBEXexcCritical4 2 4 2 2 2" xfId="28620" xr:uid="{E4EC5441-F15E-4660-9AEA-489EBC2D339D}"/>
    <cellStyle name="SAPBEXexcCritical4 2 4 2 2 3" xfId="29829" xr:uid="{928A04C9-0BC5-4904-A44E-B09A4B55EFEF}"/>
    <cellStyle name="SAPBEXexcCritical4 2 4 2 2 4" xfId="30229" xr:uid="{375357F3-B9E2-44AD-853C-D11F950895A2}"/>
    <cellStyle name="SAPBEXexcCritical4 2 4 2 2 5" xfId="30603" xr:uid="{9D4BCEB5-A578-449F-924E-06325EF25CC4}"/>
    <cellStyle name="SAPBEXexcCritical4 2 4 2 2 6" xfId="31010" xr:uid="{42F05FD4-4020-4DD4-8DC1-604440C2D20B}"/>
    <cellStyle name="SAPBEXexcCritical4 2 4 2 3" xfId="27948" xr:uid="{17C6BA10-C8FD-439F-BFBE-A892EFA9B5DF}"/>
    <cellStyle name="SAPBEXexcCritical4 2 4 2 4" xfId="29329" xr:uid="{CFD4E11A-312D-490B-9EA1-ABA794E77A12}"/>
    <cellStyle name="SAPBEXexcCritical4 2 4 2 5" xfId="26639" xr:uid="{48EF9FB6-4DAE-418C-8AA1-D01F95903826}"/>
    <cellStyle name="SAPBEXexcCritical4 2 5" xfId="18292" xr:uid="{00000000-0005-0000-0000-00008A440000}"/>
    <cellStyle name="SAPBEXexcCritical4 2 5 2" xfId="20253" xr:uid="{00000000-0005-0000-0000-00008A440000}"/>
    <cellStyle name="SAPBEXexcCritical4 2 5 2 2" xfId="28621" xr:uid="{4BA0DBEC-07C4-4722-AEBD-36655020C3CE}"/>
    <cellStyle name="SAPBEXexcCritical4 2 5 2 3" xfId="29830" xr:uid="{3A22DDC7-E7C3-4104-BBB3-4C81D582D9A3}"/>
    <cellStyle name="SAPBEXexcCritical4 2 5 2 4" xfId="30230" xr:uid="{9191913F-A5C1-458D-9FB1-C74E91AC684D}"/>
    <cellStyle name="SAPBEXexcCritical4 2 5 2 5" xfId="30604" xr:uid="{F7BDC7FD-0D4A-44DA-8D31-2E4B7FC8A212}"/>
    <cellStyle name="SAPBEXexcCritical4 2 5 2 6" xfId="31011" xr:uid="{1506B64F-49A4-469A-9756-7500046396BA}"/>
    <cellStyle name="SAPBEXexcCritical4 2 5 3" xfId="27949" xr:uid="{50F2F5D0-36DA-4394-BD6E-F86E06211B56}"/>
    <cellStyle name="SAPBEXexcCritical4 2 5 4" xfId="29328" xr:uid="{63032E23-6EFA-4B1A-B41F-E0F77A198BC7}"/>
    <cellStyle name="SAPBEXexcCritical4 2 5 5" xfId="26638" xr:uid="{EACE3AFB-FBD8-4FA9-B257-D3D25C7A5E16}"/>
    <cellStyle name="SAPBEXexcCritical4 2 6" xfId="18293" xr:uid="{00000000-0005-0000-0000-00008B440000}"/>
    <cellStyle name="SAPBEXexcCritical4 2 7" xfId="18281" xr:uid="{00000000-0005-0000-0000-00007F440000}"/>
    <cellStyle name="SAPBEXexcCritical4 2 8" xfId="20921" xr:uid="{69C52C8C-2345-413F-82E7-0B16B3565CA5}"/>
    <cellStyle name="SAPBEXexcCritical4 2 9" xfId="27782" xr:uid="{794F6844-3098-4B23-9A05-98F9EF424151}"/>
    <cellStyle name="SAPBEXexcCritical4 3" xfId="18294" xr:uid="{00000000-0005-0000-0000-00008C440000}"/>
    <cellStyle name="SAPBEXexcCritical4 3 2" xfId="18295" xr:uid="{00000000-0005-0000-0000-00008D440000}"/>
    <cellStyle name="SAPBEXexcCritical4 3 3" xfId="18296" xr:uid="{00000000-0005-0000-0000-00008E440000}"/>
    <cellStyle name="SAPBEXexcCritical4 3 3 2" xfId="20254" xr:uid="{00000000-0005-0000-0000-00008E440000}"/>
    <cellStyle name="SAPBEXexcCritical4 3 3 2 2" xfId="28622" xr:uid="{8D354C2C-096E-40FE-9071-729ED76AA351}"/>
    <cellStyle name="SAPBEXexcCritical4 3 3 2 3" xfId="29831" xr:uid="{9B67D467-D314-4EC1-88E1-4E83796B0807}"/>
    <cellStyle name="SAPBEXexcCritical4 3 3 2 4" xfId="30231" xr:uid="{463C0FAB-9B91-4BE9-9919-2DD96A6CDFB9}"/>
    <cellStyle name="SAPBEXexcCritical4 3 3 2 5" xfId="30605" xr:uid="{9772309B-B19F-43E5-8E80-EED83A719495}"/>
    <cellStyle name="SAPBEXexcCritical4 3 3 2 6" xfId="31012" xr:uid="{106A13B9-82C1-434D-9C79-7494D0530569}"/>
    <cellStyle name="SAPBEXexcCritical4 3 3 3" xfId="27950" xr:uid="{3580E07D-817A-4ACE-8346-3556EACB5DC8}"/>
    <cellStyle name="SAPBEXexcCritical4 3 3 4" xfId="29503" xr:uid="{ABF3CCC8-F21F-4108-B5A2-A76A5FF65A3C}"/>
    <cellStyle name="SAPBEXexcCritical4 3 3 5" xfId="29327" xr:uid="{11EEC52B-EC97-4482-BCD4-76777FADFE47}"/>
    <cellStyle name="SAPBEXexcCritical4 3 3 6" xfId="26636" xr:uid="{0FE8254E-78C1-4D1A-9890-CF883D41DA9D}"/>
    <cellStyle name="SAPBEXexcCritical4 3 4" xfId="18297" xr:uid="{00000000-0005-0000-0000-00008F440000}"/>
    <cellStyle name="SAPBEXexcCritical4 3 4 2" xfId="20255" xr:uid="{00000000-0005-0000-0000-00008F440000}"/>
    <cellStyle name="SAPBEXexcCritical4 3 4 2 2" xfId="28623" xr:uid="{7E42A5DD-2D3B-49A6-9301-C262321790CF}"/>
    <cellStyle name="SAPBEXexcCritical4 3 4 2 3" xfId="29832" xr:uid="{FDE535BF-BE1F-438C-BB1B-D24578FA2F3C}"/>
    <cellStyle name="SAPBEXexcCritical4 3 4 2 4" xfId="30232" xr:uid="{47F30354-3FA8-4248-A1FF-C00ADBD84FFF}"/>
    <cellStyle name="SAPBEXexcCritical4 3 4 2 5" xfId="30606" xr:uid="{A869BFB2-D3E9-459B-8C9F-1888B82D8D6D}"/>
    <cellStyle name="SAPBEXexcCritical4 3 4 2 6" xfId="31013" xr:uid="{B9431F33-97AD-4758-9D79-CB7C621A0226}"/>
    <cellStyle name="SAPBEXexcCritical4 3 4 3" xfId="27951" xr:uid="{0C213128-AA5C-4D6F-BC90-5FD274ED516D}"/>
    <cellStyle name="SAPBEXexcCritical4 3 4 4" xfId="29504" xr:uid="{833BE274-0D14-4699-9392-FD1C5FF05104}"/>
    <cellStyle name="SAPBEXexcCritical4 3 4 5" xfId="29326" xr:uid="{E0C802DF-A0C8-42D9-8CF8-930221DB8455}"/>
    <cellStyle name="SAPBEXexcCritical4 3 4 6" xfId="26635" xr:uid="{876782D1-4958-4B7E-BA7A-5329B8021AF6}"/>
    <cellStyle name="SAPBEXexcCritical4 3 5" xfId="18298" xr:uid="{00000000-0005-0000-0000-000090440000}"/>
    <cellStyle name="SAPBEXexcCritical4 4" xfId="18299" xr:uid="{00000000-0005-0000-0000-000091440000}"/>
    <cellStyle name="SAPBEXexcCritical4 4 2" xfId="18300" xr:uid="{00000000-0005-0000-0000-000092440000}"/>
    <cellStyle name="SAPBEXexcCritical4 4 2 2" xfId="20256" xr:uid="{00000000-0005-0000-0000-000092440000}"/>
    <cellStyle name="SAPBEXexcCritical4 4 2 2 2" xfId="28624" xr:uid="{5F27EDDC-52EB-4A2B-B75E-BEA7D172D009}"/>
    <cellStyle name="SAPBEXexcCritical4 4 2 2 3" xfId="29833" xr:uid="{34EF850B-4650-4C66-9CE2-61A620D42231}"/>
    <cellStyle name="SAPBEXexcCritical4 4 2 2 4" xfId="30233" xr:uid="{44682F6E-27C0-4188-B71A-1EEA7AC47CC4}"/>
    <cellStyle name="SAPBEXexcCritical4 4 2 2 5" xfId="30607" xr:uid="{2FE1CFE8-A3FB-417D-8184-73C7E74602E5}"/>
    <cellStyle name="SAPBEXexcCritical4 4 2 2 6" xfId="31014" xr:uid="{B6ED0436-4E92-4ED9-AB59-E4BF9091DC53}"/>
    <cellStyle name="SAPBEXexcCritical4 4 2 3" xfId="27952" xr:uid="{FED7920C-20EE-4E06-AD48-E6281761A078}"/>
    <cellStyle name="SAPBEXexcCritical4 4 2 4" xfId="29505" xr:uid="{F03FC454-0BC8-4847-B796-FA28B2F4BE4C}"/>
    <cellStyle name="SAPBEXexcCritical4 4 2 5" xfId="29325" xr:uid="{B40DCE98-5C04-45B4-9BB5-DD472C1ECF48}"/>
    <cellStyle name="SAPBEXexcCritical4 4 2 6" xfId="26632" xr:uid="{DFAF4502-A6ED-43A4-8A69-221C766271B4}"/>
    <cellStyle name="SAPBEXexcCritical4 5" xfId="18301" xr:uid="{00000000-0005-0000-0000-000093440000}"/>
    <cellStyle name="SAPBEXexcCritical4 5 2" xfId="20257" xr:uid="{00000000-0005-0000-0000-000093440000}"/>
    <cellStyle name="SAPBEXexcCritical4 5 2 2" xfId="28625" xr:uid="{42F016FF-D229-478C-B039-0CB57CFC76F8}"/>
    <cellStyle name="SAPBEXexcCritical4 5 2 3" xfId="29834" xr:uid="{8CA0E952-841C-4597-8A22-2514E8C4B19A}"/>
    <cellStyle name="SAPBEXexcCritical4 5 2 4" xfId="30234" xr:uid="{FEA60B21-2366-4EF8-B398-978CCC20B892}"/>
    <cellStyle name="SAPBEXexcCritical4 5 2 5" xfId="30608" xr:uid="{D377F4B8-D3B0-4F2F-9FAF-2C086CA9EE32}"/>
    <cellStyle name="SAPBEXexcCritical4 5 2 6" xfId="31015" xr:uid="{975DEC8F-6360-4ACB-9991-339C3EB52009}"/>
    <cellStyle name="SAPBEXexcCritical4 5 3" xfId="27953" xr:uid="{F9E7EA9C-6439-4B6E-9110-0CCADBE637C8}"/>
    <cellStyle name="SAPBEXexcCritical4 5 4" xfId="29506" xr:uid="{21B30F75-9AE6-47C7-9E90-D6EC7DCD1F93}"/>
    <cellStyle name="SAPBEXexcCritical4 5 5" xfId="29324" xr:uid="{9BC78CA8-2837-416A-976F-B0723246E4CF}"/>
    <cellStyle name="SAPBEXexcCritical4 5 6" xfId="26631" xr:uid="{702FB108-BF53-4B4A-9DC3-C3DB88E6594A}"/>
    <cellStyle name="SAPBEXexcCritical4 6" xfId="18302" xr:uid="{00000000-0005-0000-0000-000094440000}"/>
    <cellStyle name="SAPBEXexcCritical4 7" xfId="18280" xr:uid="{00000000-0005-0000-0000-00007E440000}"/>
    <cellStyle name="SAPBEXexcCritical4 8" xfId="20920" xr:uid="{6BAEDA86-C0AA-4005-95C2-219C7AD2CBAD}"/>
    <cellStyle name="SAPBEXexcCritical4 9" xfId="27784" xr:uid="{3FF35F04-4B2D-44F7-BED9-559BC5DCA286}"/>
    <cellStyle name="SAPBEXexcCritical5" xfId="2670" xr:uid="{00000000-0005-0000-0000-0000460A0000}"/>
    <cellStyle name="SAPBEXexcCritical5 10" xfId="27482" xr:uid="{EC791685-971D-4954-AD7D-778FE0227E22}"/>
    <cellStyle name="SAPBEXexcCritical5 11" xfId="29007" xr:uid="{0D78BEE2-C406-48FD-A47E-907DC9B5C8D4}"/>
    <cellStyle name="SAPBEXexcCritical5 2" xfId="2671" xr:uid="{00000000-0005-0000-0000-0000470A0000}"/>
    <cellStyle name="SAPBEXexcCritical5 2 10" xfId="29441" xr:uid="{43B9B6B3-59FF-4566-B055-8E5E22D1344B}"/>
    <cellStyle name="SAPBEXexcCritical5 2 11" xfId="27483" xr:uid="{92CFCF08-4698-46A1-B7F2-DB5F33ECB013}"/>
    <cellStyle name="SAPBEXexcCritical5 2 12" xfId="29006" xr:uid="{E358CE5E-3240-4058-AFCC-FE87B8549357}"/>
    <cellStyle name="SAPBEXexcCritical5 2 2" xfId="18305" xr:uid="{00000000-0005-0000-0000-000097440000}"/>
    <cellStyle name="SAPBEXexcCritical5 2 2 2" xfId="18306" xr:uid="{00000000-0005-0000-0000-000098440000}"/>
    <cellStyle name="SAPBEXexcCritical5 2 2 3" xfId="18307" xr:uid="{00000000-0005-0000-0000-000099440000}"/>
    <cellStyle name="SAPBEXexcCritical5 2 2 3 2" xfId="20258" xr:uid="{00000000-0005-0000-0000-000099440000}"/>
    <cellStyle name="SAPBEXexcCritical5 2 2 3 2 2" xfId="28626" xr:uid="{F9DC0B54-182B-4E6C-B0E1-0FC51C242F1C}"/>
    <cellStyle name="SAPBEXexcCritical5 2 2 3 2 3" xfId="29835" xr:uid="{CD356C07-30A3-4840-A30A-5C1FC146866B}"/>
    <cellStyle name="SAPBEXexcCritical5 2 2 3 2 4" xfId="30235" xr:uid="{AE7955C0-BA64-414E-AED7-64DD05A51721}"/>
    <cellStyle name="SAPBEXexcCritical5 2 2 3 2 5" xfId="30609" xr:uid="{4493048A-C26C-4C8A-B01B-54A0F36991E1}"/>
    <cellStyle name="SAPBEXexcCritical5 2 2 3 2 6" xfId="31016" xr:uid="{A2A17B49-2F46-4003-BA7B-E775901271FE}"/>
    <cellStyle name="SAPBEXexcCritical5 2 2 3 3" xfId="27954" xr:uid="{CF9BC407-5000-41A9-A52A-AE9F2837BE0B}"/>
    <cellStyle name="SAPBEXexcCritical5 2 2 3 4" xfId="29323" xr:uid="{0382DC68-9A09-40FB-8B6E-ED2FDE9FD2DF}"/>
    <cellStyle name="SAPBEXexcCritical5 2 2 3 5" xfId="26628" xr:uid="{B571DE8F-3925-4738-A20D-2A1636A7026C}"/>
    <cellStyle name="SAPBEXexcCritical5 2 2 4" xfId="18308" xr:uid="{00000000-0005-0000-0000-00009A440000}"/>
    <cellStyle name="SAPBEXexcCritical5 2 3" xfId="18309" xr:uid="{00000000-0005-0000-0000-00009B440000}"/>
    <cellStyle name="SAPBEXexcCritical5 2 3 2" xfId="18310" xr:uid="{00000000-0005-0000-0000-00009C440000}"/>
    <cellStyle name="SAPBEXexcCritical5 2 3 3" xfId="18311" xr:uid="{00000000-0005-0000-0000-00009D440000}"/>
    <cellStyle name="SAPBEXexcCritical5 2 3 3 2" xfId="20259" xr:uid="{00000000-0005-0000-0000-00009D440000}"/>
    <cellStyle name="SAPBEXexcCritical5 2 3 3 2 2" xfId="28627" xr:uid="{B195D48E-07E0-4FBE-AD98-3C3839E447E1}"/>
    <cellStyle name="SAPBEXexcCritical5 2 3 3 2 3" xfId="29836" xr:uid="{2E4D5AB4-8534-482D-8297-007A972D72B2}"/>
    <cellStyle name="SAPBEXexcCritical5 2 3 3 2 4" xfId="30236" xr:uid="{472CE2C6-923D-4C37-8181-A2E2BC47E326}"/>
    <cellStyle name="SAPBEXexcCritical5 2 3 3 2 5" xfId="30610" xr:uid="{1AAB2276-C7D6-46B9-9292-A0A595EFDCBB}"/>
    <cellStyle name="SAPBEXexcCritical5 2 3 3 2 6" xfId="31017" xr:uid="{2D033FFB-0C95-474B-BE3A-39791BB05055}"/>
    <cellStyle name="SAPBEXexcCritical5 2 3 3 3" xfId="27955" xr:uid="{073601C4-4D2D-4C02-9C24-BF02A7680CAA}"/>
    <cellStyle name="SAPBEXexcCritical5 2 3 3 4" xfId="29322" xr:uid="{B521D7AB-0205-49D3-B022-CBDC58380C27}"/>
    <cellStyle name="SAPBEXexcCritical5 2 3 3 5" xfId="26626" xr:uid="{F5BC4767-343A-4D5E-9732-219DDFAF2B62}"/>
    <cellStyle name="SAPBEXexcCritical5 2 3 4" xfId="18312" xr:uid="{00000000-0005-0000-0000-00009E440000}"/>
    <cellStyle name="SAPBEXexcCritical5 2 4" xfId="18313" xr:uid="{00000000-0005-0000-0000-00009F440000}"/>
    <cellStyle name="SAPBEXexcCritical5 2 4 2" xfId="18314" xr:uid="{00000000-0005-0000-0000-0000A0440000}"/>
    <cellStyle name="SAPBEXexcCritical5 2 4 2 2" xfId="20260" xr:uid="{00000000-0005-0000-0000-0000A0440000}"/>
    <cellStyle name="SAPBEXexcCritical5 2 4 2 2 2" xfId="28628" xr:uid="{9F16E92B-BF31-48A7-80C7-AAB1C3C003AB}"/>
    <cellStyle name="SAPBEXexcCritical5 2 4 2 2 3" xfId="29837" xr:uid="{CC3EC7DE-7FC4-4ED6-830E-3C5B775CDD01}"/>
    <cellStyle name="SAPBEXexcCritical5 2 4 2 2 4" xfId="30237" xr:uid="{F6328389-9B05-4F9E-929C-93521BD7845E}"/>
    <cellStyle name="SAPBEXexcCritical5 2 4 2 2 5" xfId="30611" xr:uid="{4BD5EFD7-8D45-4ED4-AE82-1E1F1AE9896F}"/>
    <cellStyle name="SAPBEXexcCritical5 2 4 2 2 6" xfId="31018" xr:uid="{FAF8DEA5-E023-4E65-B6C5-44472D65183E}"/>
    <cellStyle name="SAPBEXexcCritical5 2 4 2 3" xfId="27956" xr:uid="{A215D1C1-A824-4089-9455-AD7C5DEB1165}"/>
    <cellStyle name="SAPBEXexcCritical5 2 4 2 4" xfId="29321" xr:uid="{679604AC-286E-4953-A324-0B97A002FB5F}"/>
    <cellStyle name="SAPBEXexcCritical5 2 4 2 5" xfId="26625" xr:uid="{730BAA5E-CA1A-42D2-B41C-47E83B9BA387}"/>
    <cellStyle name="SAPBEXexcCritical5 2 5" xfId="18315" xr:uid="{00000000-0005-0000-0000-0000A1440000}"/>
    <cellStyle name="SAPBEXexcCritical5 2 5 2" xfId="20261" xr:uid="{00000000-0005-0000-0000-0000A1440000}"/>
    <cellStyle name="SAPBEXexcCritical5 2 5 2 2" xfId="28629" xr:uid="{162C5DA3-1E69-4399-92E9-71341627FC2E}"/>
    <cellStyle name="SAPBEXexcCritical5 2 5 2 3" xfId="29838" xr:uid="{79991CD6-DB2C-4C76-B8CE-ED4FF8AD9653}"/>
    <cellStyle name="SAPBEXexcCritical5 2 5 2 4" xfId="30238" xr:uid="{1750046C-35BA-4132-90CF-3B4605CBFDD6}"/>
    <cellStyle name="SAPBEXexcCritical5 2 5 2 5" xfId="30612" xr:uid="{4E8A25EB-81DE-451E-A23F-0BA838CE89C7}"/>
    <cellStyle name="SAPBEXexcCritical5 2 5 2 6" xfId="31019" xr:uid="{196AAFF2-8C23-459A-A2FB-9CA6883A1AF9}"/>
    <cellStyle name="SAPBEXexcCritical5 2 5 3" xfId="27957" xr:uid="{BBD4A921-277A-4E43-BDE3-08711801F712}"/>
    <cellStyle name="SAPBEXexcCritical5 2 5 4" xfId="29320" xr:uid="{0192FE2A-741D-4300-81C4-BDE690F5D21E}"/>
    <cellStyle name="SAPBEXexcCritical5 2 5 5" xfId="26624" xr:uid="{EBDB6757-30C8-483D-91C0-89291CC070A3}"/>
    <cellStyle name="SAPBEXexcCritical5 2 6" xfId="18316" xr:uid="{00000000-0005-0000-0000-0000A2440000}"/>
    <cellStyle name="SAPBEXexcCritical5 2 7" xfId="18304" xr:uid="{00000000-0005-0000-0000-000096440000}"/>
    <cellStyle name="SAPBEXexcCritical5 2 8" xfId="20923" xr:uid="{3C069664-2BC4-4573-ABE2-F7E932F33260}"/>
    <cellStyle name="SAPBEXexcCritical5 2 9" xfId="27780" xr:uid="{6D931B5A-97D1-4DDC-B3B2-1D1E3C0778F1}"/>
    <cellStyle name="SAPBEXexcCritical5 3" xfId="18317" xr:uid="{00000000-0005-0000-0000-0000A3440000}"/>
    <cellStyle name="SAPBEXexcCritical5 3 2" xfId="18318" xr:uid="{00000000-0005-0000-0000-0000A4440000}"/>
    <cellStyle name="SAPBEXexcCritical5 3 3" xfId="18319" xr:uid="{00000000-0005-0000-0000-0000A5440000}"/>
    <cellStyle name="SAPBEXexcCritical5 3 3 2" xfId="20262" xr:uid="{00000000-0005-0000-0000-0000A5440000}"/>
    <cellStyle name="SAPBEXexcCritical5 3 3 2 2" xfId="28630" xr:uid="{571C70DB-BA9C-4130-BA4A-BAEB65E33DDF}"/>
    <cellStyle name="SAPBEXexcCritical5 3 3 2 3" xfId="29839" xr:uid="{52B693FC-90F4-4DA8-80F2-275B78A816BB}"/>
    <cellStyle name="SAPBEXexcCritical5 3 3 2 4" xfId="30239" xr:uid="{8BE12EDD-EE3F-4217-B820-B6289FF43607}"/>
    <cellStyle name="SAPBEXexcCritical5 3 3 2 5" xfId="30613" xr:uid="{A60FC9B5-6A96-46AD-9BCA-049D0DB1853A}"/>
    <cellStyle name="SAPBEXexcCritical5 3 3 2 6" xfId="31020" xr:uid="{6C336FF4-718D-4252-AEA6-20253C0262ED}"/>
    <cellStyle name="SAPBEXexcCritical5 3 3 3" xfId="27958" xr:uid="{D607E6A1-ED59-44E3-9B50-2F08AE68717E}"/>
    <cellStyle name="SAPBEXexcCritical5 3 3 4" xfId="29507" xr:uid="{384C4EC0-413C-47A5-936A-7A6DD9C66E99}"/>
    <cellStyle name="SAPBEXexcCritical5 3 3 5" xfId="29319" xr:uid="{5DF3A05B-9AB8-4A0F-A885-6E6C40ECF0CF}"/>
    <cellStyle name="SAPBEXexcCritical5 3 3 6" xfId="26621" xr:uid="{402E685B-F827-49E5-BB70-56580709B707}"/>
    <cellStyle name="SAPBEXexcCritical5 3 4" xfId="18320" xr:uid="{00000000-0005-0000-0000-0000A6440000}"/>
    <cellStyle name="SAPBEXexcCritical5 3 4 2" xfId="20263" xr:uid="{00000000-0005-0000-0000-0000A6440000}"/>
    <cellStyle name="SAPBEXexcCritical5 3 4 2 2" xfId="28631" xr:uid="{F566D67B-2C6E-4473-80C3-29E32488CEC4}"/>
    <cellStyle name="SAPBEXexcCritical5 3 4 2 3" xfId="29840" xr:uid="{8360982B-6447-4975-9763-1FD7FAA6DBD0}"/>
    <cellStyle name="SAPBEXexcCritical5 3 4 2 4" xfId="30240" xr:uid="{A9AE92A5-CE73-47C9-AF1C-7EB601F9E449}"/>
    <cellStyle name="SAPBEXexcCritical5 3 4 2 5" xfId="30614" xr:uid="{7D21A68A-5767-4B0B-B154-C340E1FFF20F}"/>
    <cellStyle name="SAPBEXexcCritical5 3 4 2 6" xfId="31021" xr:uid="{35104736-CBB1-4D74-B49F-742175146610}"/>
    <cellStyle name="SAPBEXexcCritical5 3 4 3" xfId="27959" xr:uid="{FAD574F7-7648-44D6-A5E7-A685A054114B}"/>
    <cellStyle name="SAPBEXexcCritical5 3 4 4" xfId="29508" xr:uid="{0DF445A3-9189-4A7B-BCC6-F5D1E2D4B5F9}"/>
    <cellStyle name="SAPBEXexcCritical5 3 4 5" xfId="29318" xr:uid="{B52B8230-12DE-4858-9EF5-B513835539E3}"/>
    <cellStyle name="SAPBEXexcCritical5 3 4 6" xfId="26620" xr:uid="{9BBA4928-C35A-4130-ADDC-86CF8EEE516B}"/>
    <cellStyle name="SAPBEXexcCritical5 3 5" xfId="18321" xr:uid="{00000000-0005-0000-0000-0000A7440000}"/>
    <cellStyle name="SAPBEXexcCritical5 4" xfId="18322" xr:uid="{00000000-0005-0000-0000-0000A8440000}"/>
    <cellStyle name="SAPBEXexcCritical5 4 2" xfId="18323" xr:uid="{00000000-0005-0000-0000-0000A9440000}"/>
    <cellStyle name="SAPBEXexcCritical5 4 2 2" xfId="20264" xr:uid="{00000000-0005-0000-0000-0000A9440000}"/>
    <cellStyle name="SAPBEXexcCritical5 4 2 2 2" xfId="28632" xr:uid="{F8BCEA93-B43A-4473-BBAC-5D55AF856C21}"/>
    <cellStyle name="SAPBEXexcCritical5 4 2 2 3" xfId="29841" xr:uid="{EEA9CD9A-9556-4CB3-9474-C8A33AF4AD8E}"/>
    <cellStyle name="SAPBEXexcCritical5 4 2 2 4" xfId="30241" xr:uid="{C6DEA661-C172-4618-86FF-EE803A8D5DCC}"/>
    <cellStyle name="SAPBEXexcCritical5 4 2 2 5" xfId="30615" xr:uid="{41F86768-1BC8-460F-AF3F-7E86DA65034F}"/>
    <cellStyle name="SAPBEXexcCritical5 4 2 2 6" xfId="31022" xr:uid="{2257DF15-A0A8-4DD3-B297-8A75E2BF3A84}"/>
    <cellStyle name="SAPBEXexcCritical5 4 2 3" xfId="27960" xr:uid="{1B1F1A84-10F9-49AC-B3A8-3361A0BDD73C}"/>
    <cellStyle name="SAPBEXexcCritical5 4 2 4" xfId="29509" xr:uid="{32E2928F-4569-4753-98D2-83BE2317EC81}"/>
    <cellStyle name="SAPBEXexcCritical5 4 2 5" xfId="29317" xr:uid="{4AB0C74C-AA09-4D95-912C-36B0E191AFFD}"/>
    <cellStyle name="SAPBEXexcCritical5 4 2 6" xfId="26619" xr:uid="{4EA5E1CC-D244-4457-A7CB-D7A9652B3C0D}"/>
    <cellStyle name="SAPBEXexcCritical5 5" xfId="18324" xr:uid="{00000000-0005-0000-0000-0000AA440000}"/>
    <cellStyle name="SAPBEXexcCritical5 5 2" xfId="20265" xr:uid="{00000000-0005-0000-0000-0000AA440000}"/>
    <cellStyle name="SAPBEXexcCritical5 5 2 2" xfId="28633" xr:uid="{E487B000-09D2-41DA-A55B-BFB90B1FAEF8}"/>
    <cellStyle name="SAPBEXexcCritical5 5 2 3" xfId="29842" xr:uid="{1C8C66C7-20D2-45EE-B565-6AB8D0AEED8F}"/>
    <cellStyle name="SAPBEXexcCritical5 5 2 4" xfId="30242" xr:uid="{1E36E5CC-1E6F-4D6E-9DA0-92F1184C97EB}"/>
    <cellStyle name="SAPBEXexcCritical5 5 2 5" xfId="30616" xr:uid="{964F3540-71E1-4AFF-B6BE-FE06142C9E7D}"/>
    <cellStyle name="SAPBEXexcCritical5 5 2 6" xfId="31023" xr:uid="{8534C1A5-195A-405C-9BCC-2C146E3841B9}"/>
    <cellStyle name="SAPBEXexcCritical5 5 3" xfId="27961" xr:uid="{D68B0E58-0B8A-4B74-B002-5FEC8AD2CFBA}"/>
    <cellStyle name="SAPBEXexcCritical5 5 4" xfId="29510" xr:uid="{10FF0F18-C874-4DEF-A1BF-2063544C427B}"/>
    <cellStyle name="SAPBEXexcCritical5 5 5" xfId="29316" xr:uid="{63400F6B-6F52-491B-969B-B899FB46EE2F}"/>
    <cellStyle name="SAPBEXexcCritical5 5 6" xfId="26618" xr:uid="{A7AD6CDE-422A-4157-91F1-EB0349D87122}"/>
    <cellStyle name="SAPBEXexcCritical5 6" xfId="18325" xr:uid="{00000000-0005-0000-0000-0000AB440000}"/>
    <cellStyle name="SAPBEXexcCritical5 7" xfId="18303" xr:uid="{00000000-0005-0000-0000-000095440000}"/>
    <cellStyle name="SAPBEXexcCritical5 8" xfId="20922" xr:uid="{02C89110-48B8-4EED-8BB6-F613E6608E67}"/>
    <cellStyle name="SAPBEXexcCritical5 9" xfId="27781" xr:uid="{0E6D6A4E-2AC2-4823-BF7F-AF1026E20C58}"/>
    <cellStyle name="SAPBEXexcCritical6" xfId="2672" xr:uid="{00000000-0005-0000-0000-0000480A0000}"/>
    <cellStyle name="SAPBEXexcCritical6 10" xfId="27484" xr:uid="{065BFF5E-542D-4A8F-8388-94CC47E3F804}"/>
    <cellStyle name="SAPBEXexcCritical6 11" xfId="29005" xr:uid="{E779A6F1-8549-44E2-B3AC-2619DBFB1D31}"/>
    <cellStyle name="SAPBEXexcCritical6 2" xfId="2673" xr:uid="{00000000-0005-0000-0000-0000490A0000}"/>
    <cellStyle name="SAPBEXexcCritical6 2 10" xfId="28483" xr:uid="{CBB1912F-21AD-4086-A223-DFB3BE639372}"/>
    <cellStyle name="SAPBEXexcCritical6 2 11" xfId="29058" xr:uid="{8262738D-EB93-4B39-9EF3-57331976542D}"/>
    <cellStyle name="SAPBEXexcCritical6 2 12" xfId="29004" xr:uid="{6D943476-29F5-4951-9C6E-2335F35F8F3D}"/>
    <cellStyle name="SAPBEXexcCritical6 2 2" xfId="18328" xr:uid="{00000000-0005-0000-0000-0000AE440000}"/>
    <cellStyle name="SAPBEXexcCritical6 2 2 2" xfId="18329" xr:uid="{00000000-0005-0000-0000-0000AF440000}"/>
    <cellStyle name="SAPBEXexcCritical6 2 2 3" xfId="18330" xr:uid="{00000000-0005-0000-0000-0000B0440000}"/>
    <cellStyle name="SAPBEXexcCritical6 2 2 3 2" xfId="20266" xr:uid="{00000000-0005-0000-0000-0000B0440000}"/>
    <cellStyle name="SAPBEXexcCritical6 2 2 3 2 2" xfId="28634" xr:uid="{630D193B-8B44-45CF-BCF5-805C7B2CF108}"/>
    <cellStyle name="SAPBEXexcCritical6 2 2 3 2 3" xfId="29843" xr:uid="{FC1FE161-4D72-4A41-9546-8D410A84BB70}"/>
    <cellStyle name="SAPBEXexcCritical6 2 2 3 2 4" xfId="30243" xr:uid="{E1F0B2AE-0A3E-467E-9A8C-50B4DBB14251}"/>
    <cellStyle name="SAPBEXexcCritical6 2 2 3 2 5" xfId="30617" xr:uid="{28AC0096-BEC3-4CBA-8466-2EA9CFD0BACA}"/>
    <cellStyle name="SAPBEXexcCritical6 2 2 3 2 6" xfId="31024" xr:uid="{60F02295-9B21-4061-900D-C8308AB47EB8}"/>
    <cellStyle name="SAPBEXexcCritical6 2 2 3 3" xfId="27962" xr:uid="{43AE3FC2-04BD-4795-9B52-FE60275F9EAB}"/>
    <cellStyle name="SAPBEXexcCritical6 2 2 3 4" xfId="29315" xr:uid="{4DFE4113-3181-4BC0-954B-87316F4B9EA3}"/>
    <cellStyle name="SAPBEXexcCritical6 2 2 3 5" xfId="26613" xr:uid="{34240895-DA0C-4E56-8D85-D48FB05A1A36}"/>
    <cellStyle name="SAPBEXexcCritical6 2 2 4" xfId="18331" xr:uid="{00000000-0005-0000-0000-0000B1440000}"/>
    <cellStyle name="SAPBEXexcCritical6 2 3" xfId="18332" xr:uid="{00000000-0005-0000-0000-0000B2440000}"/>
    <cellStyle name="SAPBEXexcCritical6 2 3 2" xfId="18333" xr:uid="{00000000-0005-0000-0000-0000B3440000}"/>
    <cellStyle name="SAPBEXexcCritical6 2 3 3" xfId="18334" xr:uid="{00000000-0005-0000-0000-0000B4440000}"/>
    <cellStyle name="SAPBEXexcCritical6 2 3 3 2" xfId="20267" xr:uid="{00000000-0005-0000-0000-0000B4440000}"/>
    <cellStyle name="SAPBEXexcCritical6 2 3 3 2 2" xfId="28635" xr:uid="{2C754052-6F8C-40F2-BA0A-26660511A5F5}"/>
    <cellStyle name="SAPBEXexcCritical6 2 3 3 2 3" xfId="29844" xr:uid="{A3BDB63C-65BB-4DFF-9EAF-BE500517574A}"/>
    <cellStyle name="SAPBEXexcCritical6 2 3 3 2 4" xfId="30244" xr:uid="{577BD44E-1269-4BDE-A7D2-4D4D2CECD524}"/>
    <cellStyle name="SAPBEXexcCritical6 2 3 3 2 5" xfId="30618" xr:uid="{71703242-5880-44C7-9A50-DD296BDC0E6C}"/>
    <cellStyle name="SAPBEXexcCritical6 2 3 3 2 6" xfId="31025" xr:uid="{0AB29A8F-DC7B-4092-A5DB-8009EF70DD0F}"/>
    <cellStyle name="SAPBEXexcCritical6 2 3 3 3" xfId="27963" xr:uid="{7F990EFA-0253-4033-B1C5-E76F2EB58F66}"/>
    <cellStyle name="SAPBEXexcCritical6 2 3 3 4" xfId="29314" xr:uid="{67E4D0EC-BEA6-48E5-B5A6-08CB7EC11519}"/>
    <cellStyle name="SAPBEXexcCritical6 2 3 3 5" xfId="26612" xr:uid="{F15EA8A6-9CA1-43A0-8B8A-D7830C174143}"/>
    <cellStyle name="SAPBEXexcCritical6 2 3 4" xfId="18335" xr:uid="{00000000-0005-0000-0000-0000B5440000}"/>
    <cellStyle name="SAPBEXexcCritical6 2 4" xfId="18336" xr:uid="{00000000-0005-0000-0000-0000B6440000}"/>
    <cellStyle name="SAPBEXexcCritical6 2 4 2" xfId="18337" xr:uid="{00000000-0005-0000-0000-0000B7440000}"/>
    <cellStyle name="SAPBEXexcCritical6 2 4 2 2" xfId="20268" xr:uid="{00000000-0005-0000-0000-0000B7440000}"/>
    <cellStyle name="SAPBEXexcCritical6 2 4 2 2 2" xfId="28636" xr:uid="{4DB5FBDE-790A-4D70-83E6-F2A40E5EBCE5}"/>
    <cellStyle name="SAPBEXexcCritical6 2 4 2 2 3" xfId="29845" xr:uid="{9267B69C-E169-489D-BDEB-F0E96B2639C4}"/>
    <cellStyle name="SAPBEXexcCritical6 2 4 2 2 4" xfId="30245" xr:uid="{CC9DC5B3-CD94-4AD6-BB4F-A4B5B810C1BD}"/>
    <cellStyle name="SAPBEXexcCritical6 2 4 2 2 5" xfId="30619" xr:uid="{5AB58555-AAA7-481A-892C-164950823D77}"/>
    <cellStyle name="SAPBEXexcCritical6 2 4 2 2 6" xfId="31026" xr:uid="{C6E2EC8E-B154-4C45-82C8-1C07D9E9AEF9}"/>
    <cellStyle name="SAPBEXexcCritical6 2 4 2 3" xfId="27964" xr:uid="{31F09949-13E7-4F4A-9133-79CF6E540A53}"/>
    <cellStyle name="SAPBEXexcCritical6 2 4 2 4" xfId="29313" xr:uid="{1363987B-68F8-49B1-90F2-89E90F8659E3}"/>
    <cellStyle name="SAPBEXexcCritical6 2 4 2 5" xfId="26611" xr:uid="{2BDBF263-2BA3-478E-9C49-655F45D45DAF}"/>
    <cellStyle name="SAPBEXexcCritical6 2 5" xfId="18338" xr:uid="{00000000-0005-0000-0000-0000B8440000}"/>
    <cellStyle name="SAPBEXexcCritical6 2 5 2" xfId="20269" xr:uid="{00000000-0005-0000-0000-0000B8440000}"/>
    <cellStyle name="SAPBEXexcCritical6 2 5 2 2" xfId="28637" xr:uid="{F99120EA-C4D9-4979-AF13-6D9063A45323}"/>
    <cellStyle name="SAPBEXexcCritical6 2 5 2 3" xfId="29846" xr:uid="{E6A51682-9057-49A8-BADD-D79142CDA08B}"/>
    <cellStyle name="SAPBEXexcCritical6 2 5 2 4" xfId="30246" xr:uid="{6450D752-3F8A-48BE-8A2D-45A5A613174A}"/>
    <cellStyle name="SAPBEXexcCritical6 2 5 2 5" xfId="30620" xr:uid="{62B22EC1-573A-4CC8-959D-4397A97CE068}"/>
    <cellStyle name="SAPBEXexcCritical6 2 5 2 6" xfId="31027" xr:uid="{878035DA-2C07-40E4-A1D3-11778BED69B6}"/>
    <cellStyle name="SAPBEXexcCritical6 2 5 3" xfId="27965" xr:uid="{3F05119E-5FE7-4D2F-9E6E-6994B20C29F3}"/>
    <cellStyle name="SAPBEXexcCritical6 2 5 4" xfId="29312" xr:uid="{7DAB5C69-2ACA-47A7-8E0F-1398817F6042}"/>
    <cellStyle name="SAPBEXexcCritical6 2 5 5" xfId="20856" xr:uid="{D24DDAC7-5EE5-4444-BED3-E607142F25BC}"/>
    <cellStyle name="SAPBEXexcCritical6 2 6" xfId="18339" xr:uid="{00000000-0005-0000-0000-0000B9440000}"/>
    <cellStyle name="SAPBEXexcCritical6 2 7" xfId="18327" xr:uid="{00000000-0005-0000-0000-0000AD440000}"/>
    <cellStyle name="SAPBEXexcCritical6 2 8" xfId="20925" xr:uid="{6E69D821-3777-43EE-8A3E-F14CFF225369}"/>
    <cellStyle name="SAPBEXexcCritical6 2 9" xfId="27778" xr:uid="{D625BB04-BADC-4395-99DB-97A46CB67BDA}"/>
    <cellStyle name="SAPBEXexcCritical6 3" xfId="18340" xr:uid="{00000000-0005-0000-0000-0000BA440000}"/>
    <cellStyle name="SAPBEXexcCritical6 3 2" xfId="18341" xr:uid="{00000000-0005-0000-0000-0000BB440000}"/>
    <cellStyle name="SAPBEXexcCritical6 3 3" xfId="18342" xr:uid="{00000000-0005-0000-0000-0000BC440000}"/>
    <cellStyle name="SAPBEXexcCritical6 3 3 2" xfId="20270" xr:uid="{00000000-0005-0000-0000-0000BC440000}"/>
    <cellStyle name="SAPBEXexcCritical6 3 3 2 2" xfId="28638" xr:uid="{66560D5E-5412-499B-BB6B-B50E7947D710}"/>
    <cellStyle name="SAPBEXexcCritical6 3 3 2 3" xfId="29847" xr:uid="{5964F480-95E0-438B-B6F0-6C20DCDE86E9}"/>
    <cellStyle name="SAPBEXexcCritical6 3 3 2 4" xfId="30247" xr:uid="{3207CC0F-4B89-48FA-AAA2-7A7228AFE95D}"/>
    <cellStyle name="SAPBEXexcCritical6 3 3 2 5" xfId="30621" xr:uid="{A5EB0EF1-E10C-493F-A689-EB89192AFCF3}"/>
    <cellStyle name="SAPBEXexcCritical6 3 3 2 6" xfId="31028" xr:uid="{F722DBD9-EEEC-4C1A-8113-CE428D3AEB0C}"/>
    <cellStyle name="SAPBEXexcCritical6 3 3 3" xfId="27966" xr:uid="{E1CCFAD4-CF7A-4FF1-9E80-BD0065123100}"/>
    <cellStyle name="SAPBEXexcCritical6 3 3 4" xfId="29511" xr:uid="{D7153FBC-BCB9-42E9-B596-466049F94780}"/>
    <cellStyle name="SAPBEXexcCritical6 3 3 5" xfId="29311" xr:uid="{D284F748-9149-47A0-A1DF-A6D0BAE2D62D}"/>
    <cellStyle name="SAPBEXexcCritical6 3 3 6" xfId="26610" xr:uid="{D7EFA12F-8344-49F9-93DB-59E17F771854}"/>
    <cellStyle name="SAPBEXexcCritical6 3 4" xfId="18343" xr:uid="{00000000-0005-0000-0000-0000BD440000}"/>
    <cellStyle name="SAPBEXexcCritical6 3 4 2" xfId="20271" xr:uid="{00000000-0005-0000-0000-0000BD440000}"/>
    <cellStyle name="SAPBEXexcCritical6 3 4 2 2" xfId="28639" xr:uid="{65368510-757C-492C-8799-8F169147D48E}"/>
    <cellStyle name="SAPBEXexcCritical6 3 4 2 3" xfId="29848" xr:uid="{52056723-457A-41F4-855A-3DD3FA180973}"/>
    <cellStyle name="SAPBEXexcCritical6 3 4 2 4" xfId="30248" xr:uid="{F7C585A6-F21F-4039-86AA-F7A05CD05C06}"/>
    <cellStyle name="SAPBEXexcCritical6 3 4 2 5" xfId="30622" xr:uid="{2272E4E0-DAD9-49BF-A783-C81029A21481}"/>
    <cellStyle name="SAPBEXexcCritical6 3 4 2 6" xfId="31029" xr:uid="{CB266E82-C220-42A3-8999-745D7FAC97D5}"/>
    <cellStyle name="SAPBEXexcCritical6 3 4 3" xfId="27967" xr:uid="{984379AB-42EE-4436-8E7D-7630B5A2BC5F}"/>
    <cellStyle name="SAPBEXexcCritical6 3 4 4" xfId="29512" xr:uid="{6D903A74-A979-4395-9CF9-7C88F1A3A3E5}"/>
    <cellStyle name="SAPBEXexcCritical6 3 4 5" xfId="29310" xr:uid="{26BF9D70-7A9F-4A92-86AD-52BEA54D914B}"/>
    <cellStyle name="SAPBEXexcCritical6 3 4 6" xfId="20855" xr:uid="{64993F17-86FF-4861-A88D-0C19802E5306}"/>
    <cellStyle name="SAPBEXexcCritical6 3 5" xfId="18344" xr:uid="{00000000-0005-0000-0000-0000BE440000}"/>
    <cellStyle name="SAPBEXexcCritical6 4" xfId="18345" xr:uid="{00000000-0005-0000-0000-0000BF440000}"/>
    <cellStyle name="SAPBEXexcCritical6 4 2" xfId="18346" xr:uid="{00000000-0005-0000-0000-0000C0440000}"/>
    <cellStyle name="SAPBEXexcCritical6 4 2 2" xfId="20272" xr:uid="{00000000-0005-0000-0000-0000C0440000}"/>
    <cellStyle name="SAPBEXexcCritical6 4 2 2 2" xfId="28640" xr:uid="{D2F624E2-FE5A-4F3D-836C-E69728317AB3}"/>
    <cellStyle name="SAPBEXexcCritical6 4 2 2 3" xfId="29849" xr:uid="{E393B116-1BB2-486E-8904-CCE69E35DB41}"/>
    <cellStyle name="SAPBEXexcCritical6 4 2 2 4" xfId="30249" xr:uid="{E74D6C9E-B30A-4357-8D10-FEA60EA0952B}"/>
    <cellStyle name="SAPBEXexcCritical6 4 2 2 5" xfId="30623" xr:uid="{2C70EBDF-E997-44EE-B6B8-000D39CCD6D0}"/>
    <cellStyle name="SAPBEXexcCritical6 4 2 2 6" xfId="31030" xr:uid="{E3428D5D-77E4-4956-8334-CF6669B824A4}"/>
    <cellStyle name="SAPBEXexcCritical6 4 2 3" xfId="27968" xr:uid="{7F79244B-B311-49FE-8FA0-BE610F98F5ED}"/>
    <cellStyle name="SAPBEXexcCritical6 4 2 4" xfId="29513" xr:uid="{B1BF5C9F-B972-484B-9CD1-81B62BA47BE3}"/>
    <cellStyle name="SAPBEXexcCritical6 4 2 5" xfId="29309" xr:uid="{E3A8DBEF-CB86-4C0E-9E82-317D1693135B}"/>
    <cellStyle name="SAPBEXexcCritical6 4 2 6" xfId="20854" xr:uid="{5A5F2B95-2F3D-42B8-A925-C003745E1D6C}"/>
    <cellStyle name="SAPBEXexcCritical6 5" xfId="18347" xr:uid="{00000000-0005-0000-0000-0000C1440000}"/>
    <cellStyle name="SAPBEXexcCritical6 5 2" xfId="20273" xr:uid="{00000000-0005-0000-0000-0000C1440000}"/>
    <cellStyle name="SAPBEXexcCritical6 5 2 2" xfId="28641" xr:uid="{442A70DC-CAE4-4727-B862-E2692EB80435}"/>
    <cellStyle name="SAPBEXexcCritical6 5 2 3" xfId="29850" xr:uid="{B4DA6FB6-1CE2-4FA5-87C5-81D792730EF4}"/>
    <cellStyle name="SAPBEXexcCritical6 5 2 4" xfId="30250" xr:uid="{C7D93DD4-E089-4902-B06E-E3B3778A4436}"/>
    <cellStyle name="SAPBEXexcCritical6 5 2 5" xfId="30624" xr:uid="{799D8771-FE88-444D-9C9D-A85C8C14C27A}"/>
    <cellStyle name="SAPBEXexcCritical6 5 2 6" xfId="31031" xr:uid="{11D13450-2900-42D1-B379-5B981D4C59E6}"/>
    <cellStyle name="SAPBEXexcCritical6 5 3" xfId="27969" xr:uid="{370F0459-E85D-4094-BB27-DA390D40E7B0}"/>
    <cellStyle name="SAPBEXexcCritical6 5 4" xfId="29514" xr:uid="{5C9C7DB2-108E-4BA8-B9B4-02B781678FFC}"/>
    <cellStyle name="SAPBEXexcCritical6 5 5" xfId="29308" xr:uid="{3A18F738-31CB-4791-ADD3-C25A52DF58A0}"/>
    <cellStyle name="SAPBEXexcCritical6 5 6" xfId="26609" xr:uid="{7EB2F62B-4455-4F0B-AB40-7882BE13D55C}"/>
    <cellStyle name="SAPBEXexcCritical6 6" xfId="18348" xr:uid="{00000000-0005-0000-0000-0000C2440000}"/>
    <cellStyle name="SAPBEXexcCritical6 7" xfId="18326" xr:uid="{00000000-0005-0000-0000-0000AC440000}"/>
    <cellStyle name="SAPBEXexcCritical6 8" xfId="20924" xr:uid="{935EB362-BA99-49DE-822C-005004D881FB}"/>
    <cellStyle name="SAPBEXexcCritical6 9" xfId="27779" xr:uid="{F00E0ABB-2E3E-4E92-B052-607BD15F89F3}"/>
    <cellStyle name="SAPBEXexcGood1" xfId="2674" xr:uid="{00000000-0005-0000-0000-00004A0A0000}"/>
    <cellStyle name="SAPBEXexcGood1 10" xfId="29456" xr:uid="{202EEF2B-7775-4A76-9BAB-13BDB2726A9D}"/>
    <cellStyle name="SAPBEXexcGood1 11" xfId="29003" xr:uid="{5C7C623A-18F4-417F-B888-76DCDE2EFC32}"/>
    <cellStyle name="SAPBEXexcGood1 2" xfId="2675" xr:uid="{00000000-0005-0000-0000-00004B0A0000}"/>
    <cellStyle name="SAPBEXexcGood1 2 10" xfId="29439" xr:uid="{4F04D24A-8491-4A78-8B39-8771973BCA80}"/>
    <cellStyle name="SAPBEXexcGood1 2 11" xfId="30478" xr:uid="{9AA7392F-E2D4-44F5-8531-83EA6BC5CE1E}"/>
    <cellStyle name="SAPBEXexcGood1 2 12" xfId="29002" xr:uid="{D7F1AE0C-78B0-4FC1-B1E7-C477E9243462}"/>
    <cellStyle name="SAPBEXexcGood1 2 2" xfId="18351" xr:uid="{00000000-0005-0000-0000-0000C5440000}"/>
    <cellStyle name="SAPBEXexcGood1 2 2 2" xfId="18352" xr:uid="{00000000-0005-0000-0000-0000C6440000}"/>
    <cellStyle name="SAPBEXexcGood1 2 2 3" xfId="18353" xr:uid="{00000000-0005-0000-0000-0000C7440000}"/>
    <cellStyle name="SAPBEXexcGood1 2 2 3 2" xfId="20274" xr:uid="{00000000-0005-0000-0000-0000C7440000}"/>
    <cellStyle name="SAPBEXexcGood1 2 2 3 2 2" xfId="28642" xr:uid="{1DA451D2-C557-422F-BCC3-A3D9E2AFEDA1}"/>
    <cellStyle name="SAPBEXexcGood1 2 2 3 2 3" xfId="29851" xr:uid="{B7470EFA-679C-4517-976D-979D894182AD}"/>
    <cellStyle name="SAPBEXexcGood1 2 2 3 2 4" xfId="30251" xr:uid="{D1E166B4-4517-4AF9-B5DE-A73C5892DF5E}"/>
    <cellStyle name="SAPBEXexcGood1 2 2 3 2 5" xfId="30625" xr:uid="{C48CC719-9B9C-4E98-8C64-B0F8206BB2C7}"/>
    <cellStyle name="SAPBEXexcGood1 2 2 3 2 6" xfId="31032" xr:uid="{7A6CE43B-B8BB-4FFC-A90C-C8F086F84C15}"/>
    <cellStyle name="SAPBEXexcGood1 2 2 3 3" xfId="27970" xr:uid="{45A7681C-0FCB-4F9C-BAE7-CA6AAF1ED835}"/>
    <cellStyle name="SAPBEXexcGood1 2 2 3 4" xfId="29307" xr:uid="{A020E117-D0E9-4DCE-8999-739FF41A654F}"/>
    <cellStyle name="SAPBEXexcGood1 2 2 3 5" xfId="26608" xr:uid="{2101CB82-9B14-4267-8603-8776FA100342}"/>
    <cellStyle name="SAPBEXexcGood1 2 2 4" xfId="18354" xr:uid="{00000000-0005-0000-0000-0000C8440000}"/>
    <cellStyle name="SAPBEXexcGood1 2 3" xfId="18355" xr:uid="{00000000-0005-0000-0000-0000C9440000}"/>
    <cellStyle name="SAPBEXexcGood1 2 3 2" xfId="18356" xr:uid="{00000000-0005-0000-0000-0000CA440000}"/>
    <cellStyle name="SAPBEXexcGood1 2 3 3" xfId="18357" xr:uid="{00000000-0005-0000-0000-0000CB440000}"/>
    <cellStyle name="SAPBEXexcGood1 2 3 3 2" xfId="20275" xr:uid="{00000000-0005-0000-0000-0000CB440000}"/>
    <cellStyle name="SAPBEXexcGood1 2 3 3 2 2" xfId="28643" xr:uid="{B884F5EA-5756-4DE6-A040-33BE90F71DA9}"/>
    <cellStyle name="SAPBEXexcGood1 2 3 3 2 3" xfId="29852" xr:uid="{6E61D5CC-BEF9-4825-B1CD-F15D336F977F}"/>
    <cellStyle name="SAPBEXexcGood1 2 3 3 2 4" xfId="30252" xr:uid="{89F7616E-1390-46EF-B7EA-9398AE10BE17}"/>
    <cellStyle name="SAPBEXexcGood1 2 3 3 2 5" xfId="30626" xr:uid="{05A39551-8663-4966-9075-40643811C553}"/>
    <cellStyle name="SAPBEXexcGood1 2 3 3 2 6" xfId="31033" xr:uid="{21A02142-0BE6-4222-A8BE-A592951C20ED}"/>
    <cellStyle name="SAPBEXexcGood1 2 3 3 3" xfId="27971" xr:uid="{A33A056B-0B66-49AE-8B7E-43A402C64A31}"/>
    <cellStyle name="SAPBEXexcGood1 2 3 3 4" xfId="29306" xr:uid="{3240E8D4-C863-4929-A68C-586B68BC0F84}"/>
    <cellStyle name="SAPBEXexcGood1 2 3 3 5" xfId="27704" xr:uid="{3CA12D3B-BC3A-4C88-99BB-EEAAAD28FB4F}"/>
    <cellStyle name="SAPBEXexcGood1 2 3 4" xfId="18358" xr:uid="{00000000-0005-0000-0000-0000CC440000}"/>
    <cellStyle name="SAPBEXexcGood1 2 4" xfId="18359" xr:uid="{00000000-0005-0000-0000-0000CD440000}"/>
    <cellStyle name="SAPBEXexcGood1 2 4 2" xfId="18360" xr:uid="{00000000-0005-0000-0000-0000CE440000}"/>
    <cellStyle name="SAPBEXexcGood1 2 4 2 2" xfId="20276" xr:uid="{00000000-0005-0000-0000-0000CE440000}"/>
    <cellStyle name="SAPBEXexcGood1 2 4 2 2 2" xfId="28644" xr:uid="{D08F9252-FE24-4171-AB21-19170EB05AAC}"/>
    <cellStyle name="SAPBEXexcGood1 2 4 2 2 3" xfId="29853" xr:uid="{869A7E27-CA3C-4EEA-879E-48B1DCF0BC91}"/>
    <cellStyle name="SAPBEXexcGood1 2 4 2 2 4" xfId="30253" xr:uid="{CF842251-7D69-4E30-8E6B-A2F37AD667E5}"/>
    <cellStyle name="SAPBEXexcGood1 2 4 2 2 5" xfId="30627" xr:uid="{51D1D711-DD8C-40F8-8116-9E89D3D02155}"/>
    <cellStyle name="SAPBEXexcGood1 2 4 2 2 6" xfId="31034" xr:uid="{3862BDD2-9882-4952-A8FF-F665C18EFDB6}"/>
    <cellStyle name="SAPBEXexcGood1 2 4 2 3" xfId="27972" xr:uid="{09371C61-A8D0-4358-82F1-6A38923D6E82}"/>
    <cellStyle name="SAPBEXexcGood1 2 4 2 4" xfId="29305" xr:uid="{6C32F1AE-11D7-430A-ABC7-8C49A266E410}"/>
    <cellStyle name="SAPBEXexcGood1 2 4 2 5" xfId="26607" xr:uid="{C38F7D49-81E1-42D9-A03B-015F40859931}"/>
    <cellStyle name="SAPBEXexcGood1 2 5" xfId="18361" xr:uid="{00000000-0005-0000-0000-0000CF440000}"/>
    <cellStyle name="SAPBEXexcGood1 2 5 2" xfId="20277" xr:uid="{00000000-0005-0000-0000-0000CF440000}"/>
    <cellStyle name="SAPBEXexcGood1 2 5 2 2" xfId="28645" xr:uid="{8643AC62-6B9F-469D-AE96-FEE1ADA1E526}"/>
    <cellStyle name="SAPBEXexcGood1 2 5 2 3" xfId="29854" xr:uid="{12D96E53-3383-4F68-A5D5-7159C1387260}"/>
    <cellStyle name="SAPBEXexcGood1 2 5 2 4" xfId="30254" xr:uid="{CC319FD1-E375-4414-BBC4-5CFF0EBF89F0}"/>
    <cellStyle name="SAPBEXexcGood1 2 5 2 5" xfId="30628" xr:uid="{C5C5A018-C651-4A0C-84CE-9D7DD2B4A7D5}"/>
    <cellStyle name="SAPBEXexcGood1 2 5 2 6" xfId="31035" xr:uid="{DB9894C8-B36F-4605-A3D1-C1FE067136EB}"/>
    <cellStyle name="SAPBEXexcGood1 2 5 3" xfId="27973" xr:uid="{C827BE64-A60E-4DB5-BD57-B1F1C1E7B441}"/>
    <cellStyle name="SAPBEXexcGood1 2 5 4" xfId="29304" xr:uid="{E11B0247-7703-47B7-A27A-62D45D43B12A}"/>
    <cellStyle name="SAPBEXexcGood1 2 5 5" xfId="20853" xr:uid="{D1508030-8C7B-4C99-AD01-5A60A305C28D}"/>
    <cellStyle name="SAPBEXexcGood1 2 6" xfId="18362" xr:uid="{00000000-0005-0000-0000-0000D0440000}"/>
    <cellStyle name="SAPBEXexcGood1 2 7" xfId="18350" xr:uid="{00000000-0005-0000-0000-0000C4440000}"/>
    <cellStyle name="SAPBEXexcGood1 2 8" xfId="20927" xr:uid="{43AB5ADF-489C-4059-8D8D-C66997B017EB}"/>
    <cellStyle name="SAPBEXexcGood1 2 9" xfId="27776" xr:uid="{A5FB500B-347A-442A-86C6-D369C7215884}"/>
    <cellStyle name="SAPBEXexcGood1 3" xfId="18363" xr:uid="{00000000-0005-0000-0000-0000D1440000}"/>
    <cellStyle name="SAPBEXexcGood1 3 2" xfId="18364" xr:uid="{00000000-0005-0000-0000-0000D2440000}"/>
    <cellStyle name="SAPBEXexcGood1 3 3" xfId="18365" xr:uid="{00000000-0005-0000-0000-0000D3440000}"/>
    <cellStyle name="SAPBEXexcGood1 3 3 2" xfId="20278" xr:uid="{00000000-0005-0000-0000-0000D3440000}"/>
    <cellStyle name="SAPBEXexcGood1 3 3 2 2" xfId="28646" xr:uid="{C4EC10A9-F991-4CC9-9406-6F4E3FC193A2}"/>
    <cellStyle name="SAPBEXexcGood1 3 3 2 3" xfId="29855" xr:uid="{2A2ED980-1778-4E6B-9F72-96C407F4BF1F}"/>
    <cellStyle name="SAPBEXexcGood1 3 3 2 4" xfId="30255" xr:uid="{DC661A51-577B-4D26-838C-DB24E53B1BCE}"/>
    <cellStyle name="SAPBEXexcGood1 3 3 2 5" xfId="30629" xr:uid="{DEDC2E87-561B-4227-B87A-78247F8788C6}"/>
    <cellStyle name="SAPBEXexcGood1 3 3 2 6" xfId="31036" xr:uid="{48ABE9F5-63A0-497E-9EC7-DE777967C36E}"/>
    <cellStyle name="SAPBEXexcGood1 3 3 3" xfId="27974" xr:uid="{A9631D30-E2A8-498F-BABA-1C7C017A81AC}"/>
    <cellStyle name="SAPBEXexcGood1 3 3 4" xfId="29515" xr:uid="{B6B86613-C0E3-429F-A3D3-044064B33389}"/>
    <cellStyle name="SAPBEXexcGood1 3 3 5" xfId="29303" xr:uid="{9BA30C9B-B344-44C4-B9A5-1B9DE067F9E0}"/>
    <cellStyle name="SAPBEXexcGood1 3 3 6" xfId="29702" xr:uid="{718AE122-D25D-4238-A45D-8376B2FF3E46}"/>
    <cellStyle name="SAPBEXexcGood1 3 4" xfId="18366" xr:uid="{00000000-0005-0000-0000-0000D4440000}"/>
    <cellStyle name="SAPBEXexcGood1 3 4 2" xfId="20279" xr:uid="{00000000-0005-0000-0000-0000D4440000}"/>
    <cellStyle name="SAPBEXexcGood1 3 4 2 2" xfId="28647" xr:uid="{76AF2CCC-08F6-479F-970E-4BD98F50A8C2}"/>
    <cellStyle name="SAPBEXexcGood1 3 4 2 3" xfId="29856" xr:uid="{4835E28A-BC96-4F23-B9AB-727F4BCF4396}"/>
    <cellStyle name="SAPBEXexcGood1 3 4 2 4" xfId="30256" xr:uid="{FA358452-D9E6-4B9C-B11C-6A225F577BF8}"/>
    <cellStyle name="SAPBEXexcGood1 3 4 2 5" xfId="30630" xr:uid="{F50CFAB6-14B4-4445-9BDE-F534645422D9}"/>
    <cellStyle name="SAPBEXexcGood1 3 4 2 6" xfId="31037" xr:uid="{A30E2810-C8D8-4F03-92F4-8DE80EE180CA}"/>
    <cellStyle name="SAPBEXexcGood1 3 4 3" xfId="27975" xr:uid="{07A3124F-8DC3-4183-BDAE-6C053255C0BC}"/>
    <cellStyle name="SAPBEXexcGood1 3 4 4" xfId="29516" xr:uid="{DDE77FD2-D898-4253-9C21-1E760293EC14}"/>
    <cellStyle name="SAPBEXexcGood1 3 4 5" xfId="29302" xr:uid="{1241C937-FCD4-404A-AA32-29E19D770D50}"/>
    <cellStyle name="SAPBEXexcGood1 3 4 6" xfId="20863" xr:uid="{9D993C2B-4309-4F7B-9565-BD8F4FAAD951}"/>
    <cellStyle name="SAPBEXexcGood1 3 5" xfId="18367" xr:uid="{00000000-0005-0000-0000-0000D5440000}"/>
    <cellStyle name="SAPBEXexcGood1 4" xfId="18368" xr:uid="{00000000-0005-0000-0000-0000D6440000}"/>
    <cellStyle name="SAPBEXexcGood1 4 2" xfId="18369" xr:uid="{00000000-0005-0000-0000-0000D7440000}"/>
    <cellStyle name="SAPBEXexcGood1 4 2 2" xfId="20280" xr:uid="{00000000-0005-0000-0000-0000D7440000}"/>
    <cellStyle name="SAPBEXexcGood1 4 2 2 2" xfId="28648" xr:uid="{05F65A6C-D66B-4FED-8C9B-28C356ECF05D}"/>
    <cellStyle name="SAPBEXexcGood1 4 2 2 3" xfId="29857" xr:uid="{4881182D-C836-469B-BEF5-553B441755EB}"/>
    <cellStyle name="SAPBEXexcGood1 4 2 2 4" xfId="30257" xr:uid="{23BFD2C5-2228-4F5C-82F5-CB728F488245}"/>
    <cellStyle name="SAPBEXexcGood1 4 2 2 5" xfId="30631" xr:uid="{55100763-444F-4328-9B79-F9F1EFAE78CA}"/>
    <cellStyle name="SAPBEXexcGood1 4 2 2 6" xfId="31038" xr:uid="{970039B4-ED6E-4A5C-8E66-7D09BA6CA2D7}"/>
    <cellStyle name="SAPBEXexcGood1 4 2 3" xfId="27976" xr:uid="{9F0464D1-C3BE-4443-AF25-50189D932209}"/>
    <cellStyle name="SAPBEXexcGood1 4 2 4" xfId="29517" xr:uid="{7B2B3F9D-F68B-4D4A-9A1F-8B850DC6EB48}"/>
    <cellStyle name="SAPBEXexcGood1 4 2 5" xfId="29301" xr:uid="{BD43C815-5FCC-4B41-B118-4A7FA069B835}"/>
    <cellStyle name="SAPBEXexcGood1 4 2 6" xfId="29701" xr:uid="{A8938006-FD91-4B9D-B233-3DFC899D1D56}"/>
    <cellStyle name="SAPBEXexcGood1 5" xfId="18370" xr:uid="{00000000-0005-0000-0000-0000D8440000}"/>
    <cellStyle name="SAPBEXexcGood1 5 2" xfId="20281" xr:uid="{00000000-0005-0000-0000-0000D8440000}"/>
    <cellStyle name="SAPBEXexcGood1 5 2 2" xfId="28649" xr:uid="{11718835-59F3-433D-8805-36FCC9552627}"/>
    <cellStyle name="SAPBEXexcGood1 5 2 3" xfId="29858" xr:uid="{2980A758-BE85-4C01-9ACE-2291EC24A03D}"/>
    <cellStyle name="SAPBEXexcGood1 5 2 4" xfId="30258" xr:uid="{D2A28140-2854-48F8-9F0C-2BEDD6861E83}"/>
    <cellStyle name="SAPBEXexcGood1 5 2 5" xfId="30632" xr:uid="{555E7A03-6958-4D74-8CBC-2DC5F36D4229}"/>
    <cellStyle name="SAPBEXexcGood1 5 2 6" xfId="31039" xr:uid="{9A4D0755-E352-4F81-96BF-3530908F5065}"/>
    <cellStyle name="SAPBEXexcGood1 5 3" xfId="27977" xr:uid="{7411BE8F-8D5C-4D02-B9C4-7A47138A80AD}"/>
    <cellStyle name="SAPBEXexcGood1 5 4" xfId="29518" xr:uid="{FE3AB87B-D553-4EA5-A913-F465966401C5}"/>
    <cellStyle name="SAPBEXexcGood1 5 5" xfId="29300" xr:uid="{31666B51-9BC3-4077-9E8C-C26C69D3B838}"/>
    <cellStyle name="SAPBEXexcGood1 5 6" xfId="27703" xr:uid="{1FDDF328-F320-44FF-9CE8-6353F5B1D98D}"/>
    <cellStyle name="SAPBEXexcGood1 6" xfId="18371" xr:uid="{00000000-0005-0000-0000-0000D9440000}"/>
    <cellStyle name="SAPBEXexcGood1 7" xfId="18349" xr:uid="{00000000-0005-0000-0000-0000C3440000}"/>
    <cellStyle name="SAPBEXexcGood1 8" xfId="20926" xr:uid="{7A1A9F9C-0293-493A-A1B8-79CFE343A167}"/>
    <cellStyle name="SAPBEXexcGood1 9" xfId="27777" xr:uid="{5B2453A7-D2A0-4240-8D20-24E008118F11}"/>
    <cellStyle name="SAPBEXexcGood2" xfId="2676" xr:uid="{00000000-0005-0000-0000-00004C0A0000}"/>
    <cellStyle name="SAPBEXexcGood2 10" xfId="27486" xr:uid="{7B4CA711-56E9-483B-BB77-CE3B37EBDFD2}"/>
    <cellStyle name="SAPBEXexcGood2 11" xfId="29001" xr:uid="{AD0795E2-1BF4-4D92-952D-95369B60A765}"/>
    <cellStyle name="SAPBEXexcGood2 2" xfId="2677" xr:uid="{00000000-0005-0000-0000-00004D0A0000}"/>
    <cellStyle name="SAPBEXexcGood2 2 10" xfId="29438" xr:uid="{1AC83571-12D7-4EA0-8B70-74693158F826}"/>
    <cellStyle name="SAPBEXexcGood2 2 11" xfId="27487" xr:uid="{D9A16DD2-1995-4E44-9D0B-910E5AFEDE16}"/>
    <cellStyle name="SAPBEXexcGood2 2 12" xfId="29000" xr:uid="{1A2C7D20-639F-469B-B721-583913C559E3}"/>
    <cellStyle name="SAPBEXexcGood2 2 2" xfId="18374" xr:uid="{00000000-0005-0000-0000-0000DC440000}"/>
    <cellStyle name="SAPBEXexcGood2 2 2 2" xfId="18375" xr:uid="{00000000-0005-0000-0000-0000DD440000}"/>
    <cellStyle name="SAPBEXexcGood2 2 2 3" xfId="18376" xr:uid="{00000000-0005-0000-0000-0000DE440000}"/>
    <cellStyle name="SAPBEXexcGood2 2 2 3 2" xfId="20282" xr:uid="{00000000-0005-0000-0000-0000DE440000}"/>
    <cellStyle name="SAPBEXexcGood2 2 2 3 2 2" xfId="28650" xr:uid="{D5FC9D38-4879-4A71-B279-E982D68BD47E}"/>
    <cellStyle name="SAPBEXexcGood2 2 2 3 2 3" xfId="29859" xr:uid="{63C7E995-EFA1-4AEF-A774-E20F3212FEB0}"/>
    <cellStyle name="SAPBEXexcGood2 2 2 3 2 4" xfId="30259" xr:uid="{F3189217-BF25-40A0-A870-C226E7E2EB06}"/>
    <cellStyle name="SAPBEXexcGood2 2 2 3 2 5" xfId="30633" xr:uid="{B40C778D-5A81-48E1-8615-487DE92E9CA7}"/>
    <cellStyle name="SAPBEXexcGood2 2 2 3 2 6" xfId="31040" xr:uid="{6FDA0E7C-28EC-4083-A4FA-323F6C6D1897}"/>
    <cellStyle name="SAPBEXexcGood2 2 2 3 3" xfId="27978" xr:uid="{8052E87D-D1D3-4745-9437-F10F99EDF90A}"/>
    <cellStyle name="SAPBEXexcGood2 2 2 3 4" xfId="29299" xr:uid="{A944A599-B41E-46D6-B894-D6D4231B62C5}"/>
    <cellStyle name="SAPBEXexcGood2 2 2 3 5" xfId="20851" xr:uid="{8EA0ED7E-56D5-42BD-97E6-32BFA08892E1}"/>
    <cellStyle name="SAPBEXexcGood2 2 2 4" xfId="18377" xr:uid="{00000000-0005-0000-0000-0000DF440000}"/>
    <cellStyle name="SAPBEXexcGood2 2 3" xfId="18378" xr:uid="{00000000-0005-0000-0000-0000E0440000}"/>
    <cellStyle name="SAPBEXexcGood2 2 3 2" xfId="18379" xr:uid="{00000000-0005-0000-0000-0000E1440000}"/>
    <cellStyle name="SAPBEXexcGood2 2 3 3" xfId="18380" xr:uid="{00000000-0005-0000-0000-0000E2440000}"/>
    <cellStyle name="SAPBEXexcGood2 2 3 3 2" xfId="20283" xr:uid="{00000000-0005-0000-0000-0000E2440000}"/>
    <cellStyle name="SAPBEXexcGood2 2 3 3 2 2" xfId="28651" xr:uid="{DBC82026-8520-48F1-90CD-171F3D8BFA16}"/>
    <cellStyle name="SAPBEXexcGood2 2 3 3 2 3" xfId="29860" xr:uid="{6360D013-6618-429F-ACFD-03C293F3AC32}"/>
    <cellStyle name="SAPBEXexcGood2 2 3 3 2 4" xfId="30260" xr:uid="{85574795-14CB-4703-BB1D-3C7DC331F0C2}"/>
    <cellStyle name="SAPBEXexcGood2 2 3 3 2 5" xfId="30634" xr:uid="{2CC655A7-0230-4F44-84C7-E59C772B3B4F}"/>
    <cellStyle name="SAPBEXexcGood2 2 3 3 2 6" xfId="31041" xr:uid="{6FB3EB0B-5977-41A0-9FC3-3ECD071033A6}"/>
    <cellStyle name="SAPBEXexcGood2 2 3 3 3" xfId="27979" xr:uid="{25CEACE0-2335-4DB9-9AE3-95C6E938BC58}"/>
    <cellStyle name="SAPBEXexcGood2 2 3 3 4" xfId="29298" xr:uid="{C561FAC1-401F-4928-AB75-638B3D4DF3B3}"/>
    <cellStyle name="SAPBEXexcGood2 2 3 3 5" xfId="26606" xr:uid="{AA38BE2E-156B-4CB0-AAD0-E02F5E498A22}"/>
    <cellStyle name="SAPBEXexcGood2 2 3 4" xfId="18381" xr:uid="{00000000-0005-0000-0000-0000E3440000}"/>
    <cellStyle name="SAPBEXexcGood2 2 4" xfId="18382" xr:uid="{00000000-0005-0000-0000-0000E4440000}"/>
    <cellStyle name="SAPBEXexcGood2 2 4 2" xfId="18383" xr:uid="{00000000-0005-0000-0000-0000E5440000}"/>
    <cellStyle name="SAPBEXexcGood2 2 4 2 2" xfId="20284" xr:uid="{00000000-0005-0000-0000-0000E5440000}"/>
    <cellStyle name="SAPBEXexcGood2 2 4 2 2 2" xfId="28652" xr:uid="{46C7C0C8-DB7F-4481-8564-FF0C9CA408DA}"/>
    <cellStyle name="SAPBEXexcGood2 2 4 2 2 3" xfId="29861" xr:uid="{83333693-91E4-42F2-8793-07242752DA39}"/>
    <cellStyle name="SAPBEXexcGood2 2 4 2 2 4" xfId="30261" xr:uid="{3B474308-B4A3-40F6-B911-41B2770DA249}"/>
    <cellStyle name="SAPBEXexcGood2 2 4 2 2 5" xfId="30635" xr:uid="{F0644DF2-3E5E-4C30-B4C5-7D02AE04C737}"/>
    <cellStyle name="SAPBEXexcGood2 2 4 2 2 6" xfId="31042" xr:uid="{F830A9CA-8E02-4548-8F32-10E9976D6291}"/>
    <cellStyle name="SAPBEXexcGood2 2 4 2 3" xfId="27980" xr:uid="{8349CF55-12E4-4904-A32C-0199CB2569F1}"/>
    <cellStyle name="SAPBEXexcGood2 2 4 2 4" xfId="29297" xr:uid="{472D1AB4-1612-4848-8FAC-19B107E5D378}"/>
    <cellStyle name="SAPBEXexcGood2 2 4 2 5" xfId="20850" xr:uid="{51FCE71C-41AD-4ADA-AA26-F6FC4279673E}"/>
    <cellStyle name="SAPBEXexcGood2 2 5" xfId="18384" xr:uid="{00000000-0005-0000-0000-0000E6440000}"/>
    <cellStyle name="SAPBEXexcGood2 2 5 2" xfId="20285" xr:uid="{00000000-0005-0000-0000-0000E6440000}"/>
    <cellStyle name="SAPBEXexcGood2 2 5 2 2" xfId="28653" xr:uid="{F8C2215A-0E39-4C2E-AF18-BF3E7BA72864}"/>
    <cellStyle name="SAPBEXexcGood2 2 5 2 3" xfId="29862" xr:uid="{163917A6-C9EA-4ABE-B0A5-799740F3CC74}"/>
    <cellStyle name="SAPBEXexcGood2 2 5 2 4" xfId="30262" xr:uid="{572911D6-771C-4FFB-94C3-DFE1213B56F5}"/>
    <cellStyle name="SAPBEXexcGood2 2 5 2 5" xfId="30636" xr:uid="{B3AF688E-BEEB-431F-A4D0-D5268A0027AD}"/>
    <cellStyle name="SAPBEXexcGood2 2 5 2 6" xfId="31043" xr:uid="{30624F0D-BC5D-429E-95DB-5DF7AAFFB1CB}"/>
    <cellStyle name="SAPBEXexcGood2 2 5 3" xfId="27981" xr:uid="{A55767AA-616F-4305-856F-F17C906ADAEF}"/>
    <cellStyle name="SAPBEXexcGood2 2 5 4" xfId="29296" xr:uid="{9DC442A1-7B36-4E0D-8030-94939CCB6647}"/>
    <cellStyle name="SAPBEXexcGood2 2 5 5" xfId="26605" xr:uid="{3D72B55F-29F8-4B03-8B53-39C9F6EFBB63}"/>
    <cellStyle name="SAPBEXexcGood2 2 6" xfId="18385" xr:uid="{00000000-0005-0000-0000-0000E7440000}"/>
    <cellStyle name="SAPBEXexcGood2 2 7" xfId="18373" xr:uid="{00000000-0005-0000-0000-0000DB440000}"/>
    <cellStyle name="SAPBEXexcGood2 2 8" xfId="20929" xr:uid="{EAA7DDED-7A34-4A56-A268-75722F299326}"/>
    <cellStyle name="SAPBEXexcGood2 2 9" xfId="27774" xr:uid="{DB2EF47A-D1BA-4977-A137-6D95844380DB}"/>
    <cellStyle name="SAPBEXexcGood2 3" xfId="18386" xr:uid="{00000000-0005-0000-0000-0000E8440000}"/>
    <cellStyle name="SAPBEXexcGood2 3 2" xfId="18387" xr:uid="{00000000-0005-0000-0000-0000E9440000}"/>
    <cellStyle name="SAPBEXexcGood2 3 3" xfId="18388" xr:uid="{00000000-0005-0000-0000-0000EA440000}"/>
    <cellStyle name="SAPBEXexcGood2 3 3 2" xfId="20286" xr:uid="{00000000-0005-0000-0000-0000EA440000}"/>
    <cellStyle name="SAPBEXexcGood2 3 3 2 2" xfId="28654" xr:uid="{C127E946-6715-4733-9616-3F48BF89C0EB}"/>
    <cellStyle name="SAPBEXexcGood2 3 3 2 3" xfId="29863" xr:uid="{4B296117-1C9D-4DFD-A1CD-1C7A8518F6F2}"/>
    <cellStyle name="SAPBEXexcGood2 3 3 2 4" xfId="30263" xr:uid="{0AD67FAE-9B5F-4E53-A6B2-AE5B4942235C}"/>
    <cellStyle name="SAPBEXexcGood2 3 3 2 5" xfId="30637" xr:uid="{5079A769-C043-4B80-96D0-31E78820432D}"/>
    <cellStyle name="SAPBEXexcGood2 3 3 2 6" xfId="31044" xr:uid="{6A26E7DE-6997-4B38-8988-E89330303CA3}"/>
    <cellStyle name="SAPBEXexcGood2 3 3 3" xfId="27982" xr:uid="{29B0FCE4-8536-4E78-AFF3-A156D2B9618E}"/>
    <cellStyle name="SAPBEXexcGood2 3 3 4" xfId="29519" xr:uid="{E4B769A5-7E12-4F90-BC53-D5CBDC1790C2}"/>
    <cellStyle name="SAPBEXexcGood2 3 3 5" xfId="29295" xr:uid="{D73EFAF5-2A49-4B7C-8725-6A03E1D37E1C}"/>
    <cellStyle name="SAPBEXexcGood2 3 3 6" xfId="20849" xr:uid="{61718174-0116-4AEC-A07B-E572D3066588}"/>
    <cellStyle name="SAPBEXexcGood2 3 4" xfId="18389" xr:uid="{00000000-0005-0000-0000-0000EB440000}"/>
    <cellStyle name="SAPBEXexcGood2 3 4 2" xfId="20287" xr:uid="{00000000-0005-0000-0000-0000EB440000}"/>
    <cellStyle name="SAPBEXexcGood2 3 4 2 2" xfId="28655" xr:uid="{2B132D3C-5E2E-4460-8213-6AF4A1AD7FFF}"/>
    <cellStyle name="SAPBEXexcGood2 3 4 2 3" xfId="29864" xr:uid="{1C6C5999-B6FA-4839-9B17-6C567291CB51}"/>
    <cellStyle name="SAPBEXexcGood2 3 4 2 4" xfId="30264" xr:uid="{6D3B9B88-1171-4725-B703-D593945514F8}"/>
    <cellStyle name="SAPBEXexcGood2 3 4 2 5" xfId="30638" xr:uid="{10C8B760-FCD8-4A36-90D3-27A7E15B612D}"/>
    <cellStyle name="SAPBEXexcGood2 3 4 2 6" xfId="31045" xr:uid="{DCEC14CE-B1B0-42C6-A19A-5356DEB85C03}"/>
    <cellStyle name="SAPBEXexcGood2 3 4 3" xfId="27983" xr:uid="{3E40EC37-588B-4694-9F4F-ECFA5E80781B}"/>
    <cellStyle name="SAPBEXexcGood2 3 4 4" xfId="29520" xr:uid="{AA0DAD0D-1742-4843-B44F-0EBDDF048D8E}"/>
    <cellStyle name="SAPBEXexcGood2 3 4 5" xfId="29294" xr:uid="{EDED51B7-8625-4B3A-AC5C-E9ED1442AF79}"/>
    <cellStyle name="SAPBEXexcGood2 3 4 6" xfId="26922" xr:uid="{B38B9AAA-DD28-4411-9438-AADD9DB1EF64}"/>
    <cellStyle name="SAPBEXexcGood2 3 5" xfId="18390" xr:uid="{00000000-0005-0000-0000-0000EC440000}"/>
    <cellStyle name="SAPBEXexcGood2 4" xfId="18391" xr:uid="{00000000-0005-0000-0000-0000ED440000}"/>
    <cellStyle name="SAPBEXexcGood2 4 2" xfId="18392" xr:uid="{00000000-0005-0000-0000-0000EE440000}"/>
    <cellStyle name="SAPBEXexcGood2 4 2 2" xfId="20288" xr:uid="{00000000-0005-0000-0000-0000EE440000}"/>
    <cellStyle name="SAPBEXexcGood2 4 2 2 2" xfId="28656" xr:uid="{AE9F884E-FFEA-486C-9B49-871A5052D59E}"/>
    <cellStyle name="SAPBEXexcGood2 4 2 2 3" xfId="29865" xr:uid="{285F434D-F25B-4887-BD43-4922989A59B2}"/>
    <cellStyle name="SAPBEXexcGood2 4 2 2 4" xfId="30265" xr:uid="{9C27BEC9-B114-49E0-A6D2-1DC7E2EF1961}"/>
    <cellStyle name="SAPBEXexcGood2 4 2 2 5" xfId="30639" xr:uid="{5D553D3E-687A-488B-8033-2E99DBD39EBB}"/>
    <cellStyle name="SAPBEXexcGood2 4 2 2 6" xfId="31046" xr:uid="{7637F7A7-BCAD-4FE8-8E94-0409B5B664BB}"/>
    <cellStyle name="SAPBEXexcGood2 4 2 3" xfId="27984" xr:uid="{D0B76AF5-5273-414C-8328-BE825624A1CC}"/>
    <cellStyle name="SAPBEXexcGood2 4 2 4" xfId="29521" xr:uid="{B7AC4A36-1729-4831-B2C1-B628290C5250}"/>
    <cellStyle name="SAPBEXexcGood2 4 2 5" xfId="29293" xr:uid="{F6506352-885F-4389-9AAE-4372B5BD6A54}"/>
    <cellStyle name="SAPBEXexcGood2 4 2 6" xfId="26604" xr:uid="{7E4C3A0F-6174-46AF-A223-802DC00CF90D}"/>
    <cellStyle name="SAPBEXexcGood2 5" xfId="18393" xr:uid="{00000000-0005-0000-0000-0000EF440000}"/>
    <cellStyle name="SAPBEXexcGood2 5 2" xfId="20289" xr:uid="{00000000-0005-0000-0000-0000EF440000}"/>
    <cellStyle name="SAPBEXexcGood2 5 2 2" xfId="28657" xr:uid="{8DCD927D-3B6A-4FD3-B279-8F5482525F6E}"/>
    <cellStyle name="SAPBEXexcGood2 5 2 3" xfId="29866" xr:uid="{6D49C37E-435E-48FE-8440-4AAD9416EE12}"/>
    <cellStyle name="SAPBEXexcGood2 5 2 4" xfId="30266" xr:uid="{C1D436EF-D72A-488C-B9C4-1CB3CB7CA1F2}"/>
    <cellStyle name="SAPBEXexcGood2 5 2 5" xfId="30640" xr:uid="{C308E199-84D8-47F0-9B77-D50F886F61CA}"/>
    <cellStyle name="SAPBEXexcGood2 5 2 6" xfId="31047" xr:uid="{98598987-0ECD-4E09-AC85-F81C7433AF49}"/>
    <cellStyle name="SAPBEXexcGood2 5 3" xfId="27985" xr:uid="{556CD7ED-285D-4062-9F19-092EE70BB153}"/>
    <cellStyle name="SAPBEXexcGood2 5 4" xfId="29522" xr:uid="{B0CD3CCA-4595-4CE9-AEE0-F90E945EEC22}"/>
    <cellStyle name="SAPBEXexcGood2 5 5" xfId="29292" xr:uid="{A9DD8CD5-C1B4-4775-88FF-C7EC222F7DD1}"/>
    <cellStyle name="SAPBEXexcGood2 5 6" xfId="20848" xr:uid="{79B4E470-BC7E-4E4D-97E0-3707DC15E518}"/>
    <cellStyle name="SAPBEXexcGood2 6" xfId="18394" xr:uid="{00000000-0005-0000-0000-0000F0440000}"/>
    <cellStyle name="SAPBEXexcGood2 7" xfId="18372" xr:uid="{00000000-0005-0000-0000-0000DA440000}"/>
    <cellStyle name="SAPBEXexcGood2 8" xfId="20928" xr:uid="{0CF26B0E-ACBF-4093-8441-9FA5A6D6BBFF}"/>
    <cellStyle name="SAPBEXexcGood2 9" xfId="27775" xr:uid="{98AFA167-DA9B-4C86-BC26-EBA26C5F2D30}"/>
    <cellStyle name="SAPBEXexcGood3" xfId="2678" xr:uid="{00000000-0005-0000-0000-00004E0A0000}"/>
    <cellStyle name="SAPBEXexcGood3 10" xfId="29700" xr:uid="{F2067518-D6EF-4072-9D81-D5A6A8F798E1}"/>
    <cellStyle name="SAPBEXexcGood3 11" xfId="28999" xr:uid="{33CDC3A9-4F30-4639-BD59-29584EC0E475}"/>
    <cellStyle name="SAPBEXexcGood3 2" xfId="2679" xr:uid="{00000000-0005-0000-0000-00004F0A0000}"/>
    <cellStyle name="SAPBEXexcGood3 2 10" xfId="29437" xr:uid="{F518A14F-4889-4863-8394-5E3A17A5ECB6}"/>
    <cellStyle name="SAPBEXexcGood3 2 11" xfId="27494" xr:uid="{07BE4E98-7B81-43B5-A3C4-A4B4AADDFA9F}"/>
    <cellStyle name="SAPBEXexcGood3 2 12" xfId="28998" xr:uid="{2155EB30-49D3-443E-A847-E787FF369B7E}"/>
    <cellStyle name="SAPBEXexcGood3 2 2" xfId="18397" xr:uid="{00000000-0005-0000-0000-0000F3440000}"/>
    <cellStyle name="SAPBEXexcGood3 2 2 2" xfId="18398" xr:uid="{00000000-0005-0000-0000-0000F4440000}"/>
    <cellStyle name="SAPBEXexcGood3 2 2 3" xfId="18399" xr:uid="{00000000-0005-0000-0000-0000F5440000}"/>
    <cellStyle name="SAPBEXexcGood3 2 2 3 2" xfId="20290" xr:uid="{00000000-0005-0000-0000-0000F5440000}"/>
    <cellStyle name="SAPBEXexcGood3 2 2 3 2 2" xfId="28658" xr:uid="{A8347D8C-0546-40C0-81FA-543E3D8786F6}"/>
    <cellStyle name="SAPBEXexcGood3 2 2 3 2 3" xfId="29867" xr:uid="{1F631B7A-D894-4EB0-84CA-52867A2492C7}"/>
    <cellStyle name="SAPBEXexcGood3 2 2 3 2 4" xfId="30267" xr:uid="{0D06D8ED-91DF-48D9-9278-0734FEF4B8F5}"/>
    <cellStyle name="SAPBEXexcGood3 2 2 3 2 5" xfId="30641" xr:uid="{FF4FFB30-5D1B-41B4-99AA-D133D52C07B1}"/>
    <cellStyle name="SAPBEXexcGood3 2 2 3 2 6" xfId="31048" xr:uid="{C80B6198-CFA6-4AFC-BA1C-8578B24D89FF}"/>
    <cellStyle name="SAPBEXexcGood3 2 2 3 3" xfId="27986" xr:uid="{13A3A475-B96E-4C19-96AC-4D7D1CDD89BD}"/>
    <cellStyle name="SAPBEXexcGood3 2 2 3 4" xfId="29291" xr:uid="{80428164-7BD8-40D4-8F47-2EF180FFAEE7}"/>
    <cellStyle name="SAPBEXexcGood3 2 2 3 5" xfId="20847" xr:uid="{287908FC-6CA4-4C76-8724-C18F0D3ACCC4}"/>
    <cellStyle name="SAPBEXexcGood3 2 2 4" xfId="18400" xr:uid="{00000000-0005-0000-0000-0000F6440000}"/>
    <cellStyle name="SAPBEXexcGood3 2 3" xfId="18401" xr:uid="{00000000-0005-0000-0000-0000F7440000}"/>
    <cellStyle name="SAPBEXexcGood3 2 3 2" xfId="18402" xr:uid="{00000000-0005-0000-0000-0000F8440000}"/>
    <cellStyle name="SAPBEXexcGood3 2 3 3" xfId="18403" xr:uid="{00000000-0005-0000-0000-0000F9440000}"/>
    <cellStyle name="SAPBEXexcGood3 2 3 3 2" xfId="20291" xr:uid="{00000000-0005-0000-0000-0000F9440000}"/>
    <cellStyle name="SAPBEXexcGood3 2 3 3 2 2" xfId="28659" xr:uid="{D4B27CF5-C353-4329-8091-2C6ADF9F4CB8}"/>
    <cellStyle name="SAPBEXexcGood3 2 3 3 2 3" xfId="29868" xr:uid="{5BF18233-909A-4CBC-8B49-0839C641CB0D}"/>
    <cellStyle name="SAPBEXexcGood3 2 3 3 2 4" xfId="30268" xr:uid="{77C3DD18-6B89-42CA-A844-4C14F9B2A571}"/>
    <cellStyle name="SAPBEXexcGood3 2 3 3 2 5" xfId="30642" xr:uid="{AE2D525A-2C8C-4DE0-ACAF-B07A9F4D2F2D}"/>
    <cellStyle name="SAPBEXexcGood3 2 3 3 2 6" xfId="31049" xr:uid="{04AEEF36-B094-40A1-8383-7926D9AA3D3D}"/>
    <cellStyle name="SAPBEXexcGood3 2 3 3 3" xfId="27987" xr:uid="{953D4CB4-7022-4BC6-9DC9-B47ECF90535E}"/>
    <cellStyle name="SAPBEXexcGood3 2 3 3 4" xfId="29290" xr:uid="{60D3F323-B2DE-41C8-9502-942E08286517}"/>
    <cellStyle name="SAPBEXexcGood3 2 3 3 5" xfId="26603" xr:uid="{4FA34E14-288B-4F7B-966B-56EED03DF623}"/>
    <cellStyle name="SAPBEXexcGood3 2 3 4" xfId="18404" xr:uid="{00000000-0005-0000-0000-0000FA440000}"/>
    <cellStyle name="SAPBEXexcGood3 2 4" xfId="18405" xr:uid="{00000000-0005-0000-0000-0000FB440000}"/>
    <cellStyle name="SAPBEXexcGood3 2 4 2" xfId="18406" xr:uid="{00000000-0005-0000-0000-0000FC440000}"/>
    <cellStyle name="SAPBEXexcGood3 2 4 2 2" xfId="20292" xr:uid="{00000000-0005-0000-0000-0000FC440000}"/>
    <cellStyle name="SAPBEXexcGood3 2 4 2 2 2" xfId="28660" xr:uid="{9FB6AA3C-3D97-4F5D-87A0-FEEB67EC0BC5}"/>
    <cellStyle name="SAPBEXexcGood3 2 4 2 2 3" xfId="29869" xr:uid="{2FC01FF1-657D-4E02-BF3D-CF9734644D52}"/>
    <cellStyle name="SAPBEXexcGood3 2 4 2 2 4" xfId="30269" xr:uid="{1D87A139-9063-426A-9E33-A7D8A7FBE5AF}"/>
    <cellStyle name="SAPBEXexcGood3 2 4 2 2 5" xfId="30643" xr:uid="{1B0C3703-86C3-453B-AE21-5F59E6966AD9}"/>
    <cellStyle name="SAPBEXexcGood3 2 4 2 2 6" xfId="31050" xr:uid="{3DF98281-9B21-43AC-B119-AE39A1A712F0}"/>
    <cellStyle name="SAPBEXexcGood3 2 4 2 3" xfId="27988" xr:uid="{62761982-4891-458B-9514-D26F682A2453}"/>
    <cellStyle name="SAPBEXexcGood3 2 4 2 4" xfId="29289" xr:uid="{5390B7B4-83F5-43D2-9CA9-D95267CF5362}"/>
    <cellStyle name="SAPBEXexcGood3 2 4 2 5" xfId="26602" xr:uid="{D0A1203E-BB79-46F3-8F65-2A9CE4C1E09F}"/>
    <cellStyle name="SAPBEXexcGood3 2 5" xfId="18407" xr:uid="{00000000-0005-0000-0000-0000FD440000}"/>
    <cellStyle name="SAPBEXexcGood3 2 5 2" xfId="20293" xr:uid="{00000000-0005-0000-0000-0000FD440000}"/>
    <cellStyle name="SAPBEXexcGood3 2 5 2 2" xfId="28661" xr:uid="{78979E37-602F-46B5-AA4F-DE1688DFD13D}"/>
    <cellStyle name="SAPBEXexcGood3 2 5 2 3" xfId="29870" xr:uid="{6E45FB24-EC11-44F6-AD43-42C2EE23B547}"/>
    <cellStyle name="SAPBEXexcGood3 2 5 2 4" xfId="30270" xr:uid="{E03B343D-AC41-4A13-9FA8-108D9752AC68}"/>
    <cellStyle name="SAPBEXexcGood3 2 5 2 5" xfId="30644" xr:uid="{DB819808-69B5-49F1-B099-3C5D9B1B8845}"/>
    <cellStyle name="SAPBEXexcGood3 2 5 2 6" xfId="31051" xr:uid="{112F851B-C2C3-440F-8E49-7E179BD53B60}"/>
    <cellStyle name="SAPBEXexcGood3 2 5 3" xfId="27989" xr:uid="{ABFAF1B1-092C-4EDE-8143-A39F588B2E84}"/>
    <cellStyle name="SAPBEXexcGood3 2 5 4" xfId="29288" xr:uid="{C9098E02-3A1E-4D7E-9E3F-80A3BA6A4463}"/>
    <cellStyle name="SAPBEXexcGood3 2 5 5" xfId="26601" xr:uid="{1412E7EF-0627-4EC5-8678-BD814BD58452}"/>
    <cellStyle name="SAPBEXexcGood3 2 6" xfId="18408" xr:uid="{00000000-0005-0000-0000-0000FE440000}"/>
    <cellStyle name="SAPBEXexcGood3 2 7" xfId="18396" xr:uid="{00000000-0005-0000-0000-0000F2440000}"/>
    <cellStyle name="SAPBEXexcGood3 2 8" xfId="20931" xr:uid="{3F7E62D2-2D0F-4D6C-95A8-F863FA5AB000}"/>
    <cellStyle name="SAPBEXexcGood3 2 9" xfId="27772" xr:uid="{86CD45B0-2B48-48F0-911A-44AA1FFA0F15}"/>
    <cellStyle name="SAPBEXexcGood3 3" xfId="18409" xr:uid="{00000000-0005-0000-0000-0000FF440000}"/>
    <cellStyle name="SAPBEXexcGood3 3 2" xfId="18410" xr:uid="{00000000-0005-0000-0000-000000450000}"/>
    <cellStyle name="SAPBEXexcGood3 3 3" xfId="18411" xr:uid="{00000000-0005-0000-0000-000001450000}"/>
    <cellStyle name="SAPBEXexcGood3 3 3 2" xfId="20294" xr:uid="{00000000-0005-0000-0000-000001450000}"/>
    <cellStyle name="SAPBEXexcGood3 3 3 2 2" xfId="28662" xr:uid="{06E6C146-BF59-4AE1-8A40-4D2676E166CB}"/>
    <cellStyle name="SAPBEXexcGood3 3 3 2 3" xfId="29871" xr:uid="{F891DF49-1D3B-49D0-B589-D662ACB2264A}"/>
    <cellStyle name="SAPBEXexcGood3 3 3 2 4" xfId="30271" xr:uid="{B5F994E5-4B61-4617-B362-F695644F5E20}"/>
    <cellStyle name="SAPBEXexcGood3 3 3 2 5" xfId="30645" xr:uid="{8A792E54-113B-49D6-9487-801E540E3349}"/>
    <cellStyle name="SAPBEXexcGood3 3 3 2 6" xfId="31052" xr:uid="{2AD67C86-1953-4625-8DF9-7226265542BA}"/>
    <cellStyle name="SAPBEXexcGood3 3 3 3" xfId="27990" xr:uid="{ED03431B-B135-4366-B504-EBAF0B5A6F85}"/>
    <cellStyle name="SAPBEXexcGood3 3 3 4" xfId="29523" xr:uid="{18A5819B-E6E4-4CF3-802E-C52303328851}"/>
    <cellStyle name="SAPBEXexcGood3 3 3 5" xfId="29287" xr:uid="{515BB2D6-0456-44D2-A8AC-053C3394BA4A}"/>
    <cellStyle name="SAPBEXexcGood3 3 3 6" xfId="29458" xr:uid="{ED767C7E-338B-4D37-843C-6B1E5D5F28B4}"/>
    <cellStyle name="SAPBEXexcGood3 3 4" xfId="18412" xr:uid="{00000000-0005-0000-0000-000002450000}"/>
    <cellStyle name="SAPBEXexcGood3 3 4 2" xfId="20295" xr:uid="{00000000-0005-0000-0000-000002450000}"/>
    <cellStyle name="SAPBEXexcGood3 3 4 2 2" xfId="28663" xr:uid="{731CE417-28C1-4BDA-9A89-627BDAED9E38}"/>
    <cellStyle name="SAPBEXexcGood3 3 4 2 3" xfId="29872" xr:uid="{95EF7BE8-0378-40F2-A9AF-C24B698DACDE}"/>
    <cellStyle name="SAPBEXexcGood3 3 4 2 4" xfId="30272" xr:uid="{766D4C17-4160-4643-92D9-24A1430799D9}"/>
    <cellStyle name="SAPBEXexcGood3 3 4 2 5" xfId="30646" xr:uid="{1BFC0974-11BA-4650-AD62-BB501C518319}"/>
    <cellStyle name="SAPBEXexcGood3 3 4 2 6" xfId="31053" xr:uid="{6BF814D3-A4AC-4542-94FD-ABD7E0BC4D70}"/>
    <cellStyle name="SAPBEXexcGood3 3 4 3" xfId="27991" xr:uid="{D5B8B873-B136-4570-849D-3E9676AE81BF}"/>
    <cellStyle name="SAPBEXexcGood3 3 4 4" xfId="29524" xr:uid="{0DFCF339-1276-4A1B-B5FC-DA4186A02038}"/>
    <cellStyle name="SAPBEXexcGood3 3 4 5" xfId="29286" xr:uid="{6E1E6141-DC1D-420F-B42C-112861A6C17C}"/>
    <cellStyle name="SAPBEXexcGood3 3 4 6" xfId="26600" xr:uid="{D290766E-1545-4174-A1F2-E3E1D0E02A83}"/>
    <cellStyle name="SAPBEXexcGood3 3 5" xfId="18413" xr:uid="{00000000-0005-0000-0000-000003450000}"/>
    <cellStyle name="SAPBEXexcGood3 4" xfId="18414" xr:uid="{00000000-0005-0000-0000-000004450000}"/>
    <cellStyle name="SAPBEXexcGood3 4 2" xfId="18415" xr:uid="{00000000-0005-0000-0000-000005450000}"/>
    <cellStyle name="SAPBEXexcGood3 4 2 2" xfId="20296" xr:uid="{00000000-0005-0000-0000-000005450000}"/>
    <cellStyle name="SAPBEXexcGood3 4 2 2 2" xfId="28664" xr:uid="{428990F7-6CD2-4208-823E-735722DCBAAF}"/>
    <cellStyle name="SAPBEXexcGood3 4 2 2 3" xfId="29873" xr:uid="{CB8BB146-27CC-47CB-B44D-ACF0CEBDDEAD}"/>
    <cellStyle name="SAPBEXexcGood3 4 2 2 4" xfId="30273" xr:uid="{F0F57FAF-4FA9-4E4D-9D64-BD72985733A9}"/>
    <cellStyle name="SAPBEXexcGood3 4 2 2 5" xfId="30647" xr:uid="{8CDBA79C-C5EA-4ABC-99E9-E6C2DDC3BAC3}"/>
    <cellStyle name="SAPBEXexcGood3 4 2 2 6" xfId="31054" xr:uid="{E7301E4B-137E-4ECD-8232-72CBB02BBC1B}"/>
    <cellStyle name="SAPBEXexcGood3 4 2 3" xfId="27992" xr:uid="{C19455D5-E246-426E-990D-FCA7D052DD5B}"/>
    <cellStyle name="SAPBEXexcGood3 4 2 4" xfId="29525" xr:uid="{CCD1BA30-068B-48ED-A2E7-DF3358D7AAFE}"/>
    <cellStyle name="SAPBEXexcGood3 4 2 5" xfId="29285" xr:uid="{485937B8-8AD1-4AFB-892E-D19D89710A99}"/>
    <cellStyle name="SAPBEXexcGood3 4 2 6" xfId="29459" xr:uid="{A9106E4C-E0AD-4835-848D-C4B9DEF14447}"/>
    <cellStyle name="SAPBEXexcGood3 5" xfId="18416" xr:uid="{00000000-0005-0000-0000-000006450000}"/>
    <cellStyle name="SAPBEXexcGood3 5 2" xfId="20297" xr:uid="{00000000-0005-0000-0000-000006450000}"/>
    <cellStyle name="SAPBEXexcGood3 5 2 2" xfId="28665" xr:uid="{7B1978C4-EADF-4514-8D79-EF5FF927E3B1}"/>
    <cellStyle name="SAPBEXexcGood3 5 2 3" xfId="29874" xr:uid="{BF4B9FF6-CE04-4D9B-873B-161F4A084AA4}"/>
    <cellStyle name="SAPBEXexcGood3 5 2 4" xfId="30274" xr:uid="{88333874-F2D5-43A8-816D-52C16F75DF68}"/>
    <cellStyle name="SAPBEXexcGood3 5 2 5" xfId="30648" xr:uid="{50766A3D-6A82-4410-99C6-94DCB3973CDA}"/>
    <cellStyle name="SAPBEXexcGood3 5 2 6" xfId="31055" xr:uid="{6E78FE37-42E5-4863-BE0B-7E4D9457CDB8}"/>
    <cellStyle name="SAPBEXexcGood3 5 3" xfId="27993" xr:uid="{E3D12DCB-E383-410C-A9C2-B2DD45FCC316}"/>
    <cellStyle name="SAPBEXexcGood3 5 4" xfId="29526" xr:uid="{1816049B-4990-48A4-8792-F80EFABFBC92}"/>
    <cellStyle name="SAPBEXexcGood3 5 5" xfId="29284" xr:uid="{1744132A-9464-4200-B75B-842BC99EFA62}"/>
    <cellStyle name="SAPBEXexcGood3 5 6" xfId="26599" xr:uid="{4104FDBB-BEE0-451D-B582-33EF4EB6D93F}"/>
    <cellStyle name="SAPBEXexcGood3 6" xfId="18417" xr:uid="{00000000-0005-0000-0000-000007450000}"/>
    <cellStyle name="SAPBEXexcGood3 7" xfId="18395" xr:uid="{00000000-0005-0000-0000-0000F1440000}"/>
    <cellStyle name="SAPBEXexcGood3 8" xfId="20930" xr:uid="{661CA5D9-477C-4216-8907-C590C16F0C18}"/>
    <cellStyle name="SAPBEXexcGood3 9" xfId="27773" xr:uid="{61B9E64D-E7D8-417F-B715-9B1F8DA77D8B}"/>
    <cellStyle name="SAPBEXfilterDrill" xfId="2680" xr:uid="{00000000-0005-0000-0000-0000500A0000}"/>
    <cellStyle name="SAPBEXfilterDrill 2" xfId="2899" xr:uid="{00000000-0005-0000-0000-0000510A0000}"/>
    <cellStyle name="SAPBEXfilterDrill 2 2" xfId="18420" xr:uid="{00000000-0005-0000-0000-00000A450000}"/>
    <cellStyle name="SAPBEXfilterDrill 2 2 2" xfId="18421" xr:uid="{00000000-0005-0000-0000-00000B450000}"/>
    <cellStyle name="SAPBEXfilterDrill 2 2 3" xfId="18422" xr:uid="{00000000-0005-0000-0000-00000C450000}"/>
    <cellStyle name="SAPBEXfilterDrill 2 2 3 2" xfId="20298" xr:uid="{00000000-0005-0000-0000-00000C450000}"/>
    <cellStyle name="SAPBEXfilterDrill 2 2 3 2 2" xfId="28666" xr:uid="{4602B8F0-3CFB-4125-9F4F-7E19D41C34AE}"/>
    <cellStyle name="SAPBEXfilterDrill 2 2 3 2 3" xfId="29875" xr:uid="{2EF7A0F3-F520-425C-A80D-0FC1E7096F33}"/>
    <cellStyle name="SAPBEXfilterDrill 2 2 3 2 4" xfId="30275" xr:uid="{F31F4A15-627C-40F2-BBCA-E8D4EA9249B4}"/>
    <cellStyle name="SAPBEXfilterDrill 2 2 3 2 5" xfId="30649" xr:uid="{91AD547C-82A5-4928-A7ED-A6F02752862E}"/>
    <cellStyle name="SAPBEXfilterDrill 2 2 3 2 6" xfId="31056" xr:uid="{F0AB9E81-4ADD-4385-B846-D9BB95E7C110}"/>
    <cellStyle name="SAPBEXfilterDrill 2 2 3 3" xfId="27995" xr:uid="{FF5C7C2E-F0CC-42D3-85F2-501AC1E0CD83}"/>
    <cellStyle name="SAPBEXfilterDrill 2 2 3 4" xfId="29283" xr:uid="{F2519471-0106-446B-B3FC-9287409F0D48}"/>
    <cellStyle name="SAPBEXfilterDrill 2 2 3 5" xfId="26598" xr:uid="{E392F968-96C8-4630-B384-08FEFA5B7EA4}"/>
    <cellStyle name="SAPBEXfilterDrill 2 2 4" xfId="18423" xr:uid="{00000000-0005-0000-0000-00000D450000}"/>
    <cellStyle name="SAPBEXfilterDrill 2 3" xfId="18424" xr:uid="{00000000-0005-0000-0000-00000E450000}"/>
    <cellStyle name="SAPBEXfilterDrill 2 3 2" xfId="18425" xr:uid="{00000000-0005-0000-0000-00000F450000}"/>
    <cellStyle name="SAPBEXfilterDrill 2 3 3" xfId="18426" xr:uid="{00000000-0005-0000-0000-000010450000}"/>
    <cellStyle name="SAPBEXfilterDrill 2 3 3 2" xfId="20299" xr:uid="{00000000-0005-0000-0000-000010450000}"/>
    <cellStyle name="SAPBEXfilterDrill 2 3 3 2 2" xfId="28667" xr:uid="{21F4500A-06C3-4142-BCE3-AD342C37AC37}"/>
    <cellStyle name="SAPBEXfilterDrill 2 3 3 2 3" xfId="29876" xr:uid="{9BE5172E-A84B-44B2-8013-E566D4B7BA6F}"/>
    <cellStyle name="SAPBEXfilterDrill 2 3 3 2 4" xfId="30276" xr:uid="{6AFB8D8E-2B30-4142-AAC1-4078D96EBDAB}"/>
    <cellStyle name="SAPBEXfilterDrill 2 3 3 2 5" xfId="30650" xr:uid="{DEBE4A83-4C1C-42BE-9B0C-F6117F1F8955}"/>
    <cellStyle name="SAPBEXfilterDrill 2 3 3 2 6" xfId="31057" xr:uid="{0A4BC885-2C7C-4E94-A38C-16C786B41F04}"/>
    <cellStyle name="SAPBEXfilterDrill 2 3 3 3" xfId="27997" xr:uid="{175AA5F4-CC29-42D1-B843-12B441C72E8A}"/>
    <cellStyle name="SAPBEXfilterDrill 2 3 3 4" xfId="29282" xr:uid="{DF34C2F6-BCED-4A3E-B637-36041569588B}"/>
    <cellStyle name="SAPBEXfilterDrill 2 3 3 5" xfId="26597" xr:uid="{4BE1A014-A205-43F9-9A1B-E36BC3E208A8}"/>
    <cellStyle name="SAPBEXfilterDrill 2 3 4" xfId="18427" xr:uid="{00000000-0005-0000-0000-000011450000}"/>
    <cellStyle name="SAPBEXfilterDrill 2 4" xfId="18428" xr:uid="{00000000-0005-0000-0000-000012450000}"/>
    <cellStyle name="SAPBEXfilterDrill 2 4 2" xfId="18429" xr:uid="{00000000-0005-0000-0000-000013450000}"/>
    <cellStyle name="SAPBEXfilterDrill 2 4 2 2" xfId="20300" xr:uid="{00000000-0005-0000-0000-000013450000}"/>
    <cellStyle name="SAPBEXfilterDrill 2 4 2 2 2" xfId="28668" xr:uid="{F1D1183E-6132-4FBC-8D78-0C43CB4A6AF4}"/>
    <cellStyle name="SAPBEXfilterDrill 2 4 2 2 3" xfId="29877" xr:uid="{DC01E104-E65B-4B19-ABF9-95E609DE486D}"/>
    <cellStyle name="SAPBEXfilterDrill 2 4 2 2 4" xfId="30277" xr:uid="{6AAA56C6-2310-4CFD-A59A-2D5518777F2B}"/>
    <cellStyle name="SAPBEXfilterDrill 2 4 2 2 5" xfId="30651" xr:uid="{535060AA-1614-4E94-A69F-1BB2954F4854}"/>
    <cellStyle name="SAPBEXfilterDrill 2 4 2 2 6" xfId="31058" xr:uid="{642D0CBA-FE28-417A-8C50-B25D2AC52206}"/>
    <cellStyle name="SAPBEXfilterDrill 2 4 2 3" xfId="28000" xr:uid="{43CD5262-5A94-4E4E-A495-0DCF7CF947D1}"/>
    <cellStyle name="SAPBEXfilterDrill 2 4 2 4" xfId="29281" xr:uid="{E50E2F5C-A22A-4E2E-A11D-29FC51766724}"/>
    <cellStyle name="SAPBEXfilterDrill 2 4 2 5" xfId="26596" xr:uid="{F5BEF002-BD15-4BBC-B838-8A465E0DAB1B}"/>
    <cellStyle name="SAPBEXfilterDrill 2 5" xfId="18430" xr:uid="{00000000-0005-0000-0000-000014450000}"/>
    <cellStyle name="SAPBEXfilterDrill 2 5 2" xfId="20301" xr:uid="{00000000-0005-0000-0000-000014450000}"/>
    <cellStyle name="SAPBEXfilterDrill 2 5 2 2" xfId="28669" xr:uid="{12C063CD-969F-4388-9267-83A78AC5869A}"/>
    <cellStyle name="SAPBEXfilterDrill 2 5 2 3" xfId="29878" xr:uid="{E68052A4-81B4-49B1-B2F9-C710BEE3AD8B}"/>
    <cellStyle name="SAPBEXfilterDrill 2 5 2 4" xfId="30278" xr:uid="{07C52541-0B0E-4B83-A781-0F26B3E6CB17}"/>
    <cellStyle name="SAPBEXfilterDrill 2 5 2 5" xfId="30652" xr:uid="{807C0979-5401-49CB-A36E-A3A944EC83C0}"/>
    <cellStyle name="SAPBEXfilterDrill 2 5 2 6" xfId="31059" xr:uid="{A61A1315-40EF-4E04-AA18-4FAD6D87AA17}"/>
    <cellStyle name="SAPBEXfilterDrill 2 5 3" xfId="28001" xr:uid="{287180A8-D262-4A81-AC0C-DEC5C91890D5}"/>
    <cellStyle name="SAPBEXfilterDrill 2 5 4" xfId="29280" xr:uid="{8A1B11A0-8322-48BE-812C-ECD1910024E8}"/>
    <cellStyle name="SAPBEXfilterDrill 2 5 5" xfId="26595" xr:uid="{1A2BAC40-0060-40C7-B163-6296CF1CAF83}"/>
    <cellStyle name="SAPBEXfilterDrill 2 6" xfId="18431" xr:uid="{00000000-0005-0000-0000-000015450000}"/>
    <cellStyle name="SAPBEXfilterDrill 2 7" xfId="18419" xr:uid="{00000000-0005-0000-0000-000009450000}"/>
    <cellStyle name="SAPBEXfilterDrill 2 8" xfId="21049" xr:uid="{4581AEA7-7DD3-4B6A-A8C4-593A9550AC87}"/>
    <cellStyle name="SAPBEXfilterDrill 3" xfId="18432" xr:uid="{00000000-0005-0000-0000-000016450000}"/>
    <cellStyle name="SAPBEXfilterDrill 3 2" xfId="18433" xr:uid="{00000000-0005-0000-0000-000017450000}"/>
    <cellStyle name="SAPBEXfilterDrill 3 3" xfId="18434" xr:uid="{00000000-0005-0000-0000-000018450000}"/>
    <cellStyle name="SAPBEXfilterDrill 3 3 2" xfId="20302" xr:uid="{00000000-0005-0000-0000-000018450000}"/>
    <cellStyle name="SAPBEXfilterDrill 3 3 2 2" xfId="28670" xr:uid="{88CA9E7C-0980-4D44-99AD-E6F6F42A544B}"/>
    <cellStyle name="SAPBEXfilterDrill 3 3 3" xfId="28003" xr:uid="{04A261C9-E65A-4DEF-91BA-9DA6330435AF}"/>
    <cellStyle name="SAPBEXfilterDrill 3 4" xfId="18435" xr:uid="{00000000-0005-0000-0000-000019450000}"/>
    <cellStyle name="SAPBEXfilterDrill 3 4 2" xfId="20303" xr:uid="{00000000-0005-0000-0000-000019450000}"/>
    <cellStyle name="SAPBEXfilterDrill 3 4 2 2" xfId="28671" xr:uid="{94BE68A6-00C8-4AD3-88F1-41F46BA5FC67}"/>
    <cellStyle name="SAPBEXfilterDrill 3 4 2 3" xfId="29879" xr:uid="{85AC930F-97AD-48E1-85C8-C59A24739A6D}"/>
    <cellStyle name="SAPBEXfilterDrill 3 4 2 4" xfId="30279" xr:uid="{D958AF95-3C26-49F0-A4A2-20CBB664FA77}"/>
    <cellStyle name="SAPBEXfilterDrill 3 4 2 5" xfId="30653" xr:uid="{D06C3F8F-C71A-4188-8663-846D10FD1E41}"/>
    <cellStyle name="SAPBEXfilterDrill 3 4 2 6" xfId="31060" xr:uid="{0F54850C-A4CC-4BC1-AD30-81DB3CB1C45C}"/>
    <cellStyle name="SAPBEXfilterDrill 3 4 3" xfId="28004" xr:uid="{5FF91C5C-EC70-477D-AF0A-7FC1DDCAF861}"/>
    <cellStyle name="SAPBEXfilterDrill 3 4 4" xfId="29527" xr:uid="{D4C5A37E-0F96-4BA7-9F7B-527CC390755C}"/>
    <cellStyle name="SAPBEXfilterDrill 3 4 5" xfId="29279" xr:uid="{2C44D465-7B46-4057-A46F-43992F749F4F}"/>
    <cellStyle name="SAPBEXfilterDrill 3 4 6" xfId="26594" xr:uid="{E0E426DE-E515-429C-8F10-7FAA078B0E27}"/>
    <cellStyle name="SAPBEXfilterDrill 3 5" xfId="18436" xr:uid="{00000000-0005-0000-0000-00001A450000}"/>
    <cellStyle name="SAPBEXfilterDrill 4" xfId="18437" xr:uid="{00000000-0005-0000-0000-00001B450000}"/>
    <cellStyle name="SAPBEXfilterDrill 4 2" xfId="18438" xr:uid="{00000000-0005-0000-0000-00001C450000}"/>
    <cellStyle name="SAPBEXfilterDrill 4 2 2" xfId="20304" xr:uid="{00000000-0005-0000-0000-00001C450000}"/>
    <cellStyle name="SAPBEXfilterDrill 4 2 2 2" xfId="28672" xr:uid="{5772F49A-A10B-4F7B-B13D-9E99D345C6A3}"/>
    <cellStyle name="SAPBEXfilterDrill 4 2 2 3" xfId="29880" xr:uid="{F3145EB2-8EEE-4550-854F-8D9C2105CEFE}"/>
    <cellStyle name="SAPBEXfilterDrill 4 2 2 4" xfId="30280" xr:uid="{15E7F8CF-04CC-448A-B572-D1217B31C10C}"/>
    <cellStyle name="SAPBEXfilterDrill 4 2 2 5" xfId="30654" xr:uid="{274C9DF9-980D-4B28-8442-7C41D0489793}"/>
    <cellStyle name="SAPBEXfilterDrill 4 2 2 6" xfId="31061" xr:uid="{75E435C9-96FF-4552-A986-9CE3547432A3}"/>
    <cellStyle name="SAPBEXfilterDrill 4 2 3" xfId="28005" xr:uid="{97DCC3FB-CA24-44CA-ACB8-CE03B9BC4859}"/>
    <cellStyle name="SAPBEXfilterDrill 4 2 4" xfId="29528" xr:uid="{0FBE2C3B-3AC2-42FF-811E-881F577689AD}"/>
    <cellStyle name="SAPBEXfilterDrill 4 2 5" xfId="29278" xr:uid="{F2AEC161-2E2A-4B32-8C70-ABC7E5B22108}"/>
    <cellStyle name="SAPBEXfilterDrill 4 2 6" xfId="26593" xr:uid="{C85C1EE9-3DD9-4282-BC02-625EA07A4EBC}"/>
    <cellStyle name="SAPBEXfilterDrill 5" xfId="18439" xr:uid="{00000000-0005-0000-0000-00001D450000}"/>
    <cellStyle name="SAPBEXfilterDrill 5 2" xfId="29529" xr:uid="{343C6EC0-61E6-45FD-8C41-56ECDB15C793}"/>
    <cellStyle name="SAPBEXfilterDrill 5 3" xfId="29693" xr:uid="{703A4ABB-B5BC-461C-AFBE-BCAEB74BDD49}"/>
    <cellStyle name="SAPBEXfilterDrill 6" xfId="18440" xr:uid="{00000000-0005-0000-0000-00001E450000}"/>
    <cellStyle name="SAPBEXfilterDrill 7" xfId="18418" xr:uid="{00000000-0005-0000-0000-000008450000}"/>
    <cellStyle name="SAPBEXfilterDrill 8" xfId="20932" xr:uid="{F0FEF84B-3D1E-4434-8947-D2152D978D17}"/>
    <cellStyle name="SAPBEXfilterItem" xfId="2681" xr:uid="{00000000-0005-0000-0000-0000520A0000}"/>
    <cellStyle name="SAPBEXfilterItem 2" xfId="2900" xr:uid="{00000000-0005-0000-0000-0000530A0000}"/>
    <cellStyle name="SAPBEXfilterItem 2 2" xfId="18443" xr:uid="{00000000-0005-0000-0000-000021450000}"/>
    <cellStyle name="SAPBEXfilterItem 2 2 2" xfId="18444" xr:uid="{00000000-0005-0000-0000-000022450000}"/>
    <cellStyle name="SAPBEXfilterItem 2 2 2 2" xfId="20305" xr:uid="{00000000-0005-0000-0000-000022450000}"/>
    <cellStyle name="SAPBEXfilterItem 2 2 2 2 2" xfId="28673" xr:uid="{54A56E39-6051-40A4-A3E9-1061FD3A4075}"/>
    <cellStyle name="SAPBEXfilterItem 2 2 2 2 3" xfId="29881" xr:uid="{C15B2C6E-B4B5-4C08-AEE3-F41DF4AE2D4B}"/>
    <cellStyle name="SAPBEXfilterItem 2 2 2 2 4" xfId="30281" xr:uid="{9D5F4C9E-3D27-47B5-B917-DDFD7171A2E4}"/>
    <cellStyle name="SAPBEXfilterItem 2 2 2 2 5" xfId="30655" xr:uid="{A31725F9-4F26-45FE-93EE-CA492AB2F880}"/>
    <cellStyle name="SAPBEXfilterItem 2 2 2 2 6" xfId="31062" xr:uid="{D3334D49-11E7-4EE7-844A-5A8D891DF128}"/>
    <cellStyle name="SAPBEXfilterItem 2 2 2 3" xfId="28006" xr:uid="{26ADECC0-DAD0-4536-85A8-27E60DBB25DD}"/>
    <cellStyle name="SAPBEXfilterItem 2 2 2 4" xfId="29277" xr:uid="{DE82D060-D134-4143-8949-7098AFC15F8C}"/>
    <cellStyle name="SAPBEXfilterItem 2 2 2 5" xfId="26592" xr:uid="{2A8642A2-D739-4479-BEC4-CE74BB4FFDD0}"/>
    <cellStyle name="SAPBEXfilterItem 2 3" xfId="18445" xr:uid="{00000000-0005-0000-0000-000023450000}"/>
    <cellStyle name="SAPBEXfilterItem 2 3 2" xfId="20306" xr:uid="{00000000-0005-0000-0000-000023450000}"/>
    <cellStyle name="SAPBEXfilterItem 2 3 2 2" xfId="28674" xr:uid="{1DBC77B0-C4EA-447A-ACA8-D90C247BD7F4}"/>
    <cellStyle name="SAPBEXfilterItem 2 3 2 3" xfId="29882" xr:uid="{6EF182A1-8A29-4D13-BC50-5C2BCE28FA86}"/>
    <cellStyle name="SAPBEXfilterItem 2 3 2 4" xfId="30282" xr:uid="{C4D9CAA9-2211-4AF3-A200-3457A4C83D79}"/>
    <cellStyle name="SAPBEXfilterItem 2 3 2 5" xfId="30656" xr:uid="{2AC80C6E-9179-4E21-AD73-9B1EA26FFA9F}"/>
    <cellStyle name="SAPBEXfilterItem 2 3 2 6" xfId="31063" xr:uid="{AD123277-D17A-4B84-A5F8-A2EA64ADFF73}"/>
    <cellStyle name="SAPBEXfilterItem 2 3 3" xfId="28007" xr:uid="{59BC85EE-A314-46AF-B186-AF9A843A954C}"/>
    <cellStyle name="SAPBEXfilterItem 2 3 4" xfId="29276" xr:uid="{2F917100-EF58-47F2-A65E-B35407275EED}"/>
    <cellStyle name="SAPBEXfilterItem 2 3 5" xfId="20846" xr:uid="{06C6DCCD-BFD8-4782-AFD6-2EAE49C6EA53}"/>
    <cellStyle name="SAPBEXfilterItem 2 4" xfId="18446" xr:uid="{00000000-0005-0000-0000-000024450000}"/>
    <cellStyle name="SAPBEXfilterItem 2 5" xfId="18442" xr:uid="{00000000-0005-0000-0000-000020450000}"/>
    <cellStyle name="SAPBEXfilterItem 2 6" xfId="21050" xr:uid="{4DFE732B-3C9E-4A45-87F7-5AC80BE9B489}"/>
    <cellStyle name="SAPBEXfilterItem 3" xfId="18447" xr:uid="{00000000-0005-0000-0000-000025450000}"/>
    <cellStyle name="SAPBEXfilterItem 3 2" xfId="18448" xr:uid="{00000000-0005-0000-0000-000026450000}"/>
    <cellStyle name="SAPBEXfilterItem 3 3" xfId="18449" xr:uid="{00000000-0005-0000-0000-000027450000}"/>
    <cellStyle name="SAPBEXfilterItem 3 3 2" xfId="20307" xr:uid="{00000000-0005-0000-0000-000027450000}"/>
    <cellStyle name="SAPBEXfilterItem 3 3 2 2" xfId="28675" xr:uid="{AFCBD47B-AC3B-472B-927C-903311025180}"/>
    <cellStyle name="SAPBEXfilterItem 3 3 3" xfId="28008" xr:uid="{E071789E-B58A-4C25-BB85-48401A81922E}"/>
    <cellStyle name="SAPBEXfilterItem 3 4" xfId="18450" xr:uid="{00000000-0005-0000-0000-000028450000}"/>
    <cellStyle name="SAPBEXfilterItem 3 4 2" xfId="20308" xr:uid="{00000000-0005-0000-0000-000028450000}"/>
    <cellStyle name="SAPBEXfilterItem 3 4 2 2" xfId="28676" xr:uid="{BF64D50D-5A79-481F-9940-066D1993C397}"/>
    <cellStyle name="SAPBEXfilterItem 3 4 2 3" xfId="29883" xr:uid="{A3E472BD-4D9F-4E56-9F28-4C8652F1BC19}"/>
    <cellStyle name="SAPBEXfilterItem 3 4 2 4" xfId="30283" xr:uid="{F10E31EE-B0BD-430A-839C-A1AEAEEE4D41}"/>
    <cellStyle name="SAPBEXfilterItem 3 4 3" xfId="28009" xr:uid="{C273E4DE-4B50-4626-A41B-1EFCCF38F57E}"/>
    <cellStyle name="SAPBEXfilterItem 3 4 4" xfId="29530" xr:uid="{233563C1-B666-4092-B6C2-C50290581820}"/>
    <cellStyle name="SAPBEXfilterItem 3 4 5" xfId="27271" xr:uid="{0413A8E0-8335-4EF7-84C8-3A0093AED116}"/>
    <cellStyle name="SAPBEXfilterItem 3 5" xfId="18451" xr:uid="{00000000-0005-0000-0000-000029450000}"/>
    <cellStyle name="SAPBEXfilterItem 4" xfId="18452" xr:uid="{00000000-0005-0000-0000-00002A450000}"/>
    <cellStyle name="SAPBEXfilterItem 4 2" xfId="18453" xr:uid="{00000000-0005-0000-0000-00002B450000}"/>
    <cellStyle name="SAPBEXfilterItem 4 2 2" xfId="20309" xr:uid="{00000000-0005-0000-0000-00002B450000}"/>
    <cellStyle name="SAPBEXfilterItem 4 2 2 2" xfId="28677" xr:uid="{5067F755-56E2-48BF-923D-3DAD7D4E7333}"/>
    <cellStyle name="SAPBEXfilterItem 4 2 2 3" xfId="29884" xr:uid="{729E3460-B2EE-4E48-BF92-E0AD03175D4C}"/>
    <cellStyle name="SAPBEXfilterItem 4 2 2 4" xfId="30284" xr:uid="{03929FC6-8860-4A8B-8627-C6607B26F836}"/>
    <cellStyle name="SAPBEXfilterItem 4 2 3" xfId="28010" xr:uid="{861549EC-8CE3-4831-B5BE-3114B7AAA23B}"/>
    <cellStyle name="SAPBEXfilterItem 4 2 4" xfId="29531" xr:uid="{F9323DC8-0B0C-48A2-8B21-FA1D3DDD9A68}"/>
    <cellStyle name="SAPBEXfilterItem 4 2 5" xfId="27268" xr:uid="{5F50D0F2-08A7-487A-AD5B-5B5389753B22}"/>
    <cellStyle name="SAPBEXfilterItem 5" xfId="18454" xr:uid="{00000000-0005-0000-0000-00002C450000}"/>
    <cellStyle name="SAPBEXfilterItem 6" xfId="18455" xr:uid="{00000000-0005-0000-0000-00002D450000}"/>
    <cellStyle name="SAPBEXfilterItem 7" xfId="18441" xr:uid="{00000000-0005-0000-0000-00001F450000}"/>
    <cellStyle name="SAPBEXfilterItem 8" xfId="20933" xr:uid="{B4C698E4-39A6-4FA5-902D-9E22D3CC5CB9}"/>
    <cellStyle name="SAPBEXfilterText" xfId="2682" xr:uid="{00000000-0005-0000-0000-0000540A0000}"/>
    <cellStyle name="SAPBEXfilterText 2" xfId="18457" xr:uid="{00000000-0005-0000-0000-00002F450000}"/>
    <cellStyle name="SAPBEXfilterText 2 2" xfId="18458" xr:uid="{00000000-0005-0000-0000-000030450000}"/>
    <cellStyle name="SAPBEXfilterText 2 2 2" xfId="18459" xr:uid="{00000000-0005-0000-0000-000031450000}"/>
    <cellStyle name="SAPBEXfilterText 2 2 2 2" xfId="20310" xr:uid="{00000000-0005-0000-0000-000031450000}"/>
    <cellStyle name="SAPBEXfilterText 2 2 2 2 2" xfId="28678" xr:uid="{DB91E394-A280-447F-AB10-89B78AFCD275}"/>
    <cellStyle name="SAPBEXfilterText 2 2 2 2 3" xfId="29885" xr:uid="{086A7CE2-2BA1-47C0-BCFD-96F0DD809A8C}"/>
    <cellStyle name="SAPBEXfilterText 2 2 2 2 4" xfId="30285" xr:uid="{833C2B67-61ED-4353-91C6-1438D4DA24AC}"/>
    <cellStyle name="SAPBEXfilterText 2 2 2 2 5" xfId="30657" xr:uid="{2FAC8107-BBB1-44A5-8025-50B7F1A6931B}"/>
    <cellStyle name="SAPBEXfilterText 2 2 2 2 6" xfId="31064" xr:uid="{CCFD06A4-9D08-4B92-8ED7-33C8D89051E5}"/>
    <cellStyle name="SAPBEXfilterText 2 2 2 3" xfId="28011" xr:uid="{4488663F-B06C-44CF-800C-0A3F14AB64E2}"/>
    <cellStyle name="SAPBEXfilterText 2 2 2 4" xfId="29275" xr:uid="{5E76A7A6-F115-4A5C-87BA-049C1603E361}"/>
    <cellStyle name="SAPBEXfilterText 2 2 2 5" xfId="20845" xr:uid="{B69A1AAF-68B2-4388-8D31-906AF4ABE076}"/>
    <cellStyle name="SAPBEXfilterText 2 3" xfId="18460" xr:uid="{00000000-0005-0000-0000-000032450000}"/>
    <cellStyle name="SAPBEXfilterText 2 3 2" xfId="20311" xr:uid="{00000000-0005-0000-0000-000032450000}"/>
    <cellStyle name="SAPBEXfilterText 2 3 2 2" xfId="28679" xr:uid="{9E8FC72A-169D-4707-907C-732F3859C428}"/>
    <cellStyle name="SAPBEXfilterText 2 3 2 3" xfId="29886" xr:uid="{AD29BCB2-9AC1-44A7-B2B4-C76AA7D8C3F7}"/>
    <cellStyle name="SAPBEXfilterText 2 3 2 4" xfId="30286" xr:uid="{B31065E7-24A8-47D3-9912-D7277D4486D8}"/>
    <cellStyle name="SAPBEXfilterText 2 3 2 5" xfId="30658" xr:uid="{F5D669AD-9557-4AD1-8E3B-2791CBA31528}"/>
    <cellStyle name="SAPBEXfilterText 2 3 2 6" xfId="31065" xr:uid="{18D87004-E284-4D0E-9618-8C3BA89850C6}"/>
    <cellStyle name="SAPBEXfilterText 2 3 3" xfId="28012" xr:uid="{94639F9D-E102-4089-9658-0B8E6A962F27}"/>
    <cellStyle name="SAPBEXfilterText 2 3 4" xfId="29274" xr:uid="{D4DDDC7C-D7DA-412F-BF5C-C340A76039C8}"/>
    <cellStyle name="SAPBEXfilterText 2 3 5" xfId="20844" xr:uid="{4DBA6C52-C081-4F5B-A66C-07D27A4F20A6}"/>
    <cellStyle name="SAPBEXfilterText 2 4" xfId="18461" xr:uid="{00000000-0005-0000-0000-000033450000}"/>
    <cellStyle name="SAPBEXfilterText 3" xfId="18462" xr:uid="{00000000-0005-0000-0000-000034450000}"/>
    <cellStyle name="SAPBEXfilterText 3 2" xfId="18463" xr:uid="{00000000-0005-0000-0000-000035450000}"/>
    <cellStyle name="SAPBEXfilterText 4" xfId="18464" xr:uid="{00000000-0005-0000-0000-000036450000}"/>
    <cellStyle name="SAPBEXfilterText 5" xfId="18465" xr:uid="{00000000-0005-0000-0000-000037450000}"/>
    <cellStyle name="SAPBEXfilterText 6" xfId="18466" xr:uid="{00000000-0005-0000-0000-000038450000}"/>
    <cellStyle name="SAPBEXfilterText 7" xfId="18456" xr:uid="{00000000-0005-0000-0000-00002E450000}"/>
    <cellStyle name="SAPBEXformats" xfId="2683" xr:uid="{00000000-0005-0000-0000-0000550A0000}"/>
    <cellStyle name="SAPBEXformats 10" xfId="27488" xr:uid="{85D79D30-3EA5-4967-9CCE-9AE4A52D7102}"/>
    <cellStyle name="SAPBEXformats 11" xfId="28997" xr:uid="{B1446EB1-1166-4DB6-9688-BA6BAD86EDFA}"/>
    <cellStyle name="SAPBEXformats 2" xfId="2684" xr:uid="{00000000-0005-0000-0000-0000560A0000}"/>
    <cellStyle name="SAPBEXformats 2 10" xfId="29436" xr:uid="{97B110DE-01A7-4B96-BA70-E0430C5E16FA}"/>
    <cellStyle name="SAPBEXformats 2 11" xfId="27491" xr:uid="{48479C87-BA91-4AFE-AC76-EE7BF209CFFD}"/>
    <cellStyle name="SAPBEXformats 2 12" xfId="28996" xr:uid="{0AB62088-FD00-4F14-9530-54048A357C15}"/>
    <cellStyle name="SAPBEXformats 2 2" xfId="18469" xr:uid="{00000000-0005-0000-0000-00003B450000}"/>
    <cellStyle name="SAPBEXformats 2 2 2" xfId="18470" xr:uid="{00000000-0005-0000-0000-00003C450000}"/>
    <cellStyle name="SAPBEXformats 2 2 3" xfId="18471" xr:uid="{00000000-0005-0000-0000-00003D450000}"/>
    <cellStyle name="SAPBEXformats 2 2 3 2" xfId="20312" xr:uid="{00000000-0005-0000-0000-00003D450000}"/>
    <cellStyle name="SAPBEXformats 2 2 3 2 2" xfId="28680" xr:uid="{4AF15F47-D198-477D-98F3-794A6B9BA353}"/>
    <cellStyle name="SAPBEXformats 2 2 3 2 3" xfId="29887" xr:uid="{1E512CF2-C195-4404-8BB0-21114BF4A848}"/>
    <cellStyle name="SAPBEXformats 2 2 3 2 4" xfId="30287" xr:uid="{6E695637-F429-4C2F-B87F-B59A15F265BE}"/>
    <cellStyle name="SAPBEXformats 2 2 3 2 5" xfId="30659" xr:uid="{1007725B-CEA0-4869-BC2D-D2C57AE54F18}"/>
    <cellStyle name="SAPBEXformats 2 2 3 2 6" xfId="31066" xr:uid="{70BD8572-CD52-4CB6-9024-843B184B4877}"/>
    <cellStyle name="SAPBEXformats 2 2 3 3" xfId="28013" xr:uid="{A5F1470B-3D43-46B0-B5E0-CD45D4755594}"/>
    <cellStyle name="SAPBEXformats 2 2 3 4" xfId="29273" xr:uid="{04E815AF-5A37-4801-B6EE-BF28AC3E177F}"/>
    <cellStyle name="SAPBEXformats 2 2 3 5" xfId="26591" xr:uid="{F88EE9D6-923A-463E-B041-2BA23BC3C245}"/>
    <cellStyle name="SAPBEXformats 2 2 4" xfId="18472" xr:uid="{00000000-0005-0000-0000-00003E450000}"/>
    <cellStyle name="SAPBEXformats 2 3" xfId="18473" xr:uid="{00000000-0005-0000-0000-00003F450000}"/>
    <cellStyle name="SAPBEXformats 2 3 2" xfId="18474" xr:uid="{00000000-0005-0000-0000-000040450000}"/>
    <cellStyle name="SAPBEXformats 2 3 3" xfId="18475" xr:uid="{00000000-0005-0000-0000-000041450000}"/>
    <cellStyle name="SAPBEXformats 2 3 3 2" xfId="20313" xr:uid="{00000000-0005-0000-0000-000041450000}"/>
    <cellStyle name="SAPBEXformats 2 3 3 2 2" xfId="28681" xr:uid="{ADB7F75E-286E-4BCA-BD72-C49B69470A07}"/>
    <cellStyle name="SAPBEXformats 2 3 3 2 3" xfId="29888" xr:uid="{1D345FF4-EBBF-4FC5-BEC9-115DEC1AE7E2}"/>
    <cellStyle name="SAPBEXformats 2 3 3 2 4" xfId="30288" xr:uid="{63BAB989-7CC5-4A77-8228-BF15512F1506}"/>
    <cellStyle name="SAPBEXformats 2 3 3 2 5" xfId="30660" xr:uid="{2E7F5340-3E85-46B0-9D7D-962046CA41D0}"/>
    <cellStyle name="SAPBEXformats 2 3 3 2 6" xfId="31067" xr:uid="{1D2E7B61-6E62-4354-B06D-8452D4243F6B}"/>
    <cellStyle name="SAPBEXformats 2 3 3 3" xfId="28014" xr:uid="{EC46610F-E3DB-49AC-9B1A-C1DAB4284B60}"/>
    <cellStyle name="SAPBEXformats 2 3 3 4" xfId="29272" xr:uid="{7693D2A6-07BA-4B19-8A58-0A5D4555A88A}"/>
    <cellStyle name="SAPBEXformats 2 3 3 5" xfId="26584" xr:uid="{976EABFD-0B0C-4196-94CC-CD1330EEEA94}"/>
    <cellStyle name="SAPBEXformats 2 3 4" xfId="18476" xr:uid="{00000000-0005-0000-0000-000042450000}"/>
    <cellStyle name="SAPBEXformats 2 4" xfId="18477" xr:uid="{00000000-0005-0000-0000-000043450000}"/>
    <cellStyle name="SAPBEXformats 2 4 2" xfId="18478" xr:uid="{00000000-0005-0000-0000-000044450000}"/>
    <cellStyle name="SAPBEXformats 2 4 2 2" xfId="20314" xr:uid="{00000000-0005-0000-0000-000044450000}"/>
    <cellStyle name="SAPBEXformats 2 4 2 2 2" xfId="28682" xr:uid="{C48DD9A9-E90F-4F00-9504-FF5AD49F8CCB}"/>
    <cellStyle name="SAPBEXformats 2 4 2 2 3" xfId="29889" xr:uid="{A469CB7C-F7BD-40E7-B99E-A585A0AA83CB}"/>
    <cellStyle name="SAPBEXformats 2 4 2 2 4" xfId="30289" xr:uid="{F2928F25-241D-40D4-A454-ED7351849A60}"/>
    <cellStyle name="SAPBEXformats 2 4 2 2 5" xfId="30661" xr:uid="{7083EC25-CADB-41B3-9D08-8441C9DCA1BA}"/>
    <cellStyle name="SAPBEXformats 2 4 2 2 6" xfId="31068" xr:uid="{EFFB6F32-E1FF-46D7-9EC2-43BAA0C7A16F}"/>
    <cellStyle name="SAPBEXformats 2 4 2 3" xfId="28015" xr:uid="{95BA6409-24A0-4C34-9D91-7B382B1C18C3}"/>
    <cellStyle name="SAPBEXformats 2 4 2 4" xfId="29271" xr:uid="{3B3D95FC-8223-4291-AC3E-8FDC38B79869}"/>
    <cellStyle name="SAPBEXformats 2 4 2 5" xfId="26919" xr:uid="{8CED66A5-EBD0-47A6-943E-6E0276149722}"/>
    <cellStyle name="SAPBEXformats 2 5" xfId="18479" xr:uid="{00000000-0005-0000-0000-000045450000}"/>
    <cellStyle name="SAPBEXformats 2 5 2" xfId="20315" xr:uid="{00000000-0005-0000-0000-000045450000}"/>
    <cellStyle name="SAPBEXformats 2 5 2 2" xfId="28683" xr:uid="{CEB65281-CD16-4362-881B-D0A0AD5FFF37}"/>
    <cellStyle name="SAPBEXformats 2 5 2 3" xfId="29890" xr:uid="{D784E6CE-C061-4115-B44D-34355C7F0FB9}"/>
    <cellStyle name="SAPBEXformats 2 5 2 4" xfId="30290" xr:uid="{F8DB774E-56BE-4389-8519-697039846DCA}"/>
    <cellStyle name="SAPBEXformats 2 5 2 5" xfId="30662" xr:uid="{ACFDF977-FA87-49AF-98D1-70E67125375D}"/>
    <cellStyle name="SAPBEXformats 2 5 2 6" xfId="31069" xr:uid="{D538963B-A427-49F0-9590-6B6AC6EC0383}"/>
    <cellStyle name="SAPBEXformats 2 5 3" xfId="28016" xr:uid="{A94A15C6-7AA6-461A-94D4-C37CCE9962FA}"/>
    <cellStyle name="SAPBEXformats 2 5 4" xfId="29270" xr:uid="{E436F68D-A95A-4631-B7A1-2EE5DC1C4CE5}"/>
    <cellStyle name="SAPBEXformats 2 5 5" xfId="20843" xr:uid="{34DA549D-533E-4531-ADDF-EF98A4EB7294}"/>
    <cellStyle name="SAPBEXformats 2 6" xfId="18480" xr:uid="{00000000-0005-0000-0000-000046450000}"/>
    <cellStyle name="SAPBEXformats 2 7" xfId="18468" xr:uid="{00000000-0005-0000-0000-00003A450000}"/>
    <cellStyle name="SAPBEXformats 2 8" xfId="20935" xr:uid="{25D91698-2DDF-49C0-BC01-859CEFA6025B}"/>
    <cellStyle name="SAPBEXformats 2 9" xfId="27770" xr:uid="{326AC23D-D552-4085-A70D-89249B2C2F78}"/>
    <cellStyle name="SAPBEXformats 3" xfId="18481" xr:uid="{00000000-0005-0000-0000-000047450000}"/>
    <cellStyle name="SAPBEXformats 3 2" xfId="18482" xr:uid="{00000000-0005-0000-0000-000048450000}"/>
    <cellStyle name="SAPBEXformats 3 2 2" xfId="18483" xr:uid="{00000000-0005-0000-0000-000049450000}"/>
    <cellStyle name="SAPBEXformats 3 2 2 2" xfId="20316" xr:uid="{00000000-0005-0000-0000-000049450000}"/>
    <cellStyle name="SAPBEXformats 3 2 2 2 2" xfId="28684" xr:uid="{8946757A-F105-49E5-BE33-31C879734FA7}"/>
    <cellStyle name="SAPBEXformats 3 2 2 2 3" xfId="29891" xr:uid="{D187CF64-F08A-4268-A12A-043E4393CB6C}"/>
    <cellStyle name="SAPBEXformats 3 2 2 2 4" xfId="30291" xr:uid="{D6C328D5-1C3E-4AA0-A967-A1551359E3AC}"/>
    <cellStyle name="SAPBEXformats 3 2 2 2 5" xfId="30663" xr:uid="{BA779304-60B7-468B-98D2-2AB346A1C9B2}"/>
    <cellStyle name="SAPBEXformats 3 2 2 2 6" xfId="31070" xr:uid="{425C1D54-FC2E-46D4-8AF6-3C814DAB8CFF}"/>
    <cellStyle name="SAPBEXformats 3 2 2 3" xfId="28017" xr:uid="{4A385965-A9CF-414E-A62C-DA9C459FFFAA}"/>
    <cellStyle name="SAPBEXformats 3 2 2 4" xfId="29532" xr:uid="{2E012DFE-8D1B-47FC-AE9F-7BEE9A1DB3E1}"/>
    <cellStyle name="SAPBEXformats 3 2 2 5" xfId="29269" xr:uid="{AEBCFCF8-FA4C-432A-92EF-C1D466E15312}"/>
    <cellStyle name="SAPBEXformats 3 2 2 6" xfId="20842" xr:uid="{BB6A6C27-F5B8-452E-BD68-696326C4F7CD}"/>
    <cellStyle name="SAPBEXformats 3 3" xfId="18484" xr:uid="{00000000-0005-0000-0000-00004A450000}"/>
    <cellStyle name="SAPBEXformats 3 3 2" xfId="18485" xr:uid="{00000000-0005-0000-0000-00004B450000}"/>
    <cellStyle name="SAPBEXformats 3 3 2 2" xfId="20318" xr:uid="{00000000-0005-0000-0000-00004B450000}"/>
    <cellStyle name="SAPBEXformats 3 3 2 2 2" xfId="28686" xr:uid="{3B090FE0-779E-419A-995C-74D18E445B33}"/>
    <cellStyle name="SAPBEXformats 3 3 2 2 3" xfId="29893" xr:uid="{21A09297-CA9E-480E-8928-6D98B52C31E6}"/>
    <cellStyle name="SAPBEXformats 3 3 2 2 4" xfId="30293" xr:uid="{D03382FC-BDDE-4DB0-9E37-1F03346BCA04}"/>
    <cellStyle name="SAPBEXformats 3 3 2 2 5" xfId="30665" xr:uid="{2CEA51B0-A8B3-4C59-B46F-DE804F15D6C5}"/>
    <cellStyle name="SAPBEXformats 3 3 2 2 6" xfId="31072" xr:uid="{BD9FE18A-666C-4CB0-BB2B-DF7FDEC17B0E}"/>
    <cellStyle name="SAPBEXformats 3 3 2 3" xfId="28019" xr:uid="{56C94524-1414-4837-824D-399204A5E024}"/>
    <cellStyle name="SAPBEXformats 3 3 2 4" xfId="29534" xr:uid="{A42ED525-2282-4514-A8D5-BD11266D7F1A}"/>
    <cellStyle name="SAPBEXformats 3 3 2 5" xfId="29267" xr:uid="{5D8F1B0D-1FDC-4245-9514-5C5DF1A85CB4}"/>
    <cellStyle name="SAPBEXformats 3 3 2 6" xfId="26590" xr:uid="{DFE6A154-8EE8-4FDF-BA4B-7E0DB4C8496E}"/>
    <cellStyle name="SAPBEXformats 3 3 3" xfId="20317" xr:uid="{00000000-0005-0000-0000-00004A450000}"/>
    <cellStyle name="SAPBEXformats 3 3 3 2" xfId="28685" xr:uid="{F1AAEB85-3791-4436-B5C8-E93B81059DC6}"/>
    <cellStyle name="SAPBEXformats 3 3 3 3" xfId="29892" xr:uid="{4541BFC9-7EFF-4877-B5F9-85422EF47D15}"/>
    <cellStyle name="SAPBEXformats 3 3 3 4" xfId="30292" xr:uid="{DC4B41F2-1A4E-4DE3-BA10-B1010687B728}"/>
    <cellStyle name="SAPBEXformats 3 3 3 5" xfId="30664" xr:uid="{7F378035-EC1E-493E-9C7D-221364273D02}"/>
    <cellStyle name="SAPBEXformats 3 3 3 6" xfId="31071" xr:uid="{52BA5ABA-9D58-4CE2-A45A-8A1D8651ABA8}"/>
    <cellStyle name="SAPBEXformats 3 3 4" xfId="28018" xr:uid="{A9B74445-4592-43E6-82EF-1E4B916F528F}"/>
    <cellStyle name="SAPBEXformats 3 3 5" xfId="29533" xr:uid="{6DBDED62-B0B2-43D8-8F85-71756EEF3C12}"/>
    <cellStyle name="SAPBEXformats 3 3 6" xfId="29268" xr:uid="{BD52A8EE-ECBA-44C1-9D4D-7CF783F6B604}"/>
    <cellStyle name="SAPBEXformats 3 3 7" xfId="29460" xr:uid="{5F6BF43F-1AF1-4BBE-BE03-4ADBACCE4B44}"/>
    <cellStyle name="SAPBEXformats 3 4" xfId="18486" xr:uid="{00000000-0005-0000-0000-00004C450000}"/>
    <cellStyle name="SAPBEXformats 3 4 2" xfId="20319" xr:uid="{00000000-0005-0000-0000-00004C450000}"/>
    <cellStyle name="SAPBEXformats 3 4 2 2" xfId="28687" xr:uid="{4886DE50-7371-4CFF-80D8-5A4CCA112CD6}"/>
    <cellStyle name="SAPBEXformats 3 4 2 3" xfId="29894" xr:uid="{311C420B-0B8B-42F7-9584-488D8BF60625}"/>
    <cellStyle name="SAPBEXformats 3 4 2 4" xfId="30294" xr:uid="{74F6E516-669E-47E4-8817-535C221C4BD8}"/>
    <cellStyle name="SAPBEXformats 3 4 2 5" xfId="30666" xr:uid="{C89E6815-3695-485A-BC2C-56351623EB23}"/>
    <cellStyle name="SAPBEXformats 3 4 2 6" xfId="31073" xr:uid="{F2E55799-965B-49E5-A86E-D03F2441D0F8}"/>
    <cellStyle name="SAPBEXformats 3 4 3" xfId="28020" xr:uid="{08C6B038-66FE-4156-B368-1032C667889E}"/>
    <cellStyle name="SAPBEXformats 3 4 4" xfId="29535" xr:uid="{F5BA694A-64E2-4574-AFD1-1C27A7817640}"/>
    <cellStyle name="SAPBEXformats 3 4 5" xfId="29266" xr:uid="{4F7A37DF-5CB7-467D-AEA4-138929A0C1F2}"/>
    <cellStyle name="SAPBEXformats 3 4 6" xfId="26589" xr:uid="{A2E3D0C1-8136-441B-9334-04DCAE2E8A78}"/>
    <cellStyle name="SAPBEXformats 3 5" xfId="18487" xr:uid="{00000000-0005-0000-0000-00004D450000}"/>
    <cellStyle name="SAPBEXformats 4" xfId="18488" xr:uid="{00000000-0005-0000-0000-00004E450000}"/>
    <cellStyle name="SAPBEXformats 4 2" xfId="18489" xr:uid="{00000000-0005-0000-0000-00004F450000}"/>
    <cellStyle name="SAPBEXformats 4 2 2" xfId="20320" xr:uid="{00000000-0005-0000-0000-00004F450000}"/>
    <cellStyle name="SAPBEXformats 4 2 2 2" xfId="28688" xr:uid="{EF19A7B4-B404-4073-968E-CE3AB8A86C1B}"/>
    <cellStyle name="SAPBEXformats 4 2 2 3" xfId="29895" xr:uid="{2BA25241-84B9-40A5-BFB0-BC0456D38BCE}"/>
    <cellStyle name="SAPBEXformats 4 2 2 4" xfId="30295" xr:uid="{D361515C-491D-4EF9-BC89-6288EBB140DC}"/>
    <cellStyle name="SAPBEXformats 4 2 2 5" xfId="30667" xr:uid="{F71998D3-01BD-4661-8096-AF0EBB3477CE}"/>
    <cellStyle name="SAPBEXformats 4 2 2 6" xfId="31074" xr:uid="{805D239C-11F9-4B53-934B-448B8C29032A}"/>
    <cellStyle name="SAPBEXformats 4 2 3" xfId="28021" xr:uid="{EF31F477-E3C7-4FC7-8814-220627E620EB}"/>
    <cellStyle name="SAPBEXformats 4 2 4" xfId="29536" xr:uid="{FFD6BD93-EC8E-49D2-AA63-0ED2DED53E62}"/>
    <cellStyle name="SAPBEXformats 4 2 5" xfId="29265" xr:uid="{D4F3489C-89A5-4811-9FD9-4FD3F51636A6}"/>
    <cellStyle name="SAPBEXformats 4 2 6" xfId="26588" xr:uid="{672279A5-E48C-4F42-AAC2-7D3360E0F4DB}"/>
    <cellStyle name="SAPBEXformats 5" xfId="18490" xr:uid="{00000000-0005-0000-0000-000050450000}"/>
    <cellStyle name="SAPBEXformats 5 2" xfId="18491" xr:uid="{00000000-0005-0000-0000-000051450000}"/>
    <cellStyle name="SAPBEXformats 5 2 2" xfId="20322" xr:uid="{00000000-0005-0000-0000-000051450000}"/>
    <cellStyle name="SAPBEXformats 5 2 2 2" xfId="28690" xr:uid="{A268A5C8-910D-4386-8A20-D6CDA085233B}"/>
    <cellStyle name="SAPBEXformats 5 2 2 3" xfId="29897" xr:uid="{3768BA1F-EBA9-467C-9CDE-33AD9191ADE5}"/>
    <cellStyle name="SAPBEXformats 5 2 2 4" xfId="30297" xr:uid="{C503ED78-81D5-4584-AEC1-322A29B0C907}"/>
    <cellStyle name="SAPBEXformats 5 2 2 5" xfId="30669" xr:uid="{A5F35D2C-89F1-441D-A66E-40024E5C8A73}"/>
    <cellStyle name="SAPBEXformats 5 2 2 6" xfId="31076" xr:uid="{A6775ADC-3CDD-4A5C-9BB0-F897041C8796}"/>
    <cellStyle name="SAPBEXformats 5 2 3" xfId="28023" xr:uid="{8598E084-C632-46AF-B3D3-5217CCC8CAAF}"/>
    <cellStyle name="SAPBEXformats 5 2 4" xfId="29538" xr:uid="{DF9298EA-43C3-4203-A8DC-B57A45E9C926}"/>
    <cellStyle name="SAPBEXformats 5 2 5" xfId="29263" xr:uid="{8FF926D5-93F2-4918-BC93-6EE33183E3C5}"/>
    <cellStyle name="SAPBEXformats 5 2 6" xfId="29462" xr:uid="{1509F7C1-BB4D-4AB6-97C2-DB1C003FE2EC}"/>
    <cellStyle name="SAPBEXformats 5 3" xfId="20321" xr:uid="{00000000-0005-0000-0000-000050450000}"/>
    <cellStyle name="SAPBEXformats 5 3 2" xfId="28689" xr:uid="{7451B17E-1B8E-4A79-97BB-761AFB98E4B2}"/>
    <cellStyle name="SAPBEXformats 5 3 3" xfId="29896" xr:uid="{BF76BC23-B98E-4D06-9DAA-2ABC293CF862}"/>
    <cellStyle name="SAPBEXformats 5 3 4" xfId="30296" xr:uid="{1C20FE5A-AF5E-4B23-8E73-6484BD061F9A}"/>
    <cellStyle name="SAPBEXformats 5 3 5" xfId="30668" xr:uid="{B1507E18-53AA-437D-B82A-8AA9452DF773}"/>
    <cellStyle name="SAPBEXformats 5 3 6" xfId="31075" xr:uid="{0B69F535-A75E-4B25-85BF-899DF816DFE5}"/>
    <cellStyle name="SAPBEXformats 5 4" xfId="28022" xr:uid="{D720DC68-30D5-49C0-B4A9-4D7A7CE86A4F}"/>
    <cellStyle name="SAPBEXformats 5 5" xfId="29537" xr:uid="{66D8C41C-9148-478E-9F35-672CCE3ECB04}"/>
    <cellStyle name="SAPBEXformats 5 6" xfId="29264" xr:uid="{A84745F4-A9CF-41CD-A6C0-D0CF62E69F02}"/>
    <cellStyle name="SAPBEXformats 5 7" xfId="29461" xr:uid="{E1B54DB1-589F-4DC8-AED7-63A67C40230A}"/>
    <cellStyle name="SAPBEXformats 6" xfId="18492" xr:uid="{00000000-0005-0000-0000-000052450000}"/>
    <cellStyle name="SAPBEXformats 7" xfId="18467" xr:uid="{00000000-0005-0000-0000-000039450000}"/>
    <cellStyle name="SAPBEXformats 8" xfId="20934" xr:uid="{1E3787B5-7EDB-49B1-BC15-E2541006548D}"/>
    <cellStyle name="SAPBEXformats 9" xfId="27771" xr:uid="{7421D8BB-EF54-4714-9C0C-216BB3BF34E1}"/>
    <cellStyle name="SAPBEXheaderData" xfId="2685" xr:uid="{00000000-0005-0000-0000-0000570A0000}"/>
    <cellStyle name="SAPBEXheaderData 2" xfId="18494" xr:uid="{00000000-0005-0000-0000-000054450000}"/>
    <cellStyle name="SAPBEXheaderData 2 2" xfId="18495" xr:uid="{00000000-0005-0000-0000-000055450000}"/>
    <cellStyle name="SAPBEXheaderData 2 3" xfId="28024" xr:uid="{5D2D2C3A-2163-4CC3-8177-4DF7068BD714}"/>
    <cellStyle name="SAPBEXheaderData 2 4" xfId="27256" xr:uid="{F1F529A5-0005-49DC-9DCC-6EED32BC51DF}"/>
    <cellStyle name="SAPBEXheaderData 2 5" xfId="29262" xr:uid="{F0F23C83-572D-4F1A-ACC2-5F77CCBFB15B}"/>
    <cellStyle name="SAPBEXheaderData 3" xfId="18496" xr:uid="{00000000-0005-0000-0000-000056450000}"/>
    <cellStyle name="SAPBEXheaderData 4" xfId="18493" xr:uid="{00000000-0005-0000-0000-000053450000}"/>
    <cellStyle name="SAPBEXheaderData 5" xfId="20936" xr:uid="{89BE9DBF-BB5A-4C64-B9B1-10E18276BEC4}"/>
    <cellStyle name="SAPBEXheaderData 6" xfId="29435" xr:uid="{A5D0386E-3C02-4AFF-BD60-1008809C140F}"/>
    <cellStyle name="SAPBEXheaderData 7" xfId="27492" xr:uid="{9545C462-4139-4626-8B45-DBED293C1B07}"/>
    <cellStyle name="SAPBEXheaderItem" xfId="2686" xr:uid="{00000000-0005-0000-0000-0000580A0000}"/>
    <cellStyle name="SAPBEXheaderItem 2" xfId="2687" xr:uid="{00000000-0005-0000-0000-0000590A0000}"/>
    <cellStyle name="SAPBEXheaderItem 2 2" xfId="18499" xr:uid="{00000000-0005-0000-0000-000059450000}"/>
    <cellStyle name="SAPBEXheaderItem 2 2 2" xfId="18500" xr:uid="{00000000-0005-0000-0000-00005A450000}"/>
    <cellStyle name="SAPBEXheaderItem 2 2 3" xfId="18501" xr:uid="{00000000-0005-0000-0000-00005B450000}"/>
    <cellStyle name="SAPBEXheaderItem 2 2 3 2" xfId="20323" xr:uid="{00000000-0005-0000-0000-00005B450000}"/>
    <cellStyle name="SAPBEXheaderItem 2 2 3 2 2" xfId="28691" xr:uid="{105A2B3B-A940-4386-A267-8FD3A838DB2C}"/>
    <cellStyle name="SAPBEXheaderItem 2 2 3 2 3" xfId="29898" xr:uid="{8F5F027F-2BC6-48FA-AFEE-34F876288961}"/>
    <cellStyle name="SAPBEXheaderItem 2 2 3 2 4" xfId="30298" xr:uid="{E6D66D61-8A39-48B1-83F8-90DD2BE96B4E}"/>
    <cellStyle name="SAPBEXheaderItem 2 2 3 2 5" xfId="30670" xr:uid="{9C51D0D5-706F-49DF-AABC-847E7988F49C}"/>
    <cellStyle name="SAPBEXheaderItem 2 2 3 2 6" xfId="31077" xr:uid="{3860FA72-1BEE-434A-9E88-4DD502254F93}"/>
    <cellStyle name="SAPBEXheaderItem 2 2 3 3" xfId="28025" xr:uid="{9F2BE249-1D9E-477B-88C0-E83F04C18801}"/>
    <cellStyle name="SAPBEXheaderItem 2 2 3 4" xfId="27825" xr:uid="{7A718AFA-0BB2-45FD-8F84-859B80B6879B}"/>
    <cellStyle name="SAPBEXheaderItem 2 2 3 5" xfId="26586" xr:uid="{366D0E36-4566-42F8-A059-72F20AD80FB9}"/>
    <cellStyle name="SAPBEXheaderItem 2 2 4" xfId="18502" xr:uid="{00000000-0005-0000-0000-00005C450000}"/>
    <cellStyle name="SAPBEXheaderItem 2 3" xfId="18503" xr:uid="{00000000-0005-0000-0000-00005D450000}"/>
    <cellStyle name="SAPBEXheaderItem 2 3 2" xfId="18504" xr:uid="{00000000-0005-0000-0000-00005E450000}"/>
    <cellStyle name="SAPBEXheaderItem 2 3 3" xfId="18505" xr:uid="{00000000-0005-0000-0000-00005F450000}"/>
    <cellStyle name="SAPBEXheaderItem 2 3 3 2" xfId="20324" xr:uid="{00000000-0005-0000-0000-00005F450000}"/>
    <cellStyle name="SAPBEXheaderItem 2 3 3 2 2" xfId="28692" xr:uid="{7BEA4CF4-F501-42D4-A684-7F912D0A06E9}"/>
    <cellStyle name="SAPBEXheaderItem 2 3 3 2 3" xfId="29899" xr:uid="{146B9512-37EA-41F6-A9CD-4483D78ED134}"/>
    <cellStyle name="SAPBEXheaderItem 2 3 3 2 4" xfId="30299" xr:uid="{01FCB021-8513-4307-9AEE-E69B630D0F0D}"/>
    <cellStyle name="SAPBEXheaderItem 2 3 3 2 5" xfId="30671" xr:uid="{6BF6D99D-8DA5-4294-8038-C280D9F75129}"/>
    <cellStyle name="SAPBEXheaderItem 2 3 3 2 6" xfId="31078" xr:uid="{79442CB2-FD9A-4CE5-BB35-C41B50F2FB71}"/>
    <cellStyle name="SAPBEXheaderItem 2 3 3 3" xfId="28026" xr:uid="{0FF62DD6-E7A7-4FE0-A519-4436FE9963DD}"/>
    <cellStyle name="SAPBEXheaderItem 2 3 3 4" xfId="29261" xr:uid="{ECB07B65-5892-4435-B1FA-20065867AC58}"/>
    <cellStyle name="SAPBEXheaderItem 2 3 3 5" xfId="20841" xr:uid="{F9CA3DBF-E751-4A85-BAB3-9E7C67D6F65A}"/>
    <cellStyle name="SAPBEXheaderItem 2 3 4" xfId="18506" xr:uid="{00000000-0005-0000-0000-000060450000}"/>
    <cellStyle name="SAPBEXheaderItem 2 4" xfId="18507" xr:uid="{00000000-0005-0000-0000-000061450000}"/>
    <cellStyle name="SAPBEXheaderItem 2 4 2" xfId="18508" xr:uid="{00000000-0005-0000-0000-000062450000}"/>
    <cellStyle name="SAPBEXheaderItem 2 4 2 2" xfId="18509" xr:uid="{00000000-0005-0000-0000-000063450000}"/>
    <cellStyle name="SAPBEXheaderItem 2 4 3" xfId="18510" xr:uid="{00000000-0005-0000-0000-000064450000}"/>
    <cellStyle name="SAPBEXheaderItem 2 5" xfId="18511" xr:uid="{00000000-0005-0000-0000-000065450000}"/>
    <cellStyle name="SAPBEXheaderItem 2 5 2" xfId="18512" xr:uid="{00000000-0005-0000-0000-000066450000}"/>
    <cellStyle name="SAPBEXheaderItem 2 5 2 2" xfId="20325" xr:uid="{00000000-0005-0000-0000-000066450000}"/>
    <cellStyle name="SAPBEXheaderItem 2 5 2 2 2" xfId="28693" xr:uid="{9739404C-F783-48E9-89D5-126F71DF65BA}"/>
    <cellStyle name="SAPBEXheaderItem 2 5 2 2 3" xfId="29900" xr:uid="{4DDE30BC-CABA-4C5C-B99B-9745AFACAD73}"/>
    <cellStyle name="SAPBEXheaderItem 2 5 2 2 4" xfId="30300" xr:uid="{7E83A323-E4A8-4129-99E7-49380D094961}"/>
    <cellStyle name="SAPBEXheaderItem 2 5 2 2 5" xfId="30672" xr:uid="{8B339331-35AD-41A2-B683-AF20E4AB4ACA}"/>
    <cellStyle name="SAPBEXheaderItem 2 5 2 2 6" xfId="31079" xr:uid="{D0436909-1178-482A-BAF9-831B74B0E6BC}"/>
    <cellStyle name="SAPBEXheaderItem 2 5 2 3" xfId="28027" xr:uid="{3D7C99D2-68F6-44E2-93BE-066F7A3D3049}"/>
    <cellStyle name="SAPBEXheaderItem 2 5 2 4" xfId="29260" xr:uid="{A5B5EAC8-D1D7-40CA-AF3E-A6F5EB0F93BF}"/>
    <cellStyle name="SAPBEXheaderItem 2 5 2 5" xfId="20840" xr:uid="{7EDCE3E6-C41A-4E48-B7D4-EFBDC229A0AC}"/>
    <cellStyle name="SAPBEXheaderItem 2 6" xfId="18513" xr:uid="{00000000-0005-0000-0000-000067450000}"/>
    <cellStyle name="SAPBEXheaderItem 2 6 2" xfId="20326" xr:uid="{00000000-0005-0000-0000-000067450000}"/>
    <cellStyle name="SAPBEXheaderItem 2 6 2 2" xfId="28694" xr:uid="{295ECA26-C98D-4320-9E63-2C2B85C42019}"/>
    <cellStyle name="SAPBEXheaderItem 2 6 2 3" xfId="29901" xr:uid="{3C5E4DF9-D895-43CD-9B32-EB89DB2FE50B}"/>
    <cellStyle name="SAPBEXheaderItem 2 6 2 4" xfId="30301" xr:uid="{175A30AA-2BAF-4F7B-9118-7D6E2F47A623}"/>
    <cellStyle name="SAPBEXheaderItem 2 6 2 5" xfId="30673" xr:uid="{9523E109-94F1-4195-A421-3E097155E195}"/>
    <cellStyle name="SAPBEXheaderItem 2 6 2 6" xfId="31080" xr:uid="{FD3F9B94-A512-48DA-9D56-3B21F53E5AF2}"/>
    <cellStyle name="SAPBEXheaderItem 2 6 3" xfId="28028" xr:uid="{56B545EE-4982-48A8-A2B0-1B66C24A5EFC}"/>
    <cellStyle name="SAPBEXheaderItem 2 6 4" xfId="27712" xr:uid="{D332061F-914D-4159-B67C-327366A52201}"/>
    <cellStyle name="SAPBEXheaderItem 2 6 5" xfId="26585" xr:uid="{09145611-4AF2-4C87-8CCF-032813799B42}"/>
    <cellStyle name="SAPBEXheaderItem 2 7" xfId="18514" xr:uid="{00000000-0005-0000-0000-000068450000}"/>
    <cellStyle name="SAPBEXheaderItem 2 8" xfId="18498" xr:uid="{00000000-0005-0000-0000-000058450000}"/>
    <cellStyle name="SAPBEXheaderItem 3" xfId="18515" xr:uid="{00000000-0005-0000-0000-000069450000}"/>
    <cellStyle name="SAPBEXheaderItem 3 2" xfId="18516" xr:uid="{00000000-0005-0000-0000-00006A450000}"/>
    <cellStyle name="SAPBEXheaderItem 3 3" xfId="18517" xr:uid="{00000000-0005-0000-0000-00006B450000}"/>
    <cellStyle name="SAPBEXheaderItem 3 4" xfId="18518" xr:uid="{00000000-0005-0000-0000-00006C450000}"/>
    <cellStyle name="SAPBEXheaderItem 3 4 2" xfId="20327" xr:uid="{00000000-0005-0000-0000-00006C450000}"/>
    <cellStyle name="SAPBEXheaderItem 3 4 2 2" xfId="28695" xr:uid="{76A994CA-6527-48CD-9D55-A38BADB7F654}"/>
    <cellStyle name="SAPBEXheaderItem 3 4 2 3" xfId="29902" xr:uid="{FEB53426-0F30-4083-BBE1-3D9C376B7599}"/>
    <cellStyle name="SAPBEXheaderItem 3 4 2 4" xfId="30302" xr:uid="{B15F5894-39F8-4C8B-9A4A-EC570D9448A7}"/>
    <cellStyle name="SAPBEXheaderItem 3 4 2 5" xfId="30674" xr:uid="{9FB5F2F8-9F1C-409A-B891-736897D2C5A8}"/>
    <cellStyle name="SAPBEXheaderItem 3 4 2 6" xfId="31081" xr:uid="{338D74CB-7D0E-463B-A7CB-0D110B9ED4C0}"/>
    <cellStyle name="SAPBEXheaderItem 3 4 3" xfId="28029" xr:uid="{3AB76C95-A0B8-49B0-BBDA-4569FFDD452E}"/>
    <cellStyle name="SAPBEXheaderItem 3 4 4" xfId="29539" xr:uid="{47B9BDFE-0883-4208-A9B4-D61D8E28FD45}"/>
    <cellStyle name="SAPBEXheaderItem 3 4 5" xfId="28484" xr:uid="{E7358720-A6F5-4F2C-839E-6B7742032FCA}"/>
    <cellStyle name="SAPBEXheaderItem 3 4 6" xfId="20839" xr:uid="{18E2618C-D237-4606-AF11-9233E5F942EC}"/>
    <cellStyle name="SAPBEXheaderItem 3 5" xfId="18519" xr:uid="{00000000-0005-0000-0000-00006D450000}"/>
    <cellStyle name="SAPBEXheaderItem 4" xfId="18520" xr:uid="{00000000-0005-0000-0000-00006E450000}"/>
    <cellStyle name="SAPBEXheaderItem 4 2" xfId="18521" xr:uid="{00000000-0005-0000-0000-00006F450000}"/>
    <cellStyle name="SAPBEXheaderItem 4 2 2" xfId="20328" xr:uid="{00000000-0005-0000-0000-00006F450000}"/>
    <cellStyle name="SAPBEXheaderItem 4 2 2 2" xfId="28696" xr:uid="{3A3190F7-2418-4BA2-B7A9-306E7CAB05B0}"/>
    <cellStyle name="SAPBEXheaderItem 4 2 2 3" xfId="29903" xr:uid="{2E0CE741-F802-4702-A740-F81738E88E3E}"/>
    <cellStyle name="SAPBEXheaderItem 4 2 2 4" xfId="30303" xr:uid="{A1A13F19-580E-4F77-B17E-285082F24A0F}"/>
    <cellStyle name="SAPBEXheaderItem 4 2 2 5" xfId="30675" xr:uid="{E486C7EC-0D91-4F7F-AEDF-4CC6FB1C00E3}"/>
    <cellStyle name="SAPBEXheaderItem 4 2 2 6" xfId="31082" xr:uid="{CC2A8311-BE68-4690-A4F1-909001547810}"/>
    <cellStyle name="SAPBEXheaderItem 4 2 3" xfId="28030" xr:uid="{949C5F20-7E26-4096-A588-279551B004BF}"/>
    <cellStyle name="SAPBEXheaderItem 4 2 4" xfId="29540" xr:uid="{1D26D433-675C-4C2F-8252-D783687DA5F1}"/>
    <cellStyle name="SAPBEXheaderItem 4 2 5" xfId="29259" xr:uid="{2893345E-6530-47E7-9518-C5C1C6996F53}"/>
    <cellStyle name="SAPBEXheaderItem 4 2 6" xfId="20838" xr:uid="{8ABD9907-C817-4859-9E38-F9FE0CC6C72C}"/>
    <cellStyle name="SAPBEXheaderItem 5" xfId="18522" xr:uid="{00000000-0005-0000-0000-000070450000}"/>
    <cellStyle name="SAPBEXheaderItem 6" xfId="18523" xr:uid="{00000000-0005-0000-0000-000071450000}"/>
    <cellStyle name="SAPBEXheaderItem 7" xfId="18497" xr:uid="{00000000-0005-0000-0000-000057450000}"/>
    <cellStyle name="SAPBEXheaderItem_2010-2012 Program Workbook Completed_Incent_V2" xfId="2688" xr:uid="{00000000-0005-0000-0000-00005A0A0000}"/>
    <cellStyle name="SAPBEXheaderText" xfId="2689" xr:uid="{00000000-0005-0000-0000-00005B0A0000}"/>
    <cellStyle name="SAPBEXheaderText 2" xfId="2690" xr:uid="{00000000-0005-0000-0000-00005C0A0000}"/>
    <cellStyle name="SAPBEXheaderText 2 2" xfId="18526" xr:uid="{00000000-0005-0000-0000-000075450000}"/>
    <cellStyle name="SAPBEXheaderText 2 2 2" xfId="18527" xr:uid="{00000000-0005-0000-0000-000076450000}"/>
    <cellStyle name="SAPBEXheaderText 2 2 3" xfId="18528" xr:uid="{00000000-0005-0000-0000-000077450000}"/>
    <cellStyle name="SAPBEXheaderText 2 2 3 2" xfId="20329" xr:uid="{00000000-0005-0000-0000-000077450000}"/>
    <cellStyle name="SAPBEXheaderText 2 2 3 2 2" xfId="28697" xr:uid="{2FAD9292-2C2F-4B6A-AEA4-026B97C76B16}"/>
    <cellStyle name="SAPBEXheaderText 2 2 3 2 3" xfId="29904" xr:uid="{48DEB793-FFF1-43BB-9395-D7F62FDCDED1}"/>
    <cellStyle name="SAPBEXheaderText 2 2 3 2 4" xfId="30304" xr:uid="{10159D2D-6BAD-40E0-AEE4-9C5BF7A9E0EE}"/>
    <cellStyle name="SAPBEXheaderText 2 2 3 2 5" xfId="30676" xr:uid="{F1E74BF4-E490-43A9-8377-53893DE14357}"/>
    <cellStyle name="SAPBEXheaderText 2 2 3 2 6" xfId="31083" xr:uid="{9FFF7432-3549-43C4-BE4B-2538D108630C}"/>
    <cellStyle name="SAPBEXheaderText 2 2 3 3" xfId="28031" xr:uid="{3845EE35-8AB1-485E-BF11-25DAC51289EB}"/>
    <cellStyle name="SAPBEXheaderText 2 2 3 4" xfId="29258" xr:uid="{E315F55A-0F66-4348-A2D3-F50A36A0D600}"/>
    <cellStyle name="SAPBEXheaderText 2 2 3 5" xfId="26583" xr:uid="{46836F82-0454-4ED2-AA05-3CA21D813709}"/>
    <cellStyle name="SAPBEXheaderText 2 2 4" xfId="18529" xr:uid="{00000000-0005-0000-0000-000078450000}"/>
    <cellStyle name="SAPBEXheaderText 2 3" xfId="18530" xr:uid="{00000000-0005-0000-0000-000079450000}"/>
    <cellStyle name="SAPBEXheaderText 2 3 2" xfId="18531" xr:uid="{00000000-0005-0000-0000-00007A450000}"/>
    <cellStyle name="SAPBEXheaderText 2 3 3" xfId="18532" xr:uid="{00000000-0005-0000-0000-00007B450000}"/>
    <cellStyle name="SAPBEXheaderText 2 3 3 2" xfId="20330" xr:uid="{00000000-0005-0000-0000-00007B450000}"/>
    <cellStyle name="SAPBEXheaderText 2 3 3 2 2" xfId="28698" xr:uid="{3B40D038-3844-4AD9-9F7A-411D0B3F7252}"/>
    <cellStyle name="SAPBEXheaderText 2 3 3 2 3" xfId="29905" xr:uid="{4A402F20-2190-4D47-8038-7B647755F9E4}"/>
    <cellStyle name="SAPBEXheaderText 2 3 3 2 4" xfId="30305" xr:uid="{DAF86549-1079-455E-AA6E-B4575D76E0E2}"/>
    <cellStyle name="SAPBEXheaderText 2 3 3 2 5" xfId="30677" xr:uid="{E6D43C37-C6BA-496A-9A10-D1D75F580E14}"/>
    <cellStyle name="SAPBEXheaderText 2 3 3 2 6" xfId="31084" xr:uid="{7461462C-B7DF-435E-BAB4-0EADF5E54491}"/>
    <cellStyle name="SAPBEXheaderText 2 3 3 3" xfId="28032" xr:uid="{FFD2B331-76E7-44A1-8538-A8EEDE61C021}"/>
    <cellStyle name="SAPBEXheaderText 2 3 3 4" xfId="29257" xr:uid="{454A48DF-063D-4943-989F-2AD6D47E6D95}"/>
    <cellStyle name="SAPBEXheaderText 2 3 3 5" xfId="26582" xr:uid="{7A26107E-178E-4FF8-863A-5E5D8C21006C}"/>
    <cellStyle name="SAPBEXheaderText 2 3 4" xfId="18533" xr:uid="{00000000-0005-0000-0000-00007C450000}"/>
    <cellStyle name="SAPBEXheaderText 2 4" xfId="18534" xr:uid="{00000000-0005-0000-0000-00007D450000}"/>
    <cellStyle name="SAPBEXheaderText 2 4 2" xfId="18535" xr:uid="{00000000-0005-0000-0000-00007E450000}"/>
    <cellStyle name="SAPBEXheaderText 2 4 2 2" xfId="18536" xr:uid="{00000000-0005-0000-0000-00007F450000}"/>
    <cellStyle name="SAPBEXheaderText 2 4 3" xfId="18537" xr:uid="{00000000-0005-0000-0000-000080450000}"/>
    <cellStyle name="SAPBEXheaderText 2 5" xfId="18538" xr:uid="{00000000-0005-0000-0000-000081450000}"/>
    <cellStyle name="SAPBEXheaderText 2 5 2" xfId="18539" xr:uid="{00000000-0005-0000-0000-000082450000}"/>
    <cellStyle name="SAPBEXheaderText 2 5 2 2" xfId="20331" xr:uid="{00000000-0005-0000-0000-000082450000}"/>
    <cellStyle name="SAPBEXheaderText 2 5 2 2 2" xfId="28699" xr:uid="{9B536341-96E6-405E-938A-57D91943F881}"/>
    <cellStyle name="SAPBEXheaderText 2 5 2 2 3" xfId="29906" xr:uid="{AFC4CF94-04C4-44C2-B2A6-8EEF2F441564}"/>
    <cellStyle name="SAPBEXheaderText 2 5 2 2 4" xfId="30306" xr:uid="{FE6C4651-DBE6-4A05-9F63-AA8326097E7F}"/>
    <cellStyle name="SAPBEXheaderText 2 5 2 2 5" xfId="30678" xr:uid="{7DCD1763-660D-4242-B879-61FB3DF05532}"/>
    <cellStyle name="SAPBEXheaderText 2 5 2 2 6" xfId="31085" xr:uid="{A0186C0C-F4BC-4798-BC01-771DF07DEB0D}"/>
    <cellStyle name="SAPBEXheaderText 2 5 2 3" xfId="28033" xr:uid="{E7D03EDB-03F2-4544-9D1C-1D138A5051F8}"/>
    <cellStyle name="SAPBEXheaderText 2 5 2 4" xfId="28485" xr:uid="{4E177775-7051-4AD2-9954-AB3EB11BE0CD}"/>
    <cellStyle name="SAPBEXheaderText 2 5 2 5" xfId="26581" xr:uid="{B20F99E9-E9BE-4E2E-B863-F4242C2953EE}"/>
    <cellStyle name="SAPBEXheaderText 2 6" xfId="18540" xr:uid="{00000000-0005-0000-0000-000083450000}"/>
    <cellStyle name="SAPBEXheaderText 2 6 2" xfId="20332" xr:uid="{00000000-0005-0000-0000-000083450000}"/>
    <cellStyle name="SAPBEXheaderText 2 6 2 2" xfId="28700" xr:uid="{69C365F9-64CD-4230-91A3-7CBB0977A718}"/>
    <cellStyle name="SAPBEXheaderText 2 6 2 3" xfId="29907" xr:uid="{EA3D7C88-A64E-443E-A9FD-32D85628D179}"/>
    <cellStyle name="SAPBEXheaderText 2 6 2 4" xfId="30307" xr:uid="{CDCC54FD-7630-4F95-A722-C477472D6EA9}"/>
    <cellStyle name="SAPBEXheaderText 2 6 2 5" xfId="30679" xr:uid="{870AE770-4AE4-431C-822B-5B560C01165E}"/>
    <cellStyle name="SAPBEXheaderText 2 6 2 6" xfId="31086" xr:uid="{4C6EE83A-8C9E-4416-A80C-291E50B7E49B}"/>
    <cellStyle name="SAPBEXheaderText 2 6 3" xfId="28034" xr:uid="{8938C6FF-F31D-4E9A-B8AE-0B035E6D9197}"/>
    <cellStyle name="SAPBEXheaderText 2 6 4" xfId="29256" xr:uid="{CDB491B3-63AC-42A4-B9D1-737B9FF0E56F}"/>
    <cellStyle name="SAPBEXheaderText 2 6 5" xfId="20837" xr:uid="{28448F75-F7AA-4A3E-B3AC-6F05DA490652}"/>
    <cellStyle name="SAPBEXheaderText 2 7" xfId="18541" xr:uid="{00000000-0005-0000-0000-000084450000}"/>
    <cellStyle name="SAPBEXheaderText 2 8" xfId="18525" xr:uid="{00000000-0005-0000-0000-000074450000}"/>
    <cellStyle name="SAPBEXheaderText 3" xfId="18542" xr:uid="{00000000-0005-0000-0000-000085450000}"/>
    <cellStyle name="SAPBEXheaderText 3 2" xfId="18543" xr:uid="{00000000-0005-0000-0000-000086450000}"/>
    <cellStyle name="SAPBEXheaderText 3 3" xfId="18544" xr:uid="{00000000-0005-0000-0000-000087450000}"/>
    <cellStyle name="SAPBEXheaderText 3 4" xfId="18545" xr:uid="{00000000-0005-0000-0000-000088450000}"/>
    <cellStyle name="SAPBEXheaderText 3 4 2" xfId="20333" xr:uid="{00000000-0005-0000-0000-000088450000}"/>
    <cellStyle name="SAPBEXheaderText 3 4 2 2" xfId="28701" xr:uid="{52FCFF70-BFB5-47A0-BCF0-A55B4F5CBC00}"/>
    <cellStyle name="SAPBEXheaderText 3 4 2 3" xfId="29908" xr:uid="{98C65F38-4D9C-4B11-A78E-6A1F031E5153}"/>
    <cellStyle name="SAPBEXheaderText 3 4 2 4" xfId="30308" xr:uid="{220CCF99-29A1-471E-9DA6-E3D2A8F7904A}"/>
    <cellStyle name="SAPBEXheaderText 3 4 2 5" xfId="30680" xr:uid="{3D65AD18-64C7-4675-A4B0-06ACEA2F3BAC}"/>
    <cellStyle name="SAPBEXheaderText 3 4 2 6" xfId="31087" xr:uid="{9260D788-5832-4309-A09C-91F68D294183}"/>
    <cellStyle name="SAPBEXheaderText 3 4 3" xfId="28035" xr:uid="{65AD15D2-BAB4-4287-BC8F-2E8E4FD2429D}"/>
    <cellStyle name="SAPBEXheaderText 3 4 4" xfId="29541" xr:uid="{5AAC64C8-7723-4E1D-AA1E-736AFA77E695}"/>
    <cellStyle name="SAPBEXheaderText 3 4 5" xfId="29255" xr:uid="{09ECA2D1-8B3F-44C7-A8BF-AB9EA5FF536C}"/>
    <cellStyle name="SAPBEXheaderText 3 4 6" xfId="26580" xr:uid="{A15AA4A3-31EF-4D7D-A987-1111A1ACB174}"/>
    <cellStyle name="SAPBEXheaderText 3 5" xfId="18546" xr:uid="{00000000-0005-0000-0000-000089450000}"/>
    <cellStyle name="SAPBEXheaderText 4" xfId="18547" xr:uid="{00000000-0005-0000-0000-00008A450000}"/>
    <cellStyle name="SAPBEXheaderText 4 2" xfId="18548" xr:uid="{00000000-0005-0000-0000-00008B450000}"/>
    <cellStyle name="SAPBEXheaderText 4 2 2" xfId="20334" xr:uid="{00000000-0005-0000-0000-00008B450000}"/>
    <cellStyle name="SAPBEXheaderText 4 2 2 2" xfId="28702" xr:uid="{7239C6AB-4B28-4549-97D3-AFF5C2CF4F82}"/>
    <cellStyle name="SAPBEXheaderText 4 2 2 3" xfId="29909" xr:uid="{E8F40B4F-F6C7-477A-A77A-3524FD5B152A}"/>
    <cellStyle name="SAPBEXheaderText 4 2 2 4" xfId="30309" xr:uid="{99E8AF9A-BC2A-4151-87F1-21A700B37BFD}"/>
    <cellStyle name="SAPBEXheaderText 4 2 2 5" xfId="30681" xr:uid="{F0C0B0F5-075F-4821-899B-7A0082DC1E0B}"/>
    <cellStyle name="SAPBEXheaderText 4 2 2 6" xfId="31088" xr:uid="{4B139FE0-66AE-4805-96E5-E8D0344510E4}"/>
    <cellStyle name="SAPBEXheaderText 4 2 3" xfId="28036" xr:uid="{8F9F96C4-427A-40D9-9D81-C569C5DB876D}"/>
    <cellStyle name="SAPBEXheaderText 4 2 4" xfId="29542" xr:uid="{D718A19D-4B3A-4054-B7F9-335EDCB1F866}"/>
    <cellStyle name="SAPBEXheaderText 4 2 5" xfId="29254" xr:uid="{8333C36C-CDC0-45DA-A144-892FF8B9F63F}"/>
    <cellStyle name="SAPBEXheaderText 4 2 6" xfId="26579" xr:uid="{6BB7E77E-363A-4D9B-8E75-E0F73ED70BA1}"/>
    <cellStyle name="SAPBEXheaderText 5" xfId="18549" xr:uid="{00000000-0005-0000-0000-00008C450000}"/>
    <cellStyle name="SAPBEXheaderText 6" xfId="18550" xr:uid="{00000000-0005-0000-0000-00008D450000}"/>
    <cellStyle name="SAPBEXheaderText 7" xfId="18524" xr:uid="{00000000-0005-0000-0000-000073450000}"/>
    <cellStyle name="SAPBEXheaderText_2010-2012 Program Workbook Completed_Incent_V2" xfId="2691" xr:uid="{00000000-0005-0000-0000-00005D0A0000}"/>
    <cellStyle name="SAPBEXHLevel0" xfId="2692" xr:uid="{00000000-0005-0000-0000-00005E0A0000}"/>
    <cellStyle name="SAPBEXHLevel0 2" xfId="2693" xr:uid="{00000000-0005-0000-0000-00005F0A0000}"/>
    <cellStyle name="SAPBEXHLevel0 2 2" xfId="2902" xr:uid="{00000000-0005-0000-0000-0000600A0000}"/>
    <cellStyle name="SAPBEXHLevel0 2 2 2" xfId="18554" xr:uid="{00000000-0005-0000-0000-000092450000}"/>
    <cellStyle name="SAPBEXHLevel0 2 2 3" xfId="18555" xr:uid="{00000000-0005-0000-0000-000093450000}"/>
    <cellStyle name="SAPBEXHLevel0 2 2 3 2" xfId="20335" xr:uid="{00000000-0005-0000-0000-000093450000}"/>
    <cellStyle name="SAPBEXHLevel0 2 2 3 2 2" xfId="28703" xr:uid="{76A91A4A-38EB-4185-9D1F-5329F32978F6}"/>
    <cellStyle name="SAPBEXHLevel0 2 2 3 2 3" xfId="29910" xr:uid="{744939D0-AA3A-49D3-9014-A2F3EA677F36}"/>
    <cellStyle name="SAPBEXHLevel0 2 2 3 2 4" xfId="30310" xr:uid="{D0797630-F5F1-4DCB-98C9-8E2F0E9809EC}"/>
    <cellStyle name="SAPBEXHLevel0 2 2 3 2 5" xfId="30682" xr:uid="{2BDFD5CC-668E-429B-BA26-D61FCD42115E}"/>
    <cellStyle name="SAPBEXHLevel0 2 2 3 2 6" xfId="31089" xr:uid="{BE32E17E-5ABB-4F44-BF70-2D8E203FDAAA}"/>
    <cellStyle name="SAPBEXHLevel0 2 2 3 3" xfId="28037" xr:uid="{DB7E180B-9EAA-4FF4-B6EE-8823EDFE1499}"/>
    <cellStyle name="SAPBEXHLevel0 2 2 3 4" xfId="29253" xr:uid="{DA305752-10CC-43DF-A0D6-AC7FB5BBDD8E}"/>
    <cellStyle name="SAPBEXHLevel0 2 2 3 5" xfId="26578" xr:uid="{1958C4A4-49EF-462D-8C7D-92238EB13830}"/>
    <cellStyle name="SAPBEXHLevel0 2 2 4" xfId="18556" xr:uid="{00000000-0005-0000-0000-000094450000}"/>
    <cellStyle name="SAPBEXHLevel0 2 2 5" xfId="18553" xr:uid="{00000000-0005-0000-0000-000091450000}"/>
    <cellStyle name="SAPBEXHLevel0 2 2 6" xfId="21052" xr:uid="{77F348C1-E099-426A-8ADD-BA63D7E19660}"/>
    <cellStyle name="SAPBEXHLevel0 2 3" xfId="18557" xr:uid="{00000000-0005-0000-0000-000095450000}"/>
    <cellStyle name="SAPBEXHLevel0 2 3 2" xfId="18558" xr:uid="{00000000-0005-0000-0000-000096450000}"/>
    <cellStyle name="SAPBEXHLevel0 2 3 3" xfId="18559" xr:uid="{00000000-0005-0000-0000-000097450000}"/>
    <cellStyle name="SAPBEXHLevel0 2 3 3 2" xfId="20336" xr:uid="{00000000-0005-0000-0000-000097450000}"/>
    <cellStyle name="SAPBEXHLevel0 2 3 3 2 2" xfId="28704" xr:uid="{9C459788-F8C8-4CBC-B72B-EDDE48270F84}"/>
    <cellStyle name="SAPBEXHLevel0 2 3 3 2 3" xfId="29911" xr:uid="{AAE6BAAB-32B5-4F14-8F75-94A13D4181EB}"/>
    <cellStyle name="SAPBEXHLevel0 2 3 3 2 4" xfId="30311" xr:uid="{6ED8AC13-7146-419F-BD51-A376B5F6E9C2}"/>
    <cellStyle name="SAPBEXHLevel0 2 3 3 2 5" xfId="30683" xr:uid="{3A6EDBCA-545B-4F7D-A6A7-11145F9DC592}"/>
    <cellStyle name="SAPBEXHLevel0 2 3 3 2 6" xfId="31090" xr:uid="{1E0ADCD8-7E8C-4B4A-916F-D2332859F9F3}"/>
    <cellStyle name="SAPBEXHLevel0 2 3 3 3" xfId="28038" xr:uid="{33A32B5C-7781-4258-93DE-C461AF695386}"/>
    <cellStyle name="SAPBEXHLevel0 2 3 3 4" xfId="27826" xr:uid="{3562DF04-F88E-47C0-BB38-E85A0F93C5E6}"/>
    <cellStyle name="SAPBEXHLevel0 2 3 3 5" xfId="20836" xr:uid="{3CF58F1B-D216-4D21-86CC-5F3888E90506}"/>
    <cellStyle name="SAPBEXHLevel0 2 3 4" xfId="18560" xr:uid="{00000000-0005-0000-0000-000098450000}"/>
    <cellStyle name="SAPBEXHLevel0 2 4" xfId="18561" xr:uid="{00000000-0005-0000-0000-000099450000}"/>
    <cellStyle name="SAPBEXHLevel0 2 4 2" xfId="18562" xr:uid="{00000000-0005-0000-0000-00009A450000}"/>
    <cellStyle name="SAPBEXHLevel0 2 4 2 2" xfId="18563" xr:uid="{00000000-0005-0000-0000-00009B450000}"/>
    <cellStyle name="SAPBEXHLevel0 2 4 2 3" xfId="20337" xr:uid="{00000000-0005-0000-0000-00009A450000}"/>
    <cellStyle name="SAPBEXHLevel0 2 4 2 3 2" xfId="28705" xr:uid="{B2352358-0E5A-43D7-B62C-E902D90C9B6D}"/>
    <cellStyle name="SAPBEXHLevel0 2 4 2 4" xfId="28039" xr:uid="{7E5C319D-6880-4C2F-8831-1401D3F49CE9}"/>
    <cellStyle name="SAPBEXHLevel0 2 4 3" xfId="18564" xr:uid="{00000000-0005-0000-0000-00009C450000}"/>
    <cellStyle name="SAPBEXHLevel0 2 5" xfId="18565" xr:uid="{00000000-0005-0000-0000-00009D450000}"/>
    <cellStyle name="SAPBEXHLevel0 2 5 2" xfId="18566" xr:uid="{00000000-0005-0000-0000-00009E450000}"/>
    <cellStyle name="SAPBEXHLevel0 2 5 2 2" xfId="20338" xr:uid="{00000000-0005-0000-0000-00009E450000}"/>
    <cellStyle name="SAPBEXHLevel0 2 5 2 2 2" xfId="28706" xr:uid="{27201C46-D355-4215-9641-DAB7A9A47A12}"/>
    <cellStyle name="SAPBEXHLevel0 2 5 2 2 3" xfId="29912" xr:uid="{A0A72EAB-9F09-46AF-8120-B79C8CDE9CED}"/>
    <cellStyle name="SAPBEXHLevel0 2 5 2 2 4" xfId="30312" xr:uid="{2EA3D913-D6E3-4D8E-94FF-6863B2F0851C}"/>
    <cellStyle name="SAPBEXHLevel0 2 5 2 2 5" xfId="30684" xr:uid="{3901595E-8731-421A-BBE6-C9C68E0853F1}"/>
    <cellStyle name="SAPBEXHLevel0 2 5 2 2 6" xfId="31091" xr:uid="{4A70E65C-2269-4AE1-8560-3A5A0D18B08C}"/>
    <cellStyle name="SAPBEXHLevel0 2 5 2 3" xfId="28040" xr:uid="{A9FACE3B-DC15-4356-866E-4677B20C44D5}"/>
    <cellStyle name="SAPBEXHLevel0 2 5 2 4" xfId="29252" xr:uid="{27C88703-E850-429A-A595-7B8626518CB3}"/>
    <cellStyle name="SAPBEXHLevel0 2 5 2 5" xfId="26577" xr:uid="{470270B8-6F33-431B-AB53-6C22B4E75232}"/>
    <cellStyle name="SAPBEXHLevel0 2 6" xfId="18567" xr:uid="{00000000-0005-0000-0000-00009F450000}"/>
    <cellStyle name="SAPBEXHLevel0 2 6 2" xfId="20339" xr:uid="{00000000-0005-0000-0000-00009F450000}"/>
    <cellStyle name="SAPBEXHLevel0 2 6 2 2" xfId="28707" xr:uid="{9731B290-A0EA-4B77-BB7B-9DD8CB19AD0F}"/>
    <cellStyle name="SAPBEXHLevel0 2 6 2 3" xfId="29913" xr:uid="{EBD4E8DD-C9B5-4B38-84C3-5BC336359915}"/>
    <cellStyle name="SAPBEXHLevel0 2 6 2 4" xfId="30313" xr:uid="{015DDFA4-6317-43E7-BE96-FB80CDC88212}"/>
    <cellStyle name="SAPBEXHLevel0 2 6 2 5" xfId="30685" xr:uid="{BF855749-A994-4C7E-ACC8-053862974293}"/>
    <cellStyle name="SAPBEXHLevel0 2 6 2 6" xfId="31092" xr:uid="{44F0F0F6-D9C1-44BD-90D2-ED28FE264E61}"/>
    <cellStyle name="SAPBEXHLevel0 2 6 3" xfId="28041" xr:uid="{BC7666F1-A2CE-411B-B436-25AEC30B2B25}"/>
    <cellStyle name="SAPBEXHLevel0 2 6 4" xfId="29251" xr:uid="{FB946729-6DC6-430D-B2C7-3CAA3FA7FC8C}"/>
    <cellStyle name="SAPBEXHLevel0 2 6 5" xfId="20835" xr:uid="{B92D24C1-4DC7-455D-A02C-2C875F7D52EE}"/>
    <cellStyle name="SAPBEXHLevel0 2 7" xfId="18568" xr:uid="{00000000-0005-0000-0000-0000A0450000}"/>
    <cellStyle name="SAPBEXHLevel0 2 8" xfId="18552" xr:uid="{00000000-0005-0000-0000-000090450000}"/>
    <cellStyle name="SAPBEXHLevel0 2 9" xfId="20938" xr:uid="{79A3A89D-258C-45F1-90F3-0FC24161155D}"/>
    <cellStyle name="SAPBEXHLevel0 3" xfId="2901" xr:uid="{00000000-0005-0000-0000-0000610A0000}"/>
    <cellStyle name="SAPBEXHLevel0 3 2" xfId="18570" xr:uid="{00000000-0005-0000-0000-0000A2450000}"/>
    <cellStyle name="SAPBEXHLevel0 3 2 2" xfId="18571" xr:uid="{00000000-0005-0000-0000-0000A3450000}"/>
    <cellStyle name="SAPBEXHLevel0 3 2 2 2" xfId="20340" xr:uid="{00000000-0005-0000-0000-0000A3450000}"/>
    <cellStyle name="SAPBEXHLevel0 3 2 2 2 2" xfId="28708" xr:uid="{65C164ED-E825-4B28-AC3E-35349D2920C0}"/>
    <cellStyle name="SAPBEXHLevel0 3 2 2 2 3" xfId="29914" xr:uid="{32B1A6E2-76FD-4DCE-B62F-C352FB888AF7}"/>
    <cellStyle name="SAPBEXHLevel0 3 2 2 2 4" xfId="30314" xr:uid="{88E0A2B1-E37C-4489-8AFA-E0B3C909AA6B}"/>
    <cellStyle name="SAPBEXHLevel0 3 2 2 2 5" xfId="30686" xr:uid="{5F5C2DF0-0C40-4046-8936-1581CEEB37C5}"/>
    <cellStyle name="SAPBEXHLevel0 3 2 2 2 6" xfId="31093" xr:uid="{2C6FCA0A-BE98-434B-BE8C-A938AFFFE8D4}"/>
    <cellStyle name="SAPBEXHLevel0 3 2 2 3" xfId="28042" xr:uid="{4E36BEED-E870-4764-A127-8C474B4F69F8}"/>
    <cellStyle name="SAPBEXHLevel0 3 2 2 4" xfId="29543" xr:uid="{7A64CA3E-B925-4097-A36A-3450AAF9D33E}"/>
    <cellStyle name="SAPBEXHLevel0 3 2 2 5" xfId="29250" xr:uid="{D457CE26-24D9-43DE-A035-FD800C47B197}"/>
    <cellStyle name="SAPBEXHLevel0 3 2 2 6" xfId="26576" xr:uid="{18D6DB8B-AFAF-49B8-B9F6-DE415184DBC2}"/>
    <cellStyle name="SAPBEXHLevel0 3 3" xfId="18572" xr:uid="{00000000-0005-0000-0000-0000A4450000}"/>
    <cellStyle name="SAPBEXHLevel0 3 3 2" xfId="18573" xr:uid="{00000000-0005-0000-0000-0000A5450000}"/>
    <cellStyle name="SAPBEXHLevel0 3 3 2 2" xfId="20342" xr:uid="{00000000-0005-0000-0000-0000A5450000}"/>
    <cellStyle name="SAPBEXHLevel0 3 3 2 2 2" xfId="28710" xr:uid="{ABC9CC56-DAFE-4450-8B5F-31AFB7E1B484}"/>
    <cellStyle name="SAPBEXHLevel0 3 3 2 2 3" xfId="29915" xr:uid="{E46D6DF2-9958-49B7-837F-44C9AF56686C}"/>
    <cellStyle name="SAPBEXHLevel0 3 3 2 2 4" xfId="30315" xr:uid="{420C3025-7AB4-44E5-9A78-E632CA2039AF}"/>
    <cellStyle name="SAPBEXHLevel0 3 3 2 2 5" xfId="30687" xr:uid="{F76C67C5-131A-41A7-8D4E-41818679F3DB}"/>
    <cellStyle name="SAPBEXHLevel0 3 3 2 2 6" xfId="31094" xr:uid="{DD8079D8-AC82-45AA-8B16-AA14D2A8FCE3}"/>
    <cellStyle name="SAPBEXHLevel0 3 3 2 3" xfId="28044" xr:uid="{E9BEA2B5-9C91-41CD-BC51-E3CE5666F49F}"/>
    <cellStyle name="SAPBEXHLevel0 3 3 2 4" xfId="29544" xr:uid="{A26074CF-CA07-4582-B975-C057D6D45268}"/>
    <cellStyle name="SAPBEXHLevel0 3 3 2 5" xfId="29249" xr:uid="{8AE73686-9FB4-4F07-A5EC-455FD0AC1EDC}"/>
    <cellStyle name="SAPBEXHLevel0 3 3 2 6" xfId="20834" xr:uid="{F546069D-68D1-4D30-85E9-73AE9016B580}"/>
    <cellStyle name="SAPBEXHLevel0 3 3 3" xfId="20341" xr:uid="{00000000-0005-0000-0000-0000A4450000}"/>
    <cellStyle name="SAPBEXHLevel0 3 3 3 2" xfId="28709" xr:uid="{254DB25A-589A-4234-AF39-DF7B112384AE}"/>
    <cellStyle name="SAPBEXHLevel0 3 3 4" xfId="28043" xr:uid="{C1B18272-B52D-45C0-B067-02C1B61341F5}"/>
    <cellStyle name="SAPBEXHLevel0 3 4" xfId="18574" xr:uid="{00000000-0005-0000-0000-0000A6450000}"/>
    <cellStyle name="SAPBEXHLevel0 3 4 2" xfId="20343" xr:uid="{00000000-0005-0000-0000-0000A6450000}"/>
    <cellStyle name="SAPBEXHLevel0 3 4 2 2" xfId="28711" xr:uid="{573DCBF3-0422-4ED2-9712-F877573A67FB}"/>
    <cellStyle name="SAPBEXHLevel0 3 4 2 3" xfId="29916" xr:uid="{8368867A-5717-416A-BBAA-FA679D8E7D98}"/>
    <cellStyle name="SAPBEXHLevel0 3 4 2 4" xfId="30316" xr:uid="{0EC88C8B-DA69-4AC7-85DA-5E4A902BA9E5}"/>
    <cellStyle name="SAPBEXHLevel0 3 4 2 5" xfId="30688" xr:uid="{23239466-C486-4019-B762-9B68FA396E69}"/>
    <cellStyle name="SAPBEXHLevel0 3 4 2 6" xfId="31095" xr:uid="{EB1547EC-8B25-4CDE-AFC9-812EC7E82A11}"/>
    <cellStyle name="SAPBEXHLevel0 3 4 3" xfId="28045" xr:uid="{B65884B3-358C-45A1-A077-782309103131}"/>
    <cellStyle name="SAPBEXHLevel0 3 4 4" xfId="29545" xr:uid="{42D16D68-2C78-4679-B87F-B3E4D7D69389}"/>
    <cellStyle name="SAPBEXHLevel0 3 4 5" xfId="29248" xr:uid="{2445F648-25E5-47C4-B61B-2D1F39E1133D}"/>
    <cellStyle name="SAPBEXHLevel0 3 4 6" xfId="26575" xr:uid="{6DF8EB1C-E35C-4944-BC46-EC9A4C324E86}"/>
    <cellStyle name="SAPBEXHLevel0 3 5" xfId="18575" xr:uid="{00000000-0005-0000-0000-0000A7450000}"/>
    <cellStyle name="SAPBEXHLevel0 3 6" xfId="18569" xr:uid="{00000000-0005-0000-0000-0000A1450000}"/>
    <cellStyle name="SAPBEXHLevel0 3 7" xfId="21051" xr:uid="{5221A9ED-7791-4B50-B17B-72318E1482D0}"/>
    <cellStyle name="SAPBEXHLevel0 4" xfId="18576" xr:uid="{00000000-0005-0000-0000-0000A8450000}"/>
    <cellStyle name="SAPBEXHLevel0 4 2" xfId="18577" xr:uid="{00000000-0005-0000-0000-0000A9450000}"/>
    <cellStyle name="SAPBEXHLevel0 4 2 2" xfId="20344" xr:uid="{00000000-0005-0000-0000-0000A9450000}"/>
    <cellStyle name="SAPBEXHLevel0 4 2 2 2" xfId="28712" xr:uid="{F0295C50-2A81-4DD8-A94B-88CB3E7CE90A}"/>
    <cellStyle name="SAPBEXHLevel0 4 2 2 3" xfId="29917" xr:uid="{34B9772E-28DC-4FC8-BCDB-E23DAE808339}"/>
    <cellStyle name="SAPBEXHLevel0 4 2 2 4" xfId="30317" xr:uid="{A80EAF3C-B380-4669-BD04-ABD22C1CCE27}"/>
    <cellStyle name="SAPBEXHLevel0 4 2 2 5" xfId="30689" xr:uid="{CC1452ED-7F0D-49C3-80B6-E94A613A8C70}"/>
    <cellStyle name="SAPBEXHLevel0 4 2 2 6" xfId="31096" xr:uid="{AA1C6D82-A927-47C5-9CF6-BB503E00DA1D}"/>
    <cellStyle name="SAPBEXHLevel0 4 2 3" xfId="28046" xr:uid="{478C1078-8769-4804-8F9F-A05D0292AD6E}"/>
    <cellStyle name="SAPBEXHLevel0 4 2 4" xfId="29546" xr:uid="{2D73D1E7-BBD7-4CA8-A610-B814F34E2164}"/>
    <cellStyle name="SAPBEXHLevel0 4 2 5" xfId="29247" xr:uid="{261B2E6A-1DE0-4FF1-B7C1-87EEBCFA3010}"/>
    <cellStyle name="SAPBEXHLevel0 4 2 6" xfId="26574" xr:uid="{5F85B2B9-0CF2-4789-B619-E3D58B113A82}"/>
    <cellStyle name="SAPBEXHLevel0 5" xfId="18578" xr:uid="{00000000-0005-0000-0000-0000AA450000}"/>
    <cellStyle name="SAPBEXHLevel0 5 2" xfId="18579" xr:uid="{00000000-0005-0000-0000-0000AB450000}"/>
    <cellStyle name="SAPBEXHLevel0 5 2 2" xfId="20346" xr:uid="{00000000-0005-0000-0000-0000AB450000}"/>
    <cellStyle name="SAPBEXHLevel0 5 2 2 2" xfId="28714" xr:uid="{D0221E1E-1DF5-4EC8-8BBD-17AB32B0434C}"/>
    <cellStyle name="SAPBEXHLevel0 5 2 2 3" xfId="29919" xr:uid="{10AB4139-41D4-4845-82C6-AA35DCF0DBEC}"/>
    <cellStyle name="SAPBEXHLevel0 5 2 2 4" xfId="30319" xr:uid="{A1799138-870B-4ECF-B4BD-AEA46EB5DF70}"/>
    <cellStyle name="SAPBEXHLevel0 5 2 2 5" xfId="30691" xr:uid="{219FDCBF-F97D-4A63-8810-45B65E4C360E}"/>
    <cellStyle name="SAPBEXHLevel0 5 2 2 6" xfId="31098" xr:uid="{CF8613D6-118B-4045-80E9-466961696875}"/>
    <cellStyle name="SAPBEXHLevel0 5 2 3" xfId="28048" xr:uid="{A15473AF-8624-4CEF-9959-81F9AF2A4465}"/>
    <cellStyle name="SAPBEXHLevel0 5 2 4" xfId="29548" xr:uid="{0008AE7B-38B7-4EC7-BBA0-E28D514E48D0}"/>
    <cellStyle name="SAPBEXHLevel0 5 2 5" xfId="29245" xr:uid="{FE16B653-C266-4945-A04A-846AADE06EDC}"/>
    <cellStyle name="SAPBEXHLevel0 5 2 6" xfId="30103" xr:uid="{D1CC3F39-78FF-46EF-89A2-94F418101EDB}"/>
    <cellStyle name="SAPBEXHLevel0 5 3" xfId="20345" xr:uid="{00000000-0005-0000-0000-0000AA450000}"/>
    <cellStyle name="SAPBEXHLevel0 5 3 2" xfId="28713" xr:uid="{E089BF3D-979E-47C3-AEF9-021DD2DAB2D7}"/>
    <cellStyle name="SAPBEXHLevel0 5 3 3" xfId="29918" xr:uid="{7111BA1C-50FD-4501-BC8C-ACAD350B1739}"/>
    <cellStyle name="SAPBEXHLevel0 5 3 4" xfId="30318" xr:uid="{5AD8FA3D-D55C-4D43-AA8E-B96E3E41FFE7}"/>
    <cellStyle name="SAPBEXHLevel0 5 3 5" xfId="30690" xr:uid="{887EC663-B207-4902-86E2-2CA842338DB3}"/>
    <cellStyle name="SAPBEXHLevel0 5 3 6" xfId="31097" xr:uid="{CEBA2EF0-21F4-4FF9-8169-8B8D623F4FB4}"/>
    <cellStyle name="SAPBEXHLevel0 5 4" xfId="28047" xr:uid="{E8AC06B6-6649-4D75-9FEE-83C53D4148D3}"/>
    <cellStyle name="SAPBEXHLevel0 5 5" xfId="29547" xr:uid="{F283F654-F95B-44DD-B46C-831E15197DD8}"/>
    <cellStyle name="SAPBEXHLevel0 5 6" xfId="29246" xr:uid="{DE93A57E-DB39-4043-92DD-93F2C45F4DA4}"/>
    <cellStyle name="SAPBEXHLevel0 5 7" xfId="26573" xr:uid="{4EE550CC-65DE-4AB6-A60C-AEB8F51E064D}"/>
    <cellStyle name="SAPBEXHLevel0 6" xfId="18580" xr:uid="{00000000-0005-0000-0000-0000AC450000}"/>
    <cellStyle name="SAPBEXHLevel0 7" xfId="18551" xr:uid="{00000000-0005-0000-0000-00008F450000}"/>
    <cellStyle name="SAPBEXHLevel0 8" xfId="20937" xr:uid="{E94BF5C6-60D2-48EC-8C95-40D97AC3A265}"/>
    <cellStyle name="SAPBEXHLevel0_2010-2012 Program Workbook Completed_Incent_V2" xfId="2694" xr:uid="{00000000-0005-0000-0000-0000620A0000}"/>
    <cellStyle name="SAPBEXHLevel0X" xfId="2695" xr:uid="{00000000-0005-0000-0000-0000630A0000}"/>
    <cellStyle name="SAPBEXHLevel0X 10" xfId="27768" xr:uid="{3A9F9E55-8D9D-4AF1-9815-B4F29786B91A}"/>
    <cellStyle name="SAPBEXHLevel0X 11" xfId="29057" xr:uid="{2D16BB93-840E-4945-B3ED-32998982A14E}"/>
    <cellStyle name="SAPBEXHLevel0X 12" xfId="29691" xr:uid="{7172E97B-9C0A-4614-A4E7-EC3E019989A0}"/>
    <cellStyle name="SAPBEXHLevel0X 2" xfId="2696" xr:uid="{00000000-0005-0000-0000-0000640A0000}"/>
    <cellStyle name="SAPBEXHLevel0X 2 10" xfId="28995" xr:uid="{6F8374A4-35C0-4F0D-A8CA-A06982CE0DBA}"/>
    <cellStyle name="SAPBEXHLevel0X 2 2" xfId="2697" xr:uid="{00000000-0005-0000-0000-0000650A0000}"/>
    <cellStyle name="SAPBEXHLevel0X 2 2 2" xfId="18584" xr:uid="{00000000-0005-0000-0000-0000B1450000}"/>
    <cellStyle name="SAPBEXHLevel0X 2 2 2 2" xfId="18585" xr:uid="{00000000-0005-0000-0000-0000B2450000}"/>
    <cellStyle name="SAPBEXHLevel0X 2 2 2 3" xfId="20347" xr:uid="{00000000-0005-0000-0000-0000B1450000}"/>
    <cellStyle name="SAPBEXHLevel0X 2 2 2 3 2" xfId="28715" xr:uid="{904F89B9-7BAC-4200-ACF9-C0B037E463CC}"/>
    <cellStyle name="SAPBEXHLevel0X 2 2 2 3 3" xfId="29920" xr:uid="{013BCAD9-6955-407C-95AC-05176ED6A63F}"/>
    <cellStyle name="SAPBEXHLevel0X 2 2 2 3 4" xfId="30320" xr:uid="{3C138601-2F87-4AA7-86BC-28A63D9723DB}"/>
    <cellStyle name="SAPBEXHLevel0X 2 2 2 3 5" xfId="30692" xr:uid="{AA6B9535-FA01-42F1-86F5-803B96DD497F}"/>
    <cellStyle name="SAPBEXHLevel0X 2 2 2 3 6" xfId="31099" xr:uid="{3C2A6E19-8897-48E0-A70D-43337DC22613}"/>
    <cellStyle name="SAPBEXHLevel0X 2 2 2 4" xfId="28049" xr:uid="{963CEADF-3D66-41DF-8560-E828781450AB}"/>
    <cellStyle name="SAPBEXHLevel0X 2 2 2 5" xfId="29549" xr:uid="{84DF43D4-F330-4478-8E99-4CCCE0DCD32D}"/>
    <cellStyle name="SAPBEXHLevel0X 2 2 2 6" xfId="29244" xr:uid="{E7C7B640-8B1B-44D0-B444-DC8376FD9963}"/>
    <cellStyle name="SAPBEXHLevel0X 2 2 2 7" xfId="26572" xr:uid="{E5562951-4E5B-491F-A4E5-C2F77A5FFF46}"/>
    <cellStyle name="SAPBEXHLevel0X 2 2 3" xfId="18586" xr:uid="{00000000-0005-0000-0000-0000B3450000}"/>
    <cellStyle name="SAPBEXHLevel0X 2 2 4" xfId="18583" xr:uid="{00000000-0005-0000-0000-0000B0450000}"/>
    <cellStyle name="SAPBEXHLevel0X 2 2 5" xfId="20941" xr:uid="{531A2CFC-E3B4-42FD-9757-7808FE70324D}"/>
    <cellStyle name="SAPBEXHLevel0X 2 2 6" xfId="27766" xr:uid="{439E32FD-7519-4B2C-B29B-8A82351F8796}"/>
    <cellStyle name="SAPBEXHLevel0X 2 2 7" xfId="27497" xr:uid="{6504E45B-29F5-448D-9AA7-D65B6B51CFF8}"/>
    <cellStyle name="SAPBEXHLevel0X 2 2 8" xfId="28994" xr:uid="{44603756-A83B-4795-B65E-F4749832B63F}"/>
    <cellStyle name="SAPBEXHLevel0X 2 3" xfId="18587" xr:uid="{00000000-0005-0000-0000-0000B4450000}"/>
    <cellStyle name="SAPBEXHLevel0X 2 3 2" xfId="18588" xr:uid="{00000000-0005-0000-0000-0000B5450000}"/>
    <cellStyle name="SAPBEXHLevel0X 2 3 2 2" xfId="20348" xr:uid="{00000000-0005-0000-0000-0000B5450000}"/>
    <cellStyle name="SAPBEXHLevel0X 2 3 2 2 2" xfId="28716" xr:uid="{6840B0A0-C911-46FE-8B3C-AE4E4101DB79}"/>
    <cellStyle name="SAPBEXHLevel0X 2 3 2 2 3" xfId="29921" xr:uid="{8ACB96A7-CB85-42F0-9945-5A6DDAB9E44B}"/>
    <cellStyle name="SAPBEXHLevel0X 2 3 2 2 4" xfId="30321" xr:uid="{29726948-9023-4262-939B-9213B8F3A7D3}"/>
    <cellStyle name="SAPBEXHLevel0X 2 3 2 2 5" xfId="30693" xr:uid="{4315E0FD-B76C-4419-922B-3920CA47070F}"/>
    <cellStyle name="SAPBEXHLevel0X 2 3 2 2 6" xfId="31100" xr:uid="{2F59BF72-D998-42B0-A6B9-7A51C518DD5B}"/>
    <cellStyle name="SAPBEXHLevel0X 2 3 2 3" xfId="28050" xr:uid="{3A7CC543-8B9D-4599-A1AD-299BB6C56485}"/>
    <cellStyle name="SAPBEXHLevel0X 2 3 2 4" xfId="29550" xr:uid="{623C4B78-2AEC-4E38-A47E-C303F6EBCC6B}"/>
    <cellStyle name="SAPBEXHLevel0X 2 3 2 5" xfId="29243" xr:uid="{F04087B2-9F8D-484D-ACA6-C5DB87FCF7B5}"/>
    <cellStyle name="SAPBEXHLevel0X 2 3 2 6" xfId="26571" xr:uid="{17806F63-AA4D-4EBB-BC48-0E28BFF212E2}"/>
    <cellStyle name="SAPBEXHLevel0X 2 4" xfId="18589" xr:uid="{00000000-0005-0000-0000-0000B6450000}"/>
    <cellStyle name="SAPBEXHLevel0X 2 4 2" xfId="20349" xr:uid="{00000000-0005-0000-0000-0000B6450000}"/>
    <cellStyle name="SAPBEXHLevel0X 2 4 2 2" xfId="28717" xr:uid="{DA954671-B560-44F0-8F17-095F095275AB}"/>
    <cellStyle name="SAPBEXHLevel0X 2 4 2 3" xfId="29922" xr:uid="{AD359FBB-D1E1-46F6-938E-F5EE948F88A3}"/>
    <cellStyle name="SAPBEXHLevel0X 2 4 2 4" xfId="30322" xr:uid="{6D63A3CD-BE42-416C-BA74-C026EC598757}"/>
    <cellStyle name="SAPBEXHLevel0X 2 4 2 5" xfId="30694" xr:uid="{9CE49F65-89C1-43F3-BD1A-7F0B2E1A4675}"/>
    <cellStyle name="SAPBEXHLevel0X 2 4 2 6" xfId="31101" xr:uid="{7E544BA7-CDC5-477A-9F9F-808CEEBBF2F6}"/>
    <cellStyle name="SAPBEXHLevel0X 2 4 3" xfId="28051" xr:uid="{AA864E14-8FB5-4596-8CD0-3A5B57BE6406}"/>
    <cellStyle name="SAPBEXHLevel0X 2 4 4" xfId="29551" xr:uid="{1C22F080-E766-488C-AA35-4A0AEE930107}"/>
    <cellStyle name="SAPBEXHLevel0X 2 4 5" xfId="29242" xr:uid="{E2D31142-2B77-482B-9C57-CEF9A02B3FD9}"/>
    <cellStyle name="SAPBEXHLevel0X 2 4 6" xfId="20833" xr:uid="{1E64CBA5-2D09-4414-BF2F-21038C4372AD}"/>
    <cellStyle name="SAPBEXHLevel0X 2 5" xfId="18590" xr:uid="{00000000-0005-0000-0000-0000B7450000}"/>
    <cellStyle name="SAPBEXHLevel0X 2 6" xfId="18582" xr:uid="{00000000-0005-0000-0000-0000AF450000}"/>
    <cellStyle name="SAPBEXHLevel0X 2 7" xfId="20940" xr:uid="{EBE45E39-F848-48FB-BC3C-74F777D8E4BF}"/>
    <cellStyle name="SAPBEXHLevel0X 2 8" xfId="27767" xr:uid="{49A63959-D0E5-4255-8A80-DBC9D4004E38}"/>
    <cellStyle name="SAPBEXHLevel0X 2 9" xfId="27495" xr:uid="{01B67789-D6EB-4C0E-81C0-6AEF4CCF5D04}"/>
    <cellStyle name="SAPBEXHLevel0X 3" xfId="2698" xr:uid="{00000000-0005-0000-0000-0000660A0000}"/>
    <cellStyle name="SAPBEXHLevel0X 3 10" xfId="28993" xr:uid="{69188C76-06ED-47C8-873C-4C31923033D9}"/>
    <cellStyle name="SAPBEXHLevel0X 3 2" xfId="2699" xr:uid="{00000000-0005-0000-0000-0000670A0000}"/>
    <cellStyle name="SAPBEXHLevel0X 3 2 2" xfId="18593" xr:uid="{00000000-0005-0000-0000-0000BA450000}"/>
    <cellStyle name="SAPBEXHLevel0X 3 2 2 2" xfId="20350" xr:uid="{00000000-0005-0000-0000-0000BA450000}"/>
    <cellStyle name="SAPBEXHLevel0X 3 2 2 2 2" xfId="28718" xr:uid="{8D2B402D-1A3F-4BD1-B842-7FF4B05B8B85}"/>
    <cellStyle name="SAPBEXHLevel0X 3 2 2 2 3" xfId="29923" xr:uid="{4D8C4F3C-B1A7-4A6F-8A97-36221116B1B4}"/>
    <cellStyle name="SAPBEXHLevel0X 3 2 2 2 4" xfId="30323" xr:uid="{D86F3620-C3DE-4CF7-9C67-A828304D2F40}"/>
    <cellStyle name="SAPBEXHLevel0X 3 2 2 2 5" xfId="30695" xr:uid="{A1385AD1-7D94-49BC-8129-CE8DBCA0C1F8}"/>
    <cellStyle name="SAPBEXHLevel0X 3 2 2 2 6" xfId="31102" xr:uid="{2833ECD8-9ED4-4B86-813F-C93A88DAB8C6}"/>
    <cellStyle name="SAPBEXHLevel0X 3 2 2 3" xfId="28052" xr:uid="{30F50D5B-AA29-4195-BF84-F8255F972EB1}"/>
    <cellStyle name="SAPBEXHLevel0X 3 2 2 4" xfId="29552" xr:uid="{A321D4EE-7841-4A5C-9E40-D55E7911B47E}"/>
    <cellStyle name="SAPBEXHLevel0X 3 2 2 5" xfId="29241" xr:uid="{CA3F6ACC-2315-447C-A7DE-579B4650002B}"/>
    <cellStyle name="SAPBEXHLevel0X 3 2 2 6" xfId="26570" xr:uid="{A3EB570F-6E3D-44C3-B9C0-060F581648CD}"/>
    <cellStyle name="SAPBEXHLevel0X 3 2 3" xfId="18592" xr:uid="{00000000-0005-0000-0000-0000B9450000}"/>
    <cellStyle name="SAPBEXHLevel0X 3 2 4" xfId="20943" xr:uid="{32EF9B81-42E5-4E78-B1E9-988B9D4305D9}"/>
    <cellStyle name="SAPBEXHLevel0X 3 2 5" xfId="27764" xr:uid="{51974DD8-7372-49D4-817F-9C912C458DC8}"/>
    <cellStyle name="SAPBEXHLevel0X 3 2 6" xfId="29434" xr:uid="{D19B12AE-62B3-4ACE-AD78-50AF581C4B6F}"/>
    <cellStyle name="SAPBEXHLevel0X 3 2 7" xfId="26906" xr:uid="{CB4D4B3E-E67E-4B16-8911-4744CD9B09C0}"/>
    <cellStyle name="SAPBEXHLevel0X 3 2 8" xfId="28992" xr:uid="{66D70589-178F-4705-973B-4FA907C32062}"/>
    <cellStyle name="SAPBEXHLevel0X 3 3" xfId="18594" xr:uid="{00000000-0005-0000-0000-0000BB450000}"/>
    <cellStyle name="SAPBEXHLevel0X 3 3 2" xfId="18595" xr:uid="{00000000-0005-0000-0000-0000BC450000}"/>
    <cellStyle name="SAPBEXHLevel0X 3 3 2 2" xfId="20352" xr:uid="{00000000-0005-0000-0000-0000BC450000}"/>
    <cellStyle name="SAPBEXHLevel0X 3 3 2 2 2" xfId="28720" xr:uid="{D597CA78-0C4D-4F76-9FDA-02AEB55E0E0B}"/>
    <cellStyle name="SAPBEXHLevel0X 3 3 2 2 3" xfId="29925" xr:uid="{864CCC61-48F3-403E-842C-9359349EE722}"/>
    <cellStyle name="SAPBEXHLevel0X 3 3 2 2 4" xfId="30325" xr:uid="{EEDFDBD8-6A7B-403D-8643-0D19D512F949}"/>
    <cellStyle name="SAPBEXHLevel0X 3 3 2 2 5" xfId="30697" xr:uid="{359BB4CD-520B-4B58-8538-DB7651E2EAC6}"/>
    <cellStyle name="SAPBEXHLevel0X 3 3 2 2 6" xfId="31104" xr:uid="{6EDB6BB2-074F-4882-988A-0DCA990DA57A}"/>
    <cellStyle name="SAPBEXHLevel0X 3 3 2 3" xfId="28054" xr:uid="{2EED743D-904B-4476-ABB8-D17257B3723B}"/>
    <cellStyle name="SAPBEXHLevel0X 3 3 2 4" xfId="29554" xr:uid="{ED25BDA8-B943-4BAD-A29A-6CF35EF24AA5}"/>
    <cellStyle name="SAPBEXHLevel0X 3 3 2 5" xfId="29239" xr:uid="{33476B8B-86EF-4F5F-B47A-D7BB685CCAB0}"/>
    <cellStyle name="SAPBEXHLevel0X 3 3 2 6" xfId="20832" xr:uid="{2C083BF1-D571-44FA-8FC4-3EECE315DD8F}"/>
    <cellStyle name="SAPBEXHLevel0X 3 3 3" xfId="20351" xr:uid="{00000000-0005-0000-0000-0000BB450000}"/>
    <cellStyle name="SAPBEXHLevel0X 3 3 3 2" xfId="28719" xr:uid="{FE73274E-D39B-4E87-9211-839982768366}"/>
    <cellStyle name="SAPBEXHLevel0X 3 3 3 3" xfId="29924" xr:uid="{EBC37A8F-5C9D-4DD6-AFDF-EDCC34A98448}"/>
    <cellStyle name="SAPBEXHLevel0X 3 3 3 4" xfId="30324" xr:uid="{168C4569-C57D-46E9-800E-EBFA946900CD}"/>
    <cellStyle name="SAPBEXHLevel0X 3 3 3 5" xfId="30696" xr:uid="{DE10D382-9104-4151-80A7-8F1414D0F2E2}"/>
    <cellStyle name="SAPBEXHLevel0X 3 3 3 6" xfId="31103" xr:uid="{B5941187-1627-4E6C-9743-73A013C38CF0}"/>
    <cellStyle name="SAPBEXHLevel0X 3 3 4" xfId="28053" xr:uid="{3E71A33B-2E24-4821-B740-81AF434586B5}"/>
    <cellStyle name="SAPBEXHLevel0X 3 3 5" xfId="29553" xr:uid="{9DF83011-28C9-45AF-82FF-276ADF04889A}"/>
    <cellStyle name="SAPBEXHLevel0X 3 3 6" xfId="29240" xr:uid="{89A25CC7-FFF5-4182-A74A-0E04BA9638B4}"/>
    <cellStyle name="SAPBEXHLevel0X 3 3 7" xfId="26569" xr:uid="{AE16C0CD-AC37-4524-9117-BD998841BFD5}"/>
    <cellStyle name="SAPBEXHLevel0X 3 4" xfId="18596" xr:uid="{00000000-0005-0000-0000-0000BD450000}"/>
    <cellStyle name="SAPBEXHLevel0X 3 4 2" xfId="20353" xr:uid="{00000000-0005-0000-0000-0000BD450000}"/>
    <cellStyle name="SAPBEXHLevel0X 3 4 2 2" xfId="28721" xr:uid="{E84B7E7B-A5C8-4A94-8776-8E064FE9398B}"/>
    <cellStyle name="SAPBEXHLevel0X 3 4 2 3" xfId="29926" xr:uid="{0551D9E4-284A-4708-9473-D0A314F6291D}"/>
    <cellStyle name="SAPBEXHLevel0X 3 4 2 4" xfId="30326" xr:uid="{2E0B8E2E-E33C-47FB-A273-046BA82DD5F1}"/>
    <cellStyle name="SAPBEXHLevel0X 3 4 2 5" xfId="30698" xr:uid="{474D988E-B870-4605-BAF8-64E91E610568}"/>
    <cellStyle name="SAPBEXHLevel0X 3 4 2 6" xfId="31105" xr:uid="{4F4347DE-DA81-44A5-A8DE-D38B03A5FD2D}"/>
    <cellStyle name="SAPBEXHLevel0X 3 4 3" xfId="28055" xr:uid="{30EDCDAA-9CC2-4622-A10A-28E8477C8AA7}"/>
    <cellStyle name="SAPBEXHLevel0X 3 4 4" xfId="29555" xr:uid="{85DAA20C-640C-49A4-AA34-74DBE64C5B2C}"/>
    <cellStyle name="SAPBEXHLevel0X 3 4 5" xfId="29238" xr:uid="{CB4D98F5-03AB-4C6E-9A66-8D925BCC8339}"/>
    <cellStyle name="SAPBEXHLevel0X 3 4 6" xfId="26568" xr:uid="{026C36E6-8DAA-427E-B22B-DA59E6B473F3}"/>
    <cellStyle name="SAPBEXHLevel0X 3 5" xfId="18597" xr:uid="{00000000-0005-0000-0000-0000BE450000}"/>
    <cellStyle name="SAPBEXHLevel0X 3 6" xfId="18591" xr:uid="{00000000-0005-0000-0000-0000B8450000}"/>
    <cellStyle name="SAPBEXHLevel0X 3 7" xfId="20942" xr:uid="{25B1C152-CFB9-4A66-9327-9A2CEA6C32B7}"/>
    <cellStyle name="SAPBEXHLevel0X 3 8" xfId="27765" xr:uid="{2B3C9CCF-714B-4F50-B9DA-E8000F3A897C}"/>
    <cellStyle name="SAPBEXHLevel0X 3 9" xfId="27498" xr:uid="{CE3B058D-992F-4D9D-B03C-09E5B61176C5}"/>
    <cellStyle name="SAPBEXHLevel0X 4" xfId="2700" xr:uid="{00000000-0005-0000-0000-0000680A0000}"/>
    <cellStyle name="SAPBEXHLevel0X 4 2" xfId="18599" xr:uid="{00000000-0005-0000-0000-0000C0450000}"/>
    <cellStyle name="SAPBEXHLevel0X 4 2 2" xfId="18600" xr:uid="{00000000-0005-0000-0000-0000C1450000}"/>
    <cellStyle name="SAPBEXHLevel0X 4 2 2 2" xfId="20355" xr:uid="{00000000-0005-0000-0000-0000C1450000}"/>
    <cellStyle name="SAPBEXHLevel0X 4 2 2 2 2" xfId="28723" xr:uid="{17540565-0219-47B1-9F2D-35C53666439C}"/>
    <cellStyle name="SAPBEXHLevel0X 4 2 2 2 3" xfId="29928" xr:uid="{0138BED4-1C2D-40B7-B141-B62C1BC31F4D}"/>
    <cellStyle name="SAPBEXHLevel0X 4 2 2 2 4" xfId="30328" xr:uid="{625C7447-405B-4E13-BD5B-17F453E2551F}"/>
    <cellStyle name="SAPBEXHLevel0X 4 2 2 2 5" xfId="30700" xr:uid="{D4E32FF2-ECA9-42D4-96D0-6CC6E40E29CC}"/>
    <cellStyle name="SAPBEXHLevel0X 4 2 2 2 6" xfId="31107" xr:uid="{E33CE408-EA92-4092-8876-9412E46C317D}"/>
    <cellStyle name="SAPBEXHLevel0X 4 2 2 3" xfId="28057" xr:uid="{BFB9F5D1-8DCC-48F6-A755-E0BD4784A1B8}"/>
    <cellStyle name="SAPBEXHLevel0X 4 2 2 4" xfId="29557" xr:uid="{BFB31EC5-B9EA-4B27-B8FD-91E93CEC0153}"/>
    <cellStyle name="SAPBEXHLevel0X 4 2 2 5" xfId="29236" xr:uid="{31AB8A54-B571-4E21-B027-28059035F215}"/>
    <cellStyle name="SAPBEXHLevel0X 4 2 2 6" xfId="26566" xr:uid="{26231BFA-AA17-434F-87E7-813482F2C674}"/>
    <cellStyle name="SAPBEXHLevel0X 4 2 3" xfId="18601" xr:uid="{00000000-0005-0000-0000-0000C2450000}"/>
    <cellStyle name="SAPBEXHLevel0X 4 2 4" xfId="20354" xr:uid="{00000000-0005-0000-0000-0000C0450000}"/>
    <cellStyle name="SAPBEXHLevel0X 4 2 4 2" xfId="28722" xr:uid="{5A1D16CB-1504-480B-A557-3783B346D9A6}"/>
    <cellStyle name="SAPBEXHLevel0X 4 2 4 3" xfId="29927" xr:uid="{FB52E032-DF1E-4F50-93D3-362CF948390E}"/>
    <cellStyle name="SAPBEXHLevel0X 4 2 4 4" xfId="30327" xr:uid="{CBE0BA6E-66A3-4A3B-AF7C-4D732F421C5C}"/>
    <cellStyle name="SAPBEXHLevel0X 4 2 4 5" xfId="30699" xr:uid="{A1072901-B90A-4A1A-BA0A-0D9299EA00FA}"/>
    <cellStyle name="SAPBEXHLevel0X 4 2 4 6" xfId="31106" xr:uid="{B772E1B3-FA4B-457B-B799-34E4058F8ED8}"/>
    <cellStyle name="SAPBEXHLevel0X 4 2 5" xfId="28056" xr:uid="{1D5D262A-E727-435F-8AEC-66C6D48115B9}"/>
    <cellStyle name="SAPBEXHLevel0X 4 2 6" xfId="29556" xr:uid="{C1E22B58-8D4E-4A91-B23E-F94AEB0539F9}"/>
    <cellStyle name="SAPBEXHLevel0X 4 2 7" xfId="29237" xr:uid="{01E80BAB-FB01-4128-9858-59BC9893B481}"/>
    <cellStyle name="SAPBEXHLevel0X 4 2 8" xfId="26567" xr:uid="{4909EE9A-63D6-4A94-9236-403817EE9793}"/>
    <cellStyle name="SAPBEXHLevel0X 4 3" xfId="18602" xr:uid="{00000000-0005-0000-0000-0000C3450000}"/>
    <cellStyle name="SAPBEXHLevel0X 4 4" xfId="18598" xr:uid="{00000000-0005-0000-0000-0000BF450000}"/>
    <cellStyle name="SAPBEXHLevel0X 4 5" xfId="20944" xr:uid="{58669D09-418B-46D0-B857-289FECB37266}"/>
    <cellStyle name="SAPBEXHLevel0X 4 6" xfId="27762" xr:uid="{7DC9EDCE-82E2-4BB4-B6EA-242AA63CC997}"/>
    <cellStyle name="SAPBEXHLevel0X 4 7" xfId="26904" xr:uid="{0DE0B552-1B78-44F7-B538-010A208A8AF1}"/>
    <cellStyle name="SAPBEXHLevel0X 4 8" xfId="28991" xr:uid="{D7D4574A-0EEC-4EB6-88F8-7152AAA0AC60}"/>
    <cellStyle name="SAPBEXHLevel0X 5" xfId="18603" xr:uid="{00000000-0005-0000-0000-0000C4450000}"/>
    <cellStyle name="SAPBEXHLevel0X 5 2" xfId="18604" xr:uid="{00000000-0005-0000-0000-0000C5450000}"/>
    <cellStyle name="SAPBEXHLevel0X 5 2 2" xfId="20356" xr:uid="{00000000-0005-0000-0000-0000C5450000}"/>
    <cellStyle name="SAPBEXHLevel0X 5 2 2 2" xfId="28724" xr:uid="{02456B30-C689-4EF8-8CED-D801FC5BBC5D}"/>
    <cellStyle name="SAPBEXHLevel0X 5 2 2 3" xfId="29929" xr:uid="{9BC9E0CC-F237-451A-A38C-83E0C56092D5}"/>
    <cellStyle name="SAPBEXHLevel0X 5 2 2 4" xfId="30329" xr:uid="{7A37E33A-6693-4CE7-BF99-4BC9CDBD5F3C}"/>
    <cellStyle name="SAPBEXHLevel0X 5 2 2 5" xfId="30701" xr:uid="{B24AFFA5-5CBF-4242-87C2-ED2E62A3D249}"/>
    <cellStyle name="SAPBEXHLevel0X 5 2 2 6" xfId="31108" xr:uid="{7E535FFF-5F14-4471-9CC7-B969A3C7ECB9}"/>
    <cellStyle name="SAPBEXHLevel0X 5 2 3" xfId="28058" xr:uid="{FC31B1B0-EEAC-49E7-ABA4-5DB3EA226B47}"/>
    <cellStyle name="SAPBEXHLevel0X 5 2 4" xfId="29558" xr:uid="{787F87E1-10A1-4076-A1E9-2EEABB63FFC8}"/>
    <cellStyle name="SAPBEXHLevel0X 5 2 5" xfId="29235" xr:uid="{3ACB123C-C7EA-41C4-9B5F-0AB3F8415B7C}"/>
    <cellStyle name="SAPBEXHLevel0X 5 2 6" xfId="20831" xr:uid="{09251E07-C4DE-4D45-BCC4-80DE1C65DD2A}"/>
    <cellStyle name="SAPBEXHLevel0X 6" xfId="18605" xr:uid="{00000000-0005-0000-0000-0000C6450000}"/>
    <cellStyle name="SAPBEXHLevel0X 6 2" xfId="20357" xr:uid="{00000000-0005-0000-0000-0000C6450000}"/>
    <cellStyle name="SAPBEXHLevel0X 6 2 2" xfId="28725" xr:uid="{B94BEDBE-6E22-4CCF-86BC-1CB587685257}"/>
    <cellStyle name="SAPBEXHLevel0X 6 2 3" xfId="29930" xr:uid="{10CC8E06-BE5E-4463-AC72-2FC30BEBBF44}"/>
    <cellStyle name="SAPBEXHLevel0X 6 2 4" xfId="30330" xr:uid="{DBF692DA-F371-41A5-B1D0-B913F95082DD}"/>
    <cellStyle name="SAPBEXHLevel0X 6 2 5" xfId="30702" xr:uid="{6BF996C0-6399-4CE8-815C-667151300735}"/>
    <cellStyle name="SAPBEXHLevel0X 6 2 6" xfId="31109" xr:uid="{2AD7173E-D80C-41E8-BEEB-CD6A1834F374}"/>
    <cellStyle name="SAPBEXHLevel0X 6 3" xfId="28059" xr:uid="{BC9EDDE3-2A3B-47F4-9033-57EEA4B66340}"/>
    <cellStyle name="SAPBEXHLevel0X 6 4" xfId="29559" xr:uid="{44A2C7FD-7057-4546-B20F-DA8515D0EF72}"/>
    <cellStyle name="SAPBEXHLevel0X 6 5" xfId="29234" xr:uid="{CD37CD3F-5DBE-4F32-9356-C1A8EFD1D252}"/>
    <cellStyle name="SAPBEXHLevel0X 6 6" xfId="26565" xr:uid="{BA2609FA-A12A-42A0-A5C5-560106533F99}"/>
    <cellStyle name="SAPBEXHLevel0X 7" xfId="18606" xr:uid="{00000000-0005-0000-0000-0000C7450000}"/>
    <cellStyle name="SAPBEXHLevel0X 8" xfId="18581" xr:uid="{00000000-0005-0000-0000-0000AE450000}"/>
    <cellStyle name="SAPBEXHLevel0X 9" xfId="20939" xr:uid="{EF9EE947-10B1-495B-A973-F800C8B3F9DD}"/>
    <cellStyle name="SAPBEXHLevel0X_2010-2012 Program Workbook_Incent_FS" xfId="2701" xr:uid="{00000000-0005-0000-0000-0000690A0000}"/>
    <cellStyle name="SAPBEXHLevel1" xfId="2702" xr:uid="{00000000-0005-0000-0000-00006A0A0000}"/>
    <cellStyle name="SAPBEXHLevel1 2" xfId="2903" xr:uid="{00000000-0005-0000-0000-00006B0A0000}"/>
    <cellStyle name="SAPBEXHLevel1 2 2" xfId="18609" xr:uid="{00000000-0005-0000-0000-0000CB450000}"/>
    <cellStyle name="SAPBEXHLevel1 2 2 2" xfId="18610" xr:uid="{00000000-0005-0000-0000-0000CC450000}"/>
    <cellStyle name="SAPBEXHLevel1 2 2 3" xfId="18611" xr:uid="{00000000-0005-0000-0000-0000CD450000}"/>
    <cellStyle name="SAPBEXHLevel1 2 2 3 2" xfId="20358" xr:uid="{00000000-0005-0000-0000-0000CD450000}"/>
    <cellStyle name="SAPBEXHLevel1 2 2 3 2 2" xfId="28726" xr:uid="{C042D31E-826F-43A1-924E-3AB528025AE8}"/>
    <cellStyle name="SAPBEXHLevel1 2 2 3 2 3" xfId="29931" xr:uid="{C815D0A9-358C-436F-B7CF-4A948A557F60}"/>
    <cellStyle name="SAPBEXHLevel1 2 2 3 2 4" xfId="30331" xr:uid="{D1A4C866-0997-41D9-994F-258D7646A85C}"/>
    <cellStyle name="SAPBEXHLevel1 2 2 3 2 5" xfId="30703" xr:uid="{C2BEB3F8-0320-4E31-909C-7C9ED068A38E}"/>
    <cellStyle name="SAPBEXHLevel1 2 2 3 2 6" xfId="31110" xr:uid="{25981090-BD4F-4687-9B2D-B89527A429EF}"/>
    <cellStyle name="SAPBEXHLevel1 2 2 3 3" xfId="28060" xr:uid="{D63274C7-1577-4776-8A44-7DF3986DAAFC}"/>
    <cellStyle name="SAPBEXHLevel1 2 2 3 4" xfId="29233" xr:uid="{92B23516-C3D7-43D3-9C98-BD41172067AD}"/>
    <cellStyle name="SAPBEXHLevel1 2 2 3 5" xfId="20830" xr:uid="{DB72E3F6-EE75-467D-907B-106EB2DCF24E}"/>
    <cellStyle name="SAPBEXHLevel1 2 2 4" xfId="18612" xr:uid="{00000000-0005-0000-0000-0000CE450000}"/>
    <cellStyle name="SAPBEXHLevel1 2 3" xfId="18613" xr:uid="{00000000-0005-0000-0000-0000CF450000}"/>
    <cellStyle name="SAPBEXHLevel1 2 3 2" xfId="18614" xr:uid="{00000000-0005-0000-0000-0000D0450000}"/>
    <cellStyle name="SAPBEXHLevel1 2 3 3" xfId="18615" xr:uid="{00000000-0005-0000-0000-0000D1450000}"/>
    <cellStyle name="SAPBEXHLevel1 2 3 3 2" xfId="20359" xr:uid="{00000000-0005-0000-0000-0000D1450000}"/>
    <cellStyle name="SAPBEXHLevel1 2 3 3 2 2" xfId="28727" xr:uid="{DF107703-AC1B-4C3B-8E6B-D099BDFAED1E}"/>
    <cellStyle name="SAPBEXHLevel1 2 3 3 2 3" xfId="29932" xr:uid="{1BDC63C4-716A-40CE-8DC1-4AF1307C6249}"/>
    <cellStyle name="SAPBEXHLevel1 2 3 3 2 4" xfId="30332" xr:uid="{A86D386D-99B0-48D7-8DB7-EFFD23358186}"/>
    <cellStyle name="SAPBEXHLevel1 2 3 3 2 5" xfId="30704" xr:uid="{31870F8F-3261-4F9B-9F07-B2C446497B47}"/>
    <cellStyle name="SAPBEXHLevel1 2 3 3 2 6" xfId="31111" xr:uid="{8547D86D-3A3B-4843-9EC4-BF632C458554}"/>
    <cellStyle name="SAPBEXHLevel1 2 3 3 3" xfId="28061" xr:uid="{73D2446C-3013-4DE4-B997-E31FF92837FF}"/>
    <cellStyle name="SAPBEXHLevel1 2 3 3 4" xfId="29232" xr:uid="{111D08B9-14FF-4848-B22E-031D0DA0FC9F}"/>
    <cellStyle name="SAPBEXHLevel1 2 3 3 5" xfId="20829" xr:uid="{AA018BF6-CCA0-47C3-9394-46F7E8C11569}"/>
    <cellStyle name="SAPBEXHLevel1 2 3 4" xfId="18616" xr:uid="{00000000-0005-0000-0000-0000D2450000}"/>
    <cellStyle name="SAPBEXHLevel1 2 4" xfId="18617" xr:uid="{00000000-0005-0000-0000-0000D3450000}"/>
    <cellStyle name="SAPBEXHLevel1 2 4 2" xfId="18618" xr:uid="{00000000-0005-0000-0000-0000D4450000}"/>
    <cellStyle name="SAPBEXHLevel1 2 4 2 2" xfId="20360" xr:uid="{00000000-0005-0000-0000-0000D4450000}"/>
    <cellStyle name="SAPBEXHLevel1 2 4 2 2 2" xfId="28728" xr:uid="{A582E115-A045-4FC9-A02A-DBB0F196C601}"/>
    <cellStyle name="SAPBEXHLevel1 2 4 2 2 3" xfId="29933" xr:uid="{E28A349F-4BF5-48A2-8627-1FCDB83CB4F4}"/>
    <cellStyle name="SAPBEXHLevel1 2 4 2 2 4" xfId="30333" xr:uid="{4847D2A1-B5AE-4C11-B839-E7AA330E2918}"/>
    <cellStyle name="SAPBEXHLevel1 2 4 2 2 5" xfId="30705" xr:uid="{6AD0EDEE-725B-43C5-95AC-FAAF25D9429E}"/>
    <cellStyle name="SAPBEXHLevel1 2 4 2 2 6" xfId="31112" xr:uid="{97AC171D-EE7E-4C94-AE5B-25AEE51A00B6}"/>
    <cellStyle name="SAPBEXHLevel1 2 4 2 3" xfId="28062" xr:uid="{47FDA2A6-3898-4238-A728-EE4282B1B84B}"/>
    <cellStyle name="SAPBEXHLevel1 2 4 2 4" xfId="29231" xr:uid="{590BCD27-6FB3-45A2-84D2-CE437BF3666A}"/>
    <cellStyle name="SAPBEXHLevel1 2 4 2 5" xfId="20828" xr:uid="{3505ECD7-28A6-47A8-B90C-74121C939979}"/>
    <cellStyle name="SAPBEXHLevel1 2 5" xfId="18619" xr:uid="{00000000-0005-0000-0000-0000D5450000}"/>
    <cellStyle name="SAPBEXHLevel1 2 5 2" xfId="20361" xr:uid="{00000000-0005-0000-0000-0000D5450000}"/>
    <cellStyle name="SAPBEXHLevel1 2 5 2 2" xfId="28729" xr:uid="{2F06ED56-7D05-4AD8-97AC-AF5D215FBCC0}"/>
    <cellStyle name="SAPBEXHLevel1 2 5 2 3" xfId="29934" xr:uid="{1ED9759F-F9D0-4C21-ACF8-15531F0517C8}"/>
    <cellStyle name="SAPBEXHLevel1 2 5 2 4" xfId="30334" xr:uid="{F54725F6-9D40-455C-869A-65B4CB4EBD3C}"/>
    <cellStyle name="SAPBEXHLevel1 2 5 2 5" xfId="30706" xr:uid="{0B498B0A-3533-4D4E-8122-2AFBB588B29E}"/>
    <cellStyle name="SAPBEXHLevel1 2 5 2 6" xfId="31113" xr:uid="{EEFAC210-7EFF-4905-9CD5-BC75D9205244}"/>
    <cellStyle name="SAPBEXHLevel1 2 5 3" xfId="28063" xr:uid="{74E59E09-ED1A-4C0D-A52B-BEAD89B55B09}"/>
    <cellStyle name="SAPBEXHLevel1 2 5 4" xfId="29230" xr:uid="{11CBF975-BACF-489D-ADDD-0BED6ED3B0EE}"/>
    <cellStyle name="SAPBEXHLevel1 2 5 5" xfId="26564" xr:uid="{08ACA8F4-6BA8-44E8-B8DE-4CED0C77A7AA}"/>
    <cellStyle name="SAPBEXHLevel1 2 6" xfId="18620" xr:uid="{00000000-0005-0000-0000-0000D6450000}"/>
    <cellStyle name="SAPBEXHLevel1 2 7" xfId="18608" xr:uid="{00000000-0005-0000-0000-0000CA450000}"/>
    <cellStyle name="SAPBEXHLevel1 2 8" xfId="21053" xr:uid="{8C646951-53CC-4B45-A749-94F46988DB29}"/>
    <cellStyle name="SAPBEXHLevel1 3" xfId="18621" xr:uid="{00000000-0005-0000-0000-0000D7450000}"/>
    <cellStyle name="SAPBEXHLevel1 3 2" xfId="18622" xr:uid="{00000000-0005-0000-0000-0000D8450000}"/>
    <cellStyle name="SAPBEXHLevel1 3 2 2" xfId="18623" xr:uid="{00000000-0005-0000-0000-0000D9450000}"/>
    <cellStyle name="SAPBEXHLevel1 3 2 2 2" xfId="20362" xr:uid="{00000000-0005-0000-0000-0000D9450000}"/>
    <cellStyle name="SAPBEXHLevel1 3 2 2 2 2" xfId="28730" xr:uid="{A155B29C-7A8E-4F28-83C4-47E147C73802}"/>
    <cellStyle name="SAPBEXHLevel1 3 2 2 2 3" xfId="29935" xr:uid="{1648333A-A7AF-4263-ADFB-E39867CD8C98}"/>
    <cellStyle name="SAPBEXHLevel1 3 2 2 2 4" xfId="30335" xr:uid="{1387F0D6-C040-4834-A94F-82EC1075C6E2}"/>
    <cellStyle name="SAPBEXHLevel1 3 2 2 2 5" xfId="30707" xr:uid="{1C5F249E-E3B7-48BE-A5A8-BA249B4DAF76}"/>
    <cellStyle name="SAPBEXHLevel1 3 2 2 2 6" xfId="31114" xr:uid="{567B58D5-371B-4215-B148-8014BE2DEDB6}"/>
    <cellStyle name="SAPBEXHLevel1 3 2 2 3" xfId="28064" xr:uid="{F62760CC-18C8-42CA-84D0-0D0FDF2D759F}"/>
    <cellStyle name="SAPBEXHLevel1 3 2 2 4" xfId="29560" xr:uid="{C9E9586C-7E2F-4590-9E52-3E31F5D898AD}"/>
    <cellStyle name="SAPBEXHLevel1 3 2 2 5" xfId="29229" xr:uid="{DBEEB7EC-DB29-426E-A0D5-B6928E4890AF}"/>
    <cellStyle name="SAPBEXHLevel1 3 2 2 6" xfId="26563" xr:uid="{6A339C2F-58CA-4248-97DD-2C6606C9A1ED}"/>
    <cellStyle name="SAPBEXHLevel1 3 3" xfId="18624" xr:uid="{00000000-0005-0000-0000-0000DA450000}"/>
    <cellStyle name="SAPBEXHLevel1 3 3 2" xfId="18625" xr:uid="{00000000-0005-0000-0000-0000DB450000}"/>
    <cellStyle name="SAPBEXHLevel1 3 3 2 2" xfId="20364" xr:uid="{00000000-0005-0000-0000-0000DB450000}"/>
    <cellStyle name="SAPBEXHLevel1 3 3 2 2 2" xfId="28732" xr:uid="{98174AE0-09D0-4172-80E0-839B3832AEC0}"/>
    <cellStyle name="SAPBEXHLevel1 3 3 2 2 3" xfId="29936" xr:uid="{93C50076-EF71-4644-AB1B-4A3CADE66E44}"/>
    <cellStyle name="SAPBEXHLevel1 3 3 2 2 4" xfId="30336" xr:uid="{B22A01B9-A219-4499-8F61-E954C0056C08}"/>
    <cellStyle name="SAPBEXHLevel1 3 3 2 2 5" xfId="30708" xr:uid="{E3B2807A-5468-41CA-9DFA-A2A35B43FC38}"/>
    <cellStyle name="SAPBEXHLevel1 3 3 2 2 6" xfId="31115" xr:uid="{2F9DE5BA-F03C-4A2C-9053-B7DA4F7ABDF2}"/>
    <cellStyle name="SAPBEXHLevel1 3 3 2 3" xfId="28066" xr:uid="{AA8FAA72-DF34-4E53-9A6B-8CA40F545FAA}"/>
    <cellStyle name="SAPBEXHLevel1 3 3 2 4" xfId="29561" xr:uid="{FC9DD1F7-8DB5-470B-929C-FD96461231A6}"/>
    <cellStyle name="SAPBEXHLevel1 3 3 2 5" xfId="29228" xr:uid="{2BCB7FC8-E30D-4A67-962F-09AF43E5ADBC}"/>
    <cellStyle name="SAPBEXHLevel1 3 3 2 6" xfId="26562" xr:uid="{4059E766-DBD1-4579-BFC0-EB3016265ABA}"/>
    <cellStyle name="SAPBEXHLevel1 3 3 3" xfId="20363" xr:uid="{00000000-0005-0000-0000-0000DA450000}"/>
    <cellStyle name="SAPBEXHLevel1 3 3 3 2" xfId="28731" xr:uid="{E0CAA2AD-576E-45D1-8F66-72321D0C86ED}"/>
    <cellStyle name="SAPBEXHLevel1 3 3 4" xfId="28065" xr:uid="{A14F886B-C9DB-4AA2-8C58-6E77034CF01E}"/>
    <cellStyle name="SAPBEXHLevel1 3 4" xfId="18626" xr:uid="{00000000-0005-0000-0000-0000DC450000}"/>
    <cellStyle name="SAPBEXHLevel1 3 4 2" xfId="20365" xr:uid="{00000000-0005-0000-0000-0000DC450000}"/>
    <cellStyle name="SAPBEXHLevel1 3 4 2 2" xfId="28733" xr:uid="{799B5ED8-50D6-46C1-81DB-D7640B2C3040}"/>
    <cellStyle name="SAPBEXHLevel1 3 4 2 3" xfId="29937" xr:uid="{90D097BC-FAF5-4B7E-ADF0-D1E427B5F39E}"/>
    <cellStyle name="SAPBEXHLevel1 3 4 2 4" xfId="30337" xr:uid="{DC95F4E6-7D9A-442E-A10C-873FCCE5EE97}"/>
    <cellStyle name="SAPBEXHLevel1 3 4 2 5" xfId="30709" xr:uid="{AB37DE94-38FD-42C3-96B8-00D2F2ED7B88}"/>
    <cellStyle name="SAPBEXHLevel1 3 4 2 6" xfId="31116" xr:uid="{D87C18F2-7078-4E81-86D5-52725DD19DD2}"/>
    <cellStyle name="SAPBEXHLevel1 3 4 3" xfId="28067" xr:uid="{0CF5AE08-AC42-4DFF-855F-78B326ADC0D5}"/>
    <cellStyle name="SAPBEXHLevel1 3 4 4" xfId="29562" xr:uid="{80E1892E-3729-47F9-81B5-223D00B5AB12}"/>
    <cellStyle name="SAPBEXHLevel1 3 4 5" xfId="29227" xr:uid="{3B5B0EF7-480C-43F2-8840-E59D26B6E973}"/>
    <cellStyle name="SAPBEXHLevel1 3 4 6" xfId="26561" xr:uid="{AC99B4A4-E5ED-4D52-8446-C00A2FCF8DA1}"/>
    <cellStyle name="SAPBEXHLevel1 3 5" xfId="18627" xr:uid="{00000000-0005-0000-0000-0000DD450000}"/>
    <cellStyle name="SAPBEXHLevel1 4" xfId="18628" xr:uid="{00000000-0005-0000-0000-0000DE450000}"/>
    <cellStyle name="SAPBEXHLevel1 4 2" xfId="18629" xr:uid="{00000000-0005-0000-0000-0000DF450000}"/>
    <cellStyle name="SAPBEXHLevel1 4 2 2" xfId="20366" xr:uid="{00000000-0005-0000-0000-0000DF450000}"/>
    <cellStyle name="SAPBEXHLevel1 4 2 2 2" xfId="28734" xr:uid="{930AD3F3-EAD8-4799-B93C-F2788130102A}"/>
    <cellStyle name="SAPBEXHLevel1 4 2 2 3" xfId="29938" xr:uid="{D222D416-27C8-47F0-A4C5-289433C0D37D}"/>
    <cellStyle name="SAPBEXHLevel1 4 2 2 4" xfId="30338" xr:uid="{45ECA83A-B989-4A7B-8C8A-F3E0E1D076B1}"/>
    <cellStyle name="SAPBEXHLevel1 4 2 2 5" xfId="30710" xr:uid="{28ADDB1A-AC42-4ADB-A7F6-349A77A7C8A4}"/>
    <cellStyle name="SAPBEXHLevel1 4 2 2 6" xfId="31117" xr:uid="{25D4DD03-C1F1-4DCB-B0A2-58EED81C21C7}"/>
    <cellStyle name="SAPBEXHLevel1 4 2 3" xfId="28068" xr:uid="{AF386068-45AE-4022-A05D-A83A6D8A4948}"/>
    <cellStyle name="SAPBEXHLevel1 4 2 4" xfId="29563" xr:uid="{39F43100-FA63-4770-8FFE-88044E45726F}"/>
    <cellStyle name="SAPBEXHLevel1 4 2 5" xfId="29226" xr:uid="{9722F64C-3BBA-4E37-8BA6-E650ABE9E5E4}"/>
    <cellStyle name="SAPBEXHLevel1 4 2 6" xfId="26560" xr:uid="{725B8DF5-2F8E-41F3-8BF6-78AA35715AD2}"/>
    <cellStyle name="SAPBEXHLevel1 5" xfId="18630" xr:uid="{00000000-0005-0000-0000-0000E0450000}"/>
    <cellStyle name="SAPBEXHLevel1 5 2" xfId="18631" xr:uid="{00000000-0005-0000-0000-0000E1450000}"/>
    <cellStyle name="SAPBEXHLevel1 5 2 2" xfId="20368" xr:uid="{00000000-0005-0000-0000-0000E1450000}"/>
    <cellStyle name="SAPBEXHLevel1 5 2 2 2" xfId="28736" xr:uid="{9A1F18B4-B0F3-4C80-86DD-3EB5E6D3F9A3}"/>
    <cellStyle name="SAPBEXHLevel1 5 2 2 3" xfId="29940" xr:uid="{10970093-E188-4E83-885B-09A1503E98CC}"/>
    <cellStyle name="SAPBEXHLevel1 5 2 2 4" xfId="30340" xr:uid="{5D528BED-9E18-4DC8-ADC8-DE8C7814D62C}"/>
    <cellStyle name="SAPBEXHLevel1 5 2 2 5" xfId="30712" xr:uid="{BBCD350B-CF1A-4B5A-8678-A3A88413731F}"/>
    <cellStyle name="SAPBEXHLevel1 5 2 2 6" xfId="31119" xr:uid="{43212A8D-D9BD-4C22-8EA6-CF2F79DB761D}"/>
    <cellStyle name="SAPBEXHLevel1 5 2 3" xfId="28070" xr:uid="{32950FE8-36CC-47C3-8EEF-752C02F9880D}"/>
    <cellStyle name="SAPBEXHLevel1 5 2 4" xfId="29565" xr:uid="{A9046043-FCE7-447B-9F9C-7B45A2825E0B}"/>
    <cellStyle name="SAPBEXHLevel1 5 2 5" xfId="29224" xr:uid="{C2493721-0F01-4C28-A21F-378F1824AE5C}"/>
    <cellStyle name="SAPBEXHLevel1 5 2 6" xfId="20827" xr:uid="{EC44DEC2-E5DC-41B6-AC80-AF8E332DF5ED}"/>
    <cellStyle name="SAPBEXHLevel1 5 3" xfId="20367" xr:uid="{00000000-0005-0000-0000-0000E0450000}"/>
    <cellStyle name="SAPBEXHLevel1 5 3 2" xfId="28735" xr:uid="{053968A9-83D1-4A0B-8149-B054BDB5702E}"/>
    <cellStyle name="SAPBEXHLevel1 5 3 3" xfId="29939" xr:uid="{4392F8F1-C220-4335-911C-77F8B91535BC}"/>
    <cellStyle name="SAPBEXHLevel1 5 3 4" xfId="30339" xr:uid="{F45E56B1-EBDB-4699-BD39-CD230B14AA72}"/>
    <cellStyle name="SAPBEXHLevel1 5 3 5" xfId="30711" xr:uid="{C1C5E475-DB86-4C48-9139-C1BEE7154E31}"/>
    <cellStyle name="SAPBEXHLevel1 5 3 6" xfId="31118" xr:uid="{4BEF1086-4D7F-4E31-9444-F428434556BB}"/>
    <cellStyle name="SAPBEXHLevel1 5 4" xfId="28069" xr:uid="{B86D6F36-3C6E-4045-B1E6-400B3C0BB4E5}"/>
    <cellStyle name="SAPBEXHLevel1 5 5" xfId="29564" xr:uid="{8D4CD99D-A1E8-41D1-90DD-92B13FD3B468}"/>
    <cellStyle name="SAPBEXHLevel1 5 6" xfId="29225" xr:uid="{C346894D-416C-49C1-90D0-04CC79EE53E2}"/>
    <cellStyle name="SAPBEXHLevel1 5 7" xfId="26559" xr:uid="{6046DC7A-6A4B-42B7-B29B-0ADCD300D9DA}"/>
    <cellStyle name="SAPBEXHLevel1 6" xfId="18632" xr:uid="{00000000-0005-0000-0000-0000E2450000}"/>
    <cellStyle name="SAPBEXHLevel1 7" xfId="18607" xr:uid="{00000000-0005-0000-0000-0000C9450000}"/>
    <cellStyle name="SAPBEXHLevel1 8" xfId="20945" xr:uid="{BA00C4A0-A39D-4527-B21F-C6089EB985E2}"/>
    <cellStyle name="SAPBEXHLevel1X" xfId="2703" xr:uid="{00000000-0005-0000-0000-00006C0A0000}"/>
    <cellStyle name="SAPBEXHLevel1X 10" xfId="27761" xr:uid="{9E228836-8603-426B-AAE4-FB6E877B5DE6}"/>
    <cellStyle name="SAPBEXHLevel1X 11" xfId="26902" xr:uid="{5AC0F99D-EB99-4AA4-AC9E-ABB6A8188D7C}"/>
    <cellStyle name="SAPBEXHLevel1X 12" xfId="28990" xr:uid="{EA6304A5-2AF4-4B0B-9FDF-20E69086AC45}"/>
    <cellStyle name="SAPBEXHLevel1X 2" xfId="2704" xr:uid="{00000000-0005-0000-0000-00006D0A0000}"/>
    <cellStyle name="SAPBEXHLevel1X 2 10" xfId="28989" xr:uid="{EDDAD316-ED0F-44B9-8E23-EA894BF68287}"/>
    <cellStyle name="SAPBEXHLevel1X 2 2" xfId="2705" xr:uid="{00000000-0005-0000-0000-00006E0A0000}"/>
    <cellStyle name="SAPBEXHLevel1X 2 2 2" xfId="18636" xr:uid="{00000000-0005-0000-0000-0000E6450000}"/>
    <cellStyle name="SAPBEXHLevel1X 2 2 2 2" xfId="18637" xr:uid="{00000000-0005-0000-0000-0000E7450000}"/>
    <cellStyle name="SAPBEXHLevel1X 2 2 2 3" xfId="20369" xr:uid="{00000000-0005-0000-0000-0000E6450000}"/>
    <cellStyle name="SAPBEXHLevel1X 2 2 2 3 2" xfId="28737" xr:uid="{C46681DE-C4DE-4947-B29D-15DEC939C9F3}"/>
    <cellStyle name="SAPBEXHLevel1X 2 2 2 3 3" xfId="29941" xr:uid="{4C274AB6-3D84-4157-8F10-25F93EB865AC}"/>
    <cellStyle name="SAPBEXHLevel1X 2 2 2 3 4" xfId="30341" xr:uid="{8959EDE9-4879-4BE0-A9FB-80F90F2EB384}"/>
    <cellStyle name="SAPBEXHLevel1X 2 2 2 3 5" xfId="30713" xr:uid="{C4FFCFA3-A864-4076-A1F2-36D3F8B649F5}"/>
    <cellStyle name="SAPBEXHLevel1X 2 2 2 3 6" xfId="31120" xr:uid="{68476F93-795A-49D7-B22A-D13014E84CA4}"/>
    <cellStyle name="SAPBEXHLevel1X 2 2 2 4" xfId="28071" xr:uid="{6460E99D-B510-4204-A2E7-D3FB57A9DC48}"/>
    <cellStyle name="SAPBEXHLevel1X 2 2 2 5" xfId="29566" xr:uid="{F9735DF7-0F4F-466E-A026-4900602B823B}"/>
    <cellStyle name="SAPBEXHLevel1X 2 2 2 6" xfId="27828" xr:uid="{3ED315BF-E09E-45ED-8FA0-6B2E07A46FA2}"/>
    <cellStyle name="SAPBEXHLevel1X 2 2 2 7" xfId="26558" xr:uid="{EC92E6AA-4088-4BB1-94A6-170944E35923}"/>
    <cellStyle name="SAPBEXHLevel1X 2 2 3" xfId="18638" xr:uid="{00000000-0005-0000-0000-0000E8450000}"/>
    <cellStyle name="SAPBEXHLevel1X 2 2 4" xfId="18635" xr:uid="{00000000-0005-0000-0000-0000E5450000}"/>
    <cellStyle name="SAPBEXHLevel1X 2 2 5" xfId="20948" xr:uid="{23724CF6-90C3-4537-888E-C4E75EC1E012}"/>
    <cellStyle name="SAPBEXHLevel1X 2 2 6" xfId="27759" xr:uid="{8F014929-7A60-4181-BB73-DF89DBDB6067}"/>
    <cellStyle name="SAPBEXHLevel1X 2 2 7" xfId="20859" xr:uid="{1BDA7CC8-4D0B-4D63-A103-AC367F760B7F}"/>
    <cellStyle name="SAPBEXHLevel1X 2 2 8" xfId="28988" xr:uid="{348DDD7F-8D94-4FCC-BE05-37DBE5C6AAA2}"/>
    <cellStyle name="SAPBEXHLevel1X 2 3" xfId="18639" xr:uid="{00000000-0005-0000-0000-0000E9450000}"/>
    <cellStyle name="SAPBEXHLevel1X 2 3 2" xfId="18640" xr:uid="{00000000-0005-0000-0000-0000EA450000}"/>
    <cellStyle name="SAPBEXHLevel1X 2 3 2 2" xfId="20370" xr:uid="{00000000-0005-0000-0000-0000EA450000}"/>
    <cellStyle name="SAPBEXHLevel1X 2 3 2 2 2" xfId="28738" xr:uid="{429F4EB7-79DD-4C7A-AC0A-72FD4C558B2C}"/>
    <cellStyle name="SAPBEXHLevel1X 2 3 2 2 3" xfId="29942" xr:uid="{CEF8DABA-C05B-4C9E-B8B9-7155A8E98232}"/>
    <cellStyle name="SAPBEXHLevel1X 2 3 2 2 4" xfId="30342" xr:uid="{A7CD466C-4DF2-49C3-BAFE-171AB245B93D}"/>
    <cellStyle name="SAPBEXHLevel1X 2 3 2 2 5" xfId="30714" xr:uid="{D2234174-1B00-4BB5-883D-741883850FFC}"/>
    <cellStyle name="SAPBEXHLevel1X 2 3 2 2 6" xfId="31121" xr:uid="{B4017BE9-C4E8-4F70-8F62-38B1A0466A94}"/>
    <cellStyle name="SAPBEXHLevel1X 2 3 2 3" xfId="28072" xr:uid="{E96DE449-59E2-495F-8926-765835CD2712}"/>
    <cellStyle name="SAPBEXHLevel1X 2 3 2 4" xfId="29567" xr:uid="{C43035E4-6E47-46D4-B0C6-33DFC8A250B7}"/>
    <cellStyle name="SAPBEXHLevel1X 2 3 2 5" xfId="29223" xr:uid="{A42B34F8-7238-4905-A971-DA3511BB3648}"/>
    <cellStyle name="SAPBEXHLevel1X 2 3 2 6" xfId="26557" xr:uid="{B71BA47A-17ED-4339-8807-DEAD912B51CD}"/>
    <cellStyle name="SAPBEXHLevel1X 2 4" xfId="18641" xr:uid="{00000000-0005-0000-0000-0000EB450000}"/>
    <cellStyle name="SAPBEXHLevel1X 2 4 2" xfId="20371" xr:uid="{00000000-0005-0000-0000-0000EB450000}"/>
    <cellStyle name="SAPBEXHLevel1X 2 4 2 2" xfId="28739" xr:uid="{619D9B82-4CF3-405C-AB5F-EDC21EC581D3}"/>
    <cellStyle name="SAPBEXHLevel1X 2 4 2 3" xfId="29943" xr:uid="{E4173552-9F47-4AEC-A789-C14C605C622B}"/>
    <cellStyle name="SAPBEXHLevel1X 2 4 2 4" xfId="30343" xr:uid="{A6404822-78CD-4B2A-B4E8-746502BEFCBD}"/>
    <cellStyle name="SAPBEXHLevel1X 2 4 2 5" xfId="30715" xr:uid="{35B9CC30-7E0E-47E4-BFA2-104ED1080AF7}"/>
    <cellStyle name="SAPBEXHLevel1X 2 4 2 6" xfId="31122" xr:uid="{959C3C26-3873-4FD8-A70C-BBF64218FD55}"/>
    <cellStyle name="SAPBEXHLevel1X 2 4 3" xfId="28073" xr:uid="{39BAA555-A9C8-466F-9031-D259782A3F73}"/>
    <cellStyle name="SAPBEXHLevel1X 2 4 4" xfId="29568" xr:uid="{7F5698B6-E585-4D5A-BE3E-9E6B7AB18375}"/>
    <cellStyle name="SAPBEXHLevel1X 2 4 5" xfId="29222" xr:uid="{D2FD94FB-0C2A-458C-A1B6-EAE5B557D72C}"/>
    <cellStyle name="SAPBEXHLevel1X 2 4 6" xfId="26556" xr:uid="{020987B6-7CA9-4B77-B63A-103B807F23A7}"/>
    <cellStyle name="SAPBEXHLevel1X 2 5" xfId="18642" xr:uid="{00000000-0005-0000-0000-0000EC450000}"/>
    <cellStyle name="SAPBEXHLevel1X 2 6" xfId="18634" xr:uid="{00000000-0005-0000-0000-0000E4450000}"/>
    <cellStyle name="SAPBEXHLevel1X 2 7" xfId="20947" xr:uid="{D2DEBAFB-1A6E-49BF-9629-E920E34544AA}"/>
    <cellStyle name="SAPBEXHLevel1X 2 8" xfId="27760" xr:uid="{D111B06E-95CF-40E7-807D-6F104B093204}"/>
    <cellStyle name="SAPBEXHLevel1X 2 9" xfId="26901" xr:uid="{A83269C8-59B1-41D7-B1CD-B7A6C767AB4B}"/>
    <cellStyle name="SAPBEXHLevel1X 3" xfId="2706" xr:uid="{00000000-0005-0000-0000-00006F0A0000}"/>
    <cellStyle name="SAPBEXHLevel1X 3 10" xfId="28987" xr:uid="{12E4E51E-7831-46AB-88CA-2F38B830BE62}"/>
    <cellStyle name="SAPBEXHLevel1X 3 2" xfId="2707" xr:uid="{00000000-0005-0000-0000-0000700A0000}"/>
    <cellStyle name="SAPBEXHLevel1X 3 2 2" xfId="18645" xr:uid="{00000000-0005-0000-0000-0000EF450000}"/>
    <cellStyle name="SAPBEXHLevel1X 3 2 2 2" xfId="20372" xr:uid="{00000000-0005-0000-0000-0000EF450000}"/>
    <cellStyle name="SAPBEXHLevel1X 3 2 2 2 2" xfId="28740" xr:uid="{E5048447-4CC2-494A-B0FD-DE0E0CC92D57}"/>
    <cellStyle name="SAPBEXHLevel1X 3 2 2 2 3" xfId="29944" xr:uid="{8C94318C-A681-4B74-AD08-484734147665}"/>
    <cellStyle name="SAPBEXHLevel1X 3 2 2 2 4" xfId="30344" xr:uid="{E2474955-4810-4057-BF5C-04B742581DCE}"/>
    <cellStyle name="SAPBEXHLevel1X 3 2 2 2 5" xfId="30716" xr:uid="{595FF601-C047-444B-AD58-4B8BE42B2CCD}"/>
    <cellStyle name="SAPBEXHLevel1X 3 2 2 2 6" xfId="31123" xr:uid="{322DCE2D-9C06-4B6A-BB36-EBC49AB25391}"/>
    <cellStyle name="SAPBEXHLevel1X 3 2 2 3" xfId="28074" xr:uid="{32842C1E-F4A1-4C92-8DD3-E5EA0C64761B}"/>
    <cellStyle name="SAPBEXHLevel1X 3 2 2 4" xfId="29569" xr:uid="{69A296DF-8809-45AE-83A9-2B6281E31691}"/>
    <cellStyle name="SAPBEXHLevel1X 3 2 2 5" xfId="27829" xr:uid="{BEBB7070-3B07-4C0C-84E4-402271F52000}"/>
    <cellStyle name="SAPBEXHLevel1X 3 2 2 6" xfId="26555" xr:uid="{AA312DB1-F094-4860-9D4E-3C4E66AA0F0B}"/>
    <cellStyle name="SAPBEXHLevel1X 3 2 3" xfId="18644" xr:uid="{00000000-0005-0000-0000-0000EE450000}"/>
    <cellStyle name="SAPBEXHLevel1X 3 2 4" xfId="20950" xr:uid="{DE6671E1-A40F-4ED3-8EC1-DAC6E0E4AAD1}"/>
    <cellStyle name="SAPBEXHLevel1X 3 2 5" xfId="27757" xr:uid="{A45BE539-CA04-4239-9ECA-896FEA6C8226}"/>
    <cellStyle name="SAPBEXHLevel1X 3 2 6" xfId="29433" xr:uid="{D875A4F2-AE0E-4113-942C-17DB44F08105}"/>
    <cellStyle name="SAPBEXHLevel1X 3 2 7" xfId="26899" xr:uid="{3ED72ECA-200F-4BD8-BB7E-1EB26C9A83B2}"/>
    <cellStyle name="SAPBEXHLevel1X 3 2 8" xfId="28986" xr:uid="{3C5DA208-1381-48C0-948B-E53226BABF78}"/>
    <cellStyle name="SAPBEXHLevel1X 3 3" xfId="18646" xr:uid="{00000000-0005-0000-0000-0000F0450000}"/>
    <cellStyle name="SAPBEXHLevel1X 3 3 2" xfId="18647" xr:uid="{00000000-0005-0000-0000-0000F1450000}"/>
    <cellStyle name="SAPBEXHLevel1X 3 3 2 2" xfId="20374" xr:uid="{00000000-0005-0000-0000-0000F1450000}"/>
    <cellStyle name="SAPBEXHLevel1X 3 3 2 2 2" xfId="28742" xr:uid="{43764F6D-480F-40F2-BD3F-490C695918F3}"/>
    <cellStyle name="SAPBEXHLevel1X 3 3 2 2 3" xfId="29946" xr:uid="{2D1B38F7-023F-4908-A1FE-30836B43D7A3}"/>
    <cellStyle name="SAPBEXHLevel1X 3 3 2 2 4" xfId="30346" xr:uid="{CEF78733-9F54-425B-8AC5-774017B3B69C}"/>
    <cellStyle name="SAPBEXHLevel1X 3 3 2 2 5" xfId="30718" xr:uid="{5C47552F-9F5A-412F-AC37-48C1C3464A97}"/>
    <cellStyle name="SAPBEXHLevel1X 3 3 2 2 6" xfId="31125" xr:uid="{C914A5E4-FF59-44CB-8824-6A011EC4CC51}"/>
    <cellStyle name="SAPBEXHLevel1X 3 3 2 3" xfId="28076" xr:uid="{DAD6F374-C599-4049-8702-9AC7EF3621F8}"/>
    <cellStyle name="SAPBEXHLevel1X 3 3 2 4" xfId="29571" xr:uid="{4A0AEEA1-40AF-46DD-91A1-7F88A12B0BE0}"/>
    <cellStyle name="SAPBEXHLevel1X 3 3 2 5" xfId="29220" xr:uid="{A4CA0D0D-842D-4468-AE65-F1FC5765D710}"/>
    <cellStyle name="SAPBEXHLevel1X 3 3 2 6" xfId="26554" xr:uid="{AFAE2422-A9F6-4430-94E7-A4408B2CFB72}"/>
    <cellStyle name="SAPBEXHLevel1X 3 3 3" xfId="20373" xr:uid="{00000000-0005-0000-0000-0000F0450000}"/>
    <cellStyle name="SAPBEXHLevel1X 3 3 3 2" xfId="28741" xr:uid="{D4FB8067-CE22-47BF-83AB-2485C4F5E65A}"/>
    <cellStyle name="SAPBEXHLevel1X 3 3 3 3" xfId="29945" xr:uid="{187D2050-4CEE-4AB8-86C0-07505D2886EF}"/>
    <cellStyle name="SAPBEXHLevel1X 3 3 3 4" xfId="30345" xr:uid="{9966D604-2F9B-4C43-B9F2-C9BC11D28519}"/>
    <cellStyle name="SAPBEXHLevel1X 3 3 3 5" xfId="30717" xr:uid="{F7B534E3-486F-4E07-AB98-4F2948649C03}"/>
    <cellStyle name="SAPBEXHLevel1X 3 3 3 6" xfId="31124" xr:uid="{6F7DB747-0AFC-4C23-B042-F71ADFB8148F}"/>
    <cellStyle name="SAPBEXHLevel1X 3 3 4" xfId="28075" xr:uid="{37FEBFC6-C4F6-4046-8546-55592B9EC620}"/>
    <cellStyle name="SAPBEXHLevel1X 3 3 5" xfId="29570" xr:uid="{935E4F92-E54D-4502-90B3-19A48EED69C0}"/>
    <cellStyle name="SAPBEXHLevel1X 3 3 6" xfId="29221" xr:uid="{1065FFA2-3C9C-4EFA-8A57-46B55B822F40}"/>
    <cellStyle name="SAPBEXHLevel1X 3 3 7" xfId="20826" xr:uid="{A3AF1456-73E9-45F2-BEF3-5C19D04BA673}"/>
    <cellStyle name="SAPBEXHLevel1X 3 4" xfId="18648" xr:uid="{00000000-0005-0000-0000-0000F2450000}"/>
    <cellStyle name="SAPBEXHLevel1X 3 4 2" xfId="20375" xr:uid="{00000000-0005-0000-0000-0000F2450000}"/>
    <cellStyle name="SAPBEXHLevel1X 3 4 2 2" xfId="28743" xr:uid="{BC5EC83D-E8CF-40E8-A788-3292E23EB4FA}"/>
    <cellStyle name="SAPBEXHLevel1X 3 4 2 3" xfId="29947" xr:uid="{0AC0C16E-ED13-4DF5-8F43-219D2D8933B1}"/>
    <cellStyle name="SAPBEXHLevel1X 3 4 2 4" xfId="30347" xr:uid="{054D3EDE-AD01-4BF8-993D-9A7E778281EA}"/>
    <cellStyle name="SAPBEXHLevel1X 3 4 2 5" xfId="30719" xr:uid="{051CD7EF-97AA-4CDB-A161-EC27CEC63796}"/>
    <cellStyle name="SAPBEXHLevel1X 3 4 2 6" xfId="31126" xr:uid="{5FF17985-5252-4AA3-B89D-D9ECFCA40DF6}"/>
    <cellStyle name="SAPBEXHLevel1X 3 4 3" xfId="28077" xr:uid="{3ACEB6B5-4F56-40EE-B692-D98C63030BCF}"/>
    <cellStyle name="SAPBEXHLevel1X 3 4 4" xfId="29572" xr:uid="{32BC1807-78D0-43E7-BA3A-EE794EB33128}"/>
    <cellStyle name="SAPBEXHLevel1X 3 4 5" xfId="27830" xr:uid="{B0EDB799-8C34-4819-895B-606015D92C25}"/>
    <cellStyle name="SAPBEXHLevel1X 3 4 6" xfId="26553" xr:uid="{81371B05-1E99-4C18-A470-8DDCDBFD0F88}"/>
    <cellStyle name="SAPBEXHLevel1X 3 5" xfId="18649" xr:uid="{00000000-0005-0000-0000-0000F3450000}"/>
    <cellStyle name="SAPBEXHLevel1X 3 6" xfId="18643" xr:uid="{00000000-0005-0000-0000-0000ED450000}"/>
    <cellStyle name="SAPBEXHLevel1X 3 7" xfId="20949" xr:uid="{D3DC50E0-2BA6-400F-8AE3-F922F8C22354}"/>
    <cellStyle name="SAPBEXHLevel1X 3 8" xfId="27758" xr:uid="{35DFC127-8DEC-4353-B4F7-53F4AB1C0531}"/>
    <cellStyle name="SAPBEXHLevel1X 3 9" xfId="26900" xr:uid="{CE28C0B0-6A35-416F-9300-0A2EA7DFA93C}"/>
    <cellStyle name="SAPBEXHLevel1X 4" xfId="2708" xr:uid="{00000000-0005-0000-0000-0000710A0000}"/>
    <cellStyle name="SAPBEXHLevel1X 4 2" xfId="18651" xr:uid="{00000000-0005-0000-0000-0000F5450000}"/>
    <cellStyle name="SAPBEXHLevel1X 4 2 2" xfId="18652" xr:uid="{00000000-0005-0000-0000-0000F6450000}"/>
    <cellStyle name="SAPBEXHLevel1X 4 2 2 2" xfId="20377" xr:uid="{00000000-0005-0000-0000-0000F6450000}"/>
    <cellStyle name="SAPBEXHLevel1X 4 2 2 2 2" xfId="28745" xr:uid="{4290547F-D46D-4CAB-B9B4-CB25FAEF874C}"/>
    <cellStyle name="SAPBEXHLevel1X 4 2 2 2 3" xfId="29949" xr:uid="{143D87DB-B6F2-4C3D-986C-EB8222DC423F}"/>
    <cellStyle name="SAPBEXHLevel1X 4 2 2 2 4" xfId="30349" xr:uid="{01309881-81C7-44A6-99FD-496198896B7C}"/>
    <cellStyle name="SAPBEXHLevel1X 4 2 2 2 5" xfId="30721" xr:uid="{B145571F-4AA5-481C-B395-A1D609EC2A87}"/>
    <cellStyle name="SAPBEXHLevel1X 4 2 2 2 6" xfId="31128" xr:uid="{C74F42F4-297F-40CC-B670-F25BD2EBD066}"/>
    <cellStyle name="SAPBEXHLevel1X 4 2 2 3" xfId="28079" xr:uid="{89B04090-9238-4EF9-B15C-C40B6DC56ECA}"/>
    <cellStyle name="SAPBEXHLevel1X 4 2 2 4" xfId="29574" xr:uid="{7F5ECA31-29DB-40F8-A796-FADA84565816}"/>
    <cellStyle name="SAPBEXHLevel1X 4 2 2 5" xfId="27831" xr:uid="{C81AA882-26E1-4A4E-9302-E2BF977B33C1}"/>
    <cellStyle name="SAPBEXHLevel1X 4 2 2 6" xfId="28455" xr:uid="{82E7EC44-EB30-4066-B740-75F40FE52FC4}"/>
    <cellStyle name="SAPBEXHLevel1X 4 2 3" xfId="18653" xr:uid="{00000000-0005-0000-0000-0000F7450000}"/>
    <cellStyle name="SAPBEXHLevel1X 4 2 4" xfId="20376" xr:uid="{00000000-0005-0000-0000-0000F5450000}"/>
    <cellStyle name="SAPBEXHLevel1X 4 2 4 2" xfId="28744" xr:uid="{48B79A01-92CC-43A0-8F2C-986BD1B057D5}"/>
    <cellStyle name="SAPBEXHLevel1X 4 2 4 3" xfId="29948" xr:uid="{1E2B92EF-F9E2-4F47-A62F-A39AB98702A3}"/>
    <cellStyle name="SAPBEXHLevel1X 4 2 4 4" xfId="30348" xr:uid="{144298A4-29F7-410C-AA17-33604AA357B3}"/>
    <cellStyle name="SAPBEXHLevel1X 4 2 4 5" xfId="30720" xr:uid="{3F2D998D-69F5-4766-B7C6-F541ED47E8BF}"/>
    <cellStyle name="SAPBEXHLevel1X 4 2 4 6" xfId="31127" xr:uid="{1EF44EA9-DA77-4431-8271-EE5CF4F3EACB}"/>
    <cellStyle name="SAPBEXHLevel1X 4 2 5" xfId="28078" xr:uid="{DF4EAE3B-9D43-4492-892C-D2CA15579D4A}"/>
    <cellStyle name="SAPBEXHLevel1X 4 2 6" xfId="29573" xr:uid="{C778E0A0-1BDF-4E99-8731-59B2A14414E7}"/>
    <cellStyle name="SAPBEXHLevel1X 4 2 7" xfId="29219" xr:uid="{646264B5-1FB8-4B96-AE00-DC067672DF3A}"/>
    <cellStyle name="SAPBEXHLevel1X 4 2 8" xfId="26552" xr:uid="{92FD1206-9376-45AC-9904-661720FE2A81}"/>
    <cellStyle name="SAPBEXHLevel1X 4 3" xfId="18654" xr:uid="{00000000-0005-0000-0000-0000F8450000}"/>
    <cellStyle name="SAPBEXHLevel1X 4 4" xfId="18650" xr:uid="{00000000-0005-0000-0000-0000F4450000}"/>
    <cellStyle name="SAPBEXHLevel1X 4 5" xfId="20951" xr:uid="{FF8F48C3-8389-406C-9F67-193AB3DDE229}"/>
    <cellStyle name="SAPBEXHLevel1X 4 6" xfId="27756" xr:uid="{947A9CC1-4A48-452E-B3E0-BE1CC22EF696}"/>
    <cellStyle name="SAPBEXHLevel1X 4 7" xfId="26898" xr:uid="{065D64BC-79D2-4678-A0C4-DCD5A6880334}"/>
    <cellStyle name="SAPBEXHLevel1X 4 8" xfId="28985" xr:uid="{EBB9CCC0-E320-41C0-8DD6-8A22B30187C2}"/>
    <cellStyle name="SAPBEXHLevel1X 5" xfId="18655" xr:uid="{00000000-0005-0000-0000-0000F9450000}"/>
    <cellStyle name="SAPBEXHLevel1X 5 2" xfId="18656" xr:uid="{00000000-0005-0000-0000-0000FA450000}"/>
    <cellStyle name="SAPBEXHLevel1X 5 2 2" xfId="20378" xr:uid="{00000000-0005-0000-0000-0000FA450000}"/>
    <cellStyle name="SAPBEXHLevel1X 5 2 2 2" xfId="28746" xr:uid="{48B36C69-396F-4273-ABD7-F8AEC0ECC8CF}"/>
    <cellStyle name="SAPBEXHLevel1X 5 2 2 3" xfId="29950" xr:uid="{5436B7A5-70E4-429B-971E-5838C5719DE8}"/>
    <cellStyle name="SAPBEXHLevel1X 5 2 2 4" xfId="30350" xr:uid="{FBD0E1AE-2520-4B5F-BEF9-B5B125285B0D}"/>
    <cellStyle name="SAPBEXHLevel1X 5 2 2 5" xfId="30722" xr:uid="{2938DAD6-422D-4713-BF21-2601A40579FB}"/>
    <cellStyle name="SAPBEXHLevel1X 5 2 2 6" xfId="31129" xr:uid="{2904E433-87FA-44DD-9E3C-6978F519BD36}"/>
    <cellStyle name="SAPBEXHLevel1X 5 2 3" xfId="28080" xr:uid="{BE53F00A-6D9B-4D4B-8BC9-D66B53415AB4}"/>
    <cellStyle name="SAPBEXHLevel1X 5 2 4" xfId="29575" xr:uid="{30133D1E-90FB-445A-819D-F47C90C9455F}"/>
    <cellStyle name="SAPBEXHLevel1X 5 2 5" xfId="29218" xr:uid="{CBCC821C-96BA-44AE-80CD-56CA17F4E8D3}"/>
    <cellStyle name="SAPBEXHLevel1X 5 2 6" xfId="20825" xr:uid="{5F232409-9203-4E70-B6DD-191028258D99}"/>
    <cellStyle name="SAPBEXHLevel1X 6" xfId="18657" xr:uid="{00000000-0005-0000-0000-0000FB450000}"/>
    <cellStyle name="SAPBEXHLevel1X 6 2" xfId="20379" xr:uid="{00000000-0005-0000-0000-0000FB450000}"/>
    <cellStyle name="SAPBEXHLevel1X 6 2 2" xfId="28747" xr:uid="{981498C1-CE95-4734-9C11-3D9197267293}"/>
    <cellStyle name="SAPBEXHLevel1X 6 2 3" xfId="29951" xr:uid="{266123EF-C849-466C-9A07-CB3D9DE37B26}"/>
    <cellStyle name="SAPBEXHLevel1X 6 2 4" xfId="30351" xr:uid="{485E202B-9B86-4932-A271-B8E08836786C}"/>
    <cellStyle name="SAPBEXHLevel1X 6 2 5" xfId="30723" xr:uid="{48C817C6-DCD0-4FAD-85F4-BA7DE8D99F29}"/>
    <cellStyle name="SAPBEXHLevel1X 6 2 6" xfId="31130" xr:uid="{8BF3DFB4-9800-49D4-9ACA-1FB6E755ACB0}"/>
    <cellStyle name="SAPBEXHLevel1X 6 3" xfId="28081" xr:uid="{B2340D35-8CA9-462E-B53B-4A33CBE2F52E}"/>
    <cellStyle name="SAPBEXHLevel1X 6 4" xfId="29576" xr:uid="{8CCA60D6-724F-4BCE-B72B-1B3C60BABFE9}"/>
    <cellStyle name="SAPBEXHLevel1X 6 5" xfId="29217" xr:uid="{5E845884-EC61-4A37-8746-30CAA585870D}"/>
    <cellStyle name="SAPBEXHLevel1X 6 6" xfId="26551" xr:uid="{F54EB404-074F-4AB7-8DC3-202787497393}"/>
    <cellStyle name="SAPBEXHLevel1X 7" xfId="18658" xr:uid="{00000000-0005-0000-0000-0000FC450000}"/>
    <cellStyle name="SAPBEXHLevel1X 8" xfId="18633" xr:uid="{00000000-0005-0000-0000-0000E3450000}"/>
    <cellStyle name="SAPBEXHLevel1X 9" xfId="20946" xr:uid="{08F76BC6-F10E-4A3A-9437-77404AA6CC18}"/>
    <cellStyle name="SAPBEXHLevel1X_2010-2012 Program Workbook_Incent_FS" xfId="2709" xr:uid="{00000000-0005-0000-0000-0000720A0000}"/>
    <cellStyle name="SAPBEXHLevel2" xfId="2710" xr:uid="{00000000-0005-0000-0000-0000730A0000}"/>
    <cellStyle name="SAPBEXHLevel2 2" xfId="2904" xr:uid="{00000000-0005-0000-0000-0000740A0000}"/>
    <cellStyle name="SAPBEXHLevel2 2 2" xfId="18661" xr:uid="{00000000-0005-0000-0000-000000460000}"/>
    <cellStyle name="SAPBEXHLevel2 2 2 2" xfId="18662" xr:uid="{00000000-0005-0000-0000-000001460000}"/>
    <cellStyle name="SAPBEXHLevel2 2 2 3" xfId="18663" xr:uid="{00000000-0005-0000-0000-000002460000}"/>
    <cellStyle name="SAPBEXHLevel2 2 2 3 2" xfId="20380" xr:uid="{00000000-0005-0000-0000-000002460000}"/>
    <cellStyle name="SAPBEXHLevel2 2 2 3 2 2" xfId="28748" xr:uid="{C09F8647-2069-4CDF-A9F6-15CDE2CA96E0}"/>
    <cellStyle name="SAPBEXHLevel2 2 2 3 2 3" xfId="29952" xr:uid="{2BE47103-0DBB-44B1-A18E-D515DDA0727E}"/>
    <cellStyle name="SAPBEXHLevel2 2 2 3 2 4" xfId="30352" xr:uid="{EBE34269-4EFF-40C9-98D3-85304A8A3B1B}"/>
    <cellStyle name="SAPBEXHLevel2 2 2 3 2 5" xfId="30724" xr:uid="{DF782CA4-8517-4D18-88EB-503DEE37AE08}"/>
    <cellStyle name="SAPBEXHLevel2 2 2 3 2 6" xfId="31131" xr:uid="{4680D815-79B8-4B65-A64B-A27924CA67E4}"/>
    <cellStyle name="SAPBEXHLevel2 2 2 3 3" xfId="28084" xr:uid="{7348DFA2-4E2A-498B-8DD1-B95BB0A6B311}"/>
    <cellStyle name="SAPBEXHLevel2 2 2 3 4" xfId="29215" xr:uid="{74A80B7E-97D7-439C-9AF1-089689CC2A41}"/>
    <cellStyle name="SAPBEXHLevel2 2 2 3 5" xfId="26550" xr:uid="{1702CAF8-CB27-4C48-BDDF-141CBEF8CF99}"/>
    <cellStyle name="SAPBEXHLevel2 2 2 4" xfId="18664" xr:uid="{00000000-0005-0000-0000-000003460000}"/>
    <cellStyle name="SAPBEXHLevel2 2 3" xfId="18665" xr:uid="{00000000-0005-0000-0000-000004460000}"/>
    <cellStyle name="SAPBEXHLevel2 2 3 2" xfId="18666" xr:uid="{00000000-0005-0000-0000-000005460000}"/>
    <cellStyle name="SAPBEXHLevel2 2 3 3" xfId="18667" xr:uid="{00000000-0005-0000-0000-000006460000}"/>
    <cellStyle name="SAPBEXHLevel2 2 3 3 2" xfId="20381" xr:uid="{00000000-0005-0000-0000-000006460000}"/>
    <cellStyle name="SAPBEXHLevel2 2 3 3 2 2" xfId="28749" xr:uid="{24127A25-0D85-416D-9974-7ACD13A3BF75}"/>
    <cellStyle name="SAPBEXHLevel2 2 3 3 2 3" xfId="29953" xr:uid="{C8617E8A-EC1B-42C1-AC12-520755BD3579}"/>
    <cellStyle name="SAPBEXHLevel2 2 3 3 2 4" xfId="30353" xr:uid="{7E44F437-CF75-4E58-A0FD-47AEDAFA7ED7}"/>
    <cellStyle name="SAPBEXHLevel2 2 3 3 2 5" xfId="30725" xr:uid="{9E38B890-52F5-4408-A876-E92CD6546E3A}"/>
    <cellStyle name="SAPBEXHLevel2 2 3 3 2 6" xfId="31132" xr:uid="{B16F91BD-86C1-4B3F-AFF8-5669C464A561}"/>
    <cellStyle name="SAPBEXHLevel2 2 3 3 3" xfId="28085" xr:uid="{F4C52830-F93E-4250-90D2-7D534AFC3725}"/>
    <cellStyle name="SAPBEXHLevel2 2 3 3 4" xfId="29214" xr:uid="{D1F7CEA0-69D6-4A16-99BA-78B7DB812C49}"/>
    <cellStyle name="SAPBEXHLevel2 2 3 3 5" xfId="26549" xr:uid="{94689B70-CBE5-40E4-9508-83E8049EC0FF}"/>
    <cellStyle name="SAPBEXHLevel2 2 3 4" xfId="18668" xr:uid="{00000000-0005-0000-0000-000007460000}"/>
    <cellStyle name="SAPBEXHLevel2 2 4" xfId="18669" xr:uid="{00000000-0005-0000-0000-000008460000}"/>
    <cellStyle name="SAPBEXHLevel2 2 4 2" xfId="18670" xr:uid="{00000000-0005-0000-0000-000009460000}"/>
    <cellStyle name="SAPBEXHLevel2 2 4 2 2" xfId="20382" xr:uid="{00000000-0005-0000-0000-000009460000}"/>
    <cellStyle name="SAPBEXHLevel2 2 4 2 2 2" xfId="28750" xr:uid="{10920577-C12F-4B5D-933E-E3B5BE744216}"/>
    <cellStyle name="SAPBEXHLevel2 2 4 2 2 3" xfId="29954" xr:uid="{FE985DDF-787D-4C1A-A4D0-EB151C9A0A5D}"/>
    <cellStyle name="SAPBEXHLevel2 2 4 2 2 4" xfId="30354" xr:uid="{BD8EAAC4-35A1-42C5-AABD-BA5F6BD9AF22}"/>
    <cellStyle name="SAPBEXHLevel2 2 4 2 2 5" xfId="30726" xr:uid="{402CC358-E166-4513-8C2E-81BFCD0920DB}"/>
    <cellStyle name="SAPBEXHLevel2 2 4 2 2 6" xfId="31133" xr:uid="{A265E5E5-8914-4611-B276-153C7AB47341}"/>
    <cellStyle name="SAPBEXHLevel2 2 4 2 3" xfId="28086" xr:uid="{8D6779A5-C48A-483A-B141-D8A2704F4E36}"/>
    <cellStyle name="SAPBEXHLevel2 2 4 2 4" xfId="29213" xr:uid="{97472F43-10A2-4FC7-BFE6-BE3E3B4D3D52}"/>
    <cellStyle name="SAPBEXHLevel2 2 4 2 5" xfId="26548" xr:uid="{E7467426-8CB7-497F-94CE-537A83B7F559}"/>
    <cellStyle name="SAPBEXHLevel2 2 5" xfId="18671" xr:uid="{00000000-0005-0000-0000-00000A460000}"/>
    <cellStyle name="SAPBEXHLevel2 2 5 2" xfId="20383" xr:uid="{00000000-0005-0000-0000-00000A460000}"/>
    <cellStyle name="SAPBEXHLevel2 2 5 2 2" xfId="28751" xr:uid="{8A139ADD-031E-4EA5-884F-A98916CCD454}"/>
    <cellStyle name="SAPBEXHLevel2 2 5 2 3" xfId="29955" xr:uid="{84671D8F-8827-4D51-BE1D-C657787C9F28}"/>
    <cellStyle name="SAPBEXHLevel2 2 5 2 4" xfId="30355" xr:uid="{B796E3F1-0D96-41B4-8A9C-616C37001E8A}"/>
    <cellStyle name="SAPBEXHLevel2 2 5 2 5" xfId="30727" xr:uid="{9C870873-71CA-4992-9120-3FFB376AF648}"/>
    <cellStyle name="SAPBEXHLevel2 2 5 2 6" xfId="31134" xr:uid="{A0D60A5A-6E85-4EA7-9CEE-59EFEE2C48A6}"/>
    <cellStyle name="SAPBEXHLevel2 2 5 3" xfId="28087" xr:uid="{5551C0C9-600F-48CE-84A1-30C091918F0A}"/>
    <cellStyle name="SAPBEXHLevel2 2 5 4" xfId="29212" xr:uid="{0498BFC8-4852-43EC-83AA-92C968A9D164}"/>
    <cellStyle name="SAPBEXHLevel2 2 5 5" xfId="20824" xr:uid="{DC0FDDD6-F8E3-43CD-AB8F-7FB7DF1CF30A}"/>
    <cellStyle name="SAPBEXHLevel2 2 6" xfId="18672" xr:uid="{00000000-0005-0000-0000-00000B460000}"/>
    <cellStyle name="SAPBEXHLevel2 2 7" xfId="18660" xr:uid="{00000000-0005-0000-0000-0000FF450000}"/>
    <cellStyle name="SAPBEXHLevel2 2 8" xfId="21054" xr:uid="{584EB9A0-16A3-4196-A0D5-91008A79FCF0}"/>
    <cellStyle name="SAPBEXHLevel2 3" xfId="18673" xr:uid="{00000000-0005-0000-0000-00000C460000}"/>
    <cellStyle name="SAPBEXHLevel2 3 2" xfId="18674" xr:uid="{00000000-0005-0000-0000-00000D460000}"/>
    <cellStyle name="SAPBEXHLevel2 3 2 2" xfId="18675" xr:uid="{00000000-0005-0000-0000-00000E460000}"/>
    <cellStyle name="SAPBEXHLevel2 3 2 2 2" xfId="20384" xr:uid="{00000000-0005-0000-0000-00000E460000}"/>
    <cellStyle name="SAPBEXHLevel2 3 2 2 2 2" xfId="28752" xr:uid="{636925A7-C12F-43EF-95FD-B28A1FC68020}"/>
    <cellStyle name="SAPBEXHLevel2 3 2 2 2 3" xfId="29956" xr:uid="{E9E0B0AF-F904-48C2-BDBF-2E775DF82BAF}"/>
    <cellStyle name="SAPBEXHLevel2 3 2 2 2 4" xfId="30356" xr:uid="{BEECE86F-D387-46FF-835B-579AC9FD1412}"/>
    <cellStyle name="SAPBEXHLevel2 3 2 2 2 5" xfId="30728" xr:uid="{F2B2857A-61E7-42F2-B320-EFA1A7572523}"/>
    <cellStyle name="SAPBEXHLevel2 3 2 2 2 6" xfId="31135" xr:uid="{49FEE7B4-051D-4CF7-A067-12EF34C5003E}"/>
    <cellStyle name="SAPBEXHLevel2 3 2 2 3" xfId="28090" xr:uid="{72D7C823-9470-463B-851C-A49B9994E509}"/>
    <cellStyle name="SAPBEXHLevel2 3 2 2 4" xfId="29577" xr:uid="{AA3CEAA9-F2C1-4A23-849A-D8EDAE191771}"/>
    <cellStyle name="SAPBEXHLevel2 3 2 2 5" xfId="29211" xr:uid="{FF678074-A9D0-41DF-B32F-4E8FD24371CD}"/>
    <cellStyle name="SAPBEXHLevel2 3 2 2 6" xfId="26547" xr:uid="{85118D47-1A86-4836-AC70-23653EA4F6B1}"/>
    <cellStyle name="SAPBEXHLevel2 3 3" xfId="18676" xr:uid="{00000000-0005-0000-0000-00000F460000}"/>
    <cellStyle name="SAPBEXHLevel2 3 3 2" xfId="18677" xr:uid="{00000000-0005-0000-0000-000010460000}"/>
    <cellStyle name="SAPBEXHLevel2 3 3 2 2" xfId="20386" xr:uid="{00000000-0005-0000-0000-000010460000}"/>
    <cellStyle name="SAPBEXHLevel2 3 3 2 2 2" xfId="28754" xr:uid="{EF57BF6F-76E6-470C-9572-7481E11E57D3}"/>
    <cellStyle name="SAPBEXHLevel2 3 3 2 2 3" xfId="29957" xr:uid="{FA9CFAEA-D1AD-49E4-8386-BEA4EECABE97}"/>
    <cellStyle name="SAPBEXHLevel2 3 3 2 2 4" xfId="30357" xr:uid="{0B48D161-9FEF-4077-93FC-8C94E2D3EBD7}"/>
    <cellStyle name="SAPBEXHLevel2 3 3 2 2 5" xfId="30729" xr:uid="{8FC4FED8-7C6B-4D1C-AFF0-D349C38AC3C1}"/>
    <cellStyle name="SAPBEXHLevel2 3 3 2 2 6" xfId="31136" xr:uid="{41D8F82C-6121-4809-8B33-14AF504D8073}"/>
    <cellStyle name="SAPBEXHLevel2 3 3 2 3" xfId="28092" xr:uid="{17EA2AD8-ACDF-4397-B5A0-B98DFB8DD9D0}"/>
    <cellStyle name="SAPBEXHLevel2 3 3 2 4" xfId="29578" xr:uid="{00AD56D8-BFA2-48EB-BBA2-31C1A9ED1A1C}"/>
    <cellStyle name="SAPBEXHLevel2 3 3 2 5" xfId="29210" xr:uid="{545F0340-3B9B-4BB6-B851-0A86A9C14EA1}"/>
    <cellStyle name="SAPBEXHLevel2 3 3 2 6" xfId="20823" xr:uid="{D38CD5CB-64F8-4B2F-9066-6AB7F4C86BCD}"/>
    <cellStyle name="SAPBEXHLevel2 3 3 3" xfId="20385" xr:uid="{00000000-0005-0000-0000-00000F460000}"/>
    <cellStyle name="SAPBEXHLevel2 3 3 3 2" xfId="28753" xr:uid="{04FA011D-6804-4CA3-A352-32EE11B46E21}"/>
    <cellStyle name="SAPBEXHLevel2 3 3 4" xfId="28091" xr:uid="{EA2B96EA-D7D0-45AC-A7A8-C12EC9B854E3}"/>
    <cellStyle name="SAPBEXHLevel2 3 4" xfId="18678" xr:uid="{00000000-0005-0000-0000-000011460000}"/>
    <cellStyle name="SAPBEXHLevel2 3 4 2" xfId="20387" xr:uid="{00000000-0005-0000-0000-000011460000}"/>
    <cellStyle name="SAPBEXHLevel2 3 4 2 2" xfId="28755" xr:uid="{E8BD87C9-F44F-42D4-99BA-A4E0D74C9F53}"/>
    <cellStyle name="SAPBEXHLevel2 3 4 2 3" xfId="29958" xr:uid="{C1997683-6EAE-4911-B804-7A2B96FBD26E}"/>
    <cellStyle name="SAPBEXHLevel2 3 4 2 4" xfId="30358" xr:uid="{75A95A07-D9B2-4508-8B89-9FCFBE057B71}"/>
    <cellStyle name="SAPBEXHLevel2 3 4 2 5" xfId="30730" xr:uid="{7B298FFE-55C4-4407-B0E6-83099D0F7F7D}"/>
    <cellStyle name="SAPBEXHLevel2 3 4 2 6" xfId="31137" xr:uid="{41D7A379-9BC8-4170-9111-9EC95BE1CBED}"/>
    <cellStyle name="SAPBEXHLevel2 3 4 3" xfId="28093" xr:uid="{039B0FAE-0A6B-4921-ADED-E54E87214986}"/>
    <cellStyle name="SAPBEXHLevel2 3 4 4" xfId="29579" xr:uid="{DC20F0BD-C758-44D0-A196-B6FEF1F6738E}"/>
    <cellStyle name="SAPBEXHLevel2 3 4 5" xfId="29209" xr:uid="{E3F9115F-54F2-4BEB-B457-BD69DCC3F03B}"/>
    <cellStyle name="SAPBEXHLevel2 3 4 6" xfId="26546" xr:uid="{587267D4-2561-4A4C-98C5-5E0E7C1F29B6}"/>
    <cellStyle name="SAPBEXHLevel2 3 5" xfId="18679" xr:uid="{00000000-0005-0000-0000-000012460000}"/>
    <cellStyle name="SAPBEXHLevel2 4" xfId="18680" xr:uid="{00000000-0005-0000-0000-000013460000}"/>
    <cellStyle name="SAPBEXHLevel2 4 2" xfId="18681" xr:uid="{00000000-0005-0000-0000-000014460000}"/>
    <cellStyle name="SAPBEXHLevel2 4 2 2" xfId="20388" xr:uid="{00000000-0005-0000-0000-000014460000}"/>
    <cellStyle name="SAPBEXHLevel2 4 2 2 2" xfId="28756" xr:uid="{3D216042-579A-4EB3-980B-3707ED3F55A9}"/>
    <cellStyle name="SAPBEXHLevel2 4 2 2 3" xfId="29959" xr:uid="{754E71A4-5C4C-4439-AB3A-910AB5224DBA}"/>
    <cellStyle name="SAPBEXHLevel2 4 2 2 4" xfId="30359" xr:uid="{EA949B54-8CAA-49B9-BAB4-3D6B2A247444}"/>
    <cellStyle name="SAPBEXHLevel2 4 2 2 5" xfId="30731" xr:uid="{7DD00DE3-4367-426F-BAFC-FEAF7D374E52}"/>
    <cellStyle name="SAPBEXHLevel2 4 2 2 6" xfId="31138" xr:uid="{CDF807ED-220E-4744-81C8-5C560C3AB651}"/>
    <cellStyle name="SAPBEXHLevel2 4 2 3" xfId="28095" xr:uid="{6EBEEDBD-7A77-45BE-813B-98971830DA00}"/>
    <cellStyle name="SAPBEXHLevel2 4 2 4" xfId="29580" xr:uid="{8E79E89D-5484-48A5-977A-B73AFAC652C8}"/>
    <cellStyle name="SAPBEXHLevel2 4 2 5" xfId="29208" xr:uid="{8C8A80F1-30C2-4CE5-A131-E01C9D9E453A}"/>
    <cellStyle name="SAPBEXHLevel2 4 2 6" xfId="26545" xr:uid="{C4E2C50A-6ED6-4DC0-980B-BF31B78189DE}"/>
    <cellStyle name="SAPBEXHLevel2 5" xfId="18682" xr:uid="{00000000-0005-0000-0000-000015460000}"/>
    <cellStyle name="SAPBEXHLevel2 5 2" xfId="18683" xr:uid="{00000000-0005-0000-0000-000016460000}"/>
    <cellStyle name="SAPBEXHLevel2 5 2 2" xfId="20390" xr:uid="{00000000-0005-0000-0000-000016460000}"/>
    <cellStyle name="SAPBEXHLevel2 5 2 2 2" xfId="28758" xr:uid="{D76F1ACF-E76A-49E4-B9EA-613237D60A08}"/>
    <cellStyle name="SAPBEXHLevel2 5 2 2 3" xfId="29961" xr:uid="{0DD7225A-D6C9-4A90-BFF9-5A09BED63581}"/>
    <cellStyle name="SAPBEXHLevel2 5 2 2 4" xfId="30361" xr:uid="{6F50B461-C36B-4792-BF21-45FE4199A8C7}"/>
    <cellStyle name="SAPBEXHLevel2 5 2 2 5" xfId="30733" xr:uid="{BF619CE5-962C-4510-AC36-FD66C6B5E4F6}"/>
    <cellStyle name="SAPBEXHLevel2 5 2 2 6" xfId="31140" xr:uid="{85DF43C5-E8E3-4E4B-97DC-651CFC3E62D8}"/>
    <cellStyle name="SAPBEXHLevel2 5 2 3" xfId="28097" xr:uid="{9C80D9CA-E86E-4773-9254-90E94F85260F}"/>
    <cellStyle name="SAPBEXHLevel2 5 2 4" xfId="29582" xr:uid="{E5FF1DAD-7321-4FD7-8EF2-471A9697545C}"/>
    <cellStyle name="SAPBEXHLevel2 5 2 5" xfId="29206" xr:uid="{0050B5B7-880A-43D9-BD71-78A962024DFB}"/>
    <cellStyle name="SAPBEXHLevel2 5 2 6" xfId="20822" xr:uid="{997C9282-7088-4B4D-99F7-BFCA9317E6F4}"/>
    <cellStyle name="SAPBEXHLevel2 5 3" xfId="20389" xr:uid="{00000000-0005-0000-0000-000015460000}"/>
    <cellStyle name="SAPBEXHLevel2 5 3 2" xfId="28757" xr:uid="{F8ADE298-893F-42D8-A220-FAAA8B637457}"/>
    <cellStyle name="SAPBEXHLevel2 5 3 3" xfId="29960" xr:uid="{9D823ECD-EAEE-4BED-88BE-36DF4FD77CA0}"/>
    <cellStyle name="SAPBEXHLevel2 5 3 4" xfId="30360" xr:uid="{A2955894-B0E5-48EF-BBEC-FCC2149E3A2B}"/>
    <cellStyle name="SAPBEXHLevel2 5 3 5" xfId="30732" xr:uid="{81BF32C9-C30C-4059-86A2-C11766C465EC}"/>
    <cellStyle name="SAPBEXHLevel2 5 3 6" xfId="31139" xr:uid="{4CB7A223-EEE8-4B48-ADF8-5E5C9053EBDF}"/>
    <cellStyle name="SAPBEXHLevel2 5 4" xfId="28096" xr:uid="{943CEC6A-4A93-487E-8DFF-9A8A43B07E89}"/>
    <cellStyle name="SAPBEXHLevel2 5 5" xfId="29581" xr:uid="{23D4D82E-5092-4AFC-A1CA-33172F5A2C7D}"/>
    <cellStyle name="SAPBEXHLevel2 5 6" xfId="29207" xr:uid="{4CF8E004-2616-42EE-9869-D2E0CD476E80}"/>
    <cellStyle name="SAPBEXHLevel2 5 7" xfId="26544" xr:uid="{D9FD5081-138C-4A6B-8EB3-4BBF1AAC5FF3}"/>
    <cellStyle name="SAPBEXHLevel2 6" xfId="18684" xr:uid="{00000000-0005-0000-0000-000017460000}"/>
    <cellStyle name="SAPBEXHLevel2 7" xfId="18659" xr:uid="{00000000-0005-0000-0000-0000FE450000}"/>
    <cellStyle name="SAPBEXHLevel2 8" xfId="20952" xr:uid="{3EC5AD9B-74FE-4BBC-B8D1-4492A724E323}"/>
    <cellStyle name="SAPBEXHLevel2X" xfId="2711" xr:uid="{00000000-0005-0000-0000-0000750A0000}"/>
    <cellStyle name="SAPBEXHLevel2X 10" xfId="27755" xr:uid="{4D752744-62B7-4B64-AE8F-98347C5B8BC0}"/>
    <cellStyle name="SAPBEXHLevel2X 11" xfId="27499" xr:uid="{41DAC70B-0D9B-4BC9-95D4-9CBDD6879960}"/>
    <cellStyle name="SAPBEXHLevel2X 12" xfId="28984" xr:uid="{17864173-5485-4DBB-9BC0-00D8A2D0EFFB}"/>
    <cellStyle name="SAPBEXHLevel2X 2" xfId="2712" xr:uid="{00000000-0005-0000-0000-0000760A0000}"/>
    <cellStyle name="SAPBEXHLevel2X 2 10" xfId="28983" xr:uid="{86DF63A7-08CA-4EAA-8835-524A7F475C5A}"/>
    <cellStyle name="SAPBEXHLevel2X 2 2" xfId="2713" xr:uid="{00000000-0005-0000-0000-0000770A0000}"/>
    <cellStyle name="SAPBEXHLevel2X 2 2 2" xfId="18688" xr:uid="{00000000-0005-0000-0000-00001B460000}"/>
    <cellStyle name="SAPBEXHLevel2X 2 2 2 2" xfId="18689" xr:uid="{00000000-0005-0000-0000-00001C460000}"/>
    <cellStyle name="SAPBEXHLevel2X 2 2 2 3" xfId="20391" xr:uid="{00000000-0005-0000-0000-00001B460000}"/>
    <cellStyle name="SAPBEXHLevel2X 2 2 2 3 2" xfId="28759" xr:uid="{568E9F10-16AC-4D90-8FB5-D38DA348B827}"/>
    <cellStyle name="SAPBEXHLevel2X 2 2 2 3 3" xfId="29962" xr:uid="{60CBCF47-C2F8-41BD-943E-7A26089B790E}"/>
    <cellStyle name="SAPBEXHLevel2X 2 2 2 3 4" xfId="30362" xr:uid="{B62B9B35-41AA-4473-B88D-50EA42480F32}"/>
    <cellStyle name="SAPBEXHLevel2X 2 2 2 3 5" xfId="30734" xr:uid="{4E16391B-4DEC-44E8-88FA-841BB9DCD475}"/>
    <cellStyle name="SAPBEXHLevel2X 2 2 2 3 6" xfId="31141" xr:uid="{3F7AFC87-83E5-4AFA-B4B6-3A510308D78D}"/>
    <cellStyle name="SAPBEXHLevel2X 2 2 2 4" xfId="28099" xr:uid="{A02F0B8F-53DA-424C-83A0-4ACB236BE609}"/>
    <cellStyle name="SAPBEXHLevel2X 2 2 2 5" xfId="29583" xr:uid="{5555F634-FE44-4A1A-B60C-E5EC660FE515}"/>
    <cellStyle name="SAPBEXHLevel2X 2 2 2 6" xfId="29205" xr:uid="{57550A28-D93E-456E-B807-F04B1771573E}"/>
    <cellStyle name="SAPBEXHLevel2X 2 2 2 7" xfId="20821" xr:uid="{35DE4F14-0DAB-4A91-B548-3F48F27F7432}"/>
    <cellStyle name="SAPBEXHLevel2X 2 2 3" xfId="18690" xr:uid="{00000000-0005-0000-0000-00001D460000}"/>
    <cellStyle name="SAPBEXHLevel2X 2 2 4" xfId="18687" xr:uid="{00000000-0005-0000-0000-00001A460000}"/>
    <cellStyle name="SAPBEXHLevel2X 2 2 5" xfId="20955" xr:uid="{4B84EDEE-265E-4663-AA35-528EE0B9906A}"/>
    <cellStyle name="SAPBEXHLevel2X 2 2 6" xfId="27753" xr:uid="{143AA895-1652-4DA5-BF2C-31199EF8F5A6}"/>
    <cellStyle name="SAPBEXHLevel2X 2 2 7" xfId="27501" xr:uid="{D780ED69-160F-4781-960E-7C0C214DBA89}"/>
    <cellStyle name="SAPBEXHLevel2X 2 2 8" xfId="28982" xr:uid="{F02786C5-8FDD-428F-9FF0-E97BC2222FD1}"/>
    <cellStyle name="SAPBEXHLevel2X 2 3" xfId="18691" xr:uid="{00000000-0005-0000-0000-00001E460000}"/>
    <cellStyle name="SAPBEXHLevel2X 2 3 2" xfId="18692" xr:uid="{00000000-0005-0000-0000-00001F460000}"/>
    <cellStyle name="SAPBEXHLevel2X 2 3 2 2" xfId="20392" xr:uid="{00000000-0005-0000-0000-00001F460000}"/>
    <cellStyle name="SAPBEXHLevel2X 2 3 2 2 2" xfId="28760" xr:uid="{D24A72EB-79FF-4D28-AE95-3F2A9B8914AC}"/>
    <cellStyle name="SAPBEXHLevel2X 2 3 2 2 3" xfId="29963" xr:uid="{F10F4311-583A-4CE6-B42E-686C4C5F6F75}"/>
    <cellStyle name="SAPBEXHLevel2X 2 3 2 2 4" xfId="30363" xr:uid="{2F64E880-3123-4EEC-9E92-697CD58C16F3}"/>
    <cellStyle name="SAPBEXHLevel2X 2 3 2 2 5" xfId="30735" xr:uid="{22FD2A90-496B-4A71-9934-8B405A3952D1}"/>
    <cellStyle name="SAPBEXHLevel2X 2 3 2 2 6" xfId="31142" xr:uid="{68950577-604C-4EA1-8E27-B8E4BB4503C1}"/>
    <cellStyle name="SAPBEXHLevel2X 2 3 2 3" xfId="28100" xr:uid="{62C6DBB4-3420-469D-A174-9A8AADE8A743}"/>
    <cellStyle name="SAPBEXHLevel2X 2 3 2 4" xfId="29584" xr:uid="{3994B4C3-58BF-4222-875A-DF6CCA726E8F}"/>
    <cellStyle name="SAPBEXHLevel2X 2 3 2 5" xfId="29204" xr:uid="{B2ABE43D-C25F-406E-80B0-E009A76FDCD4}"/>
    <cellStyle name="SAPBEXHLevel2X 2 3 2 6" xfId="26543" xr:uid="{2928B196-1F67-44BB-B1A8-296FDDCB7F60}"/>
    <cellStyle name="SAPBEXHLevel2X 2 4" xfId="18693" xr:uid="{00000000-0005-0000-0000-000020460000}"/>
    <cellStyle name="SAPBEXHLevel2X 2 4 2" xfId="20393" xr:uid="{00000000-0005-0000-0000-000020460000}"/>
    <cellStyle name="SAPBEXHLevel2X 2 4 2 2" xfId="28761" xr:uid="{CC054EDD-F97C-49C3-B57B-D082597F0E57}"/>
    <cellStyle name="SAPBEXHLevel2X 2 4 2 3" xfId="29964" xr:uid="{8A6C8A40-557E-4555-8A21-EDF3FD081E63}"/>
    <cellStyle name="SAPBEXHLevel2X 2 4 2 4" xfId="30364" xr:uid="{56FA754B-4F8F-4287-A821-00D7ECF6ABB5}"/>
    <cellStyle name="SAPBEXHLevel2X 2 4 2 5" xfId="30736" xr:uid="{C5DDE6C7-B7B4-4F66-BCE2-4EE0D8FB22B0}"/>
    <cellStyle name="SAPBEXHLevel2X 2 4 2 6" xfId="31143" xr:uid="{0E2786BA-9F8D-4C34-B80C-5F168A46AF1C}"/>
    <cellStyle name="SAPBEXHLevel2X 2 4 3" xfId="28101" xr:uid="{FF688867-BF1B-4671-A2A5-751191D83126}"/>
    <cellStyle name="SAPBEXHLevel2X 2 4 4" xfId="29585" xr:uid="{FF218603-5F3E-4291-A0D0-3152219FC578}"/>
    <cellStyle name="SAPBEXHLevel2X 2 4 5" xfId="27833" xr:uid="{E6C17D1F-6BFF-4B05-B173-DFB5A393B275}"/>
    <cellStyle name="SAPBEXHLevel2X 2 4 6" xfId="26542" xr:uid="{E39CCD1F-47B4-4256-9809-95FF9DF2D004}"/>
    <cellStyle name="SAPBEXHLevel2X 2 5" xfId="18694" xr:uid="{00000000-0005-0000-0000-000021460000}"/>
    <cellStyle name="SAPBEXHLevel2X 2 6" xfId="18686" xr:uid="{00000000-0005-0000-0000-000019460000}"/>
    <cellStyle name="SAPBEXHLevel2X 2 7" xfId="20954" xr:uid="{2E320AAA-0BFB-4F57-81E4-58412FB3409B}"/>
    <cellStyle name="SAPBEXHLevel2X 2 8" xfId="27754" xr:uid="{1C93B800-A1AA-4BA7-B201-70961563F04E}"/>
    <cellStyle name="SAPBEXHLevel2X 2 9" xfId="27500" xr:uid="{C480BBE1-39CA-4943-A3B5-24F0B24F4B84}"/>
    <cellStyle name="SAPBEXHLevel2X 3" xfId="2714" xr:uid="{00000000-0005-0000-0000-0000780A0000}"/>
    <cellStyle name="SAPBEXHLevel2X 3 10" xfId="28981" xr:uid="{B14E74F6-8A66-4BA0-98E2-8E98FEDE65FD}"/>
    <cellStyle name="SAPBEXHLevel2X 3 2" xfId="2715" xr:uid="{00000000-0005-0000-0000-0000790A0000}"/>
    <cellStyle name="SAPBEXHLevel2X 3 2 2" xfId="18697" xr:uid="{00000000-0005-0000-0000-000024460000}"/>
    <cellStyle name="SAPBEXHLevel2X 3 2 2 2" xfId="20394" xr:uid="{00000000-0005-0000-0000-000024460000}"/>
    <cellStyle name="SAPBEXHLevel2X 3 2 2 2 2" xfId="28762" xr:uid="{BD317120-502C-4D08-B5F9-6715234A2E15}"/>
    <cellStyle name="SAPBEXHLevel2X 3 2 2 2 3" xfId="29965" xr:uid="{A5FEB580-648C-4EA4-8502-71D864C03441}"/>
    <cellStyle name="SAPBEXHLevel2X 3 2 2 2 4" xfId="30365" xr:uid="{06B206BD-3613-4F31-8ECF-B4976999E5BB}"/>
    <cellStyle name="SAPBEXHLevel2X 3 2 2 2 5" xfId="30737" xr:uid="{D94609A7-F9D6-467A-BBCF-60356D98E698}"/>
    <cellStyle name="SAPBEXHLevel2X 3 2 2 2 6" xfId="31144" xr:uid="{C78C9DE9-6C90-424A-B5F5-403B4EF221DE}"/>
    <cellStyle name="SAPBEXHLevel2X 3 2 2 3" xfId="28102" xr:uid="{A86CA5FC-0549-455A-82F5-D27F447CD6BC}"/>
    <cellStyle name="SAPBEXHLevel2X 3 2 2 4" xfId="29586" xr:uid="{B6E3A80C-412E-4BCA-92DA-29D0BC11B04C}"/>
    <cellStyle name="SAPBEXHLevel2X 3 2 2 5" xfId="29203" xr:uid="{1668A91E-1BD7-426F-ADBE-0B725A72722A}"/>
    <cellStyle name="SAPBEXHLevel2X 3 2 2 6" xfId="20820" xr:uid="{BB55EFA1-B9FD-4E4F-B009-EACD1FE4376C}"/>
    <cellStyle name="SAPBEXHLevel2X 3 2 3" xfId="18696" xr:uid="{00000000-0005-0000-0000-000023460000}"/>
    <cellStyle name="SAPBEXHLevel2X 3 2 4" xfId="20957" xr:uid="{C0C92F31-0305-44A9-AE92-5940ACBE7026}"/>
    <cellStyle name="SAPBEXHLevel2X 3 2 5" xfId="27751" xr:uid="{2CC56C7F-05C6-4F72-89C1-F02771DD1D2B}"/>
    <cellStyle name="SAPBEXHLevel2X 3 2 6" xfId="29432" xr:uid="{5D0EFE95-2768-4098-AF29-1209E90BB60F}"/>
    <cellStyle name="SAPBEXHLevel2X 3 2 7" xfId="27502" xr:uid="{63479EBD-8F5A-42DF-8D62-1C6A3D5A246A}"/>
    <cellStyle name="SAPBEXHLevel2X 3 2 8" xfId="28980" xr:uid="{144589A4-4257-4D4F-8021-8BE0D4E15B38}"/>
    <cellStyle name="SAPBEXHLevel2X 3 3" xfId="18698" xr:uid="{00000000-0005-0000-0000-000025460000}"/>
    <cellStyle name="SAPBEXHLevel2X 3 3 2" xfId="18699" xr:uid="{00000000-0005-0000-0000-000026460000}"/>
    <cellStyle name="SAPBEXHLevel2X 3 3 2 2" xfId="20396" xr:uid="{00000000-0005-0000-0000-000026460000}"/>
    <cellStyle name="SAPBEXHLevel2X 3 3 2 2 2" xfId="28764" xr:uid="{C2A61BC3-ACC0-4A0A-83A9-C354DCF41995}"/>
    <cellStyle name="SAPBEXHLevel2X 3 3 2 2 3" xfId="29967" xr:uid="{9B7B30EA-8CD9-49D6-A4A7-5DFB439EEA8D}"/>
    <cellStyle name="SAPBEXHLevel2X 3 3 2 2 4" xfId="30367" xr:uid="{B326295B-8DE1-4038-98D9-353B632547A4}"/>
    <cellStyle name="SAPBEXHLevel2X 3 3 2 2 5" xfId="30739" xr:uid="{DD4F9985-39B3-4FD6-A551-5230F4307B26}"/>
    <cellStyle name="SAPBEXHLevel2X 3 3 2 2 6" xfId="31146" xr:uid="{1C632E6B-23D7-4E0D-9644-3FCF092F5BB9}"/>
    <cellStyle name="SAPBEXHLevel2X 3 3 2 3" xfId="28104" xr:uid="{9698D600-CFC7-400F-AA39-BF2F16579293}"/>
    <cellStyle name="SAPBEXHLevel2X 3 3 2 4" xfId="29588" xr:uid="{F8D1E2C3-1352-474B-990C-E86BD43CA5B1}"/>
    <cellStyle name="SAPBEXHLevel2X 3 3 2 5" xfId="29201" xr:uid="{2E13C877-8AAF-4A23-9465-6F448C58CD9C}"/>
    <cellStyle name="SAPBEXHLevel2X 3 3 2 6" xfId="26540" xr:uid="{8880CAE5-8004-48F1-8021-DCB508BDE239}"/>
    <cellStyle name="SAPBEXHLevel2X 3 3 3" xfId="20395" xr:uid="{00000000-0005-0000-0000-000025460000}"/>
    <cellStyle name="SAPBEXHLevel2X 3 3 3 2" xfId="28763" xr:uid="{93D7502C-9312-4FC4-AA8C-FBC17A92CCD0}"/>
    <cellStyle name="SAPBEXHLevel2X 3 3 3 3" xfId="29966" xr:uid="{D58E4D7C-4128-4D31-9EE9-68731D6D9C35}"/>
    <cellStyle name="SAPBEXHLevel2X 3 3 3 4" xfId="30366" xr:uid="{7B93CE54-78FC-4DFC-8B2A-8ED9774FBE33}"/>
    <cellStyle name="SAPBEXHLevel2X 3 3 3 5" xfId="30738" xr:uid="{3DD15170-E8BC-4988-BF4C-95A14E1BC80A}"/>
    <cellStyle name="SAPBEXHLevel2X 3 3 3 6" xfId="31145" xr:uid="{1BCB1CC8-4CF8-457C-997B-7D0CD5BAEDA3}"/>
    <cellStyle name="SAPBEXHLevel2X 3 3 4" xfId="28103" xr:uid="{989B3D60-0A0C-401F-8D13-47EFE74A9FCC}"/>
    <cellStyle name="SAPBEXHLevel2X 3 3 5" xfId="29587" xr:uid="{2EAB1D6D-251C-4CA7-A8C5-8A87EF31CD69}"/>
    <cellStyle name="SAPBEXHLevel2X 3 3 6" xfId="29202" xr:uid="{170FFE02-BB41-46ED-8A56-3C3A5D8123C5}"/>
    <cellStyle name="SAPBEXHLevel2X 3 3 7" xfId="26541" xr:uid="{6B50DF1B-B0B0-4D3F-9560-C7A0B70D9369}"/>
    <cellStyle name="SAPBEXHLevel2X 3 4" xfId="18700" xr:uid="{00000000-0005-0000-0000-000027460000}"/>
    <cellStyle name="SAPBEXHLevel2X 3 4 2" xfId="20397" xr:uid="{00000000-0005-0000-0000-000027460000}"/>
    <cellStyle name="SAPBEXHLevel2X 3 4 2 2" xfId="28765" xr:uid="{B9988B0C-AD69-4C39-A8B7-8E1ADAC22364}"/>
    <cellStyle name="SAPBEXHLevel2X 3 4 2 3" xfId="29968" xr:uid="{5098588C-CCB2-48F0-861B-3C3135502FAC}"/>
    <cellStyle name="SAPBEXHLevel2X 3 4 2 4" xfId="30368" xr:uid="{CCA3A533-EAC1-46CE-ABFC-E8BCBC4CA725}"/>
    <cellStyle name="SAPBEXHLevel2X 3 4 2 5" xfId="30740" xr:uid="{9AF84B2A-D1AC-4202-B8B9-1455DF4951B4}"/>
    <cellStyle name="SAPBEXHLevel2X 3 4 2 6" xfId="31147" xr:uid="{910D0B43-18E7-4364-B653-CA5FFCF0E738}"/>
    <cellStyle name="SAPBEXHLevel2X 3 4 3" xfId="28105" xr:uid="{7B9ACF5C-0C46-4172-B8A4-E180C0F88F8A}"/>
    <cellStyle name="SAPBEXHLevel2X 3 4 4" xfId="29589" xr:uid="{1D395F04-4226-41A5-B93A-8425885267CD}"/>
    <cellStyle name="SAPBEXHLevel2X 3 4 5" xfId="29200" xr:uid="{FFF2B9E9-9613-4DA7-9724-15774567EB51}"/>
    <cellStyle name="SAPBEXHLevel2X 3 4 6" xfId="20819" xr:uid="{7C90B5C6-83BD-4BB1-A803-1360A1BA1EAA}"/>
    <cellStyle name="SAPBEXHLevel2X 3 5" xfId="18701" xr:uid="{00000000-0005-0000-0000-000028460000}"/>
    <cellStyle name="SAPBEXHLevel2X 3 6" xfId="18695" xr:uid="{00000000-0005-0000-0000-000022460000}"/>
    <cellStyle name="SAPBEXHLevel2X 3 7" xfId="20956" xr:uid="{5375D648-6D6A-4D92-A9A5-CC1978E0B210}"/>
    <cellStyle name="SAPBEXHLevel2X 3 8" xfId="27752" xr:uid="{F566A05B-6873-4956-A072-8B1F32A46DBE}"/>
    <cellStyle name="SAPBEXHLevel2X 3 9" xfId="29457" xr:uid="{7CF3BE81-4C8A-4DE9-8458-9EC202ADB066}"/>
    <cellStyle name="SAPBEXHLevel2X 4" xfId="2716" xr:uid="{00000000-0005-0000-0000-00007A0A0000}"/>
    <cellStyle name="SAPBEXHLevel2X 4 2" xfId="18703" xr:uid="{00000000-0005-0000-0000-00002A460000}"/>
    <cellStyle name="SAPBEXHLevel2X 4 2 2" xfId="18704" xr:uid="{00000000-0005-0000-0000-00002B460000}"/>
    <cellStyle name="SAPBEXHLevel2X 4 2 2 2" xfId="20399" xr:uid="{00000000-0005-0000-0000-00002B460000}"/>
    <cellStyle name="SAPBEXHLevel2X 4 2 2 2 2" xfId="28767" xr:uid="{1BCB6960-BAC0-415B-953B-D8D842061181}"/>
    <cellStyle name="SAPBEXHLevel2X 4 2 2 2 3" xfId="29970" xr:uid="{90D5FB52-9E12-4A5C-9847-0900C9D3CB93}"/>
    <cellStyle name="SAPBEXHLevel2X 4 2 2 2 4" xfId="30370" xr:uid="{E02C6E5A-D326-4375-AFFE-D55E12F43599}"/>
    <cellStyle name="SAPBEXHLevel2X 4 2 2 2 5" xfId="30742" xr:uid="{4F865D38-D380-46CA-8AF1-999452333560}"/>
    <cellStyle name="SAPBEXHLevel2X 4 2 2 2 6" xfId="31149" xr:uid="{A0D5AF8A-5275-479F-A704-1426AE726D53}"/>
    <cellStyle name="SAPBEXHLevel2X 4 2 2 3" xfId="28107" xr:uid="{D4F324A8-59E7-4C2C-A575-29BF706AA4D4}"/>
    <cellStyle name="SAPBEXHLevel2X 4 2 2 4" xfId="29591" xr:uid="{5E75BA47-152E-4219-91E8-D0B299A552E9}"/>
    <cellStyle name="SAPBEXHLevel2X 4 2 2 5" xfId="29198" xr:uid="{3A8A805A-CE9A-4998-BBD3-1875812CB0EE}"/>
    <cellStyle name="SAPBEXHLevel2X 4 2 2 6" xfId="26539" xr:uid="{E4FCACBD-9AE0-4859-AC07-F1B1DD19B178}"/>
    <cellStyle name="SAPBEXHLevel2X 4 2 3" xfId="18705" xr:uid="{00000000-0005-0000-0000-00002C460000}"/>
    <cellStyle name="SAPBEXHLevel2X 4 2 4" xfId="20398" xr:uid="{00000000-0005-0000-0000-00002A460000}"/>
    <cellStyle name="SAPBEXHLevel2X 4 2 4 2" xfId="28766" xr:uid="{A357B146-4DB7-41DC-9DB0-AE05E3570F9D}"/>
    <cellStyle name="SAPBEXHLevel2X 4 2 4 3" xfId="29969" xr:uid="{D4C30DF8-4E63-44CE-9E52-59A31F93E8E2}"/>
    <cellStyle name="SAPBEXHLevel2X 4 2 4 4" xfId="30369" xr:uid="{5CD91B51-D052-48FF-821B-7E4F1C358C1E}"/>
    <cellStyle name="SAPBEXHLevel2X 4 2 4 5" xfId="30741" xr:uid="{B5592ED7-EDCA-411C-86D2-A6BF3B24CCCA}"/>
    <cellStyle name="SAPBEXHLevel2X 4 2 4 6" xfId="31148" xr:uid="{485CFC50-5C50-490D-9406-835A72304EFE}"/>
    <cellStyle name="SAPBEXHLevel2X 4 2 5" xfId="28106" xr:uid="{DAA76BD9-FD30-46F3-BF18-C1CF79087956}"/>
    <cellStyle name="SAPBEXHLevel2X 4 2 6" xfId="29590" xr:uid="{FD08B5AE-895C-4E90-81B7-2B9DA46E3A45}"/>
    <cellStyle name="SAPBEXHLevel2X 4 2 7" xfId="29199" xr:uid="{F2E51756-D79A-4C16-9D94-6AA79F5AB696}"/>
    <cellStyle name="SAPBEXHLevel2X 4 2 8" xfId="20818" xr:uid="{EE37C8E9-1BEE-4E72-9D6A-447D96B4A2E4}"/>
    <cellStyle name="SAPBEXHLevel2X 4 3" xfId="18706" xr:uid="{00000000-0005-0000-0000-00002D460000}"/>
    <cellStyle name="SAPBEXHLevel2X 4 4" xfId="18702" xr:uid="{00000000-0005-0000-0000-000029460000}"/>
    <cellStyle name="SAPBEXHLevel2X 4 5" xfId="20958" xr:uid="{1454C9ED-3BB4-4E9B-A2AF-1E57606D8607}"/>
    <cellStyle name="SAPBEXHLevel2X 4 6" xfId="27750" xr:uid="{5527E027-D74F-4B6E-AE26-DBBDA403307E}"/>
    <cellStyle name="SAPBEXHLevel2X 4 7" xfId="26895" xr:uid="{8871AA4F-152B-48C7-8F8A-C28BB191E75C}"/>
    <cellStyle name="SAPBEXHLevel2X 4 8" xfId="28979" xr:uid="{E948B33F-09FE-44AF-8E19-BC7FF619C421}"/>
    <cellStyle name="SAPBEXHLevel2X 5" xfId="18707" xr:uid="{00000000-0005-0000-0000-00002E460000}"/>
    <cellStyle name="SAPBEXHLevel2X 5 2" xfId="18708" xr:uid="{00000000-0005-0000-0000-00002F460000}"/>
    <cellStyle name="SAPBEXHLevel2X 5 2 2" xfId="20400" xr:uid="{00000000-0005-0000-0000-00002F460000}"/>
    <cellStyle name="SAPBEXHLevel2X 5 2 2 2" xfId="28768" xr:uid="{BEA7097A-7D71-4E91-9BED-51C6E5155163}"/>
    <cellStyle name="SAPBEXHLevel2X 5 2 2 3" xfId="29971" xr:uid="{98170F62-2C60-486A-9E55-6E4AAC248A14}"/>
    <cellStyle name="SAPBEXHLevel2X 5 2 2 4" xfId="30371" xr:uid="{D1CEB5F5-6032-4DA1-BAFA-E3954B7DA01F}"/>
    <cellStyle name="SAPBEXHLevel2X 5 2 2 5" xfId="30743" xr:uid="{5E85F2E2-5878-4FEA-AD06-FE46F2146535}"/>
    <cellStyle name="SAPBEXHLevel2X 5 2 2 6" xfId="31150" xr:uid="{79AB72E7-1401-4342-9EE4-0F1D18E415F8}"/>
    <cellStyle name="SAPBEXHLevel2X 5 2 3" xfId="28108" xr:uid="{E7A2B928-4448-4A21-AF6E-A8E2A1FB6E46}"/>
    <cellStyle name="SAPBEXHLevel2X 5 2 4" xfId="29592" xr:uid="{66EB5EC5-D9C5-48A0-A368-BE168ADBFEE8}"/>
    <cellStyle name="SAPBEXHLevel2X 5 2 5" xfId="29197" xr:uid="{09DBD7F1-8D59-411E-9922-B81B0366659E}"/>
    <cellStyle name="SAPBEXHLevel2X 5 2 6" xfId="26538" xr:uid="{748CE12A-6DD2-48EA-9790-CFB55936F85A}"/>
    <cellStyle name="SAPBEXHLevel2X 6" xfId="18709" xr:uid="{00000000-0005-0000-0000-000030460000}"/>
    <cellStyle name="SAPBEXHLevel2X 6 2" xfId="20401" xr:uid="{00000000-0005-0000-0000-000030460000}"/>
    <cellStyle name="SAPBEXHLevel2X 6 2 2" xfId="28769" xr:uid="{F1B1F4D2-5F42-43E0-94B2-2B1E1830142F}"/>
    <cellStyle name="SAPBEXHLevel2X 6 2 3" xfId="29972" xr:uid="{6E6A1F8A-8671-4BA2-AC81-806A42E1A7B7}"/>
    <cellStyle name="SAPBEXHLevel2X 6 2 4" xfId="30372" xr:uid="{419337AA-4B31-4B82-84CE-AA0345100261}"/>
    <cellStyle name="SAPBEXHLevel2X 6 2 5" xfId="30744" xr:uid="{D72C4289-3728-4E52-985D-FF74A55B046B}"/>
    <cellStyle name="SAPBEXHLevel2X 6 2 6" xfId="31151" xr:uid="{68829DDF-D966-4A77-A191-4485E7B0BECB}"/>
    <cellStyle name="SAPBEXHLevel2X 6 3" xfId="28109" xr:uid="{7A276F7A-7470-47BF-84C3-0E7000D05E9D}"/>
    <cellStyle name="SAPBEXHLevel2X 6 4" xfId="29593" xr:uid="{B235B4B7-5B6E-405A-9EB9-37CCE2787284}"/>
    <cellStyle name="SAPBEXHLevel2X 6 5" xfId="29196" xr:uid="{91E50B1F-01FD-4F4B-AE16-100FE594EA09}"/>
    <cellStyle name="SAPBEXHLevel2X 6 6" xfId="20817" xr:uid="{83CC6000-1710-4000-9B17-E37981C1F32E}"/>
    <cellStyle name="SAPBEXHLevel2X 7" xfId="18710" xr:uid="{00000000-0005-0000-0000-000031460000}"/>
    <cellStyle name="SAPBEXHLevel2X 8" xfId="18685" xr:uid="{00000000-0005-0000-0000-000018460000}"/>
    <cellStyle name="SAPBEXHLevel2X 9" xfId="20953" xr:uid="{12392DDE-CFB8-4DB7-ADCD-C8B7408A8AE2}"/>
    <cellStyle name="SAPBEXHLevel2X_2010-2012 Program Workbook_Incent_FS" xfId="2717" xr:uid="{00000000-0005-0000-0000-00007B0A0000}"/>
    <cellStyle name="SAPBEXHLevel3" xfId="2718" xr:uid="{00000000-0005-0000-0000-00007C0A0000}"/>
    <cellStyle name="SAPBEXHLevel3 2" xfId="2905" xr:uid="{00000000-0005-0000-0000-00007D0A0000}"/>
    <cellStyle name="SAPBEXHLevel3 2 2" xfId="18713" xr:uid="{00000000-0005-0000-0000-000035460000}"/>
    <cellStyle name="SAPBEXHLevel3 2 2 2" xfId="18714" xr:uid="{00000000-0005-0000-0000-000036460000}"/>
    <cellStyle name="SAPBEXHLevel3 2 2 3" xfId="18715" xr:uid="{00000000-0005-0000-0000-000037460000}"/>
    <cellStyle name="SAPBEXHLevel3 2 2 3 2" xfId="20402" xr:uid="{00000000-0005-0000-0000-000037460000}"/>
    <cellStyle name="SAPBEXHLevel3 2 2 3 2 2" xfId="28770" xr:uid="{5BE67DEF-B3FE-48EA-9D85-FE07ACD8AA16}"/>
    <cellStyle name="SAPBEXHLevel3 2 2 3 2 3" xfId="29973" xr:uid="{0D7D9915-920C-44F8-9949-FE1B1E17DD89}"/>
    <cellStyle name="SAPBEXHLevel3 2 2 3 2 4" xfId="30373" xr:uid="{6B3D85BF-CD96-48C3-AD33-BDC13F56C431}"/>
    <cellStyle name="SAPBEXHLevel3 2 2 3 2 5" xfId="30745" xr:uid="{B4A6EFC8-EA32-4EBC-810C-DFF645010691}"/>
    <cellStyle name="SAPBEXHLevel3 2 2 3 2 6" xfId="31152" xr:uid="{048CC6E1-8E5B-40D3-88C8-9E89D321539A}"/>
    <cellStyle name="SAPBEXHLevel3 2 2 3 3" xfId="28110" xr:uid="{41E96A10-BE68-4C52-8C08-870C46A87B13}"/>
    <cellStyle name="SAPBEXHLevel3 2 2 3 4" xfId="29195" xr:uid="{017FE23A-A2A2-44BF-AA73-48512DDB7EFB}"/>
    <cellStyle name="SAPBEXHLevel3 2 2 3 5" xfId="20816" xr:uid="{83B8A98A-7C44-4495-B0A3-350998ACA1E0}"/>
    <cellStyle name="SAPBEXHLevel3 2 2 4" xfId="18716" xr:uid="{00000000-0005-0000-0000-000038460000}"/>
    <cellStyle name="SAPBEXHLevel3 2 3" xfId="18717" xr:uid="{00000000-0005-0000-0000-000039460000}"/>
    <cellStyle name="SAPBEXHLevel3 2 3 2" xfId="18718" xr:uid="{00000000-0005-0000-0000-00003A460000}"/>
    <cellStyle name="SAPBEXHLevel3 2 3 3" xfId="18719" xr:uid="{00000000-0005-0000-0000-00003B460000}"/>
    <cellStyle name="SAPBEXHLevel3 2 3 3 2" xfId="20403" xr:uid="{00000000-0005-0000-0000-00003B460000}"/>
    <cellStyle name="SAPBEXHLevel3 2 3 3 2 2" xfId="28771" xr:uid="{F8BD86AD-6F92-481F-A4A1-8D35F564D42E}"/>
    <cellStyle name="SAPBEXHLevel3 2 3 3 2 3" xfId="29974" xr:uid="{D0D51793-B682-40EC-8186-D9DB001B3A32}"/>
    <cellStyle name="SAPBEXHLevel3 2 3 3 2 4" xfId="30374" xr:uid="{8D87B1D7-DF45-4A94-BBD9-9B1311F181E5}"/>
    <cellStyle name="SAPBEXHLevel3 2 3 3 2 5" xfId="30746" xr:uid="{9AE14111-3AD2-4FD8-A180-AE9C7D2220E7}"/>
    <cellStyle name="SAPBEXHLevel3 2 3 3 2 6" xfId="31153" xr:uid="{997A9C4F-944F-41BD-93EB-70D0D1CFB830}"/>
    <cellStyle name="SAPBEXHLevel3 2 3 3 3" xfId="28111" xr:uid="{F7BBC68E-2B70-4648-B384-8F96CC4FBA85}"/>
    <cellStyle name="SAPBEXHLevel3 2 3 3 4" xfId="29194" xr:uid="{CD7D2552-E585-40CA-ABD5-A15FE9BDB8B9}"/>
    <cellStyle name="SAPBEXHLevel3 2 3 3 5" xfId="20815" xr:uid="{2CB53E8F-9960-4EFC-BF08-E3C31A2BA0AE}"/>
    <cellStyle name="SAPBEXHLevel3 2 3 4" xfId="18720" xr:uid="{00000000-0005-0000-0000-00003C460000}"/>
    <cellStyle name="SAPBEXHLevel3 2 4" xfId="18721" xr:uid="{00000000-0005-0000-0000-00003D460000}"/>
    <cellStyle name="SAPBEXHLevel3 2 4 2" xfId="18722" xr:uid="{00000000-0005-0000-0000-00003E460000}"/>
    <cellStyle name="SAPBEXHLevel3 2 4 2 2" xfId="20404" xr:uid="{00000000-0005-0000-0000-00003E460000}"/>
    <cellStyle name="SAPBEXHLevel3 2 4 2 2 2" xfId="28772" xr:uid="{96E1C94F-9C5F-4647-A909-E12781F89354}"/>
    <cellStyle name="SAPBEXHLevel3 2 4 2 2 3" xfId="29975" xr:uid="{2B1009E4-CC11-4BAC-9FE1-EE1DD65C7F6B}"/>
    <cellStyle name="SAPBEXHLevel3 2 4 2 2 4" xfId="30375" xr:uid="{5E98F79A-D46E-4C24-A095-4C997F99BF3D}"/>
    <cellStyle name="SAPBEXHLevel3 2 4 2 2 5" xfId="30747" xr:uid="{A390F2B2-0B98-49C8-88AF-EA6608CD83A5}"/>
    <cellStyle name="SAPBEXHLevel3 2 4 2 2 6" xfId="31154" xr:uid="{C350F572-29D1-4343-AE9F-47F858C851A4}"/>
    <cellStyle name="SAPBEXHLevel3 2 4 2 3" xfId="28112" xr:uid="{2650F0F9-DA2F-4985-9224-9E16EF5B31DB}"/>
    <cellStyle name="SAPBEXHLevel3 2 4 2 4" xfId="29193" xr:uid="{D71EA074-F13B-425E-885D-CDE99B6D4117}"/>
    <cellStyle name="SAPBEXHLevel3 2 4 2 5" xfId="26537" xr:uid="{CB57CC70-B5EC-4037-9733-5DDE77594F1D}"/>
    <cellStyle name="SAPBEXHLevel3 2 5" xfId="18723" xr:uid="{00000000-0005-0000-0000-00003F460000}"/>
    <cellStyle name="SAPBEXHLevel3 2 5 2" xfId="20405" xr:uid="{00000000-0005-0000-0000-00003F460000}"/>
    <cellStyle name="SAPBEXHLevel3 2 5 2 2" xfId="28773" xr:uid="{8E222A87-3D93-4706-AD8F-A8D1B7EA3F8A}"/>
    <cellStyle name="SAPBEXHLevel3 2 5 2 3" xfId="29976" xr:uid="{8BD97207-1BE4-4E3F-B0AF-DBD9BAC386E5}"/>
    <cellStyle name="SAPBEXHLevel3 2 5 2 4" xfId="30376" xr:uid="{C85186DF-B3AD-4041-A57B-B0AC27973E5F}"/>
    <cellStyle name="SAPBEXHLevel3 2 5 2 5" xfId="30748" xr:uid="{E6C588D8-F920-46AC-B152-C6E5F6189184}"/>
    <cellStyle name="SAPBEXHLevel3 2 5 2 6" xfId="31155" xr:uid="{49A140AF-F212-4449-89FD-8161F007E1E7}"/>
    <cellStyle name="SAPBEXHLevel3 2 5 3" xfId="28113" xr:uid="{5555DC1E-3D05-432A-B8F3-D19B0D803301}"/>
    <cellStyle name="SAPBEXHLevel3 2 5 4" xfId="29192" xr:uid="{E5791874-E499-4602-8D82-9B7EC8BB63C1}"/>
    <cellStyle name="SAPBEXHLevel3 2 5 5" xfId="29463" xr:uid="{42CD2716-FE8D-47EB-BEC4-6871B1E45D91}"/>
    <cellStyle name="SAPBEXHLevel3 2 6" xfId="18724" xr:uid="{00000000-0005-0000-0000-000040460000}"/>
    <cellStyle name="SAPBEXHLevel3 2 7" xfId="18712" xr:uid="{00000000-0005-0000-0000-000034460000}"/>
    <cellStyle name="SAPBEXHLevel3 2 8" xfId="21055" xr:uid="{6956147B-4860-4B83-B089-D6B271FAAA95}"/>
    <cellStyle name="SAPBEXHLevel3 3" xfId="18725" xr:uid="{00000000-0005-0000-0000-000041460000}"/>
    <cellStyle name="SAPBEXHLevel3 3 2" xfId="18726" xr:uid="{00000000-0005-0000-0000-000042460000}"/>
    <cellStyle name="SAPBEXHLevel3 3 2 2" xfId="18727" xr:uid="{00000000-0005-0000-0000-000043460000}"/>
    <cellStyle name="SAPBEXHLevel3 3 2 2 2" xfId="20406" xr:uid="{00000000-0005-0000-0000-000043460000}"/>
    <cellStyle name="SAPBEXHLevel3 3 2 2 2 2" xfId="28774" xr:uid="{BC37B6A2-2330-43A1-BEAA-32052CA3A10C}"/>
    <cellStyle name="SAPBEXHLevel3 3 2 2 2 3" xfId="29977" xr:uid="{F99D775F-E5E9-4B65-BEE8-F0AFAD15E37C}"/>
    <cellStyle name="SAPBEXHLevel3 3 2 2 2 4" xfId="30377" xr:uid="{BC9CEC62-F5E1-48B3-B66C-F28F8AF3C6AD}"/>
    <cellStyle name="SAPBEXHLevel3 3 2 2 2 5" xfId="30749" xr:uid="{1D84B611-1494-4A89-87D4-959B0B103087}"/>
    <cellStyle name="SAPBEXHLevel3 3 2 2 2 6" xfId="31156" xr:uid="{380FDC42-9953-4DB5-AA0B-9D6D9CE9F4E1}"/>
    <cellStyle name="SAPBEXHLevel3 3 2 2 3" xfId="28114" xr:uid="{47039DBB-54C8-4B77-A639-6B9E73EC51F3}"/>
    <cellStyle name="SAPBEXHLevel3 3 2 2 4" xfId="29599" xr:uid="{06E33A16-33EF-4B65-979B-100609CF8B1D}"/>
    <cellStyle name="SAPBEXHLevel3 3 2 2 5" xfId="29191" xr:uid="{B33240CA-70E4-43BC-9F27-5B59A479156A}"/>
    <cellStyle name="SAPBEXHLevel3 3 2 2 6" xfId="20814" xr:uid="{D90EACDF-A544-416C-B030-863BECBC448E}"/>
    <cellStyle name="SAPBEXHLevel3 3 3" xfId="18728" xr:uid="{00000000-0005-0000-0000-000044460000}"/>
    <cellStyle name="SAPBEXHLevel3 3 3 2" xfId="18729" xr:uid="{00000000-0005-0000-0000-000045460000}"/>
    <cellStyle name="SAPBEXHLevel3 3 3 2 2" xfId="20408" xr:uid="{00000000-0005-0000-0000-000045460000}"/>
    <cellStyle name="SAPBEXHLevel3 3 3 2 2 2" xfId="28776" xr:uid="{C3DCEC90-A274-475D-89AF-510208FB92F8}"/>
    <cellStyle name="SAPBEXHLevel3 3 3 2 2 3" xfId="29978" xr:uid="{FE0675A9-2CA7-4EE5-97C6-61028B8E9C1C}"/>
    <cellStyle name="SAPBEXHLevel3 3 3 2 2 4" xfId="30378" xr:uid="{0EB1544D-D6EB-41CB-A882-D3EF780C4C4A}"/>
    <cellStyle name="SAPBEXHLevel3 3 3 2 2 5" xfId="30750" xr:uid="{7F770E3C-FBE7-46D7-B7A2-12A1C567E586}"/>
    <cellStyle name="SAPBEXHLevel3 3 3 2 2 6" xfId="31157" xr:uid="{E1A59F3F-D835-4456-9A53-0048DC5312AD}"/>
    <cellStyle name="SAPBEXHLevel3 3 3 2 3" xfId="28116" xr:uid="{5E97F267-1D85-474F-A416-97E3521D2913}"/>
    <cellStyle name="SAPBEXHLevel3 3 3 2 4" xfId="29600" xr:uid="{AE82DFB0-AAE8-408C-8EFD-61495850BCB2}"/>
    <cellStyle name="SAPBEXHLevel3 3 3 2 5" xfId="29190" xr:uid="{5FAFF84E-7FC3-42F1-93E8-A5784A72F04E}"/>
    <cellStyle name="SAPBEXHLevel3 3 3 2 6" xfId="26536" xr:uid="{96070C87-7B5A-4489-9AD2-82E5D8D5780A}"/>
    <cellStyle name="SAPBEXHLevel3 3 3 3" xfId="20407" xr:uid="{00000000-0005-0000-0000-000044460000}"/>
    <cellStyle name="SAPBEXHLevel3 3 3 3 2" xfId="28775" xr:uid="{22B0D13B-B49C-466E-A1F8-E328ABDC0066}"/>
    <cellStyle name="SAPBEXHLevel3 3 3 4" xfId="28115" xr:uid="{7309248E-7168-42EC-8CDE-A75DD69AB1F2}"/>
    <cellStyle name="SAPBEXHLevel3 3 4" xfId="18730" xr:uid="{00000000-0005-0000-0000-000046460000}"/>
    <cellStyle name="SAPBEXHLevel3 3 4 2" xfId="20409" xr:uid="{00000000-0005-0000-0000-000046460000}"/>
    <cellStyle name="SAPBEXHLevel3 3 4 2 2" xfId="28777" xr:uid="{8801AA50-F1E8-497D-AB4C-F51DB983C6C7}"/>
    <cellStyle name="SAPBEXHLevel3 3 4 2 3" xfId="29979" xr:uid="{E4905B8A-1730-458A-9D32-DAEFF5232643}"/>
    <cellStyle name="SAPBEXHLevel3 3 4 2 4" xfId="30379" xr:uid="{A694F7A9-4406-4972-88E5-FEF281CF2130}"/>
    <cellStyle name="SAPBEXHLevel3 3 4 2 5" xfId="30751" xr:uid="{67AC7481-34F0-4C9B-A5AA-C9B3E25269E9}"/>
    <cellStyle name="SAPBEXHLevel3 3 4 2 6" xfId="31158" xr:uid="{7FBBD645-1F49-4569-9E16-9174A708EFBB}"/>
    <cellStyle name="SAPBEXHLevel3 3 4 3" xfId="28117" xr:uid="{9DC8685B-7870-4D34-B435-99E7B32B55DA}"/>
    <cellStyle name="SAPBEXHLevel3 3 4 4" xfId="29601" xr:uid="{3D3E9AB0-167F-43ED-916E-03294FD2232A}"/>
    <cellStyle name="SAPBEXHLevel3 3 4 5" xfId="29189" xr:uid="{9AB71259-AC09-4680-B30F-C89C9CAB4B72}"/>
    <cellStyle name="SAPBEXHLevel3 3 4 6" xfId="20813" xr:uid="{E8FE3403-B64D-477D-AC7B-E6815719EAD1}"/>
    <cellStyle name="SAPBEXHLevel3 3 5" xfId="18731" xr:uid="{00000000-0005-0000-0000-000047460000}"/>
    <cellStyle name="SAPBEXHLevel3 4" xfId="18732" xr:uid="{00000000-0005-0000-0000-000048460000}"/>
    <cellStyle name="SAPBEXHLevel3 4 2" xfId="18733" xr:uid="{00000000-0005-0000-0000-000049460000}"/>
    <cellStyle name="SAPBEXHLevel3 4 2 2" xfId="20410" xr:uid="{00000000-0005-0000-0000-000049460000}"/>
    <cellStyle name="SAPBEXHLevel3 4 2 2 2" xfId="28778" xr:uid="{0F075F90-7FB3-46B7-B1B8-06EB0D59AD0D}"/>
    <cellStyle name="SAPBEXHLevel3 4 2 2 3" xfId="29980" xr:uid="{7DB27CEC-551D-4F78-A307-03A7FEBCCAF3}"/>
    <cellStyle name="SAPBEXHLevel3 4 2 2 4" xfId="30380" xr:uid="{090A7B7E-91FE-4877-8B98-38872FD07EE9}"/>
    <cellStyle name="SAPBEXHLevel3 4 2 2 5" xfId="30752" xr:uid="{9ECCE739-3BB1-437F-A9C3-CFD479FA6200}"/>
    <cellStyle name="SAPBEXHLevel3 4 2 2 6" xfId="31159" xr:uid="{7725782E-94A2-47D8-A138-2C0D4E92B169}"/>
    <cellStyle name="SAPBEXHLevel3 4 2 3" xfId="28118" xr:uid="{B0FCCA44-85FF-4217-BAC4-2F6054D2EC26}"/>
    <cellStyle name="SAPBEXHLevel3 4 2 4" xfId="29602" xr:uid="{41BE8BE2-AE65-4674-976F-AA470FDD3476}"/>
    <cellStyle name="SAPBEXHLevel3 4 2 5" xfId="29188" xr:uid="{E937B673-4B92-4BD6-AEFB-E530E54A20FA}"/>
    <cellStyle name="SAPBEXHLevel3 4 2 6" xfId="20812" xr:uid="{9190545F-D441-403F-B46C-5E4846188BC1}"/>
    <cellStyle name="SAPBEXHLevel3 5" xfId="18734" xr:uid="{00000000-0005-0000-0000-00004A460000}"/>
    <cellStyle name="SAPBEXHLevel3 5 2" xfId="18735" xr:uid="{00000000-0005-0000-0000-00004B460000}"/>
    <cellStyle name="SAPBEXHLevel3 5 2 2" xfId="20412" xr:uid="{00000000-0005-0000-0000-00004B460000}"/>
    <cellStyle name="SAPBEXHLevel3 5 2 2 2" xfId="28780" xr:uid="{F3F2DCC5-9BC0-4E1A-9D59-7D6AA1892C68}"/>
    <cellStyle name="SAPBEXHLevel3 5 2 2 3" xfId="29982" xr:uid="{C0F601F7-1CA7-413F-823B-54DCF09AE61A}"/>
    <cellStyle name="SAPBEXHLevel3 5 2 2 4" xfId="30382" xr:uid="{329DE3DE-2DFB-4411-A058-61A4ECB2221F}"/>
    <cellStyle name="SAPBEXHLevel3 5 2 2 5" xfId="30754" xr:uid="{037CFFA8-FAB7-42C3-B295-1502433238BB}"/>
    <cellStyle name="SAPBEXHLevel3 5 2 2 6" xfId="31161" xr:uid="{2552DDAF-F778-4555-9C97-B1A64C57D69A}"/>
    <cellStyle name="SAPBEXHLevel3 5 2 3" xfId="28120" xr:uid="{5BE6E1C4-7B59-4594-AF5F-28DD4CB3F49C}"/>
    <cellStyle name="SAPBEXHLevel3 5 2 4" xfId="29604" xr:uid="{2DB08D36-9448-44DE-A764-80F76F9733E5}"/>
    <cellStyle name="SAPBEXHLevel3 5 2 5" xfId="29186" xr:uid="{A4564690-9196-4826-90DB-A477C7EC0B7D}"/>
    <cellStyle name="SAPBEXHLevel3 5 2 6" xfId="26534" xr:uid="{FCED42B4-D1CD-44C5-A8C0-DD086CFFCB72}"/>
    <cellStyle name="SAPBEXHLevel3 5 3" xfId="20411" xr:uid="{00000000-0005-0000-0000-00004A460000}"/>
    <cellStyle name="SAPBEXHLevel3 5 3 2" xfId="28779" xr:uid="{D98AF542-A33C-4470-B829-C937D4E01216}"/>
    <cellStyle name="SAPBEXHLevel3 5 3 3" xfId="29981" xr:uid="{66EBBF71-AACA-4876-B052-E535D3A02D1A}"/>
    <cellStyle name="SAPBEXHLevel3 5 3 4" xfId="30381" xr:uid="{3E9B015D-0806-4E8A-8492-38B13BF4A823}"/>
    <cellStyle name="SAPBEXHLevel3 5 3 5" xfId="30753" xr:uid="{3AB8DCBC-E445-49B2-8342-C27BC298C573}"/>
    <cellStyle name="SAPBEXHLevel3 5 3 6" xfId="31160" xr:uid="{2271BD1B-9EE4-4C5F-8FA7-9CEE38221DC1}"/>
    <cellStyle name="SAPBEXHLevel3 5 4" xfId="28119" xr:uid="{40C4B818-4C00-4A7B-B5F5-FD62DD1F25B5}"/>
    <cellStyle name="SAPBEXHLevel3 5 5" xfId="29603" xr:uid="{966AD7FF-B1F6-4A9F-8106-89C3C1707F68}"/>
    <cellStyle name="SAPBEXHLevel3 5 6" xfId="29187" xr:uid="{D007ED1A-1201-4107-B2AB-E200CDA308EF}"/>
    <cellStyle name="SAPBEXHLevel3 5 7" xfId="26535" xr:uid="{AE28C9D5-0F03-454A-8BED-C2FCB1ECAB9E}"/>
    <cellStyle name="SAPBEXHLevel3 6" xfId="18736" xr:uid="{00000000-0005-0000-0000-00004C460000}"/>
    <cellStyle name="SAPBEXHLevel3 7" xfId="18711" xr:uid="{00000000-0005-0000-0000-000033460000}"/>
    <cellStyle name="SAPBEXHLevel3 8" xfId="20959" xr:uid="{7CAFB3D0-8642-41D7-B69A-F83178FF19DF}"/>
    <cellStyle name="SAPBEXHLevel3X" xfId="2719" xr:uid="{00000000-0005-0000-0000-00007E0A0000}"/>
    <cellStyle name="SAPBEXHLevel3X 10" xfId="27749" xr:uid="{1467C0C2-2C8C-4C35-874F-A5303A072EF0}"/>
    <cellStyle name="SAPBEXHLevel3X 11" xfId="26913" xr:uid="{62C453BF-10B9-46C8-B4CB-6E3D5A123B23}"/>
    <cellStyle name="SAPBEXHLevel3X 12" xfId="28978" xr:uid="{02B6ECE6-E53D-448D-BF38-2A7638A7E29A}"/>
    <cellStyle name="SAPBEXHLevel3X 2" xfId="2720" xr:uid="{00000000-0005-0000-0000-00007F0A0000}"/>
    <cellStyle name="SAPBEXHLevel3X 2 10" xfId="28977" xr:uid="{E669741D-1D7A-4705-9E79-964906568615}"/>
    <cellStyle name="SAPBEXHLevel3X 2 2" xfId="2721" xr:uid="{00000000-0005-0000-0000-0000800A0000}"/>
    <cellStyle name="SAPBEXHLevel3X 2 2 2" xfId="18740" xr:uid="{00000000-0005-0000-0000-000050460000}"/>
    <cellStyle name="SAPBEXHLevel3X 2 2 2 2" xfId="18741" xr:uid="{00000000-0005-0000-0000-000051460000}"/>
    <cellStyle name="SAPBEXHLevel3X 2 2 2 3" xfId="20413" xr:uid="{00000000-0005-0000-0000-000050460000}"/>
    <cellStyle name="SAPBEXHLevel3X 2 2 2 3 2" xfId="28781" xr:uid="{4BF175FA-63E4-4967-88AB-6B8FA43EA1AE}"/>
    <cellStyle name="SAPBEXHLevel3X 2 2 2 3 3" xfId="29983" xr:uid="{B8FDC39D-AD47-4673-B8FA-23736B5E0EFB}"/>
    <cellStyle name="SAPBEXHLevel3X 2 2 2 3 4" xfId="30383" xr:uid="{8581561C-B478-4E94-94B2-69DD655E9476}"/>
    <cellStyle name="SAPBEXHLevel3X 2 2 2 3 5" xfId="30755" xr:uid="{947BEED3-D7D2-4B6B-A9EC-19F9AC23E439}"/>
    <cellStyle name="SAPBEXHLevel3X 2 2 2 3 6" xfId="31162" xr:uid="{6AE2621D-EDAD-40D7-B6FA-1A401F839344}"/>
    <cellStyle name="SAPBEXHLevel3X 2 2 2 4" xfId="28121" xr:uid="{6373D52D-AEFD-4F16-A89F-B6C71984C678}"/>
    <cellStyle name="SAPBEXHLevel3X 2 2 2 5" xfId="29605" xr:uid="{87AC414D-983E-4945-8327-71C9FD0BB9C8}"/>
    <cellStyle name="SAPBEXHLevel3X 2 2 2 6" xfId="29185" xr:uid="{FFB4B697-80D5-4A0E-9CC0-8B1B6FA4B71A}"/>
    <cellStyle name="SAPBEXHLevel3X 2 2 2 7" xfId="26533" xr:uid="{A03453AF-D00F-4C08-AE76-B8113F349667}"/>
    <cellStyle name="SAPBEXHLevel3X 2 2 3" xfId="18742" xr:uid="{00000000-0005-0000-0000-000052460000}"/>
    <cellStyle name="SAPBEXHLevel3X 2 2 4" xfId="18739" xr:uid="{00000000-0005-0000-0000-00004F460000}"/>
    <cellStyle name="SAPBEXHLevel3X 2 2 5" xfId="20962" xr:uid="{2EB90294-1C06-4931-8CC6-E59AAB02DBD3}"/>
    <cellStyle name="SAPBEXHLevel3X 2 2 6" xfId="27747" xr:uid="{DC82148E-74F5-4118-8D39-0BC62D584C98}"/>
    <cellStyle name="SAPBEXHLevel3X 2 2 7" xfId="26893" xr:uid="{27BB20AA-E697-4324-9326-B269B2757A2F}"/>
    <cellStyle name="SAPBEXHLevel3X 2 2 8" xfId="28976" xr:uid="{6336F687-4EB0-4EF0-A78E-FC7F6D365470}"/>
    <cellStyle name="SAPBEXHLevel3X 2 3" xfId="18743" xr:uid="{00000000-0005-0000-0000-000053460000}"/>
    <cellStyle name="SAPBEXHLevel3X 2 3 2" xfId="18744" xr:uid="{00000000-0005-0000-0000-000054460000}"/>
    <cellStyle name="SAPBEXHLevel3X 2 3 2 2" xfId="20414" xr:uid="{00000000-0005-0000-0000-000054460000}"/>
    <cellStyle name="SAPBEXHLevel3X 2 3 2 2 2" xfId="28782" xr:uid="{70D92F4D-90AB-40CD-8458-F4858D5C04DD}"/>
    <cellStyle name="SAPBEXHLevel3X 2 3 2 2 3" xfId="29984" xr:uid="{B33A8F5A-BC84-4C5D-901E-BAC25AD9F40A}"/>
    <cellStyle name="SAPBEXHLevel3X 2 3 2 2 4" xfId="30384" xr:uid="{676C299E-1F01-4C9D-AA94-F2B572649B9C}"/>
    <cellStyle name="SAPBEXHLevel3X 2 3 2 2 5" xfId="30756" xr:uid="{C92A9283-3E14-4529-ABFE-14E2DA90196E}"/>
    <cellStyle name="SAPBEXHLevel3X 2 3 2 2 6" xfId="31163" xr:uid="{6C34C3B9-5BFB-4E44-9C32-CBE4C4877597}"/>
    <cellStyle name="SAPBEXHLevel3X 2 3 2 3" xfId="28122" xr:uid="{2AE08CE5-BCA1-4E46-B4D0-BC8C999E5957}"/>
    <cellStyle name="SAPBEXHLevel3X 2 3 2 4" xfId="29606" xr:uid="{0DE699B4-B4B1-4572-80A2-B8DC9666684A}"/>
    <cellStyle name="SAPBEXHLevel3X 2 3 2 5" xfId="29184" xr:uid="{40F7189A-69E1-4320-BAB2-6DD6B7C82B6D}"/>
    <cellStyle name="SAPBEXHLevel3X 2 3 2 6" xfId="26532" xr:uid="{2B1B1175-69CE-4150-9E86-D8AAE71D08A4}"/>
    <cellStyle name="SAPBEXHLevel3X 2 4" xfId="18745" xr:uid="{00000000-0005-0000-0000-000055460000}"/>
    <cellStyle name="SAPBEXHLevel3X 2 4 2" xfId="20415" xr:uid="{00000000-0005-0000-0000-000055460000}"/>
    <cellStyle name="SAPBEXHLevel3X 2 4 2 2" xfId="28783" xr:uid="{E823FAE6-23FA-434B-A5F9-8D4544AD8056}"/>
    <cellStyle name="SAPBEXHLevel3X 2 4 2 3" xfId="29985" xr:uid="{38D2A344-FA55-4CB1-8994-643346E0AAE8}"/>
    <cellStyle name="SAPBEXHLevel3X 2 4 2 4" xfId="30385" xr:uid="{72AB6902-DEE1-4C91-AB4B-F62533CC6068}"/>
    <cellStyle name="SAPBEXHLevel3X 2 4 2 5" xfId="30757" xr:uid="{8C9379EA-E8C1-4116-88FB-0BC35C4023EA}"/>
    <cellStyle name="SAPBEXHLevel3X 2 4 2 6" xfId="31164" xr:uid="{29682C3E-124B-4CC7-A9FE-E85E0CAD0455}"/>
    <cellStyle name="SAPBEXHLevel3X 2 4 3" xfId="28123" xr:uid="{6F064E28-D364-47FE-9522-8725B1E35821}"/>
    <cellStyle name="SAPBEXHLevel3X 2 4 4" xfId="29607" xr:uid="{D03BE268-A288-4695-9F64-64574E0C1557}"/>
    <cellStyle name="SAPBEXHLevel3X 2 4 5" xfId="29183" xr:uid="{231405B2-EEBB-4BDD-A8D5-4B753CF76841}"/>
    <cellStyle name="SAPBEXHLevel3X 2 4 6" xfId="20811" xr:uid="{60C65DFB-8B2E-48E5-B643-9FFFD000B498}"/>
    <cellStyle name="SAPBEXHLevel3X 2 5" xfId="18746" xr:uid="{00000000-0005-0000-0000-000056460000}"/>
    <cellStyle name="SAPBEXHLevel3X 2 6" xfId="18738" xr:uid="{00000000-0005-0000-0000-00004E460000}"/>
    <cellStyle name="SAPBEXHLevel3X 2 7" xfId="20961" xr:uid="{B2202B18-A10A-4701-93ED-24211B2A7D5A}"/>
    <cellStyle name="SAPBEXHLevel3X 2 8" xfId="27748" xr:uid="{CB5285EB-4877-4733-B623-152C00C6AB3F}"/>
    <cellStyle name="SAPBEXHLevel3X 2 9" xfId="26912" xr:uid="{B04DA2F5-9EC9-433C-8521-31A13DF8638F}"/>
    <cellStyle name="SAPBEXHLevel3X 3" xfId="2722" xr:uid="{00000000-0005-0000-0000-0000810A0000}"/>
    <cellStyle name="SAPBEXHLevel3X 3 10" xfId="28975" xr:uid="{1C348617-721F-407F-97E8-99B4E38A5523}"/>
    <cellStyle name="SAPBEXHLevel3X 3 2" xfId="2723" xr:uid="{00000000-0005-0000-0000-0000820A0000}"/>
    <cellStyle name="SAPBEXHLevel3X 3 2 2" xfId="18749" xr:uid="{00000000-0005-0000-0000-000059460000}"/>
    <cellStyle name="SAPBEXHLevel3X 3 2 2 2" xfId="20416" xr:uid="{00000000-0005-0000-0000-000059460000}"/>
    <cellStyle name="SAPBEXHLevel3X 3 2 2 2 2" xfId="28784" xr:uid="{63A9D218-531D-4EFB-9E9D-59F31282126B}"/>
    <cellStyle name="SAPBEXHLevel3X 3 2 2 2 3" xfId="29986" xr:uid="{A80CC1C9-5962-49B0-8EB1-D1DA0FF9697B}"/>
    <cellStyle name="SAPBEXHLevel3X 3 2 2 2 4" xfId="30386" xr:uid="{88733B42-1222-443A-A6B1-D6286A7D993E}"/>
    <cellStyle name="SAPBEXHLevel3X 3 2 2 2 5" xfId="30758" xr:uid="{FEEF5A5D-2444-43F8-B905-4F843B0DF55F}"/>
    <cellStyle name="SAPBEXHLevel3X 3 2 2 2 6" xfId="31165" xr:uid="{EC4C452A-D626-4A93-BB88-16CEF9417A4D}"/>
    <cellStyle name="SAPBEXHLevel3X 3 2 2 3" xfId="28124" xr:uid="{04924186-57A4-444F-9A28-4704F01DD3FB}"/>
    <cellStyle name="SAPBEXHLevel3X 3 2 2 4" xfId="29609" xr:uid="{536536F5-7D14-42E8-9756-B3FF54F89A1A}"/>
    <cellStyle name="SAPBEXHLevel3X 3 2 2 5" xfId="29182" xr:uid="{9A919273-6773-47A0-903E-3CC276C6E2BF}"/>
    <cellStyle name="SAPBEXHLevel3X 3 2 2 6" xfId="26531" xr:uid="{8A725A1C-CF35-49A6-AF0C-E8BA1DB4AC27}"/>
    <cellStyle name="SAPBEXHLevel3X 3 2 3" xfId="18748" xr:uid="{00000000-0005-0000-0000-000058460000}"/>
    <cellStyle name="SAPBEXHLevel3X 3 2 4" xfId="20964" xr:uid="{4B11B1F5-6E61-4D00-AA56-CCB552DC48F6}"/>
    <cellStyle name="SAPBEXHLevel3X 3 2 5" xfId="27745" xr:uid="{C9A51ADD-37F1-444F-9AA4-59256D880C80}"/>
    <cellStyle name="SAPBEXHLevel3X 3 2 6" xfId="29431" xr:uid="{11787650-A2AF-4E0C-92E4-88592BB3A291}"/>
    <cellStyle name="SAPBEXHLevel3X 3 2 7" xfId="26910" xr:uid="{53B300E1-38AF-494B-A586-5A97223767C9}"/>
    <cellStyle name="SAPBEXHLevel3X 3 2 8" xfId="28974" xr:uid="{25A73CD1-CECE-4CCD-94D6-796FD662F745}"/>
    <cellStyle name="SAPBEXHLevel3X 3 3" xfId="18750" xr:uid="{00000000-0005-0000-0000-00005A460000}"/>
    <cellStyle name="SAPBEXHLevel3X 3 3 2" xfId="18751" xr:uid="{00000000-0005-0000-0000-00005B460000}"/>
    <cellStyle name="SAPBEXHLevel3X 3 3 2 2" xfId="20418" xr:uid="{00000000-0005-0000-0000-00005B460000}"/>
    <cellStyle name="SAPBEXHLevel3X 3 3 2 2 2" xfId="28786" xr:uid="{CA08718B-2BA3-458B-9033-DC966FBB4DC6}"/>
    <cellStyle name="SAPBEXHLevel3X 3 3 2 2 3" xfId="29988" xr:uid="{5F43CEAA-5ADA-4471-8663-CEC01C0712AC}"/>
    <cellStyle name="SAPBEXHLevel3X 3 3 2 2 4" xfId="30388" xr:uid="{5ACAE3C9-E134-4231-ABE4-AE588C702289}"/>
    <cellStyle name="SAPBEXHLevel3X 3 3 2 2 5" xfId="30760" xr:uid="{20DE7F8B-56DD-4B44-AD84-B46C159C95AC}"/>
    <cellStyle name="SAPBEXHLevel3X 3 3 2 2 6" xfId="31167" xr:uid="{2BD81E3D-3433-4685-9FBF-382A512A88AB}"/>
    <cellStyle name="SAPBEXHLevel3X 3 3 2 3" xfId="28126" xr:uid="{39B50878-8AC1-406E-875A-005BD4374A06}"/>
    <cellStyle name="SAPBEXHLevel3X 3 3 2 4" xfId="29611" xr:uid="{1AB1BF10-4873-40B3-9107-C7D65E58BE25}"/>
    <cellStyle name="SAPBEXHLevel3X 3 3 2 5" xfId="29180" xr:uid="{A346FBF4-A458-4838-B151-96B22DF37325}"/>
    <cellStyle name="SAPBEXHLevel3X 3 3 2 6" xfId="20810" xr:uid="{ADFF8ACA-3C0D-4C15-A3C4-7C08CB4A05A9}"/>
    <cellStyle name="SAPBEXHLevel3X 3 3 3" xfId="20417" xr:uid="{00000000-0005-0000-0000-00005A460000}"/>
    <cellStyle name="SAPBEXHLevel3X 3 3 3 2" xfId="28785" xr:uid="{7D28D91D-43BD-4E0C-9D08-AC7DC914B5C8}"/>
    <cellStyle name="SAPBEXHLevel3X 3 3 3 3" xfId="29987" xr:uid="{57E8D196-BF44-4435-8615-3E2151642AB9}"/>
    <cellStyle name="SAPBEXHLevel3X 3 3 3 4" xfId="30387" xr:uid="{8E249905-B7B9-4378-A303-EF0988050797}"/>
    <cellStyle name="SAPBEXHLevel3X 3 3 3 5" xfId="30759" xr:uid="{7EE3A707-9036-401F-AF1D-8D559810BF0E}"/>
    <cellStyle name="SAPBEXHLevel3X 3 3 3 6" xfId="31166" xr:uid="{B0D22F7C-4B8D-4BCE-968A-4AD5068226C5}"/>
    <cellStyle name="SAPBEXHLevel3X 3 3 4" xfId="28125" xr:uid="{5F1C6E0D-664C-464E-A59E-908FF5A43B68}"/>
    <cellStyle name="SAPBEXHLevel3X 3 3 5" xfId="29610" xr:uid="{F9FC8A7E-941E-498A-A679-3272FC8B5841}"/>
    <cellStyle name="SAPBEXHLevel3X 3 3 6" xfId="29181" xr:uid="{F42E52D7-9F69-4719-9FEB-03EC4A99A1BF}"/>
    <cellStyle name="SAPBEXHLevel3X 3 3 7" xfId="26530" xr:uid="{B89ED96B-1EB8-47A1-8750-A9B5B785EFA4}"/>
    <cellStyle name="SAPBEXHLevel3X 3 4" xfId="18752" xr:uid="{00000000-0005-0000-0000-00005C460000}"/>
    <cellStyle name="SAPBEXHLevel3X 3 4 2" xfId="20419" xr:uid="{00000000-0005-0000-0000-00005C460000}"/>
    <cellStyle name="SAPBEXHLevel3X 3 4 2 2" xfId="28787" xr:uid="{8F462324-3A29-4257-9047-410166F9F1FB}"/>
    <cellStyle name="SAPBEXHLevel3X 3 4 2 3" xfId="29989" xr:uid="{DEFC776B-9D72-4B9B-9834-96364D6D6A5A}"/>
    <cellStyle name="SAPBEXHLevel3X 3 4 2 4" xfId="30389" xr:uid="{54779DE6-746F-46DE-8951-7108E762AE44}"/>
    <cellStyle name="SAPBEXHLevel3X 3 4 2 5" xfId="30761" xr:uid="{9F531F52-0290-435F-9797-41E22AD4F223}"/>
    <cellStyle name="SAPBEXHLevel3X 3 4 2 6" xfId="31168" xr:uid="{CC029F3D-02C0-4703-8F33-70DF512B2D12}"/>
    <cellStyle name="SAPBEXHLevel3X 3 4 3" xfId="28127" xr:uid="{320D3242-412B-438E-9F80-040BCD3B11DC}"/>
    <cellStyle name="SAPBEXHLevel3X 3 4 4" xfId="29612" xr:uid="{6E0F5234-DC4A-4578-9F56-F8628E550585}"/>
    <cellStyle name="SAPBEXHLevel3X 3 4 5" xfId="29179" xr:uid="{C6117491-68FD-4CAC-A750-FBD1859854BA}"/>
    <cellStyle name="SAPBEXHLevel3X 3 4 6" xfId="26529" xr:uid="{1FF3F18E-EBDF-4195-86D8-D0CA5D4F3689}"/>
    <cellStyle name="SAPBEXHLevel3X 3 5" xfId="18753" xr:uid="{00000000-0005-0000-0000-00005D460000}"/>
    <cellStyle name="SAPBEXHLevel3X 3 6" xfId="18747" xr:uid="{00000000-0005-0000-0000-000057460000}"/>
    <cellStyle name="SAPBEXHLevel3X 3 7" xfId="20963" xr:uid="{1BA893D9-5FC9-44BE-964D-B01E52D7908D}"/>
    <cellStyle name="SAPBEXHLevel3X 3 8" xfId="27746" xr:uid="{578F60AA-9DE7-4108-8F40-82333920AA87}"/>
    <cellStyle name="SAPBEXHLevel3X 3 9" xfId="26911" xr:uid="{B027D9C6-65BB-46D0-9242-45A63F7A3E2F}"/>
    <cellStyle name="SAPBEXHLevel3X 4" xfId="2724" xr:uid="{00000000-0005-0000-0000-0000830A0000}"/>
    <cellStyle name="SAPBEXHLevel3X 4 2" xfId="18755" xr:uid="{00000000-0005-0000-0000-00005F460000}"/>
    <cellStyle name="SAPBEXHLevel3X 4 2 2" xfId="18756" xr:uid="{00000000-0005-0000-0000-000060460000}"/>
    <cellStyle name="SAPBEXHLevel3X 4 2 2 2" xfId="20421" xr:uid="{00000000-0005-0000-0000-000060460000}"/>
    <cellStyle name="SAPBEXHLevel3X 4 2 2 2 2" xfId="28789" xr:uid="{4EB985A6-1FCD-4305-93F9-21C84BEB7E25}"/>
    <cellStyle name="SAPBEXHLevel3X 4 2 2 2 3" xfId="29991" xr:uid="{D5E1FE71-5000-487E-8CAA-744B0D9C1201}"/>
    <cellStyle name="SAPBEXHLevel3X 4 2 2 2 4" xfId="30391" xr:uid="{5395C927-77F4-400D-B3BD-2BFD4A7AD8EB}"/>
    <cellStyle name="SAPBEXHLevel3X 4 2 2 2 5" xfId="30763" xr:uid="{FA4ABB73-E0E5-4831-B65A-4B190BDCFD28}"/>
    <cellStyle name="SAPBEXHLevel3X 4 2 2 2 6" xfId="31170" xr:uid="{A475D909-61DE-42F0-94B5-0864006CC1EA}"/>
    <cellStyle name="SAPBEXHLevel3X 4 2 2 3" xfId="28129" xr:uid="{4E677463-0CBD-45B1-B41E-649C15D056DE}"/>
    <cellStyle name="SAPBEXHLevel3X 4 2 2 4" xfId="29615" xr:uid="{6CF3118B-B752-4107-91A5-2D0619950222}"/>
    <cellStyle name="SAPBEXHLevel3X 4 2 2 5" xfId="29177" xr:uid="{95FE2E46-29D5-4A23-9D97-2A3534D23117}"/>
    <cellStyle name="SAPBEXHLevel3X 4 2 2 6" xfId="26527" xr:uid="{C0A9A95F-4AE4-4A26-A44B-3431BFF7DC9F}"/>
    <cellStyle name="SAPBEXHLevel3X 4 2 3" xfId="18757" xr:uid="{00000000-0005-0000-0000-000061460000}"/>
    <cellStyle name="SAPBEXHLevel3X 4 2 4" xfId="20420" xr:uid="{00000000-0005-0000-0000-00005F460000}"/>
    <cellStyle name="SAPBEXHLevel3X 4 2 4 2" xfId="28788" xr:uid="{D38DCADF-7849-4721-BC65-70641D9AC2AC}"/>
    <cellStyle name="SAPBEXHLevel3X 4 2 4 3" xfId="29990" xr:uid="{C84B5036-D0C3-4EFD-B859-702A17A9761A}"/>
    <cellStyle name="SAPBEXHLevel3X 4 2 4 4" xfId="30390" xr:uid="{D9D61BA4-BB11-4E05-9F78-BE493553D473}"/>
    <cellStyle name="SAPBEXHLevel3X 4 2 4 5" xfId="30762" xr:uid="{A2F861B3-D55B-4B2F-BB47-ACA2E1F7FF41}"/>
    <cellStyle name="SAPBEXHLevel3X 4 2 4 6" xfId="31169" xr:uid="{0F7F49BE-5ED0-4320-8E60-6739081ADF95}"/>
    <cellStyle name="SAPBEXHLevel3X 4 2 5" xfId="28128" xr:uid="{FDE0E86C-C6AC-44DD-991A-C527C4B814DC}"/>
    <cellStyle name="SAPBEXHLevel3X 4 2 6" xfId="29614" xr:uid="{89BCFFAB-8312-4A97-B044-3B11CD292F63}"/>
    <cellStyle name="SAPBEXHLevel3X 4 2 7" xfId="29178" xr:uid="{07F3045D-8101-4A1D-AE61-08301818B506}"/>
    <cellStyle name="SAPBEXHLevel3X 4 2 8" xfId="26528" xr:uid="{146CEEAA-7069-48B2-ABE0-323E1D2C72ED}"/>
    <cellStyle name="SAPBEXHLevel3X 4 3" xfId="18758" xr:uid="{00000000-0005-0000-0000-000062460000}"/>
    <cellStyle name="SAPBEXHLevel3X 4 4" xfId="18754" xr:uid="{00000000-0005-0000-0000-00005E460000}"/>
    <cellStyle name="SAPBEXHLevel3X 4 5" xfId="20965" xr:uid="{700E1691-5613-4C6B-B0CB-F377FA3078EE}"/>
    <cellStyle name="SAPBEXHLevel3X 4 6" xfId="27744" xr:uid="{32399BD9-2EB1-4BCF-A9C1-724738F59E54}"/>
    <cellStyle name="SAPBEXHLevel3X 4 7" xfId="20861" xr:uid="{E0919A83-0684-41DB-8E34-228899CE27C1}"/>
    <cellStyle name="SAPBEXHLevel3X 4 8" xfId="28973" xr:uid="{8D92053D-79F3-4031-9508-D37D88D5D207}"/>
    <cellStyle name="SAPBEXHLevel3X 5" xfId="18759" xr:uid="{00000000-0005-0000-0000-000063460000}"/>
    <cellStyle name="SAPBEXHLevel3X 5 2" xfId="18760" xr:uid="{00000000-0005-0000-0000-000064460000}"/>
    <cellStyle name="SAPBEXHLevel3X 5 2 2" xfId="20422" xr:uid="{00000000-0005-0000-0000-000064460000}"/>
    <cellStyle name="SAPBEXHLevel3X 5 2 2 2" xfId="28790" xr:uid="{949C11C8-1C57-4240-9929-610A7CFAB0F2}"/>
    <cellStyle name="SAPBEXHLevel3X 5 2 2 3" xfId="29992" xr:uid="{EA0264CF-F0B0-4738-81E9-7F4B9884E353}"/>
    <cellStyle name="SAPBEXHLevel3X 5 2 2 4" xfId="30392" xr:uid="{A7D5379C-79E5-46F3-8D64-CEBABDCCCEA9}"/>
    <cellStyle name="SAPBEXHLevel3X 5 2 2 5" xfId="30764" xr:uid="{14546301-E226-4E97-ACD8-36C685A5F308}"/>
    <cellStyle name="SAPBEXHLevel3X 5 2 2 6" xfId="31171" xr:uid="{63B31C3C-5633-4335-9B37-01E408B3157F}"/>
    <cellStyle name="SAPBEXHLevel3X 5 2 3" xfId="28130" xr:uid="{706BD347-8309-42A1-A8F5-C736E57145AC}"/>
    <cellStyle name="SAPBEXHLevel3X 5 2 4" xfId="29616" xr:uid="{092BA0F8-0FE1-4998-AD2D-F0353181AE06}"/>
    <cellStyle name="SAPBEXHLevel3X 5 2 5" xfId="29176" xr:uid="{5D2B10A5-9F33-4F08-8DC5-BC08527FC4E0}"/>
    <cellStyle name="SAPBEXHLevel3X 5 2 6" xfId="20809" xr:uid="{533205F5-825E-48B0-A841-4C01E58F3B7E}"/>
    <cellStyle name="SAPBEXHLevel3X 6" xfId="18761" xr:uid="{00000000-0005-0000-0000-000065460000}"/>
    <cellStyle name="SAPBEXHLevel3X 6 2" xfId="20423" xr:uid="{00000000-0005-0000-0000-000065460000}"/>
    <cellStyle name="SAPBEXHLevel3X 6 2 2" xfId="28791" xr:uid="{C88E2C4F-811D-4D0E-AA14-684F39CEE778}"/>
    <cellStyle name="SAPBEXHLevel3X 6 2 3" xfId="29993" xr:uid="{66DF5EF6-78F9-420B-BEF8-66BB77F68D9E}"/>
    <cellStyle name="SAPBEXHLevel3X 6 2 4" xfId="30393" xr:uid="{D44AC2A9-46A6-439F-B172-FD02C5FAD1AD}"/>
    <cellStyle name="SAPBEXHLevel3X 6 2 5" xfId="30765" xr:uid="{F21C15AF-3EFA-4249-8A96-3B7470FBEF9A}"/>
    <cellStyle name="SAPBEXHLevel3X 6 2 6" xfId="31172" xr:uid="{60E0E8A7-C579-43EE-B9BA-3CEB9F9312DE}"/>
    <cellStyle name="SAPBEXHLevel3X 6 3" xfId="28131" xr:uid="{114E22AA-FD77-4195-9874-0EF84D7D34B6}"/>
    <cellStyle name="SAPBEXHLevel3X 6 4" xfId="29617" xr:uid="{D2179DCB-2118-4B74-821B-BD9C841C53C9}"/>
    <cellStyle name="SAPBEXHLevel3X 6 5" xfId="29175" xr:uid="{1ED624C9-DB6E-49BE-A785-303FB696166B}"/>
    <cellStyle name="SAPBEXHLevel3X 6 6" xfId="20808" xr:uid="{D90B5405-2978-4F4B-AC88-E9A63A095A59}"/>
    <cellStyle name="SAPBEXHLevel3X 7" xfId="18762" xr:uid="{00000000-0005-0000-0000-000066460000}"/>
    <cellStyle name="SAPBEXHLevel3X 8" xfId="18737" xr:uid="{00000000-0005-0000-0000-00004D460000}"/>
    <cellStyle name="SAPBEXHLevel3X 9" xfId="20960" xr:uid="{9AB2E74C-B352-42E9-8300-BD1CEB1F1CC4}"/>
    <cellStyle name="SAPBEXHLevel3X_2010-2012 Program Workbook_Incent_FS" xfId="2725" xr:uid="{00000000-0005-0000-0000-0000840A0000}"/>
    <cellStyle name="SAPBEXinputData" xfId="2726" xr:uid="{00000000-0005-0000-0000-0000850A0000}"/>
    <cellStyle name="SAPBEXinputData 10" xfId="18764" xr:uid="{00000000-0005-0000-0000-000069460000}"/>
    <cellStyle name="SAPBEXinputData 10 2" xfId="18765" xr:uid="{00000000-0005-0000-0000-00006A460000}"/>
    <cellStyle name="SAPBEXinputData 10 2 2" xfId="18766" xr:uid="{00000000-0005-0000-0000-00006B460000}"/>
    <cellStyle name="SAPBEXinputData 10 2 3" xfId="18767" xr:uid="{00000000-0005-0000-0000-00006C460000}"/>
    <cellStyle name="SAPBEXinputData 10 3" xfId="18768" xr:uid="{00000000-0005-0000-0000-00006D460000}"/>
    <cellStyle name="SAPBEXinputData 10 4" xfId="18769" xr:uid="{00000000-0005-0000-0000-00006E460000}"/>
    <cellStyle name="SAPBEXinputData 10 4 2" xfId="28132" xr:uid="{4F588114-F5CE-41BD-A094-9CE95D169F90}"/>
    <cellStyle name="SAPBEXinputData 10 5" xfId="18770" xr:uid="{00000000-0005-0000-0000-00006F460000}"/>
    <cellStyle name="SAPBEXinputData 10 5 2" xfId="28133" xr:uid="{AC7D3A01-43FA-4054-8639-451DAEE41FFA}"/>
    <cellStyle name="SAPBEXinputData 10 6" xfId="18771" xr:uid="{00000000-0005-0000-0000-000070460000}"/>
    <cellStyle name="SAPBEXinputData 11" xfId="18772" xr:uid="{00000000-0005-0000-0000-000071460000}"/>
    <cellStyle name="SAPBEXinputData 11 2" xfId="18773" xr:uid="{00000000-0005-0000-0000-000072460000}"/>
    <cellStyle name="SAPBEXinputData 11 3" xfId="18774" xr:uid="{00000000-0005-0000-0000-000073460000}"/>
    <cellStyle name="SAPBEXinputData 12" xfId="18775" xr:uid="{00000000-0005-0000-0000-000074460000}"/>
    <cellStyle name="SAPBEXinputData 12 2" xfId="18776" xr:uid="{00000000-0005-0000-0000-000075460000}"/>
    <cellStyle name="SAPBEXinputData 12 2 2" xfId="29619" xr:uid="{8E89617C-EE4A-46F5-AD20-CF5252C9E202}"/>
    <cellStyle name="SAPBEXinputData 12 2 3" xfId="29174" xr:uid="{BABADFEF-4BA2-41DF-B37E-737A34C51C81}"/>
    <cellStyle name="SAPBEXinputData 13" xfId="18777" xr:uid="{00000000-0005-0000-0000-000076460000}"/>
    <cellStyle name="SAPBEXinputData 13 2" xfId="28134" xr:uid="{BDF3E6F7-C1B0-462D-BD09-42D71313D6BF}"/>
    <cellStyle name="SAPBEXinputData 14" xfId="18778" xr:uid="{00000000-0005-0000-0000-000077460000}"/>
    <cellStyle name="SAPBEXinputData 14 2" xfId="20424" xr:uid="{00000000-0005-0000-0000-000077460000}"/>
    <cellStyle name="SAPBEXinputData 14 2 2" xfId="28792" xr:uid="{8771DC19-0DC2-4853-9871-70476ADCFB4C}"/>
    <cellStyle name="SAPBEXinputData 14 3" xfId="28135" xr:uid="{A87E362C-ECB7-44A7-BF95-2587FE62A2A4}"/>
    <cellStyle name="SAPBEXinputData 15" xfId="18779" xr:uid="{00000000-0005-0000-0000-000078460000}"/>
    <cellStyle name="SAPBEXinputData 16" xfId="18763" xr:uid="{00000000-0005-0000-0000-000068460000}"/>
    <cellStyle name="SAPBEXinputData 17" xfId="20966" xr:uid="{02C30CA1-62CD-4E58-8ACB-ABB6221A3A6F}"/>
    <cellStyle name="SAPBEXinputData 2" xfId="2727" xr:uid="{00000000-0005-0000-0000-0000860A0000}"/>
    <cellStyle name="SAPBEXinputData 2 2" xfId="2907" xr:uid="{00000000-0005-0000-0000-0000870A0000}"/>
    <cellStyle name="SAPBEXinputData 2 2 2" xfId="18782" xr:uid="{00000000-0005-0000-0000-00007B460000}"/>
    <cellStyle name="SAPBEXinputData 2 2 2 2" xfId="18783" xr:uid="{00000000-0005-0000-0000-00007C460000}"/>
    <cellStyle name="SAPBEXinputData 2 2 2 3" xfId="20425" xr:uid="{00000000-0005-0000-0000-00007B460000}"/>
    <cellStyle name="SAPBEXinputData 2 2 2 3 2" xfId="28793" xr:uid="{86BA831B-ECC2-4663-876E-A7CA4DE4564A}"/>
    <cellStyle name="SAPBEXinputData 2 2 2 4" xfId="28136" xr:uid="{0D10A156-66FE-45CA-A8E2-D7CD79834212}"/>
    <cellStyle name="SAPBEXinputData 2 2 3" xfId="18784" xr:uid="{00000000-0005-0000-0000-00007D460000}"/>
    <cellStyle name="SAPBEXinputData 2 2 4" xfId="18781" xr:uid="{00000000-0005-0000-0000-00007A460000}"/>
    <cellStyle name="SAPBEXinputData 2 2 5" xfId="21057" xr:uid="{4E4C4B23-0D4F-428E-B2B6-F8A9B06D6E61}"/>
    <cellStyle name="SAPBEXinputData 2 3" xfId="18785" xr:uid="{00000000-0005-0000-0000-00007E460000}"/>
    <cellStyle name="SAPBEXinputData 2 4" xfId="18786" xr:uid="{00000000-0005-0000-0000-00007F460000}"/>
    <cellStyle name="SAPBEXinputData 2 4 2" xfId="29620" xr:uid="{57679B01-C97D-4EF1-8A64-F9AC3287D4E3}"/>
    <cellStyle name="SAPBEXinputData 2 4 3" xfId="29173" xr:uid="{283234B3-5802-47A2-90E4-36A2046E7C51}"/>
    <cellStyle name="SAPBEXinputData 2 5" xfId="18787" xr:uid="{00000000-0005-0000-0000-000080460000}"/>
    <cellStyle name="SAPBEXinputData 2 6" xfId="18780" xr:uid="{00000000-0005-0000-0000-000079460000}"/>
    <cellStyle name="SAPBEXinputData 2 7" xfId="20967" xr:uid="{D996E4AA-9AA3-4B74-9605-D293DD4E8A9E}"/>
    <cellStyle name="SAPBEXinputData 3" xfId="2728" xr:uid="{00000000-0005-0000-0000-0000880A0000}"/>
    <cellStyle name="SAPBEXinputData 3 10" xfId="18789" xr:uid="{00000000-0005-0000-0000-000082460000}"/>
    <cellStyle name="SAPBEXinputData 3 11" xfId="18790" xr:uid="{00000000-0005-0000-0000-000083460000}"/>
    <cellStyle name="SAPBEXinputData 3 11 2" xfId="28137" xr:uid="{F7D78135-3750-4F45-90EC-6C2918AB4E94}"/>
    <cellStyle name="SAPBEXinputData 3 12" xfId="18791" xr:uid="{00000000-0005-0000-0000-000084460000}"/>
    <cellStyle name="SAPBEXinputData 3 12 2" xfId="28138" xr:uid="{609FE8A7-ABAF-4DF9-8CF3-E580BDA124B3}"/>
    <cellStyle name="SAPBEXinputData 3 13" xfId="18792" xr:uid="{00000000-0005-0000-0000-000085460000}"/>
    <cellStyle name="SAPBEXinputData 3 14" xfId="18788" xr:uid="{00000000-0005-0000-0000-000081460000}"/>
    <cellStyle name="SAPBEXinputData 3 15" xfId="20968" xr:uid="{7DAF0439-76B4-46E9-95ED-13633116D258}"/>
    <cellStyle name="SAPBEXinputData 3 2" xfId="2908" xr:uid="{00000000-0005-0000-0000-0000890A0000}"/>
    <cellStyle name="SAPBEXinputData 3 2 10" xfId="18794" xr:uid="{00000000-0005-0000-0000-000087460000}"/>
    <cellStyle name="SAPBEXinputData 3 2 10 2" xfId="28139" xr:uid="{11D67D4E-8A8E-44D6-978D-94A2388AF7A8}"/>
    <cellStyle name="SAPBEXinputData 3 2 11" xfId="18795" xr:uid="{00000000-0005-0000-0000-000088460000}"/>
    <cellStyle name="SAPBEXinputData 3 2 12" xfId="18793" xr:uid="{00000000-0005-0000-0000-000086460000}"/>
    <cellStyle name="SAPBEXinputData 3 2 13" xfId="21058" xr:uid="{24E82D9F-A534-4EFA-86E5-65D918189B53}"/>
    <cellStyle name="SAPBEXinputData 3 2 2" xfId="18796" xr:uid="{00000000-0005-0000-0000-000089460000}"/>
    <cellStyle name="SAPBEXinputData 3 2 2 10" xfId="18797" xr:uid="{00000000-0005-0000-0000-00008A460000}"/>
    <cellStyle name="SAPBEXinputData 3 2 2 2" xfId="18798" xr:uid="{00000000-0005-0000-0000-00008B460000}"/>
    <cellStyle name="SAPBEXinputData 3 2 2 2 2" xfId="18799" xr:uid="{00000000-0005-0000-0000-00008C460000}"/>
    <cellStyle name="SAPBEXinputData 3 2 2 2 2 2" xfId="18800" xr:uid="{00000000-0005-0000-0000-00008D460000}"/>
    <cellStyle name="SAPBEXinputData 3 2 2 2 2 2 2" xfId="18801" xr:uid="{00000000-0005-0000-0000-00008E460000}"/>
    <cellStyle name="SAPBEXinputData 3 2 2 2 2 2 2 2" xfId="18802" xr:uid="{00000000-0005-0000-0000-00008F460000}"/>
    <cellStyle name="SAPBEXinputData 3 2 2 2 2 2 2 3" xfId="18803" xr:uid="{00000000-0005-0000-0000-000090460000}"/>
    <cellStyle name="SAPBEXinputData 3 2 2 2 2 2 3" xfId="18804" xr:uid="{00000000-0005-0000-0000-000091460000}"/>
    <cellStyle name="SAPBEXinputData 3 2 2 2 2 2 4" xfId="18805" xr:uid="{00000000-0005-0000-0000-000092460000}"/>
    <cellStyle name="SAPBEXinputData 3 2 2 2 2 2 4 2" xfId="28140" xr:uid="{62EA7A24-6375-4183-B55F-958EDAEE78E3}"/>
    <cellStyle name="SAPBEXinputData 3 2 2 2 2 2 5" xfId="18806" xr:uid="{00000000-0005-0000-0000-000093460000}"/>
    <cellStyle name="SAPBEXinputData 3 2 2 2 2 2 5 2" xfId="28141" xr:uid="{DD211130-A45F-43DC-A6B1-B5334DBFB16D}"/>
    <cellStyle name="SAPBEXinputData 3 2 2 2 2 2 6" xfId="18807" xr:uid="{00000000-0005-0000-0000-000094460000}"/>
    <cellStyle name="SAPBEXinputData 3 2 2 2 2 3" xfId="18808" xr:uid="{00000000-0005-0000-0000-000095460000}"/>
    <cellStyle name="SAPBEXinputData 3 2 2 2 2 3 2" xfId="18809" xr:uid="{00000000-0005-0000-0000-000096460000}"/>
    <cellStyle name="SAPBEXinputData 3 2 2 2 2 3 2 2" xfId="18810" xr:uid="{00000000-0005-0000-0000-000097460000}"/>
    <cellStyle name="SAPBEXinputData 3 2 2 2 2 3 2 3" xfId="18811" xr:uid="{00000000-0005-0000-0000-000098460000}"/>
    <cellStyle name="SAPBEXinputData 3 2 2 2 2 3 3" xfId="18812" xr:uid="{00000000-0005-0000-0000-000099460000}"/>
    <cellStyle name="SAPBEXinputData 3 2 2 2 2 3 3 2" xfId="18813" xr:uid="{00000000-0005-0000-0000-00009A460000}"/>
    <cellStyle name="SAPBEXinputData 3 2 2 2 2 3 3 3" xfId="28142" xr:uid="{69664B4D-E4D3-4113-970F-D75C7BDD113E}"/>
    <cellStyle name="SAPBEXinputData 3 2 2 2 2 3 4" xfId="18814" xr:uid="{00000000-0005-0000-0000-00009B460000}"/>
    <cellStyle name="SAPBEXinputData 3 2 2 2 2 4" xfId="18815" xr:uid="{00000000-0005-0000-0000-00009C460000}"/>
    <cellStyle name="SAPBEXinputData 3 2 2 2 2 4 2" xfId="18816" xr:uid="{00000000-0005-0000-0000-00009D460000}"/>
    <cellStyle name="SAPBEXinputData 3 2 2 2 2 4 3" xfId="18817" xr:uid="{00000000-0005-0000-0000-00009E460000}"/>
    <cellStyle name="SAPBEXinputData 3 2 2 2 2 5" xfId="18818" xr:uid="{00000000-0005-0000-0000-00009F460000}"/>
    <cellStyle name="SAPBEXinputData 3 2 2 2 2 6" xfId="18819" xr:uid="{00000000-0005-0000-0000-0000A0460000}"/>
    <cellStyle name="SAPBEXinputData 3 2 2 2 2 6 2" xfId="28143" xr:uid="{B3148D17-56E8-4403-9DB0-EE992BDEBBCC}"/>
    <cellStyle name="SAPBEXinputData 3 2 2 2 2 7" xfId="18820" xr:uid="{00000000-0005-0000-0000-0000A1460000}"/>
    <cellStyle name="SAPBEXinputData 3 2 2 2 2 7 2" xfId="28144" xr:uid="{E96FEA81-4581-44B3-9645-A314B0E49216}"/>
    <cellStyle name="SAPBEXinputData 3 2 2 2 2 8" xfId="18821" xr:uid="{00000000-0005-0000-0000-0000A2460000}"/>
    <cellStyle name="SAPBEXinputData 3 2 2 2 3" xfId="18822" xr:uid="{00000000-0005-0000-0000-0000A3460000}"/>
    <cellStyle name="SAPBEXinputData 3 2 2 2 3 2" xfId="18823" xr:uid="{00000000-0005-0000-0000-0000A4460000}"/>
    <cellStyle name="SAPBEXinputData 3 2 2 2 3 2 2" xfId="18824" xr:uid="{00000000-0005-0000-0000-0000A5460000}"/>
    <cellStyle name="SAPBEXinputData 3 2 2 2 3 2 3" xfId="18825" xr:uid="{00000000-0005-0000-0000-0000A6460000}"/>
    <cellStyle name="SAPBEXinputData 3 2 2 2 3 3" xfId="18826" xr:uid="{00000000-0005-0000-0000-0000A7460000}"/>
    <cellStyle name="SAPBEXinputData 3 2 2 2 3 4" xfId="18827" xr:uid="{00000000-0005-0000-0000-0000A8460000}"/>
    <cellStyle name="SAPBEXinputData 3 2 2 2 3 4 2" xfId="28145" xr:uid="{6941C2C0-AD86-490F-B391-1649A7C6A36B}"/>
    <cellStyle name="SAPBEXinputData 3 2 2 2 3 5" xfId="18828" xr:uid="{00000000-0005-0000-0000-0000A9460000}"/>
    <cellStyle name="SAPBEXinputData 3 2 2 2 3 5 2" xfId="28146" xr:uid="{51A07C33-F4D0-442A-A7A2-C707D1DA05CA}"/>
    <cellStyle name="SAPBEXinputData 3 2 2 2 3 6" xfId="18829" xr:uid="{00000000-0005-0000-0000-0000AA460000}"/>
    <cellStyle name="SAPBEXinputData 3 2 2 2 4" xfId="18830" xr:uid="{00000000-0005-0000-0000-0000AB460000}"/>
    <cellStyle name="SAPBEXinputData 3 2 2 2 4 2" xfId="18831" xr:uid="{00000000-0005-0000-0000-0000AC460000}"/>
    <cellStyle name="SAPBEXinputData 3 2 2 2 4 2 2" xfId="18832" xr:uid="{00000000-0005-0000-0000-0000AD460000}"/>
    <cellStyle name="SAPBEXinputData 3 2 2 2 4 2 3" xfId="18833" xr:uid="{00000000-0005-0000-0000-0000AE460000}"/>
    <cellStyle name="SAPBEXinputData 3 2 2 2 4 3" xfId="18834" xr:uid="{00000000-0005-0000-0000-0000AF460000}"/>
    <cellStyle name="SAPBEXinputData 3 2 2 2 4 3 2" xfId="18835" xr:uid="{00000000-0005-0000-0000-0000B0460000}"/>
    <cellStyle name="SAPBEXinputData 3 2 2 2 4 3 3" xfId="28147" xr:uid="{D7F8A2A2-3866-476C-8927-7FDB5699542C}"/>
    <cellStyle name="SAPBEXinputData 3 2 2 2 4 4" xfId="18836" xr:uid="{00000000-0005-0000-0000-0000B1460000}"/>
    <cellStyle name="SAPBEXinputData 3 2 2 2 5" xfId="18837" xr:uid="{00000000-0005-0000-0000-0000B2460000}"/>
    <cellStyle name="SAPBEXinputData 3 2 2 2 5 2" xfId="18838" xr:uid="{00000000-0005-0000-0000-0000B3460000}"/>
    <cellStyle name="SAPBEXinputData 3 2 2 2 5 3" xfId="18839" xr:uid="{00000000-0005-0000-0000-0000B4460000}"/>
    <cellStyle name="SAPBEXinputData 3 2 2 2 6" xfId="18840" xr:uid="{00000000-0005-0000-0000-0000B5460000}"/>
    <cellStyle name="SAPBEXinputData 3 2 2 2 7" xfId="18841" xr:uid="{00000000-0005-0000-0000-0000B6460000}"/>
    <cellStyle name="SAPBEXinputData 3 2 2 2 7 2" xfId="28148" xr:uid="{5A7F2F3C-D2EE-4E33-8629-EBE595B7B49B}"/>
    <cellStyle name="SAPBEXinputData 3 2 2 2 8" xfId="18842" xr:uid="{00000000-0005-0000-0000-0000B7460000}"/>
    <cellStyle name="SAPBEXinputData 3 2 2 2 8 2" xfId="28149" xr:uid="{E7AB8F7C-6437-482F-ABF7-7770FEE5F22E}"/>
    <cellStyle name="SAPBEXinputData 3 2 2 2 9" xfId="18843" xr:uid="{00000000-0005-0000-0000-0000B8460000}"/>
    <cellStyle name="SAPBEXinputData 3 2 2 3" xfId="18844" xr:uid="{00000000-0005-0000-0000-0000B9460000}"/>
    <cellStyle name="SAPBEXinputData 3 2 2 3 2" xfId="18845" xr:uid="{00000000-0005-0000-0000-0000BA460000}"/>
    <cellStyle name="SAPBEXinputData 3 2 2 3 2 2" xfId="18846" xr:uid="{00000000-0005-0000-0000-0000BB460000}"/>
    <cellStyle name="SAPBEXinputData 3 2 2 3 2 2 2" xfId="18847" xr:uid="{00000000-0005-0000-0000-0000BC460000}"/>
    <cellStyle name="SAPBEXinputData 3 2 2 3 2 2 3" xfId="18848" xr:uid="{00000000-0005-0000-0000-0000BD460000}"/>
    <cellStyle name="SAPBEXinputData 3 2 2 3 2 3" xfId="18849" xr:uid="{00000000-0005-0000-0000-0000BE460000}"/>
    <cellStyle name="SAPBEXinputData 3 2 2 3 2 4" xfId="18850" xr:uid="{00000000-0005-0000-0000-0000BF460000}"/>
    <cellStyle name="SAPBEXinputData 3 2 2 3 2 4 2" xfId="28150" xr:uid="{2AEC163F-18F9-417D-9A69-32066E06A0E7}"/>
    <cellStyle name="SAPBEXinputData 3 2 2 3 2 5" xfId="18851" xr:uid="{00000000-0005-0000-0000-0000C0460000}"/>
    <cellStyle name="SAPBEXinputData 3 2 2 3 2 5 2" xfId="28151" xr:uid="{127A8DF3-D007-46AE-88D3-E2A644CEF670}"/>
    <cellStyle name="SAPBEXinputData 3 2 2 3 2 6" xfId="18852" xr:uid="{00000000-0005-0000-0000-0000C1460000}"/>
    <cellStyle name="SAPBEXinputData 3 2 2 3 3" xfId="18853" xr:uid="{00000000-0005-0000-0000-0000C2460000}"/>
    <cellStyle name="SAPBEXinputData 3 2 2 3 3 2" xfId="18854" xr:uid="{00000000-0005-0000-0000-0000C3460000}"/>
    <cellStyle name="SAPBEXinputData 3 2 2 3 3 2 2" xfId="18855" xr:uid="{00000000-0005-0000-0000-0000C4460000}"/>
    <cellStyle name="SAPBEXinputData 3 2 2 3 3 2 3" xfId="18856" xr:uid="{00000000-0005-0000-0000-0000C5460000}"/>
    <cellStyle name="SAPBEXinputData 3 2 2 3 3 3" xfId="18857" xr:uid="{00000000-0005-0000-0000-0000C6460000}"/>
    <cellStyle name="SAPBEXinputData 3 2 2 3 3 3 2" xfId="18858" xr:uid="{00000000-0005-0000-0000-0000C7460000}"/>
    <cellStyle name="SAPBEXinputData 3 2 2 3 3 3 3" xfId="28152" xr:uid="{44C90D13-CA56-4033-816E-EE157189FD73}"/>
    <cellStyle name="SAPBEXinputData 3 2 2 3 3 4" xfId="18859" xr:uid="{00000000-0005-0000-0000-0000C8460000}"/>
    <cellStyle name="SAPBEXinputData 3 2 2 3 4" xfId="18860" xr:uid="{00000000-0005-0000-0000-0000C9460000}"/>
    <cellStyle name="SAPBEXinputData 3 2 2 3 4 2" xfId="18861" xr:uid="{00000000-0005-0000-0000-0000CA460000}"/>
    <cellStyle name="SAPBEXinputData 3 2 2 3 4 3" xfId="18862" xr:uid="{00000000-0005-0000-0000-0000CB460000}"/>
    <cellStyle name="SAPBEXinputData 3 2 2 3 5" xfId="18863" xr:uid="{00000000-0005-0000-0000-0000CC460000}"/>
    <cellStyle name="SAPBEXinputData 3 2 2 3 6" xfId="18864" xr:uid="{00000000-0005-0000-0000-0000CD460000}"/>
    <cellStyle name="SAPBEXinputData 3 2 2 3 6 2" xfId="28153" xr:uid="{2E36A0F6-97F6-4971-876A-CDA1E9CC2040}"/>
    <cellStyle name="SAPBEXinputData 3 2 2 3 7" xfId="18865" xr:uid="{00000000-0005-0000-0000-0000CE460000}"/>
    <cellStyle name="SAPBEXinputData 3 2 2 3 7 2" xfId="28154" xr:uid="{2B5372F7-31E1-4FE1-AF88-E68F32E23C0E}"/>
    <cellStyle name="SAPBEXinputData 3 2 2 3 8" xfId="18866" xr:uid="{00000000-0005-0000-0000-0000CF460000}"/>
    <cellStyle name="SAPBEXinputData 3 2 2 4" xfId="18867" xr:uid="{00000000-0005-0000-0000-0000D0460000}"/>
    <cellStyle name="SAPBEXinputData 3 2 2 4 2" xfId="18868" xr:uid="{00000000-0005-0000-0000-0000D1460000}"/>
    <cellStyle name="SAPBEXinputData 3 2 2 4 2 2" xfId="18869" xr:uid="{00000000-0005-0000-0000-0000D2460000}"/>
    <cellStyle name="SAPBEXinputData 3 2 2 4 2 3" xfId="18870" xr:uid="{00000000-0005-0000-0000-0000D3460000}"/>
    <cellStyle name="SAPBEXinputData 3 2 2 4 2 3 2" xfId="28155" xr:uid="{D9E58FE9-CF8C-4C00-BF4D-FA9EB44464AA}"/>
    <cellStyle name="SAPBEXinputData 3 2 2 4 2 4" xfId="18871" xr:uid="{00000000-0005-0000-0000-0000D4460000}"/>
    <cellStyle name="SAPBEXinputData 3 2 2 4 3" xfId="18872" xr:uid="{00000000-0005-0000-0000-0000D5460000}"/>
    <cellStyle name="SAPBEXinputData 3 2 2 4 4" xfId="18873" xr:uid="{00000000-0005-0000-0000-0000D6460000}"/>
    <cellStyle name="SAPBEXinputData 3 2 2 4 4 2" xfId="28156" xr:uid="{3F4700FD-FC53-42C5-AB8D-89CC35F924D6}"/>
    <cellStyle name="SAPBEXinputData 3 2 2 4 5" xfId="18874" xr:uid="{00000000-0005-0000-0000-0000D7460000}"/>
    <cellStyle name="SAPBEXinputData 3 2 2 4 5 2" xfId="28157" xr:uid="{B0E8226C-F587-4E0D-9F91-AACB854EFB26}"/>
    <cellStyle name="SAPBEXinputData 3 2 2 4 6" xfId="18875" xr:uid="{00000000-0005-0000-0000-0000D8460000}"/>
    <cellStyle name="SAPBEXinputData 3 2 2 5" xfId="18876" xr:uid="{00000000-0005-0000-0000-0000D9460000}"/>
    <cellStyle name="SAPBEXinputData 3 2 2 5 2" xfId="18877" xr:uid="{00000000-0005-0000-0000-0000DA460000}"/>
    <cellStyle name="SAPBEXinputData 3 2 2 5 2 2" xfId="18878" xr:uid="{00000000-0005-0000-0000-0000DB460000}"/>
    <cellStyle name="SAPBEXinputData 3 2 2 5 2 3" xfId="18879" xr:uid="{00000000-0005-0000-0000-0000DC460000}"/>
    <cellStyle name="SAPBEXinputData 3 2 2 5 3" xfId="18880" xr:uid="{00000000-0005-0000-0000-0000DD460000}"/>
    <cellStyle name="SAPBEXinputData 3 2 2 5 4" xfId="18881" xr:uid="{00000000-0005-0000-0000-0000DE460000}"/>
    <cellStyle name="SAPBEXinputData 3 2 2 5 4 2" xfId="28158" xr:uid="{1576F481-386F-43EE-9E64-526B8A102B2E}"/>
    <cellStyle name="SAPBEXinputData 3 2 2 5 5" xfId="18882" xr:uid="{00000000-0005-0000-0000-0000DF460000}"/>
    <cellStyle name="SAPBEXinputData 3 2 2 5 5 2" xfId="28159" xr:uid="{E9EDDD4B-AF58-4304-8390-A5D758E6AD88}"/>
    <cellStyle name="SAPBEXinputData 3 2 2 5 6" xfId="18883" xr:uid="{00000000-0005-0000-0000-0000E0460000}"/>
    <cellStyle name="SAPBEXinputData 3 2 2 6" xfId="18884" xr:uid="{00000000-0005-0000-0000-0000E1460000}"/>
    <cellStyle name="SAPBEXinputData 3 2 2 6 2" xfId="18885" xr:uid="{00000000-0005-0000-0000-0000E2460000}"/>
    <cellStyle name="SAPBEXinputData 3 2 2 6 3" xfId="18886" xr:uid="{00000000-0005-0000-0000-0000E3460000}"/>
    <cellStyle name="SAPBEXinputData 3 2 2 7" xfId="18887" xr:uid="{00000000-0005-0000-0000-0000E4460000}"/>
    <cellStyle name="SAPBEXinputData 3 2 2 8" xfId="18888" xr:uid="{00000000-0005-0000-0000-0000E5460000}"/>
    <cellStyle name="SAPBEXinputData 3 2 2 8 2" xfId="28160" xr:uid="{BE3B0691-202F-4EDB-AAFE-59375D70CA0C}"/>
    <cellStyle name="SAPBEXinputData 3 2 2 9" xfId="18889" xr:uid="{00000000-0005-0000-0000-0000E6460000}"/>
    <cellStyle name="SAPBEXinputData 3 2 2 9 2" xfId="28161" xr:uid="{B9F38313-4912-4B3F-8FFE-1B89B6DA7B2D}"/>
    <cellStyle name="SAPBEXinputData 3 2 3" xfId="18890" xr:uid="{00000000-0005-0000-0000-0000E7460000}"/>
    <cellStyle name="SAPBEXinputData 3 2 3 2" xfId="18891" xr:uid="{00000000-0005-0000-0000-0000E8460000}"/>
    <cellStyle name="SAPBEXinputData 3 2 3 2 2" xfId="18892" xr:uid="{00000000-0005-0000-0000-0000E9460000}"/>
    <cellStyle name="SAPBEXinputData 3 2 3 2 2 2" xfId="18893" xr:uid="{00000000-0005-0000-0000-0000EA460000}"/>
    <cellStyle name="SAPBEXinputData 3 2 3 2 2 2 2" xfId="18894" xr:uid="{00000000-0005-0000-0000-0000EB460000}"/>
    <cellStyle name="SAPBEXinputData 3 2 3 2 2 2 3" xfId="18895" xr:uid="{00000000-0005-0000-0000-0000EC460000}"/>
    <cellStyle name="SAPBEXinputData 3 2 3 2 2 3" xfId="18896" xr:uid="{00000000-0005-0000-0000-0000ED460000}"/>
    <cellStyle name="SAPBEXinputData 3 2 3 2 2 4" xfId="18897" xr:uid="{00000000-0005-0000-0000-0000EE460000}"/>
    <cellStyle name="SAPBEXinputData 3 2 3 2 2 4 2" xfId="28162" xr:uid="{AF675637-20B0-4891-BB77-4F5B933905FC}"/>
    <cellStyle name="SAPBEXinputData 3 2 3 2 2 5" xfId="18898" xr:uid="{00000000-0005-0000-0000-0000EF460000}"/>
    <cellStyle name="SAPBEXinputData 3 2 3 2 2 5 2" xfId="28163" xr:uid="{545880D3-CF67-427F-912B-82C5993C4AAB}"/>
    <cellStyle name="SAPBEXinputData 3 2 3 2 2 6" xfId="18899" xr:uid="{00000000-0005-0000-0000-0000F0460000}"/>
    <cellStyle name="SAPBEXinputData 3 2 3 2 3" xfId="18900" xr:uid="{00000000-0005-0000-0000-0000F1460000}"/>
    <cellStyle name="SAPBEXinputData 3 2 3 2 3 2" xfId="18901" xr:uid="{00000000-0005-0000-0000-0000F2460000}"/>
    <cellStyle name="SAPBEXinputData 3 2 3 2 3 2 2" xfId="18902" xr:uid="{00000000-0005-0000-0000-0000F3460000}"/>
    <cellStyle name="SAPBEXinputData 3 2 3 2 3 2 3" xfId="18903" xr:uid="{00000000-0005-0000-0000-0000F4460000}"/>
    <cellStyle name="SAPBEXinputData 3 2 3 2 3 3" xfId="18904" xr:uid="{00000000-0005-0000-0000-0000F5460000}"/>
    <cellStyle name="SAPBEXinputData 3 2 3 2 3 3 2" xfId="18905" xr:uid="{00000000-0005-0000-0000-0000F6460000}"/>
    <cellStyle name="SAPBEXinputData 3 2 3 2 3 3 3" xfId="28164" xr:uid="{DC8EAB0D-DF76-450D-995F-F07DA1B30933}"/>
    <cellStyle name="SAPBEXinputData 3 2 3 2 3 4" xfId="18906" xr:uid="{00000000-0005-0000-0000-0000F7460000}"/>
    <cellStyle name="SAPBEXinputData 3 2 3 2 4" xfId="18907" xr:uid="{00000000-0005-0000-0000-0000F8460000}"/>
    <cellStyle name="SAPBEXinputData 3 2 3 2 4 2" xfId="18908" xr:uid="{00000000-0005-0000-0000-0000F9460000}"/>
    <cellStyle name="SAPBEXinputData 3 2 3 2 4 3" xfId="18909" xr:uid="{00000000-0005-0000-0000-0000FA460000}"/>
    <cellStyle name="SAPBEXinputData 3 2 3 2 5" xfId="18910" xr:uid="{00000000-0005-0000-0000-0000FB460000}"/>
    <cellStyle name="SAPBEXinputData 3 2 3 2 6" xfId="18911" xr:uid="{00000000-0005-0000-0000-0000FC460000}"/>
    <cellStyle name="SAPBEXinputData 3 2 3 2 6 2" xfId="28165" xr:uid="{9E6BD55F-490F-439B-B635-D322956FB3ED}"/>
    <cellStyle name="SAPBEXinputData 3 2 3 2 7" xfId="18912" xr:uid="{00000000-0005-0000-0000-0000FD460000}"/>
    <cellStyle name="SAPBEXinputData 3 2 3 2 7 2" xfId="28166" xr:uid="{0B5BF707-9C62-4AD8-B1A5-76BA70BC9D8F}"/>
    <cellStyle name="SAPBEXinputData 3 2 3 2 8" xfId="18913" xr:uid="{00000000-0005-0000-0000-0000FE460000}"/>
    <cellStyle name="SAPBEXinputData 3 2 3 3" xfId="18914" xr:uid="{00000000-0005-0000-0000-0000FF460000}"/>
    <cellStyle name="SAPBEXinputData 3 2 3 3 2" xfId="18915" xr:uid="{00000000-0005-0000-0000-000000470000}"/>
    <cellStyle name="SAPBEXinputData 3 2 3 3 2 2" xfId="18916" xr:uid="{00000000-0005-0000-0000-000001470000}"/>
    <cellStyle name="SAPBEXinputData 3 2 3 3 2 3" xfId="18917" xr:uid="{00000000-0005-0000-0000-000002470000}"/>
    <cellStyle name="SAPBEXinputData 3 2 3 3 3" xfId="18918" xr:uid="{00000000-0005-0000-0000-000003470000}"/>
    <cellStyle name="SAPBEXinputData 3 2 3 3 4" xfId="18919" xr:uid="{00000000-0005-0000-0000-000004470000}"/>
    <cellStyle name="SAPBEXinputData 3 2 3 3 4 2" xfId="28167" xr:uid="{961272A1-4D7A-47A2-9B3B-C1D4B7DAF824}"/>
    <cellStyle name="SAPBEXinputData 3 2 3 3 5" xfId="18920" xr:uid="{00000000-0005-0000-0000-000005470000}"/>
    <cellStyle name="SAPBEXinputData 3 2 3 3 5 2" xfId="28168" xr:uid="{3EEC4E9B-219B-461C-851C-0B9962DC849B}"/>
    <cellStyle name="SAPBEXinputData 3 2 3 3 6" xfId="18921" xr:uid="{00000000-0005-0000-0000-000006470000}"/>
    <cellStyle name="SAPBEXinputData 3 2 3 4" xfId="18922" xr:uid="{00000000-0005-0000-0000-000007470000}"/>
    <cellStyle name="SAPBEXinputData 3 2 3 4 2" xfId="18923" xr:uid="{00000000-0005-0000-0000-000008470000}"/>
    <cellStyle name="SAPBEXinputData 3 2 3 4 2 2" xfId="18924" xr:uid="{00000000-0005-0000-0000-000009470000}"/>
    <cellStyle name="SAPBEXinputData 3 2 3 4 2 3" xfId="18925" xr:uid="{00000000-0005-0000-0000-00000A470000}"/>
    <cellStyle name="SAPBEXinputData 3 2 3 4 3" xfId="18926" xr:uid="{00000000-0005-0000-0000-00000B470000}"/>
    <cellStyle name="SAPBEXinputData 3 2 3 4 3 2" xfId="18927" xr:uid="{00000000-0005-0000-0000-00000C470000}"/>
    <cellStyle name="SAPBEXinputData 3 2 3 4 3 3" xfId="28169" xr:uid="{B5D03269-CBC6-4A46-A184-053205FE0CDA}"/>
    <cellStyle name="SAPBEXinputData 3 2 3 4 4" xfId="18928" xr:uid="{00000000-0005-0000-0000-00000D470000}"/>
    <cellStyle name="SAPBEXinputData 3 2 3 5" xfId="18929" xr:uid="{00000000-0005-0000-0000-00000E470000}"/>
    <cellStyle name="SAPBEXinputData 3 2 3 5 2" xfId="18930" xr:uid="{00000000-0005-0000-0000-00000F470000}"/>
    <cellStyle name="SAPBEXinputData 3 2 3 5 3" xfId="18931" xr:uid="{00000000-0005-0000-0000-000010470000}"/>
    <cellStyle name="SAPBEXinputData 3 2 3 6" xfId="18932" xr:uid="{00000000-0005-0000-0000-000011470000}"/>
    <cellStyle name="SAPBEXinputData 3 2 3 7" xfId="18933" xr:uid="{00000000-0005-0000-0000-000012470000}"/>
    <cellStyle name="SAPBEXinputData 3 2 3 7 2" xfId="28170" xr:uid="{8E90A180-76B8-4BFC-96CF-C97D95DCF891}"/>
    <cellStyle name="SAPBEXinputData 3 2 3 8" xfId="18934" xr:uid="{00000000-0005-0000-0000-000013470000}"/>
    <cellStyle name="SAPBEXinputData 3 2 3 8 2" xfId="28171" xr:uid="{C3A656CE-CB80-4A9B-A837-20DFB450F728}"/>
    <cellStyle name="SAPBEXinputData 3 2 3 9" xfId="18935" xr:uid="{00000000-0005-0000-0000-000014470000}"/>
    <cellStyle name="SAPBEXinputData 3 2 4" xfId="18936" xr:uid="{00000000-0005-0000-0000-000015470000}"/>
    <cellStyle name="SAPBEXinputData 3 2 4 2" xfId="18937" xr:uid="{00000000-0005-0000-0000-000016470000}"/>
    <cellStyle name="SAPBEXinputData 3 2 4 2 2" xfId="18938" xr:uid="{00000000-0005-0000-0000-000017470000}"/>
    <cellStyle name="SAPBEXinputData 3 2 4 2 2 2" xfId="18939" xr:uid="{00000000-0005-0000-0000-000018470000}"/>
    <cellStyle name="SAPBEXinputData 3 2 4 2 2 3" xfId="18940" xr:uid="{00000000-0005-0000-0000-000019470000}"/>
    <cellStyle name="SAPBEXinputData 3 2 4 2 2 3 2" xfId="28172" xr:uid="{1580596C-FEDE-490A-B9E8-9B0EB011F4D1}"/>
    <cellStyle name="SAPBEXinputData 3 2 4 2 2 4" xfId="18941" xr:uid="{00000000-0005-0000-0000-00001A470000}"/>
    <cellStyle name="SAPBEXinputData 3 2 4 2 3" xfId="18942" xr:uid="{00000000-0005-0000-0000-00001B470000}"/>
    <cellStyle name="SAPBEXinputData 3 2 4 2 4" xfId="18943" xr:uid="{00000000-0005-0000-0000-00001C470000}"/>
    <cellStyle name="SAPBEXinputData 3 2 4 2 4 2" xfId="28173" xr:uid="{4085C90D-3E48-4023-A086-A2EBE7C951D5}"/>
    <cellStyle name="SAPBEXinputData 3 2 4 2 5" xfId="18944" xr:uid="{00000000-0005-0000-0000-00001D470000}"/>
    <cellStyle name="SAPBEXinputData 3 2 4 2 5 2" xfId="28174" xr:uid="{5F7DE5E2-F32A-45B3-A8CF-B1A8D0039F20}"/>
    <cellStyle name="SAPBEXinputData 3 2 4 2 6" xfId="18945" xr:uid="{00000000-0005-0000-0000-00001E470000}"/>
    <cellStyle name="SAPBEXinputData 3 2 4 3" xfId="18946" xr:uid="{00000000-0005-0000-0000-00001F470000}"/>
    <cellStyle name="SAPBEXinputData 3 2 4 3 2" xfId="18947" xr:uid="{00000000-0005-0000-0000-000020470000}"/>
    <cellStyle name="SAPBEXinputData 3 2 4 3 2 2" xfId="18948" xr:uid="{00000000-0005-0000-0000-000021470000}"/>
    <cellStyle name="SAPBEXinputData 3 2 4 3 2 3" xfId="18949" xr:uid="{00000000-0005-0000-0000-000022470000}"/>
    <cellStyle name="SAPBEXinputData 3 2 4 3 3" xfId="18950" xr:uid="{00000000-0005-0000-0000-000023470000}"/>
    <cellStyle name="SAPBEXinputData 3 2 4 3 4" xfId="18951" xr:uid="{00000000-0005-0000-0000-000024470000}"/>
    <cellStyle name="SAPBEXinputData 3 2 4 3 4 2" xfId="28175" xr:uid="{04918189-4B7D-4346-B837-48B6A5B30083}"/>
    <cellStyle name="SAPBEXinputData 3 2 4 3 5" xfId="18952" xr:uid="{00000000-0005-0000-0000-000025470000}"/>
    <cellStyle name="SAPBEXinputData 3 2 4 3 5 2" xfId="28176" xr:uid="{E9DB949E-FDE4-4B62-B4A1-9023BC402937}"/>
    <cellStyle name="SAPBEXinputData 3 2 4 3 6" xfId="18953" xr:uid="{00000000-0005-0000-0000-000026470000}"/>
    <cellStyle name="SAPBEXinputData 3 2 4 4" xfId="18954" xr:uid="{00000000-0005-0000-0000-000027470000}"/>
    <cellStyle name="SAPBEXinputData 3 2 4 4 2" xfId="18955" xr:uid="{00000000-0005-0000-0000-000028470000}"/>
    <cellStyle name="SAPBEXinputData 3 2 4 4 3" xfId="18956" xr:uid="{00000000-0005-0000-0000-000029470000}"/>
    <cellStyle name="SAPBEXinputData 3 2 4 5" xfId="18957" xr:uid="{00000000-0005-0000-0000-00002A470000}"/>
    <cellStyle name="SAPBEXinputData 3 2 4 6" xfId="18958" xr:uid="{00000000-0005-0000-0000-00002B470000}"/>
    <cellStyle name="SAPBEXinputData 3 2 4 6 2" xfId="28177" xr:uid="{26A90A92-BB55-4D96-823F-9227316BF2DB}"/>
    <cellStyle name="SAPBEXinputData 3 2 4 7" xfId="18959" xr:uid="{00000000-0005-0000-0000-00002C470000}"/>
    <cellStyle name="SAPBEXinputData 3 2 4 7 2" xfId="28178" xr:uid="{7D295F9E-A197-4AD4-A1B9-A5E1944DD0BE}"/>
    <cellStyle name="SAPBEXinputData 3 2 4 8" xfId="18960" xr:uid="{00000000-0005-0000-0000-00002D470000}"/>
    <cellStyle name="SAPBEXinputData 3 2 5" xfId="18961" xr:uid="{00000000-0005-0000-0000-00002E470000}"/>
    <cellStyle name="SAPBEXinputData 3 2 5 2" xfId="18962" xr:uid="{00000000-0005-0000-0000-00002F470000}"/>
    <cellStyle name="SAPBEXinputData 3 2 5 2 2" xfId="18963" xr:uid="{00000000-0005-0000-0000-000030470000}"/>
    <cellStyle name="SAPBEXinputData 3 2 5 2 3" xfId="18964" xr:uid="{00000000-0005-0000-0000-000031470000}"/>
    <cellStyle name="SAPBEXinputData 3 2 5 2 3 2" xfId="28179" xr:uid="{1F03359B-49E7-4FE4-BE96-E43AB1B76E90}"/>
    <cellStyle name="SAPBEXinputData 3 2 5 2 4" xfId="18965" xr:uid="{00000000-0005-0000-0000-000032470000}"/>
    <cellStyle name="SAPBEXinputData 3 2 5 3" xfId="18966" xr:uid="{00000000-0005-0000-0000-000033470000}"/>
    <cellStyle name="SAPBEXinputData 3 2 5 4" xfId="18967" xr:uid="{00000000-0005-0000-0000-000034470000}"/>
    <cellStyle name="SAPBEXinputData 3 2 5 4 2" xfId="28180" xr:uid="{217BA0DA-EA38-45CC-9FCA-D0D51F1F596B}"/>
    <cellStyle name="SAPBEXinputData 3 2 5 5" xfId="18968" xr:uid="{00000000-0005-0000-0000-000035470000}"/>
    <cellStyle name="SAPBEXinputData 3 2 5 5 2" xfId="28181" xr:uid="{B8603F10-3E5D-4F25-96EB-D064F82C7F96}"/>
    <cellStyle name="SAPBEXinputData 3 2 5 6" xfId="18969" xr:uid="{00000000-0005-0000-0000-000036470000}"/>
    <cellStyle name="SAPBEXinputData 3 2 6" xfId="18970" xr:uid="{00000000-0005-0000-0000-000037470000}"/>
    <cellStyle name="SAPBEXinputData 3 2 6 2" xfId="18971" xr:uid="{00000000-0005-0000-0000-000038470000}"/>
    <cellStyle name="SAPBEXinputData 3 2 6 2 2" xfId="18972" xr:uid="{00000000-0005-0000-0000-000039470000}"/>
    <cellStyle name="SAPBEXinputData 3 2 6 2 3" xfId="18973" xr:uid="{00000000-0005-0000-0000-00003A470000}"/>
    <cellStyle name="SAPBEXinputData 3 2 6 3" xfId="18974" xr:uid="{00000000-0005-0000-0000-00003B470000}"/>
    <cellStyle name="SAPBEXinputData 3 2 6 4" xfId="18975" xr:uid="{00000000-0005-0000-0000-00003C470000}"/>
    <cellStyle name="SAPBEXinputData 3 2 6 4 2" xfId="28182" xr:uid="{FA1F98BB-2EA1-4743-BC18-5266D1E901D2}"/>
    <cellStyle name="SAPBEXinputData 3 2 6 5" xfId="18976" xr:uid="{00000000-0005-0000-0000-00003D470000}"/>
    <cellStyle name="SAPBEXinputData 3 2 6 5 2" xfId="28183" xr:uid="{652E1C13-1329-4141-ACAB-8B260330CF98}"/>
    <cellStyle name="SAPBEXinputData 3 2 6 6" xfId="18977" xr:uid="{00000000-0005-0000-0000-00003E470000}"/>
    <cellStyle name="SAPBEXinputData 3 2 7" xfId="18978" xr:uid="{00000000-0005-0000-0000-00003F470000}"/>
    <cellStyle name="SAPBEXinputData 3 2 7 2" xfId="18979" xr:uid="{00000000-0005-0000-0000-000040470000}"/>
    <cellStyle name="SAPBEXinputData 3 2 7 3" xfId="18980" xr:uid="{00000000-0005-0000-0000-000041470000}"/>
    <cellStyle name="SAPBEXinputData 3 2 8" xfId="18981" xr:uid="{00000000-0005-0000-0000-000042470000}"/>
    <cellStyle name="SAPBEXinputData 3 2 9" xfId="18982" xr:uid="{00000000-0005-0000-0000-000043470000}"/>
    <cellStyle name="SAPBEXinputData 3 2 9 2" xfId="28184" xr:uid="{69AC2D21-ED37-449D-874E-08DC1247D293}"/>
    <cellStyle name="SAPBEXinputData 3 3" xfId="18983" xr:uid="{00000000-0005-0000-0000-000044470000}"/>
    <cellStyle name="SAPBEXinputData 3 3 10" xfId="18984" xr:uid="{00000000-0005-0000-0000-000045470000}"/>
    <cellStyle name="SAPBEXinputData 3 3 2" xfId="18985" xr:uid="{00000000-0005-0000-0000-000046470000}"/>
    <cellStyle name="SAPBEXinputData 3 3 2 2" xfId="18986" xr:uid="{00000000-0005-0000-0000-000047470000}"/>
    <cellStyle name="SAPBEXinputData 3 3 2 2 2" xfId="18987" xr:uid="{00000000-0005-0000-0000-000048470000}"/>
    <cellStyle name="SAPBEXinputData 3 3 2 2 2 2" xfId="18988" xr:uid="{00000000-0005-0000-0000-000049470000}"/>
    <cellStyle name="SAPBEXinputData 3 3 2 2 2 2 2" xfId="18989" xr:uid="{00000000-0005-0000-0000-00004A470000}"/>
    <cellStyle name="SAPBEXinputData 3 3 2 2 2 2 3" xfId="18990" xr:uid="{00000000-0005-0000-0000-00004B470000}"/>
    <cellStyle name="SAPBEXinputData 3 3 2 2 2 3" xfId="18991" xr:uid="{00000000-0005-0000-0000-00004C470000}"/>
    <cellStyle name="SAPBEXinputData 3 3 2 2 2 4" xfId="18992" xr:uid="{00000000-0005-0000-0000-00004D470000}"/>
    <cellStyle name="SAPBEXinputData 3 3 2 2 2 4 2" xfId="28185" xr:uid="{B73F03F0-AB4B-4631-BC07-89CD5EE582A6}"/>
    <cellStyle name="SAPBEXinputData 3 3 2 2 2 5" xfId="18993" xr:uid="{00000000-0005-0000-0000-00004E470000}"/>
    <cellStyle name="SAPBEXinputData 3 3 2 2 2 5 2" xfId="28186" xr:uid="{1BA32300-BE86-4746-82E7-45554FC5E81E}"/>
    <cellStyle name="SAPBEXinputData 3 3 2 2 2 6" xfId="18994" xr:uid="{00000000-0005-0000-0000-00004F470000}"/>
    <cellStyle name="SAPBEXinputData 3 3 2 2 3" xfId="18995" xr:uid="{00000000-0005-0000-0000-000050470000}"/>
    <cellStyle name="SAPBEXinputData 3 3 2 2 3 2" xfId="18996" xr:uid="{00000000-0005-0000-0000-000051470000}"/>
    <cellStyle name="SAPBEXinputData 3 3 2 2 3 2 2" xfId="18997" xr:uid="{00000000-0005-0000-0000-000052470000}"/>
    <cellStyle name="SAPBEXinputData 3 3 2 2 3 2 3" xfId="18998" xr:uid="{00000000-0005-0000-0000-000053470000}"/>
    <cellStyle name="SAPBEXinputData 3 3 2 2 3 3" xfId="18999" xr:uid="{00000000-0005-0000-0000-000054470000}"/>
    <cellStyle name="SAPBEXinputData 3 3 2 2 3 3 2" xfId="19000" xr:uid="{00000000-0005-0000-0000-000055470000}"/>
    <cellStyle name="SAPBEXinputData 3 3 2 2 3 3 3" xfId="28187" xr:uid="{B1F9265C-F476-4484-9AF0-1DDAC0379B20}"/>
    <cellStyle name="SAPBEXinputData 3 3 2 2 3 4" xfId="19001" xr:uid="{00000000-0005-0000-0000-000056470000}"/>
    <cellStyle name="SAPBEXinputData 3 3 2 2 4" xfId="19002" xr:uid="{00000000-0005-0000-0000-000057470000}"/>
    <cellStyle name="SAPBEXinputData 3 3 2 2 4 2" xfId="19003" xr:uid="{00000000-0005-0000-0000-000058470000}"/>
    <cellStyle name="SAPBEXinputData 3 3 2 2 4 3" xfId="19004" xr:uid="{00000000-0005-0000-0000-000059470000}"/>
    <cellStyle name="SAPBEXinputData 3 3 2 2 5" xfId="19005" xr:uid="{00000000-0005-0000-0000-00005A470000}"/>
    <cellStyle name="SAPBEXinputData 3 3 2 2 6" xfId="19006" xr:uid="{00000000-0005-0000-0000-00005B470000}"/>
    <cellStyle name="SAPBEXinputData 3 3 2 2 6 2" xfId="28188" xr:uid="{28125149-00A3-4605-9017-A6C7DD800CA1}"/>
    <cellStyle name="SAPBEXinputData 3 3 2 2 7" xfId="19007" xr:uid="{00000000-0005-0000-0000-00005C470000}"/>
    <cellStyle name="SAPBEXinputData 3 3 2 2 7 2" xfId="28189" xr:uid="{F41635DF-4B18-4CB5-A0E0-0E1C0DBD0049}"/>
    <cellStyle name="SAPBEXinputData 3 3 2 2 8" xfId="19008" xr:uid="{00000000-0005-0000-0000-00005D470000}"/>
    <cellStyle name="SAPBEXinputData 3 3 2 3" xfId="19009" xr:uid="{00000000-0005-0000-0000-00005E470000}"/>
    <cellStyle name="SAPBEXinputData 3 3 2 3 2" xfId="19010" xr:uid="{00000000-0005-0000-0000-00005F470000}"/>
    <cellStyle name="SAPBEXinputData 3 3 2 3 2 2" xfId="19011" xr:uid="{00000000-0005-0000-0000-000060470000}"/>
    <cellStyle name="SAPBEXinputData 3 3 2 3 2 3" xfId="19012" xr:uid="{00000000-0005-0000-0000-000061470000}"/>
    <cellStyle name="SAPBEXinputData 3 3 2 3 3" xfId="19013" xr:uid="{00000000-0005-0000-0000-000062470000}"/>
    <cellStyle name="SAPBEXinputData 3 3 2 3 4" xfId="19014" xr:uid="{00000000-0005-0000-0000-000063470000}"/>
    <cellStyle name="SAPBEXinputData 3 3 2 3 4 2" xfId="28190" xr:uid="{F7514DA8-34CD-4AA8-8272-C731AE8B4C31}"/>
    <cellStyle name="SAPBEXinputData 3 3 2 3 5" xfId="19015" xr:uid="{00000000-0005-0000-0000-000064470000}"/>
    <cellStyle name="SAPBEXinputData 3 3 2 3 5 2" xfId="28191" xr:uid="{DB25571D-5503-4084-AC99-13C050590D5B}"/>
    <cellStyle name="SAPBEXinputData 3 3 2 3 6" xfId="19016" xr:uid="{00000000-0005-0000-0000-000065470000}"/>
    <cellStyle name="SAPBEXinputData 3 3 2 4" xfId="19017" xr:uid="{00000000-0005-0000-0000-000066470000}"/>
    <cellStyle name="SAPBEXinputData 3 3 2 4 2" xfId="19018" xr:uid="{00000000-0005-0000-0000-000067470000}"/>
    <cellStyle name="SAPBEXinputData 3 3 2 4 2 2" xfId="19019" xr:uid="{00000000-0005-0000-0000-000068470000}"/>
    <cellStyle name="SAPBEXinputData 3 3 2 4 2 3" xfId="19020" xr:uid="{00000000-0005-0000-0000-000069470000}"/>
    <cellStyle name="SAPBEXinputData 3 3 2 4 3" xfId="19021" xr:uid="{00000000-0005-0000-0000-00006A470000}"/>
    <cellStyle name="SAPBEXinputData 3 3 2 4 3 2" xfId="19022" xr:uid="{00000000-0005-0000-0000-00006B470000}"/>
    <cellStyle name="SAPBEXinputData 3 3 2 4 3 3" xfId="28192" xr:uid="{5E8EAC78-CA8E-4CA6-A95A-A7C05C324F2E}"/>
    <cellStyle name="SAPBEXinputData 3 3 2 4 4" xfId="19023" xr:uid="{00000000-0005-0000-0000-00006C470000}"/>
    <cellStyle name="SAPBEXinputData 3 3 2 5" xfId="19024" xr:uid="{00000000-0005-0000-0000-00006D470000}"/>
    <cellStyle name="SAPBEXinputData 3 3 2 5 2" xfId="19025" xr:uid="{00000000-0005-0000-0000-00006E470000}"/>
    <cellStyle name="SAPBEXinputData 3 3 2 5 3" xfId="19026" xr:uid="{00000000-0005-0000-0000-00006F470000}"/>
    <cellStyle name="SAPBEXinputData 3 3 2 6" xfId="19027" xr:uid="{00000000-0005-0000-0000-000070470000}"/>
    <cellStyle name="SAPBEXinputData 3 3 2 7" xfId="19028" xr:uid="{00000000-0005-0000-0000-000071470000}"/>
    <cellStyle name="SAPBEXinputData 3 3 2 7 2" xfId="28193" xr:uid="{5BE15565-CB76-4492-AC06-A3FA9822F1F0}"/>
    <cellStyle name="SAPBEXinputData 3 3 2 8" xfId="19029" xr:uid="{00000000-0005-0000-0000-000072470000}"/>
    <cellStyle name="SAPBEXinputData 3 3 2 8 2" xfId="28194" xr:uid="{3FF7CA40-2114-4B8A-B319-ACF1974FCC2B}"/>
    <cellStyle name="SAPBEXinputData 3 3 2 9" xfId="19030" xr:uid="{00000000-0005-0000-0000-000073470000}"/>
    <cellStyle name="SAPBEXinputData 3 3 3" xfId="19031" xr:uid="{00000000-0005-0000-0000-000074470000}"/>
    <cellStyle name="SAPBEXinputData 3 3 3 2" xfId="19032" xr:uid="{00000000-0005-0000-0000-000075470000}"/>
    <cellStyle name="SAPBEXinputData 3 3 3 2 2" xfId="19033" xr:uid="{00000000-0005-0000-0000-000076470000}"/>
    <cellStyle name="SAPBEXinputData 3 3 3 2 2 2" xfId="19034" xr:uid="{00000000-0005-0000-0000-000077470000}"/>
    <cellStyle name="SAPBEXinputData 3 3 3 2 2 3" xfId="19035" xr:uid="{00000000-0005-0000-0000-000078470000}"/>
    <cellStyle name="SAPBEXinputData 3 3 3 2 3" xfId="19036" xr:uid="{00000000-0005-0000-0000-000079470000}"/>
    <cellStyle name="SAPBEXinputData 3 3 3 2 4" xfId="19037" xr:uid="{00000000-0005-0000-0000-00007A470000}"/>
    <cellStyle name="SAPBEXinputData 3 3 3 2 4 2" xfId="28195" xr:uid="{675C7297-2287-43C5-828D-67D4E6ECFECB}"/>
    <cellStyle name="SAPBEXinputData 3 3 3 2 5" xfId="19038" xr:uid="{00000000-0005-0000-0000-00007B470000}"/>
    <cellStyle name="SAPBEXinputData 3 3 3 2 5 2" xfId="28196" xr:uid="{C44E960D-6722-4166-B547-22C2EEC80C3D}"/>
    <cellStyle name="SAPBEXinputData 3 3 3 2 6" xfId="19039" xr:uid="{00000000-0005-0000-0000-00007C470000}"/>
    <cellStyle name="SAPBEXinputData 3 3 3 3" xfId="19040" xr:uid="{00000000-0005-0000-0000-00007D470000}"/>
    <cellStyle name="SAPBEXinputData 3 3 3 3 2" xfId="19041" xr:uid="{00000000-0005-0000-0000-00007E470000}"/>
    <cellStyle name="SAPBEXinputData 3 3 3 3 2 2" xfId="19042" xr:uid="{00000000-0005-0000-0000-00007F470000}"/>
    <cellStyle name="SAPBEXinputData 3 3 3 3 2 3" xfId="19043" xr:uid="{00000000-0005-0000-0000-000080470000}"/>
    <cellStyle name="SAPBEXinputData 3 3 3 3 3" xfId="19044" xr:uid="{00000000-0005-0000-0000-000081470000}"/>
    <cellStyle name="SAPBEXinputData 3 3 3 3 3 2" xfId="19045" xr:uid="{00000000-0005-0000-0000-000082470000}"/>
    <cellStyle name="SAPBEXinputData 3 3 3 3 3 3" xfId="28197" xr:uid="{E6322439-7758-48BD-9408-065C6FA5A783}"/>
    <cellStyle name="SAPBEXinputData 3 3 3 3 4" xfId="19046" xr:uid="{00000000-0005-0000-0000-000083470000}"/>
    <cellStyle name="SAPBEXinputData 3 3 3 4" xfId="19047" xr:uid="{00000000-0005-0000-0000-000084470000}"/>
    <cellStyle name="SAPBEXinputData 3 3 3 4 2" xfId="19048" xr:uid="{00000000-0005-0000-0000-000085470000}"/>
    <cellStyle name="SAPBEXinputData 3 3 3 4 3" xfId="19049" xr:uid="{00000000-0005-0000-0000-000086470000}"/>
    <cellStyle name="SAPBEXinputData 3 3 3 5" xfId="19050" xr:uid="{00000000-0005-0000-0000-000087470000}"/>
    <cellStyle name="SAPBEXinputData 3 3 3 6" xfId="19051" xr:uid="{00000000-0005-0000-0000-000088470000}"/>
    <cellStyle name="SAPBEXinputData 3 3 3 6 2" xfId="28198" xr:uid="{3CEA7AAB-9175-4E58-9E04-A83BE95C336F}"/>
    <cellStyle name="SAPBEXinputData 3 3 3 7" xfId="19052" xr:uid="{00000000-0005-0000-0000-000089470000}"/>
    <cellStyle name="SAPBEXinputData 3 3 3 7 2" xfId="28199" xr:uid="{1D093A05-F020-4EF3-AD7B-AC6E63D6A545}"/>
    <cellStyle name="SAPBEXinputData 3 3 3 8" xfId="19053" xr:uid="{00000000-0005-0000-0000-00008A470000}"/>
    <cellStyle name="SAPBEXinputData 3 3 4" xfId="19054" xr:uid="{00000000-0005-0000-0000-00008B470000}"/>
    <cellStyle name="SAPBEXinputData 3 3 4 2" xfId="19055" xr:uid="{00000000-0005-0000-0000-00008C470000}"/>
    <cellStyle name="SAPBEXinputData 3 3 4 2 2" xfId="19056" xr:uid="{00000000-0005-0000-0000-00008D470000}"/>
    <cellStyle name="SAPBEXinputData 3 3 4 2 3" xfId="19057" xr:uid="{00000000-0005-0000-0000-00008E470000}"/>
    <cellStyle name="SAPBEXinputData 3 3 4 2 3 2" xfId="28200" xr:uid="{D1D621B7-77E7-4158-8C4F-D87ED14B2F42}"/>
    <cellStyle name="SAPBEXinputData 3 3 4 2 4" xfId="19058" xr:uid="{00000000-0005-0000-0000-00008F470000}"/>
    <cellStyle name="SAPBEXinputData 3 3 4 3" xfId="19059" xr:uid="{00000000-0005-0000-0000-000090470000}"/>
    <cellStyle name="SAPBEXinputData 3 3 4 4" xfId="19060" xr:uid="{00000000-0005-0000-0000-000091470000}"/>
    <cellStyle name="SAPBEXinputData 3 3 4 4 2" xfId="28201" xr:uid="{8179C942-EEA5-43FD-B416-D21C1AEED51B}"/>
    <cellStyle name="SAPBEXinputData 3 3 4 5" xfId="19061" xr:uid="{00000000-0005-0000-0000-000092470000}"/>
    <cellStyle name="SAPBEXinputData 3 3 4 5 2" xfId="28202" xr:uid="{F62489D1-4947-428C-B19A-288E19BFA0E8}"/>
    <cellStyle name="SAPBEXinputData 3 3 4 6" xfId="19062" xr:uid="{00000000-0005-0000-0000-000093470000}"/>
    <cellStyle name="SAPBEXinputData 3 3 5" xfId="19063" xr:uid="{00000000-0005-0000-0000-000094470000}"/>
    <cellStyle name="SAPBEXinputData 3 3 5 2" xfId="19064" xr:uid="{00000000-0005-0000-0000-000095470000}"/>
    <cellStyle name="SAPBEXinputData 3 3 5 2 2" xfId="19065" xr:uid="{00000000-0005-0000-0000-000096470000}"/>
    <cellStyle name="SAPBEXinputData 3 3 5 2 3" xfId="19066" xr:uid="{00000000-0005-0000-0000-000097470000}"/>
    <cellStyle name="SAPBEXinputData 3 3 5 3" xfId="19067" xr:uid="{00000000-0005-0000-0000-000098470000}"/>
    <cellStyle name="SAPBEXinputData 3 3 5 4" xfId="19068" xr:uid="{00000000-0005-0000-0000-000099470000}"/>
    <cellStyle name="SAPBEXinputData 3 3 5 4 2" xfId="28203" xr:uid="{8389CD71-B416-459B-AB13-A12465D9E7BE}"/>
    <cellStyle name="SAPBEXinputData 3 3 5 5" xfId="19069" xr:uid="{00000000-0005-0000-0000-00009A470000}"/>
    <cellStyle name="SAPBEXinputData 3 3 5 5 2" xfId="28204" xr:uid="{94D69D2F-3EC9-401F-8E69-5966AB9CC70B}"/>
    <cellStyle name="SAPBEXinputData 3 3 5 6" xfId="19070" xr:uid="{00000000-0005-0000-0000-00009B470000}"/>
    <cellStyle name="SAPBEXinputData 3 3 6" xfId="19071" xr:uid="{00000000-0005-0000-0000-00009C470000}"/>
    <cellStyle name="SAPBEXinputData 3 3 6 2" xfId="19072" xr:uid="{00000000-0005-0000-0000-00009D470000}"/>
    <cellStyle name="SAPBEXinputData 3 3 6 3" xfId="19073" xr:uid="{00000000-0005-0000-0000-00009E470000}"/>
    <cellStyle name="SAPBEXinputData 3 3 7" xfId="19074" xr:uid="{00000000-0005-0000-0000-00009F470000}"/>
    <cellStyle name="SAPBEXinputData 3 3 8" xfId="19075" xr:uid="{00000000-0005-0000-0000-0000A0470000}"/>
    <cellStyle name="SAPBEXinputData 3 3 8 2" xfId="28205" xr:uid="{AA176D43-0093-4A07-A220-D1CF94F64771}"/>
    <cellStyle name="SAPBEXinputData 3 3 9" xfId="19076" xr:uid="{00000000-0005-0000-0000-0000A1470000}"/>
    <cellStyle name="SAPBEXinputData 3 3 9 2" xfId="28206" xr:uid="{5C15BF7A-82C5-492E-AEE9-2907CE077BE1}"/>
    <cellStyle name="SAPBEXinputData 3 4" xfId="19077" xr:uid="{00000000-0005-0000-0000-0000A2470000}"/>
    <cellStyle name="SAPBEXinputData 3 4 2" xfId="19078" xr:uid="{00000000-0005-0000-0000-0000A3470000}"/>
    <cellStyle name="SAPBEXinputData 3 4 2 2" xfId="19079" xr:uid="{00000000-0005-0000-0000-0000A4470000}"/>
    <cellStyle name="SAPBEXinputData 3 4 2 2 2" xfId="19080" xr:uid="{00000000-0005-0000-0000-0000A5470000}"/>
    <cellStyle name="SAPBEXinputData 3 4 2 2 2 2" xfId="19081" xr:uid="{00000000-0005-0000-0000-0000A6470000}"/>
    <cellStyle name="SAPBEXinputData 3 4 2 2 2 3" xfId="19082" xr:uid="{00000000-0005-0000-0000-0000A7470000}"/>
    <cellStyle name="SAPBEXinputData 3 4 2 2 3" xfId="19083" xr:uid="{00000000-0005-0000-0000-0000A8470000}"/>
    <cellStyle name="SAPBEXinputData 3 4 2 2 4" xfId="19084" xr:uid="{00000000-0005-0000-0000-0000A9470000}"/>
    <cellStyle name="SAPBEXinputData 3 4 2 2 4 2" xfId="28207" xr:uid="{4F6948BE-6CD8-47C6-AD1A-41F93375EA1C}"/>
    <cellStyle name="SAPBEXinputData 3 4 2 2 5" xfId="19085" xr:uid="{00000000-0005-0000-0000-0000AA470000}"/>
    <cellStyle name="SAPBEXinputData 3 4 2 2 5 2" xfId="28208" xr:uid="{6AE1B8B1-13F5-4C82-ACF4-F12C24CDE2CB}"/>
    <cellStyle name="SAPBEXinputData 3 4 2 2 6" xfId="19086" xr:uid="{00000000-0005-0000-0000-0000AB470000}"/>
    <cellStyle name="SAPBEXinputData 3 4 2 3" xfId="19087" xr:uid="{00000000-0005-0000-0000-0000AC470000}"/>
    <cellStyle name="SAPBEXinputData 3 4 2 3 2" xfId="19088" xr:uid="{00000000-0005-0000-0000-0000AD470000}"/>
    <cellStyle name="SAPBEXinputData 3 4 2 3 2 2" xfId="19089" xr:uid="{00000000-0005-0000-0000-0000AE470000}"/>
    <cellStyle name="SAPBEXinputData 3 4 2 3 2 3" xfId="19090" xr:uid="{00000000-0005-0000-0000-0000AF470000}"/>
    <cellStyle name="SAPBEXinputData 3 4 2 3 3" xfId="19091" xr:uid="{00000000-0005-0000-0000-0000B0470000}"/>
    <cellStyle name="SAPBEXinputData 3 4 2 3 3 2" xfId="19092" xr:uid="{00000000-0005-0000-0000-0000B1470000}"/>
    <cellStyle name="SAPBEXinputData 3 4 2 3 3 3" xfId="28209" xr:uid="{27EF782D-3A68-4E00-B7EA-D0D611DDC490}"/>
    <cellStyle name="SAPBEXinputData 3 4 2 3 4" xfId="19093" xr:uid="{00000000-0005-0000-0000-0000B2470000}"/>
    <cellStyle name="SAPBEXinputData 3 4 2 4" xfId="19094" xr:uid="{00000000-0005-0000-0000-0000B3470000}"/>
    <cellStyle name="SAPBEXinputData 3 4 2 4 2" xfId="19095" xr:uid="{00000000-0005-0000-0000-0000B4470000}"/>
    <cellStyle name="SAPBEXinputData 3 4 2 4 3" xfId="19096" xr:uid="{00000000-0005-0000-0000-0000B5470000}"/>
    <cellStyle name="SAPBEXinputData 3 4 2 5" xfId="19097" xr:uid="{00000000-0005-0000-0000-0000B6470000}"/>
    <cellStyle name="SAPBEXinputData 3 4 2 6" xfId="19098" xr:uid="{00000000-0005-0000-0000-0000B7470000}"/>
    <cellStyle name="SAPBEXinputData 3 4 2 6 2" xfId="28210" xr:uid="{8A4EDB69-AA48-4DB0-86D5-2C1C824D232E}"/>
    <cellStyle name="SAPBEXinputData 3 4 2 7" xfId="19099" xr:uid="{00000000-0005-0000-0000-0000B8470000}"/>
    <cellStyle name="SAPBEXinputData 3 4 2 7 2" xfId="28211" xr:uid="{D2800BCC-D69B-48CE-BF21-DB9641E1B50D}"/>
    <cellStyle name="SAPBEXinputData 3 4 2 8" xfId="19100" xr:uid="{00000000-0005-0000-0000-0000B9470000}"/>
    <cellStyle name="SAPBEXinputData 3 4 3" xfId="19101" xr:uid="{00000000-0005-0000-0000-0000BA470000}"/>
    <cellStyle name="SAPBEXinputData 3 4 3 2" xfId="19102" xr:uid="{00000000-0005-0000-0000-0000BB470000}"/>
    <cellStyle name="SAPBEXinputData 3 4 3 2 2" xfId="19103" xr:uid="{00000000-0005-0000-0000-0000BC470000}"/>
    <cellStyle name="SAPBEXinputData 3 4 3 2 3" xfId="19104" xr:uid="{00000000-0005-0000-0000-0000BD470000}"/>
    <cellStyle name="SAPBEXinputData 3 4 3 3" xfId="19105" xr:uid="{00000000-0005-0000-0000-0000BE470000}"/>
    <cellStyle name="SAPBEXinputData 3 4 3 4" xfId="19106" xr:uid="{00000000-0005-0000-0000-0000BF470000}"/>
    <cellStyle name="SAPBEXinputData 3 4 3 4 2" xfId="28212" xr:uid="{AE5D7B77-A1F9-4CDB-987B-7B2148ADD0A5}"/>
    <cellStyle name="SAPBEXinputData 3 4 3 5" xfId="19107" xr:uid="{00000000-0005-0000-0000-0000C0470000}"/>
    <cellStyle name="SAPBEXinputData 3 4 3 5 2" xfId="28213" xr:uid="{D80281BB-F4DD-4710-A248-77B0FC41778A}"/>
    <cellStyle name="SAPBEXinputData 3 4 3 6" xfId="19108" xr:uid="{00000000-0005-0000-0000-0000C1470000}"/>
    <cellStyle name="SAPBEXinputData 3 4 4" xfId="19109" xr:uid="{00000000-0005-0000-0000-0000C2470000}"/>
    <cellStyle name="SAPBEXinputData 3 4 4 2" xfId="19110" xr:uid="{00000000-0005-0000-0000-0000C3470000}"/>
    <cellStyle name="SAPBEXinputData 3 4 4 2 2" xfId="19111" xr:uid="{00000000-0005-0000-0000-0000C4470000}"/>
    <cellStyle name="SAPBEXinputData 3 4 4 2 3" xfId="19112" xr:uid="{00000000-0005-0000-0000-0000C5470000}"/>
    <cellStyle name="SAPBEXinputData 3 4 4 3" xfId="19113" xr:uid="{00000000-0005-0000-0000-0000C6470000}"/>
    <cellStyle name="SAPBEXinputData 3 4 4 3 2" xfId="19114" xr:uid="{00000000-0005-0000-0000-0000C7470000}"/>
    <cellStyle name="SAPBEXinputData 3 4 4 3 3" xfId="28214" xr:uid="{12D93368-AFDB-41FC-B947-6E8DF59636D0}"/>
    <cellStyle name="SAPBEXinputData 3 4 4 4" xfId="19115" xr:uid="{00000000-0005-0000-0000-0000C8470000}"/>
    <cellStyle name="SAPBEXinputData 3 4 5" xfId="19116" xr:uid="{00000000-0005-0000-0000-0000C9470000}"/>
    <cellStyle name="SAPBEXinputData 3 4 5 2" xfId="19117" xr:uid="{00000000-0005-0000-0000-0000CA470000}"/>
    <cellStyle name="SAPBEXinputData 3 4 5 3" xfId="19118" xr:uid="{00000000-0005-0000-0000-0000CB470000}"/>
    <cellStyle name="SAPBEXinputData 3 4 6" xfId="19119" xr:uid="{00000000-0005-0000-0000-0000CC470000}"/>
    <cellStyle name="SAPBEXinputData 3 4 7" xfId="19120" xr:uid="{00000000-0005-0000-0000-0000CD470000}"/>
    <cellStyle name="SAPBEXinputData 3 4 7 2" xfId="28215" xr:uid="{CF13B835-2D30-440B-851C-F557AAD9CAA5}"/>
    <cellStyle name="SAPBEXinputData 3 4 8" xfId="19121" xr:uid="{00000000-0005-0000-0000-0000CE470000}"/>
    <cellStyle name="SAPBEXinputData 3 4 8 2" xfId="28216" xr:uid="{AB7EDAC0-830F-47DA-8642-BE783AB74A6E}"/>
    <cellStyle name="SAPBEXinputData 3 4 9" xfId="19122" xr:uid="{00000000-0005-0000-0000-0000CF470000}"/>
    <cellStyle name="SAPBEXinputData 3 5" xfId="19123" xr:uid="{00000000-0005-0000-0000-0000D0470000}"/>
    <cellStyle name="SAPBEXinputData 3 5 2" xfId="19124" xr:uid="{00000000-0005-0000-0000-0000D1470000}"/>
    <cellStyle name="SAPBEXinputData 3 5 2 2" xfId="19125" xr:uid="{00000000-0005-0000-0000-0000D2470000}"/>
    <cellStyle name="SAPBEXinputData 3 5 2 2 2" xfId="19126" xr:uid="{00000000-0005-0000-0000-0000D3470000}"/>
    <cellStyle name="SAPBEXinputData 3 5 2 2 3" xfId="19127" xr:uid="{00000000-0005-0000-0000-0000D4470000}"/>
    <cellStyle name="SAPBEXinputData 3 5 2 2 3 2" xfId="28217" xr:uid="{3F4875CA-F941-4FE7-B484-15A478EBB03B}"/>
    <cellStyle name="SAPBEXinputData 3 5 2 2 4" xfId="19128" xr:uid="{00000000-0005-0000-0000-0000D5470000}"/>
    <cellStyle name="SAPBEXinputData 3 5 2 3" xfId="19129" xr:uid="{00000000-0005-0000-0000-0000D6470000}"/>
    <cellStyle name="SAPBEXinputData 3 5 2 4" xfId="19130" xr:uid="{00000000-0005-0000-0000-0000D7470000}"/>
    <cellStyle name="SAPBEXinputData 3 5 2 4 2" xfId="28218" xr:uid="{46C832BC-C20B-49F4-A418-6C4A4E043D71}"/>
    <cellStyle name="SAPBEXinputData 3 5 2 5" xfId="19131" xr:uid="{00000000-0005-0000-0000-0000D8470000}"/>
    <cellStyle name="SAPBEXinputData 3 5 2 5 2" xfId="28219" xr:uid="{AC27E2BD-6996-46BE-AF4B-A5BA47B61238}"/>
    <cellStyle name="SAPBEXinputData 3 5 2 6" xfId="19132" xr:uid="{00000000-0005-0000-0000-0000D9470000}"/>
    <cellStyle name="SAPBEXinputData 3 5 3" xfId="19133" xr:uid="{00000000-0005-0000-0000-0000DA470000}"/>
    <cellStyle name="SAPBEXinputData 3 5 3 2" xfId="19134" xr:uid="{00000000-0005-0000-0000-0000DB470000}"/>
    <cellStyle name="SAPBEXinputData 3 5 3 2 2" xfId="19135" xr:uid="{00000000-0005-0000-0000-0000DC470000}"/>
    <cellStyle name="SAPBEXinputData 3 5 3 2 3" xfId="19136" xr:uid="{00000000-0005-0000-0000-0000DD470000}"/>
    <cellStyle name="SAPBEXinputData 3 5 3 3" xfId="19137" xr:uid="{00000000-0005-0000-0000-0000DE470000}"/>
    <cellStyle name="SAPBEXinputData 3 5 3 4" xfId="19138" xr:uid="{00000000-0005-0000-0000-0000DF470000}"/>
    <cellStyle name="SAPBEXinputData 3 5 3 4 2" xfId="28220" xr:uid="{8AB17BED-D5C9-47AF-B4F9-CA3424645C21}"/>
    <cellStyle name="SAPBEXinputData 3 5 3 5" xfId="19139" xr:uid="{00000000-0005-0000-0000-0000E0470000}"/>
    <cellStyle name="SAPBEXinputData 3 5 3 5 2" xfId="28221" xr:uid="{0A4320EE-51D0-4451-9568-AB29D7508AC3}"/>
    <cellStyle name="SAPBEXinputData 3 5 3 6" xfId="19140" xr:uid="{00000000-0005-0000-0000-0000E1470000}"/>
    <cellStyle name="SAPBEXinputData 3 5 4" xfId="19141" xr:uid="{00000000-0005-0000-0000-0000E2470000}"/>
    <cellStyle name="SAPBEXinputData 3 5 4 2" xfId="19142" xr:uid="{00000000-0005-0000-0000-0000E3470000}"/>
    <cellStyle name="SAPBEXinputData 3 5 4 3" xfId="19143" xr:uid="{00000000-0005-0000-0000-0000E4470000}"/>
    <cellStyle name="SAPBEXinputData 3 5 5" xfId="19144" xr:uid="{00000000-0005-0000-0000-0000E5470000}"/>
    <cellStyle name="SAPBEXinputData 3 5 6" xfId="19145" xr:uid="{00000000-0005-0000-0000-0000E6470000}"/>
    <cellStyle name="SAPBEXinputData 3 5 6 2" xfId="28222" xr:uid="{6878D0BD-A217-4F58-B358-374133F42B50}"/>
    <cellStyle name="SAPBEXinputData 3 5 7" xfId="19146" xr:uid="{00000000-0005-0000-0000-0000E7470000}"/>
    <cellStyle name="SAPBEXinputData 3 5 7 2" xfId="28223" xr:uid="{27344FB4-1ED6-448D-A3AB-5ED64A9A3553}"/>
    <cellStyle name="SAPBEXinputData 3 5 8" xfId="19147" xr:uid="{00000000-0005-0000-0000-0000E8470000}"/>
    <cellStyle name="SAPBEXinputData 3 6" xfId="19148" xr:uid="{00000000-0005-0000-0000-0000E9470000}"/>
    <cellStyle name="SAPBEXinputData 3 6 2" xfId="19149" xr:uid="{00000000-0005-0000-0000-0000EA470000}"/>
    <cellStyle name="SAPBEXinputData 3 6 2 2" xfId="19150" xr:uid="{00000000-0005-0000-0000-0000EB470000}"/>
    <cellStyle name="SAPBEXinputData 3 6 2 3" xfId="28224" xr:uid="{49DAB3A8-2ACC-4CF0-9DFC-867BCC4ED8B9}"/>
    <cellStyle name="SAPBEXinputData 3 6 3" xfId="19151" xr:uid="{00000000-0005-0000-0000-0000EC470000}"/>
    <cellStyle name="SAPBEXinputData 3 6 4" xfId="19152" xr:uid="{00000000-0005-0000-0000-0000ED470000}"/>
    <cellStyle name="SAPBEXinputData 3 6 4 2" xfId="20426" xr:uid="{00000000-0005-0000-0000-0000ED470000}"/>
    <cellStyle name="SAPBEXinputData 3 6 4 2 2" xfId="28794" xr:uid="{92D9D50E-8F47-4D64-BD3E-DF92A72DF61F}"/>
    <cellStyle name="SAPBEXinputData 3 6 4 3" xfId="28225" xr:uid="{51A7013C-792D-4132-A7B8-4C536B32259A}"/>
    <cellStyle name="SAPBEXinputData 3 6 5" xfId="19153" xr:uid="{00000000-0005-0000-0000-0000EE470000}"/>
    <cellStyle name="SAPBEXinputData 3 6 5 2" xfId="28226" xr:uid="{B7872AE6-4A90-49C8-9E64-B856655C6FDB}"/>
    <cellStyle name="SAPBEXinputData 3 6 6" xfId="19154" xr:uid="{00000000-0005-0000-0000-0000EF470000}"/>
    <cellStyle name="SAPBEXinputData 3 7" xfId="19155" xr:uid="{00000000-0005-0000-0000-0000F0470000}"/>
    <cellStyle name="SAPBEXinputData 3 7 2" xfId="19156" xr:uid="{00000000-0005-0000-0000-0000F1470000}"/>
    <cellStyle name="SAPBEXinputData 3 7 2 2" xfId="19157" xr:uid="{00000000-0005-0000-0000-0000F2470000}"/>
    <cellStyle name="SAPBEXinputData 3 7 2 3" xfId="19158" xr:uid="{00000000-0005-0000-0000-0000F3470000}"/>
    <cellStyle name="SAPBEXinputData 3 7 3" xfId="19159" xr:uid="{00000000-0005-0000-0000-0000F4470000}"/>
    <cellStyle name="SAPBEXinputData 3 7 4" xfId="19160" xr:uid="{00000000-0005-0000-0000-0000F5470000}"/>
    <cellStyle name="SAPBEXinputData 3 7 4 2" xfId="28227" xr:uid="{B8AC7E13-97F1-4CF2-9CC0-3AFFAC195EB4}"/>
    <cellStyle name="SAPBEXinputData 3 7 5" xfId="19161" xr:uid="{00000000-0005-0000-0000-0000F6470000}"/>
    <cellStyle name="SAPBEXinputData 3 7 5 2" xfId="28228" xr:uid="{FABEA811-B469-4B4C-985E-E02D6912F35E}"/>
    <cellStyle name="SAPBEXinputData 3 7 6" xfId="19162" xr:uid="{00000000-0005-0000-0000-0000F7470000}"/>
    <cellStyle name="SAPBEXinputData 3 8" xfId="19163" xr:uid="{00000000-0005-0000-0000-0000F8470000}"/>
    <cellStyle name="SAPBEXinputData 3 8 2" xfId="19164" xr:uid="{00000000-0005-0000-0000-0000F9470000}"/>
    <cellStyle name="SAPBEXinputData 3 8 2 2" xfId="19165" xr:uid="{00000000-0005-0000-0000-0000FA470000}"/>
    <cellStyle name="SAPBEXinputData 3 8 2 3" xfId="19166" xr:uid="{00000000-0005-0000-0000-0000FB470000}"/>
    <cellStyle name="SAPBEXinputData 3 8 3" xfId="19167" xr:uid="{00000000-0005-0000-0000-0000FC470000}"/>
    <cellStyle name="SAPBEXinputData 3 8 3 2" xfId="19168" xr:uid="{00000000-0005-0000-0000-0000FD470000}"/>
    <cellStyle name="SAPBEXinputData 3 8 3 3" xfId="28229" xr:uid="{97FD95A3-E104-43CF-87B7-AA868A131DAD}"/>
    <cellStyle name="SAPBEXinputData 3 8 4" xfId="19169" xr:uid="{00000000-0005-0000-0000-0000FE470000}"/>
    <cellStyle name="SAPBEXinputData 3 9" xfId="19170" xr:uid="{00000000-0005-0000-0000-0000FF470000}"/>
    <cellStyle name="SAPBEXinputData 3 9 2" xfId="19171" xr:uid="{00000000-0005-0000-0000-000000480000}"/>
    <cellStyle name="SAPBEXinputData 3 9 3" xfId="19172" xr:uid="{00000000-0005-0000-0000-000001480000}"/>
    <cellStyle name="SAPBEXinputData 4" xfId="2906" xr:uid="{00000000-0005-0000-0000-00008A0A0000}"/>
    <cellStyle name="SAPBEXinputData 4 10" xfId="19174" xr:uid="{00000000-0005-0000-0000-000003480000}"/>
    <cellStyle name="SAPBEXinputData 4 10 2" xfId="28230" xr:uid="{D251844C-98A1-4333-8AA5-1411D8A012A0}"/>
    <cellStyle name="SAPBEXinputData 4 11" xfId="19175" xr:uid="{00000000-0005-0000-0000-000004480000}"/>
    <cellStyle name="SAPBEXinputData 4 12" xfId="19173" xr:uid="{00000000-0005-0000-0000-000002480000}"/>
    <cellStyle name="SAPBEXinputData 4 13" xfId="21056" xr:uid="{720A4974-B638-481A-B4B2-93F825B9F4B2}"/>
    <cellStyle name="SAPBEXinputData 4 2" xfId="19176" xr:uid="{00000000-0005-0000-0000-000005480000}"/>
    <cellStyle name="SAPBEXinputData 4 2 10" xfId="19177" xr:uid="{00000000-0005-0000-0000-000006480000}"/>
    <cellStyle name="SAPBEXinputData 4 2 2" xfId="19178" xr:uid="{00000000-0005-0000-0000-000007480000}"/>
    <cellStyle name="SAPBEXinputData 4 2 2 2" xfId="19179" xr:uid="{00000000-0005-0000-0000-000008480000}"/>
    <cellStyle name="SAPBEXinputData 4 2 2 2 2" xfId="19180" xr:uid="{00000000-0005-0000-0000-000009480000}"/>
    <cellStyle name="SAPBEXinputData 4 2 2 2 2 2" xfId="19181" xr:uid="{00000000-0005-0000-0000-00000A480000}"/>
    <cellStyle name="SAPBEXinputData 4 2 2 2 2 2 2" xfId="19182" xr:uid="{00000000-0005-0000-0000-00000B480000}"/>
    <cellStyle name="SAPBEXinputData 4 2 2 2 2 2 3" xfId="19183" xr:uid="{00000000-0005-0000-0000-00000C480000}"/>
    <cellStyle name="SAPBEXinputData 4 2 2 2 2 3" xfId="19184" xr:uid="{00000000-0005-0000-0000-00000D480000}"/>
    <cellStyle name="SAPBEXinputData 4 2 2 2 2 4" xfId="19185" xr:uid="{00000000-0005-0000-0000-00000E480000}"/>
    <cellStyle name="SAPBEXinputData 4 2 2 2 2 4 2" xfId="28231" xr:uid="{3A5F66C2-DD0A-4026-8AAD-E50DB3616017}"/>
    <cellStyle name="SAPBEXinputData 4 2 2 2 2 5" xfId="19186" xr:uid="{00000000-0005-0000-0000-00000F480000}"/>
    <cellStyle name="SAPBEXinputData 4 2 2 2 2 5 2" xfId="28232" xr:uid="{FC4C8479-AB66-4520-8184-5B494DE20561}"/>
    <cellStyle name="SAPBEXinputData 4 2 2 2 2 6" xfId="19187" xr:uid="{00000000-0005-0000-0000-000010480000}"/>
    <cellStyle name="SAPBEXinputData 4 2 2 2 3" xfId="19188" xr:uid="{00000000-0005-0000-0000-000011480000}"/>
    <cellStyle name="SAPBEXinputData 4 2 2 2 3 2" xfId="19189" xr:uid="{00000000-0005-0000-0000-000012480000}"/>
    <cellStyle name="SAPBEXinputData 4 2 2 2 3 2 2" xfId="19190" xr:uid="{00000000-0005-0000-0000-000013480000}"/>
    <cellStyle name="SAPBEXinputData 4 2 2 2 3 2 3" xfId="19191" xr:uid="{00000000-0005-0000-0000-000014480000}"/>
    <cellStyle name="SAPBEXinputData 4 2 2 2 3 3" xfId="19192" xr:uid="{00000000-0005-0000-0000-000015480000}"/>
    <cellStyle name="SAPBEXinputData 4 2 2 2 3 3 2" xfId="19193" xr:uid="{00000000-0005-0000-0000-000016480000}"/>
    <cellStyle name="SAPBEXinputData 4 2 2 2 3 3 3" xfId="28233" xr:uid="{134D66CE-6683-4E9D-B15C-03071BE5AE0C}"/>
    <cellStyle name="SAPBEXinputData 4 2 2 2 3 4" xfId="19194" xr:uid="{00000000-0005-0000-0000-000017480000}"/>
    <cellStyle name="SAPBEXinputData 4 2 2 2 4" xfId="19195" xr:uid="{00000000-0005-0000-0000-000018480000}"/>
    <cellStyle name="SAPBEXinputData 4 2 2 2 4 2" xfId="19196" xr:uid="{00000000-0005-0000-0000-000019480000}"/>
    <cellStyle name="SAPBEXinputData 4 2 2 2 4 3" xfId="19197" xr:uid="{00000000-0005-0000-0000-00001A480000}"/>
    <cellStyle name="SAPBEXinputData 4 2 2 2 5" xfId="19198" xr:uid="{00000000-0005-0000-0000-00001B480000}"/>
    <cellStyle name="SAPBEXinputData 4 2 2 2 6" xfId="19199" xr:uid="{00000000-0005-0000-0000-00001C480000}"/>
    <cellStyle name="SAPBEXinputData 4 2 2 2 6 2" xfId="28234" xr:uid="{147860B1-B84A-4DCD-A125-DDC6F1DF4916}"/>
    <cellStyle name="SAPBEXinputData 4 2 2 2 7" xfId="19200" xr:uid="{00000000-0005-0000-0000-00001D480000}"/>
    <cellStyle name="SAPBEXinputData 4 2 2 2 7 2" xfId="28235" xr:uid="{56DB68C4-CEC5-4516-B123-1E5B0A6B15E3}"/>
    <cellStyle name="SAPBEXinputData 4 2 2 2 8" xfId="19201" xr:uid="{00000000-0005-0000-0000-00001E480000}"/>
    <cellStyle name="SAPBEXinputData 4 2 2 3" xfId="19202" xr:uid="{00000000-0005-0000-0000-00001F480000}"/>
    <cellStyle name="SAPBEXinputData 4 2 2 3 2" xfId="19203" xr:uid="{00000000-0005-0000-0000-000020480000}"/>
    <cellStyle name="SAPBEXinputData 4 2 2 3 2 2" xfId="19204" xr:uid="{00000000-0005-0000-0000-000021480000}"/>
    <cellStyle name="SAPBEXinputData 4 2 2 3 2 3" xfId="19205" xr:uid="{00000000-0005-0000-0000-000022480000}"/>
    <cellStyle name="SAPBEXinputData 4 2 2 3 3" xfId="19206" xr:uid="{00000000-0005-0000-0000-000023480000}"/>
    <cellStyle name="SAPBEXinputData 4 2 2 3 4" xfId="19207" xr:uid="{00000000-0005-0000-0000-000024480000}"/>
    <cellStyle name="SAPBEXinputData 4 2 2 3 4 2" xfId="28236" xr:uid="{EAAABAD0-503B-4358-903E-A19239A873F8}"/>
    <cellStyle name="SAPBEXinputData 4 2 2 3 5" xfId="19208" xr:uid="{00000000-0005-0000-0000-000025480000}"/>
    <cellStyle name="SAPBEXinputData 4 2 2 3 5 2" xfId="28237" xr:uid="{B6733B67-A285-40EC-9BFA-D0D6C6B6967F}"/>
    <cellStyle name="SAPBEXinputData 4 2 2 3 6" xfId="19209" xr:uid="{00000000-0005-0000-0000-000026480000}"/>
    <cellStyle name="SAPBEXinputData 4 2 2 4" xfId="19210" xr:uid="{00000000-0005-0000-0000-000027480000}"/>
    <cellStyle name="SAPBEXinputData 4 2 2 4 2" xfId="19211" xr:uid="{00000000-0005-0000-0000-000028480000}"/>
    <cellStyle name="SAPBEXinputData 4 2 2 4 2 2" xfId="19212" xr:uid="{00000000-0005-0000-0000-000029480000}"/>
    <cellStyle name="SAPBEXinputData 4 2 2 4 2 3" xfId="19213" xr:uid="{00000000-0005-0000-0000-00002A480000}"/>
    <cellStyle name="SAPBEXinputData 4 2 2 4 3" xfId="19214" xr:uid="{00000000-0005-0000-0000-00002B480000}"/>
    <cellStyle name="SAPBEXinputData 4 2 2 4 3 2" xfId="19215" xr:uid="{00000000-0005-0000-0000-00002C480000}"/>
    <cellStyle name="SAPBEXinputData 4 2 2 4 3 3" xfId="28238" xr:uid="{986251C3-75BD-496D-8D0E-6E26C36401E0}"/>
    <cellStyle name="SAPBEXinputData 4 2 2 4 4" xfId="19216" xr:uid="{00000000-0005-0000-0000-00002D480000}"/>
    <cellStyle name="SAPBEXinputData 4 2 2 5" xfId="19217" xr:uid="{00000000-0005-0000-0000-00002E480000}"/>
    <cellStyle name="SAPBEXinputData 4 2 2 5 2" xfId="19218" xr:uid="{00000000-0005-0000-0000-00002F480000}"/>
    <cellStyle name="SAPBEXinputData 4 2 2 5 3" xfId="19219" xr:uid="{00000000-0005-0000-0000-000030480000}"/>
    <cellStyle name="SAPBEXinputData 4 2 2 6" xfId="19220" xr:uid="{00000000-0005-0000-0000-000031480000}"/>
    <cellStyle name="SAPBEXinputData 4 2 2 7" xfId="19221" xr:uid="{00000000-0005-0000-0000-000032480000}"/>
    <cellStyle name="SAPBEXinputData 4 2 2 7 2" xfId="28239" xr:uid="{03E8772D-5095-46E1-8EAD-85A32EE53EFF}"/>
    <cellStyle name="SAPBEXinputData 4 2 2 8" xfId="19222" xr:uid="{00000000-0005-0000-0000-000033480000}"/>
    <cellStyle name="SAPBEXinputData 4 2 2 8 2" xfId="28240" xr:uid="{073E5A01-6D5F-4B23-935B-C746F70AA93F}"/>
    <cellStyle name="SAPBEXinputData 4 2 2 9" xfId="19223" xr:uid="{00000000-0005-0000-0000-000034480000}"/>
    <cellStyle name="SAPBEXinputData 4 2 3" xfId="19224" xr:uid="{00000000-0005-0000-0000-000035480000}"/>
    <cellStyle name="SAPBEXinputData 4 2 3 2" xfId="19225" xr:uid="{00000000-0005-0000-0000-000036480000}"/>
    <cellStyle name="SAPBEXinputData 4 2 3 2 2" xfId="19226" xr:uid="{00000000-0005-0000-0000-000037480000}"/>
    <cellStyle name="SAPBEXinputData 4 2 3 2 2 2" xfId="19227" xr:uid="{00000000-0005-0000-0000-000038480000}"/>
    <cellStyle name="SAPBEXinputData 4 2 3 2 2 3" xfId="19228" xr:uid="{00000000-0005-0000-0000-000039480000}"/>
    <cellStyle name="SAPBEXinputData 4 2 3 2 3" xfId="19229" xr:uid="{00000000-0005-0000-0000-00003A480000}"/>
    <cellStyle name="SAPBEXinputData 4 2 3 2 4" xfId="19230" xr:uid="{00000000-0005-0000-0000-00003B480000}"/>
    <cellStyle name="SAPBEXinputData 4 2 3 2 4 2" xfId="28241" xr:uid="{58FEDCEC-03D9-4C0D-B372-01930D2C0728}"/>
    <cellStyle name="SAPBEXinputData 4 2 3 2 5" xfId="19231" xr:uid="{00000000-0005-0000-0000-00003C480000}"/>
    <cellStyle name="SAPBEXinputData 4 2 3 2 5 2" xfId="28242" xr:uid="{C06F4E31-1FBD-4A37-A0CF-D4681A348B30}"/>
    <cellStyle name="SAPBEXinputData 4 2 3 2 6" xfId="19232" xr:uid="{00000000-0005-0000-0000-00003D480000}"/>
    <cellStyle name="SAPBEXinputData 4 2 3 3" xfId="19233" xr:uid="{00000000-0005-0000-0000-00003E480000}"/>
    <cellStyle name="SAPBEXinputData 4 2 3 3 2" xfId="19234" xr:uid="{00000000-0005-0000-0000-00003F480000}"/>
    <cellStyle name="SAPBEXinputData 4 2 3 3 2 2" xfId="19235" xr:uid="{00000000-0005-0000-0000-000040480000}"/>
    <cellStyle name="SAPBEXinputData 4 2 3 3 2 3" xfId="19236" xr:uid="{00000000-0005-0000-0000-000041480000}"/>
    <cellStyle name="SAPBEXinputData 4 2 3 3 3" xfId="19237" xr:uid="{00000000-0005-0000-0000-000042480000}"/>
    <cellStyle name="SAPBEXinputData 4 2 3 3 3 2" xfId="19238" xr:uid="{00000000-0005-0000-0000-000043480000}"/>
    <cellStyle name="SAPBEXinputData 4 2 3 3 3 3" xfId="28243" xr:uid="{7E7D4D44-5ABC-4968-9CB0-04EB668D8D0E}"/>
    <cellStyle name="SAPBEXinputData 4 2 3 3 4" xfId="19239" xr:uid="{00000000-0005-0000-0000-000044480000}"/>
    <cellStyle name="SAPBEXinputData 4 2 3 4" xfId="19240" xr:uid="{00000000-0005-0000-0000-000045480000}"/>
    <cellStyle name="SAPBEXinputData 4 2 3 4 2" xfId="19241" xr:uid="{00000000-0005-0000-0000-000046480000}"/>
    <cellStyle name="SAPBEXinputData 4 2 3 4 3" xfId="19242" xr:uid="{00000000-0005-0000-0000-000047480000}"/>
    <cellStyle name="SAPBEXinputData 4 2 3 5" xfId="19243" xr:uid="{00000000-0005-0000-0000-000048480000}"/>
    <cellStyle name="SAPBEXinputData 4 2 3 6" xfId="19244" xr:uid="{00000000-0005-0000-0000-000049480000}"/>
    <cellStyle name="SAPBEXinputData 4 2 3 6 2" xfId="28244" xr:uid="{C44682B4-E2EF-4341-A5D8-26A2EB331C73}"/>
    <cellStyle name="SAPBEXinputData 4 2 3 7" xfId="19245" xr:uid="{00000000-0005-0000-0000-00004A480000}"/>
    <cellStyle name="SAPBEXinputData 4 2 3 7 2" xfId="28245" xr:uid="{BE0E3F17-47EA-4941-8BC7-60F94D436472}"/>
    <cellStyle name="SAPBEXinputData 4 2 3 8" xfId="19246" xr:uid="{00000000-0005-0000-0000-00004B480000}"/>
    <cellStyle name="SAPBEXinputData 4 2 4" xfId="19247" xr:uid="{00000000-0005-0000-0000-00004C480000}"/>
    <cellStyle name="SAPBEXinputData 4 2 4 2" xfId="19248" xr:uid="{00000000-0005-0000-0000-00004D480000}"/>
    <cellStyle name="SAPBEXinputData 4 2 4 2 2" xfId="19249" xr:uid="{00000000-0005-0000-0000-00004E480000}"/>
    <cellStyle name="SAPBEXinputData 4 2 4 2 3" xfId="19250" xr:uid="{00000000-0005-0000-0000-00004F480000}"/>
    <cellStyle name="SAPBEXinputData 4 2 4 2 3 2" xfId="28246" xr:uid="{4C0D01B6-BB97-4041-A2DF-96F23206DB9D}"/>
    <cellStyle name="SAPBEXinputData 4 2 4 2 4" xfId="19251" xr:uid="{00000000-0005-0000-0000-000050480000}"/>
    <cellStyle name="SAPBEXinputData 4 2 4 3" xfId="19252" xr:uid="{00000000-0005-0000-0000-000051480000}"/>
    <cellStyle name="SAPBEXinputData 4 2 4 4" xfId="19253" xr:uid="{00000000-0005-0000-0000-000052480000}"/>
    <cellStyle name="SAPBEXinputData 4 2 4 4 2" xfId="28247" xr:uid="{C6A8C438-905E-471C-BB2C-21185D7A30AF}"/>
    <cellStyle name="SAPBEXinputData 4 2 4 5" xfId="19254" xr:uid="{00000000-0005-0000-0000-000053480000}"/>
    <cellStyle name="SAPBEXinputData 4 2 4 5 2" xfId="28248" xr:uid="{A4FB7E1D-B347-49AD-8E94-61286FAC4D26}"/>
    <cellStyle name="SAPBEXinputData 4 2 4 6" xfId="19255" xr:uid="{00000000-0005-0000-0000-000054480000}"/>
    <cellStyle name="SAPBEXinputData 4 2 5" xfId="19256" xr:uid="{00000000-0005-0000-0000-000055480000}"/>
    <cellStyle name="SAPBEXinputData 4 2 5 2" xfId="19257" xr:uid="{00000000-0005-0000-0000-000056480000}"/>
    <cellStyle name="SAPBEXinputData 4 2 5 2 2" xfId="19258" xr:uid="{00000000-0005-0000-0000-000057480000}"/>
    <cellStyle name="SAPBEXinputData 4 2 5 2 3" xfId="19259" xr:uid="{00000000-0005-0000-0000-000058480000}"/>
    <cellStyle name="SAPBEXinputData 4 2 5 3" xfId="19260" xr:uid="{00000000-0005-0000-0000-000059480000}"/>
    <cellStyle name="SAPBEXinputData 4 2 5 4" xfId="19261" xr:uid="{00000000-0005-0000-0000-00005A480000}"/>
    <cellStyle name="SAPBEXinputData 4 2 5 4 2" xfId="28249" xr:uid="{746C0C96-F406-4821-B7A8-EDA637A6FC27}"/>
    <cellStyle name="SAPBEXinputData 4 2 5 5" xfId="19262" xr:uid="{00000000-0005-0000-0000-00005B480000}"/>
    <cellStyle name="SAPBEXinputData 4 2 5 5 2" xfId="28250" xr:uid="{7270AFE7-C757-4FAE-B711-0184B473C48D}"/>
    <cellStyle name="SAPBEXinputData 4 2 5 6" xfId="19263" xr:uid="{00000000-0005-0000-0000-00005C480000}"/>
    <cellStyle name="SAPBEXinputData 4 2 6" xfId="19264" xr:uid="{00000000-0005-0000-0000-00005D480000}"/>
    <cellStyle name="SAPBEXinputData 4 2 6 2" xfId="19265" xr:uid="{00000000-0005-0000-0000-00005E480000}"/>
    <cellStyle name="SAPBEXinputData 4 2 6 3" xfId="19266" xr:uid="{00000000-0005-0000-0000-00005F480000}"/>
    <cellStyle name="SAPBEXinputData 4 2 7" xfId="19267" xr:uid="{00000000-0005-0000-0000-000060480000}"/>
    <cellStyle name="SAPBEXinputData 4 2 8" xfId="19268" xr:uid="{00000000-0005-0000-0000-000061480000}"/>
    <cellStyle name="SAPBEXinputData 4 2 8 2" xfId="28251" xr:uid="{F02B14FC-D250-4B6A-B8AD-D33A9FEB6163}"/>
    <cellStyle name="SAPBEXinputData 4 2 9" xfId="19269" xr:uid="{00000000-0005-0000-0000-000062480000}"/>
    <cellStyle name="SAPBEXinputData 4 2 9 2" xfId="28252" xr:uid="{263EDB33-3237-4B0C-B5A5-023C5AB9B67C}"/>
    <cellStyle name="SAPBEXinputData 4 3" xfId="19270" xr:uid="{00000000-0005-0000-0000-000063480000}"/>
    <cellStyle name="SAPBEXinputData 4 3 2" xfId="19271" xr:uid="{00000000-0005-0000-0000-000064480000}"/>
    <cellStyle name="SAPBEXinputData 4 3 2 2" xfId="19272" xr:uid="{00000000-0005-0000-0000-000065480000}"/>
    <cellStyle name="SAPBEXinputData 4 3 2 2 2" xfId="19273" xr:uid="{00000000-0005-0000-0000-000066480000}"/>
    <cellStyle name="SAPBEXinputData 4 3 2 2 2 2" xfId="19274" xr:uid="{00000000-0005-0000-0000-000067480000}"/>
    <cellStyle name="SAPBEXinputData 4 3 2 2 2 3" xfId="19275" xr:uid="{00000000-0005-0000-0000-000068480000}"/>
    <cellStyle name="SAPBEXinputData 4 3 2 2 3" xfId="19276" xr:uid="{00000000-0005-0000-0000-000069480000}"/>
    <cellStyle name="SAPBEXinputData 4 3 2 2 4" xfId="19277" xr:uid="{00000000-0005-0000-0000-00006A480000}"/>
    <cellStyle name="SAPBEXinputData 4 3 2 2 4 2" xfId="28253" xr:uid="{693AE4A4-7AF5-432B-BA57-287DC373C0DA}"/>
    <cellStyle name="SAPBEXinputData 4 3 2 2 5" xfId="19278" xr:uid="{00000000-0005-0000-0000-00006B480000}"/>
    <cellStyle name="SAPBEXinputData 4 3 2 2 5 2" xfId="28254" xr:uid="{42D29155-2CE6-4B91-A207-FEA873CC2446}"/>
    <cellStyle name="SAPBEXinputData 4 3 2 2 6" xfId="19279" xr:uid="{00000000-0005-0000-0000-00006C480000}"/>
    <cellStyle name="SAPBEXinputData 4 3 2 3" xfId="19280" xr:uid="{00000000-0005-0000-0000-00006D480000}"/>
    <cellStyle name="SAPBEXinputData 4 3 2 3 2" xfId="19281" xr:uid="{00000000-0005-0000-0000-00006E480000}"/>
    <cellStyle name="SAPBEXinputData 4 3 2 3 2 2" xfId="19282" xr:uid="{00000000-0005-0000-0000-00006F480000}"/>
    <cellStyle name="SAPBEXinputData 4 3 2 3 2 3" xfId="19283" xr:uid="{00000000-0005-0000-0000-000070480000}"/>
    <cellStyle name="SAPBEXinputData 4 3 2 3 3" xfId="19284" xr:uid="{00000000-0005-0000-0000-000071480000}"/>
    <cellStyle name="SAPBEXinputData 4 3 2 3 3 2" xfId="19285" xr:uid="{00000000-0005-0000-0000-000072480000}"/>
    <cellStyle name="SAPBEXinputData 4 3 2 3 3 3" xfId="28255" xr:uid="{C2D25E55-4CBA-493B-928F-E892F31AAADC}"/>
    <cellStyle name="SAPBEXinputData 4 3 2 3 4" xfId="19286" xr:uid="{00000000-0005-0000-0000-000073480000}"/>
    <cellStyle name="SAPBEXinputData 4 3 2 4" xfId="19287" xr:uid="{00000000-0005-0000-0000-000074480000}"/>
    <cellStyle name="SAPBEXinputData 4 3 2 4 2" xfId="19288" xr:uid="{00000000-0005-0000-0000-000075480000}"/>
    <cellStyle name="SAPBEXinputData 4 3 2 4 3" xfId="19289" xr:uid="{00000000-0005-0000-0000-000076480000}"/>
    <cellStyle name="SAPBEXinputData 4 3 2 5" xfId="19290" xr:uid="{00000000-0005-0000-0000-000077480000}"/>
    <cellStyle name="SAPBEXinputData 4 3 2 6" xfId="19291" xr:uid="{00000000-0005-0000-0000-000078480000}"/>
    <cellStyle name="SAPBEXinputData 4 3 2 6 2" xfId="28256" xr:uid="{0A217512-92C8-4629-A185-EFF775955E4D}"/>
    <cellStyle name="SAPBEXinputData 4 3 2 7" xfId="19292" xr:uid="{00000000-0005-0000-0000-000079480000}"/>
    <cellStyle name="SAPBEXinputData 4 3 2 7 2" xfId="28257" xr:uid="{5381D87C-489E-4C1F-AD67-162BCFB68F90}"/>
    <cellStyle name="SAPBEXinputData 4 3 2 8" xfId="19293" xr:uid="{00000000-0005-0000-0000-00007A480000}"/>
    <cellStyle name="SAPBEXinputData 4 3 3" xfId="19294" xr:uid="{00000000-0005-0000-0000-00007B480000}"/>
    <cellStyle name="SAPBEXinputData 4 3 3 2" xfId="19295" xr:uid="{00000000-0005-0000-0000-00007C480000}"/>
    <cellStyle name="SAPBEXinputData 4 3 3 2 2" xfId="19296" xr:uid="{00000000-0005-0000-0000-00007D480000}"/>
    <cellStyle name="SAPBEXinputData 4 3 3 2 3" xfId="19297" xr:uid="{00000000-0005-0000-0000-00007E480000}"/>
    <cellStyle name="SAPBEXinputData 4 3 3 3" xfId="19298" xr:uid="{00000000-0005-0000-0000-00007F480000}"/>
    <cellStyle name="SAPBEXinputData 4 3 3 4" xfId="19299" xr:uid="{00000000-0005-0000-0000-000080480000}"/>
    <cellStyle name="SAPBEXinputData 4 3 3 4 2" xfId="28258" xr:uid="{829A4FD4-789F-4152-9B10-044CF9202AFD}"/>
    <cellStyle name="SAPBEXinputData 4 3 3 5" xfId="19300" xr:uid="{00000000-0005-0000-0000-000081480000}"/>
    <cellStyle name="SAPBEXinputData 4 3 3 5 2" xfId="28259" xr:uid="{9388DD0D-D905-452A-8988-59E473906D5B}"/>
    <cellStyle name="SAPBEXinputData 4 3 3 6" xfId="19301" xr:uid="{00000000-0005-0000-0000-000082480000}"/>
    <cellStyle name="SAPBEXinputData 4 3 4" xfId="19302" xr:uid="{00000000-0005-0000-0000-000083480000}"/>
    <cellStyle name="SAPBEXinputData 4 3 4 2" xfId="19303" xr:uid="{00000000-0005-0000-0000-000084480000}"/>
    <cellStyle name="SAPBEXinputData 4 3 4 2 2" xfId="19304" xr:uid="{00000000-0005-0000-0000-000085480000}"/>
    <cellStyle name="SAPBEXinputData 4 3 4 2 3" xfId="19305" xr:uid="{00000000-0005-0000-0000-000086480000}"/>
    <cellStyle name="SAPBEXinputData 4 3 4 3" xfId="19306" xr:uid="{00000000-0005-0000-0000-000087480000}"/>
    <cellStyle name="SAPBEXinputData 4 3 4 3 2" xfId="19307" xr:uid="{00000000-0005-0000-0000-000088480000}"/>
    <cellStyle name="SAPBEXinputData 4 3 4 3 3" xfId="28260" xr:uid="{FAB2FCC6-6A4D-4B47-A390-9B0A45EE47D7}"/>
    <cellStyle name="SAPBEXinputData 4 3 4 4" xfId="19308" xr:uid="{00000000-0005-0000-0000-000089480000}"/>
    <cellStyle name="SAPBEXinputData 4 3 5" xfId="19309" xr:uid="{00000000-0005-0000-0000-00008A480000}"/>
    <cellStyle name="SAPBEXinputData 4 3 5 2" xfId="19310" xr:uid="{00000000-0005-0000-0000-00008B480000}"/>
    <cellStyle name="SAPBEXinputData 4 3 5 3" xfId="19311" xr:uid="{00000000-0005-0000-0000-00008C480000}"/>
    <cellStyle name="SAPBEXinputData 4 3 6" xfId="19312" xr:uid="{00000000-0005-0000-0000-00008D480000}"/>
    <cellStyle name="SAPBEXinputData 4 3 7" xfId="19313" xr:uid="{00000000-0005-0000-0000-00008E480000}"/>
    <cellStyle name="SAPBEXinputData 4 3 7 2" xfId="28261" xr:uid="{5F5774CB-CCE4-48B8-B23C-CB82A38450E5}"/>
    <cellStyle name="SAPBEXinputData 4 3 8" xfId="19314" xr:uid="{00000000-0005-0000-0000-00008F480000}"/>
    <cellStyle name="SAPBEXinputData 4 3 8 2" xfId="28262" xr:uid="{3B50B0EB-59EB-4D66-BB72-B72629368901}"/>
    <cellStyle name="SAPBEXinputData 4 3 9" xfId="19315" xr:uid="{00000000-0005-0000-0000-000090480000}"/>
    <cellStyle name="SAPBEXinputData 4 4" xfId="19316" xr:uid="{00000000-0005-0000-0000-000091480000}"/>
    <cellStyle name="SAPBEXinputData 4 4 2" xfId="19317" xr:uid="{00000000-0005-0000-0000-000092480000}"/>
    <cellStyle name="SAPBEXinputData 4 4 2 2" xfId="19318" xr:uid="{00000000-0005-0000-0000-000093480000}"/>
    <cellStyle name="SAPBEXinputData 4 4 2 2 2" xfId="19319" xr:uid="{00000000-0005-0000-0000-000094480000}"/>
    <cellStyle name="SAPBEXinputData 4 4 2 2 3" xfId="19320" xr:uid="{00000000-0005-0000-0000-000095480000}"/>
    <cellStyle name="SAPBEXinputData 4 4 2 2 3 2" xfId="28263" xr:uid="{02501661-A19D-41D7-AABF-9A3B561D81BC}"/>
    <cellStyle name="SAPBEXinputData 4 4 2 2 4" xfId="19321" xr:uid="{00000000-0005-0000-0000-000096480000}"/>
    <cellStyle name="SAPBEXinputData 4 4 2 3" xfId="19322" xr:uid="{00000000-0005-0000-0000-000097480000}"/>
    <cellStyle name="SAPBEXinputData 4 4 2 4" xfId="19323" xr:uid="{00000000-0005-0000-0000-000098480000}"/>
    <cellStyle name="SAPBEXinputData 4 4 2 4 2" xfId="28264" xr:uid="{C4833EA0-9A49-4636-8392-6AC59159A7FD}"/>
    <cellStyle name="SAPBEXinputData 4 4 2 5" xfId="19324" xr:uid="{00000000-0005-0000-0000-000099480000}"/>
    <cellStyle name="SAPBEXinputData 4 4 2 5 2" xfId="28265" xr:uid="{0CDBF3FB-68B2-4F05-B11C-C54B73897597}"/>
    <cellStyle name="SAPBEXinputData 4 4 2 6" xfId="19325" xr:uid="{00000000-0005-0000-0000-00009A480000}"/>
    <cellStyle name="SAPBEXinputData 4 4 3" xfId="19326" xr:uid="{00000000-0005-0000-0000-00009B480000}"/>
    <cellStyle name="SAPBEXinputData 4 4 3 2" xfId="19327" xr:uid="{00000000-0005-0000-0000-00009C480000}"/>
    <cellStyle name="SAPBEXinputData 4 4 3 2 2" xfId="19328" xr:uid="{00000000-0005-0000-0000-00009D480000}"/>
    <cellStyle name="SAPBEXinputData 4 4 3 2 3" xfId="19329" xr:uid="{00000000-0005-0000-0000-00009E480000}"/>
    <cellStyle name="SAPBEXinputData 4 4 3 3" xfId="19330" xr:uid="{00000000-0005-0000-0000-00009F480000}"/>
    <cellStyle name="SAPBEXinputData 4 4 3 4" xfId="19331" xr:uid="{00000000-0005-0000-0000-0000A0480000}"/>
    <cellStyle name="SAPBEXinputData 4 4 3 4 2" xfId="28266" xr:uid="{10C16C5C-2FAA-4430-ADDD-FA1B106B507E}"/>
    <cellStyle name="SAPBEXinputData 4 4 3 5" xfId="19332" xr:uid="{00000000-0005-0000-0000-0000A1480000}"/>
    <cellStyle name="SAPBEXinputData 4 4 3 5 2" xfId="28267" xr:uid="{64A83D21-D5AF-4180-B3FF-350D5D15164C}"/>
    <cellStyle name="SAPBEXinputData 4 4 3 6" xfId="19333" xr:uid="{00000000-0005-0000-0000-0000A2480000}"/>
    <cellStyle name="SAPBEXinputData 4 4 4" xfId="19334" xr:uid="{00000000-0005-0000-0000-0000A3480000}"/>
    <cellStyle name="SAPBEXinputData 4 4 4 2" xfId="19335" xr:uid="{00000000-0005-0000-0000-0000A4480000}"/>
    <cellStyle name="SAPBEXinputData 4 4 4 3" xfId="19336" xr:uid="{00000000-0005-0000-0000-0000A5480000}"/>
    <cellStyle name="SAPBEXinputData 4 4 5" xfId="19337" xr:uid="{00000000-0005-0000-0000-0000A6480000}"/>
    <cellStyle name="SAPBEXinputData 4 4 6" xfId="19338" xr:uid="{00000000-0005-0000-0000-0000A7480000}"/>
    <cellStyle name="SAPBEXinputData 4 4 6 2" xfId="28268" xr:uid="{92080C7F-0002-4DAA-91D7-2E1B229B53B0}"/>
    <cellStyle name="SAPBEXinputData 4 4 7" xfId="19339" xr:uid="{00000000-0005-0000-0000-0000A8480000}"/>
    <cellStyle name="SAPBEXinputData 4 4 7 2" xfId="28269" xr:uid="{589F6CC1-6530-4C45-ADF8-C47DC203EF02}"/>
    <cellStyle name="SAPBEXinputData 4 4 8" xfId="19340" xr:uid="{00000000-0005-0000-0000-0000A9480000}"/>
    <cellStyle name="SAPBEXinputData 4 5" xfId="19341" xr:uid="{00000000-0005-0000-0000-0000AA480000}"/>
    <cellStyle name="SAPBEXinputData 4 5 2" xfId="19342" xr:uid="{00000000-0005-0000-0000-0000AB480000}"/>
    <cellStyle name="SAPBEXinputData 4 5 2 2" xfId="19343" xr:uid="{00000000-0005-0000-0000-0000AC480000}"/>
    <cellStyle name="SAPBEXinputData 4 5 2 3" xfId="19344" xr:uid="{00000000-0005-0000-0000-0000AD480000}"/>
    <cellStyle name="SAPBEXinputData 4 5 2 3 2" xfId="28270" xr:uid="{EFEC81E4-4FBE-4B26-90D9-53B0BB750C66}"/>
    <cellStyle name="SAPBEXinputData 4 5 2 4" xfId="19345" xr:uid="{00000000-0005-0000-0000-0000AE480000}"/>
    <cellStyle name="SAPBEXinputData 4 5 3" xfId="19346" xr:uid="{00000000-0005-0000-0000-0000AF480000}"/>
    <cellStyle name="SAPBEXinputData 4 5 4" xfId="19347" xr:uid="{00000000-0005-0000-0000-0000B0480000}"/>
    <cellStyle name="SAPBEXinputData 4 5 4 2" xfId="28271" xr:uid="{2BA0FC79-2BF7-40DE-BB02-35EC84FBC31A}"/>
    <cellStyle name="SAPBEXinputData 4 5 5" xfId="19348" xr:uid="{00000000-0005-0000-0000-0000B1480000}"/>
    <cellStyle name="SAPBEXinputData 4 5 5 2" xfId="28272" xr:uid="{CBA00117-7FFF-4611-A81C-0F2DFEF85A11}"/>
    <cellStyle name="SAPBEXinputData 4 5 6" xfId="19349" xr:uid="{00000000-0005-0000-0000-0000B2480000}"/>
    <cellStyle name="SAPBEXinputData 4 6" xfId="19350" xr:uid="{00000000-0005-0000-0000-0000B3480000}"/>
    <cellStyle name="SAPBEXinputData 4 6 2" xfId="19351" xr:uid="{00000000-0005-0000-0000-0000B4480000}"/>
    <cellStyle name="SAPBEXinputData 4 6 2 2" xfId="19352" xr:uid="{00000000-0005-0000-0000-0000B5480000}"/>
    <cellStyle name="SAPBEXinputData 4 6 2 3" xfId="19353" xr:uid="{00000000-0005-0000-0000-0000B6480000}"/>
    <cellStyle name="SAPBEXinputData 4 6 3" xfId="19354" xr:uid="{00000000-0005-0000-0000-0000B7480000}"/>
    <cellStyle name="SAPBEXinputData 4 6 4" xfId="19355" xr:uid="{00000000-0005-0000-0000-0000B8480000}"/>
    <cellStyle name="SAPBEXinputData 4 6 4 2" xfId="28273" xr:uid="{C5A2EED5-5B08-4BB5-90C5-AFC53DBE50F0}"/>
    <cellStyle name="SAPBEXinputData 4 6 5" xfId="19356" xr:uid="{00000000-0005-0000-0000-0000B9480000}"/>
    <cellStyle name="SAPBEXinputData 4 6 5 2" xfId="28274" xr:uid="{58E1C16A-20B1-40F5-B3CC-8D1F0F53D49E}"/>
    <cellStyle name="SAPBEXinputData 4 6 6" xfId="19357" xr:uid="{00000000-0005-0000-0000-0000BA480000}"/>
    <cellStyle name="SAPBEXinputData 4 7" xfId="19358" xr:uid="{00000000-0005-0000-0000-0000BB480000}"/>
    <cellStyle name="SAPBEXinputData 4 7 2" xfId="19359" xr:uid="{00000000-0005-0000-0000-0000BC480000}"/>
    <cellStyle name="SAPBEXinputData 4 7 3" xfId="19360" xr:uid="{00000000-0005-0000-0000-0000BD480000}"/>
    <cellStyle name="SAPBEXinputData 4 8" xfId="19361" xr:uid="{00000000-0005-0000-0000-0000BE480000}"/>
    <cellStyle name="SAPBEXinputData 4 9" xfId="19362" xr:uid="{00000000-0005-0000-0000-0000BF480000}"/>
    <cellStyle name="SAPBEXinputData 4 9 2" xfId="28275" xr:uid="{997A4E7E-B3F6-4AA4-8DF4-40271380E58C}"/>
    <cellStyle name="SAPBEXinputData 5" xfId="19363" xr:uid="{00000000-0005-0000-0000-0000C0480000}"/>
    <cellStyle name="SAPBEXinputData 5 10" xfId="19364" xr:uid="{00000000-0005-0000-0000-0000C1480000}"/>
    <cellStyle name="SAPBEXinputData 5 2" xfId="19365" xr:uid="{00000000-0005-0000-0000-0000C2480000}"/>
    <cellStyle name="SAPBEXinputData 5 2 2" xfId="19366" xr:uid="{00000000-0005-0000-0000-0000C3480000}"/>
    <cellStyle name="SAPBEXinputData 5 2 2 2" xfId="19367" xr:uid="{00000000-0005-0000-0000-0000C4480000}"/>
    <cellStyle name="SAPBEXinputData 5 2 2 2 2" xfId="19368" xr:uid="{00000000-0005-0000-0000-0000C5480000}"/>
    <cellStyle name="SAPBEXinputData 5 2 2 2 2 2" xfId="19369" xr:uid="{00000000-0005-0000-0000-0000C6480000}"/>
    <cellStyle name="SAPBEXinputData 5 2 2 2 2 3" xfId="19370" xr:uid="{00000000-0005-0000-0000-0000C7480000}"/>
    <cellStyle name="SAPBEXinputData 5 2 2 2 3" xfId="19371" xr:uid="{00000000-0005-0000-0000-0000C8480000}"/>
    <cellStyle name="SAPBEXinputData 5 2 2 2 4" xfId="19372" xr:uid="{00000000-0005-0000-0000-0000C9480000}"/>
    <cellStyle name="SAPBEXinputData 5 2 2 2 4 2" xfId="28276" xr:uid="{596D07E6-DD06-462D-80D9-8620C560CC09}"/>
    <cellStyle name="SAPBEXinputData 5 2 2 2 5" xfId="19373" xr:uid="{00000000-0005-0000-0000-0000CA480000}"/>
    <cellStyle name="SAPBEXinputData 5 2 2 2 5 2" xfId="28277" xr:uid="{B433C16E-13B2-4A99-B802-90F7BFAF46E7}"/>
    <cellStyle name="SAPBEXinputData 5 2 2 2 6" xfId="19374" xr:uid="{00000000-0005-0000-0000-0000CB480000}"/>
    <cellStyle name="SAPBEXinputData 5 2 2 3" xfId="19375" xr:uid="{00000000-0005-0000-0000-0000CC480000}"/>
    <cellStyle name="SAPBEXinputData 5 2 2 3 2" xfId="19376" xr:uid="{00000000-0005-0000-0000-0000CD480000}"/>
    <cellStyle name="SAPBEXinputData 5 2 2 3 2 2" xfId="19377" xr:uid="{00000000-0005-0000-0000-0000CE480000}"/>
    <cellStyle name="SAPBEXinputData 5 2 2 3 2 3" xfId="19378" xr:uid="{00000000-0005-0000-0000-0000CF480000}"/>
    <cellStyle name="SAPBEXinputData 5 2 2 3 3" xfId="19379" xr:uid="{00000000-0005-0000-0000-0000D0480000}"/>
    <cellStyle name="SAPBEXinputData 5 2 2 3 3 2" xfId="19380" xr:uid="{00000000-0005-0000-0000-0000D1480000}"/>
    <cellStyle name="SAPBEXinputData 5 2 2 3 3 3" xfId="28278" xr:uid="{D9695651-EEC8-43AC-AECD-830237BA27A3}"/>
    <cellStyle name="SAPBEXinputData 5 2 2 3 4" xfId="19381" xr:uid="{00000000-0005-0000-0000-0000D2480000}"/>
    <cellStyle name="SAPBEXinputData 5 2 2 4" xfId="19382" xr:uid="{00000000-0005-0000-0000-0000D3480000}"/>
    <cellStyle name="SAPBEXinputData 5 2 2 4 2" xfId="19383" xr:uid="{00000000-0005-0000-0000-0000D4480000}"/>
    <cellStyle name="SAPBEXinputData 5 2 2 4 3" xfId="19384" xr:uid="{00000000-0005-0000-0000-0000D5480000}"/>
    <cellStyle name="SAPBEXinputData 5 2 2 5" xfId="19385" xr:uid="{00000000-0005-0000-0000-0000D6480000}"/>
    <cellStyle name="SAPBEXinputData 5 2 2 6" xfId="19386" xr:uid="{00000000-0005-0000-0000-0000D7480000}"/>
    <cellStyle name="SAPBEXinputData 5 2 2 6 2" xfId="28279" xr:uid="{FC2B1914-4AF5-4F9B-BF31-F8C49797E96D}"/>
    <cellStyle name="SAPBEXinputData 5 2 2 7" xfId="19387" xr:uid="{00000000-0005-0000-0000-0000D8480000}"/>
    <cellStyle name="SAPBEXinputData 5 2 2 7 2" xfId="28280" xr:uid="{11BE7FA6-0F8D-44A6-82EB-587522EC741F}"/>
    <cellStyle name="SAPBEXinputData 5 2 2 8" xfId="19388" xr:uid="{00000000-0005-0000-0000-0000D9480000}"/>
    <cellStyle name="SAPBEXinputData 5 2 3" xfId="19389" xr:uid="{00000000-0005-0000-0000-0000DA480000}"/>
    <cellStyle name="SAPBEXinputData 5 2 3 2" xfId="19390" xr:uid="{00000000-0005-0000-0000-0000DB480000}"/>
    <cellStyle name="SAPBEXinputData 5 2 3 2 2" xfId="19391" xr:uid="{00000000-0005-0000-0000-0000DC480000}"/>
    <cellStyle name="SAPBEXinputData 5 2 3 2 3" xfId="19392" xr:uid="{00000000-0005-0000-0000-0000DD480000}"/>
    <cellStyle name="SAPBEXinputData 5 2 3 3" xfId="19393" xr:uid="{00000000-0005-0000-0000-0000DE480000}"/>
    <cellStyle name="SAPBEXinputData 5 2 3 4" xfId="19394" xr:uid="{00000000-0005-0000-0000-0000DF480000}"/>
    <cellStyle name="SAPBEXinputData 5 2 3 4 2" xfId="28281" xr:uid="{FBE6B1B9-DD14-4AC9-B7E6-2A481D823E05}"/>
    <cellStyle name="SAPBEXinputData 5 2 3 5" xfId="19395" xr:uid="{00000000-0005-0000-0000-0000E0480000}"/>
    <cellStyle name="SAPBEXinputData 5 2 3 5 2" xfId="28282" xr:uid="{85C272F0-0FFE-4C48-997B-C804CBFBF2F7}"/>
    <cellStyle name="SAPBEXinputData 5 2 3 6" xfId="19396" xr:uid="{00000000-0005-0000-0000-0000E1480000}"/>
    <cellStyle name="SAPBEXinputData 5 2 4" xfId="19397" xr:uid="{00000000-0005-0000-0000-0000E2480000}"/>
    <cellStyle name="SAPBEXinputData 5 2 4 2" xfId="19398" xr:uid="{00000000-0005-0000-0000-0000E3480000}"/>
    <cellStyle name="SAPBEXinputData 5 2 4 2 2" xfId="19399" xr:uid="{00000000-0005-0000-0000-0000E4480000}"/>
    <cellStyle name="SAPBEXinputData 5 2 4 2 3" xfId="19400" xr:uid="{00000000-0005-0000-0000-0000E5480000}"/>
    <cellStyle name="SAPBEXinputData 5 2 4 3" xfId="19401" xr:uid="{00000000-0005-0000-0000-0000E6480000}"/>
    <cellStyle name="SAPBEXinputData 5 2 4 3 2" xfId="19402" xr:uid="{00000000-0005-0000-0000-0000E7480000}"/>
    <cellStyle name="SAPBEXinputData 5 2 4 3 3" xfId="28283" xr:uid="{BFA1FA4E-A874-4C7F-9EDF-8088CE86432A}"/>
    <cellStyle name="SAPBEXinputData 5 2 4 4" xfId="19403" xr:uid="{00000000-0005-0000-0000-0000E8480000}"/>
    <cellStyle name="SAPBEXinputData 5 2 5" xfId="19404" xr:uid="{00000000-0005-0000-0000-0000E9480000}"/>
    <cellStyle name="SAPBEXinputData 5 2 5 2" xfId="19405" xr:uid="{00000000-0005-0000-0000-0000EA480000}"/>
    <cellStyle name="SAPBEXinputData 5 2 5 3" xfId="19406" xr:uid="{00000000-0005-0000-0000-0000EB480000}"/>
    <cellStyle name="SAPBEXinputData 5 2 6" xfId="19407" xr:uid="{00000000-0005-0000-0000-0000EC480000}"/>
    <cellStyle name="SAPBEXinputData 5 2 7" xfId="19408" xr:uid="{00000000-0005-0000-0000-0000ED480000}"/>
    <cellStyle name="SAPBEXinputData 5 2 7 2" xfId="28284" xr:uid="{B53EFA2F-518C-4DA4-B0BC-F24C7C3FCB99}"/>
    <cellStyle name="SAPBEXinputData 5 2 8" xfId="19409" xr:uid="{00000000-0005-0000-0000-0000EE480000}"/>
    <cellStyle name="SAPBEXinputData 5 2 8 2" xfId="28285" xr:uid="{04205425-FA83-4042-BA43-8FCBA643C4B4}"/>
    <cellStyle name="SAPBEXinputData 5 2 9" xfId="19410" xr:uid="{00000000-0005-0000-0000-0000EF480000}"/>
    <cellStyle name="SAPBEXinputData 5 3" xfId="19411" xr:uid="{00000000-0005-0000-0000-0000F0480000}"/>
    <cellStyle name="SAPBEXinputData 5 3 2" xfId="19412" xr:uid="{00000000-0005-0000-0000-0000F1480000}"/>
    <cellStyle name="SAPBEXinputData 5 3 2 2" xfId="19413" xr:uid="{00000000-0005-0000-0000-0000F2480000}"/>
    <cellStyle name="SAPBEXinputData 5 3 2 2 2" xfId="19414" xr:uid="{00000000-0005-0000-0000-0000F3480000}"/>
    <cellStyle name="SAPBEXinputData 5 3 2 2 3" xfId="19415" xr:uid="{00000000-0005-0000-0000-0000F4480000}"/>
    <cellStyle name="SAPBEXinputData 5 3 2 3" xfId="19416" xr:uid="{00000000-0005-0000-0000-0000F5480000}"/>
    <cellStyle name="SAPBEXinputData 5 3 2 4" xfId="19417" xr:uid="{00000000-0005-0000-0000-0000F6480000}"/>
    <cellStyle name="SAPBEXinputData 5 3 2 4 2" xfId="28287" xr:uid="{C7B3E7D1-062C-4A24-91FF-35EB2DD6EF6E}"/>
    <cellStyle name="SAPBEXinputData 5 3 2 5" xfId="19418" xr:uid="{00000000-0005-0000-0000-0000F7480000}"/>
    <cellStyle name="SAPBEXinputData 5 3 2 5 2" xfId="28288" xr:uid="{3240E905-3997-48B3-9DD9-3B72A1D87936}"/>
    <cellStyle name="SAPBEXinputData 5 3 2 6" xfId="19419" xr:uid="{00000000-0005-0000-0000-0000F8480000}"/>
    <cellStyle name="SAPBEXinputData 5 3 3" xfId="19420" xr:uid="{00000000-0005-0000-0000-0000F9480000}"/>
    <cellStyle name="SAPBEXinputData 5 3 3 2" xfId="19421" xr:uid="{00000000-0005-0000-0000-0000FA480000}"/>
    <cellStyle name="SAPBEXinputData 5 3 3 2 2" xfId="19422" xr:uid="{00000000-0005-0000-0000-0000FB480000}"/>
    <cellStyle name="SAPBEXinputData 5 3 3 2 3" xfId="19423" xr:uid="{00000000-0005-0000-0000-0000FC480000}"/>
    <cellStyle name="SAPBEXinputData 5 3 3 3" xfId="19424" xr:uid="{00000000-0005-0000-0000-0000FD480000}"/>
    <cellStyle name="SAPBEXinputData 5 3 3 3 2" xfId="19425" xr:uid="{00000000-0005-0000-0000-0000FE480000}"/>
    <cellStyle name="SAPBEXinputData 5 3 3 3 3" xfId="28290" xr:uid="{5DCCD997-D389-4FBF-9A38-CB7248000DD8}"/>
    <cellStyle name="SAPBEXinputData 5 3 3 4" xfId="19426" xr:uid="{00000000-0005-0000-0000-0000FF480000}"/>
    <cellStyle name="SAPBEXinputData 5 3 4" xfId="19427" xr:uid="{00000000-0005-0000-0000-000000490000}"/>
    <cellStyle name="SAPBEXinputData 5 3 4 2" xfId="19428" xr:uid="{00000000-0005-0000-0000-000001490000}"/>
    <cellStyle name="SAPBEXinputData 5 3 4 3" xfId="19429" xr:uid="{00000000-0005-0000-0000-000002490000}"/>
    <cellStyle name="SAPBEXinputData 5 3 5" xfId="19430" xr:uid="{00000000-0005-0000-0000-000003490000}"/>
    <cellStyle name="SAPBEXinputData 5 3 6" xfId="19431" xr:uid="{00000000-0005-0000-0000-000004490000}"/>
    <cellStyle name="SAPBEXinputData 5 3 6 2" xfId="28291" xr:uid="{5A210B0A-0F24-4C85-9A43-3041F83F92D5}"/>
    <cellStyle name="SAPBEXinputData 5 3 7" xfId="19432" xr:uid="{00000000-0005-0000-0000-000005490000}"/>
    <cellStyle name="SAPBEXinputData 5 3 7 2" xfId="28292" xr:uid="{DCCED275-FF04-4D14-9CF6-1CD6121A635E}"/>
    <cellStyle name="SAPBEXinputData 5 3 8" xfId="19433" xr:uid="{00000000-0005-0000-0000-000006490000}"/>
    <cellStyle name="SAPBEXinputData 5 4" xfId="19434" xr:uid="{00000000-0005-0000-0000-000007490000}"/>
    <cellStyle name="SAPBEXinputData 5 4 2" xfId="19435" xr:uid="{00000000-0005-0000-0000-000008490000}"/>
    <cellStyle name="SAPBEXinputData 5 4 2 2" xfId="19436" xr:uid="{00000000-0005-0000-0000-000009490000}"/>
    <cellStyle name="SAPBEXinputData 5 4 2 3" xfId="19437" xr:uid="{00000000-0005-0000-0000-00000A490000}"/>
    <cellStyle name="SAPBEXinputData 5 4 2 3 2" xfId="28293" xr:uid="{CEFA9D6A-E5B2-44FD-8459-4BA714D9AA36}"/>
    <cellStyle name="SAPBEXinputData 5 4 2 4" xfId="19438" xr:uid="{00000000-0005-0000-0000-00000B490000}"/>
    <cellStyle name="SAPBEXinputData 5 4 3" xfId="19439" xr:uid="{00000000-0005-0000-0000-00000C490000}"/>
    <cellStyle name="SAPBEXinputData 5 4 4" xfId="19440" xr:uid="{00000000-0005-0000-0000-00000D490000}"/>
    <cellStyle name="SAPBEXinputData 5 4 4 2" xfId="28294" xr:uid="{03747ACC-BBD9-46E3-B2DB-FC2B22B0AEA6}"/>
    <cellStyle name="SAPBEXinputData 5 4 5" xfId="19441" xr:uid="{00000000-0005-0000-0000-00000E490000}"/>
    <cellStyle name="SAPBEXinputData 5 4 5 2" xfId="28295" xr:uid="{F8FDC970-F289-40E4-AAC4-9562F181CC41}"/>
    <cellStyle name="SAPBEXinputData 5 4 6" xfId="19442" xr:uid="{00000000-0005-0000-0000-00000F490000}"/>
    <cellStyle name="SAPBEXinputData 5 5" xfId="19443" xr:uid="{00000000-0005-0000-0000-000010490000}"/>
    <cellStyle name="SAPBEXinputData 5 5 2" xfId="19444" xr:uid="{00000000-0005-0000-0000-000011490000}"/>
    <cellStyle name="SAPBEXinputData 5 5 2 2" xfId="19445" xr:uid="{00000000-0005-0000-0000-000012490000}"/>
    <cellStyle name="SAPBEXinputData 5 5 2 3" xfId="19446" xr:uid="{00000000-0005-0000-0000-000013490000}"/>
    <cellStyle name="SAPBEXinputData 5 5 3" xfId="19447" xr:uid="{00000000-0005-0000-0000-000014490000}"/>
    <cellStyle name="SAPBEXinputData 5 5 4" xfId="19448" xr:uid="{00000000-0005-0000-0000-000015490000}"/>
    <cellStyle name="SAPBEXinputData 5 5 4 2" xfId="28296" xr:uid="{ACF52E99-3D68-42E2-AB45-F392C8BECFBD}"/>
    <cellStyle name="SAPBEXinputData 5 5 5" xfId="19449" xr:uid="{00000000-0005-0000-0000-000016490000}"/>
    <cellStyle name="SAPBEXinputData 5 5 5 2" xfId="28297" xr:uid="{3F073E28-8068-4F83-883C-818BC24B569F}"/>
    <cellStyle name="SAPBEXinputData 5 5 6" xfId="19450" xr:uid="{00000000-0005-0000-0000-000017490000}"/>
    <cellStyle name="SAPBEXinputData 5 6" xfId="19451" xr:uid="{00000000-0005-0000-0000-000018490000}"/>
    <cellStyle name="SAPBEXinputData 5 6 2" xfId="19452" xr:uid="{00000000-0005-0000-0000-000019490000}"/>
    <cellStyle name="SAPBEXinputData 5 6 3" xfId="19453" xr:uid="{00000000-0005-0000-0000-00001A490000}"/>
    <cellStyle name="SAPBEXinputData 5 7" xfId="19454" xr:uid="{00000000-0005-0000-0000-00001B490000}"/>
    <cellStyle name="SAPBEXinputData 5 8" xfId="19455" xr:uid="{00000000-0005-0000-0000-00001C490000}"/>
    <cellStyle name="SAPBEXinputData 5 8 2" xfId="28298" xr:uid="{11A127DC-44F4-4AC5-B7FC-ADF27D13FEB7}"/>
    <cellStyle name="SAPBEXinputData 5 9" xfId="19456" xr:uid="{00000000-0005-0000-0000-00001D490000}"/>
    <cellStyle name="SAPBEXinputData 5 9 2" xfId="28299" xr:uid="{69F5678D-68E3-457F-B25A-18F6CFCE2ADC}"/>
    <cellStyle name="SAPBEXinputData 6" xfId="19457" xr:uid="{00000000-0005-0000-0000-00001E490000}"/>
    <cellStyle name="SAPBEXinputData 6 2" xfId="19458" xr:uid="{00000000-0005-0000-0000-00001F490000}"/>
    <cellStyle name="SAPBEXinputData 6 2 2" xfId="19459" xr:uid="{00000000-0005-0000-0000-000020490000}"/>
    <cellStyle name="SAPBEXinputData 6 2 2 2" xfId="19460" xr:uid="{00000000-0005-0000-0000-000021490000}"/>
    <cellStyle name="SAPBEXinputData 6 2 2 2 2" xfId="19461" xr:uid="{00000000-0005-0000-0000-000022490000}"/>
    <cellStyle name="SAPBEXinputData 6 2 2 2 3" xfId="19462" xr:uid="{00000000-0005-0000-0000-000023490000}"/>
    <cellStyle name="SAPBEXinputData 6 2 2 3" xfId="19463" xr:uid="{00000000-0005-0000-0000-000024490000}"/>
    <cellStyle name="SAPBEXinputData 6 2 2 4" xfId="19464" xr:uid="{00000000-0005-0000-0000-000025490000}"/>
    <cellStyle name="SAPBEXinputData 6 2 2 4 2" xfId="28300" xr:uid="{DCCEDA1C-4B48-469E-AB90-A8D0BF2886B9}"/>
    <cellStyle name="SAPBEXinputData 6 2 2 5" xfId="19465" xr:uid="{00000000-0005-0000-0000-000026490000}"/>
    <cellStyle name="SAPBEXinputData 6 2 2 5 2" xfId="28301" xr:uid="{BB510DC7-FA15-45F6-9FA6-F1AC1FBAB4F6}"/>
    <cellStyle name="SAPBEXinputData 6 2 2 6" xfId="19466" xr:uid="{00000000-0005-0000-0000-000027490000}"/>
    <cellStyle name="SAPBEXinputData 6 2 3" xfId="19467" xr:uid="{00000000-0005-0000-0000-000028490000}"/>
    <cellStyle name="SAPBEXinputData 6 2 3 2" xfId="19468" xr:uid="{00000000-0005-0000-0000-000029490000}"/>
    <cellStyle name="SAPBEXinputData 6 2 3 2 2" xfId="19469" xr:uid="{00000000-0005-0000-0000-00002A490000}"/>
    <cellStyle name="SAPBEXinputData 6 2 3 2 3" xfId="19470" xr:uid="{00000000-0005-0000-0000-00002B490000}"/>
    <cellStyle name="SAPBEXinputData 6 2 3 3" xfId="19471" xr:uid="{00000000-0005-0000-0000-00002C490000}"/>
    <cellStyle name="SAPBEXinputData 6 2 3 3 2" xfId="19472" xr:uid="{00000000-0005-0000-0000-00002D490000}"/>
    <cellStyle name="SAPBEXinputData 6 2 3 3 3" xfId="28302" xr:uid="{526125D4-6C66-49BA-802F-7C6B001D78EC}"/>
    <cellStyle name="SAPBEXinputData 6 2 3 4" xfId="19473" xr:uid="{00000000-0005-0000-0000-00002E490000}"/>
    <cellStyle name="SAPBEXinputData 6 2 4" xfId="19474" xr:uid="{00000000-0005-0000-0000-00002F490000}"/>
    <cellStyle name="SAPBEXinputData 6 2 4 2" xfId="19475" xr:uid="{00000000-0005-0000-0000-000030490000}"/>
    <cellStyle name="SAPBEXinputData 6 2 4 3" xfId="19476" xr:uid="{00000000-0005-0000-0000-000031490000}"/>
    <cellStyle name="SAPBEXinputData 6 2 5" xfId="19477" xr:uid="{00000000-0005-0000-0000-000032490000}"/>
    <cellStyle name="SAPBEXinputData 6 2 6" xfId="19478" xr:uid="{00000000-0005-0000-0000-000033490000}"/>
    <cellStyle name="SAPBEXinputData 6 2 6 2" xfId="28303" xr:uid="{590411B7-7C00-422A-A0BD-118DA060E9B0}"/>
    <cellStyle name="SAPBEXinputData 6 2 7" xfId="19479" xr:uid="{00000000-0005-0000-0000-000034490000}"/>
    <cellStyle name="SAPBEXinputData 6 2 7 2" xfId="28304" xr:uid="{B53DAA64-AE12-4C3F-89D3-3F0B304687F6}"/>
    <cellStyle name="SAPBEXinputData 6 2 8" xfId="19480" xr:uid="{00000000-0005-0000-0000-000035490000}"/>
    <cellStyle name="SAPBEXinputData 6 3" xfId="19481" xr:uid="{00000000-0005-0000-0000-000036490000}"/>
    <cellStyle name="SAPBEXinputData 6 3 2" xfId="19482" xr:uid="{00000000-0005-0000-0000-000037490000}"/>
    <cellStyle name="SAPBEXinputData 6 3 2 2" xfId="19483" xr:uid="{00000000-0005-0000-0000-000038490000}"/>
    <cellStyle name="SAPBEXinputData 6 3 2 3" xfId="19484" xr:uid="{00000000-0005-0000-0000-000039490000}"/>
    <cellStyle name="SAPBEXinputData 6 3 3" xfId="19485" xr:uid="{00000000-0005-0000-0000-00003A490000}"/>
    <cellStyle name="SAPBEXinputData 6 3 4" xfId="19486" xr:uid="{00000000-0005-0000-0000-00003B490000}"/>
    <cellStyle name="SAPBEXinputData 6 3 4 2" xfId="28305" xr:uid="{1AEA8B6B-1E9A-46FA-A1BA-723D23968CE2}"/>
    <cellStyle name="SAPBEXinputData 6 3 5" xfId="19487" xr:uid="{00000000-0005-0000-0000-00003C490000}"/>
    <cellStyle name="SAPBEXinputData 6 3 5 2" xfId="28306" xr:uid="{DD24094E-E41B-4078-A90F-64039AD24DB8}"/>
    <cellStyle name="SAPBEXinputData 6 3 6" xfId="19488" xr:uid="{00000000-0005-0000-0000-00003D490000}"/>
    <cellStyle name="SAPBEXinputData 6 4" xfId="19489" xr:uid="{00000000-0005-0000-0000-00003E490000}"/>
    <cellStyle name="SAPBEXinputData 6 4 2" xfId="19490" xr:uid="{00000000-0005-0000-0000-00003F490000}"/>
    <cellStyle name="SAPBEXinputData 6 4 2 2" xfId="19491" xr:uid="{00000000-0005-0000-0000-000040490000}"/>
    <cellStyle name="SAPBEXinputData 6 4 2 3" xfId="19492" xr:uid="{00000000-0005-0000-0000-000041490000}"/>
    <cellStyle name="SAPBEXinputData 6 4 3" xfId="19493" xr:uid="{00000000-0005-0000-0000-000042490000}"/>
    <cellStyle name="SAPBEXinputData 6 4 3 2" xfId="19494" xr:uid="{00000000-0005-0000-0000-000043490000}"/>
    <cellStyle name="SAPBEXinputData 6 4 3 3" xfId="28307" xr:uid="{32FF450A-4E79-4E3F-BA48-0F5960830FCB}"/>
    <cellStyle name="SAPBEXinputData 6 4 4" xfId="19495" xr:uid="{00000000-0005-0000-0000-000044490000}"/>
    <cellStyle name="SAPBEXinputData 6 5" xfId="19496" xr:uid="{00000000-0005-0000-0000-000045490000}"/>
    <cellStyle name="SAPBEXinputData 6 5 2" xfId="19497" xr:uid="{00000000-0005-0000-0000-000046490000}"/>
    <cellStyle name="SAPBEXinputData 6 5 3" xfId="19498" xr:uid="{00000000-0005-0000-0000-000047490000}"/>
    <cellStyle name="SAPBEXinputData 6 6" xfId="19499" xr:uid="{00000000-0005-0000-0000-000048490000}"/>
    <cellStyle name="SAPBEXinputData 6 7" xfId="19500" xr:uid="{00000000-0005-0000-0000-000049490000}"/>
    <cellStyle name="SAPBEXinputData 6 7 2" xfId="28308" xr:uid="{053F210F-66DF-4E93-8979-F06FE3CB3025}"/>
    <cellStyle name="SAPBEXinputData 6 8" xfId="19501" xr:uid="{00000000-0005-0000-0000-00004A490000}"/>
    <cellStyle name="SAPBEXinputData 6 8 2" xfId="28309" xr:uid="{5A50265C-B09C-4EAE-8F80-232A16F32B22}"/>
    <cellStyle name="SAPBEXinputData 6 9" xfId="19502" xr:uid="{00000000-0005-0000-0000-00004B490000}"/>
    <cellStyle name="SAPBEXinputData 7" xfId="19503" xr:uid="{00000000-0005-0000-0000-00004C490000}"/>
    <cellStyle name="SAPBEXinputData 7 2" xfId="19504" xr:uid="{00000000-0005-0000-0000-00004D490000}"/>
    <cellStyle name="SAPBEXinputData 7 2 2" xfId="19505" xr:uid="{00000000-0005-0000-0000-00004E490000}"/>
    <cellStyle name="SAPBEXinputData 7 2 2 2" xfId="19506" xr:uid="{00000000-0005-0000-0000-00004F490000}"/>
    <cellStyle name="SAPBEXinputData 7 2 2 3" xfId="19507" xr:uid="{00000000-0005-0000-0000-000050490000}"/>
    <cellStyle name="SAPBEXinputData 7 2 2 3 2" xfId="28310" xr:uid="{45454422-B6AA-4566-B014-15A641AF3BEE}"/>
    <cellStyle name="SAPBEXinputData 7 2 2 4" xfId="19508" xr:uid="{00000000-0005-0000-0000-000051490000}"/>
    <cellStyle name="SAPBEXinputData 7 2 3" xfId="19509" xr:uid="{00000000-0005-0000-0000-000052490000}"/>
    <cellStyle name="SAPBEXinputData 7 2 4" xfId="19510" xr:uid="{00000000-0005-0000-0000-000053490000}"/>
    <cellStyle name="SAPBEXinputData 7 2 4 2" xfId="28311" xr:uid="{54AFCF4F-238E-4608-A367-D21A9FCE18B6}"/>
    <cellStyle name="SAPBEXinputData 7 2 5" xfId="19511" xr:uid="{00000000-0005-0000-0000-000054490000}"/>
    <cellStyle name="SAPBEXinputData 7 2 5 2" xfId="28312" xr:uid="{82235B8B-D45D-4543-9963-0B98BCAC512B}"/>
    <cellStyle name="SAPBEXinputData 7 2 6" xfId="19512" xr:uid="{00000000-0005-0000-0000-000055490000}"/>
    <cellStyle name="SAPBEXinputData 7 3" xfId="19513" xr:uid="{00000000-0005-0000-0000-000056490000}"/>
    <cellStyle name="SAPBEXinputData 7 3 2" xfId="19514" xr:uid="{00000000-0005-0000-0000-000057490000}"/>
    <cellStyle name="SAPBEXinputData 7 3 2 2" xfId="19515" xr:uid="{00000000-0005-0000-0000-000058490000}"/>
    <cellStyle name="SAPBEXinputData 7 3 2 3" xfId="19516" xr:uid="{00000000-0005-0000-0000-000059490000}"/>
    <cellStyle name="SAPBEXinputData 7 3 3" xfId="19517" xr:uid="{00000000-0005-0000-0000-00005A490000}"/>
    <cellStyle name="SAPBEXinputData 7 3 4" xfId="19518" xr:uid="{00000000-0005-0000-0000-00005B490000}"/>
    <cellStyle name="SAPBEXinputData 7 3 4 2" xfId="28313" xr:uid="{7C33E49A-CEDC-4C47-B2B8-D2C77BB17DC5}"/>
    <cellStyle name="SAPBEXinputData 7 3 5" xfId="19519" xr:uid="{00000000-0005-0000-0000-00005C490000}"/>
    <cellStyle name="SAPBEXinputData 7 3 5 2" xfId="28314" xr:uid="{506416E1-1D68-40C8-8E88-9E6FBE5956FB}"/>
    <cellStyle name="SAPBEXinputData 7 3 6" xfId="19520" xr:uid="{00000000-0005-0000-0000-00005D490000}"/>
    <cellStyle name="SAPBEXinputData 7 4" xfId="19521" xr:uid="{00000000-0005-0000-0000-00005E490000}"/>
    <cellStyle name="SAPBEXinputData 7 4 2" xfId="19522" xr:uid="{00000000-0005-0000-0000-00005F490000}"/>
    <cellStyle name="SAPBEXinputData 7 4 3" xfId="19523" xr:uid="{00000000-0005-0000-0000-000060490000}"/>
    <cellStyle name="SAPBEXinputData 7 5" xfId="19524" xr:uid="{00000000-0005-0000-0000-000061490000}"/>
    <cellStyle name="SAPBEXinputData 7 6" xfId="19525" xr:uid="{00000000-0005-0000-0000-000062490000}"/>
    <cellStyle name="SAPBEXinputData 7 6 2" xfId="28315" xr:uid="{9C665C7B-8AE9-4E22-B450-14D4B0F40FC9}"/>
    <cellStyle name="SAPBEXinputData 7 7" xfId="19526" xr:uid="{00000000-0005-0000-0000-000063490000}"/>
    <cellStyle name="SAPBEXinputData 7 7 2" xfId="28316" xr:uid="{204E5712-A236-4B20-B2D9-BB6B852073AB}"/>
    <cellStyle name="SAPBEXinputData 7 8" xfId="19527" xr:uid="{00000000-0005-0000-0000-000064490000}"/>
    <cellStyle name="SAPBEXinputData 8" xfId="19528" xr:uid="{00000000-0005-0000-0000-000065490000}"/>
    <cellStyle name="SAPBEXinputData 8 2" xfId="19529" xr:uid="{00000000-0005-0000-0000-000066490000}"/>
    <cellStyle name="SAPBEXinputData 8 2 2" xfId="19530" xr:uid="{00000000-0005-0000-0000-000067490000}"/>
    <cellStyle name="SAPBEXinputData 8 2 3" xfId="28317" xr:uid="{78CC5257-D4DE-41C8-A56A-53315DA29FE7}"/>
    <cellStyle name="SAPBEXinputData 8 3" xfId="19531" xr:uid="{00000000-0005-0000-0000-000068490000}"/>
    <cellStyle name="SAPBEXinputData 8 4" xfId="19532" xr:uid="{00000000-0005-0000-0000-000069490000}"/>
    <cellStyle name="SAPBEXinputData 8 4 2" xfId="20427" xr:uid="{00000000-0005-0000-0000-000069490000}"/>
    <cellStyle name="SAPBEXinputData 8 4 2 2" xfId="28795" xr:uid="{0373E39D-D5BC-491A-A408-2A3BB1A78171}"/>
    <cellStyle name="SAPBEXinputData 8 4 3" xfId="28318" xr:uid="{04437E42-C386-4AA2-8AE2-E330ED4750EB}"/>
    <cellStyle name="SAPBEXinputData 8 5" xfId="19533" xr:uid="{00000000-0005-0000-0000-00006A490000}"/>
    <cellStyle name="SAPBEXinputData 8 5 2" xfId="28319" xr:uid="{F0091B75-DA15-4D42-8659-264A5C550AEF}"/>
    <cellStyle name="SAPBEXinputData 8 6" xfId="19534" xr:uid="{00000000-0005-0000-0000-00006B490000}"/>
    <cellStyle name="SAPBEXinputData 9" xfId="19535" xr:uid="{00000000-0005-0000-0000-00006C490000}"/>
    <cellStyle name="SAPBEXinputData 9 2" xfId="19536" xr:uid="{00000000-0005-0000-0000-00006D490000}"/>
    <cellStyle name="SAPBEXinputData 9 2 2" xfId="19537" xr:uid="{00000000-0005-0000-0000-00006E490000}"/>
    <cellStyle name="SAPBEXinputData 9 2 3" xfId="19538" xr:uid="{00000000-0005-0000-0000-00006F490000}"/>
    <cellStyle name="SAPBEXinputData 9 3" xfId="19539" xr:uid="{00000000-0005-0000-0000-000070490000}"/>
    <cellStyle name="SAPBEXinputData 9 4" xfId="19540" xr:uid="{00000000-0005-0000-0000-000071490000}"/>
    <cellStyle name="SAPBEXinputData 9 4 2" xfId="28320" xr:uid="{C9DD71E8-9A1E-4072-81F4-09715AB0E833}"/>
    <cellStyle name="SAPBEXinputData 9 5" xfId="19541" xr:uid="{00000000-0005-0000-0000-000072490000}"/>
    <cellStyle name="SAPBEXinputData 9 5 2" xfId="28321" xr:uid="{D2120556-DC08-43E3-B0B6-5809FB0585AD}"/>
    <cellStyle name="SAPBEXinputData 9 6" xfId="19542" xr:uid="{00000000-0005-0000-0000-000073490000}"/>
    <cellStyle name="SAPBEXinputData_2010-2012 Program Workbook_Incent_FS" xfId="2729" xr:uid="{00000000-0005-0000-0000-00008B0A0000}"/>
    <cellStyle name="SAPBEXItemHeader" xfId="19543" xr:uid="{00000000-0005-0000-0000-000075490000}"/>
    <cellStyle name="SAPBEXItemHeader 2" xfId="19544" xr:uid="{00000000-0005-0000-0000-000076490000}"/>
    <cellStyle name="SAPBEXItemHeader 2 2" xfId="19545" xr:uid="{00000000-0005-0000-0000-000077490000}"/>
    <cellStyle name="SAPBEXItemHeader 2 2 2" xfId="20428" xr:uid="{00000000-0005-0000-0000-000077490000}"/>
    <cellStyle name="SAPBEXItemHeader 2 2 2 2" xfId="28796" xr:uid="{8DC5AD36-B12A-40F7-A55D-2B9B6D5A7785}"/>
    <cellStyle name="SAPBEXItemHeader 2 2 2 3" xfId="29994" xr:uid="{3EECAA0D-222D-4071-A6CE-9B7DE3E72A16}"/>
    <cellStyle name="SAPBEXItemHeader 2 2 2 4" xfId="30394" xr:uid="{9E0AD272-6859-4737-B8D2-B03621805780}"/>
    <cellStyle name="SAPBEXItemHeader 2 2 2 5" xfId="30766" xr:uid="{B0E38F1F-9CBF-4683-84CC-75E0DC7CD1E0}"/>
    <cellStyle name="SAPBEXItemHeader 2 2 2 6" xfId="31173" xr:uid="{807E5834-B5C4-474A-975F-946402B11E4E}"/>
    <cellStyle name="SAPBEXItemHeader 2 2 3" xfId="28322" xr:uid="{F857899F-DCF2-42AE-8CAF-C2863313FFA5}"/>
    <cellStyle name="SAPBEXItemHeader 2 2 4" xfId="29623" xr:uid="{AA649BFA-B123-47AF-AB79-DF783E1F8A3D}"/>
    <cellStyle name="SAPBEXItemHeader 2 2 5" xfId="23374" xr:uid="{F074D7EC-8E73-4709-98BE-24FC3CE72AD5}"/>
    <cellStyle name="SAPBEXItemHeader 2 2 6" xfId="29172" xr:uid="{9D83B55A-99FB-4BCE-8766-5CD790C457F9}"/>
    <cellStyle name="SAPBEXItemHeader 2 2 7" xfId="20807" xr:uid="{A40B0C38-79A1-4CE6-99D5-6A6BA9A8276D}"/>
    <cellStyle name="SAPBEXItemHeader 3" xfId="19546" xr:uid="{00000000-0005-0000-0000-000078490000}"/>
    <cellStyle name="SAPBEXItemHeader 3 2" xfId="20429" xr:uid="{00000000-0005-0000-0000-000078490000}"/>
    <cellStyle name="SAPBEXItemHeader 3 2 2" xfId="28797" xr:uid="{606C5EF1-8118-4610-A064-40CA5B3EAD40}"/>
    <cellStyle name="SAPBEXItemHeader 3 2 3" xfId="29995" xr:uid="{19D02260-DD3D-4819-BB5E-0184CB74E691}"/>
    <cellStyle name="SAPBEXItemHeader 3 2 4" xfId="30395" xr:uid="{BBF2C578-6B13-415A-B415-28538CFCD2C0}"/>
    <cellStyle name="SAPBEXItemHeader 3 2 5" xfId="30767" xr:uid="{A18B4E59-C115-4D4B-9B97-C1A581E27B05}"/>
    <cellStyle name="SAPBEXItemHeader 3 2 6" xfId="31174" xr:uid="{D892337B-683D-4764-95AD-479931E85623}"/>
    <cellStyle name="SAPBEXItemHeader 3 3" xfId="28323" xr:uid="{06ABC2EE-EA7A-4D89-AB7F-07B20BCE76C9}"/>
    <cellStyle name="SAPBEXItemHeader 3 4" xfId="29624" xr:uid="{45C58C2C-39DF-4F01-987D-1410A75FDAA6}"/>
    <cellStyle name="SAPBEXItemHeader 3 5" xfId="26950" xr:uid="{0A9D8F58-DBD5-4208-B3F2-C80EBF7385D7}"/>
    <cellStyle name="SAPBEXItemHeader 3 6" xfId="29171" xr:uid="{BFDFD942-5A06-45ED-A5D7-28CA1F5A70FC}"/>
    <cellStyle name="SAPBEXItemHeader 3 7" xfId="20806" xr:uid="{C855AA6F-689F-4A32-B62A-199585AE9230}"/>
    <cellStyle name="SAPBEXItemHeader 4" xfId="19547" xr:uid="{00000000-0005-0000-0000-000079490000}"/>
    <cellStyle name="SAPBEXresData" xfId="2730" xr:uid="{00000000-0005-0000-0000-00008C0A0000}"/>
    <cellStyle name="SAPBEXresData 10" xfId="27505" xr:uid="{06D512CF-4D97-4514-A6F5-34556699EDB6}"/>
    <cellStyle name="SAPBEXresData 11" xfId="28972" xr:uid="{3953BC80-B7C9-4E10-932C-922DFE033784}"/>
    <cellStyle name="SAPBEXresData 2" xfId="2731" xr:uid="{00000000-0005-0000-0000-00008D0A0000}"/>
    <cellStyle name="SAPBEXresData 2 10" xfId="28971" xr:uid="{BA77ACD9-7839-4CDF-A463-879D207AC4DD}"/>
    <cellStyle name="SAPBEXresData 2 2" xfId="19550" xr:uid="{00000000-0005-0000-0000-00007C490000}"/>
    <cellStyle name="SAPBEXresData 2 2 2" xfId="19551" xr:uid="{00000000-0005-0000-0000-00007D490000}"/>
    <cellStyle name="SAPBEXresData 2 2 2 2" xfId="20430" xr:uid="{00000000-0005-0000-0000-00007D490000}"/>
    <cellStyle name="SAPBEXresData 2 2 2 2 2" xfId="28798" xr:uid="{DD9A9895-C428-47D8-94D1-1B07AF1D4193}"/>
    <cellStyle name="SAPBEXresData 2 2 2 2 3" xfId="29996" xr:uid="{215F4EEF-7477-4875-A6C5-8FB4D2489632}"/>
    <cellStyle name="SAPBEXresData 2 2 2 2 4" xfId="30396" xr:uid="{156B5DBE-26BA-4A00-B624-40D131477CF0}"/>
    <cellStyle name="SAPBEXresData 2 2 2 2 5" xfId="30768" xr:uid="{288DD141-8A3A-49F3-AECB-4393BB4391AB}"/>
    <cellStyle name="SAPBEXresData 2 2 2 2 6" xfId="31175" xr:uid="{502B6129-02E4-4A3B-81E8-A65DF4201DDB}"/>
    <cellStyle name="SAPBEXresData 2 2 2 3" xfId="28326" xr:uid="{4F53B928-79BD-4FC4-AEC6-FAFCE2DAD6DE}"/>
    <cellStyle name="SAPBEXresData 2 2 2 4" xfId="29625" xr:uid="{E7450F47-F039-47AE-820E-986E2C25A6EA}"/>
    <cellStyle name="SAPBEXresData 2 2 2 5" xfId="29170" xr:uid="{4C74245D-4083-4649-B277-1BFA450D63AD}"/>
    <cellStyle name="SAPBEXresData 2 2 2 6" xfId="26526" xr:uid="{A60B51E5-E176-472D-8723-67B51B742AA0}"/>
    <cellStyle name="SAPBEXresData 2 3" xfId="19552" xr:uid="{00000000-0005-0000-0000-00007E490000}"/>
    <cellStyle name="SAPBEXresData 2 3 2" xfId="20431" xr:uid="{00000000-0005-0000-0000-00007E490000}"/>
    <cellStyle name="SAPBEXresData 2 3 2 2" xfId="28799" xr:uid="{8E43C100-2E3D-400E-A2F9-06D7822BD5F7}"/>
    <cellStyle name="SAPBEXresData 2 3 2 3" xfId="29997" xr:uid="{8EC65334-9B84-46E4-B173-32B2777D0D4F}"/>
    <cellStyle name="SAPBEXresData 2 3 2 4" xfId="30397" xr:uid="{64659D67-CE36-456C-ADA3-4558AEE36A95}"/>
    <cellStyle name="SAPBEXresData 2 3 2 5" xfId="30769" xr:uid="{DEA471EB-6B7E-44E8-BE2F-C2C4EE0BCDE3}"/>
    <cellStyle name="SAPBEXresData 2 3 2 6" xfId="31176" xr:uid="{3E98880E-7CB7-4945-BBA6-4D6EA2CB42E9}"/>
    <cellStyle name="SAPBEXresData 2 3 3" xfId="28327" xr:uid="{F750A6C9-DC63-4CB3-80B2-5D6866539A4F}"/>
    <cellStyle name="SAPBEXresData 2 3 4" xfId="29626" xr:uid="{5D9F9F0B-CB62-475F-A1F7-781452566A38}"/>
    <cellStyle name="SAPBEXresData 2 3 5" xfId="29169" xr:uid="{C067A202-C71E-4139-B8EF-42B988FF7FC8}"/>
    <cellStyle name="SAPBEXresData 2 3 6" xfId="20805" xr:uid="{6AC756EE-974A-43DC-BE83-AB3496E5D1B0}"/>
    <cellStyle name="SAPBEXresData 2 4" xfId="19553" xr:uid="{00000000-0005-0000-0000-00007F490000}"/>
    <cellStyle name="SAPBEXresData 2 5" xfId="19549" xr:uid="{00000000-0005-0000-0000-00007B490000}"/>
    <cellStyle name="SAPBEXresData 2 6" xfId="20970" xr:uid="{62F69900-CA86-4785-9BFD-1C99118D0987}"/>
    <cellStyle name="SAPBEXresData 2 7" xfId="27740" xr:uid="{C41E25AE-69E7-4AD4-B1B3-4F1C7533FD93}"/>
    <cellStyle name="SAPBEXresData 2 8" xfId="29430" xr:uid="{94C5B93E-99FB-4FBC-94BE-F7E9E1268005}"/>
    <cellStyle name="SAPBEXresData 2 9" xfId="27506" xr:uid="{718748D9-01F5-4556-9A10-D61AFCC34B7F}"/>
    <cellStyle name="SAPBEXresData 3" xfId="19554" xr:uid="{00000000-0005-0000-0000-000080490000}"/>
    <cellStyle name="SAPBEXresData 3 2" xfId="19555" xr:uid="{00000000-0005-0000-0000-000081490000}"/>
    <cellStyle name="SAPBEXresData 3 3" xfId="19556" xr:uid="{00000000-0005-0000-0000-000082490000}"/>
    <cellStyle name="SAPBEXresData 3 3 2" xfId="20432" xr:uid="{00000000-0005-0000-0000-000082490000}"/>
    <cellStyle name="SAPBEXresData 3 3 2 2" xfId="28800" xr:uid="{DEE4393B-14C9-4EC5-89BA-4AF6BB43C9FD}"/>
    <cellStyle name="SAPBEXresData 3 3 2 3" xfId="29998" xr:uid="{74B45AAC-20CE-4A50-8D9B-90300C569304}"/>
    <cellStyle name="SAPBEXresData 3 3 2 4" xfId="30398" xr:uid="{C407168F-884C-4B83-B41F-574B1F56BC4B}"/>
    <cellStyle name="SAPBEXresData 3 3 2 5" xfId="30770" xr:uid="{DD01E0BE-3367-40BC-B83A-31F53740E335}"/>
    <cellStyle name="SAPBEXresData 3 3 2 6" xfId="31177" xr:uid="{D2EFACC0-A202-44EE-A752-C465909A8BCB}"/>
    <cellStyle name="SAPBEXresData 3 3 3" xfId="28330" xr:uid="{4390C442-5BDD-4552-AFD5-E7568D5A086E}"/>
    <cellStyle name="SAPBEXresData 3 3 4" xfId="29627" xr:uid="{EF223BC0-A0A2-410F-9FE2-0D3760007E69}"/>
    <cellStyle name="SAPBEXresData 3 3 5" xfId="29168" xr:uid="{AB8614C1-19EC-4106-9D5E-4FD5541E1E64}"/>
    <cellStyle name="SAPBEXresData 3 3 6" xfId="20804" xr:uid="{EF8956E9-FDAE-4BD5-AE0D-14F1F5498CEC}"/>
    <cellStyle name="SAPBEXresData 3 4" xfId="19557" xr:uid="{00000000-0005-0000-0000-000083490000}"/>
    <cellStyle name="SAPBEXresData 3 4 2" xfId="20433" xr:uid="{00000000-0005-0000-0000-000083490000}"/>
    <cellStyle name="SAPBEXresData 3 4 2 2" xfId="28801" xr:uid="{8CD7A865-EBA4-4971-BDF7-9ABAFD39E076}"/>
    <cellStyle name="SAPBEXresData 3 4 2 3" xfId="29999" xr:uid="{FC025604-931E-4F23-B61B-F10E6EE5EA30}"/>
    <cellStyle name="SAPBEXresData 3 4 2 4" xfId="30399" xr:uid="{1AF2D42E-F3ED-448C-B8A2-C7BB088F221B}"/>
    <cellStyle name="SAPBEXresData 3 4 2 5" xfId="30771" xr:uid="{C33A65F7-2530-4C4B-94AB-C2E16CAFD1C7}"/>
    <cellStyle name="SAPBEXresData 3 4 2 6" xfId="31178" xr:uid="{9738FF00-554A-43B9-9EBB-1E128A4D8CCD}"/>
    <cellStyle name="SAPBEXresData 3 4 3" xfId="28331" xr:uid="{F1D40D00-63CC-47D3-B7C3-0865805102ED}"/>
    <cellStyle name="SAPBEXresData 3 4 4" xfId="29628" xr:uid="{A424E80F-1D33-43E3-99C0-14CE640BBDB9}"/>
    <cellStyle name="SAPBEXresData 3 4 5" xfId="27838" xr:uid="{F6F10E4D-7F7E-47E6-B54B-16DA42269A77}"/>
    <cellStyle name="SAPBEXresData 3 4 6" xfId="26525" xr:uid="{7C95C214-73B5-4999-85A8-0C02F2175591}"/>
    <cellStyle name="SAPBEXresData 3 5" xfId="19558" xr:uid="{00000000-0005-0000-0000-000084490000}"/>
    <cellStyle name="SAPBEXresData 4" xfId="19559" xr:uid="{00000000-0005-0000-0000-000085490000}"/>
    <cellStyle name="SAPBEXresData 4 2" xfId="19560" xr:uid="{00000000-0005-0000-0000-000086490000}"/>
    <cellStyle name="SAPBEXresData 4 2 2" xfId="20434" xr:uid="{00000000-0005-0000-0000-000086490000}"/>
    <cellStyle name="SAPBEXresData 4 2 2 2" xfId="28802" xr:uid="{08083EAB-89FF-4287-9B39-9FC5E5E72079}"/>
    <cellStyle name="SAPBEXresData 4 2 2 3" xfId="30000" xr:uid="{E51F2AB6-1AA7-4316-AD62-A6FA88A8625C}"/>
    <cellStyle name="SAPBEXresData 4 2 2 4" xfId="30400" xr:uid="{BC1098BF-2DB8-4409-A33C-DAAD05EF9C84}"/>
    <cellStyle name="SAPBEXresData 4 2 2 5" xfId="30772" xr:uid="{D80C693F-C030-4353-BD76-7B53851AB8EC}"/>
    <cellStyle name="SAPBEXresData 4 2 2 6" xfId="31179" xr:uid="{53CA06BC-D34C-4634-A62C-F4204F2B38CC}"/>
    <cellStyle name="SAPBEXresData 4 2 3" xfId="28334" xr:uid="{E4EEFA63-02A0-4F28-8983-906BADED0069}"/>
    <cellStyle name="SAPBEXresData 4 2 4" xfId="29629" xr:uid="{DBE44352-F088-4D6A-AD10-84F7BA42BAAE}"/>
    <cellStyle name="SAPBEXresData 4 2 5" xfId="29167" xr:uid="{B76AAD48-F8EA-4460-AF64-45A41412F560}"/>
    <cellStyle name="SAPBEXresData 4 2 6" xfId="26524" xr:uid="{361E501D-C725-4552-87EF-06EA33302C72}"/>
    <cellStyle name="SAPBEXresData 5" xfId="19561" xr:uid="{00000000-0005-0000-0000-000087490000}"/>
    <cellStyle name="SAPBEXresData 5 2" xfId="20435" xr:uid="{00000000-0005-0000-0000-000087490000}"/>
    <cellStyle name="SAPBEXresData 5 2 2" xfId="28803" xr:uid="{5DF60F8C-B54F-41CD-9BBB-8E5D8C87CE48}"/>
    <cellStyle name="SAPBEXresData 5 2 3" xfId="30001" xr:uid="{4A787009-7152-4A5E-ACD5-27FBCDA232DB}"/>
    <cellStyle name="SAPBEXresData 5 2 4" xfId="30401" xr:uid="{21E3246C-C56C-46C1-B21D-1482679A1F6C}"/>
    <cellStyle name="SAPBEXresData 5 2 5" xfId="30773" xr:uid="{5AD59A23-6A3D-4568-9874-2B46F52DDA08}"/>
    <cellStyle name="SAPBEXresData 5 2 6" xfId="31180" xr:uid="{F09BCDD3-9DE6-496D-BDD2-9006F791881D}"/>
    <cellStyle name="SAPBEXresData 5 3" xfId="28335" xr:uid="{CBFDC1E9-E8DD-4F2E-A9AB-DE9AAE60BBCB}"/>
    <cellStyle name="SAPBEXresData 5 4" xfId="29630" xr:uid="{1EB1C21A-05E2-4423-BE40-D5D014EFC9E0}"/>
    <cellStyle name="SAPBEXresData 5 5" xfId="29166" xr:uid="{7E2B6008-CE26-4928-89F9-472CA9400D11}"/>
    <cellStyle name="SAPBEXresData 5 6" xfId="20803" xr:uid="{0AABE4F5-A308-45E7-BF82-A4D85CCD1DE0}"/>
    <cellStyle name="SAPBEXresData 6" xfId="19562" xr:uid="{00000000-0005-0000-0000-000088490000}"/>
    <cellStyle name="SAPBEXresData 7" xfId="19548" xr:uid="{00000000-0005-0000-0000-00007A490000}"/>
    <cellStyle name="SAPBEXresData 8" xfId="20969" xr:uid="{3C7AF9DD-29E7-4080-879D-CFCE35276C70}"/>
    <cellStyle name="SAPBEXresData 9" xfId="27741" xr:uid="{535A1846-289A-4D68-9AC8-83EE63D79C0E}"/>
    <cellStyle name="SAPBEXresDataEmph" xfId="2732" xr:uid="{00000000-0005-0000-0000-00008E0A0000}"/>
    <cellStyle name="SAPBEXresDataEmph 10" xfId="27507" xr:uid="{EF836AA8-8B66-4834-ACC7-AC2888F5058E}"/>
    <cellStyle name="SAPBEXresDataEmph 11" xfId="28970" xr:uid="{6F6616CD-F421-4A0A-8486-62650C800E92}"/>
    <cellStyle name="SAPBEXresDataEmph 2" xfId="2733" xr:uid="{00000000-0005-0000-0000-00008F0A0000}"/>
    <cellStyle name="SAPBEXresDataEmph 2 10" xfId="28969" xr:uid="{D65DCC33-7E11-49C8-A6DC-DD11867D69A3}"/>
    <cellStyle name="SAPBEXresDataEmph 2 2" xfId="19565" xr:uid="{00000000-0005-0000-0000-00008B490000}"/>
    <cellStyle name="SAPBEXresDataEmph 2 2 2" xfId="19566" xr:uid="{00000000-0005-0000-0000-00008C490000}"/>
    <cellStyle name="SAPBEXresDataEmph 2 2 2 2" xfId="20436" xr:uid="{00000000-0005-0000-0000-00008C490000}"/>
    <cellStyle name="SAPBEXresDataEmph 2 2 2 2 2" xfId="28804" xr:uid="{98CAF5F5-F6C4-490D-8BE0-37AE0FBDB846}"/>
    <cellStyle name="SAPBEXresDataEmph 2 2 2 3" xfId="28339" xr:uid="{53BB09EE-BB84-4855-B4A2-FC255FAAEB95}"/>
    <cellStyle name="SAPBEXresDataEmph 2 3" xfId="19567" xr:uid="{00000000-0005-0000-0000-00008D490000}"/>
    <cellStyle name="SAPBEXresDataEmph 2 3 2" xfId="20437" xr:uid="{00000000-0005-0000-0000-00008D490000}"/>
    <cellStyle name="SAPBEXresDataEmph 2 3 2 2" xfId="28805" xr:uid="{5912317A-34F4-4D4E-B930-18F189736500}"/>
    <cellStyle name="SAPBEXresDataEmph 2 3 3" xfId="28340" xr:uid="{6377C635-1C2C-4333-A3C3-1A6D42A8A28A}"/>
    <cellStyle name="SAPBEXresDataEmph 2 4" xfId="19568" xr:uid="{00000000-0005-0000-0000-00008E490000}"/>
    <cellStyle name="SAPBEXresDataEmph 2 5" xfId="19564" xr:uid="{00000000-0005-0000-0000-00008A490000}"/>
    <cellStyle name="SAPBEXresDataEmph 2 6" xfId="20972" xr:uid="{998504A7-B7E6-4681-869A-FFFEAC9A5F77}"/>
    <cellStyle name="SAPBEXresDataEmph 2 7" xfId="27737" xr:uid="{8E0BD69D-C791-4DF6-A9D7-B0BDFD130A64}"/>
    <cellStyle name="SAPBEXresDataEmph 2 8" xfId="29429" xr:uid="{DFA1A9C4-0546-4A89-B6E6-49DD66ECB300}"/>
    <cellStyle name="SAPBEXresDataEmph 2 9" xfId="26914" xr:uid="{4A8DC738-3413-4168-BB9A-C1E586E2318E}"/>
    <cellStyle name="SAPBEXresDataEmph 3" xfId="19569" xr:uid="{00000000-0005-0000-0000-00008F490000}"/>
    <cellStyle name="SAPBEXresDataEmph 3 2" xfId="19570" xr:uid="{00000000-0005-0000-0000-000090490000}"/>
    <cellStyle name="SAPBEXresDataEmph 3 3" xfId="19571" xr:uid="{00000000-0005-0000-0000-000091490000}"/>
    <cellStyle name="SAPBEXresDataEmph 3 3 2" xfId="20438" xr:uid="{00000000-0005-0000-0000-000091490000}"/>
    <cellStyle name="SAPBEXresDataEmph 3 3 2 2" xfId="28806" xr:uid="{F0AAE48C-878C-45A2-A0D2-6615551EA0D2}"/>
    <cellStyle name="SAPBEXresDataEmph 3 3 2 3" xfId="30002" xr:uid="{BF0E8320-229D-4243-ADAA-9CAF93F13DA1}"/>
    <cellStyle name="SAPBEXresDataEmph 3 3 2 4" xfId="30402" xr:uid="{1D962E92-AAB0-499A-8871-12BFDF2E90D1}"/>
    <cellStyle name="SAPBEXresDataEmph 3 3 2 5" xfId="30774" xr:uid="{124477EA-720F-4FDE-92CC-C472D47D7C64}"/>
    <cellStyle name="SAPBEXresDataEmph 3 3 2 6" xfId="31181" xr:uid="{C528600C-BDE8-404D-9B6A-349C70DD5651}"/>
    <cellStyle name="SAPBEXresDataEmph 3 3 3" xfId="28344" xr:uid="{94A7A53F-C5BB-4FB5-973C-651598B87B9B}"/>
    <cellStyle name="SAPBEXresDataEmph 3 3 4" xfId="29631" xr:uid="{B15CD22C-C4E4-4FA4-AC38-162D2F2BA874}"/>
    <cellStyle name="SAPBEXresDataEmph 3 3 5" xfId="29165" xr:uid="{A73EF887-FDF4-4E85-B1CF-097D8B2A34F4}"/>
    <cellStyle name="SAPBEXresDataEmph 3 3 6" xfId="26523" xr:uid="{1025904E-2C25-41D3-B39A-5A9FCCDC7352}"/>
    <cellStyle name="SAPBEXresDataEmph 3 4" xfId="19572" xr:uid="{00000000-0005-0000-0000-000092490000}"/>
    <cellStyle name="SAPBEXresDataEmph 3 4 2" xfId="20439" xr:uid="{00000000-0005-0000-0000-000092490000}"/>
    <cellStyle name="SAPBEXresDataEmph 3 4 2 2" xfId="28807" xr:uid="{820163B1-68B4-4F92-8483-6FDC5D508A04}"/>
    <cellStyle name="SAPBEXresDataEmph 3 4 2 3" xfId="30003" xr:uid="{8818E300-C274-425B-8AD3-6B0856C96EEE}"/>
    <cellStyle name="SAPBEXresDataEmph 3 4 2 4" xfId="30403" xr:uid="{AF6AE95D-8B09-4EE5-8837-0D543993F397}"/>
    <cellStyle name="SAPBEXresDataEmph 3 4 2 5" xfId="30775" xr:uid="{250DE866-7FF3-4F2F-A44E-8003BFEBAE1D}"/>
    <cellStyle name="SAPBEXresDataEmph 3 4 2 6" xfId="31182" xr:uid="{79EF648F-C000-46A7-9C40-C94E907C897C}"/>
    <cellStyle name="SAPBEXresDataEmph 3 4 3" xfId="28345" xr:uid="{DA86835C-6CDE-40B6-9DE5-01CEC958F000}"/>
    <cellStyle name="SAPBEXresDataEmph 3 4 4" xfId="29632" xr:uid="{12411B83-7246-4903-961F-0A68267BB435}"/>
    <cellStyle name="SAPBEXresDataEmph 3 4 5" xfId="29164" xr:uid="{1BE4B393-93F3-4C83-BBBD-55E49385E6DC}"/>
    <cellStyle name="SAPBEXresDataEmph 3 4 6" xfId="20802" xr:uid="{6393B976-52BD-4E31-9E40-A08A2C91CEEB}"/>
    <cellStyle name="SAPBEXresDataEmph 3 5" xfId="19573" xr:uid="{00000000-0005-0000-0000-000093490000}"/>
    <cellStyle name="SAPBEXresDataEmph 4" xfId="19574" xr:uid="{00000000-0005-0000-0000-000094490000}"/>
    <cellStyle name="SAPBEXresDataEmph 4 2" xfId="19575" xr:uid="{00000000-0005-0000-0000-000095490000}"/>
    <cellStyle name="SAPBEXresDataEmph 4 2 2" xfId="20440" xr:uid="{00000000-0005-0000-0000-000095490000}"/>
    <cellStyle name="SAPBEXresDataEmph 4 2 2 2" xfId="28808" xr:uid="{AEDC71D2-AC63-4897-9D41-16B4B9BED340}"/>
    <cellStyle name="SAPBEXresDataEmph 4 2 2 3" xfId="30004" xr:uid="{229CF6EC-2D78-40DB-B6BB-70C2CB9311B7}"/>
    <cellStyle name="SAPBEXresDataEmph 4 2 2 4" xfId="30404" xr:uid="{C643A6D1-5AFF-4AA4-B227-3BB8A2747DDE}"/>
    <cellStyle name="SAPBEXresDataEmph 4 2 2 5" xfId="30776" xr:uid="{E433A71F-1391-4D82-A134-13CE91522603}"/>
    <cellStyle name="SAPBEXresDataEmph 4 2 2 6" xfId="31183" xr:uid="{B4614F0D-B2E4-46FB-9636-118A9B38167C}"/>
    <cellStyle name="SAPBEXresDataEmph 4 2 3" xfId="28346" xr:uid="{E83A3252-4B23-4A6A-88FA-777E45547B0E}"/>
    <cellStyle name="SAPBEXresDataEmph 4 2 4" xfId="29633" xr:uid="{130B95A4-DAA2-4A09-97A7-629697E5EA37}"/>
    <cellStyle name="SAPBEXresDataEmph 4 2 5" xfId="29163" xr:uid="{4B7C7A66-BEA2-4B96-9199-3974A4566358}"/>
    <cellStyle name="SAPBEXresDataEmph 4 2 6" xfId="26522" xr:uid="{2338EC94-9C9D-45B9-AA30-274488B5C4FD}"/>
    <cellStyle name="SAPBEXresDataEmph 5" xfId="19576" xr:uid="{00000000-0005-0000-0000-000096490000}"/>
    <cellStyle name="SAPBEXresDataEmph 5 2" xfId="20441" xr:uid="{00000000-0005-0000-0000-000096490000}"/>
    <cellStyle name="SAPBEXresDataEmph 5 2 2" xfId="28809" xr:uid="{4AEBA2EB-3C90-4863-BD20-C20E5822D1D5}"/>
    <cellStyle name="SAPBEXresDataEmph 5 2 3" xfId="30005" xr:uid="{CFEC9379-B27E-4953-B7A8-A332E7C32DBE}"/>
    <cellStyle name="SAPBEXresDataEmph 5 2 4" xfId="30405" xr:uid="{E885495F-38B2-4D7B-94D6-311017EE2D38}"/>
    <cellStyle name="SAPBEXresDataEmph 5 2 5" xfId="30777" xr:uid="{33661C75-DE22-449C-A396-BE80658C3B7F}"/>
    <cellStyle name="SAPBEXresDataEmph 5 2 6" xfId="31184" xr:uid="{2E1C1F53-36E8-46C5-81A3-DE6EE8A4EFF8}"/>
    <cellStyle name="SAPBEXresDataEmph 5 3" xfId="28347" xr:uid="{DE0B421A-8C2A-4C33-81B5-2E45FB651105}"/>
    <cellStyle name="SAPBEXresDataEmph 5 4" xfId="29634" xr:uid="{D4C41529-9268-4CA9-9022-42F422D68F90}"/>
    <cellStyle name="SAPBEXresDataEmph 5 5" xfId="29162" xr:uid="{2F60E125-45A0-480C-9D70-5EC089DF4B83}"/>
    <cellStyle name="SAPBEXresDataEmph 5 6" xfId="20801" xr:uid="{12EDCC13-6FA7-42E1-B2A8-90B87D072115}"/>
    <cellStyle name="SAPBEXresDataEmph 6" xfId="19577" xr:uid="{00000000-0005-0000-0000-000097490000}"/>
    <cellStyle name="SAPBEXresDataEmph 7" xfId="19563" xr:uid="{00000000-0005-0000-0000-000089490000}"/>
    <cellStyle name="SAPBEXresDataEmph 8" xfId="20971" xr:uid="{CBD5A195-1279-4A99-9BD9-BCB91B01BDA2}"/>
    <cellStyle name="SAPBEXresDataEmph 9" xfId="27739" xr:uid="{54CCF85F-F9AB-47BB-8514-74EA7D4AC8A5}"/>
    <cellStyle name="SAPBEXresExc1" xfId="2734" xr:uid="{00000000-0005-0000-0000-0000900A0000}"/>
    <cellStyle name="SAPBEXresExc1 2" xfId="19579" xr:uid="{00000000-0005-0000-0000-000099490000}"/>
    <cellStyle name="SAPBEXresExc1 2 2" xfId="19580" xr:uid="{00000000-0005-0000-0000-00009A490000}"/>
    <cellStyle name="SAPBEXresExc1 2 3" xfId="28348" xr:uid="{7F1A6375-F530-44FE-BEE7-81CB0533F521}"/>
    <cellStyle name="SAPBEXresExc1 2 4" xfId="26949" xr:uid="{631432C2-A215-4181-869B-A82D6B010CBF}"/>
    <cellStyle name="SAPBEXresExc1 2 5" xfId="29161" xr:uid="{4367D9CE-11A6-4BE9-BE73-80BDE67A6593}"/>
    <cellStyle name="SAPBEXresExc1 3" xfId="19581" xr:uid="{00000000-0005-0000-0000-00009B490000}"/>
    <cellStyle name="SAPBEXresExc1 4" xfId="19578" xr:uid="{00000000-0005-0000-0000-000098490000}"/>
    <cellStyle name="SAPBEXresExc1 5" xfId="20973" xr:uid="{A45BF670-2172-4A93-84DD-21DD21AF3A56}"/>
    <cellStyle name="SAPBEXresExc1 6" xfId="29428" xr:uid="{4280C893-0DA8-4D42-9C91-2000B927DEF0}"/>
    <cellStyle name="SAPBEXresExc1 7" xfId="27510" xr:uid="{C6C7D797-4C3A-4A4F-A0CD-5A912D2C547E}"/>
    <cellStyle name="SAPBEXresExc1Emph" xfId="2735" xr:uid="{00000000-0005-0000-0000-0000910A0000}"/>
    <cellStyle name="SAPBEXresExc1Emph 2" xfId="19583" xr:uid="{00000000-0005-0000-0000-00009D490000}"/>
    <cellStyle name="SAPBEXresExc1Emph 2 2" xfId="19584" xr:uid="{00000000-0005-0000-0000-00009E490000}"/>
    <cellStyle name="SAPBEXresExc1Emph 2 3" xfId="28349" xr:uid="{56C31814-2398-466F-B5DE-CF59A03FF1B1}"/>
    <cellStyle name="SAPBEXresExc1Emph 2 4" xfId="26948" xr:uid="{E91781FA-1C41-4017-AB9B-68752AF690DD}"/>
    <cellStyle name="SAPBEXresExc1Emph 2 5" xfId="29160" xr:uid="{6B176BD9-6D36-4E62-A4F2-3525F48EF8E7}"/>
    <cellStyle name="SAPBEXresExc1Emph 3" xfId="19585" xr:uid="{00000000-0005-0000-0000-00009F490000}"/>
    <cellStyle name="SAPBEXresExc1Emph 4" xfId="19582" xr:uid="{00000000-0005-0000-0000-00009C490000}"/>
    <cellStyle name="SAPBEXresExc1Emph 5" xfId="20974" xr:uid="{E0550FBB-68C1-4294-B8ED-5875BA9704E9}"/>
    <cellStyle name="SAPBEXresExc1Emph 6" xfId="29427" xr:uid="{2C56D287-7947-452E-BB23-51CE5B236E49}"/>
    <cellStyle name="SAPBEXresExc1Emph 7" xfId="27511" xr:uid="{45270B1F-4732-46D0-84AC-B40DFE61AA3B}"/>
    <cellStyle name="SAPBEXresExc2" xfId="2736" xr:uid="{00000000-0005-0000-0000-0000920A0000}"/>
    <cellStyle name="SAPBEXresExc2 2" xfId="19587" xr:uid="{00000000-0005-0000-0000-0000A1490000}"/>
    <cellStyle name="SAPBEXresExc2 2 2" xfId="19588" xr:uid="{00000000-0005-0000-0000-0000A2490000}"/>
    <cellStyle name="SAPBEXresExc2 2 3" xfId="28351" xr:uid="{38E4C273-C674-4AF7-B0E1-209CBC0F5275}"/>
    <cellStyle name="SAPBEXresExc2 2 4" xfId="26947" xr:uid="{2C6857C7-8A25-4C9D-93D6-4F359510055B}"/>
    <cellStyle name="SAPBEXresExc2 2 5" xfId="29159" xr:uid="{23590E5F-4E0C-42E5-89D9-1A9E6B43DCF7}"/>
    <cellStyle name="SAPBEXresExc2 3" xfId="19589" xr:uid="{00000000-0005-0000-0000-0000A3490000}"/>
    <cellStyle name="SAPBEXresExc2 4" xfId="19586" xr:uid="{00000000-0005-0000-0000-0000A0490000}"/>
    <cellStyle name="SAPBEXresExc2 5" xfId="20975" xr:uid="{BE7B87B6-7EB4-4DC3-9E8D-BC8EBAE0BADC}"/>
    <cellStyle name="SAPBEXresExc2 6" xfId="29426" xr:uid="{2E2328A1-49FD-4A8C-AFE1-758C5636F2F4}"/>
    <cellStyle name="SAPBEXresExc2 7" xfId="27512" xr:uid="{860F796C-067C-4889-BB9B-7C590A42F76F}"/>
    <cellStyle name="SAPBEXresExc2Emph" xfId="2737" xr:uid="{00000000-0005-0000-0000-0000930A0000}"/>
    <cellStyle name="SAPBEXresExc2Emph 2" xfId="19591" xr:uid="{00000000-0005-0000-0000-0000A5490000}"/>
    <cellStyle name="SAPBEXresExc2Emph 2 2" xfId="19592" xr:uid="{00000000-0005-0000-0000-0000A6490000}"/>
    <cellStyle name="SAPBEXresExc2Emph 2 3" xfId="28352" xr:uid="{E7572177-C660-4548-A834-C9EC121CFFEA}"/>
    <cellStyle name="SAPBEXresExc2Emph 2 4" xfId="26946" xr:uid="{CA9068A6-3619-4656-AC05-DF8BEB245B5E}"/>
    <cellStyle name="SAPBEXresExc2Emph 2 5" xfId="29158" xr:uid="{8D8360C1-9BDD-44C6-897D-593E4F155546}"/>
    <cellStyle name="SAPBEXresExc2Emph 3" xfId="19593" xr:uid="{00000000-0005-0000-0000-0000A7490000}"/>
    <cellStyle name="SAPBEXresExc2Emph 4" xfId="19590" xr:uid="{00000000-0005-0000-0000-0000A4490000}"/>
    <cellStyle name="SAPBEXresExc2Emph 5" xfId="20976" xr:uid="{F78ED748-5827-43AB-AD6E-062C1B4EE003}"/>
    <cellStyle name="SAPBEXresExc2Emph 6" xfId="29425" xr:uid="{4A6D7A3F-C292-4AD7-9904-6D68A680E3BA}"/>
    <cellStyle name="SAPBEXresExc2Emph 7" xfId="27513" xr:uid="{9AC0F90D-ED11-4EDB-A0DF-DFC32A6DF158}"/>
    <cellStyle name="SAPBEXresItem" xfId="2738" xr:uid="{00000000-0005-0000-0000-0000940A0000}"/>
    <cellStyle name="SAPBEXresItem 2" xfId="19595" xr:uid="{00000000-0005-0000-0000-0000A9490000}"/>
    <cellStyle name="SAPBEXresItem 2 2" xfId="19596" xr:uid="{00000000-0005-0000-0000-0000AA490000}"/>
    <cellStyle name="SAPBEXresItem 2 2 2" xfId="19597" xr:uid="{00000000-0005-0000-0000-0000AB490000}"/>
    <cellStyle name="SAPBEXresItem 2 2 2 2" xfId="20442" xr:uid="{00000000-0005-0000-0000-0000AB490000}"/>
    <cellStyle name="SAPBEXresItem 2 2 2 2 2" xfId="28810" xr:uid="{436C2491-CD4B-47D2-8F74-19980B2AF960}"/>
    <cellStyle name="SAPBEXresItem 2 2 2 2 3" xfId="30006" xr:uid="{63794317-919A-4135-895D-FB5498BFECCE}"/>
    <cellStyle name="SAPBEXresItem 2 2 2 2 4" xfId="30406" xr:uid="{1AD559EC-44C4-4278-8B7C-4E14B853FC49}"/>
    <cellStyle name="SAPBEXresItem 2 2 2 2 5" xfId="30778" xr:uid="{E3693095-5A27-4062-9F96-D3625AFEB24C}"/>
    <cellStyle name="SAPBEXresItem 2 2 2 2 6" xfId="31185" xr:uid="{7009C5B3-5008-46C5-BF4A-6D4F15DF1630}"/>
    <cellStyle name="SAPBEXresItem 2 2 2 3" xfId="28353" xr:uid="{6EF16F93-5BB1-463C-B042-5BE32455712D}"/>
    <cellStyle name="SAPBEXresItem 2 2 2 4" xfId="29635" xr:uid="{0A6F154B-31FB-44FC-97E2-52066910779B}"/>
    <cellStyle name="SAPBEXresItem 2 2 2 5" xfId="29157" xr:uid="{1CE45421-7838-4D64-B533-C254E903F50D}"/>
    <cellStyle name="SAPBEXresItem 2 2 2 6" xfId="26521" xr:uid="{F3BC735B-61CC-4F99-BECE-CC573E56F4E2}"/>
    <cellStyle name="SAPBEXresItem 2 3" xfId="19598" xr:uid="{00000000-0005-0000-0000-0000AC490000}"/>
    <cellStyle name="SAPBEXresItem 2 3 2" xfId="20443" xr:uid="{00000000-0005-0000-0000-0000AC490000}"/>
    <cellStyle name="SAPBEXresItem 2 3 2 2" xfId="28811" xr:uid="{7BDAE1E0-2650-4B78-8207-226171EED221}"/>
    <cellStyle name="SAPBEXresItem 2 3 2 3" xfId="30007" xr:uid="{7E5CF4C9-CCB3-4B75-A1E1-BD631F174EB4}"/>
    <cellStyle name="SAPBEXresItem 2 3 2 4" xfId="30407" xr:uid="{BBA20A01-B843-4350-A676-8A527A45A48F}"/>
    <cellStyle name="SAPBEXresItem 2 3 2 5" xfId="30779" xr:uid="{D8BFD49B-C286-4A51-BE1A-75455D975E28}"/>
    <cellStyle name="SAPBEXresItem 2 3 2 6" xfId="31186" xr:uid="{F1923C42-6374-4F81-B512-D2F8EE0CFE8E}"/>
    <cellStyle name="SAPBEXresItem 2 3 3" xfId="28354" xr:uid="{6DDCF073-6F5F-4CD5-A188-1300BE7D8FB9}"/>
    <cellStyle name="SAPBEXresItem 2 3 4" xfId="29636" xr:uid="{FD85AF6C-448A-4F39-849C-ADFC5B220136}"/>
    <cellStyle name="SAPBEXresItem 2 3 5" xfId="29156" xr:uid="{0729A060-B9B6-4F6B-A160-254967C0B3B7}"/>
    <cellStyle name="SAPBEXresItem 2 3 6" xfId="20800" xr:uid="{63C8A43E-90CA-461D-B7DD-1BD4016C4DC8}"/>
    <cellStyle name="SAPBEXresItem 2 4" xfId="19599" xr:uid="{00000000-0005-0000-0000-0000AD490000}"/>
    <cellStyle name="SAPBEXresItem 3" xfId="19600" xr:uid="{00000000-0005-0000-0000-0000AE490000}"/>
    <cellStyle name="SAPBEXresItem 3 2" xfId="19601" xr:uid="{00000000-0005-0000-0000-0000AF490000}"/>
    <cellStyle name="SAPBEXresItem 3 3" xfId="19602" xr:uid="{00000000-0005-0000-0000-0000B0490000}"/>
    <cellStyle name="SAPBEXresItem 3 4" xfId="19603" xr:uid="{00000000-0005-0000-0000-0000B1490000}"/>
    <cellStyle name="SAPBEXresItem 3 4 2" xfId="20444" xr:uid="{00000000-0005-0000-0000-0000B1490000}"/>
    <cellStyle name="SAPBEXresItem 3 4 2 2" xfId="28812" xr:uid="{17148354-5EFE-4194-91EF-E7E29B3398ED}"/>
    <cellStyle name="SAPBEXresItem 3 4 2 3" xfId="30008" xr:uid="{23AEF6A6-07F0-4CEC-946B-7DF68B9C1A1D}"/>
    <cellStyle name="SAPBEXresItem 3 4 2 4" xfId="30408" xr:uid="{4DDC076D-5316-4128-A266-04C6694621D2}"/>
    <cellStyle name="SAPBEXresItem 3 4 2 5" xfId="30780" xr:uid="{71D14609-7450-424B-B55E-4C7F33881CF6}"/>
    <cellStyle name="SAPBEXresItem 3 4 2 6" xfId="31187" xr:uid="{028E01E8-01B8-4120-BD93-C9356D2FE7E6}"/>
    <cellStyle name="SAPBEXresItem 3 4 3" xfId="28355" xr:uid="{2ADCB553-C5DC-4EB0-A99E-76989E9F4325}"/>
    <cellStyle name="SAPBEXresItem 3 4 4" xfId="29637" xr:uid="{F520880C-741D-4506-9A02-E930B3F6AE1C}"/>
    <cellStyle name="SAPBEXresItem 3 4 5" xfId="29155" xr:uid="{8A5F823D-E0F1-4BEA-8D4C-D8D0CEBB357B}"/>
    <cellStyle name="SAPBEXresItem 3 4 6" xfId="26520" xr:uid="{31A45AC2-F47E-407D-9879-04AD1A7DB002}"/>
    <cellStyle name="SAPBEXresItem 3 5" xfId="19604" xr:uid="{00000000-0005-0000-0000-0000B2490000}"/>
    <cellStyle name="SAPBEXresItem 4" xfId="19605" xr:uid="{00000000-0005-0000-0000-0000B3490000}"/>
    <cellStyle name="SAPBEXresItem 4 2" xfId="19606" xr:uid="{00000000-0005-0000-0000-0000B4490000}"/>
    <cellStyle name="SAPBEXresItem 4 2 2" xfId="20445" xr:uid="{00000000-0005-0000-0000-0000B4490000}"/>
    <cellStyle name="SAPBEXresItem 4 2 2 2" xfId="28813" xr:uid="{016D792E-0717-4F52-8174-81FD3D94FC2F}"/>
    <cellStyle name="SAPBEXresItem 4 2 2 3" xfId="30009" xr:uid="{23836BC5-E883-4D27-96A1-529D7A5CE7A6}"/>
    <cellStyle name="SAPBEXresItem 4 2 2 4" xfId="30409" xr:uid="{38BEBFEC-5097-4363-80A8-0C3E1159F6EB}"/>
    <cellStyle name="SAPBEXresItem 4 2 2 5" xfId="30781" xr:uid="{8A00B6CE-9A2B-40A4-905C-5274A3DF5C81}"/>
    <cellStyle name="SAPBEXresItem 4 2 2 6" xfId="31188" xr:uid="{5978998E-39E6-48F9-8D11-14CB308838AC}"/>
    <cellStyle name="SAPBEXresItem 4 2 3" xfId="28356" xr:uid="{7961C8A6-6DF8-4F1C-A2A5-432D154E4C41}"/>
    <cellStyle name="SAPBEXresItem 4 2 4" xfId="29638" xr:uid="{65515C3D-BB95-4C5B-83D5-0ADC70B08DCF}"/>
    <cellStyle name="SAPBEXresItem 4 2 5" xfId="29154" xr:uid="{628CAC21-81B1-4122-B0DE-04E1A88D9B71}"/>
    <cellStyle name="SAPBEXresItem 4 2 6" xfId="20799" xr:uid="{F99E1D30-507F-4959-B326-CD56AD8FA2F5}"/>
    <cellStyle name="SAPBEXresItem 5" xfId="19607" xr:uid="{00000000-0005-0000-0000-0000B5490000}"/>
    <cellStyle name="SAPBEXresItem 5 2" xfId="20446" xr:uid="{00000000-0005-0000-0000-0000B5490000}"/>
    <cellStyle name="SAPBEXresItem 5 2 2" xfId="28814" xr:uid="{629787F2-9D90-4A0D-9FC0-1FD0FDA40A46}"/>
    <cellStyle name="SAPBEXresItem 5 2 3" xfId="30010" xr:uid="{090C8A11-76E7-4DD3-9502-8C2F3C7D496F}"/>
    <cellStyle name="SAPBEXresItem 5 2 4" xfId="30410" xr:uid="{D051F435-D911-4318-8306-DCF3DD9563A7}"/>
    <cellStyle name="SAPBEXresItem 5 2 5" xfId="30782" xr:uid="{FAB9CAFF-5D29-4B2E-8060-8314C6FA4693}"/>
    <cellStyle name="SAPBEXresItem 5 2 6" xfId="31189" xr:uid="{AFD9BAB9-9ECD-4C3C-80F4-2419ADA10722}"/>
    <cellStyle name="SAPBEXresItem 5 3" xfId="28357" xr:uid="{346C6C9A-AD8F-4F47-9F7C-6DAB4C99486B}"/>
    <cellStyle name="SAPBEXresItem 5 4" xfId="29639" xr:uid="{8B3095BB-BC6C-4142-9DE6-B834F54E57D8}"/>
    <cellStyle name="SAPBEXresItem 5 5" xfId="29153" xr:uid="{CF89A552-ACAB-4D37-9576-8FB265D44FDA}"/>
    <cellStyle name="SAPBEXresItem 5 6" xfId="26519" xr:uid="{DA4CAD37-CBAE-4D8C-95E4-6E4AE949D862}"/>
    <cellStyle name="SAPBEXresItem 6" xfId="19608" xr:uid="{00000000-0005-0000-0000-0000B6490000}"/>
    <cellStyle name="SAPBEXresItem 7" xfId="19594" xr:uid="{00000000-0005-0000-0000-0000A8490000}"/>
    <cellStyle name="SAPBEXresItemX" xfId="2739" xr:uid="{00000000-0005-0000-0000-0000950A0000}"/>
    <cellStyle name="SAPBEXresItemX 10" xfId="27515" xr:uid="{BDB9DA62-F446-4E41-B6EA-D4FE16424C10}"/>
    <cellStyle name="SAPBEXresItemX 11" xfId="28967" xr:uid="{3EA9CF90-8FEC-4826-969A-BF6D5BC5EF8F}"/>
    <cellStyle name="SAPBEXresItemX 2" xfId="2740" xr:uid="{00000000-0005-0000-0000-0000960A0000}"/>
    <cellStyle name="SAPBEXresItemX 2 10" xfId="28966" xr:uid="{32734459-F2D3-4C84-B62B-99081DAAC340}"/>
    <cellStyle name="SAPBEXresItemX 2 2" xfId="19611" xr:uid="{00000000-0005-0000-0000-0000B9490000}"/>
    <cellStyle name="SAPBEXresItemX 2 2 2" xfId="19612" xr:uid="{00000000-0005-0000-0000-0000BA490000}"/>
    <cellStyle name="SAPBEXresItemX 2 2 2 2" xfId="20447" xr:uid="{00000000-0005-0000-0000-0000BA490000}"/>
    <cellStyle name="SAPBEXresItemX 2 2 2 2 2" xfId="28815" xr:uid="{C2ADA4A6-183F-4960-9C01-1CD8BDE496B3}"/>
    <cellStyle name="SAPBEXresItemX 2 2 2 2 3" xfId="30011" xr:uid="{FCF34870-2154-4147-A31F-90D3FEC0DBE0}"/>
    <cellStyle name="SAPBEXresItemX 2 2 2 2 4" xfId="30411" xr:uid="{1B687F5B-4DFD-46EF-9BEF-A9C2FC62EC9F}"/>
    <cellStyle name="SAPBEXresItemX 2 2 2 2 5" xfId="30783" xr:uid="{AAE9B1CB-CC69-457A-8ECD-A6D9F498E6C7}"/>
    <cellStyle name="SAPBEXresItemX 2 2 2 2 6" xfId="31190" xr:uid="{F531563A-82B7-45D1-BACE-B75710BCE768}"/>
    <cellStyle name="SAPBEXresItemX 2 2 2 3" xfId="28358" xr:uid="{FC32A722-3EDF-479C-91D2-2D6A54884B23}"/>
    <cellStyle name="SAPBEXresItemX 2 2 2 4" xfId="29640" xr:uid="{CE7CDAAA-B6F1-4A59-8281-D7AD48418AD8}"/>
    <cellStyle name="SAPBEXresItemX 2 2 2 5" xfId="29152" xr:uid="{F294BAD3-1905-415D-9C1C-40FE20C45A55}"/>
    <cellStyle name="SAPBEXresItemX 2 2 2 6" xfId="26518" xr:uid="{73400901-699D-457A-BED1-800994D84B0E}"/>
    <cellStyle name="SAPBEXresItemX 2 3" xfId="19613" xr:uid="{00000000-0005-0000-0000-0000BB490000}"/>
    <cellStyle name="SAPBEXresItemX 2 3 2" xfId="20448" xr:uid="{00000000-0005-0000-0000-0000BB490000}"/>
    <cellStyle name="SAPBEXresItemX 2 3 2 2" xfId="28816" xr:uid="{7E0D4713-C7E7-4904-917B-3815E4E722DB}"/>
    <cellStyle name="SAPBEXresItemX 2 3 2 3" xfId="30012" xr:uid="{B587341A-F6EC-42AB-BB61-91056054D34A}"/>
    <cellStyle name="SAPBEXresItemX 2 3 2 4" xfId="30412" xr:uid="{517B99FA-81C7-43BD-88D1-B03B483A8776}"/>
    <cellStyle name="SAPBEXresItemX 2 3 2 5" xfId="30784" xr:uid="{CA5A8EA5-7CD6-4B55-9319-189E642BAAC8}"/>
    <cellStyle name="SAPBEXresItemX 2 3 2 6" xfId="31191" xr:uid="{EB37D748-439F-4F23-8576-77C52567892E}"/>
    <cellStyle name="SAPBEXresItemX 2 3 3" xfId="28359" xr:uid="{B351C372-09CE-40DC-827E-7908C0FBBC05}"/>
    <cellStyle name="SAPBEXresItemX 2 3 4" xfId="29641" xr:uid="{DEACEE36-121D-4480-A8AC-E6A1E5A4AF81}"/>
    <cellStyle name="SAPBEXresItemX 2 3 5" xfId="29151" xr:uid="{E6FA6F38-CFD1-4EAE-882A-3C5724E5F92E}"/>
    <cellStyle name="SAPBEXresItemX 2 3 6" xfId="20798" xr:uid="{8884EDF7-8CF0-42C2-957F-EA4FBECDCA0A}"/>
    <cellStyle name="SAPBEXresItemX 2 4" xfId="19614" xr:uid="{00000000-0005-0000-0000-0000BC490000}"/>
    <cellStyle name="SAPBEXresItemX 2 5" xfId="19610" xr:uid="{00000000-0005-0000-0000-0000B8490000}"/>
    <cellStyle name="SAPBEXresItemX 2 6" xfId="20978" xr:uid="{835FDCA2-6BCB-46B1-87AE-A044CCD1BC71}"/>
    <cellStyle name="SAPBEXresItemX 2 7" xfId="27734" xr:uid="{91A661C7-A8B6-4085-B8FD-678BAF476EB5}"/>
    <cellStyle name="SAPBEXresItemX 2 8" xfId="29424" xr:uid="{7C928E79-2030-4F63-AE20-DF98C1A5271D}"/>
    <cellStyle name="SAPBEXresItemX 2 9" xfId="20875" xr:uid="{860F1BC6-AE4D-4C4B-B24F-CE8C06E7EF25}"/>
    <cellStyle name="SAPBEXresItemX 3" xfId="19615" xr:uid="{00000000-0005-0000-0000-0000BD490000}"/>
    <cellStyle name="SAPBEXresItemX 3 2" xfId="19616" xr:uid="{00000000-0005-0000-0000-0000BE490000}"/>
    <cellStyle name="SAPBEXresItemX 3 3" xfId="19617" xr:uid="{00000000-0005-0000-0000-0000BF490000}"/>
    <cellStyle name="SAPBEXresItemX 3 3 2" xfId="20449" xr:uid="{00000000-0005-0000-0000-0000BF490000}"/>
    <cellStyle name="SAPBEXresItemX 3 3 2 2" xfId="28817" xr:uid="{9559728D-7EA0-4B26-B89A-7C06E4A590AF}"/>
    <cellStyle name="SAPBEXresItemX 3 3 2 3" xfId="30013" xr:uid="{A6895C8D-4FB1-4A78-8776-B6EA172794DE}"/>
    <cellStyle name="SAPBEXresItemX 3 3 2 4" xfId="30413" xr:uid="{CB05717B-B512-484C-94A6-44F870907268}"/>
    <cellStyle name="SAPBEXresItemX 3 3 2 5" xfId="30785" xr:uid="{1BE71A87-7E52-42C7-95C7-6C9F4677AA2C}"/>
    <cellStyle name="SAPBEXresItemX 3 3 2 6" xfId="31192" xr:uid="{D6C8010A-F984-4511-A811-98FFAC4534EF}"/>
    <cellStyle name="SAPBEXresItemX 3 3 3" xfId="28360" xr:uid="{90946133-37E1-42E2-996F-B741D51695D6}"/>
    <cellStyle name="SAPBEXresItemX 3 3 4" xfId="29642" xr:uid="{F5AC7A14-94AA-438C-BBCA-7828363181EE}"/>
    <cellStyle name="SAPBEXresItemX 3 3 5" xfId="29150" xr:uid="{511CA80D-F60C-457C-820C-1F53A1ED7358}"/>
    <cellStyle name="SAPBEXresItemX 3 3 6" xfId="20797" xr:uid="{26934998-69A1-4139-99E6-B5A97C5BC562}"/>
    <cellStyle name="SAPBEXresItemX 3 4" xfId="19618" xr:uid="{00000000-0005-0000-0000-0000C0490000}"/>
    <cellStyle name="SAPBEXresItemX 3 4 2" xfId="20450" xr:uid="{00000000-0005-0000-0000-0000C0490000}"/>
    <cellStyle name="SAPBEXresItemX 3 4 2 2" xfId="28818" xr:uid="{E629EF28-43D4-43A8-B071-F56E8EA2B479}"/>
    <cellStyle name="SAPBEXresItemX 3 4 2 3" xfId="30014" xr:uid="{282F3DDF-E9A8-4455-A6B5-704E7E989CFD}"/>
    <cellStyle name="SAPBEXresItemX 3 4 2 4" xfId="30414" xr:uid="{7D5ECDE0-55B1-49A8-B76E-8050A7B452A1}"/>
    <cellStyle name="SAPBEXresItemX 3 4 2 5" xfId="30786" xr:uid="{74B28D54-E8FA-4915-9E17-0DF1075B498C}"/>
    <cellStyle name="SAPBEXresItemX 3 4 2 6" xfId="31193" xr:uid="{DA3EFA9F-9207-4CE8-B9CB-C980219231BC}"/>
    <cellStyle name="SAPBEXresItemX 3 4 3" xfId="28361" xr:uid="{942A6ABB-77F7-43BA-940B-E8764C9DE1B6}"/>
    <cellStyle name="SAPBEXresItemX 3 4 4" xfId="29643" xr:uid="{F2C3E139-FF75-449A-B7DD-4F5685404014}"/>
    <cellStyle name="SAPBEXresItemX 3 4 5" xfId="29149" xr:uid="{9D80A847-C489-4F24-8D53-64CFA5058F7D}"/>
    <cellStyle name="SAPBEXresItemX 3 4 6" xfId="26517" xr:uid="{33A6A2E8-4ABB-40A1-A9D2-0BFB32BE40E9}"/>
    <cellStyle name="SAPBEXresItemX 3 5" xfId="19619" xr:uid="{00000000-0005-0000-0000-0000C1490000}"/>
    <cellStyle name="SAPBEXresItemX 4" xfId="19620" xr:uid="{00000000-0005-0000-0000-0000C2490000}"/>
    <cellStyle name="SAPBEXresItemX 4 2" xfId="19621" xr:uid="{00000000-0005-0000-0000-0000C3490000}"/>
    <cellStyle name="SAPBEXresItemX 4 2 2" xfId="20451" xr:uid="{00000000-0005-0000-0000-0000C3490000}"/>
    <cellStyle name="SAPBEXresItemX 4 2 2 2" xfId="28819" xr:uid="{9F19CA00-2EE6-47FF-ACE0-8625E572C9AB}"/>
    <cellStyle name="SAPBEXresItemX 4 2 2 3" xfId="30015" xr:uid="{73C7483D-28A9-458B-9CA7-DE85AFA74FFA}"/>
    <cellStyle name="SAPBEXresItemX 4 2 2 4" xfId="30415" xr:uid="{4DE69CC5-FA1C-42EB-979E-FE5B757A4D4F}"/>
    <cellStyle name="SAPBEXresItemX 4 2 2 5" xfId="30787" xr:uid="{5BF819D2-0D1D-4620-B3A6-B45FD8E37361}"/>
    <cellStyle name="SAPBEXresItemX 4 2 2 6" xfId="31194" xr:uid="{F54B66FD-AC7E-4BD5-BCB4-08278C017F29}"/>
    <cellStyle name="SAPBEXresItemX 4 2 3" xfId="28362" xr:uid="{CF5B6FFA-93B6-4906-AB5A-8FCAB6F0217A}"/>
    <cellStyle name="SAPBEXresItemX 4 2 4" xfId="29644" xr:uid="{B19C2608-00AA-4316-B373-79A06C8F85B0}"/>
    <cellStyle name="SAPBEXresItemX 4 2 5" xfId="29148" xr:uid="{E8634A93-7772-4740-A396-F6C70A0D23A0}"/>
    <cellStyle name="SAPBEXresItemX 4 2 6" xfId="20796" xr:uid="{16BE6359-A930-45E7-BADC-6BCB1C702830}"/>
    <cellStyle name="SAPBEXresItemX 5" xfId="19622" xr:uid="{00000000-0005-0000-0000-0000C4490000}"/>
    <cellStyle name="SAPBEXresItemX 5 2" xfId="20452" xr:uid="{00000000-0005-0000-0000-0000C4490000}"/>
    <cellStyle name="SAPBEXresItemX 5 2 2" xfId="28820" xr:uid="{62FC650A-921D-41D5-BA1C-A3707BA7D6A3}"/>
    <cellStyle name="SAPBEXresItemX 5 2 3" xfId="30016" xr:uid="{126D0EFF-9C64-4BA5-83D6-7E025380149E}"/>
    <cellStyle name="SAPBEXresItemX 5 2 4" xfId="30416" xr:uid="{5F5D1786-88AD-41B9-A760-53A1A6446A78}"/>
    <cellStyle name="SAPBEXresItemX 5 2 5" xfId="30788" xr:uid="{4B8F5A85-AE55-465E-BC9E-809B1F2CBCCF}"/>
    <cellStyle name="SAPBEXresItemX 5 2 6" xfId="31195" xr:uid="{91CA729F-9B0A-43BB-95D6-9A960B574DD7}"/>
    <cellStyle name="SAPBEXresItemX 5 3" xfId="28363" xr:uid="{042CDD44-D9DE-4F69-8232-DD9CAC208DB9}"/>
    <cellStyle name="SAPBEXresItemX 5 4" xfId="29645" xr:uid="{7C7A1259-009A-43EB-9537-DBBEBA23D9E6}"/>
    <cellStyle name="SAPBEXresItemX 5 5" xfId="29147" xr:uid="{3E40DC50-873E-4208-B2F9-CB2513C0AD02}"/>
    <cellStyle name="SAPBEXresItemX 5 6" xfId="26516" xr:uid="{F5152224-026F-4264-8A58-B96E685CCF6E}"/>
    <cellStyle name="SAPBEXresItemX 6" xfId="19623" xr:uid="{00000000-0005-0000-0000-0000C5490000}"/>
    <cellStyle name="SAPBEXresItemX 7" xfId="19609" xr:uid="{00000000-0005-0000-0000-0000B7490000}"/>
    <cellStyle name="SAPBEXresItemX 8" xfId="20977" xr:uid="{53C7C44B-EF1E-44CF-BE8C-14A4A4E7171F}"/>
    <cellStyle name="SAPBEXresItemX 9" xfId="27735" xr:uid="{6CE8A800-4708-4080-AAA8-DC8137E1E526}"/>
    <cellStyle name="SAPBEXRow_Headings_SA" xfId="2741" xr:uid="{00000000-0005-0000-0000-0000970A0000}"/>
    <cellStyle name="SAPBEXRowResults_SA" xfId="2742" xr:uid="{00000000-0005-0000-0000-0000980A0000}"/>
    <cellStyle name="SAPBEXstdData" xfId="2743" xr:uid="{00000000-0005-0000-0000-0000990A0000}"/>
    <cellStyle name="SAPBEXstdData 10" xfId="27733" xr:uid="{9FAB36E3-F5BB-48A8-A6F3-E9D9DCF8A545}"/>
    <cellStyle name="SAPBEXstdData 11" xfId="27517" xr:uid="{D4D115A8-A0FE-4468-BEBA-23355402C52A}"/>
    <cellStyle name="SAPBEXstdData 12" xfId="28965" xr:uid="{11FEF21C-3BF6-4729-B6DF-654FC4A97EBB}"/>
    <cellStyle name="SAPBEXstdData 2" xfId="2744" xr:uid="{00000000-0005-0000-0000-00009A0A0000}"/>
    <cellStyle name="SAPBEXstdData 2 2" xfId="2909" xr:uid="{00000000-0005-0000-0000-00009B0A0000}"/>
    <cellStyle name="SAPBEXstdData 2 2 2" xfId="19626" xr:uid="{00000000-0005-0000-0000-0000CB490000}"/>
    <cellStyle name="SAPBEXstdData 2 2 2 2" xfId="19627" xr:uid="{00000000-0005-0000-0000-0000CC490000}"/>
    <cellStyle name="SAPBEXstdData 2 2 2 3" xfId="19628" xr:uid="{00000000-0005-0000-0000-0000CD490000}"/>
    <cellStyle name="SAPBEXstdData 2 2 2 3 2" xfId="20453" xr:uid="{00000000-0005-0000-0000-0000CD490000}"/>
    <cellStyle name="SAPBEXstdData 2 2 2 3 2 2" xfId="28821" xr:uid="{BEF86709-EE74-40AF-9A52-BE9786D9F2B0}"/>
    <cellStyle name="SAPBEXstdData 2 2 2 3 2 3" xfId="30017" xr:uid="{AF1CD59B-E79C-4D1D-B355-0EE0EE7F9DAF}"/>
    <cellStyle name="SAPBEXstdData 2 2 2 3 2 4" xfId="30417" xr:uid="{2FC71133-6779-4420-93D9-AF6B14D5FEBE}"/>
    <cellStyle name="SAPBEXstdData 2 2 2 3 2 5" xfId="30789" xr:uid="{701964F8-B427-4B3C-9A4C-A5C1BD0E4616}"/>
    <cellStyle name="SAPBEXstdData 2 2 2 3 2 6" xfId="31196" xr:uid="{CEB4F41B-F984-48F6-909D-372CA2C97329}"/>
    <cellStyle name="SAPBEXstdData 2 2 2 3 3" xfId="28365" xr:uid="{895C7B11-6A0C-41FC-A86F-C150FF46FCC8}"/>
    <cellStyle name="SAPBEXstdData 2 2 2 3 4" xfId="29146" xr:uid="{8583EB83-1525-497F-B0B3-1A448E8A0BC2}"/>
    <cellStyle name="SAPBEXstdData 2 2 2 3 5" xfId="26515" xr:uid="{F2981E0B-B2E6-49CC-B87A-3E3EC30B6049}"/>
    <cellStyle name="SAPBEXstdData 2 2 2 4" xfId="19629" xr:uid="{00000000-0005-0000-0000-0000CE490000}"/>
    <cellStyle name="SAPBEXstdData 2 2 3" xfId="19630" xr:uid="{00000000-0005-0000-0000-0000CF490000}"/>
    <cellStyle name="SAPBEXstdData 2 2 3 2" xfId="19631" xr:uid="{00000000-0005-0000-0000-0000D0490000}"/>
    <cellStyle name="SAPBEXstdData 2 2 3 2 2" xfId="20454" xr:uid="{00000000-0005-0000-0000-0000D0490000}"/>
    <cellStyle name="SAPBEXstdData 2 2 3 2 2 2" xfId="28822" xr:uid="{2758FA6D-B115-4F51-A054-F2785088AAF3}"/>
    <cellStyle name="SAPBEXstdData 2 2 3 2 2 3" xfId="30018" xr:uid="{EABFD2FA-D406-4481-854B-72F1E9059324}"/>
    <cellStyle name="SAPBEXstdData 2 2 3 2 2 4" xfId="30418" xr:uid="{EF288443-50E2-4F22-9931-0B9D7E1B2C95}"/>
    <cellStyle name="SAPBEXstdData 2 2 3 2 2 5" xfId="30790" xr:uid="{624F565B-2FB5-4786-BEE3-5999CFFA14DB}"/>
    <cellStyle name="SAPBEXstdData 2 2 3 2 2 6" xfId="31197" xr:uid="{C5B664A3-65B5-4128-ACC6-49AC5D59FDD7}"/>
    <cellStyle name="SAPBEXstdData 2 2 3 2 3" xfId="28366" xr:uid="{BA4E90F8-E10E-4DA5-B27D-47525FC72E19}"/>
    <cellStyle name="SAPBEXstdData 2 2 3 2 4" xfId="29646" xr:uid="{F922734C-5FDB-476E-9FD8-D74E9175EF18}"/>
    <cellStyle name="SAPBEXstdData 2 2 3 2 5" xfId="29145" xr:uid="{0EB4A51A-ECEC-4D45-8A4A-34F5F7E8BD59}"/>
    <cellStyle name="SAPBEXstdData 2 2 3 2 6" xfId="20795" xr:uid="{3DDF7FAA-2ABF-44C0-ACD0-2DF2A6EEE7AC}"/>
    <cellStyle name="SAPBEXstdData 2 2 4" xfId="19632" xr:uid="{00000000-0005-0000-0000-0000D1490000}"/>
    <cellStyle name="SAPBEXstdData 2 2 4 2" xfId="20455" xr:uid="{00000000-0005-0000-0000-0000D1490000}"/>
    <cellStyle name="SAPBEXstdData 2 2 4 2 2" xfId="28823" xr:uid="{AC847554-FAB3-4B20-AC76-33402229FF25}"/>
    <cellStyle name="SAPBEXstdData 2 2 4 2 3" xfId="30019" xr:uid="{10BD21D2-5957-4C52-9965-B757A7E76A1B}"/>
    <cellStyle name="SAPBEXstdData 2 2 4 2 4" xfId="30419" xr:uid="{4F4B1C12-F0B8-475C-B6EB-F3CDB4AF1451}"/>
    <cellStyle name="SAPBEXstdData 2 2 4 2 5" xfId="30791" xr:uid="{68020F7C-7494-40C8-9087-51FFD45E841B}"/>
    <cellStyle name="SAPBEXstdData 2 2 4 2 6" xfId="31198" xr:uid="{5D651370-D52F-473A-AD0A-7B33E26AFB2E}"/>
    <cellStyle name="SAPBEXstdData 2 2 4 3" xfId="28367" xr:uid="{32FD51E7-D503-4EC4-ADA3-35BEF6D1973C}"/>
    <cellStyle name="SAPBEXstdData 2 2 4 4" xfId="29144" xr:uid="{A5CD0B5B-9C11-4DC7-91A5-58B3B21541CB}"/>
    <cellStyle name="SAPBEXstdData 2 2 4 5" xfId="26514" xr:uid="{8FB99EF9-D239-4C54-B886-04FCF19586CC}"/>
    <cellStyle name="SAPBEXstdData 2 2 5" xfId="19633" xr:uid="{00000000-0005-0000-0000-0000D2490000}"/>
    <cellStyle name="SAPBEXstdData 2 2 6" xfId="19625" xr:uid="{00000000-0005-0000-0000-0000CA490000}"/>
    <cellStyle name="SAPBEXstdData 2 2 7" xfId="21059" xr:uid="{A0C7C627-7644-4896-A796-2C84ABC2AB6B}"/>
    <cellStyle name="SAPBEXstdData 2 3" xfId="19634" xr:uid="{00000000-0005-0000-0000-0000D3490000}"/>
    <cellStyle name="SAPBEXstdData 2 3 2" xfId="19635" xr:uid="{00000000-0005-0000-0000-0000D4490000}"/>
    <cellStyle name="SAPBEXstdData 2 3 3" xfId="19636" xr:uid="{00000000-0005-0000-0000-0000D5490000}"/>
    <cellStyle name="SAPBEXstdData 2 3 3 2" xfId="20456" xr:uid="{00000000-0005-0000-0000-0000D5490000}"/>
    <cellStyle name="SAPBEXstdData 2 3 3 2 2" xfId="28824" xr:uid="{9BB96797-23B7-4C91-A158-D83232802E20}"/>
    <cellStyle name="SAPBEXstdData 2 3 3 2 3" xfId="30020" xr:uid="{E89FB6AC-0459-4D02-B433-F6CE5A77CACB}"/>
    <cellStyle name="SAPBEXstdData 2 3 3 2 4" xfId="30420" xr:uid="{CCEC5273-F973-4315-8A13-740744EABDAD}"/>
    <cellStyle name="SAPBEXstdData 2 3 3 2 5" xfId="30792" xr:uid="{25047091-6CC4-40AF-8C23-13D1F5502C80}"/>
    <cellStyle name="SAPBEXstdData 2 3 3 2 6" xfId="31199" xr:uid="{977DBA74-B250-4F40-AF7F-FD4F6CCA6561}"/>
    <cellStyle name="SAPBEXstdData 2 3 3 3" xfId="28368" xr:uid="{835BBA5C-57D1-4852-BA1F-D7AD72FAFAF4}"/>
    <cellStyle name="SAPBEXstdData 2 3 3 4" xfId="29143" xr:uid="{1B80D0F2-6B75-4FF0-B679-EC93FC0A622C}"/>
    <cellStyle name="SAPBEXstdData 2 3 3 5" xfId="26513" xr:uid="{D9EEFFF1-F393-4D15-9B7E-6471CCFEC133}"/>
    <cellStyle name="SAPBEXstdData 2 3 4" xfId="19637" xr:uid="{00000000-0005-0000-0000-0000D6490000}"/>
    <cellStyle name="SAPBEXstdData 2 4" xfId="19638" xr:uid="{00000000-0005-0000-0000-0000D7490000}"/>
    <cellStyle name="SAPBEXstdData 2 4 2" xfId="19639" xr:uid="{00000000-0005-0000-0000-0000D8490000}"/>
    <cellStyle name="SAPBEXstdData 2 4 2 2" xfId="19640" xr:uid="{00000000-0005-0000-0000-0000D9490000}"/>
    <cellStyle name="SAPBEXstdData 2 4 2 3" xfId="20457" xr:uid="{00000000-0005-0000-0000-0000D8490000}"/>
    <cellStyle name="SAPBEXstdData 2 4 2 3 2" xfId="28825" xr:uid="{060797E4-0924-44A2-AB6E-F8BE67F264AF}"/>
    <cellStyle name="SAPBEXstdData 2 4 2 4" xfId="28370" xr:uid="{C5E8E378-5DDD-4571-999B-B0C913FB3315}"/>
    <cellStyle name="SAPBEXstdData 2 4 3" xfId="19641" xr:uid="{00000000-0005-0000-0000-0000DA490000}"/>
    <cellStyle name="SAPBEXstdData 2 5" xfId="19642" xr:uid="{00000000-0005-0000-0000-0000DB490000}"/>
    <cellStyle name="SAPBEXstdData 2 5 2" xfId="19643" xr:uid="{00000000-0005-0000-0000-0000DC490000}"/>
    <cellStyle name="SAPBEXstdData 2 5 2 2" xfId="20458" xr:uid="{00000000-0005-0000-0000-0000DC490000}"/>
    <cellStyle name="SAPBEXstdData 2 5 2 2 2" xfId="28826" xr:uid="{7E2113C9-03BC-43A3-8AFB-E53E13EA0C14}"/>
    <cellStyle name="SAPBEXstdData 2 5 2 2 3" xfId="30021" xr:uid="{2514600F-111B-4F9B-8AED-28B696CAE57C}"/>
    <cellStyle name="SAPBEXstdData 2 5 2 2 4" xfId="30421" xr:uid="{224A3DE6-F0B8-40CD-A69A-BE27A5A799CC}"/>
    <cellStyle name="SAPBEXstdData 2 5 2 2 5" xfId="30793" xr:uid="{AC329C24-4B0F-4ECA-9C86-0F958A983EB6}"/>
    <cellStyle name="SAPBEXstdData 2 5 2 2 6" xfId="31200" xr:uid="{09D2D480-6EEA-4576-A19A-94A3D89F50B6}"/>
    <cellStyle name="SAPBEXstdData 2 5 2 3" xfId="28373" xr:uid="{5DA658EC-275C-4B78-AA56-7EF6848B333A}"/>
    <cellStyle name="SAPBEXstdData 2 5 2 4" xfId="29142" xr:uid="{130CC518-20CA-453D-81AE-70BCDD425AFD}"/>
    <cellStyle name="SAPBEXstdData 2 5 2 5" xfId="30850" xr:uid="{266C8B9D-21D7-4B61-9661-766E59478407}"/>
    <cellStyle name="SAPBEXstdData 2 6" xfId="19644" xr:uid="{00000000-0005-0000-0000-0000DD490000}"/>
    <cellStyle name="SAPBEXstdData 2 6 2" xfId="20459" xr:uid="{00000000-0005-0000-0000-0000DD490000}"/>
    <cellStyle name="SAPBEXstdData 2 6 2 2" xfId="28827" xr:uid="{3D8A7FD6-6F3C-4848-A743-DDCBAFFB9FAB}"/>
    <cellStyle name="SAPBEXstdData 2 6 2 3" xfId="30022" xr:uid="{F81FACF2-0EEC-40F3-9898-B4B73C2F4444}"/>
    <cellStyle name="SAPBEXstdData 2 6 2 4" xfId="30422" xr:uid="{73842913-5071-428E-9DE5-EEE73A6403AC}"/>
    <cellStyle name="SAPBEXstdData 2 6 2 5" xfId="30794" xr:uid="{73DBF664-ED54-4958-A12B-672B29588238}"/>
    <cellStyle name="SAPBEXstdData 2 6 2 6" xfId="31201" xr:uid="{99279FB4-1A9B-4C26-BA30-2C8DE467E959}"/>
    <cellStyle name="SAPBEXstdData 2 6 3" xfId="28374" xr:uid="{D763DEFB-7B06-4D30-A20F-E56901650EB5}"/>
    <cellStyle name="SAPBEXstdData 2 6 4" xfId="29647" xr:uid="{5937D3A9-F4BA-49BA-910C-B7054EDE22A1}"/>
    <cellStyle name="SAPBEXstdData 2 6 5" xfId="29141" xr:uid="{E43808C8-8D4B-4332-9136-A4D3E8ACBFD3}"/>
    <cellStyle name="SAPBEXstdData 2 6 6" xfId="26512" xr:uid="{4ABA8EC0-06C5-4B8D-969A-D5BA7D25E302}"/>
    <cellStyle name="SAPBEXstdData 2 7" xfId="19645" xr:uid="{00000000-0005-0000-0000-0000DE490000}"/>
    <cellStyle name="SAPBEXstdData 2 8" xfId="19624" xr:uid="{00000000-0005-0000-0000-0000C9490000}"/>
    <cellStyle name="SAPBEXstdData 2 9" xfId="20980" xr:uid="{14CEE84E-506E-4315-9655-BC02B467E5CB}"/>
    <cellStyle name="SAPBEXstdData 3" xfId="19646" xr:uid="{00000000-0005-0000-0000-0000DF490000}"/>
    <cellStyle name="SAPBEXstdData 3 2" xfId="19647" xr:uid="{00000000-0005-0000-0000-0000E0490000}"/>
    <cellStyle name="SAPBEXstdData 3 2 2" xfId="19648" xr:uid="{00000000-0005-0000-0000-0000E1490000}"/>
    <cellStyle name="SAPBEXstdData 3 2 2 2" xfId="20460" xr:uid="{00000000-0005-0000-0000-0000E1490000}"/>
    <cellStyle name="SAPBEXstdData 3 2 2 2 2" xfId="28828" xr:uid="{5CBD9EF1-2556-48D0-A23D-14DCD22659D3}"/>
    <cellStyle name="SAPBEXstdData 3 2 2 2 3" xfId="30023" xr:uid="{547F5B37-E3BB-4FAF-9E3C-013216607830}"/>
    <cellStyle name="SAPBEXstdData 3 2 2 2 4" xfId="30423" xr:uid="{5AFCCF06-6766-470F-9CD6-FB1D9E9C6916}"/>
    <cellStyle name="SAPBEXstdData 3 2 2 2 5" xfId="30795" xr:uid="{CB99705E-9097-4260-8D54-420E7028512A}"/>
    <cellStyle name="SAPBEXstdData 3 2 2 2 6" xfId="31202" xr:uid="{536F2B55-7304-45A8-A1FA-D3A92E3F1BAC}"/>
    <cellStyle name="SAPBEXstdData 3 2 2 3" xfId="28376" xr:uid="{2A7A0265-AEF4-4811-99F9-7569CA785E83}"/>
    <cellStyle name="SAPBEXstdData 3 2 2 4" xfId="29140" xr:uid="{649647FF-892B-4B24-BEF4-029F0C9D6717}"/>
    <cellStyle name="SAPBEXstdData 3 2 2 5" xfId="26511" xr:uid="{7DB8988F-2330-441D-8249-622E5726F930}"/>
    <cellStyle name="SAPBEXstdData 3 3" xfId="19649" xr:uid="{00000000-0005-0000-0000-0000E2490000}"/>
    <cellStyle name="SAPBEXstdData 3 3 2" xfId="20461" xr:uid="{00000000-0005-0000-0000-0000E2490000}"/>
    <cellStyle name="SAPBEXstdData 3 3 2 2" xfId="28829" xr:uid="{8B0F46CB-DF08-4100-989C-8FE2BF0094C2}"/>
    <cellStyle name="SAPBEXstdData 3 3 3" xfId="28377" xr:uid="{07DAC989-19CD-4BCE-A7E9-FB083980AC2F}"/>
    <cellStyle name="SAPBEXstdData 3 4" xfId="19650" xr:uid="{00000000-0005-0000-0000-0000E3490000}"/>
    <cellStyle name="SAPBEXstdData 3 4 2" xfId="20462" xr:uid="{00000000-0005-0000-0000-0000E3490000}"/>
    <cellStyle name="SAPBEXstdData 3 4 2 2" xfId="28830" xr:uid="{3C0011FD-7247-484D-B06D-4A6F6A3E37F3}"/>
    <cellStyle name="SAPBEXstdData 3 4 2 3" xfId="30024" xr:uid="{99D6007C-535B-4B77-A507-DF96A5519BB7}"/>
    <cellStyle name="SAPBEXstdData 3 4 2 4" xfId="30424" xr:uid="{C7F6E638-EB85-4829-8955-30A8CE18A8BA}"/>
    <cellStyle name="SAPBEXstdData 3 4 2 5" xfId="30797" xr:uid="{4EE848A2-6BE8-408B-801D-C34BB08CBEE5}"/>
    <cellStyle name="SAPBEXstdData 3 4 2 6" xfId="31203" xr:uid="{C304FF4C-F10B-43A8-8948-9C13D2E31748}"/>
    <cellStyle name="SAPBEXstdData 3 4 3" xfId="28378" xr:uid="{4372DF3E-AFBE-42DD-BAF2-B0EB26B8B163}"/>
    <cellStyle name="SAPBEXstdData 3 4 4" xfId="29648" xr:uid="{8C801ABB-FDD4-4EF4-A558-F86EB01C1F88}"/>
    <cellStyle name="SAPBEXstdData 3 4 5" xfId="29139" xr:uid="{8152F002-996C-4134-917B-9E05EEBDE99D}"/>
    <cellStyle name="SAPBEXstdData 3 4 6" xfId="29464" xr:uid="{42F0D974-30D5-4173-AB92-E9CB33050018}"/>
    <cellStyle name="SAPBEXstdData 3 5" xfId="19651" xr:uid="{00000000-0005-0000-0000-0000E4490000}"/>
    <cellStyle name="SAPBEXstdData 4" xfId="19652" xr:uid="{00000000-0005-0000-0000-0000E5490000}"/>
    <cellStyle name="SAPBEXstdData 4 2" xfId="19653" xr:uid="{00000000-0005-0000-0000-0000E6490000}"/>
    <cellStyle name="SAPBEXstdData 4 3" xfId="20463" xr:uid="{00000000-0005-0000-0000-0000E5490000}"/>
    <cellStyle name="SAPBEXstdData 4 3 2" xfId="28831" xr:uid="{C22FF74F-C19B-4713-8A4B-C4B9B79075BC}"/>
    <cellStyle name="SAPBEXstdData 4 3 3" xfId="30025" xr:uid="{71257D3A-9ACE-4B7E-B74B-ED4DA20B8233}"/>
    <cellStyle name="SAPBEXstdData 4 3 4" xfId="30425" xr:uid="{18C104C2-E954-49AD-89E6-33F1471D36E8}"/>
    <cellStyle name="SAPBEXstdData 4 3 5" xfId="30798" xr:uid="{C1920F28-B58D-4775-99EF-07E767F4C2B9}"/>
    <cellStyle name="SAPBEXstdData 4 3 6" xfId="31204" xr:uid="{C07D14AE-1010-45A4-AF5A-D795F5CF9C5D}"/>
    <cellStyle name="SAPBEXstdData 4 4" xfId="28379" xr:uid="{53FC6AC1-2953-497D-A8E1-A89B00A1DE26}"/>
    <cellStyle name="SAPBEXstdData 4 5" xfId="29649" xr:uid="{82C13102-512F-4C28-8994-DD6C83773AFD}"/>
    <cellStyle name="SAPBEXstdData 4 6" xfId="29137" xr:uid="{D0E32D09-325A-4EFB-8E4D-F0CD9825DA61}"/>
    <cellStyle name="SAPBEXstdData 4 7" xfId="28448" xr:uid="{95DECFA2-E5AD-4536-A94D-BEBD0A5F01E1}"/>
    <cellStyle name="SAPBEXstdData 5" xfId="19654" xr:uid="{00000000-0005-0000-0000-0000E7490000}"/>
    <cellStyle name="SAPBEXstdData 6" xfId="19655" xr:uid="{00000000-0005-0000-0000-0000E8490000}"/>
    <cellStyle name="SAPBEXstdData 6 2" xfId="20464" xr:uid="{00000000-0005-0000-0000-0000E8490000}"/>
    <cellStyle name="SAPBEXstdData 6 2 2" xfId="28832" xr:uid="{6050ABD0-21A9-4977-8262-A21689532682}"/>
    <cellStyle name="SAPBEXstdData 6 2 3" xfId="30026" xr:uid="{8E5B9EAD-65C6-4FBD-A7D4-C52ADD891C03}"/>
    <cellStyle name="SAPBEXstdData 6 2 4" xfId="30426" xr:uid="{84CFBFF9-D5C8-4DB9-8B84-04D274167316}"/>
    <cellStyle name="SAPBEXstdData 6 2 5" xfId="30799" xr:uid="{D48E2A51-B23D-4CA0-81CE-1033E7A5AC54}"/>
    <cellStyle name="SAPBEXstdData 6 2 6" xfId="31205" xr:uid="{C6285D0B-2695-4E37-A66D-38533CC31BBE}"/>
    <cellStyle name="SAPBEXstdData 6 3" xfId="28380" xr:uid="{ACBF8138-B07C-4961-A5AD-4CFFEEA545CF}"/>
    <cellStyle name="SAPBEXstdData 6 4" xfId="29650" xr:uid="{DE2F9947-13C3-4FCF-BBA0-4534144A103D}"/>
    <cellStyle name="SAPBEXstdData 6 5" xfId="29134" xr:uid="{338B332F-0D85-4270-B645-D3F2F758B07E}"/>
    <cellStyle name="SAPBEXstdData 6 6" xfId="28481" xr:uid="{CA69CF46-0F5F-4EF5-99B6-CCBF27D7EB1F}"/>
    <cellStyle name="SAPBEXstdData 7" xfId="19656" xr:uid="{00000000-0005-0000-0000-0000E9490000}"/>
    <cellStyle name="SAPBEXstdData 8" xfId="13618" xr:uid="{00000000-0005-0000-0000-0000C8490000}"/>
    <cellStyle name="SAPBEXstdData 8 2" xfId="26890" xr:uid="{7BE9A6F2-BB3D-4002-BC42-C1B471E20A21}"/>
    <cellStyle name="SAPBEXstdData 8 3" xfId="28938" xr:uid="{C8846CA9-F480-49E6-9994-95C3ECB1FC6C}"/>
    <cellStyle name="SAPBEXstdData 8 4" xfId="26410" xr:uid="{4DA8AB31-B218-48E8-9664-C690850D0B61}"/>
    <cellStyle name="SAPBEXstdData 8 5" xfId="20741" xr:uid="{A8F4E440-CCFB-4AE5-B2CB-32A50D23D378}"/>
    <cellStyle name="SAPBEXstdData 8 6" xfId="26507" xr:uid="{590FAA45-6B72-4B74-A610-FADA1B1C90FA}"/>
    <cellStyle name="SAPBEXstdData 9" xfId="20979" xr:uid="{5C133F0B-7839-4E77-A5E9-C6FC9D71DD49}"/>
    <cellStyle name="SAPBEXstdData_13737 3p Contracts v3" xfId="2745" xr:uid="{00000000-0005-0000-0000-00009C0A0000}"/>
    <cellStyle name="SAPBEXstdDataEmph" xfId="2746" xr:uid="{00000000-0005-0000-0000-00009D0A0000}"/>
    <cellStyle name="SAPBEXstdDataEmph 10" xfId="27519" xr:uid="{8907B9CA-7F31-457D-AF56-4457D689671C}"/>
    <cellStyle name="SAPBEXstdDataEmph 11" xfId="28964" xr:uid="{2EAE4D4D-49F1-4444-81AE-059F1FFD6DC3}"/>
    <cellStyle name="SAPBEXstdDataEmph 2" xfId="2747" xr:uid="{00000000-0005-0000-0000-00009E0A0000}"/>
    <cellStyle name="SAPBEXstdDataEmph 2 10" xfId="28963" xr:uid="{ABA8349B-80D6-4515-B05D-52EB8584DB4E}"/>
    <cellStyle name="SAPBEXstdDataEmph 2 2" xfId="19659" xr:uid="{00000000-0005-0000-0000-0000ED490000}"/>
    <cellStyle name="SAPBEXstdDataEmph 2 2 2" xfId="19660" xr:uid="{00000000-0005-0000-0000-0000EE490000}"/>
    <cellStyle name="SAPBEXstdDataEmph 2 2 2 2" xfId="20465" xr:uid="{00000000-0005-0000-0000-0000EE490000}"/>
    <cellStyle name="SAPBEXstdDataEmph 2 2 2 2 2" xfId="28833" xr:uid="{68498F51-984D-4001-B694-06E3A67CEA56}"/>
    <cellStyle name="SAPBEXstdDataEmph 2 2 2 2 3" xfId="30027" xr:uid="{D94DA95A-965A-4778-9D6F-FFBAE4094CF1}"/>
    <cellStyle name="SAPBEXstdDataEmph 2 2 2 2 4" xfId="30427" xr:uid="{EF1923ED-7A05-4172-B0B6-58D9DA890258}"/>
    <cellStyle name="SAPBEXstdDataEmph 2 2 2 2 5" xfId="30800" xr:uid="{62210C8A-A0DC-423B-A8ED-F04056C42A91}"/>
    <cellStyle name="SAPBEXstdDataEmph 2 2 2 2 6" xfId="31206" xr:uid="{5DC8C385-5D4A-4E21-8C33-558AC132657D}"/>
    <cellStyle name="SAPBEXstdDataEmph 2 2 2 3" xfId="28381" xr:uid="{2A44912A-075D-430F-B10E-50D3AE56F1EE}"/>
    <cellStyle name="SAPBEXstdDataEmph 2 2 2 4" xfId="27839" xr:uid="{8E184A2D-CB75-4021-99F6-E9B70AF32F00}"/>
    <cellStyle name="SAPBEXstdDataEmph 2 2 2 5" xfId="26510" xr:uid="{57EF59C2-EB10-4307-9137-A2DFA0A14D4C}"/>
    <cellStyle name="SAPBEXstdDataEmph 2 3" xfId="19661" xr:uid="{00000000-0005-0000-0000-0000EF490000}"/>
    <cellStyle name="SAPBEXstdDataEmph 2 3 2" xfId="20466" xr:uid="{00000000-0005-0000-0000-0000EF490000}"/>
    <cellStyle name="SAPBEXstdDataEmph 2 3 2 2" xfId="28834" xr:uid="{6D4DDCE5-7D6D-46BE-BFFC-B3FDEE14C7A7}"/>
    <cellStyle name="SAPBEXstdDataEmph 2 3 2 3" xfId="30028" xr:uid="{B0695042-0AF2-4713-8090-84721183D4A1}"/>
    <cellStyle name="SAPBEXstdDataEmph 2 3 2 4" xfId="30428" xr:uid="{714764C2-2CC6-43C5-8952-3854DA24175B}"/>
    <cellStyle name="SAPBEXstdDataEmph 2 3 2 5" xfId="30801" xr:uid="{4F9BEE3A-0B85-4323-9019-B26FEE528557}"/>
    <cellStyle name="SAPBEXstdDataEmph 2 3 2 6" xfId="31207" xr:uid="{A1D86295-00A4-4542-9048-16BF1C013610}"/>
    <cellStyle name="SAPBEXstdDataEmph 2 3 3" xfId="28382" xr:uid="{0BD88766-F94D-4625-A282-B0CF4C1E6359}"/>
    <cellStyle name="SAPBEXstdDataEmph 2 3 4" xfId="26917" xr:uid="{96C99A0F-DECE-44B6-989C-3526FB873D7D}"/>
    <cellStyle name="SAPBEXstdDataEmph 2 3 5" xfId="20794" xr:uid="{53A16DE8-5DB5-41F7-A30A-FDA45489EBD9}"/>
    <cellStyle name="SAPBEXstdDataEmph 2 4" xfId="19662" xr:uid="{00000000-0005-0000-0000-0000F0490000}"/>
    <cellStyle name="SAPBEXstdDataEmph 2 5" xfId="19658" xr:uid="{00000000-0005-0000-0000-0000EC490000}"/>
    <cellStyle name="SAPBEXstdDataEmph 2 6" xfId="20982" xr:uid="{7D195967-7CFD-4D80-9A99-1502AD75CB56}"/>
    <cellStyle name="SAPBEXstdDataEmph 2 7" xfId="27731" xr:uid="{55025A92-0D82-4856-8419-5A66F2509AFC}"/>
    <cellStyle name="SAPBEXstdDataEmph 2 8" xfId="29423" xr:uid="{857FDEC1-24CD-4B4B-8430-BF3793D1F106}"/>
    <cellStyle name="SAPBEXstdDataEmph 2 9" xfId="27520" xr:uid="{FA343E37-C8A6-4C89-B99C-0665C4092D60}"/>
    <cellStyle name="SAPBEXstdDataEmph 3" xfId="19663" xr:uid="{00000000-0005-0000-0000-0000F1490000}"/>
    <cellStyle name="SAPBEXstdDataEmph 3 2" xfId="19664" xr:uid="{00000000-0005-0000-0000-0000F2490000}"/>
    <cellStyle name="SAPBEXstdDataEmph 3 3" xfId="19665" xr:uid="{00000000-0005-0000-0000-0000F3490000}"/>
    <cellStyle name="SAPBEXstdDataEmph 3 3 2" xfId="20467" xr:uid="{00000000-0005-0000-0000-0000F3490000}"/>
    <cellStyle name="SAPBEXstdDataEmph 3 3 2 2" xfId="28835" xr:uid="{6E5FBC55-D294-46F1-99E5-0DFADEC37375}"/>
    <cellStyle name="SAPBEXstdDataEmph 3 3 2 3" xfId="30029" xr:uid="{4BA56E7E-3E72-4639-850A-C3AD2D57DFDC}"/>
    <cellStyle name="SAPBEXstdDataEmph 3 3 2 4" xfId="30429" xr:uid="{895DD81D-A12A-4554-81E9-46E7F354B961}"/>
    <cellStyle name="SAPBEXstdDataEmph 3 3 2 5" xfId="30802" xr:uid="{003FECFE-0407-440D-A8A2-E93814E9DBDE}"/>
    <cellStyle name="SAPBEXstdDataEmph 3 3 2 6" xfId="31208" xr:uid="{ACAA8417-E3B1-417A-BF9C-150717DD6F72}"/>
    <cellStyle name="SAPBEXstdDataEmph 3 3 3" xfId="28383" xr:uid="{475FAC24-488E-4BDA-8352-B1C324301C1F}"/>
    <cellStyle name="SAPBEXstdDataEmph 3 3 4" xfId="29651" xr:uid="{93059F1D-102D-45C3-9D9A-B9CA895910A2}"/>
    <cellStyle name="SAPBEXstdDataEmph 3 3 5" xfId="29127" xr:uid="{261BC9B6-70F5-4027-8539-57155A4CFFB1}"/>
    <cellStyle name="SAPBEXstdDataEmph 3 3 6" xfId="20793" xr:uid="{C649696A-2600-4418-8565-87485346DA37}"/>
    <cellStyle name="SAPBEXstdDataEmph 3 4" xfId="19666" xr:uid="{00000000-0005-0000-0000-0000F4490000}"/>
    <cellStyle name="SAPBEXstdDataEmph 3 4 2" xfId="20468" xr:uid="{00000000-0005-0000-0000-0000F4490000}"/>
    <cellStyle name="SAPBEXstdDataEmph 3 4 2 2" xfId="28836" xr:uid="{5B05B97F-1988-4633-9FAC-DC803C260F8F}"/>
    <cellStyle name="SAPBEXstdDataEmph 3 4 2 3" xfId="30030" xr:uid="{7AA5447F-6A2E-4B64-A415-04D5CE1011EF}"/>
    <cellStyle name="SAPBEXstdDataEmph 3 4 2 4" xfId="30430" xr:uid="{91EE861F-5F71-4688-B28D-F32FE0643CF9}"/>
    <cellStyle name="SAPBEXstdDataEmph 3 4 2 5" xfId="30803" xr:uid="{CB0353A0-6FB8-46B6-B351-1E2963E499C6}"/>
    <cellStyle name="SAPBEXstdDataEmph 3 4 2 6" xfId="31209" xr:uid="{DF3CD1AE-6D44-48AF-BA5E-9EE9D362754A}"/>
    <cellStyle name="SAPBEXstdDataEmph 3 4 3" xfId="28384" xr:uid="{02625DBD-858B-4799-956E-6403DFA839B1}"/>
    <cellStyle name="SAPBEXstdDataEmph 3 4 4" xfId="29652" xr:uid="{D7037CD1-ECC7-4D5E-B95B-E56AD556F9CD}"/>
    <cellStyle name="SAPBEXstdDataEmph 3 4 5" xfId="29126" xr:uid="{D90EDAD4-E7BA-4D09-B6B2-785ED6999FB5}"/>
    <cellStyle name="SAPBEXstdDataEmph 3 4 6" xfId="26509" xr:uid="{9589DFAE-583C-46A8-B2F5-3C3741E789E3}"/>
    <cellStyle name="SAPBEXstdDataEmph 3 5" xfId="19667" xr:uid="{00000000-0005-0000-0000-0000F5490000}"/>
    <cellStyle name="SAPBEXstdDataEmph 4" xfId="19668" xr:uid="{00000000-0005-0000-0000-0000F6490000}"/>
    <cellStyle name="SAPBEXstdDataEmph 4 2" xfId="19669" xr:uid="{00000000-0005-0000-0000-0000F7490000}"/>
    <cellStyle name="SAPBEXstdDataEmph 4 2 2" xfId="20469" xr:uid="{00000000-0005-0000-0000-0000F7490000}"/>
    <cellStyle name="SAPBEXstdDataEmph 4 2 2 2" xfId="28837" xr:uid="{7AA144DE-8D2B-445A-A74E-3E5723DB5A8A}"/>
    <cellStyle name="SAPBEXstdDataEmph 4 2 2 3" xfId="30031" xr:uid="{59EA375F-AC87-4EC5-BE69-7F2AF8E5B1D7}"/>
    <cellStyle name="SAPBEXstdDataEmph 4 2 2 4" xfId="30431" xr:uid="{D43B440A-E713-41B4-BA78-2CC842BD8B7A}"/>
    <cellStyle name="SAPBEXstdDataEmph 4 2 2 5" xfId="30804" xr:uid="{A67022BD-0B9D-46B3-B7BC-7A9746326FAD}"/>
    <cellStyle name="SAPBEXstdDataEmph 4 2 2 6" xfId="31210" xr:uid="{07A6393D-4206-4E2B-BC37-85CAD9F006E6}"/>
    <cellStyle name="SAPBEXstdDataEmph 4 2 3" xfId="28385" xr:uid="{6674B590-EB67-402B-B23F-F0063E7D7D4B}"/>
    <cellStyle name="SAPBEXstdDataEmph 4 2 4" xfId="29653" xr:uid="{C1EF8BB4-DA57-45C4-BB33-596DABCF7926}"/>
    <cellStyle name="SAPBEXstdDataEmph 4 2 5" xfId="29705" xr:uid="{DBE7451B-24E9-4141-83A8-781A3BA0EA14}"/>
    <cellStyle name="SAPBEXstdDataEmph 4 2 6" xfId="20792" xr:uid="{23B603F8-0CA5-481C-8634-0452A3B783DB}"/>
    <cellStyle name="SAPBEXstdDataEmph 5" xfId="19670" xr:uid="{00000000-0005-0000-0000-0000F8490000}"/>
    <cellStyle name="SAPBEXstdDataEmph 5 2" xfId="20470" xr:uid="{00000000-0005-0000-0000-0000F8490000}"/>
    <cellStyle name="SAPBEXstdDataEmph 5 2 2" xfId="28838" xr:uid="{C1EA8A95-512D-46FE-8045-CA25B43507C3}"/>
    <cellStyle name="SAPBEXstdDataEmph 5 2 3" xfId="30032" xr:uid="{1ED334AE-A922-4F2A-A2F2-8D64C576E76D}"/>
    <cellStyle name="SAPBEXstdDataEmph 5 2 4" xfId="30432" xr:uid="{4159E771-1DAA-4278-B30D-3B3CEDFE3A55}"/>
    <cellStyle name="SAPBEXstdDataEmph 5 2 5" xfId="30805" xr:uid="{C827ABF2-5D85-45E9-AB07-C2D0D79764A6}"/>
    <cellStyle name="SAPBEXstdDataEmph 5 2 6" xfId="31211" xr:uid="{DD2C77E9-C27D-4DE3-B5E0-033FF3E38BEE}"/>
    <cellStyle name="SAPBEXstdDataEmph 5 3" xfId="28386" xr:uid="{78561FF7-2C1D-4A02-83B5-8B339901D960}"/>
    <cellStyle name="SAPBEXstdDataEmph 5 4" xfId="29654" xr:uid="{832723AF-264C-427A-B67C-A877E919E998}"/>
    <cellStyle name="SAPBEXstdDataEmph 5 5" xfId="29124" xr:uid="{2FCD1D6D-2FA2-45EF-98F3-2B7333416A33}"/>
    <cellStyle name="SAPBEXstdDataEmph 5 6" xfId="26508" xr:uid="{E25B9C76-50EE-45FF-9813-E8CA6634A971}"/>
    <cellStyle name="SAPBEXstdDataEmph 6" xfId="19671" xr:uid="{00000000-0005-0000-0000-0000F9490000}"/>
    <cellStyle name="SAPBEXstdDataEmph 7" xfId="19657" xr:uid="{00000000-0005-0000-0000-0000EB490000}"/>
    <cellStyle name="SAPBEXstdDataEmph 8" xfId="20981" xr:uid="{5175AF64-4E15-4C4E-BD77-43DF29FDA1A1}"/>
    <cellStyle name="SAPBEXstdDataEmph 9" xfId="27732" xr:uid="{40D890DB-6E64-44FD-9B7D-C137898AD047}"/>
    <cellStyle name="SAPBEXstdExc1" xfId="2748" xr:uid="{00000000-0005-0000-0000-00009F0A0000}"/>
    <cellStyle name="SAPBEXstdExc1 2" xfId="19673" xr:uid="{00000000-0005-0000-0000-0000FB490000}"/>
    <cellStyle name="SAPBEXstdExc1 2 2" xfId="19674" xr:uid="{00000000-0005-0000-0000-0000FC490000}"/>
    <cellStyle name="SAPBEXstdExc1 2 3" xfId="28387" xr:uid="{CDBCB2A7-7E51-47E5-99CE-2C0B373D362B}"/>
    <cellStyle name="SAPBEXstdExc1 2 4" xfId="26945" xr:uid="{360C2A6A-E0FA-4EF3-9E9E-9CA0945CBB5B}"/>
    <cellStyle name="SAPBEXstdExc1 2 5" xfId="29123" xr:uid="{C4DE6AA1-59FB-4FED-91E4-5AB4A403F392}"/>
    <cellStyle name="SAPBEXstdExc1 3" xfId="19675" xr:uid="{00000000-0005-0000-0000-0000FD490000}"/>
    <cellStyle name="SAPBEXstdExc1 4" xfId="19672" xr:uid="{00000000-0005-0000-0000-0000FA490000}"/>
    <cellStyle name="SAPBEXstdExc1 5" xfId="20983" xr:uid="{B75BA6F6-689E-492C-9888-C1CAE5C99351}"/>
    <cellStyle name="SAPBEXstdExc1 6" xfId="29422" xr:uid="{2A54E87F-36B0-4E59-BC9D-87C22A092424}"/>
    <cellStyle name="SAPBEXstdExc1 7" xfId="27521" xr:uid="{6E93286F-831E-405D-BC30-B71313BC2B0A}"/>
    <cellStyle name="SAPBEXstdExc1Emph" xfId="2749" xr:uid="{00000000-0005-0000-0000-0000A00A0000}"/>
    <cellStyle name="SAPBEXstdExc1Emph 2" xfId="19677" xr:uid="{00000000-0005-0000-0000-0000FF490000}"/>
    <cellStyle name="SAPBEXstdExc1Emph 2 2" xfId="19678" xr:uid="{00000000-0005-0000-0000-0000004A0000}"/>
    <cellStyle name="SAPBEXstdExc1Emph 2 3" xfId="28388" xr:uid="{8E0CBC53-858D-4B2F-924C-51296342361F}"/>
    <cellStyle name="SAPBEXstdExc1Emph 2 4" xfId="26944" xr:uid="{F0A65BD7-48CA-4709-8B6D-ED0F983CBC98}"/>
    <cellStyle name="SAPBEXstdExc1Emph 2 5" xfId="29122" xr:uid="{C95D5214-A55F-4A17-B0A5-56EDFFC765EA}"/>
    <cellStyle name="SAPBEXstdExc1Emph 3" xfId="19679" xr:uid="{00000000-0005-0000-0000-0000014A0000}"/>
    <cellStyle name="SAPBEXstdExc1Emph 4" xfId="19676" xr:uid="{00000000-0005-0000-0000-0000FE490000}"/>
    <cellStyle name="SAPBEXstdExc1Emph 5" xfId="20984" xr:uid="{11D8DCB7-DA31-484D-B2E2-14673DA7140C}"/>
    <cellStyle name="SAPBEXstdExc1Emph 6" xfId="29421" xr:uid="{E106C051-022C-421E-8309-B6272D2CB529}"/>
    <cellStyle name="SAPBEXstdExc1Emph 7" xfId="27522" xr:uid="{60B4BCD7-7A58-4B9C-86E3-44F14B6AE209}"/>
    <cellStyle name="SAPBEXstdExc2" xfId="2750" xr:uid="{00000000-0005-0000-0000-0000A10A0000}"/>
    <cellStyle name="SAPBEXstdExc2 2" xfId="19681" xr:uid="{00000000-0005-0000-0000-0000034A0000}"/>
    <cellStyle name="SAPBEXstdExc2 2 2" xfId="19682" xr:uid="{00000000-0005-0000-0000-0000044A0000}"/>
    <cellStyle name="SAPBEXstdExc2 2 3" xfId="28389" xr:uid="{72AB18D3-E3E7-48C4-960D-E25DE646761E}"/>
    <cellStyle name="SAPBEXstdExc2 2 4" xfId="20868" xr:uid="{4CCD30CD-F046-40A0-96B6-905BA904F3AD}"/>
    <cellStyle name="SAPBEXstdExc2 2 5" xfId="29120" xr:uid="{6ECEBADC-C533-45A2-B564-628F28D135D4}"/>
    <cellStyle name="SAPBEXstdExc2 3" xfId="19683" xr:uid="{00000000-0005-0000-0000-0000054A0000}"/>
    <cellStyle name="SAPBEXstdExc2 4" xfId="19680" xr:uid="{00000000-0005-0000-0000-0000024A0000}"/>
    <cellStyle name="SAPBEXstdExc2 5" xfId="20985" xr:uid="{C0E98A6D-EB8C-47BB-B72E-453A26A2B32E}"/>
    <cellStyle name="SAPBEXstdExc2 6" xfId="29420" xr:uid="{74BAEEDA-EFF0-40FF-9B0B-0E43D492C736}"/>
    <cellStyle name="SAPBEXstdExc2 7" xfId="27523" xr:uid="{C1594D14-7215-4333-B01D-11736DDB4394}"/>
    <cellStyle name="SAPBEXstdExc2Emph" xfId="2751" xr:uid="{00000000-0005-0000-0000-0000A20A0000}"/>
    <cellStyle name="SAPBEXstdExc2Emph 2" xfId="19685" xr:uid="{00000000-0005-0000-0000-0000074A0000}"/>
    <cellStyle name="SAPBEXstdExc2Emph 2 2" xfId="19686" xr:uid="{00000000-0005-0000-0000-0000084A0000}"/>
    <cellStyle name="SAPBEXstdExc2Emph 2 3" xfId="28390" xr:uid="{91B4903C-3A8E-4149-9632-370BC90511AE}"/>
    <cellStyle name="SAPBEXstdExc2Emph 2 4" xfId="26943" xr:uid="{D8E36CE7-5DFF-4B26-9BC9-3455A85795BA}"/>
    <cellStyle name="SAPBEXstdExc2Emph 2 5" xfId="29119" xr:uid="{5996D8DE-E993-4DDA-9010-BD87CE205D3D}"/>
    <cellStyle name="SAPBEXstdExc2Emph 3" xfId="19687" xr:uid="{00000000-0005-0000-0000-0000094A0000}"/>
    <cellStyle name="SAPBEXstdExc2Emph 4" xfId="19684" xr:uid="{00000000-0005-0000-0000-0000064A0000}"/>
    <cellStyle name="SAPBEXstdExc2Emph 5" xfId="20986" xr:uid="{082F38C4-791A-412B-87AE-D5F0FFA02C70}"/>
    <cellStyle name="SAPBEXstdExc2Emph 6" xfId="29419" xr:uid="{B8C605DB-A88C-4EBE-BDE5-09E8DBED812B}"/>
    <cellStyle name="SAPBEXstdExc2Emph 7" xfId="27524" xr:uid="{4071C539-CC20-4941-AF9B-6CF21123928B}"/>
    <cellStyle name="SAPBEXstdItem" xfId="2752" xr:uid="{00000000-0005-0000-0000-0000A30A0000}"/>
    <cellStyle name="SAPBEXstdItem 2" xfId="2753" xr:uid="{00000000-0005-0000-0000-0000A40A0000}"/>
    <cellStyle name="SAPBEXstdItem 2 2" xfId="2911" xr:uid="{00000000-0005-0000-0000-0000A50A0000}"/>
    <cellStyle name="SAPBEXstdItem 2 2 2" xfId="19691" xr:uid="{00000000-0005-0000-0000-00000D4A0000}"/>
    <cellStyle name="SAPBEXstdItem 2 2 3" xfId="19692" xr:uid="{00000000-0005-0000-0000-00000E4A0000}"/>
    <cellStyle name="SAPBEXstdItem 2 2 3 2" xfId="20471" xr:uid="{00000000-0005-0000-0000-00000E4A0000}"/>
    <cellStyle name="SAPBEXstdItem 2 2 3 2 2" xfId="28839" xr:uid="{732A1E9A-4BB0-4652-B5D3-73BFCCB95295}"/>
    <cellStyle name="SAPBEXstdItem 2 2 3 2 3" xfId="30033" xr:uid="{EFA481A7-9F30-49CE-8CE7-16018F4FD071}"/>
    <cellStyle name="SAPBEXstdItem 2 2 3 2 4" xfId="30433" xr:uid="{2206ED37-1B90-4493-8035-E0E674BCBAEC}"/>
    <cellStyle name="SAPBEXstdItem 2 2 3 2 5" xfId="30806" xr:uid="{4425C41D-A3B9-49F0-B355-42492CBA930A}"/>
    <cellStyle name="SAPBEXstdItem 2 2 3 2 6" xfId="31212" xr:uid="{6E6C8B36-6FA4-4EBE-977E-AC96012145CD}"/>
    <cellStyle name="SAPBEXstdItem 2 2 3 3" xfId="28391" xr:uid="{5A3E2E00-2185-4A9D-A9A1-B239F0C93E5B}"/>
    <cellStyle name="SAPBEXstdItem 2 2 3 4" xfId="29118" xr:uid="{34961C69-B67E-4C22-BCC1-AE12A10B6B7B}"/>
    <cellStyle name="SAPBEXstdItem 2 2 3 5" xfId="30100" xr:uid="{8BB1D68F-6CB8-481F-BB2C-3848751C08AE}"/>
    <cellStyle name="SAPBEXstdItem 2 2 4" xfId="19693" xr:uid="{00000000-0005-0000-0000-00000F4A0000}"/>
    <cellStyle name="SAPBEXstdItem 2 2 5" xfId="19690" xr:uid="{00000000-0005-0000-0000-00000C4A0000}"/>
    <cellStyle name="SAPBEXstdItem 2 2 6" xfId="21061" xr:uid="{2A5BCDE1-BC60-4B39-BFC1-741FCF4FB441}"/>
    <cellStyle name="SAPBEXstdItem 2 3" xfId="19694" xr:uid="{00000000-0005-0000-0000-0000104A0000}"/>
    <cellStyle name="SAPBEXstdItem 2 3 2" xfId="19695" xr:uid="{00000000-0005-0000-0000-0000114A0000}"/>
    <cellStyle name="SAPBEXstdItem 2 3 3" xfId="19696" xr:uid="{00000000-0005-0000-0000-0000124A0000}"/>
    <cellStyle name="SAPBEXstdItem 2 3 3 2" xfId="20472" xr:uid="{00000000-0005-0000-0000-0000124A0000}"/>
    <cellStyle name="SAPBEXstdItem 2 3 3 2 2" xfId="28840" xr:uid="{7175920D-1D0F-4CB7-94EC-A6F587A834E3}"/>
    <cellStyle name="SAPBEXstdItem 2 3 3 2 3" xfId="30034" xr:uid="{FA301C90-51B7-4FF7-8FD1-7C5CA278841B}"/>
    <cellStyle name="SAPBEXstdItem 2 3 3 2 4" xfId="30434" xr:uid="{38850665-4A91-4E3B-8989-6DB2B13C5169}"/>
    <cellStyle name="SAPBEXstdItem 2 3 3 2 5" xfId="30807" xr:uid="{5CA82500-4A94-44D1-A70C-CC5FC73E59D3}"/>
    <cellStyle name="SAPBEXstdItem 2 3 3 2 6" xfId="31213" xr:uid="{4FAC656C-C293-4765-9AC9-7E19ECAB2A36}"/>
    <cellStyle name="SAPBEXstdItem 2 3 3 3" xfId="28392" xr:uid="{8126943C-2E31-4F0F-B28F-86B03FB2E100}"/>
    <cellStyle name="SAPBEXstdItem 2 3 3 4" xfId="29117" xr:uid="{A119CAA1-FA6F-4386-8C22-34F6C58BB66B}"/>
    <cellStyle name="SAPBEXstdItem 2 3 3 5" xfId="30092" xr:uid="{C0A17FDD-72E4-4CC6-B3CE-4DE03605D31B}"/>
    <cellStyle name="SAPBEXstdItem 2 3 4" xfId="19697" xr:uid="{00000000-0005-0000-0000-0000134A0000}"/>
    <cellStyle name="SAPBEXstdItem 2 4" xfId="19698" xr:uid="{00000000-0005-0000-0000-0000144A0000}"/>
    <cellStyle name="SAPBEXstdItem 2 4 2" xfId="19699" xr:uid="{00000000-0005-0000-0000-0000154A0000}"/>
    <cellStyle name="SAPBEXstdItem 2 4 2 2" xfId="19700" xr:uid="{00000000-0005-0000-0000-0000164A0000}"/>
    <cellStyle name="SAPBEXstdItem 2 4 2 3" xfId="20473" xr:uid="{00000000-0005-0000-0000-0000154A0000}"/>
    <cellStyle name="SAPBEXstdItem 2 4 2 3 2" xfId="28841" xr:uid="{03252B93-A6E2-43D8-A2DB-34C05C865771}"/>
    <cellStyle name="SAPBEXstdItem 2 4 2 4" xfId="28393" xr:uid="{BDE94C67-96FA-4E7F-8901-09C27DFDD8AB}"/>
    <cellStyle name="SAPBEXstdItem 2 4 3" xfId="19701" xr:uid="{00000000-0005-0000-0000-0000174A0000}"/>
    <cellStyle name="SAPBEXstdItem 2 5" xfId="19702" xr:uid="{00000000-0005-0000-0000-0000184A0000}"/>
    <cellStyle name="SAPBEXstdItem 2 5 2" xfId="19703" xr:uid="{00000000-0005-0000-0000-0000194A0000}"/>
    <cellStyle name="SAPBEXstdItem 2 5 2 2" xfId="20474" xr:uid="{00000000-0005-0000-0000-0000194A0000}"/>
    <cellStyle name="SAPBEXstdItem 2 5 2 2 2" xfId="28842" xr:uid="{47F7DE2D-280D-4062-BD05-12DE97B43FCC}"/>
    <cellStyle name="SAPBEXstdItem 2 5 2 2 3" xfId="30035" xr:uid="{113FBA8F-1390-4C3D-BBB9-7348C2EFD8D8}"/>
    <cellStyle name="SAPBEXstdItem 2 5 2 2 4" xfId="30435" xr:uid="{8D4E71B3-996B-4F66-8D5A-E7F95F927DC1}"/>
    <cellStyle name="SAPBEXstdItem 2 5 2 2 5" xfId="30808" xr:uid="{1A585D8D-0808-44D3-A4B6-0F4ECF4FD3AB}"/>
    <cellStyle name="SAPBEXstdItem 2 5 2 2 6" xfId="31214" xr:uid="{952E8FE1-35E3-4DE2-A94F-5338394C4A20}"/>
    <cellStyle name="SAPBEXstdItem 2 5 2 3" xfId="28394" xr:uid="{4EB36B31-80B9-4394-809D-772EBECB8E4C}"/>
    <cellStyle name="SAPBEXstdItem 2 5 2 4" xfId="29116" xr:uid="{A9C4A07B-CCC2-4F35-A2A8-FD01600F1452}"/>
    <cellStyle name="SAPBEXstdItem 2 5 2 5" xfId="30099" xr:uid="{5CEF0EF3-FCFF-41DF-AA93-E61BEE4B1556}"/>
    <cellStyle name="SAPBEXstdItem 2 6" xfId="19704" xr:uid="{00000000-0005-0000-0000-00001A4A0000}"/>
    <cellStyle name="SAPBEXstdItem 2 6 2" xfId="20475" xr:uid="{00000000-0005-0000-0000-00001A4A0000}"/>
    <cellStyle name="SAPBEXstdItem 2 6 2 2" xfId="28843" xr:uid="{10FB0ABC-A25B-4292-A738-A2115B1E9732}"/>
    <cellStyle name="SAPBEXstdItem 2 6 2 3" xfId="30036" xr:uid="{16BB8566-F15C-415D-AD98-A5A839E88450}"/>
    <cellStyle name="SAPBEXstdItem 2 6 2 4" xfId="30436" xr:uid="{CAF478B0-1D81-473C-AA96-8334BA7752C9}"/>
    <cellStyle name="SAPBEXstdItem 2 6 2 5" xfId="30809" xr:uid="{B93EF5DA-A0DF-4EF6-8750-788DB4C4059B}"/>
    <cellStyle name="SAPBEXstdItem 2 6 2 6" xfId="31215" xr:uid="{D1005A5D-134D-4F7F-AB32-0B5E4195E483}"/>
    <cellStyle name="SAPBEXstdItem 2 6 3" xfId="28395" xr:uid="{8B07AD18-9A97-4E20-9F9A-F98A13A93EDE}"/>
    <cellStyle name="SAPBEXstdItem 2 6 4" xfId="29115" xr:uid="{AE14D0C7-1487-4D5D-8BB2-2F7F9DB3B70D}"/>
    <cellStyle name="SAPBEXstdItem 2 6 5" xfId="29060" xr:uid="{D24B756E-6210-41E5-8644-FD3A0C277681}"/>
    <cellStyle name="SAPBEXstdItem 2 7" xfId="19705" xr:uid="{00000000-0005-0000-0000-00001B4A0000}"/>
    <cellStyle name="SAPBEXstdItem 2 8" xfId="19689" xr:uid="{00000000-0005-0000-0000-00000B4A0000}"/>
    <cellStyle name="SAPBEXstdItem 2 9" xfId="20988" xr:uid="{A36056BB-E9A4-48D4-BC2C-DC7FD62DB40F}"/>
    <cellStyle name="SAPBEXstdItem 3" xfId="2910" xr:uid="{00000000-0005-0000-0000-0000A60A0000}"/>
    <cellStyle name="SAPBEXstdItem 3 2" xfId="19707" xr:uid="{00000000-0005-0000-0000-00001D4A0000}"/>
    <cellStyle name="SAPBEXstdItem 3 2 2" xfId="19708" xr:uid="{00000000-0005-0000-0000-00001E4A0000}"/>
    <cellStyle name="SAPBEXstdItem 3 2 2 2" xfId="20476" xr:uid="{00000000-0005-0000-0000-00001E4A0000}"/>
    <cellStyle name="SAPBEXstdItem 3 2 2 2 2" xfId="28844" xr:uid="{EF16E59E-B3B5-4B78-A820-93046F309817}"/>
    <cellStyle name="SAPBEXstdItem 3 2 2 2 3" xfId="30037" xr:uid="{8E9D4D51-83C5-4344-9DAB-73C22369C605}"/>
    <cellStyle name="SAPBEXstdItem 3 2 2 2 4" xfId="30437" xr:uid="{7E930EEF-6AE1-4CFE-86AA-717C7F9587EE}"/>
    <cellStyle name="SAPBEXstdItem 3 2 2 2 5" xfId="30810" xr:uid="{186149BD-2D9E-41A1-ADD0-D900A3BCAA75}"/>
    <cellStyle name="SAPBEXstdItem 3 2 2 2 6" xfId="31216" xr:uid="{E0BE6270-FDAC-4B86-91C8-4D9BC904881B}"/>
    <cellStyle name="SAPBEXstdItem 3 2 2 3" xfId="28396" xr:uid="{B5773B83-A0A2-4ED8-A27A-816074B5983A}"/>
    <cellStyle name="SAPBEXstdItem 3 2 2 4" xfId="29657" xr:uid="{AA519B09-BBF8-462D-9680-AF0F14827922}"/>
    <cellStyle name="SAPBEXstdItem 3 2 2 5" xfId="29114" xr:uid="{27D8145A-1CFD-41A9-A746-FE9D62815B1B}"/>
    <cellStyle name="SAPBEXstdItem 3 2 2 6" xfId="30851" xr:uid="{29C9C239-9FC4-4104-A191-331C12613377}"/>
    <cellStyle name="SAPBEXstdItem 3 3" xfId="19709" xr:uid="{00000000-0005-0000-0000-00001F4A0000}"/>
    <cellStyle name="SAPBEXstdItem 3 3 2" xfId="19710" xr:uid="{00000000-0005-0000-0000-0000204A0000}"/>
    <cellStyle name="SAPBEXstdItem 3 3 2 2" xfId="20478" xr:uid="{00000000-0005-0000-0000-0000204A0000}"/>
    <cellStyle name="SAPBEXstdItem 3 3 2 2 2" xfId="28846" xr:uid="{0934C4DC-4D27-4963-9DF6-43C91F5D0307}"/>
    <cellStyle name="SAPBEXstdItem 3 3 2 2 3" xfId="30038" xr:uid="{DDF58130-BF98-4577-BFF9-B19392AA0A18}"/>
    <cellStyle name="SAPBEXstdItem 3 3 2 2 4" xfId="30438" xr:uid="{A34A4ADD-539E-42EA-A4DA-610CBE39DD78}"/>
    <cellStyle name="SAPBEXstdItem 3 3 2 2 5" xfId="30811" xr:uid="{275F7E01-6A61-4755-B4E8-A739E09564C1}"/>
    <cellStyle name="SAPBEXstdItem 3 3 2 2 6" xfId="31217" xr:uid="{33038425-BE42-42FE-BF04-1E286A12179B}"/>
    <cellStyle name="SAPBEXstdItem 3 3 2 3" xfId="28398" xr:uid="{5900B420-DDC8-4B66-9949-CC661CC5B6FA}"/>
    <cellStyle name="SAPBEXstdItem 3 3 2 4" xfId="29658" xr:uid="{8E93D10F-9AF3-41DE-B9DF-E9C910261324}"/>
    <cellStyle name="SAPBEXstdItem 3 3 2 5" xfId="29113" xr:uid="{71D3A704-0FA0-4200-9E9F-9C7369363E93}"/>
    <cellStyle name="SAPBEXstdItem 3 3 2 6" xfId="30852" xr:uid="{BF7A044D-4655-4A43-88B8-1B4603AAFD53}"/>
    <cellStyle name="SAPBEXstdItem 3 3 3" xfId="20477" xr:uid="{00000000-0005-0000-0000-00001F4A0000}"/>
    <cellStyle name="SAPBEXstdItem 3 3 3 2" xfId="28845" xr:uid="{78D88195-5CEE-4BD6-8081-E1A7EE97D4CA}"/>
    <cellStyle name="SAPBEXstdItem 3 3 4" xfId="28397" xr:uid="{32DFCFAA-E00C-4BA9-90E3-EBA606BC3569}"/>
    <cellStyle name="SAPBEXstdItem 3 4" xfId="19711" xr:uid="{00000000-0005-0000-0000-0000214A0000}"/>
    <cellStyle name="SAPBEXstdItem 3 4 2" xfId="20479" xr:uid="{00000000-0005-0000-0000-0000214A0000}"/>
    <cellStyle name="SAPBEXstdItem 3 4 2 2" xfId="28847" xr:uid="{08210BB2-390E-43D5-BB0A-B00BD4E4D4A5}"/>
    <cellStyle name="SAPBEXstdItem 3 4 2 3" xfId="30039" xr:uid="{7558E7BD-E9E4-4160-876F-60636896ECA5}"/>
    <cellStyle name="SAPBEXstdItem 3 4 2 4" xfId="30439" xr:uid="{1401EAB7-85A0-498F-9321-ACAEDF27971D}"/>
    <cellStyle name="SAPBEXstdItem 3 4 2 5" xfId="30812" xr:uid="{6B3C6FBB-F1D1-473B-80AB-FB3E001BD8A9}"/>
    <cellStyle name="SAPBEXstdItem 3 4 2 6" xfId="31218" xr:uid="{53D6EE2E-C1F0-4B22-B6E2-BC8FC6A8CCD2}"/>
    <cellStyle name="SAPBEXstdItem 3 4 3" xfId="28399" xr:uid="{F7B438C9-A627-4347-B825-6641D7C349AF}"/>
    <cellStyle name="SAPBEXstdItem 3 4 4" xfId="29659" xr:uid="{E94FC0C5-741B-4886-8BEC-E5B5AD397383}"/>
    <cellStyle name="SAPBEXstdItem 3 4 5" xfId="29112" xr:uid="{7019648F-12E6-4EDB-8929-6F70DA3F17D1}"/>
    <cellStyle name="SAPBEXstdItem 3 4 6" xfId="30853" xr:uid="{13A1195D-99DC-4B5F-B0CA-66A877B41D07}"/>
    <cellStyle name="SAPBEXstdItem 3 5" xfId="19712" xr:uid="{00000000-0005-0000-0000-0000224A0000}"/>
    <cellStyle name="SAPBEXstdItem 3 6" xfId="19706" xr:uid="{00000000-0005-0000-0000-00001C4A0000}"/>
    <cellStyle name="SAPBEXstdItem 3 7" xfId="21060" xr:uid="{FA5DC2A9-4BC5-4840-874A-940A2CD7124C}"/>
    <cellStyle name="SAPBEXstdItem 4" xfId="19713" xr:uid="{00000000-0005-0000-0000-0000234A0000}"/>
    <cellStyle name="SAPBEXstdItem 4 2" xfId="19714" xr:uid="{00000000-0005-0000-0000-0000244A0000}"/>
    <cellStyle name="SAPBEXstdItem 4 2 2" xfId="20480" xr:uid="{00000000-0005-0000-0000-0000244A0000}"/>
    <cellStyle name="SAPBEXstdItem 4 2 2 2" xfId="28848" xr:uid="{58C6858C-F784-4A60-BB84-B76423A575EE}"/>
    <cellStyle name="SAPBEXstdItem 4 2 2 3" xfId="30040" xr:uid="{18116EC2-BFE7-4D80-84BC-D309B5D1BFCC}"/>
    <cellStyle name="SAPBEXstdItem 4 2 2 4" xfId="30440" xr:uid="{F24BADA7-C070-4243-B480-9A1E6411DFD0}"/>
    <cellStyle name="SAPBEXstdItem 4 2 2 5" xfId="30813" xr:uid="{78E52AA6-442D-45D6-B7B7-08194E8322BF}"/>
    <cellStyle name="SAPBEXstdItem 4 2 2 6" xfId="31219" xr:uid="{822B2EC8-CF02-4CC4-934D-41F29CAA3CF6}"/>
    <cellStyle name="SAPBEXstdItem 4 2 3" xfId="28400" xr:uid="{F06AB02A-6054-4CDC-9FDA-0FE618F486E9}"/>
    <cellStyle name="SAPBEXstdItem 4 2 4" xfId="29661" xr:uid="{ADEE6FCA-2C9A-485B-BE98-5EBEE92491DD}"/>
    <cellStyle name="SAPBEXstdItem 4 2 5" xfId="29111" xr:uid="{B19607DB-7EDD-4498-991C-66B421185896}"/>
    <cellStyle name="SAPBEXstdItem 4 2 6" xfId="30854" xr:uid="{605D6DFD-BFD6-4311-BF46-1889C972E6D4}"/>
    <cellStyle name="SAPBEXstdItem 5" xfId="19715" xr:uid="{00000000-0005-0000-0000-0000254A0000}"/>
    <cellStyle name="SAPBEXstdItem 5 2" xfId="19716" xr:uid="{00000000-0005-0000-0000-0000264A0000}"/>
    <cellStyle name="SAPBEXstdItem 5 2 2" xfId="20482" xr:uid="{00000000-0005-0000-0000-0000264A0000}"/>
    <cellStyle name="SAPBEXstdItem 5 2 2 2" xfId="28850" xr:uid="{6C6284A2-C2D5-4718-9D46-BE00196CD31B}"/>
    <cellStyle name="SAPBEXstdItem 5 2 2 3" xfId="30042" xr:uid="{08D0711F-484A-411A-9136-FA9DEB1D43EC}"/>
    <cellStyle name="SAPBEXstdItem 5 2 2 4" xfId="30442" xr:uid="{ECAA2331-DDEA-4C55-872B-4843085D9A81}"/>
    <cellStyle name="SAPBEXstdItem 5 2 2 5" xfId="30815" xr:uid="{74C16630-54A9-4876-B1A6-81F09395E157}"/>
    <cellStyle name="SAPBEXstdItem 5 2 2 6" xfId="31221" xr:uid="{7B66EB76-2D06-463E-BF84-E499A7A3BB49}"/>
    <cellStyle name="SAPBEXstdItem 5 2 3" xfId="28402" xr:uid="{446EFFA3-1B91-447D-934F-C2033BAA0064}"/>
    <cellStyle name="SAPBEXstdItem 5 2 4" xfId="29663" xr:uid="{1B67BC6C-2E48-4DCF-9D4F-27145166483E}"/>
    <cellStyle name="SAPBEXstdItem 5 2 5" xfId="29094" xr:uid="{5E038EDB-09F6-4310-BA3E-F1618017FFA1}"/>
    <cellStyle name="SAPBEXstdItem 5 2 6" xfId="30856" xr:uid="{AE0D0E2E-0084-4D5E-876D-6FAC265AC3DC}"/>
    <cellStyle name="SAPBEXstdItem 5 3" xfId="20481" xr:uid="{00000000-0005-0000-0000-0000254A0000}"/>
    <cellStyle name="SAPBEXstdItem 5 3 2" xfId="28849" xr:uid="{39F3AD41-E403-4F6C-AC5B-DD31D2A65070}"/>
    <cellStyle name="SAPBEXstdItem 5 3 3" xfId="30041" xr:uid="{15ED0F3D-E923-4A01-9623-385C3ACA9723}"/>
    <cellStyle name="SAPBEXstdItem 5 3 4" xfId="30441" xr:uid="{47A85415-FFAD-4C26-B91F-CF45E9907F8F}"/>
    <cellStyle name="SAPBEXstdItem 5 3 5" xfId="30814" xr:uid="{B11D121A-9495-4AD9-9FED-3CFDF8DC1C67}"/>
    <cellStyle name="SAPBEXstdItem 5 3 6" xfId="31220" xr:uid="{3B10784D-4EC8-4112-9053-8351C46B9D35}"/>
    <cellStyle name="SAPBEXstdItem 5 4" xfId="28401" xr:uid="{650E1E7D-EF49-49D1-9299-6FF72A496954}"/>
    <cellStyle name="SAPBEXstdItem 5 5" xfId="29662" xr:uid="{E25E0591-0DBA-4E00-941D-5ABE1DF47984}"/>
    <cellStyle name="SAPBEXstdItem 5 6" xfId="29696" xr:uid="{48EA5D90-2F40-4DFF-92B1-0561F6D1BFED}"/>
    <cellStyle name="SAPBEXstdItem 5 7" xfId="30855" xr:uid="{9AC2F1B7-0F3F-4D80-8B51-234A426F7793}"/>
    <cellStyle name="SAPBEXstdItem 6" xfId="19717" xr:uid="{00000000-0005-0000-0000-0000274A0000}"/>
    <cellStyle name="SAPBEXstdItem 7" xfId="19688" xr:uid="{00000000-0005-0000-0000-00000A4A0000}"/>
    <cellStyle name="SAPBEXstdItem 8" xfId="20987" xr:uid="{94519EE9-2D5E-46EE-89D3-B8E9904E40C4}"/>
    <cellStyle name="SAPBEXstdItem_13737 3p Contracts v3" xfId="2754" xr:uid="{00000000-0005-0000-0000-0000A70A0000}"/>
    <cellStyle name="SAPBEXstdItemX" xfId="2755" xr:uid="{00000000-0005-0000-0000-0000A80A0000}"/>
    <cellStyle name="SAPBEXstdItemX 2" xfId="2756" xr:uid="{00000000-0005-0000-0000-0000A90A0000}"/>
    <cellStyle name="SAPBEXstdItemX 2 2" xfId="2913" xr:uid="{00000000-0005-0000-0000-0000AA0A0000}"/>
    <cellStyle name="SAPBEXstdItemX 2 2 2" xfId="19721" xr:uid="{00000000-0005-0000-0000-00002C4A0000}"/>
    <cellStyle name="SAPBEXstdItemX 2 2 2 2" xfId="19722" xr:uid="{00000000-0005-0000-0000-00002D4A0000}"/>
    <cellStyle name="SAPBEXstdItemX 2 2 2 3" xfId="20483" xr:uid="{00000000-0005-0000-0000-00002C4A0000}"/>
    <cellStyle name="SAPBEXstdItemX 2 2 2 3 2" xfId="28851" xr:uid="{BA4CC780-94CA-490A-AB1A-54D2E35F8FF6}"/>
    <cellStyle name="SAPBEXstdItemX 2 2 2 4" xfId="28403" xr:uid="{7115F76D-225E-4BA9-8747-23361F03A51D}"/>
    <cellStyle name="SAPBEXstdItemX 2 2 3" xfId="19723" xr:uid="{00000000-0005-0000-0000-00002E4A0000}"/>
    <cellStyle name="SAPBEXstdItemX 2 2 4" xfId="19720" xr:uid="{00000000-0005-0000-0000-00002B4A0000}"/>
    <cellStyle name="SAPBEXstdItemX 2 2 5" xfId="21063" xr:uid="{8CA6D275-273E-4B5E-A3AB-1690977553AD}"/>
    <cellStyle name="SAPBEXstdItemX 2 3" xfId="19724" xr:uid="{00000000-0005-0000-0000-00002F4A0000}"/>
    <cellStyle name="SAPBEXstdItemX 2 3 2" xfId="19725" xr:uid="{00000000-0005-0000-0000-0000304A0000}"/>
    <cellStyle name="SAPBEXstdItemX 2 3 2 2" xfId="20484" xr:uid="{00000000-0005-0000-0000-0000304A0000}"/>
    <cellStyle name="SAPBEXstdItemX 2 3 2 2 2" xfId="28852" xr:uid="{4FC2FA7A-93DF-4BE5-9483-8F68613031B5}"/>
    <cellStyle name="SAPBEXstdItemX 2 3 2 2 3" xfId="30043" xr:uid="{A50885D9-4EF7-43D7-A556-BF8D59CE866A}"/>
    <cellStyle name="SAPBEXstdItemX 2 3 2 2 4" xfId="30444" xr:uid="{FAF4950F-4A6E-46B5-9B24-EB767E54BE43}"/>
    <cellStyle name="SAPBEXstdItemX 2 3 2 2 5" xfId="30816" xr:uid="{490E2D19-AA8F-4299-BCF0-C4206113138D}"/>
    <cellStyle name="SAPBEXstdItemX 2 3 2 2 6" xfId="31222" xr:uid="{A011A95A-4EEF-4B6C-8C05-4CE5CB96B966}"/>
    <cellStyle name="SAPBEXstdItemX 2 3 2 3" xfId="28404" xr:uid="{8FB3010D-43E5-45C1-AB9A-4D1AF6E2F718}"/>
    <cellStyle name="SAPBEXstdItemX 2 3 2 4" xfId="29665" xr:uid="{34457386-1CE3-4E88-82C6-753B546DCCEC}"/>
    <cellStyle name="SAPBEXstdItemX 2 3 2 5" xfId="29108" xr:uid="{A6154C83-BE0B-473D-BA08-7301D2CE1998}"/>
    <cellStyle name="SAPBEXstdItemX 2 3 2 6" xfId="30857" xr:uid="{370F92D0-B2D0-42A3-A68D-D63F846B1190}"/>
    <cellStyle name="SAPBEXstdItemX 2 4" xfId="19726" xr:uid="{00000000-0005-0000-0000-0000314A0000}"/>
    <cellStyle name="SAPBEXstdItemX 2 4 2" xfId="20485" xr:uid="{00000000-0005-0000-0000-0000314A0000}"/>
    <cellStyle name="SAPBEXstdItemX 2 4 2 2" xfId="28853" xr:uid="{B1420329-6A9B-4A36-B85F-D4813C7A8A40}"/>
    <cellStyle name="SAPBEXstdItemX 2 4 2 3" xfId="30044" xr:uid="{CB6ABC3B-7481-44F9-9F8C-D4B7C2D939E3}"/>
    <cellStyle name="SAPBEXstdItemX 2 4 2 4" xfId="30445" xr:uid="{AB38ECB1-AF33-4F2E-AB41-F21A7B81D00A}"/>
    <cellStyle name="SAPBEXstdItemX 2 4 2 5" xfId="30817" xr:uid="{F1F1DFCD-E7CD-4854-ACCF-274D42BFE770}"/>
    <cellStyle name="SAPBEXstdItemX 2 4 2 6" xfId="31223" xr:uid="{E6F1D74A-0B49-44ED-A99C-ECCFEC3E16BB}"/>
    <cellStyle name="SAPBEXstdItemX 2 4 3" xfId="28405" xr:uid="{13B9AA43-DE69-4EA0-B71F-EBF5C5001C9A}"/>
    <cellStyle name="SAPBEXstdItemX 2 4 4" xfId="29666" xr:uid="{B56C449C-42B6-452F-A3F5-FF51DF53FDD4}"/>
    <cellStyle name="SAPBEXstdItemX 2 4 5" xfId="29107" xr:uid="{C4CDD78A-DA97-4931-8446-42BEBA5E30D8}"/>
    <cellStyle name="SAPBEXstdItemX 2 4 6" xfId="30858" xr:uid="{1C6A1469-AF66-4403-8FF0-97E7544F353D}"/>
    <cellStyle name="SAPBEXstdItemX 2 5" xfId="19727" xr:uid="{00000000-0005-0000-0000-0000324A0000}"/>
    <cellStyle name="SAPBEXstdItemX 2 6" xfId="19719" xr:uid="{00000000-0005-0000-0000-00002A4A0000}"/>
    <cellStyle name="SAPBEXstdItemX 2 7" xfId="20990" xr:uid="{405B3783-75AA-4298-A182-95C64FB4204C}"/>
    <cellStyle name="SAPBEXstdItemX 3" xfId="2912" xr:uid="{00000000-0005-0000-0000-0000AB0A0000}"/>
    <cellStyle name="SAPBEXstdItemX 3 2" xfId="19729" xr:uid="{00000000-0005-0000-0000-0000344A0000}"/>
    <cellStyle name="SAPBEXstdItemX 3 2 2" xfId="19730" xr:uid="{00000000-0005-0000-0000-0000354A0000}"/>
    <cellStyle name="SAPBEXstdItemX 3 2 2 2" xfId="20486" xr:uid="{00000000-0005-0000-0000-0000354A0000}"/>
    <cellStyle name="SAPBEXstdItemX 3 2 2 2 2" xfId="28854" xr:uid="{2A30F8F0-8D8E-4F9F-B64C-7C8414EB68ED}"/>
    <cellStyle name="SAPBEXstdItemX 3 2 2 2 3" xfId="30045" xr:uid="{A7A86D04-5B8B-4071-8149-D79BF022D2D0}"/>
    <cellStyle name="SAPBEXstdItemX 3 2 2 2 4" xfId="30446" xr:uid="{DD3815EF-CC3E-485E-9718-E429D7A98CDB}"/>
    <cellStyle name="SAPBEXstdItemX 3 2 2 2 5" xfId="30818" xr:uid="{665F5AAE-423A-4020-9748-AF6BC9EC2E6E}"/>
    <cellStyle name="SAPBEXstdItemX 3 2 2 2 6" xfId="31224" xr:uid="{BA9C0B8A-D152-4597-BFE7-FB808203A716}"/>
    <cellStyle name="SAPBEXstdItemX 3 2 2 3" xfId="28406" xr:uid="{C0E38D53-FD83-4F49-A30A-6FD31858581F}"/>
    <cellStyle name="SAPBEXstdItemX 3 2 2 4" xfId="29667" xr:uid="{B4BFDD71-AD4B-4406-B2DA-752C13EE27FD}"/>
    <cellStyle name="SAPBEXstdItemX 3 2 2 5" xfId="29106" xr:uid="{B7E7E1E1-D062-4AB8-B735-5754CAF49380}"/>
    <cellStyle name="SAPBEXstdItemX 3 2 2 6" xfId="30859" xr:uid="{C9AD3987-B92B-4E1C-998C-E16677825956}"/>
    <cellStyle name="SAPBEXstdItemX 3 3" xfId="19731" xr:uid="{00000000-0005-0000-0000-0000364A0000}"/>
    <cellStyle name="SAPBEXstdItemX 3 3 2" xfId="19732" xr:uid="{00000000-0005-0000-0000-0000374A0000}"/>
    <cellStyle name="SAPBEXstdItemX 3 3 2 2" xfId="20488" xr:uid="{00000000-0005-0000-0000-0000374A0000}"/>
    <cellStyle name="SAPBEXstdItemX 3 3 2 2 2" xfId="28856" xr:uid="{1C3A1F7D-2271-4583-BE10-18B158669BC6}"/>
    <cellStyle name="SAPBEXstdItemX 3 3 2 2 3" xfId="30046" xr:uid="{890E0C01-0A3F-423B-A333-0EF150A3DED8}"/>
    <cellStyle name="SAPBEXstdItemX 3 3 2 2 4" xfId="30447" xr:uid="{86ECA525-9D83-4B62-8DB4-E9C28DCEEF82}"/>
    <cellStyle name="SAPBEXstdItemX 3 3 2 2 5" xfId="30819" xr:uid="{144D17F5-7F28-448F-8282-085A3C012042}"/>
    <cellStyle name="SAPBEXstdItemX 3 3 2 2 6" xfId="31225" xr:uid="{05F588CB-63A7-47D8-91FD-ACC36D8813FA}"/>
    <cellStyle name="SAPBEXstdItemX 3 3 2 3" xfId="28408" xr:uid="{F914D799-CA54-4758-A13E-75F7F425EC3D}"/>
    <cellStyle name="SAPBEXstdItemX 3 3 2 4" xfId="29668" xr:uid="{08FEA151-2D85-494D-86BF-19FADFFF4AB1}"/>
    <cellStyle name="SAPBEXstdItemX 3 3 2 5" xfId="29105" xr:uid="{605FFB0B-EE84-4709-B0E1-E9BB73B57C5B}"/>
    <cellStyle name="SAPBEXstdItemX 3 3 2 6" xfId="30860" xr:uid="{F2E3F188-896D-441D-9CDB-DBCE6EE61542}"/>
    <cellStyle name="SAPBEXstdItemX 3 3 3" xfId="20487" xr:uid="{00000000-0005-0000-0000-0000364A0000}"/>
    <cellStyle name="SAPBEXstdItemX 3 3 3 2" xfId="28855" xr:uid="{DEDB375F-A81B-491D-B796-CFB4BB3DE379}"/>
    <cellStyle name="SAPBEXstdItemX 3 3 4" xfId="28407" xr:uid="{476781D6-570B-4D70-BA50-06C6626F5D97}"/>
    <cellStyle name="SAPBEXstdItemX 3 4" xfId="19733" xr:uid="{00000000-0005-0000-0000-0000384A0000}"/>
    <cellStyle name="SAPBEXstdItemX 3 4 2" xfId="20489" xr:uid="{00000000-0005-0000-0000-0000384A0000}"/>
    <cellStyle name="SAPBEXstdItemX 3 4 2 2" xfId="28857" xr:uid="{DFA9723D-4B20-4244-999C-211F9F66E56D}"/>
    <cellStyle name="SAPBEXstdItemX 3 4 2 3" xfId="30047" xr:uid="{7D623904-4C8A-4377-94C3-4E1094A6770C}"/>
    <cellStyle name="SAPBEXstdItemX 3 4 2 4" xfId="30448" xr:uid="{2E6A1F44-805E-4201-85F4-33584E657534}"/>
    <cellStyle name="SAPBEXstdItemX 3 4 2 5" xfId="30820" xr:uid="{33C626B9-430F-41BE-8C0C-D0CDDBB73A70}"/>
    <cellStyle name="SAPBEXstdItemX 3 4 2 6" xfId="31226" xr:uid="{663B556F-5712-4AD8-8B28-74E929E881F2}"/>
    <cellStyle name="SAPBEXstdItemX 3 4 3" xfId="28409" xr:uid="{90E4C083-A102-4E89-A6FA-9FEA0C5E67D0}"/>
    <cellStyle name="SAPBEXstdItemX 3 4 4" xfId="29669" xr:uid="{B2744A47-32C4-45DF-AE34-5FBC4B7FB26B}"/>
    <cellStyle name="SAPBEXstdItemX 3 4 5" xfId="29104" xr:uid="{AC003F4C-0D5D-4A6C-AA03-44E1A923B3C1}"/>
    <cellStyle name="SAPBEXstdItemX 3 4 6" xfId="30861" xr:uid="{FD8B7641-CD03-4875-B963-8F185733996C}"/>
    <cellStyle name="SAPBEXstdItemX 3 5" xfId="19734" xr:uid="{00000000-0005-0000-0000-0000394A0000}"/>
    <cellStyle name="SAPBEXstdItemX 3 6" xfId="19728" xr:uid="{00000000-0005-0000-0000-0000334A0000}"/>
    <cellStyle name="SAPBEXstdItemX 3 7" xfId="21062" xr:uid="{FA1664CB-151E-4C62-A6CF-09758406BE96}"/>
    <cellStyle name="SAPBEXstdItemX 4" xfId="19735" xr:uid="{00000000-0005-0000-0000-00003A4A0000}"/>
    <cellStyle name="SAPBEXstdItemX 4 2" xfId="19736" xr:uid="{00000000-0005-0000-0000-00003B4A0000}"/>
    <cellStyle name="SAPBEXstdItemX 4 2 2" xfId="20490" xr:uid="{00000000-0005-0000-0000-00003B4A0000}"/>
    <cellStyle name="SAPBEXstdItemX 4 2 2 2" xfId="28858" xr:uid="{6044373D-CB83-4AA9-91FF-3C2413671BFF}"/>
    <cellStyle name="SAPBEXstdItemX 4 2 2 3" xfId="30048" xr:uid="{26A9DC0B-6E1C-40E2-A856-5E84CFE8B874}"/>
    <cellStyle name="SAPBEXstdItemX 4 2 2 4" xfId="30449" xr:uid="{0124E1E1-44E5-4FE6-821D-37D90E244348}"/>
    <cellStyle name="SAPBEXstdItemX 4 2 2 5" xfId="30821" xr:uid="{B4473B72-CD3A-4695-A3FC-7E787266F949}"/>
    <cellStyle name="SAPBEXstdItemX 4 2 2 6" xfId="31227" xr:uid="{57A437AD-76B2-4825-AEC6-6ADCC51E4F73}"/>
    <cellStyle name="SAPBEXstdItemX 4 2 3" xfId="28410" xr:uid="{FE6FB1C0-E44A-48FF-B980-4DB68496AE2A}"/>
    <cellStyle name="SAPBEXstdItemX 4 2 4" xfId="29671" xr:uid="{3A6F11AE-8FC0-4AFB-A0BD-B32BA69FC07C}"/>
    <cellStyle name="SAPBEXstdItemX 4 2 5" xfId="29103" xr:uid="{6C1E781A-6C84-476C-8F8D-419174B7B513}"/>
    <cellStyle name="SAPBEXstdItemX 4 2 6" xfId="30862" xr:uid="{432FE287-3AF9-4897-B58E-4D78B3765373}"/>
    <cellStyle name="SAPBEXstdItemX 5" xfId="19737" xr:uid="{00000000-0005-0000-0000-00003C4A0000}"/>
    <cellStyle name="SAPBEXstdItemX 5 2" xfId="19738" xr:uid="{00000000-0005-0000-0000-00003D4A0000}"/>
    <cellStyle name="SAPBEXstdItemX 5 2 2" xfId="20492" xr:uid="{00000000-0005-0000-0000-00003D4A0000}"/>
    <cellStyle name="SAPBEXstdItemX 5 2 2 2" xfId="28860" xr:uid="{B1F41308-DC79-4757-8452-87385C391437}"/>
    <cellStyle name="SAPBEXstdItemX 5 2 2 3" xfId="30050" xr:uid="{CB5065CE-906E-4F07-937B-8719990E6457}"/>
    <cellStyle name="SAPBEXstdItemX 5 2 2 4" xfId="30451" xr:uid="{233CD9DA-0F52-42A4-874F-6E794567A6B8}"/>
    <cellStyle name="SAPBEXstdItemX 5 2 2 5" xfId="30823" xr:uid="{F540C136-74EE-4259-8BAF-438CC2E29C6F}"/>
    <cellStyle name="SAPBEXstdItemX 5 2 2 6" xfId="31229" xr:uid="{1232E9EF-5556-4FA1-A87C-E42D6FEE5459}"/>
    <cellStyle name="SAPBEXstdItemX 5 2 3" xfId="28412" xr:uid="{A75EC1F8-96B5-4B14-B3BE-67489599FBA0}"/>
    <cellStyle name="SAPBEXstdItemX 5 2 4" xfId="29673" xr:uid="{4E498D32-D9F4-4FBA-BA98-57DA38BCA0F0}"/>
    <cellStyle name="SAPBEXstdItemX 5 2 5" xfId="29101" xr:uid="{019ADB96-426E-47C4-8785-0AF504F80434}"/>
    <cellStyle name="SAPBEXstdItemX 5 2 6" xfId="30864" xr:uid="{451779FB-4AE7-4BAE-BF56-D2B976203F4F}"/>
    <cellStyle name="SAPBEXstdItemX 5 3" xfId="20491" xr:uid="{00000000-0005-0000-0000-00003C4A0000}"/>
    <cellStyle name="SAPBEXstdItemX 5 3 2" xfId="28859" xr:uid="{D817BC54-6B11-4E70-986F-106F99C53F4E}"/>
    <cellStyle name="SAPBEXstdItemX 5 3 3" xfId="30049" xr:uid="{AFFA2AAD-4E6E-4D82-94A6-B46E57597AE8}"/>
    <cellStyle name="SAPBEXstdItemX 5 3 4" xfId="30450" xr:uid="{D0789257-2761-4632-9890-9FCD0503A6BF}"/>
    <cellStyle name="SAPBEXstdItemX 5 3 5" xfId="30822" xr:uid="{906EFF69-29B0-46F2-BFF0-EE19C144A150}"/>
    <cellStyle name="SAPBEXstdItemX 5 3 6" xfId="31228" xr:uid="{280FCF09-4E4E-4EC4-A164-704F420FB8EB}"/>
    <cellStyle name="SAPBEXstdItemX 5 4" xfId="28411" xr:uid="{5F121A87-BB35-4CFD-BA83-411968819B7A}"/>
    <cellStyle name="SAPBEXstdItemX 5 5" xfId="29672" xr:uid="{5948F889-A16C-41F0-B42E-84627C9A6E63}"/>
    <cellStyle name="SAPBEXstdItemX 5 6" xfId="29102" xr:uid="{E83BAEB2-CD88-4E60-AB00-DBF246EF6A86}"/>
    <cellStyle name="SAPBEXstdItemX 5 7" xfId="30863" xr:uid="{D341078F-1863-4FDE-A3A4-86BB5FD31A0C}"/>
    <cellStyle name="SAPBEXstdItemX 6" xfId="19739" xr:uid="{00000000-0005-0000-0000-00003E4A0000}"/>
    <cellStyle name="SAPBEXstdItemX 7" xfId="19718" xr:uid="{00000000-0005-0000-0000-0000294A0000}"/>
    <cellStyle name="SAPBEXstdItemX 8" xfId="20989" xr:uid="{9DA89E5E-3492-481E-BB9D-DB560B89CA92}"/>
    <cellStyle name="SAPBEXstdItemX_Budget Consolidation by Balancing Acct v1" xfId="2757" xr:uid="{00000000-0005-0000-0000-0000AC0A0000}"/>
    <cellStyle name="SAPBEXsubData" xfId="2758" xr:uid="{00000000-0005-0000-0000-0000AD0A0000}"/>
    <cellStyle name="SAPBEXsubData 2" xfId="19741" xr:uid="{00000000-0005-0000-0000-0000414A0000}"/>
    <cellStyle name="SAPBEXsubData 2 2" xfId="19742" xr:uid="{00000000-0005-0000-0000-0000424A0000}"/>
    <cellStyle name="SAPBEXsubData 2 3" xfId="29675" xr:uid="{ABAAFE16-1B7F-4861-A1EB-8003BC07E9A1}"/>
    <cellStyle name="SAPBEXsubData 2 4" xfId="29100" xr:uid="{EF771D25-79AD-4C7A-A82F-982680619F15}"/>
    <cellStyle name="SAPBEXsubData 3" xfId="19743" xr:uid="{00000000-0005-0000-0000-0000434A0000}"/>
    <cellStyle name="SAPBEXsubData 4" xfId="19740" xr:uid="{00000000-0005-0000-0000-0000404A0000}"/>
    <cellStyle name="SAPBEXsubData 5" xfId="27727" xr:uid="{41B83E15-7BE3-4F18-BD63-124981BFDF61}"/>
    <cellStyle name="SAPBEXsubData 6" xfId="27529" xr:uid="{35B196FD-ECBC-4321-925B-E57F2FB0ED9A}"/>
    <cellStyle name="SAPBEXsubDataEmph" xfId="2759" xr:uid="{00000000-0005-0000-0000-0000AE0A0000}"/>
    <cellStyle name="SAPBEXsubDataEmph 2" xfId="19745" xr:uid="{00000000-0005-0000-0000-0000454A0000}"/>
    <cellStyle name="SAPBEXsubDataEmph 2 2" xfId="19746" xr:uid="{00000000-0005-0000-0000-0000464A0000}"/>
    <cellStyle name="SAPBEXsubDataEmph 2 3" xfId="29676" xr:uid="{A699F5B1-B93D-444A-AC47-9FF44A494EF7}"/>
    <cellStyle name="SAPBEXsubDataEmph 2 4" xfId="29099" xr:uid="{E47A8A7E-C600-4D26-8B35-46DDFBE6F36A}"/>
    <cellStyle name="SAPBEXsubDataEmph 3" xfId="19747" xr:uid="{00000000-0005-0000-0000-0000474A0000}"/>
    <cellStyle name="SAPBEXsubDataEmph 4" xfId="19744" xr:uid="{00000000-0005-0000-0000-0000444A0000}"/>
    <cellStyle name="SAPBEXsubDataEmph 5" xfId="27726" xr:uid="{F321C1FC-310E-452B-9FBA-2C85D7E00848}"/>
    <cellStyle name="SAPBEXsubDataEmph 6" xfId="26909" xr:uid="{4AF53A55-4F31-44B6-ACBB-505DCE440A89}"/>
    <cellStyle name="SAPBEXsubExc1" xfId="2760" xr:uid="{00000000-0005-0000-0000-0000AF0A0000}"/>
    <cellStyle name="SAPBEXsubExc1 2" xfId="19749" xr:uid="{00000000-0005-0000-0000-0000494A0000}"/>
    <cellStyle name="SAPBEXsubExc1 2 2" xfId="19750" xr:uid="{00000000-0005-0000-0000-00004A4A0000}"/>
    <cellStyle name="SAPBEXsubExc1 2 3" xfId="29677" xr:uid="{E1C46524-5B43-411C-AA55-C4E8D5C19166}"/>
    <cellStyle name="SAPBEXsubExc1 2 4" xfId="29098" xr:uid="{30313973-90EC-4161-A6FE-FFA35FF7C95C}"/>
    <cellStyle name="SAPBEXsubExc1 3" xfId="19751" xr:uid="{00000000-0005-0000-0000-00004B4A0000}"/>
    <cellStyle name="SAPBEXsubExc1 4" xfId="19748" xr:uid="{00000000-0005-0000-0000-0000484A0000}"/>
    <cellStyle name="SAPBEXsubExc1 5" xfId="27725" xr:uid="{40B7B87B-157D-4BAC-99FF-B227925E5998}"/>
    <cellStyle name="SAPBEXsubExc1 6" xfId="20860" xr:uid="{1C25264C-47F8-4EE0-B6F7-19FBB2216457}"/>
    <cellStyle name="SAPBEXsubExc1Emph" xfId="2761" xr:uid="{00000000-0005-0000-0000-0000B00A0000}"/>
    <cellStyle name="SAPBEXsubExc1Emph 2" xfId="19753" xr:uid="{00000000-0005-0000-0000-00004D4A0000}"/>
    <cellStyle name="SAPBEXsubExc1Emph 2 2" xfId="19754" xr:uid="{00000000-0005-0000-0000-00004E4A0000}"/>
    <cellStyle name="SAPBEXsubExc1Emph 2 3" xfId="29678" xr:uid="{6E88B4FF-96DF-4774-A0A7-597F60E61971}"/>
    <cellStyle name="SAPBEXsubExc1Emph 2 4" xfId="29097" xr:uid="{FEFA862F-E43B-4B93-8DD0-BC70CE879AF8}"/>
    <cellStyle name="SAPBEXsubExc1Emph 3" xfId="19755" xr:uid="{00000000-0005-0000-0000-00004F4A0000}"/>
    <cellStyle name="SAPBEXsubExc1Emph 4" xfId="19752" xr:uid="{00000000-0005-0000-0000-00004C4A0000}"/>
    <cellStyle name="SAPBEXsubExc1Emph 5" xfId="27724" xr:uid="{CF4E3815-FB85-4087-A581-1C2464790DFE}"/>
    <cellStyle name="SAPBEXsubExc1Emph 6" xfId="26908" xr:uid="{19DE0E64-B194-42FB-BCC7-81C936F9B724}"/>
    <cellStyle name="SAPBEXsubExc2" xfId="2762" xr:uid="{00000000-0005-0000-0000-0000B10A0000}"/>
    <cellStyle name="SAPBEXsubExc2 2" xfId="19757" xr:uid="{00000000-0005-0000-0000-0000514A0000}"/>
    <cellStyle name="SAPBEXsubExc2 2 2" xfId="19758" xr:uid="{00000000-0005-0000-0000-0000524A0000}"/>
    <cellStyle name="SAPBEXsubExc2 2 3" xfId="28413" xr:uid="{33E1BC0E-D141-493F-B4A8-1EC45A5C2993}"/>
    <cellStyle name="SAPBEXsubExc2 2 4" xfId="26930" xr:uid="{2E7A2682-E601-4A4A-98D5-1325555CD1BA}"/>
    <cellStyle name="SAPBEXsubExc2 2 5" xfId="29096" xr:uid="{F736D89F-83D6-4D24-90C7-372E7A1FD993}"/>
    <cellStyle name="SAPBEXsubExc2 3" xfId="19759" xr:uid="{00000000-0005-0000-0000-0000534A0000}"/>
    <cellStyle name="SAPBEXsubExc2 4" xfId="19756" xr:uid="{00000000-0005-0000-0000-0000504A0000}"/>
    <cellStyle name="SAPBEXsubExc2 5" xfId="20991" xr:uid="{7133361A-8BE1-43E9-B124-5A7E9F9741D0}"/>
    <cellStyle name="SAPBEXsubExc2 6" xfId="29416" xr:uid="{D304823D-CA5B-4F7C-A31A-CD6013573C66}"/>
    <cellStyle name="SAPBEXsubExc2 7" xfId="26907" xr:uid="{B5C4555D-574D-4FE7-8C3A-EDE04F2AC0D1}"/>
    <cellStyle name="SAPBEXsubExc2Emph" xfId="2763" xr:uid="{00000000-0005-0000-0000-0000B20A0000}"/>
    <cellStyle name="SAPBEXsubExc2Emph 2" xfId="19761" xr:uid="{00000000-0005-0000-0000-0000554A0000}"/>
    <cellStyle name="SAPBEXsubExc2Emph 2 2" xfId="19762" xr:uid="{00000000-0005-0000-0000-0000564A0000}"/>
    <cellStyle name="SAPBEXsubExc2Emph 2 3" xfId="28414" xr:uid="{87C1F1B8-F80F-4A3C-B9B1-A50AC8D55746}"/>
    <cellStyle name="SAPBEXsubExc2Emph 2 4" xfId="26929" xr:uid="{D2400AF8-3908-4DE4-8F4A-77B8D7A35447}"/>
    <cellStyle name="SAPBEXsubExc2Emph 2 5" xfId="29095" xr:uid="{1A725627-D223-4047-A45C-6C532DB02329}"/>
    <cellStyle name="SAPBEXsubExc2Emph 3" xfId="19763" xr:uid="{00000000-0005-0000-0000-0000574A0000}"/>
    <cellStyle name="SAPBEXsubExc2Emph 4" xfId="19760" xr:uid="{00000000-0005-0000-0000-0000544A0000}"/>
    <cellStyle name="SAPBEXsubExc2Emph 5" xfId="20992" xr:uid="{20A87F98-9DE7-4E9F-80A9-F07976A87B85}"/>
    <cellStyle name="SAPBEXsubExc2Emph 6" xfId="29415" xr:uid="{B9EA6056-E2CA-4FFC-BEBD-D4851E9027ED}"/>
    <cellStyle name="SAPBEXsubExc2Emph 7" xfId="26905" xr:uid="{0E0F3365-BCBC-4EF9-BB59-289AFFCAAFD6}"/>
    <cellStyle name="SAPBEXsubItem" xfId="2764" xr:uid="{00000000-0005-0000-0000-0000B30A0000}"/>
    <cellStyle name="SAPBEXsubItem 2" xfId="19765" xr:uid="{00000000-0005-0000-0000-0000594A0000}"/>
    <cellStyle name="SAPBEXsubItem 2 2" xfId="19766" xr:uid="{00000000-0005-0000-0000-00005A4A0000}"/>
    <cellStyle name="SAPBEXsubItem 2 3" xfId="29679" xr:uid="{DD8C8244-149E-4C8F-9461-C3A1F6D0B716}"/>
    <cellStyle name="SAPBEXsubItem 2 4" xfId="29093" xr:uid="{DB089E3A-018A-4550-A127-FFE5694A7463}"/>
    <cellStyle name="SAPBEXsubItem 3" xfId="19767" xr:uid="{00000000-0005-0000-0000-00005B4A0000}"/>
    <cellStyle name="SAPBEXsubItem 4" xfId="19764" xr:uid="{00000000-0005-0000-0000-0000584A0000}"/>
    <cellStyle name="SAPBEXsubItem 5" xfId="27716" xr:uid="{EA04AD3A-7888-47B0-B3C9-F980D353CC73}"/>
    <cellStyle name="SAPBEXsubItem 6" xfId="29056" xr:uid="{47F0C4B1-0C15-4753-987C-17ED655ACAD4}"/>
    <cellStyle name="SAPBEXtitle" xfId="2765" xr:uid="{00000000-0005-0000-0000-0000B40A0000}"/>
    <cellStyle name="SAPBEXtitle 2" xfId="19769" xr:uid="{00000000-0005-0000-0000-00005D4A0000}"/>
    <cellStyle name="SAPBEXtitle 2 2" xfId="19770" xr:uid="{00000000-0005-0000-0000-00005E4A0000}"/>
    <cellStyle name="SAPBEXtitle 2 2 2" xfId="19771" xr:uid="{00000000-0005-0000-0000-00005F4A0000}"/>
    <cellStyle name="SAPBEXtitle 2 2 2 2" xfId="20493" xr:uid="{00000000-0005-0000-0000-00005F4A0000}"/>
    <cellStyle name="SAPBEXtitle 2 2 2 2 2" xfId="28861" xr:uid="{94C1A6D0-217F-4579-8631-B3A074A458A7}"/>
    <cellStyle name="SAPBEXtitle 2 2 2 2 3" xfId="30051" xr:uid="{6636D8C4-A47B-4294-8708-A39311D25612}"/>
    <cellStyle name="SAPBEXtitle 2 2 2 2 4" xfId="30452" xr:uid="{2D4BEBA3-8E04-4078-BBF9-76B6D31D1D9A}"/>
    <cellStyle name="SAPBEXtitle 2 2 2 2 5" xfId="30824" xr:uid="{FA915593-710A-4E0C-B259-3D34C70866E9}"/>
    <cellStyle name="SAPBEXtitle 2 2 2 2 6" xfId="31230" xr:uid="{235372AB-DB6B-4B66-AFE3-0B5EC0DAFC62}"/>
    <cellStyle name="SAPBEXtitle 2 2 2 3" xfId="28415" xr:uid="{C98B1191-05BC-4FFB-A564-C63964DDB39D}"/>
    <cellStyle name="SAPBEXtitle 2 2 2 4" xfId="29092" xr:uid="{D42EBE95-C10A-4D67-B093-45AFC4F5FBDA}"/>
    <cellStyle name="SAPBEXtitle 2 2 2 5" xfId="30865" xr:uid="{26B4D838-D3AE-4784-8EBB-9572601B4B3F}"/>
    <cellStyle name="SAPBEXtitle 2 3" xfId="19772" xr:uid="{00000000-0005-0000-0000-0000604A0000}"/>
    <cellStyle name="SAPBEXtitle 2 3 2" xfId="20494" xr:uid="{00000000-0005-0000-0000-0000604A0000}"/>
    <cellStyle name="SAPBEXtitle 2 3 2 2" xfId="28862" xr:uid="{7D8A0451-1CA0-4711-983F-422A6391A19A}"/>
    <cellStyle name="SAPBEXtitle 2 3 2 3" xfId="30052" xr:uid="{93EC9A68-3635-412D-A3EB-B787393E9CB6}"/>
    <cellStyle name="SAPBEXtitle 2 3 2 4" xfId="30453" xr:uid="{B7B9FA48-1DB1-4433-BDED-4A92669F3D9B}"/>
    <cellStyle name="SAPBEXtitle 2 3 2 5" xfId="30825" xr:uid="{17F71A07-7C11-4F8D-B777-746D803255B9}"/>
    <cellStyle name="SAPBEXtitle 2 3 2 6" xfId="31231" xr:uid="{2FBB19EF-900D-4494-A7B3-A0AF14160CDC}"/>
    <cellStyle name="SAPBEXtitle 2 3 3" xfId="28416" xr:uid="{5F298B47-25F1-44A7-BB27-0E1DCDD481B7}"/>
    <cellStyle name="SAPBEXtitle 2 3 4" xfId="29091" xr:uid="{38A2D67D-0C24-4BFC-9387-AA3A68E5B8F6}"/>
    <cellStyle name="SAPBEXtitle 2 3 5" xfId="30866" xr:uid="{41EF5D28-7BE4-4768-900C-A8EECC262A1A}"/>
    <cellStyle name="SAPBEXtitle 2 4" xfId="19773" xr:uid="{00000000-0005-0000-0000-0000614A0000}"/>
    <cellStyle name="SAPBEXtitle 3" xfId="19774" xr:uid="{00000000-0005-0000-0000-0000624A0000}"/>
    <cellStyle name="SAPBEXtitle 3 2" xfId="19775" xr:uid="{00000000-0005-0000-0000-0000634A0000}"/>
    <cellStyle name="SAPBEXtitle 3 3" xfId="19776" xr:uid="{00000000-0005-0000-0000-0000644A0000}"/>
    <cellStyle name="SAPBEXtitle 3 4" xfId="19777" xr:uid="{00000000-0005-0000-0000-0000654A0000}"/>
    <cellStyle name="SAPBEXtitle 3 5" xfId="19778" xr:uid="{00000000-0005-0000-0000-0000664A0000}"/>
    <cellStyle name="SAPBEXtitle 4" xfId="19779" xr:uid="{00000000-0005-0000-0000-0000674A0000}"/>
    <cellStyle name="SAPBEXtitle 4 2" xfId="19780" xr:uid="{00000000-0005-0000-0000-0000684A0000}"/>
    <cellStyle name="SAPBEXtitle 5" xfId="19781" xr:uid="{00000000-0005-0000-0000-0000694A0000}"/>
    <cellStyle name="SAPBEXtitle 6" xfId="19782" xr:uid="{00000000-0005-0000-0000-00006A4A0000}"/>
    <cellStyle name="SAPBEXtitle 7" xfId="19768" xr:uid="{00000000-0005-0000-0000-00005C4A0000}"/>
    <cellStyle name="SAPBEXunassignedItem" xfId="19783" xr:uid="{00000000-0005-0000-0000-00006B4A0000}"/>
    <cellStyle name="SAPBEXunassignedItem 2" xfId="19784" xr:uid="{00000000-0005-0000-0000-00006C4A0000}"/>
    <cellStyle name="SAPBEXunassignedItem 2 2" xfId="19785" xr:uid="{00000000-0005-0000-0000-00006D4A0000}"/>
    <cellStyle name="SAPBEXunassignedItem 2 2 2" xfId="19786" xr:uid="{00000000-0005-0000-0000-00006E4A0000}"/>
    <cellStyle name="SAPBEXunassignedItem 2 2 2 2" xfId="20495" xr:uid="{00000000-0005-0000-0000-00006E4A0000}"/>
    <cellStyle name="SAPBEXunassignedItem 2 2 2 2 2" xfId="28863" xr:uid="{E9451DCB-86F5-42D7-86C9-0780105658D1}"/>
    <cellStyle name="SAPBEXunassignedItem 2 2 2 3" xfId="28417" xr:uid="{BD827BB1-B533-4552-941A-6F0B420C140F}"/>
    <cellStyle name="SAPBEXunassignedItem 2 3" xfId="19787" xr:uid="{00000000-0005-0000-0000-00006F4A0000}"/>
    <cellStyle name="SAPBEXunassignedItem 2 3 2" xfId="20496" xr:uid="{00000000-0005-0000-0000-00006F4A0000}"/>
    <cellStyle name="SAPBEXunassignedItem 2 3 2 2" xfId="28864" xr:uid="{D5EB3126-5714-4DA6-9540-72107640DD51}"/>
    <cellStyle name="SAPBEXunassignedItem 2 3 3" xfId="28418" xr:uid="{836FE552-D847-45A4-9BC1-89110690F5EC}"/>
    <cellStyle name="SAPBEXunassignedItem 2 4" xfId="19788" xr:uid="{00000000-0005-0000-0000-0000704A0000}"/>
    <cellStyle name="SAPBEXunassignedItem 3" xfId="19789" xr:uid="{00000000-0005-0000-0000-0000714A0000}"/>
    <cellStyle name="SAPBEXunassignedItem 3 2" xfId="19790" xr:uid="{00000000-0005-0000-0000-0000724A0000}"/>
    <cellStyle name="SAPBEXunassignedItem 3 3" xfId="19791" xr:uid="{00000000-0005-0000-0000-0000734A0000}"/>
    <cellStyle name="SAPBEXunassignedItem 3 3 2" xfId="20497" xr:uid="{00000000-0005-0000-0000-0000734A0000}"/>
    <cellStyle name="SAPBEXunassignedItem 3 3 2 2" xfId="28865" xr:uid="{DF3EB30A-05F1-4DC6-B748-4D3022F08003}"/>
    <cellStyle name="SAPBEXunassignedItem 3 3 3" xfId="28419" xr:uid="{B5E0F6FC-84FA-495D-B119-F10400E403AC}"/>
    <cellStyle name="SAPBEXunassignedItem 3 4" xfId="19792" xr:uid="{00000000-0005-0000-0000-0000744A0000}"/>
    <cellStyle name="SAPBEXunassignedItem 4" xfId="19793" xr:uid="{00000000-0005-0000-0000-0000754A0000}"/>
    <cellStyle name="SAPBEXunassignedItem 4 2" xfId="19794" xr:uid="{00000000-0005-0000-0000-0000764A0000}"/>
    <cellStyle name="SAPBEXunassignedItem 4 2 2" xfId="20498" xr:uid="{00000000-0005-0000-0000-0000764A0000}"/>
    <cellStyle name="SAPBEXunassignedItem 4 2 2 2" xfId="28866" xr:uid="{252E1BC8-8D7A-48F0-9826-0025100ECAF0}"/>
    <cellStyle name="SAPBEXunassignedItem 4 2 3" xfId="28420" xr:uid="{1F9284F9-A63B-4A72-88D5-8F47E04E47E2}"/>
    <cellStyle name="SAPBEXunassignedItem 5" xfId="19795" xr:uid="{00000000-0005-0000-0000-0000774A0000}"/>
    <cellStyle name="SAPBEXunassignedItem 5 2" xfId="20499" xr:uid="{00000000-0005-0000-0000-0000774A0000}"/>
    <cellStyle name="SAPBEXunassignedItem 5 2 2" xfId="28867" xr:uid="{AD7FEF78-B507-402E-8E0A-6E2CEB89FCEC}"/>
    <cellStyle name="SAPBEXunassignedItem 5 3" xfId="28421" xr:uid="{8E003440-0B0C-4813-8C22-6066EBFFE788}"/>
    <cellStyle name="SAPBEXunassignedItem 6" xfId="19796" xr:uid="{00000000-0005-0000-0000-0000784A0000}"/>
    <cellStyle name="SAPBEXundefined" xfId="2766" xr:uid="{00000000-0005-0000-0000-0000B50A0000}"/>
    <cellStyle name="SAPBEXundefined 10" xfId="26903" xr:uid="{913129A1-6A35-4362-A39B-461BCAA39A62}"/>
    <cellStyle name="SAPBEXundefined 11" xfId="28962" xr:uid="{9096E01C-0A84-402A-B63F-E9A9C1FFABED}"/>
    <cellStyle name="SAPBEXundefined 2" xfId="2767" xr:uid="{00000000-0005-0000-0000-0000B60A0000}"/>
    <cellStyle name="SAPBEXundefined 2 10" xfId="28961" xr:uid="{36791E7F-E8F3-41A6-A0B2-2D36FE01C86D}"/>
    <cellStyle name="SAPBEXundefined 2 2" xfId="19799" xr:uid="{00000000-0005-0000-0000-00007B4A0000}"/>
    <cellStyle name="SAPBEXundefined 2 2 2" xfId="19800" xr:uid="{00000000-0005-0000-0000-00007C4A0000}"/>
    <cellStyle name="SAPBEXundefined 2 2 2 2" xfId="20500" xr:uid="{00000000-0005-0000-0000-00007C4A0000}"/>
    <cellStyle name="SAPBEXundefined 2 2 2 2 2" xfId="28868" xr:uid="{E11CEAEF-24D6-47B0-BB6D-643E8C60A2FD}"/>
    <cellStyle name="SAPBEXundefined 2 2 2 2 3" xfId="30053" xr:uid="{F8FD51A8-6ED1-493A-85E2-A9D93ACBB920}"/>
    <cellStyle name="SAPBEXundefined 2 2 2 2 4" xfId="30454" xr:uid="{0A1A37B3-8FC5-458C-82AC-862C178A63EF}"/>
    <cellStyle name="SAPBEXundefined 2 2 2 2 5" xfId="30826" xr:uid="{50FA63A6-05DD-4C98-ADF0-3BB45EC214F3}"/>
    <cellStyle name="SAPBEXundefined 2 2 2 2 6" xfId="31232" xr:uid="{1FA4CA1D-01EE-4D08-97A7-BFFCCAC74C3B}"/>
    <cellStyle name="SAPBEXundefined 2 2 2 3" xfId="28424" xr:uid="{68C60041-1C5E-4458-9091-4EA85A597C1C}"/>
    <cellStyle name="SAPBEXundefined 2 2 2 4" xfId="29090" xr:uid="{0AED2DC8-ECD4-4F44-AC80-6DFAB7081AE8}"/>
    <cellStyle name="SAPBEXundefined 2 2 2 5" xfId="30867" xr:uid="{77127AA8-45AD-40FC-AA1C-6CBA7F653F07}"/>
    <cellStyle name="SAPBEXundefined 2 3" xfId="19801" xr:uid="{00000000-0005-0000-0000-00007D4A0000}"/>
    <cellStyle name="SAPBEXundefined 2 3 2" xfId="20501" xr:uid="{00000000-0005-0000-0000-00007D4A0000}"/>
    <cellStyle name="SAPBEXundefined 2 3 2 2" xfId="28869" xr:uid="{B8335D3F-1FB9-455C-8271-39A8946E33EB}"/>
    <cellStyle name="SAPBEXundefined 2 3 2 3" xfId="30054" xr:uid="{5D60BA3F-B177-4F78-975C-BE5AD36E1281}"/>
    <cellStyle name="SAPBEXundefined 2 3 2 4" xfId="30455" xr:uid="{E8BBE2BA-28D2-4495-AD60-B8143FC5C98F}"/>
    <cellStyle name="SAPBEXundefined 2 3 2 5" xfId="30827" xr:uid="{02E2BAC2-4043-4928-9E28-698C76E7F7C8}"/>
    <cellStyle name="SAPBEXundefined 2 3 2 6" xfId="31233" xr:uid="{2A0FA097-B865-4EBB-BE93-E7A0D02270A3}"/>
    <cellStyle name="SAPBEXundefined 2 3 3" xfId="28425" xr:uid="{F9AEFC41-4C3D-4B39-99CA-0F60EDB7CA9D}"/>
    <cellStyle name="SAPBEXundefined 2 3 4" xfId="29089" xr:uid="{7993AED1-3860-44C5-8AB7-87162176FE61}"/>
    <cellStyle name="SAPBEXundefined 2 3 5" xfId="30868" xr:uid="{EB38C840-944B-48B4-A61A-802D6CFB7CDE}"/>
    <cellStyle name="SAPBEXundefined 2 4" xfId="19802" xr:uid="{00000000-0005-0000-0000-00007E4A0000}"/>
    <cellStyle name="SAPBEXundefined 2 5" xfId="19798" xr:uid="{00000000-0005-0000-0000-00007A4A0000}"/>
    <cellStyle name="SAPBEXundefined 2 6" xfId="20994" xr:uid="{7D47FCD4-AB05-4E0B-ACB4-E09A1467A81E}"/>
    <cellStyle name="SAPBEXundefined 2 7" xfId="27720" xr:uid="{DFB40908-960E-4A84-B059-BD19445FBCC1}"/>
    <cellStyle name="SAPBEXundefined 2 8" xfId="29414" xr:uid="{0E157722-808A-4A13-8B4F-0DE90B91BBB4}"/>
    <cellStyle name="SAPBEXundefined 2 9" xfId="27530" xr:uid="{717A860E-6C0E-4F74-AA6B-1C3EDEBB2AE2}"/>
    <cellStyle name="SAPBEXundefined 3" xfId="19803" xr:uid="{00000000-0005-0000-0000-00007F4A0000}"/>
    <cellStyle name="SAPBEXundefined 3 2" xfId="19804" xr:uid="{00000000-0005-0000-0000-0000804A0000}"/>
    <cellStyle name="SAPBEXundefined 3 3" xfId="19805" xr:uid="{00000000-0005-0000-0000-0000814A0000}"/>
    <cellStyle name="SAPBEXundefined 3 3 2" xfId="20502" xr:uid="{00000000-0005-0000-0000-0000814A0000}"/>
    <cellStyle name="SAPBEXundefined 3 3 2 2" xfId="28870" xr:uid="{06E5D87F-4E56-44EF-A0AB-D04F8430F864}"/>
    <cellStyle name="SAPBEXundefined 3 3 2 3" xfId="30055" xr:uid="{FE349766-C7E4-4633-92F0-955EEE31AD8B}"/>
    <cellStyle name="SAPBEXundefined 3 3 2 4" xfId="30456" xr:uid="{B2999344-3775-434F-AC6B-E2D148C19502}"/>
    <cellStyle name="SAPBEXundefined 3 3 2 5" xfId="30828" xr:uid="{6814725D-2F31-45B1-B261-F654B15C142F}"/>
    <cellStyle name="SAPBEXundefined 3 3 2 6" xfId="31234" xr:uid="{AA9D19B4-75EF-4573-81CD-75B6E85F6A10}"/>
    <cellStyle name="SAPBEXundefined 3 3 3" xfId="28429" xr:uid="{00C479B0-6B8C-4E03-9A46-617FD5435454}"/>
    <cellStyle name="SAPBEXundefined 3 3 4" xfId="29680" xr:uid="{980CD4EF-75CD-4B4F-9467-06F4546A77AE}"/>
    <cellStyle name="SAPBEXundefined 3 3 5" xfId="29088" xr:uid="{87A15210-6785-4BDD-AD7E-4A6A8CE77AA2}"/>
    <cellStyle name="SAPBEXundefined 3 3 6" xfId="30869" xr:uid="{E3E68325-2489-4C98-8A00-EB320547EC86}"/>
    <cellStyle name="SAPBEXundefined 3 4" xfId="19806" xr:uid="{00000000-0005-0000-0000-0000824A0000}"/>
    <cellStyle name="SAPBEXundefined 3 4 2" xfId="20503" xr:uid="{00000000-0005-0000-0000-0000824A0000}"/>
    <cellStyle name="SAPBEXundefined 3 4 2 2" xfId="28871" xr:uid="{7C3B440E-40BC-412B-A411-B5FB5EEC402E}"/>
    <cellStyle name="SAPBEXundefined 3 4 2 3" xfId="30056" xr:uid="{31E1C3A7-FBDB-4568-B5DE-1C8895ABBC7E}"/>
    <cellStyle name="SAPBEXundefined 3 4 2 4" xfId="30457" xr:uid="{3421D460-E078-4337-86D9-4064B4CF32C2}"/>
    <cellStyle name="SAPBEXundefined 3 4 2 5" xfId="30829" xr:uid="{ED0DDA08-DFC0-4B7C-A470-87DDD9ED19A9}"/>
    <cellStyle name="SAPBEXundefined 3 4 2 6" xfId="31235" xr:uid="{D286861D-14DA-4768-BD82-6E68EB7B292A}"/>
    <cellStyle name="SAPBEXundefined 3 4 3" xfId="28430" xr:uid="{E0033E68-6404-43E5-8F1A-83D3ACBABE09}"/>
    <cellStyle name="SAPBEXundefined 3 4 4" xfId="29681" xr:uid="{F8138E3C-7DB6-4982-B489-CCA0C3F79A02}"/>
    <cellStyle name="SAPBEXundefined 3 4 5" xfId="29087" xr:uid="{CC9F9C3B-4B77-449E-A908-2899F5DE2FDE}"/>
    <cellStyle name="SAPBEXundefined 3 4 6" xfId="30870" xr:uid="{5097D96D-4DFE-4085-B29F-1D04130E9E57}"/>
    <cellStyle name="SAPBEXundefined 3 5" xfId="19807" xr:uid="{00000000-0005-0000-0000-0000834A0000}"/>
    <cellStyle name="SAPBEXundefined 4" xfId="19808" xr:uid="{00000000-0005-0000-0000-0000844A0000}"/>
    <cellStyle name="SAPBEXundefined 4 2" xfId="19809" xr:uid="{00000000-0005-0000-0000-0000854A0000}"/>
    <cellStyle name="SAPBEXundefined 4 2 2" xfId="20504" xr:uid="{00000000-0005-0000-0000-0000854A0000}"/>
    <cellStyle name="SAPBEXundefined 4 2 2 2" xfId="28872" xr:uid="{8B6D4814-0DC3-4992-A602-A1AEEACF55FE}"/>
    <cellStyle name="SAPBEXundefined 4 2 2 3" xfId="30057" xr:uid="{8905A0A9-ECFD-4ECD-8301-C3B5E968D9D7}"/>
    <cellStyle name="SAPBEXundefined 4 2 2 4" xfId="30458" xr:uid="{C42A32BB-1DA9-4DB5-BD4B-66E507DDD808}"/>
    <cellStyle name="SAPBEXundefined 4 2 2 5" xfId="30830" xr:uid="{B4735D93-1A4A-418B-9FF0-4BB87FD97182}"/>
    <cellStyle name="SAPBEXundefined 4 2 2 6" xfId="31236" xr:uid="{007CE9D7-0A77-467B-B3BE-6E4C55FB7107}"/>
    <cellStyle name="SAPBEXundefined 4 2 3" xfId="28433" xr:uid="{8277F2CF-CCBB-41D4-9F99-89950B36E930}"/>
    <cellStyle name="SAPBEXundefined 4 2 4" xfId="29682" xr:uid="{BE82F1EA-5B90-4523-860A-17CA8ECFEFB9}"/>
    <cellStyle name="SAPBEXundefined 4 2 5" xfId="29086" xr:uid="{A4753135-4591-405E-A7B7-7FD0076EE8BE}"/>
    <cellStyle name="SAPBEXundefined 4 2 6" xfId="30871" xr:uid="{184FB838-40F7-4557-A901-CEEB7233235D}"/>
    <cellStyle name="SAPBEXundefined 5" xfId="19810" xr:uid="{00000000-0005-0000-0000-0000864A0000}"/>
    <cellStyle name="SAPBEXundefined 5 2" xfId="20505" xr:uid="{00000000-0005-0000-0000-0000864A0000}"/>
    <cellStyle name="SAPBEXundefined 5 2 2" xfId="28873" xr:uid="{1FA194B5-6933-4066-B141-FE116B5C7F43}"/>
    <cellStyle name="SAPBEXundefined 5 2 3" xfId="30058" xr:uid="{EE06C37D-2E10-479C-AE3A-8413DFAB3D79}"/>
    <cellStyle name="SAPBEXundefined 5 2 4" xfId="30459" xr:uid="{45377968-D719-4CD9-89AC-95AD6E49D6F9}"/>
    <cellStyle name="SAPBEXundefined 5 2 5" xfId="30831" xr:uid="{DC92937A-2A23-4966-8EA1-1954789301F4}"/>
    <cellStyle name="SAPBEXundefined 5 2 6" xfId="31237" xr:uid="{396DD6DD-FFA7-44D2-9BFD-50D50C1AE045}"/>
    <cellStyle name="SAPBEXundefined 5 3" xfId="28434" xr:uid="{095B2D05-D00A-42E5-A720-7FC85751D036}"/>
    <cellStyle name="SAPBEXundefined 5 4" xfId="29683" xr:uid="{D13BACC8-AF5C-4EAC-9F94-E1B2B659D28F}"/>
    <cellStyle name="SAPBEXundefined 5 5" xfId="29085" xr:uid="{C384FCC1-D62D-4CAB-9DBE-CC5D894EC2E8}"/>
    <cellStyle name="SAPBEXundefined 5 6" xfId="30872" xr:uid="{721BF9D9-1B8F-4A32-83DA-C84E83C0A030}"/>
    <cellStyle name="SAPBEXundefined 6" xfId="19811" xr:uid="{00000000-0005-0000-0000-0000874A0000}"/>
    <cellStyle name="SAPBEXundefined 7" xfId="19797" xr:uid="{00000000-0005-0000-0000-0000794A0000}"/>
    <cellStyle name="SAPBEXundefined 8" xfId="20993" xr:uid="{EB0D377D-E8F0-4286-A98A-31ECF1CE2177}"/>
    <cellStyle name="SAPBEXundefined 9" xfId="27721" xr:uid="{4211D0FB-2729-473D-B578-295AC603FB1D}"/>
    <cellStyle name="Sched" xfId="2768" xr:uid="{00000000-0005-0000-0000-0000B70A0000}"/>
    <cellStyle name="Sched 2" xfId="19813" xr:uid="{00000000-0005-0000-0000-0000894A0000}"/>
    <cellStyle name="Sched 2 2" xfId="19814" xr:uid="{00000000-0005-0000-0000-00008A4A0000}"/>
    <cellStyle name="Sched 3" xfId="19815" xr:uid="{00000000-0005-0000-0000-00008B4A0000}"/>
    <cellStyle name="Sched 4" xfId="19812" xr:uid="{00000000-0005-0000-0000-0000884A0000}"/>
    <cellStyle name="SEM-BPS-data" xfId="2769" xr:uid="{00000000-0005-0000-0000-0000B80A0000}"/>
    <cellStyle name="SEM-BPS-data 2" xfId="19817" xr:uid="{00000000-0005-0000-0000-00008D4A0000}"/>
    <cellStyle name="SEM-BPS-data 2 2" xfId="19818" xr:uid="{00000000-0005-0000-0000-00008E4A0000}"/>
    <cellStyle name="SEM-BPS-data 3" xfId="19819" xr:uid="{00000000-0005-0000-0000-00008F4A0000}"/>
    <cellStyle name="SEM-BPS-data 4" xfId="19816" xr:uid="{00000000-0005-0000-0000-00008C4A0000}"/>
    <cellStyle name="SEM-BPS-head" xfId="2770" xr:uid="{00000000-0005-0000-0000-0000B90A0000}"/>
    <cellStyle name="SEM-BPS-head 2" xfId="19821" xr:uid="{00000000-0005-0000-0000-0000914A0000}"/>
    <cellStyle name="SEM-BPS-head 2 2" xfId="19822" xr:uid="{00000000-0005-0000-0000-0000924A0000}"/>
    <cellStyle name="SEM-BPS-head 3" xfId="19823" xr:uid="{00000000-0005-0000-0000-0000934A0000}"/>
    <cellStyle name="SEM-BPS-head 4" xfId="19820" xr:uid="{00000000-0005-0000-0000-0000904A0000}"/>
    <cellStyle name="SEM-BPS-headdata" xfId="2771" xr:uid="{00000000-0005-0000-0000-0000BA0A0000}"/>
    <cellStyle name="SEM-BPS-headdata 2" xfId="19825" xr:uid="{00000000-0005-0000-0000-0000954A0000}"/>
    <cellStyle name="SEM-BPS-headdata 2 2" xfId="19826" xr:uid="{00000000-0005-0000-0000-0000964A0000}"/>
    <cellStyle name="SEM-BPS-headdata 3" xfId="19827" xr:uid="{00000000-0005-0000-0000-0000974A0000}"/>
    <cellStyle name="SEM-BPS-headdata 4" xfId="19824" xr:uid="{00000000-0005-0000-0000-0000944A0000}"/>
    <cellStyle name="SEM-BPS-headkey" xfId="2772" xr:uid="{00000000-0005-0000-0000-0000BB0A0000}"/>
    <cellStyle name="SEM-BPS-headkey 2" xfId="19829" xr:uid="{00000000-0005-0000-0000-0000994A0000}"/>
    <cellStyle name="SEM-BPS-headkey 2 2" xfId="19830" xr:uid="{00000000-0005-0000-0000-00009A4A0000}"/>
    <cellStyle name="SEM-BPS-headkey 3" xfId="19831" xr:uid="{00000000-0005-0000-0000-00009B4A0000}"/>
    <cellStyle name="SEM-BPS-headkey 4" xfId="19828" xr:uid="{00000000-0005-0000-0000-0000984A0000}"/>
    <cellStyle name="SEM-BPS-input-on" xfId="2773" xr:uid="{00000000-0005-0000-0000-0000BC0A0000}"/>
    <cellStyle name="SEM-BPS-input-on 2" xfId="19833" xr:uid="{00000000-0005-0000-0000-00009D4A0000}"/>
    <cellStyle name="SEM-BPS-input-on 2 2" xfId="19834" xr:uid="{00000000-0005-0000-0000-00009E4A0000}"/>
    <cellStyle name="SEM-BPS-input-on 3" xfId="19835" xr:uid="{00000000-0005-0000-0000-00009F4A0000}"/>
    <cellStyle name="SEM-BPS-input-on 4" xfId="19832" xr:uid="{00000000-0005-0000-0000-00009C4A0000}"/>
    <cellStyle name="SEM-BPS-key" xfId="2774" xr:uid="{00000000-0005-0000-0000-0000BD0A0000}"/>
    <cellStyle name="SEM-BPS-key 2" xfId="19837" xr:uid="{00000000-0005-0000-0000-0000A14A0000}"/>
    <cellStyle name="SEM-BPS-key 2 2" xfId="19838" xr:uid="{00000000-0005-0000-0000-0000A24A0000}"/>
    <cellStyle name="SEM-BPS-key 3" xfId="19839" xr:uid="{00000000-0005-0000-0000-0000A34A0000}"/>
    <cellStyle name="SEM-BPS-key 4" xfId="19836" xr:uid="{00000000-0005-0000-0000-0000A04A0000}"/>
    <cellStyle name="SEM-BPS-sub1" xfId="2775" xr:uid="{00000000-0005-0000-0000-0000BE0A0000}"/>
    <cellStyle name="SEM-BPS-sub1 2" xfId="19841" xr:uid="{00000000-0005-0000-0000-0000A54A0000}"/>
    <cellStyle name="SEM-BPS-sub1 2 2" xfId="19842" xr:uid="{00000000-0005-0000-0000-0000A64A0000}"/>
    <cellStyle name="SEM-BPS-sub1 3" xfId="19843" xr:uid="{00000000-0005-0000-0000-0000A74A0000}"/>
    <cellStyle name="SEM-BPS-sub1 4" xfId="19840" xr:uid="{00000000-0005-0000-0000-0000A44A0000}"/>
    <cellStyle name="SEM-BPS-sub2" xfId="2776" xr:uid="{00000000-0005-0000-0000-0000BF0A0000}"/>
    <cellStyle name="SEM-BPS-sub2 2" xfId="19845" xr:uid="{00000000-0005-0000-0000-0000A94A0000}"/>
    <cellStyle name="SEM-BPS-sub2 2 2" xfId="19846" xr:uid="{00000000-0005-0000-0000-0000AA4A0000}"/>
    <cellStyle name="SEM-BPS-sub2 3" xfId="19847" xr:uid="{00000000-0005-0000-0000-0000AB4A0000}"/>
    <cellStyle name="SEM-BPS-sub2 4" xfId="19844" xr:uid="{00000000-0005-0000-0000-0000A84A0000}"/>
    <cellStyle name="SEM-BPS-total" xfId="2777" xr:uid="{00000000-0005-0000-0000-0000C00A0000}"/>
    <cellStyle name="SEM-BPS-total 2" xfId="19849" xr:uid="{00000000-0005-0000-0000-0000AD4A0000}"/>
    <cellStyle name="SEM-BPS-total 2 2" xfId="19850" xr:uid="{00000000-0005-0000-0000-0000AE4A0000}"/>
    <cellStyle name="SEM-BPS-total 3" xfId="19851" xr:uid="{00000000-0005-0000-0000-0000AF4A0000}"/>
    <cellStyle name="SEM-BPS-total 4" xfId="19848" xr:uid="{00000000-0005-0000-0000-0000AC4A0000}"/>
    <cellStyle name="Sheet Title" xfId="2778" xr:uid="{00000000-0005-0000-0000-0000C10A0000}"/>
    <cellStyle name="Sheet Title 2" xfId="19853" xr:uid="{00000000-0005-0000-0000-0000B14A0000}"/>
    <cellStyle name="Sheet Title 2 2" xfId="19854" xr:uid="{00000000-0005-0000-0000-0000B24A0000}"/>
    <cellStyle name="Sheet Title 3" xfId="19855" xr:uid="{00000000-0005-0000-0000-0000B34A0000}"/>
    <cellStyle name="Sheet Title 4" xfId="19856" xr:uid="{00000000-0005-0000-0000-0000B44A0000}"/>
    <cellStyle name="Sheet Title 5" xfId="19852" xr:uid="{00000000-0005-0000-0000-0000B04A0000}"/>
    <cellStyle name="small" xfId="2779" xr:uid="{00000000-0005-0000-0000-0000C20A0000}"/>
    <cellStyle name="small 2" xfId="2780" xr:uid="{00000000-0005-0000-0000-0000C30A0000}"/>
    <cellStyle name="small 2 2" xfId="19859" xr:uid="{00000000-0005-0000-0000-0000B74A0000}"/>
    <cellStyle name="small 2 3" xfId="19858" xr:uid="{00000000-0005-0000-0000-0000B64A0000}"/>
    <cellStyle name="small 2 3 2" xfId="28444" xr:uid="{9AD5C134-3086-4CBA-9694-CC28058FAA63}"/>
    <cellStyle name="small 2 3 3" xfId="30087" xr:uid="{74D8BA46-3907-4E50-9A78-49960E171FBC}"/>
    <cellStyle name="small 2 4" xfId="20506" xr:uid="{00000000-0005-0000-0000-0000B64A0000}"/>
    <cellStyle name="small 2 4 2" xfId="28874" xr:uid="{F4D80B61-C6FB-4326-8BA8-29AABE918AA3}"/>
    <cellStyle name="small 2 4 3" xfId="30059" xr:uid="{3B7048B5-E75A-4A7E-B063-DD34CC4E3387}"/>
    <cellStyle name="small 2 4 4" xfId="30460" xr:uid="{09797DBE-F4D3-4991-91EA-974277B8623E}"/>
    <cellStyle name="small 2 4 5" xfId="30832" xr:uid="{7A1B1174-23EF-419F-8CF4-F9877D808E38}"/>
    <cellStyle name="small 2 4 6" xfId="31238" xr:uid="{3FDA486A-E4B9-438D-8514-A25A2E860C5F}"/>
    <cellStyle name="small 2 5" xfId="20998" xr:uid="{C636460E-5485-4993-822C-22BF7720F22B}"/>
    <cellStyle name="small 2 6" xfId="29410" xr:uid="{54418A2C-3F1F-46C3-ACBF-F8D468ECC336}"/>
    <cellStyle name="small 3" xfId="19860" xr:uid="{00000000-0005-0000-0000-0000B84A0000}"/>
    <cellStyle name="small 4" xfId="19857" xr:uid="{00000000-0005-0000-0000-0000B54A0000}"/>
    <cellStyle name="small 5" xfId="20997" xr:uid="{314F68BE-3F98-4AC3-A094-BECED302EED7}"/>
    <cellStyle name="small 6" xfId="29411" xr:uid="{4837E649-B527-4701-AB2B-1BFB580B290D}"/>
    <cellStyle name="Sort_Name" xfId="2781" xr:uid="{00000000-0005-0000-0000-0000C40A0000}"/>
    <cellStyle name="State" xfId="2782" xr:uid="{00000000-0005-0000-0000-0000C50A0000}"/>
    <cellStyle name="State 2" xfId="5310" xr:uid="{00000000-0005-0000-0000-0000BB4A0000}"/>
    <cellStyle name="State 2 2" xfId="13615" xr:uid="{00000000-0005-0000-0000-0000BB4A0000}"/>
    <cellStyle name="State 3" xfId="5502" xr:uid="{00000000-0005-0000-0000-0000BA4A0000}"/>
    <cellStyle name="Step" xfId="2783" xr:uid="{00000000-0005-0000-0000-0000C60A0000}"/>
    <cellStyle name="Style 1" xfId="2784" xr:uid="{00000000-0005-0000-0000-0000C70A0000}"/>
    <cellStyle name="Style 1 2" xfId="19862" xr:uid="{00000000-0005-0000-0000-0000BE4A0000}"/>
    <cellStyle name="Style 1 2 2" xfId="19863" xr:uid="{00000000-0005-0000-0000-0000BF4A0000}"/>
    <cellStyle name="Style 1 3" xfId="19864" xr:uid="{00000000-0005-0000-0000-0000C04A0000}"/>
    <cellStyle name="Style 1 4" xfId="19861" xr:uid="{00000000-0005-0000-0000-0000BD4A0000}"/>
    <cellStyle name="Style 2" xfId="2785" xr:uid="{00000000-0005-0000-0000-0000C80A0000}"/>
    <cellStyle name="Style 2 2" xfId="19865" xr:uid="{00000000-0005-0000-0000-0000C24A0000}"/>
    <cellStyle name="Style 2 3" xfId="19866" xr:uid="{00000000-0005-0000-0000-0000C34A0000}"/>
    <cellStyle name="Style 21" xfId="19867" xr:uid="{00000000-0005-0000-0000-0000C44A0000}"/>
    <cellStyle name="Style 22" xfId="19868" xr:uid="{00000000-0005-0000-0000-0000C54A0000}"/>
    <cellStyle name="Style 22 2" xfId="19869" xr:uid="{00000000-0005-0000-0000-0000C64A0000}"/>
    <cellStyle name="Style 23" xfId="19870" xr:uid="{00000000-0005-0000-0000-0000C74A0000}"/>
    <cellStyle name="Style 23 2" xfId="19871" xr:uid="{00000000-0005-0000-0000-0000C84A0000}"/>
    <cellStyle name="Style 24" xfId="19872" xr:uid="{00000000-0005-0000-0000-0000C94A0000}"/>
    <cellStyle name="Style 24 2" xfId="19873" xr:uid="{00000000-0005-0000-0000-0000CA4A0000}"/>
    <cellStyle name="Style 25" xfId="19874" xr:uid="{00000000-0005-0000-0000-0000CB4A0000}"/>
    <cellStyle name="Style 25 2" xfId="19875" xr:uid="{00000000-0005-0000-0000-0000CC4A0000}"/>
    <cellStyle name="Style 26" xfId="2786" xr:uid="{00000000-0005-0000-0000-0000C90A0000}"/>
    <cellStyle name="Style 26 2" xfId="19877" xr:uid="{00000000-0005-0000-0000-0000CE4A0000}"/>
    <cellStyle name="Style 26 3" xfId="19878" xr:uid="{00000000-0005-0000-0000-0000CF4A0000}"/>
    <cellStyle name="Style 26 4" xfId="19879" xr:uid="{00000000-0005-0000-0000-0000D04A0000}"/>
    <cellStyle name="Style 26 5" xfId="19876" xr:uid="{00000000-0005-0000-0000-0000CD4A0000}"/>
    <cellStyle name="Style 27" xfId="19880" xr:uid="{00000000-0005-0000-0000-0000D14A0000}"/>
    <cellStyle name="Style 27 2" xfId="19881" xr:uid="{00000000-0005-0000-0000-0000D24A0000}"/>
    <cellStyle name="Style 28" xfId="2787" xr:uid="{00000000-0005-0000-0000-0000CA0A0000}"/>
    <cellStyle name="Style 28 2" xfId="19883" xr:uid="{00000000-0005-0000-0000-0000D44A0000}"/>
    <cellStyle name="Style 28 2 2" xfId="19884" xr:uid="{00000000-0005-0000-0000-0000D54A0000}"/>
    <cellStyle name="Style 28 3" xfId="19885" xr:uid="{00000000-0005-0000-0000-0000D64A0000}"/>
    <cellStyle name="Style 28 4" xfId="19886" xr:uid="{00000000-0005-0000-0000-0000D74A0000}"/>
    <cellStyle name="Style 28 5" xfId="19887" xr:uid="{00000000-0005-0000-0000-0000D84A0000}"/>
    <cellStyle name="Style 28 6" xfId="19888" xr:uid="{00000000-0005-0000-0000-0000D94A0000}"/>
    <cellStyle name="Style 28 7" xfId="19882" xr:uid="{00000000-0005-0000-0000-0000D34A0000}"/>
    <cellStyle name="Style 29" xfId="19889" xr:uid="{00000000-0005-0000-0000-0000DA4A0000}"/>
    <cellStyle name="Style 29 2" xfId="19890" xr:uid="{00000000-0005-0000-0000-0000DB4A0000}"/>
    <cellStyle name="Style 3" xfId="2788" xr:uid="{00000000-0005-0000-0000-0000CB0A0000}"/>
    <cellStyle name="Style 3 2" xfId="19892" xr:uid="{00000000-0005-0000-0000-0000DD4A0000}"/>
    <cellStyle name="Style 3 2 2" xfId="19893" xr:uid="{00000000-0005-0000-0000-0000DE4A0000}"/>
    <cellStyle name="Style 3 3" xfId="19894" xr:uid="{00000000-0005-0000-0000-0000DF4A0000}"/>
    <cellStyle name="Style 3 4" xfId="19891" xr:uid="{00000000-0005-0000-0000-0000DC4A0000}"/>
    <cellStyle name="Style 30" xfId="19895" xr:uid="{00000000-0005-0000-0000-0000E04A0000}"/>
    <cellStyle name="Style 30 2" xfId="19896" xr:uid="{00000000-0005-0000-0000-0000E14A0000}"/>
    <cellStyle name="Style 31" xfId="19897" xr:uid="{00000000-0005-0000-0000-0000E24A0000}"/>
    <cellStyle name="Style 31 2" xfId="19898" xr:uid="{00000000-0005-0000-0000-0000E34A0000}"/>
    <cellStyle name="Style 32" xfId="19899" xr:uid="{00000000-0005-0000-0000-0000E44A0000}"/>
    <cellStyle name="Style 32 2" xfId="19900" xr:uid="{00000000-0005-0000-0000-0000E54A0000}"/>
    <cellStyle name="Style 32 2 2" xfId="20508" xr:uid="{00000000-0005-0000-0000-0000E54A0000}"/>
    <cellStyle name="Style 32 2 2 2" xfId="28876" xr:uid="{BE4167BB-B246-4E45-A3C3-77586DCDE8B1}"/>
    <cellStyle name="Style 32 2 3" xfId="28450" xr:uid="{D730C6B9-FF03-4ADC-BA40-9CFBCCB115A4}"/>
    <cellStyle name="Style 32 3" xfId="20507" xr:uid="{00000000-0005-0000-0000-0000E44A0000}"/>
    <cellStyle name="Style 32 3 2" xfId="28875" xr:uid="{4CEAA5A3-247D-4C88-B470-1591FB4292CE}"/>
    <cellStyle name="Style 32 4" xfId="28449" xr:uid="{73203FBA-77A8-4097-9E7A-35C9AEC3283C}"/>
    <cellStyle name="Style 33" xfId="19901" xr:uid="{00000000-0005-0000-0000-0000E64A0000}"/>
    <cellStyle name="Style 33 2" xfId="19902" xr:uid="{00000000-0005-0000-0000-0000E74A0000}"/>
    <cellStyle name="Style 34" xfId="19903" xr:uid="{00000000-0005-0000-0000-0000E84A0000}"/>
    <cellStyle name="Style 34 2" xfId="19904" xr:uid="{00000000-0005-0000-0000-0000E94A0000}"/>
    <cellStyle name="Style 34 2 2" xfId="19905" xr:uid="{00000000-0005-0000-0000-0000EA4A0000}"/>
    <cellStyle name="Style 34 2 2 2" xfId="20511" xr:uid="{00000000-0005-0000-0000-0000EA4A0000}"/>
    <cellStyle name="Style 34 2 2 2 2" xfId="28879" xr:uid="{0D03CA5D-C2DB-4A1A-97A8-85BE31CE1126}"/>
    <cellStyle name="Style 34 2 2 2 3" xfId="30062" xr:uid="{BC066B77-804E-4055-BF84-9E41905094B9}"/>
    <cellStyle name="Style 34 2 2 2 4" xfId="30463" xr:uid="{DD635A43-329B-4B38-9085-7C24407DD762}"/>
    <cellStyle name="Style 34 2 2 2 5" xfId="30835" xr:uid="{893CFD2F-A64F-4BBA-994C-36B66878653A}"/>
    <cellStyle name="Style 34 2 2 2 6" xfId="31241" xr:uid="{0BB84B58-B290-4CE7-BFDB-E106EDE9D83D}"/>
    <cellStyle name="Style 34 2 2 3" xfId="28453" xr:uid="{31FCE6E1-C542-4B35-83B7-EA3315902F6F}"/>
    <cellStyle name="Style 34 2 3" xfId="20510" xr:uid="{00000000-0005-0000-0000-0000E94A0000}"/>
    <cellStyle name="Style 34 2 3 2" xfId="28878" xr:uid="{FA68A782-6D6E-4B6E-BAC3-78C0DBF9BF9D}"/>
    <cellStyle name="Style 34 2 3 3" xfId="30061" xr:uid="{F80C6946-0F79-486C-AAD6-0EB6AAF96FF3}"/>
    <cellStyle name="Style 34 2 3 4" xfId="30462" xr:uid="{E4581A2B-17CC-46DD-814D-1F7BC5147153}"/>
    <cellStyle name="Style 34 2 3 5" xfId="30834" xr:uid="{A569DAEE-CC64-433F-A633-22955AB07BFF}"/>
    <cellStyle name="Style 34 2 3 6" xfId="31240" xr:uid="{88E8DDB7-4E75-4717-BF0B-4BF1E85E4A77}"/>
    <cellStyle name="Style 34 2 4" xfId="28452" xr:uid="{0CF43217-775C-42BE-A454-B391D0F5F45B}"/>
    <cellStyle name="Style 34 3" xfId="19906" xr:uid="{00000000-0005-0000-0000-0000EB4A0000}"/>
    <cellStyle name="Style 34 3 2" xfId="20512" xr:uid="{00000000-0005-0000-0000-0000EB4A0000}"/>
    <cellStyle name="Style 34 3 2 2" xfId="28880" xr:uid="{5B537B54-8281-458E-AC8A-236719C164B1}"/>
    <cellStyle name="Style 34 3 2 3" xfId="30063" xr:uid="{16DF42C7-BB73-4AC3-950F-18535187574D}"/>
    <cellStyle name="Style 34 3 2 4" xfId="30464" xr:uid="{C75426FF-E1EB-498D-AC16-5EF4B0BB95C6}"/>
    <cellStyle name="Style 34 3 2 5" xfId="30836" xr:uid="{4B63364C-AD95-4184-9287-E4E3F03F9D77}"/>
    <cellStyle name="Style 34 3 2 6" xfId="31242" xr:uid="{EE89B6C4-4521-4940-935A-AADB2DE6AEA6}"/>
    <cellStyle name="Style 34 3 3" xfId="28454" xr:uid="{BEE4BED8-60F7-476F-A516-749C6AA1A059}"/>
    <cellStyle name="Style 34 4" xfId="20509" xr:uid="{00000000-0005-0000-0000-0000E84A0000}"/>
    <cellStyle name="Style 34 4 2" xfId="28877" xr:uid="{F2306568-0C4B-4C4C-8FB1-F6A2D8CB995A}"/>
    <cellStyle name="Style 34 4 3" xfId="30060" xr:uid="{36FA450E-9FEF-4CBF-A81B-C26CB7259681}"/>
    <cellStyle name="Style 34 4 4" xfId="30461" xr:uid="{71498C5C-B3A5-4709-AA18-B7D8A53CA2A3}"/>
    <cellStyle name="Style 34 4 5" xfId="30833" xr:uid="{38F3AF39-D9E7-4445-9E36-3AE7A6FFA092}"/>
    <cellStyle name="Style 34 4 6" xfId="31239" xr:uid="{D26410AD-ED10-422A-BB4C-0E13903862D3}"/>
    <cellStyle name="Style 34 5" xfId="28451" xr:uid="{0CB27776-8738-4C9C-B974-4F2988BE1EF7}"/>
    <cellStyle name="Style 35" xfId="2789" xr:uid="{00000000-0005-0000-0000-0000CC0A0000}"/>
    <cellStyle name="Style 35 2" xfId="19908" xr:uid="{00000000-0005-0000-0000-0000ED4A0000}"/>
    <cellStyle name="Style 35 2 2" xfId="19909" xr:uid="{00000000-0005-0000-0000-0000EE4A0000}"/>
    <cellStyle name="Style 35 2 3" xfId="19910" xr:uid="{00000000-0005-0000-0000-0000EF4A0000}"/>
    <cellStyle name="Style 35 3" xfId="19911" xr:uid="{00000000-0005-0000-0000-0000F04A0000}"/>
    <cellStyle name="Style 35 4" xfId="19912" xr:uid="{00000000-0005-0000-0000-0000F14A0000}"/>
    <cellStyle name="Style 35 5" xfId="19913" xr:uid="{00000000-0005-0000-0000-0000F24A0000}"/>
    <cellStyle name="Style 35 6" xfId="19914" xr:uid="{00000000-0005-0000-0000-0000F34A0000}"/>
    <cellStyle name="Style 35 7" xfId="19915" xr:uid="{00000000-0005-0000-0000-0000F44A0000}"/>
    <cellStyle name="Style 35 8" xfId="19907" xr:uid="{00000000-0005-0000-0000-0000EC4A0000}"/>
    <cellStyle name="Style 36" xfId="2790" xr:uid="{00000000-0005-0000-0000-0000CD0A0000}"/>
    <cellStyle name="Style 36 2" xfId="19917" xr:uid="{00000000-0005-0000-0000-0000F64A0000}"/>
    <cellStyle name="Style 36 2 2" xfId="19918" xr:uid="{00000000-0005-0000-0000-0000F74A0000}"/>
    <cellStyle name="Style 36 2 3" xfId="19919" xr:uid="{00000000-0005-0000-0000-0000F84A0000}"/>
    <cellStyle name="Style 36 3" xfId="19920" xr:uid="{00000000-0005-0000-0000-0000F94A0000}"/>
    <cellStyle name="Style 36 4" xfId="19921" xr:uid="{00000000-0005-0000-0000-0000FA4A0000}"/>
    <cellStyle name="Style 36 5" xfId="19922" xr:uid="{00000000-0005-0000-0000-0000FB4A0000}"/>
    <cellStyle name="Style 36 6" xfId="19923" xr:uid="{00000000-0005-0000-0000-0000FC4A0000}"/>
    <cellStyle name="Style 36 7" xfId="19924" xr:uid="{00000000-0005-0000-0000-0000FD4A0000}"/>
    <cellStyle name="Style 36 8" xfId="19916" xr:uid="{00000000-0005-0000-0000-0000F54A0000}"/>
    <cellStyle name="Style 37" xfId="19925" xr:uid="{00000000-0005-0000-0000-0000FE4A0000}"/>
    <cellStyle name="Style 37 2" xfId="19926" xr:uid="{00000000-0005-0000-0000-0000FF4A0000}"/>
    <cellStyle name="Style 37 2 2" xfId="19927" xr:uid="{00000000-0005-0000-0000-0000004B0000}"/>
    <cellStyle name="Style 37 3" xfId="19928" xr:uid="{00000000-0005-0000-0000-0000014B0000}"/>
    <cellStyle name="Style 38" xfId="19929" xr:uid="{00000000-0005-0000-0000-0000024B0000}"/>
    <cellStyle name="Style 38 2" xfId="19930" xr:uid="{00000000-0005-0000-0000-0000034B0000}"/>
    <cellStyle name="Style 38 2 2" xfId="19931" xr:uid="{00000000-0005-0000-0000-0000044B0000}"/>
    <cellStyle name="Style 38 3" xfId="19932" xr:uid="{00000000-0005-0000-0000-0000054B0000}"/>
    <cellStyle name="Style 39" xfId="19933" xr:uid="{00000000-0005-0000-0000-0000064B0000}"/>
    <cellStyle name="Style 39 2" xfId="19934" xr:uid="{00000000-0005-0000-0000-0000074B0000}"/>
    <cellStyle name="Style 39 2 2" xfId="19935" xr:uid="{00000000-0005-0000-0000-0000084B0000}"/>
    <cellStyle name="Style 39 3" xfId="19936" xr:uid="{00000000-0005-0000-0000-0000094B0000}"/>
    <cellStyle name="Style 40" xfId="19937" xr:uid="{00000000-0005-0000-0000-00000A4B0000}"/>
    <cellStyle name="Style 40 2" xfId="19938" xr:uid="{00000000-0005-0000-0000-00000B4B0000}"/>
    <cellStyle name="Style 40 2 2" xfId="19939" xr:uid="{00000000-0005-0000-0000-00000C4B0000}"/>
    <cellStyle name="Style 40 2 2 2" xfId="20515" xr:uid="{00000000-0005-0000-0000-00000C4B0000}"/>
    <cellStyle name="Style 40 2 2 2 2" xfId="28883" xr:uid="{B113024A-DA77-4AC6-A846-9AC326DB39F3}"/>
    <cellStyle name="Style 40 2 2 2 3" xfId="30066" xr:uid="{F6412034-2B0C-4348-BFA9-8824665E7C0B}"/>
    <cellStyle name="Style 40 2 2 2 4" xfId="30467" xr:uid="{74D1DAE1-80E1-44F1-9C25-0FA2BB32ADEE}"/>
    <cellStyle name="Style 40 2 2 2 5" xfId="30839" xr:uid="{D40C4280-18C5-45D5-8467-F8129533285C}"/>
    <cellStyle name="Style 40 2 2 2 6" xfId="31245" xr:uid="{C13C3C08-7236-4445-ABB2-06C122D70C63}"/>
    <cellStyle name="Style 40 2 2 3" xfId="28459" xr:uid="{AFE4E0F2-20D1-4C82-B9A9-1E73DE3E5265}"/>
    <cellStyle name="Style 40 2 2 4" xfId="30090" xr:uid="{2BB42862-30A0-4E15-86AD-60327252E15E}"/>
    <cellStyle name="Style 40 2 3" xfId="20514" xr:uid="{00000000-0005-0000-0000-00000B4B0000}"/>
    <cellStyle name="Style 40 2 3 2" xfId="28882" xr:uid="{F7EF22B3-B054-497B-9C67-B75971CC0EED}"/>
    <cellStyle name="Style 40 2 3 3" xfId="30065" xr:uid="{C8D3ABD4-636D-4574-8704-19558953C9A3}"/>
    <cellStyle name="Style 40 2 3 4" xfId="30466" xr:uid="{CA4FC6F5-02D5-4039-8DC2-E33282AB6766}"/>
    <cellStyle name="Style 40 2 3 5" xfId="30838" xr:uid="{18F25E37-DB2C-4497-888D-AC8EFCF07A18}"/>
    <cellStyle name="Style 40 2 3 6" xfId="31244" xr:uid="{D0C9379C-104F-4717-BD2B-5326561B5186}"/>
    <cellStyle name="Style 40 2 4" xfId="28458" xr:uid="{4CEFE585-2451-4114-BAD8-BCE39C032DF8}"/>
    <cellStyle name="Style 40 2 5" xfId="30089" xr:uid="{5EBA6DA4-B982-46DD-BA8F-ED302C80310C}"/>
    <cellStyle name="Style 40 3" xfId="19940" xr:uid="{00000000-0005-0000-0000-00000D4B0000}"/>
    <cellStyle name="Style 40 3 2" xfId="20516" xr:uid="{00000000-0005-0000-0000-00000D4B0000}"/>
    <cellStyle name="Style 40 3 2 2" xfId="28884" xr:uid="{3500BCB6-2A8F-4918-AF30-A44D82E9CFCA}"/>
    <cellStyle name="Style 40 3 2 3" xfId="30067" xr:uid="{12102ECB-EE0C-49DC-A726-6EACF28EF5D8}"/>
    <cellStyle name="Style 40 3 2 4" xfId="30468" xr:uid="{F7225BE2-636E-46F5-979D-849C6CC02DBC}"/>
    <cellStyle name="Style 40 3 2 5" xfId="30840" xr:uid="{985911DC-A6E5-4665-8683-780BC975516A}"/>
    <cellStyle name="Style 40 3 2 6" xfId="31246" xr:uid="{A59CE89C-A638-4E23-8522-0834060E15FB}"/>
    <cellStyle name="Style 40 3 3" xfId="28460" xr:uid="{55905B9A-F526-4F0B-ADDC-3E80A6032B65}"/>
    <cellStyle name="Style 40 3 4" xfId="30091" xr:uid="{24BD7AC3-FA37-4614-ACEF-BC1B5280E315}"/>
    <cellStyle name="Style 40 4" xfId="20513" xr:uid="{00000000-0005-0000-0000-00000A4B0000}"/>
    <cellStyle name="Style 40 4 2" xfId="28881" xr:uid="{BE7D14FC-7D9D-4878-9C8A-EAE89C937458}"/>
    <cellStyle name="Style 40 4 3" xfId="30064" xr:uid="{0C7E3F35-FCFE-43C4-B73E-2ED9B5C07D0E}"/>
    <cellStyle name="Style 40 4 4" xfId="30465" xr:uid="{EEDB3C87-36BF-4810-8A50-D8E2522723CB}"/>
    <cellStyle name="Style 40 4 5" xfId="30837" xr:uid="{963DA1FA-5FCD-4F4C-BBCB-60A5B59C925D}"/>
    <cellStyle name="Style 40 4 6" xfId="31243" xr:uid="{457E0624-12F0-456D-8A90-AC63C5961C03}"/>
    <cellStyle name="Style 40 5" xfId="28457" xr:uid="{DF136652-F542-4656-953E-D133AC45120E}"/>
    <cellStyle name="Style 40 6" xfId="30088" xr:uid="{3C751423-91BC-41C3-8717-05E6C265674B}"/>
    <cellStyle name="Style 41" xfId="19941" xr:uid="{00000000-0005-0000-0000-00000E4B0000}"/>
    <cellStyle name="Style 41 2" xfId="19942" xr:uid="{00000000-0005-0000-0000-00000F4B0000}"/>
    <cellStyle name="Style 41 2 2" xfId="19943" xr:uid="{00000000-0005-0000-0000-0000104B0000}"/>
    <cellStyle name="Style 41 2 2 2" xfId="20519" xr:uid="{00000000-0005-0000-0000-0000104B0000}"/>
    <cellStyle name="Style 41 2 2 2 2" xfId="28887" xr:uid="{1A164CC1-252E-4327-93D1-CF6FDC9E690B}"/>
    <cellStyle name="Style 41 2 2 2 3" xfId="30070" xr:uid="{2A4D9FEE-5D7A-491D-A547-C1D15D184CDB}"/>
    <cellStyle name="Style 41 2 2 2 4" xfId="30471" xr:uid="{6EC96B24-BE8A-4921-898A-530DFF694DBF}"/>
    <cellStyle name="Style 41 2 2 2 5" xfId="30843" xr:uid="{37764A7C-C6ED-4C3D-9E21-BE34DF5D22E3}"/>
    <cellStyle name="Style 41 2 2 2 6" xfId="31249" xr:uid="{7A39AD2E-FC28-4DE0-827C-B0A5DE4CF72F}"/>
    <cellStyle name="Style 41 2 2 3" xfId="28463" xr:uid="{5BA6E0C0-97E4-46EE-B1B6-C624F87CE143}"/>
    <cellStyle name="Style 41 2 2 4" xfId="29689" xr:uid="{66BE89DB-C5CB-49DF-8624-AC231B02BE78}"/>
    <cellStyle name="Style 41 2 3" xfId="20518" xr:uid="{00000000-0005-0000-0000-00000F4B0000}"/>
    <cellStyle name="Style 41 2 3 2" xfId="28886" xr:uid="{4F4E3EE5-90D5-4E9D-AAB2-4A3651656F24}"/>
    <cellStyle name="Style 41 2 3 3" xfId="30069" xr:uid="{D42196C1-B574-4800-85D7-407F5C93F619}"/>
    <cellStyle name="Style 41 2 3 4" xfId="30470" xr:uid="{03C1C24E-BFD6-48CA-AB89-70F45FD040EC}"/>
    <cellStyle name="Style 41 2 3 5" xfId="30842" xr:uid="{74E7DFCA-7A9A-46C7-A812-19F56D7F2531}"/>
    <cellStyle name="Style 41 2 3 6" xfId="31248" xr:uid="{BAA69957-F5A6-407E-A4E4-724B1A9E6CB6}"/>
    <cellStyle name="Style 41 2 4" xfId="28462" xr:uid="{325373F0-6ABF-4200-B199-0BCB65E46E74}"/>
    <cellStyle name="Style 41 2 5" xfId="29688" xr:uid="{A9958D63-920B-4022-B48A-1D246898E964}"/>
    <cellStyle name="Style 41 3" xfId="19944" xr:uid="{00000000-0005-0000-0000-0000114B0000}"/>
    <cellStyle name="Style 41 3 2" xfId="20520" xr:uid="{00000000-0005-0000-0000-0000114B0000}"/>
    <cellStyle name="Style 41 3 2 2" xfId="28888" xr:uid="{34358B28-644B-447C-A130-28A89C006EC6}"/>
    <cellStyle name="Style 41 3 2 3" xfId="30071" xr:uid="{ADFB2168-0C75-4E30-A1A3-954B26E2D1C8}"/>
    <cellStyle name="Style 41 3 2 4" xfId="30472" xr:uid="{D732D996-EE23-4390-8512-58D911F44F42}"/>
    <cellStyle name="Style 41 3 2 5" xfId="30844" xr:uid="{5F48CFCE-5E47-4660-9B8E-A613D7E0234E}"/>
    <cellStyle name="Style 41 3 2 6" xfId="31250" xr:uid="{823D677C-700D-44DA-BA53-F3B71BBB7D12}"/>
    <cellStyle name="Style 41 3 3" xfId="28464" xr:uid="{CC3FAF7F-06A9-427A-B2FE-87187D98C88E}"/>
    <cellStyle name="Style 41 3 4" xfId="29690" xr:uid="{D701AA4C-4581-45BB-AA9A-837C4506A57B}"/>
    <cellStyle name="Style 41 4" xfId="20517" xr:uid="{00000000-0005-0000-0000-00000E4B0000}"/>
    <cellStyle name="Style 41 4 2" xfId="28885" xr:uid="{992B210B-4EA8-4998-8CF2-0635DEE17A7D}"/>
    <cellStyle name="Style 41 4 3" xfId="30068" xr:uid="{03D02676-9AB2-4B53-A8B3-BE4388D69DE4}"/>
    <cellStyle name="Style 41 4 4" xfId="30469" xr:uid="{9AE9277D-C43F-4427-8E05-92141BB753A0}"/>
    <cellStyle name="Style 41 4 5" xfId="30841" xr:uid="{CFCC62BC-C051-42EE-9B97-B5F5D03820F1}"/>
    <cellStyle name="Style 41 4 6" xfId="31247" xr:uid="{53646EA9-77E0-4907-9F09-3C1A6D16F48B}"/>
    <cellStyle name="Style 41 5" xfId="28461" xr:uid="{D7E7FF13-0133-4A3D-B151-AA5ACB8C34F6}"/>
    <cellStyle name="Style 41 6" xfId="29687" xr:uid="{25872D91-D49C-48E0-A703-B730D43B8A58}"/>
    <cellStyle name="Subtotal" xfId="2791" xr:uid="{00000000-0005-0000-0000-0000CE0A0000}"/>
    <cellStyle name="test a style" xfId="2792" xr:uid="{00000000-0005-0000-0000-0000CF0A0000}"/>
    <cellStyle name="Text" xfId="2793" xr:uid="{00000000-0005-0000-0000-0000D00A0000}"/>
    <cellStyle name="Text 2" xfId="19946" xr:uid="{00000000-0005-0000-0000-0000154B0000}"/>
    <cellStyle name="Text 2 2" xfId="19947" xr:uid="{00000000-0005-0000-0000-0000164B0000}"/>
    <cellStyle name="Text 3" xfId="19948" xr:uid="{00000000-0005-0000-0000-0000174B0000}"/>
    <cellStyle name="Text 4" xfId="19945" xr:uid="{00000000-0005-0000-0000-0000144B0000}"/>
    <cellStyle name="Thousand" xfId="2794" xr:uid="{00000000-0005-0000-0000-0000D10A0000}"/>
    <cellStyle name="Thousand 2" xfId="19950" xr:uid="{00000000-0005-0000-0000-0000194B0000}"/>
    <cellStyle name="Thousand 2 2" xfId="19951" xr:uid="{00000000-0005-0000-0000-00001A4B0000}"/>
    <cellStyle name="Thousand 3" xfId="19952" xr:uid="{00000000-0005-0000-0000-00001B4B0000}"/>
    <cellStyle name="Thousand 4" xfId="19949" xr:uid="{00000000-0005-0000-0000-0000184B0000}"/>
    <cellStyle name="Thousands" xfId="2795" xr:uid="{00000000-0005-0000-0000-0000D20A0000}"/>
    <cellStyle name="Thousands 2" xfId="19954" xr:uid="{00000000-0005-0000-0000-00001D4B0000}"/>
    <cellStyle name="Thousands 2 2" xfId="19955" xr:uid="{00000000-0005-0000-0000-00001E4B0000}"/>
    <cellStyle name="Thousands 3" xfId="19956" xr:uid="{00000000-0005-0000-0000-00001F4B0000}"/>
    <cellStyle name="Thousands 4" xfId="19953" xr:uid="{00000000-0005-0000-0000-00001C4B0000}"/>
    <cellStyle name="Title" xfId="65" builtinId="15" customBuiltin="1"/>
    <cellStyle name="Title 10" xfId="19957" xr:uid="{00000000-0005-0000-0000-0000204B0000}"/>
    <cellStyle name="Title 11" xfId="19958" xr:uid="{00000000-0005-0000-0000-0000214B0000}"/>
    <cellStyle name="Title 12" xfId="19959" xr:uid="{00000000-0005-0000-0000-0000224B0000}"/>
    <cellStyle name="Title 2" xfId="2796" xr:uid="{00000000-0005-0000-0000-0000D30A0000}"/>
    <cellStyle name="Title 2 2" xfId="19961" xr:uid="{00000000-0005-0000-0000-0000244B0000}"/>
    <cellStyle name="Title 2 2 2" xfId="19962" xr:uid="{00000000-0005-0000-0000-0000254B0000}"/>
    <cellStyle name="Title 2 3" xfId="19963" xr:uid="{00000000-0005-0000-0000-0000264B0000}"/>
    <cellStyle name="Title 2 4" xfId="19964" xr:uid="{00000000-0005-0000-0000-0000274B0000}"/>
    <cellStyle name="Title 2 5" xfId="19960" xr:uid="{00000000-0005-0000-0000-0000234B0000}"/>
    <cellStyle name="Title 3" xfId="2797" xr:uid="{00000000-0005-0000-0000-0000D40A0000}"/>
    <cellStyle name="Title 3 2" xfId="19966" xr:uid="{00000000-0005-0000-0000-0000294B0000}"/>
    <cellStyle name="Title 3 3" xfId="19967" xr:uid="{00000000-0005-0000-0000-00002A4B0000}"/>
    <cellStyle name="Title 3 4" xfId="19968" xr:uid="{00000000-0005-0000-0000-00002B4B0000}"/>
    <cellStyle name="Title 3 5" xfId="19969" xr:uid="{00000000-0005-0000-0000-00002C4B0000}"/>
    <cellStyle name="Title 3 6" xfId="19965" xr:uid="{00000000-0005-0000-0000-0000284B0000}"/>
    <cellStyle name="Title 4" xfId="2798" xr:uid="{00000000-0005-0000-0000-0000D50A0000}"/>
    <cellStyle name="Title 4 2" xfId="19971" xr:uid="{00000000-0005-0000-0000-00002E4B0000}"/>
    <cellStyle name="Title 4 2 2" xfId="19972" xr:uid="{00000000-0005-0000-0000-00002F4B0000}"/>
    <cellStyle name="Title 4 3" xfId="19973" xr:uid="{00000000-0005-0000-0000-0000304B0000}"/>
    <cellStyle name="Title 4 4" xfId="19970" xr:uid="{00000000-0005-0000-0000-00002D4B0000}"/>
    <cellStyle name="Title 5" xfId="2799" xr:uid="{00000000-0005-0000-0000-0000D60A0000}"/>
    <cellStyle name="Title 5 2" xfId="19975" xr:uid="{00000000-0005-0000-0000-0000324B0000}"/>
    <cellStyle name="Title 5 2 2" xfId="19976" xr:uid="{00000000-0005-0000-0000-0000334B0000}"/>
    <cellStyle name="Title 5 3" xfId="19977" xr:uid="{00000000-0005-0000-0000-0000344B0000}"/>
    <cellStyle name="Title 5 4" xfId="19974" xr:uid="{00000000-0005-0000-0000-0000314B0000}"/>
    <cellStyle name="Title 6" xfId="2800" xr:uid="{00000000-0005-0000-0000-0000D70A0000}"/>
    <cellStyle name="Title 6 2" xfId="19979" xr:uid="{00000000-0005-0000-0000-0000364B0000}"/>
    <cellStyle name="Title 6 2 2" xfId="19980" xr:uid="{00000000-0005-0000-0000-0000374B0000}"/>
    <cellStyle name="Title 6 3" xfId="19981" xr:uid="{00000000-0005-0000-0000-0000384B0000}"/>
    <cellStyle name="Title 6 4" xfId="19978" xr:uid="{00000000-0005-0000-0000-0000354B0000}"/>
    <cellStyle name="Title 7" xfId="2801" xr:uid="{00000000-0005-0000-0000-0000D80A0000}"/>
    <cellStyle name="Title 7 2" xfId="19983" xr:uid="{00000000-0005-0000-0000-00003A4B0000}"/>
    <cellStyle name="Title 7 2 2" xfId="19984" xr:uid="{00000000-0005-0000-0000-00003B4B0000}"/>
    <cellStyle name="Title 7 3" xfId="19985" xr:uid="{00000000-0005-0000-0000-00003C4B0000}"/>
    <cellStyle name="Title 7 4" xfId="19982" xr:uid="{00000000-0005-0000-0000-0000394B0000}"/>
    <cellStyle name="Title 8" xfId="19986" xr:uid="{00000000-0005-0000-0000-00003D4B0000}"/>
    <cellStyle name="Title 8 2" xfId="19987" xr:uid="{00000000-0005-0000-0000-00003E4B0000}"/>
    <cellStyle name="Title 8 3" xfId="19988" xr:uid="{00000000-0005-0000-0000-00003F4B0000}"/>
    <cellStyle name="Title 9" xfId="19989" xr:uid="{00000000-0005-0000-0000-0000404B0000}"/>
    <cellStyle name="Title 9 2" xfId="19990" xr:uid="{00000000-0005-0000-0000-0000414B0000}"/>
    <cellStyle name="Total" xfId="80" builtinId="25" customBuiltin="1"/>
    <cellStyle name="Total 10" xfId="19991" xr:uid="{00000000-0005-0000-0000-0000434B0000}"/>
    <cellStyle name="Total 11" xfId="19992" xr:uid="{00000000-0005-0000-0000-0000444B0000}"/>
    <cellStyle name="Total 11 2" xfId="28465" xr:uid="{8A129BF7-6DCC-4C85-BE62-9F0CD1D5263E}"/>
    <cellStyle name="Total 11 3" xfId="30873" xr:uid="{79A25BB7-D74C-4FAB-95D8-C642355807AE}"/>
    <cellStyle name="Total 12" xfId="19993" xr:uid="{00000000-0005-0000-0000-0000454B0000}"/>
    <cellStyle name="Total 2" xfId="2802" xr:uid="{00000000-0005-0000-0000-0000D90A0000}"/>
    <cellStyle name="Total 2 2" xfId="2803" xr:uid="{00000000-0005-0000-0000-0000DA0A0000}"/>
    <cellStyle name="Total 2 2 2" xfId="19994" xr:uid="{00000000-0005-0000-0000-0000484B0000}"/>
    <cellStyle name="Total 2 2 2 2" xfId="19995" xr:uid="{00000000-0005-0000-0000-0000494B0000}"/>
    <cellStyle name="Total 2 2 2 2 2" xfId="20521" xr:uid="{00000000-0005-0000-0000-0000494B0000}"/>
    <cellStyle name="Total 2 2 2 2 2 2" xfId="28889" xr:uid="{353170A4-27AD-4CCE-952B-DD389C4BA535}"/>
    <cellStyle name="Total 2 2 2 2 2 3" xfId="30072" xr:uid="{0AF8FC2D-C3AB-4C36-A3A0-5DF9A14C674F}"/>
    <cellStyle name="Total 2 2 2 2 2 4" xfId="30473" xr:uid="{CDE2B030-F231-4A54-B3CC-455763E96DD7}"/>
    <cellStyle name="Total 2 2 2 2 2 5" xfId="30845" xr:uid="{530F032F-2D6E-4A34-AB9A-5398F05F3AC0}"/>
    <cellStyle name="Total 2 2 2 2 2 6" xfId="31251" xr:uid="{2B734A95-BD8D-48AD-9A0C-BD1E155C9FC7}"/>
    <cellStyle name="Total 2 2 2 2 3" xfId="28467" xr:uid="{EDA5AFB8-549F-4DDB-987B-110C2178FA5E}"/>
    <cellStyle name="Total 2 2 2 2 4" xfId="29694" xr:uid="{1C109FB4-0EF6-4266-B252-86950685DF9E}"/>
    <cellStyle name="Total 2 2 2 2 5" xfId="30093" xr:uid="{FD941215-5413-47A2-9A6D-D2D48F2E3272}"/>
    <cellStyle name="Total 2 2 2 2 6" xfId="29070" xr:uid="{0F16F8EC-7363-4ACB-A4F7-312FF6751D78}"/>
    <cellStyle name="Total 2 2 2 2 7" xfId="30875" xr:uid="{4FC6ADA2-8ADA-4E40-B7DF-BBA292CC2378}"/>
    <cellStyle name="Total 2 2 2 3" xfId="19996" xr:uid="{00000000-0005-0000-0000-00004A4B0000}"/>
    <cellStyle name="Total 2 2 2 4" xfId="28466" xr:uid="{FA49411C-6B6B-46F9-A711-A8027DB55671}"/>
    <cellStyle name="Total 2 2 2 5" xfId="30874" xr:uid="{8EBC4C93-3BD3-4D07-954A-B94A86B065B9}"/>
    <cellStyle name="Total 2 2 3" xfId="19997" xr:uid="{00000000-0005-0000-0000-00004B4B0000}"/>
    <cellStyle name="Total 2 2 4" xfId="19998" xr:uid="{00000000-0005-0000-0000-00004C4B0000}"/>
    <cellStyle name="Total 2 2 4 2" xfId="20522" xr:uid="{00000000-0005-0000-0000-00004C4B0000}"/>
    <cellStyle name="Total 2 2 4 2 2" xfId="28890" xr:uid="{E3AD8263-4724-429F-9A90-6CF45DAD6693}"/>
    <cellStyle name="Total 2 2 4 2 3" xfId="30073" xr:uid="{D2FEB98B-CF96-42C0-A299-DB779FB21E39}"/>
    <cellStyle name="Total 2 2 4 2 4" xfId="30474" xr:uid="{0746067B-DD6B-40F8-ADDA-9CF43C9674BE}"/>
    <cellStyle name="Total 2 2 4 2 5" xfId="30846" xr:uid="{10F7A57F-8B55-496F-9B21-833D8F5C77BE}"/>
    <cellStyle name="Total 2 2 4 2 6" xfId="31252" xr:uid="{805A1A06-318C-4BDE-BA53-89AC950B31C0}"/>
    <cellStyle name="Total 2 2 4 3" xfId="28468" xr:uid="{A206FCFF-7BFD-4AD2-9728-FB702237E7B4}"/>
    <cellStyle name="Total 2 2 4 4" xfId="29695" xr:uid="{3FAA1B94-7C76-4DDB-BBBE-D936748AA76E}"/>
    <cellStyle name="Total 2 2 4 5" xfId="30094" xr:uid="{4878ED13-352A-4208-8C5F-B71CA8C4B3E1}"/>
    <cellStyle name="Total 2 2 4 6" xfId="29069" xr:uid="{85267578-F1AA-4E8E-AB9F-72EB66B460B0}"/>
    <cellStyle name="Total 2 2 4 7" xfId="30876" xr:uid="{1EB62F72-2619-4185-98E9-1B2FF7278B21}"/>
    <cellStyle name="Total 2 2 5" xfId="19999" xr:uid="{00000000-0005-0000-0000-00004D4B0000}"/>
    <cellStyle name="Total 2 2 6" xfId="5309" xr:uid="{00000000-0005-0000-0000-0000474B0000}"/>
    <cellStyle name="Total 2 2 6 2" xfId="23369" xr:uid="{B3A31766-B213-4AD3-A34C-9544D062B0C9}"/>
    <cellStyle name="Total 2 2 6 3" xfId="25785" xr:uid="{01ECF838-46EB-495F-AE0D-C79F15582D87}"/>
    <cellStyle name="Total 2 2 7" xfId="21002" xr:uid="{C50DC00B-20A3-45BF-9F21-4905511DB5C4}"/>
    <cellStyle name="Total 2 2 8" xfId="27535" xr:uid="{2D05B17F-E4CB-436E-A9E6-65B2801331BF}"/>
    <cellStyle name="Total 2 2 9" xfId="28959" xr:uid="{A7AE0D38-F0E4-4A3C-AC5F-9E0A8BB74E4B}"/>
    <cellStyle name="Total 2 3" xfId="20000" xr:uid="{00000000-0005-0000-0000-00004E4B0000}"/>
    <cellStyle name="Total 2 3 2" xfId="20001" xr:uid="{00000000-0005-0000-0000-00004F4B0000}"/>
    <cellStyle name="Total 2 3 2 2" xfId="20524" xr:uid="{00000000-0005-0000-0000-00004F4B0000}"/>
    <cellStyle name="Total 2 3 2 2 2" xfId="28892" xr:uid="{D663CD55-AF0D-49A7-A696-751BA01DA46B}"/>
    <cellStyle name="Total 2 3 2 2 3" xfId="30075" xr:uid="{F2487053-B555-4EA4-80D1-D5E8C1543D3A}"/>
    <cellStyle name="Total 2 3 2 2 4" xfId="30476" xr:uid="{B6CA8CC5-9306-469F-BC66-D64BCEEFBA4C}"/>
    <cellStyle name="Total 2 3 2 2 5" xfId="30848" xr:uid="{0EA28B4C-7B70-4BFE-A920-7BC56A8E98EA}"/>
    <cellStyle name="Total 2 3 2 2 6" xfId="31254" xr:uid="{1291DC40-03EE-4560-AD3D-E2FF9E8D30AA}"/>
    <cellStyle name="Total 2 3 2 3" xfId="28470" xr:uid="{336D03E8-73CD-409E-8EC4-5B4E54537322}"/>
    <cellStyle name="Total 2 3 2 4" xfId="29698" xr:uid="{E4B733AA-22EC-4C16-9BEC-96F7335C3E87}"/>
    <cellStyle name="Total 2 3 2 5" xfId="30096" xr:uid="{2B171397-FA10-4169-9790-ABDD0C179139}"/>
    <cellStyle name="Total 2 3 2 6" xfId="29067" xr:uid="{BC042385-37C7-4205-A299-A6E6844C0AE3}"/>
    <cellStyle name="Total 2 3 2 7" xfId="30878" xr:uid="{23EAAFFB-22FC-4F70-BD79-D98D33F3C801}"/>
    <cellStyle name="Total 2 3 3" xfId="20002" xr:uid="{00000000-0005-0000-0000-0000504B0000}"/>
    <cellStyle name="Total 2 3 4" xfId="20523" xr:uid="{00000000-0005-0000-0000-00004E4B0000}"/>
    <cellStyle name="Total 2 3 4 2" xfId="28891" xr:uid="{F87C3431-4DAD-4F24-A691-B46A7C218D98}"/>
    <cellStyle name="Total 2 3 4 3" xfId="30074" xr:uid="{C6B561F4-224B-46B0-953B-6CC4BEFE90E3}"/>
    <cellStyle name="Total 2 3 4 4" xfId="30475" xr:uid="{C4BF88A4-41F7-4112-8FAA-752F3D520B43}"/>
    <cellStyle name="Total 2 3 4 5" xfId="30847" xr:uid="{649E3A21-9C02-45AA-B4B6-88C509F58FBD}"/>
    <cellStyle name="Total 2 3 4 6" xfId="31253" xr:uid="{3F28080F-2B45-4076-AC3A-0D986960E2A8}"/>
    <cellStyle name="Total 2 3 5" xfId="28469" xr:uid="{41C0B6FF-C661-426A-8779-02DC8BA4BB28}"/>
    <cellStyle name="Total 2 3 6" xfId="29697" xr:uid="{ABE9D8D1-E4A1-4CED-A351-DC3F4D6F5D4E}"/>
    <cellStyle name="Total 2 3 7" xfId="30095" xr:uid="{8191B7F3-A58C-40EE-B9F3-EC4FD85593DB}"/>
    <cellStyle name="Total 2 3 8" xfId="29068" xr:uid="{899BDBA6-CBC2-49BB-B594-C0FDAC697FE1}"/>
    <cellStyle name="Total 2 3 9" xfId="30877" xr:uid="{6EFA34F7-8DD9-4F83-B576-5F7408886B29}"/>
    <cellStyle name="Total 2 4" xfId="20003" xr:uid="{00000000-0005-0000-0000-0000514B0000}"/>
    <cellStyle name="Total 2 4 2" xfId="28471" xr:uid="{AD7819FA-F152-44DD-9BA6-DD47830755D4}"/>
    <cellStyle name="Total 2 4 3" xfId="30879" xr:uid="{FB1657D4-A805-4388-B0F4-04D18C800286}"/>
    <cellStyle name="Total 2 5" xfId="20004" xr:uid="{00000000-0005-0000-0000-0000524B0000}"/>
    <cellStyle name="Total 2 6" xfId="20005" xr:uid="{00000000-0005-0000-0000-0000534B0000}"/>
    <cellStyle name="Total 2 6 2" xfId="20525" xr:uid="{00000000-0005-0000-0000-0000534B0000}"/>
    <cellStyle name="Total 2 6 2 2" xfId="28893" xr:uid="{0CBB39C3-05FD-486D-9319-9ACDC7D9795F}"/>
    <cellStyle name="Total 2 6 2 3" xfId="30076" xr:uid="{08ED0799-BCBE-456A-8C1E-BDD5C1AE4D57}"/>
    <cellStyle name="Total 2 6 2 4" xfId="30477" xr:uid="{3A1600AB-D514-4155-AFF7-D7233890948F}"/>
    <cellStyle name="Total 2 6 2 5" xfId="30849" xr:uid="{2432A0A7-A2DF-412A-9853-6D0B8D21C06F}"/>
    <cellStyle name="Total 2 6 2 6" xfId="31255" xr:uid="{AA9FDE72-208D-4CF8-B278-B3D1B6920B41}"/>
    <cellStyle name="Total 2 6 3" xfId="28472" xr:uid="{35BF4D99-F30E-4C5D-8959-2E5E3D46B071}"/>
    <cellStyle name="Total 2 6 4" xfId="29699" xr:uid="{78F818A1-46B7-4D9E-B6ED-E2A1C9432FA3}"/>
    <cellStyle name="Total 2 6 5" xfId="30097" xr:uid="{42303127-B665-4021-9D6B-A50D5A35639B}"/>
    <cellStyle name="Total 2 6 6" xfId="29066" xr:uid="{AE9096EA-0514-418D-92A8-A6D25AF992D1}"/>
    <cellStyle name="Total 2 6 7" xfId="30880" xr:uid="{C254B554-1576-4FF2-8A92-FCF82FE3B57D}"/>
    <cellStyle name="Total 2 7" xfId="20006" xr:uid="{00000000-0005-0000-0000-0000544B0000}"/>
    <cellStyle name="Total 2 8" xfId="21001" xr:uid="{948F586E-62BC-4CB3-B71D-2786E349A7DA}"/>
    <cellStyle name="Total 2 9" xfId="28960" xr:uid="{6B0B5D99-ED5A-4904-9B15-952DEB81EAB1}"/>
    <cellStyle name="Total 2_App b.3 Unspent_" xfId="2804" xr:uid="{00000000-0005-0000-0000-0000DB0A0000}"/>
    <cellStyle name="Total 3" xfId="2805" xr:uid="{00000000-0005-0000-0000-0000DC0A0000}"/>
    <cellStyle name="Total 3 10" xfId="20876" xr:uid="{1DEFB011-E338-4A90-9B73-DBFE80CB6ADB}"/>
    <cellStyle name="Total 3 11" xfId="28958" xr:uid="{B86EC49A-E114-4A7D-94D7-68EFA59986CD}"/>
    <cellStyle name="Total 3 2" xfId="20007" xr:uid="{00000000-0005-0000-0000-0000564B0000}"/>
    <cellStyle name="Total 3 2 2" xfId="20008" xr:uid="{00000000-0005-0000-0000-0000574B0000}"/>
    <cellStyle name="Total 3 2 3" xfId="28473" xr:uid="{38A0C845-C504-4313-960E-B65E149BD9EE}"/>
    <cellStyle name="Total 3 2 4" xfId="30881" xr:uid="{D794F78B-079B-4DA4-BAD0-4D42FC7D6E71}"/>
    <cellStyle name="Total 3 3" xfId="20009" xr:uid="{00000000-0005-0000-0000-0000584B0000}"/>
    <cellStyle name="Total 3 4" xfId="20010" xr:uid="{00000000-0005-0000-0000-0000594B0000}"/>
    <cellStyle name="Total 3 4 2" xfId="28474" xr:uid="{72487535-B0BF-4DFB-A8C7-9D11B6B3900A}"/>
    <cellStyle name="Total 3 4 3" xfId="30098" xr:uid="{B1C93C43-F955-4BE4-967D-5443C74E9270}"/>
    <cellStyle name="Total 3 4 4" xfId="29065" xr:uid="{0B20939F-8D23-4210-895C-A449AFDCE3C6}"/>
    <cellStyle name="Total 3 4 5" xfId="30882" xr:uid="{2FE295EF-90B1-4BC5-8333-778107E2769B}"/>
    <cellStyle name="Total 3 5" xfId="20011" xr:uid="{00000000-0005-0000-0000-00005A4B0000}"/>
    <cellStyle name="Total 3 6" xfId="20012" xr:uid="{00000000-0005-0000-0000-00005B4B0000}"/>
    <cellStyle name="Total 3 7" xfId="5308" xr:uid="{00000000-0005-0000-0000-0000554B0000}"/>
    <cellStyle name="Total 3 7 2" xfId="23368" xr:uid="{6E68CC61-8B28-4948-AEFD-6D2F2F3ED1F7}"/>
    <cellStyle name="Total 3 7 3" xfId="25784" xr:uid="{198BC7D8-987F-4716-8525-824B7DA1885B}"/>
    <cellStyle name="Total 3 8" xfId="21003" xr:uid="{09BCDC33-87C3-47CA-A1EA-B72A2E35488D}"/>
    <cellStyle name="Total 3 9" xfId="29408" xr:uid="{7C8FB6A6-3AC7-474B-8A71-260BF606E563}"/>
    <cellStyle name="Total 4" xfId="2806" xr:uid="{00000000-0005-0000-0000-0000DD0A0000}"/>
    <cellStyle name="Total 4 2" xfId="20014" xr:uid="{00000000-0005-0000-0000-00005D4B0000}"/>
    <cellStyle name="Total 4 2 2" xfId="20015" xr:uid="{00000000-0005-0000-0000-00005E4B0000}"/>
    <cellStyle name="Total 4 2 3" xfId="28475" xr:uid="{551D6DD5-E2BC-4150-8E5E-99411D6B2E34}"/>
    <cellStyle name="Total 4 2 4" xfId="30101" xr:uid="{719698AC-E3E1-48AA-B57E-41C3F976A402}"/>
    <cellStyle name="Total 4 2 5" xfId="29064" xr:uid="{46FED470-A708-46A4-9A59-624C0D1CAF92}"/>
    <cellStyle name="Total 4 2 6" xfId="30883" xr:uid="{9D33DD3D-62A0-4A5D-B4EA-62364B5228F7}"/>
    <cellStyle name="Total 4 3" xfId="20016" xr:uid="{00000000-0005-0000-0000-00005F4B0000}"/>
    <cellStyle name="Total 4 4" xfId="20013" xr:uid="{00000000-0005-0000-0000-00005C4B0000}"/>
    <cellStyle name="Total 4 5" xfId="21004" xr:uid="{2E5A4805-410C-43C9-BDB5-0373894C66DB}"/>
    <cellStyle name="Total 4 6" xfId="29407" xr:uid="{FA276AF8-62D4-4479-8C23-1B459B542DCE}"/>
    <cellStyle name="Total 4 7" xfId="20877" xr:uid="{AC58B06C-5B1C-4370-9C86-4967D07AE008}"/>
    <cellStyle name="Total 4 8" xfId="28957" xr:uid="{E01AFB71-9C88-4EE6-9C71-94B79A06B92F}"/>
    <cellStyle name="Total 5" xfId="2807" xr:uid="{00000000-0005-0000-0000-0000DE0A0000}"/>
    <cellStyle name="Total 5 2" xfId="20018" xr:uid="{00000000-0005-0000-0000-0000614B0000}"/>
    <cellStyle name="Total 5 2 2" xfId="20019" xr:uid="{00000000-0005-0000-0000-0000624B0000}"/>
    <cellStyle name="Total 5 2 3" xfId="28476" xr:uid="{D4D77C10-BE86-4F70-B515-08EBD2A3798D}"/>
    <cellStyle name="Total 5 2 4" xfId="30102" xr:uid="{AE4379D5-DC14-4040-A7E2-2FDE77287549}"/>
    <cellStyle name="Total 5 2 5" xfId="29063" xr:uid="{3B2C924B-5A48-48AD-9385-5A84A08BFB3C}"/>
    <cellStyle name="Total 5 2 6" xfId="30884" xr:uid="{38C17498-5E03-45CD-A0BB-D8E12592FCBF}"/>
    <cellStyle name="Total 5 3" xfId="20020" xr:uid="{00000000-0005-0000-0000-0000634B0000}"/>
    <cellStyle name="Total 5 4" xfId="20017" xr:uid="{00000000-0005-0000-0000-0000604B0000}"/>
    <cellStyle name="Total 5 5" xfId="21005" xr:uid="{463CC96D-0D65-4EC1-AE31-2DBF0582C428}"/>
    <cellStyle name="Total 5 6" xfId="29406" xr:uid="{F4FAA3C0-C5D0-41CD-990C-3AEF0B1A6BEF}"/>
    <cellStyle name="Total 5 7" xfId="27536" xr:uid="{1A765DDA-1589-4A0F-ABE8-38701E38D83B}"/>
    <cellStyle name="Total 5 8" xfId="28956" xr:uid="{D12F98CC-1DF0-4131-A0F0-B7AA1FEC82A2}"/>
    <cellStyle name="Total 6" xfId="2808" xr:uid="{00000000-0005-0000-0000-0000DF0A0000}"/>
    <cellStyle name="Total 6 2" xfId="20022" xr:uid="{00000000-0005-0000-0000-0000654B0000}"/>
    <cellStyle name="Total 6 2 2" xfId="20023" xr:uid="{00000000-0005-0000-0000-0000664B0000}"/>
    <cellStyle name="Total 6 2 3" xfId="28477" xr:uid="{BE6B0753-FB05-4E9E-BF69-7B9A87285810}"/>
    <cellStyle name="Total 6 2 4" xfId="30104" xr:uid="{446BC704-8EE7-4F68-95EF-AAEC2BFFA3E7}"/>
    <cellStyle name="Total 6 2 5" xfId="29062" xr:uid="{30347F44-82EB-4A32-AB7E-E040487428DB}"/>
    <cellStyle name="Total 6 2 6" xfId="30885" xr:uid="{99A6F5B4-29EE-47F0-A834-D1B82E6DB93E}"/>
    <cellStyle name="Total 6 3" xfId="20024" xr:uid="{00000000-0005-0000-0000-0000674B0000}"/>
    <cellStyle name="Total 6 4" xfId="20021" xr:uid="{00000000-0005-0000-0000-0000644B0000}"/>
    <cellStyle name="Total 6 5" xfId="21006" xr:uid="{AF74F581-895D-4707-8C76-A72A73D5CB63}"/>
    <cellStyle name="Total 6 6" xfId="29405" xr:uid="{5548BFA0-EDB0-4D34-AE04-9353F1BED669}"/>
    <cellStyle name="Total 6 7" xfId="20862" xr:uid="{422CC928-828C-445D-A270-ED4F7B2FEC2B}"/>
    <cellStyle name="Total 6 8" xfId="28955" xr:uid="{C6077654-0070-4FA6-BB6C-125B7F186D60}"/>
    <cellStyle name="Total 7" xfId="2809" xr:uid="{00000000-0005-0000-0000-0000E00A0000}"/>
    <cellStyle name="Total 7 2" xfId="20026" xr:uid="{00000000-0005-0000-0000-0000694B0000}"/>
    <cellStyle name="Total 7 2 2" xfId="20027" xr:uid="{00000000-0005-0000-0000-00006A4B0000}"/>
    <cellStyle name="Total 7 2 3" xfId="28478" xr:uid="{63327557-1203-4C84-B844-6A2A8DE85F9B}"/>
    <cellStyle name="Total 7 2 4" xfId="30105" xr:uid="{C878530D-6961-422A-B602-FA55BAE270EB}"/>
    <cellStyle name="Total 7 2 5" xfId="29061" xr:uid="{01757D26-85AF-4E9C-9C3F-580C589C5083}"/>
    <cellStyle name="Total 7 2 6" xfId="30886" xr:uid="{CBCD7818-082F-4DF7-AB79-1A4CDE6B789F}"/>
    <cellStyle name="Total 7 3" xfId="20028" xr:uid="{00000000-0005-0000-0000-00006B4B0000}"/>
    <cellStyle name="Total 7 4" xfId="20025" xr:uid="{00000000-0005-0000-0000-0000684B0000}"/>
    <cellStyle name="Total 7 5" xfId="21007" xr:uid="{DCAB74F3-A3B2-4A62-AB4A-C7C48EA12127}"/>
    <cellStyle name="Total 7 6" xfId="29404" xr:uid="{D892E41D-583A-4F23-8979-E0B804FC07DC}"/>
    <cellStyle name="Total 7 7" xfId="29054" xr:uid="{413F6085-B025-40E1-9104-0BE6C0707BCB}"/>
    <cellStyle name="Total 7 8" xfId="28954" xr:uid="{F9C0FEA3-7AC9-42C5-85DA-C5A08F3585FA}"/>
    <cellStyle name="Total 8" xfId="20029" xr:uid="{00000000-0005-0000-0000-00006C4B0000}"/>
    <cellStyle name="Total 8 2" xfId="20030" xr:uid="{00000000-0005-0000-0000-00006D4B0000}"/>
    <cellStyle name="Total 8 3" xfId="20031" xr:uid="{00000000-0005-0000-0000-00006E4B0000}"/>
    <cellStyle name="Total 9" xfId="20032" xr:uid="{00000000-0005-0000-0000-00006F4B0000}"/>
    <cellStyle name="Total 9 2" xfId="20033" xr:uid="{00000000-0005-0000-0000-0000704B0000}"/>
    <cellStyle name="Unprot" xfId="2810" xr:uid="{00000000-0005-0000-0000-0000E10A0000}"/>
    <cellStyle name="Unprot 2" xfId="2811" xr:uid="{00000000-0005-0000-0000-0000E20A0000}"/>
    <cellStyle name="Unprot 2 2" xfId="20035" xr:uid="{00000000-0005-0000-0000-0000734B0000}"/>
    <cellStyle name="Unprot 2 2 2" xfId="20036" xr:uid="{00000000-0005-0000-0000-0000744B0000}"/>
    <cellStyle name="Unprot 2 3" xfId="20037" xr:uid="{00000000-0005-0000-0000-0000754B0000}"/>
    <cellStyle name="Unprot 2 4" xfId="20034" xr:uid="{00000000-0005-0000-0000-0000724B0000}"/>
    <cellStyle name="Unprot 3" xfId="20038" xr:uid="{00000000-0005-0000-0000-0000764B0000}"/>
    <cellStyle name="Unprot 4" xfId="20039" xr:uid="{00000000-0005-0000-0000-0000774B0000}"/>
    <cellStyle name="Unprot 5" xfId="20040" xr:uid="{00000000-0005-0000-0000-0000784B0000}"/>
    <cellStyle name="Unprot$" xfId="2813" xr:uid="{00000000-0005-0000-0000-0000E30A0000}"/>
    <cellStyle name="Unprot$ 2" xfId="5307" xr:uid="{00000000-0005-0000-0000-00007A4B0000}"/>
    <cellStyle name="Unprot$ 2 2" xfId="20041" xr:uid="{00000000-0005-0000-0000-00007B4B0000}"/>
    <cellStyle name="Unprot$ 3" xfId="20042" xr:uid="{00000000-0005-0000-0000-00007C4B0000}"/>
    <cellStyle name="Unprot$ 4" xfId="20043" xr:uid="{00000000-0005-0000-0000-00007D4B0000}"/>
    <cellStyle name="Unprot$ 5" xfId="20044" xr:uid="{00000000-0005-0000-0000-00007E4B0000}"/>
    <cellStyle name="Unprot_01 05 Reports" xfId="2812" xr:uid="{00000000-0005-0000-0000-0000E40A0000}"/>
    <cellStyle name="Unprotect" xfId="2814" xr:uid="{00000000-0005-0000-0000-0000E50A0000}"/>
    <cellStyle name="Unprotect 2" xfId="20045" xr:uid="{00000000-0005-0000-0000-0000814B0000}"/>
    <cellStyle name="Unprotect 3" xfId="20046" xr:uid="{00000000-0005-0000-0000-0000824B0000}"/>
    <cellStyle name="Unprotect 3 2" xfId="20526" xr:uid="{00000000-0005-0000-0000-0000824B0000}"/>
    <cellStyle name="Unprotect 3 2 2" xfId="31256" xr:uid="{8F0C7F01-B9F1-48C9-9A4B-41E58A7C2B80}"/>
    <cellStyle name="Unprotect 3 3" xfId="29703" xr:uid="{0C78171B-DA8A-44B5-9207-E99B78E8DCFB}"/>
    <cellStyle name="Unprotect 3 4" xfId="30887" xr:uid="{BAFD09FA-56E7-465A-8465-E410374321BA}"/>
    <cellStyle name="Unprotect 4" xfId="20047" xr:uid="{00000000-0005-0000-0000-0000834B0000}"/>
    <cellStyle name="Unprotect 5" xfId="16353" xr:uid="{00000000-0005-0000-0000-0000804B0000}"/>
    <cellStyle name="Unprotect 5 2" xfId="26915" xr:uid="{60F64DE1-6D02-465F-A611-B83E50C8DAF2}"/>
    <cellStyle name="Unprotect 6" xfId="27709" xr:uid="{48DFF446-F353-4DF4-B790-55B64E52BAD3}"/>
    <cellStyle name="Unprotect 7" xfId="28953" xr:uid="{C351447C-A2AB-4759-A18A-2EAD64234574}"/>
    <cellStyle name="USD" xfId="2815" xr:uid="{00000000-0005-0000-0000-0000E60A0000}"/>
    <cellStyle name="USD 2" xfId="20049" xr:uid="{00000000-0005-0000-0000-0000854B0000}"/>
    <cellStyle name="USD 2 2" xfId="20050" xr:uid="{00000000-0005-0000-0000-0000864B0000}"/>
    <cellStyle name="USD 3" xfId="20051" xr:uid="{00000000-0005-0000-0000-0000874B0000}"/>
    <cellStyle name="USD 4" xfId="20048" xr:uid="{00000000-0005-0000-0000-0000844B0000}"/>
    <cellStyle name="USD billion" xfId="2816" xr:uid="{00000000-0005-0000-0000-0000E70A0000}"/>
    <cellStyle name="USD billion 2" xfId="20053" xr:uid="{00000000-0005-0000-0000-0000894B0000}"/>
    <cellStyle name="USD billion 2 2" xfId="20054" xr:uid="{00000000-0005-0000-0000-00008A4B0000}"/>
    <cellStyle name="USD billion 3" xfId="20055" xr:uid="{00000000-0005-0000-0000-00008B4B0000}"/>
    <cellStyle name="USD billion 4" xfId="20052" xr:uid="{00000000-0005-0000-0000-0000884B0000}"/>
    <cellStyle name="USD million" xfId="2817" xr:uid="{00000000-0005-0000-0000-0000E80A0000}"/>
    <cellStyle name="USD million 2" xfId="20057" xr:uid="{00000000-0005-0000-0000-00008D4B0000}"/>
    <cellStyle name="USD million 2 2" xfId="20058" xr:uid="{00000000-0005-0000-0000-00008E4B0000}"/>
    <cellStyle name="USD million 3" xfId="20059" xr:uid="{00000000-0005-0000-0000-00008F4B0000}"/>
    <cellStyle name="USD million 4" xfId="20056" xr:uid="{00000000-0005-0000-0000-00008C4B0000}"/>
    <cellStyle name="USD thousand" xfId="2818" xr:uid="{00000000-0005-0000-0000-0000E90A0000}"/>
    <cellStyle name="USD thousand 2" xfId="20061" xr:uid="{00000000-0005-0000-0000-0000914B0000}"/>
    <cellStyle name="USD thousand 2 2" xfId="20062" xr:uid="{00000000-0005-0000-0000-0000924B0000}"/>
    <cellStyle name="USD thousand 3" xfId="20063" xr:uid="{00000000-0005-0000-0000-0000934B0000}"/>
    <cellStyle name="USD thousand 4" xfId="20060" xr:uid="{00000000-0005-0000-0000-0000904B0000}"/>
    <cellStyle name="Value" xfId="2819" xr:uid="{00000000-0005-0000-0000-0000EA0A0000}"/>
    <cellStyle name="Warning Text" xfId="78" builtinId="11" customBuiltin="1"/>
    <cellStyle name="Warning Text 10" xfId="20064" xr:uid="{00000000-0005-0000-0000-0000954B0000}"/>
    <cellStyle name="Warning Text 11" xfId="20065" xr:uid="{00000000-0005-0000-0000-0000964B0000}"/>
    <cellStyle name="Warning Text 12" xfId="20066" xr:uid="{00000000-0005-0000-0000-0000974B0000}"/>
    <cellStyle name="Warning Text 2" xfId="2820" xr:uid="{00000000-0005-0000-0000-0000EB0A0000}"/>
    <cellStyle name="Warning Text 2 2" xfId="20068" xr:uid="{00000000-0005-0000-0000-0000994B0000}"/>
    <cellStyle name="Warning Text 2 2 2" xfId="20069" xr:uid="{00000000-0005-0000-0000-00009A4B0000}"/>
    <cellStyle name="Warning Text 2 2 2 2" xfId="20070" xr:uid="{00000000-0005-0000-0000-00009B4B0000}"/>
    <cellStyle name="Warning Text 2 2 3" xfId="20071" xr:uid="{00000000-0005-0000-0000-00009C4B0000}"/>
    <cellStyle name="Warning Text 2 2 4" xfId="20072" xr:uid="{00000000-0005-0000-0000-00009D4B0000}"/>
    <cellStyle name="Warning Text 2 3" xfId="20073" xr:uid="{00000000-0005-0000-0000-00009E4B0000}"/>
    <cellStyle name="Warning Text 2 3 2" xfId="20074" xr:uid="{00000000-0005-0000-0000-00009F4B0000}"/>
    <cellStyle name="Warning Text 2 3 3" xfId="20075" xr:uid="{00000000-0005-0000-0000-0000A04B0000}"/>
    <cellStyle name="Warning Text 2 4" xfId="20076" xr:uid="{00000000-0005-0000-0000-0000A14B0000}"/>
    <cellStyle name="Warning Text 2 5" xfId="20077" xr:uid="{00000000-0005-0000-0000-0000A24B0000}"/>
    <cellStyle name="Warning Text 2 6" xfId="20078" xr:uid="{00000000-0005-0000-0000-0000A34B0000}"/>
    <cellStyle name="Warning Text 2 7" xfId="20067" xr:uid="{00000000-0005-0000-0000-0000984B0000}"/>
    <cellStyle name="Warning Text 3" xfId="2821" xr:uid="{00000000-0005-0000-0000-0000EC0A0000}"/>
    <cellStyle name="Warning Text 3 2" xfId="20080" xr:uid="{00000000-0005-0000-0000-0000A54B0000}"/>
    <cellStyle name="Warning Text 3 3" xfId="20081" xr:uid="{00000000-0005-0000-0000-0000A64B0000}"/>
    <cellStyle name="Warning Text 3 4" xfId="20082" xr:uid="{00000000-0005-0000-0000-0000A74B0000}"/>
    <cellStyle name="Warning Text 3 5" xfId="20083" xr:uid="{00000000-0005-0000-0000-0000A84B0000}"/>
    <cellStyle name="Warning Text 3 6" xfId="20079" xr:uid="{00000000-0005-0000-0000-0000A44B0000}"/>
    <cellStyle name="Warning Text 4" xfId="2822" xr:uid="{00000000-0005-0000-0000-0000ED0A0000}"/>
    <cellStyle name="Warning Text 4 2" xfId="20085" xr:uid="{00000000-0005-0000-0000-0000AA4B0000}"/>
    <cellStyle name="Warning Text 4 2 2" xfId="20086" xr:uid="{00000000-0005-0000-0000-0000AB4B0000}"/>
    <cellStyle name="Warning Text 4 3" xfId="20087" xr:uid="{00000000-0005-0000-0000-0000AC4B0000}"/>
    <cellStyle name="Warning Text 4 4" xfId="20084" xr:uid="{00000000-0005-0000-0000-0000A94B0000}"/>
    <cellStyle name="Warning Text 5" xfId="2823" xr:uid="{00000000-0005-0000-0000-0000EE0A0000}"/>
    <cellStyle name="Warning Text 5 2" xfId="20089" xr:uid="{00000000-0005-0000-0000-0000AE4B0000}"/>
    <cellStyle name="Warning Text 5 2 2" xfId="20090" xr:uid="{00000000-0005-0000-0000-0000AF4B0000}"/>
    <cellStyle name="Warning Text 5 3" xfId="20091" xr:uid="{00000000-0005-0000-0000-0000B04B0000}"/>
    <cellStyle name="Warning Text 5 4" xfId="20088" xr:uid="{00000000-0005-0000-0000-0000AD4B0000}"/>
    <cellStyle name="Warning Text 6" xfId="2824" xr:uid="{00000000-0005-0000-0000-0000EF0A0000}"/>
    <cellStyle name="Warning Text 6 2" xfId="20093" xr:uid="{00000000-0005-0000-0000-0000B24B0000}"/>
    <cellStyle name="Warning Text 6 2 2" xfId="20094" xr:uid="{00000000-0005-0000-0000-0000B34B0000}"/>
    <cellStyle name="Warning Text 6 3" xfId="20095" xr:uid="{00000000-0005-0000-0000-0000B44B0000}"/>
    <cellStyle name="Warning Text 6 4" xfId="20092" xr:uid="{00000000-0005-0000-0000-0000B14B0000}"/>
    <cellStyle name="Warning Text 7" xfId="2825" xr:uid="{00000000-0005-0000-0000-0000F00A0000}"/>
    <cellStyle name="Warning Text 7 2" xfId="20097" xr:uid="{00000000-0005-0000-0000-0000B64B0000}"/>
    <cellStyle name="Warning Text 7 2 2" xfId="20098" xr:uid="{00000000-0005-0000-0000-0000B74B0000}"/>
    <cellStyle name="Warning Text 7 3" xfId="20099" xr:uid="{00000000-0005-0000-0000-0000B84B0000}"/>
    <cellStyle name="Warning Text 7 4" xfId="20096" xr:uid="{00000000-0005-0000-0000-0000B54B0000}"/>
    <cellStyle name="Warning Text 8" xfId="20100" xr:uid="{00000000-0005-0000-0000-0000B94B0000}"/>
    <cellStyle name="Warning Text 8 2" xfId="20101" xr:uid="{00000000-0005-0000-0000-0000BA4B0000}"/>
    <cellStyle name="Warning Text 8 3" xfId="20102" xr:uid="{00000000-0005-0000-0000-0000BB4B0000}"/>
    <cellStyle name="Warning Text 9" xfId="20103" xr:uid="{00000000-0005-0000-0000-0000BC4B0000}"/>
    <cellStyle name="Warning Text 9 2" xfId="20104" xr:uid="{00000000-0005-0000-0000-0000BD4B0000}"/>
    <cellStyle name="XBodyBottom" xfId="2826" xr:uid="{00000000-0005-0000-0000-0000F10A0000}"/>
    <cellStyle name="XBodyBottom 2" xfId="5306" xr:uid="{00000000-0005-0000-0000-0000BF4B0000}"/>
    <cellStyle name="XBodyCenter" xfId="2827" xr:uid="{00000000-0005-0000-0000-0000F20A0000}"/>
    <cellStyle name="XBodyCenter 2" xfId="5305" xr:uid="{00000000-0005-0000-0000-0000C14B0000}"/>
    <cellStyle name="XBodyCenter 2 2" xfId="13602" xr:uid="{00000000-0005-0000-0000-0000C14B0000}"/>
    <cellStyle name="XBodyCenter 3" xfId="5501" xr:uid="{00000000-0005-0000-0000-0000C04B0000}"/>
    <cellStyle name="XBodyTop" xfId="2828" xr:uid="{00000000-0005-0000-0000-0000F30A0000}"/>
    <cellStyle name="XBodyTop 2" xfId="2829" xr:uid="{00000000-0005-0000-0000-0000F40A0000}"/>
    <cellStyle name="XBodyTop 2 2" xfId="13599" xr:uid="{00000000-0005-0000-0000-0000C34B0000}"/>
    <cellStyle name="XBodyTop 2 2 2" xfId="26889" xr:uid="{FB09ED87-26DB-4AB5-857C-F860C16A53B6}"/>
    <cellStyle name="XBodyTop 2 2 3" xfId="28937" xr:uid="{DDD26AE0-5DF2-40F3-9C0E-F5FBE35EF130}"/>
    <cellStyle name="XBodyTop 2 2 4" xfId="20771" xr:uid="{78D0202C-3F7B-4E91-BEE5-E4A58E8578E3}"/>
    <cellStyle name="XBodyTop 2 2 5" xfId="27879" xr:uid="{94D0A5F1-77A8-49D6-99FF-6BC3349D44AD}"/>
    <cellStyle name="XBodyTop 2 2 6" xfId="27582" xr:uid="{E705CE50-98D0-4734-A8A1-5BEBC42A810C}"/>
    <cellStyle name="XBodyTop 2 3" xfId="21009" xr:uid="{B0C6E458-85B5-462F-8DAD-FDEEF847D9FC}"/>
    <cellStyle name="XBodyTop 2 4" xfId="29402" xr:uid="{8869ECBD-5125-40A7-A589-ED4AE792AD20}"/>
    <cellStyle name="XBodyTop 3" xfId="16344" xr:uid="{00000000-0005-0000-0000-0000C24B0000}"/>
    <cellStyle name="XBodyTop 3 2" xfId="27534" xr:uid="{5D786E0B-93C2-46FA-8671-F0E228E3B41C}"/>
    <cellStyle name="XBodyTop 3 3" xfId="29216" xr:uid="{D2B63BE4-F07F-4D70-8397-6E2B9E36F1D7}"/>
    <cellStyle name="XBodyTop 3 4" xfId="26587" xr:uid="{47C9C807-742B-4601-A355-CBB29566C681}"/>
    <cellStyle name="XBodyTop 3 5" xfId="27858" xr:uid="{8BE72840-13EF-4437-8744-9380ED51B940}"/>
    <cellStyle name="XBodyTop 3 6" xfId="29704" xr:uid="{B04BF589-AF46-4302-BE4E-8ADA58909780}"/>
    <cellStyle name="XBodyTop 4" xfId="21008" xr:uid="{4675B820-B27D-4BA1-A878-62EAA247DA6B}"/>
    <cellStyle name="XBodyTop 5" xfId="29403" xr:uid="{C745EC3B-54FB-461F-A644-561F8984F4C2}"/>
    <cellStyle name="XPivot1" xfId="2830" xr:uid="{00000000-0005-0000-0000-0000F50A0000}"/>
    <cellStyle name="XPivot10" xfId="2831" xr:uid="{00000000-0005-0000-0000-0000F60A0000}"/>
    <cellStyle name="XPivot10 2" xfId="5304" xr:uid="{00000000-0005-0000-0000-0000C64B0000}"/>
    <cellStyle name="XPivot11" xfId="2832" xr:uid="{00000000-0005-0000-0000-0000F70A0000}"/>
    <cellStyle name="XPivot11 2" xfId="5303" xr:uid="{00000000-0005-0000-0000-0000C84B0000}"/>
    <cellStyle name="XPivot12" xfId="2833" xr:uid="{00000000-0005-0000-0000-0000F80A0000}"/>
    <cellStyle name="XPivot13" xfId="2834" xr:uid="{00000000-0005-0000-0000-0000F90A0000}"/>
    <cellStyle name="XPivot13 2" xfId="5302" xr:uid="{00000000-0005-0000-0000-0000CB4B0000}"/>
    <cellStyle name="XPivot14" xfId="2835" xr:uid="{00000000-0005-0000-0000-0000FA0A0000}"/>
    <cellStyle name="XPivot14 2" xfId="5301" xr:uid="{00000000-0005-0000-0000-0000CD4B0000}"/>
    <cellStyle name="XPivot15" xfId="2836" xr:uid="{00000000-0005-0000-0000-0000FB0A0000}"/>
    <cellStyle name="XPivot15 2" xfId="5300" xr:uid="{00000000-0005-0000-0000-0000CF4B0000}"/>
    <cellStyle name="XPivot2" xfId="2837" xr:uid="{00000000-0005-0000-0000-0000FC0A0000}"/>
    <cellStyle name="XPivot3" xfId="2838" xr:uid="{00000000-0005-0000-0000-0000FD0A0000}"/>
    <cellStyle name="XPivot4" xfId="2839" xr:uid="{00000000-0005-0000-0000-0000FE0A0000}"/>
    <cellStyle name="XPivot4 2" xfId="5299" xr:uid="{00000000-0005-0000-0000-0000D34B0000}"/>
    <cellStyle name="XPivot5" xfId="2840" xr:uid="{00000000-0005-0000-0000-0000FF0A0000}"/>
    <cellStyle name="XPivot5 2" xfId="5298" xr:uid="{00000000-0005-0000-0000-0000D54B0000}"/>
    <cellStyle name="XPivot6" xfId="2841" xr:uid="{00000000-0005-0000-0000-0000000B0000}"/>
    <cellStyle name="XPivot6 2" xfId="5297" xr:uid="{00000000-0005-0000-0000-0000D74B0000}"/>
    <cellStyle name="XPivot7" xfId="2842" xr:uid="{00000000-0005-0000-0000-0000010B0000}"/>
    <cellStyle name="XPivot7 2" xfId="5296" xr:uid="{00000000-0005-0000-0000-0000D94B0000}"/>
    <cellStyle name="XPivot9" xfId="2843" xr:uid="{00000000-0005-0000-0000-0000020B0000}"/>
    <cellStyle name="XSubtotalLine0" xfId="2844" xr:uid="{00000000-0005-0000-0000-0000030B0000}"/>
    <cellStyle name="XSubTotalLine1" xfId="2845" xr:uid="{00000000-0005-0000-0000-0000040B0000}"/>
    <cellStyle name="XSubTotalLine2" xfId="2846" xr:uid="{00000000-0005-0000-0000-0000050B0000}"/>
    <cellStyle name="XSubTotalLine3" xfId="2847" xr:uid="{00000000-0005-0000-0000-0000060B0000}"/>
    <cellStyle name="XSubTotalLine4" xfId="2848" xr:uid="{00000000-0005-0000-0000-0000070B0000}"/>
    <cellStyle name="XSubTotalLine5" xfId="2849" xr:uid="{00000000-0005-0000-0000-0000080B0000}"/>
    <cellStyle name="XSubTotalLine6" xfId="2850" xr:uid="{00000000-0005-0000-0000-0000090B0000}"/>
    <cellStyle name="XTitlesHidden" xfId="2851" xr:uid="{00000000-0005-0000-0000-00000A0B0000}"/>
    <cellStyle name="XTitlesHidden 2" xfId="2852" xr:uid="{00000000-0005-0000-0000-00000B0B0000}"/>
    <cellStyle name="XTitlesHidden 2 2" xfId="2921" xr:uid="{00000000-0005-0000-0000-00000C0B0000}"/>
    <cellStyle name="XTitlesHidden 2 2 2" xfId="21071" xr:uid="{75669453-5622-4BEA-AF4E-8ADA59EB0623}"/>
    <cellStyle name="XTitlesHidden 2 3" xfId="21011" xr:uid="{77AFFF74-E509-4E11-A75B-0F2E594A1D6B}"/>
    <cellStyle name="XTitlesHidden 3" xfId="2920" xr:uid="{00000000-0005-0000-0000-00000D0B0000}"/>
    <cellStyle name="XTitlesHidden 3 2" xfId="21070" xr:uid="{B1C7D013-FB68-4B15-88BA-72AE36A47A36}"/>
    <cellStyle name="XTitlesHidden 4" xfId="15909" xr:uid="{00000000-0005-0000-0000-0000E24B0000}"/>
    <cellStyle name="XTitlesHidden 4 2" xfId="27376" xr:uid="{FB8DB0F5-7DA0-4843-BD15-AE0C856E304A}"/>
    <cellStyle name="XTitlesHidden 5" xfId="21010" xr:uid="{7EAAE4E7-E9D7-45C9-B949-E9FB8E418FB6}"/>
    <cellStyle name="XTitlesHidden_App b.3 Unspent_" xfId="2853" xr:uid="{00000000-0005-0000-0000-00000E0B0000}"/>
    <cellStyle name="XTitlesUnhidden" xfId="2854" xr:uid="{00000000-0005-0000-0000-00000F0B0000}"/>
    <cellStyle name="XTitlesUnhidden 2" xfId="2855" xr:uid="{00000000-0005-0000-0000-0000100B0000}"/>
    <cellStyle name="XTitlesUnhidden 2 2" xfId="2923" xr:uid="{00000000-0005-0000-0000-0000110B0000}"/>
    <cellStyle name="XTitlesUnhidden 2 2 2" xfId="21073" xr:uid="{C5AB3978-1592-4865-9DF3-AC60FEA93963}"/>
    <cellStyle name="XTitlesUnhidden 2 3" xfId="21013" xr:uid="{B8F06211-F6B2-4DE7-A3D5-D8B529EFF869}"/>
    <cellStyle name="XTitlesUnhidden 3" xfId="2922" xr:uid="{00000000-0005-0000-0000-0000120B0000}"/>
    <cellStyle name="XTitlesUnhidden 3 2" xfId="21072" xr:uid="{32EE9403-85B8-4B88-AF0F-DDA9C66917EE}"/>
    <cellStyle name="XTitlesUnhidden 4" xfId="15906" xr:uid="{00000000-0005-0000-0000-0000E34B0000}"/>
    <cellStyle name="XTitlesUnhidden 4 2" xfId="27375" xr:uid="{16F41DBA-9AEE-4AC1-9BE8-6253A2A9818F}"/>
    <cellStyle name="XTitlesUnhidden 5" xfId="21012" xr:uid="{2868950B-604F-4E00-BB01-EAAC980F9FF2}"/>
    <cellStyle name="XTitlesUnhidden_App b.3 Unspent_" xfId="2856" xr:uid="{00000000-0005-0000-0000-0000130B0000}"/>
    <cellStyle name="XTotals" xfId="2857" xr:uid="{00000000-0005-0000-0000-0000140B0000}"/>
    <cellStyle name="XTotals 2" xfId="2858" xr:uid="{00000000-0005-0000-0000-0000150B0000}"/>
    <cellStyle name="XTotals 2 2" xfId="2925" xr:uid="{00000000-0005-0000-0000-0000160B0000}"/>
    <cellStyle name="XTotals 2 2 2" xfId="21075" xr:uid="{FA5C4160-8F21-4466-84FB-B96CFE9DA4A8}"/>
    <cellStyle name="XTotals 2 3" xfId="21015" xr:uid="{0586CE5B-6002-46AA-8427-5FE283745524}"/>
    <cellStyle name="XTotals 3" xfId="2924" xr:uid="{00000000-0005-0000-0000-0000170B0000}"/>
    <cellStyle name="XTotals 3 2" xfId="21074" xr:uid="{E9160818-0499-4D63-A1AA-AC75B112E940}"/>
    <cellStyle name="XTotals 4" xfId="15903" xr:uid="{00000000-0005-0000-0000-0000E44B0000}"/>
    <cellStyle name="XTotals 4 2" xfId="27374" xr:uid="{AF0CC5BD-13B1-4A6E-BC3C-E62D17C96BFE}"/>
    <cellStyle name="XTotals 5" xfId="21014" xr:uid="{FFF32CF2-C96C-4CD9-B41C-8117E62452DD}"/>
    <cellStyle name="XTotals_App b.3 Unspent_" xfId="2859" xr:uid="{00000000-0005-0000-0000-0000180B0000}"/>
    <cellStyle name="Year" xfId="2860" xr:uid="{00000000-0005-0000-0000-0000190B0000}"/>
    <cellStyle name="Year 2" xfId="20106" xr:uid="{00000000-0005-0000-0000-0000E64B0000}"/>
    <cellStyle name="Year 2 2" xfId="20107" xr:uid="{00000000-0005-0000-0000-0000E74B0000}"/>
    <cellStyle name="Year 3" xfId="20108" xr:uid="{00000000-0005-0000-0000-0000E84B0000}"/>
    <cellStyle name="Year 4" xfId="20105" xr:uid="{00000000-0005-0000-0000-0000E54B0000}"/>
    <cellStyle name="Year_Mth" xfId="5498" xr:uid="{00000000-0005-0000-0000-0000E94B0000}"/>
    <cellStyle name="YrHeader" xfId="2861" xr:uid="{00000000-0005-0000-0000-00001A0B0000}"/>
    <cellStyle name="YrHeader 2" xfId="20110" xr:uid="{00000000-0005-0000-0000-0000EB4B0000}"/>
    <cellStyle name="YrHeader 2 2" xfId="20111" xr:uid="{00000000-0005-0000-0000-0000EC4B0000}"/>
    <cellStyle name="YrHeader 3" xfId="20112" xr:uid="{00000000-0005-0000-0000-0000ED4B0000}"/>
    <cellStyle name="YrHeader 4" xfId="20109" xr:uid="{00000000-0005-0000-0000-0000EA4B0000}"/>
    <cellStyle name="Zip_Code" xfId="2862" xr:uid="{00000000-0005-0000-0000-00001B0B0000}"/>
    <cellStyle name="敨瑥1渀欀" xfId="2863" xr:uid="{00000000-0005-0000-0000-00001C0B0000}"/>
    <cellStyle name="敨瑥1渀欀 2" xfId="20114" xr:uid="{00000000-0005-0000-0000-0000F04B0000}"/>
    <cellStyle name="敨瑥1渀欀 2 2" xfId="20115" xr:uid="{00000000-0005-0000-0000-0000F14B0000}"/>
    <cellStyle name="敨瑥1渀欀 3" xfId="20116" xr:uid="{00000000-0005-0000-0000-0000F24B0000}"/>
    <cellStyle name="敨瑥1渀欀 4" xfId="20113" xr:uid="{00000000-0005-0000-0000-0000EF4B0000}"/>
  </cellStyles>
  <dxfs count="0"/>
  <tableStyles count="0" defaultTableStyle="TableStyleMedium2" defaultPivotStyle="PivotStyleLight16"/>
  <colors>
    <mruColors>
      <color rgb="FFFFFFCC"/>
      <color rgb="FF0000FF"/>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tyles" Target="styles.xml"/><Relationship Id="rId40"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customXml" Target="../customXml/item2.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7</xdr:col>
      <xdr:colOff>607787</xdr:colOff>
      <xdr:row>22</xdr:row>
      <xdr:rowOff>195014</xdr:rowOff>
    </xdr:from>
    <xdr:ext cx="3232894" cy="376485"/>
    <xdr:sp macro="" textlink="">
      <xdr:nvSpPr>
        <xdr:cNvPr id="2" name="Rectangle 1">
          <a:extLst>
            <a:ext uri="{FF2B5EF4-FFF2-40B4-BE49-F238E27FC236}">
              <a16:creationId xmlns:a16="http://schemas.microsoft.com/office/drawing/2014/main" id="{F91792CF-9B92-459C-8631-20B4D05FB715}"/>
            </a:ext>
          </a:extLst>
        </xdr:cNvPr>
        <xdr:cNvSpPr/>
      </xdr:nvSpPr>
      <xdr:spPr>
        <a:xfrm flipV="1">
          <a:off x="13289644" y="3370014"/>
          <a:ext cx="3232894" cy="376485"/>
        </a:xfrm>
        <a:prstGeom prst="rect">
          <a:avLst/>
        </a:prstGeom>
        <a:noFill/>
      </xdr:spPr>
      <xdr:txBody>
        <a:bodyPr wrap="square" lIns="91440" tIns="45720" rIns="91440" bIns="45720">
          <a:noAutofit/>
        </a:bodyPr>
        <a:lstStyle/>
        <a:p>
          <a:pPr algn="ctr"/>
          <a:endParaRPr lang="en-US" sz="2800" b="0" cap="none" spc="0" baseline="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21</xdr:row>
      <xdr:rowOff>134471</xdr:rowOff>
    </xdr:from>
    <xdr:to>
      <xdr:col>3</xdr:col>
      <xdr:colOff>681189</xdr:colOff>
      <xdr:row>26</xdr:row>
      <xdr:rowOff>171392</xdr:rowOff>
    </xdr:to>
    <xdr:pic>
      <xdr:nvPicPr>
        <xdr:cNvPr id="2" name="Picture 1">
          <a:extLst>
            <a:ext uri="{FF2B5EF4-FFF2-40B4-BE49-F238E27FC236}">
              <a16:creationId xmlns:a16="http://schemas.microsoft.com/office/drawing/2014/main" id="{462C51AB-E073-490C-A77F-30D472347257}"/>
            </a:ext>
          </a:extLst>
        </xdr:cNvPr>
        <xdr:cNvPicPr>
          <a:picLocks noChangeAspect="1"/>
        </xdr:cNvPicPr>
      </xdr:nvPicPr>
      <xdr:blipFill>
        <a:blip xmlns:r="http://schemas.openxmlformats.org/officeDocument/2006/relationships" r:embed="rId1"/>
        <a:stretch>
          <a:fillRect/>
        </a:stretch>
      </xdr:blipFill>
      <xdr:spPr>
        <a:xfrm>
          <a:off x="1416050" y="4369921"/>
          <a:ext cx="8793179" cy="308322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23</xdr:row>
      <xdr:rowOff>0</xdr:rowOff>
    </xdr:from>
    <xdr:to>
      <xdr:col>10</xdr:col>
      <xdr:colOff>468165</xdr:colOff>
      <xdr:row>61</xdr:row>
      <xdr:rowOff>78490</xdr:rowOff>
    </xdr:to>
    <xdr:pic>
      <xdr:nvPicPr>
        <xdr:cNvPr id="2" name="Picture 1">
          <a:extLst>
            <a:ext uri="{FF2B5EF4-FFF2-40B4-BE49-F238E27FC236}">
              <a16:creationId xmlns:a16="http://schemas.microsoft.com/office/drawing/2014/main" id="{49B8E17C-A0F6-4013-BEFB-59155327E9E4}"/>
            </a:ext>
          </a:extLst>
        </xdr:cNvPr>
        <xdr:cNvPicPr>
          <a:picLocks noChangeAspect="1"/>
        </xdr:cNvPicPr>
      </xdr:nvPicPr>
      <xdr:blipFill>
        <a:blip xmlns:r="http://schemas.openxmlformats.org/officeDocument/2006/relationships" r:embed="rId1"/>
        <a:stretch>
          <a:fillRect/>
        </a:stretch>
      </xdr:blipFill>
      <xdr:spPr>
        <a:xfrm>
          <a:off x="3441700" y="4051300"/>
          <a:ext cx="8800000" cy="70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592666</xdr:colOff>
      <xdr:row>44</xdr:row>
      <xdr:rowOff>179916</xdr:rowOff>
    </xdr:from>
    <xdr:to>
      <xdr:col>3</xdr:col>
      <xdr:colOff>1561349</xdr:colOff>
      <xdr:row>53</xdr:row>
      <xdr:rowOff>130013</xdr:rowOff>
    </xdr:to>
    <xdr:pic>
      <xdr:nvPicPr>
        <xdr:cNvPr id="2" name="Picture 1">
          <a:extLst>
            <a:ext uri="{FF2B5EF4-FFF2-40B4-BE49-F238E27FC236}">
              <a16:creationId xmlns:a16="http://schemas.microsoft.com/office/drawing/2014/main" id="{DFC6D148-8EA7-41F1-8158-0A0EF05DFC41}"/>
            </a:ext>
          </a:extLst>
        </xdr:cNvPr>
        <xdr:cNvPicPr>
          <a:picLocks noChangeAspect="1"/>
        </xdr:cNvPicPr>
      </xdr:nvPicPr>
      <xdr:blipFill>
        <a:blip xmlns:r="http://schemas.openxmlformats.org/officeDocument/2006/relationships" r:embed="rId1"/>
        <a:stretch>
          <a:fillRect/>
        </a:stretch>
      </xdr:blipFill>
      <xdr:spPr>
        <a:xfrm>
          <a:off x="1621366" y="8155516"/>
          <a:ext cx="8550583" cy="1566807"/>
        </a:xfrm>
        <a:prstGeom prst="rect">
          <a:avLst/>
        </a:prstGeom>
      </xdr:spPr>
    </xdr:pic>
    <xdr:clientData/>
  </xdr:twoCellAnchor>
  <xdr:twoCellAnchor editAs="oneCell">
    <xdr:from>
      <xdr:col>0</xdr:col>
      <xdr:colOff>867833</xdr:colOff>
      <xdr:row>56</xdr:row>
      <xdr:rowOff>0</xdr:rowOff>
    </xdr:from>
    <xdr:to>
      <xdr:col>3</xdr:col>
      <xdr:colOff>927807</xdr:colOff>
      <xdr:row>72</xdr:row>
      <xdr:rowOff>19084</xdr:rowOff>
    </xdr:to>
    <xdr:pic>
      <xdr:nvPicPr>
        <xdr:cNvPr id="3" name="Picture 2">
          <a:extLst>
            <a:ext uri="{FF2B5EF4-FFF2-40B4-BE49-F238E27FC236}">
              <a16:creationId xmlns:a16="http://schemas.microsoft.com/office/drawing/2014/main" id="{8F4B5501-5248-4A1E-AC21-42DAC8EAD952}"/>
            </a:ext>
          </a:extLst>
        </xdr:cNvPr>
        <xdr:cNvPicPr>
          <a:picLocks noChangeAspect="1"/>
        </xdr:cNvPicPr>
      </xdr:nvPicPr>
      <xdr:blipFill>
        <a:blip xmlns:r="http://schemas.openxmlformats.org/officeDocument/2006/relationships" r:embed="rId2"/>
        <a:stretch>
          <a:fillRect/>
        </a:stretch>
      </xdr:blipFill>
      <xdr:spPr>
        <a:xfrm>
          <a:off x="864658" y="10144125"/>
          <a:ext cx="9423049" cy="290198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541866</xdr:colOff>
      <xdr:row>45</xdr:row>
      <xdr:rowOff>179916</xdr:rowOff>
    </xdr:from>
    <xdr:to>
      <xdr:col>3</xdr:col>
      <xdr:colOff>1437101</xdr:colOff>
      <xdr:row>54</xdr:row>
      <xdr:rowOff>86197</xdr:rowOff>
    </xdr:to>
    <xdr:pic>
      <xdr:nvPicPr>
        <xdr:cNvPr id="2" name="Picture 1">
          <a:extLst>
            <a:ext uri="{FF2B5EF4-FFF2-40B4-BE49-F238E27FC236}">
              <a16:creationId xmlns:a16="http://schemas.microsoft.com/office/drawing/2014/main" id="{B8BEB83B-7F9F-4DC2-ABAE-14119D7680B9}"/>
            </a:ext>
          </a:extLst>
        </xdr:cNvPr>
        <xdr:cNvPicPr>
          <a:picLocks noChangeAspect="1"/>
        </xdr:cNvPicPr>
      </xdr:nvPicPr>
      <xdr:blipFill>
        <a:blip xmlns:r="http://schemas.openxmlformats.org/officeDocument/2006/relationships" r:embed="rId1"/>
        <a:stretch>
          <a:fillRect/>
        </a:stretch>
      </xdr:blipFill>
      <xdr:spPr>
        <a:xfrm>
          <a:off x="1574799" y="9010649"/>
          <a:ext cx="8543175" cy="1601731"/>
        </a:xfrm>
        <a:prstGeom prst="rect">
          <a:avLst/>
        </a:prstGeom>
      </xdr:spPr>
    </xdr:pic>
    <xdr:clientData/>
  </xdr:twoCellAnchor>
  <xdr:twoCellAnchor editAs="oneCell">
    <xdr:from>
      <xdr:col>0</xdr:col>
      <xdr:colOff>867833</xdr:colOff>
      <xdr:row>55</xdr:row>
      <xdr:rowOff>0</xdr:rowOff>
    </xdr:from>
    <xdr:to>
      <xdr:col>2</xdr:col>
      <xdr:colOff>4849638</xdr:colOff>
      <xdr:row>71</xdr:row>
      <xdr:rowOff>9559</xdr:rowOff>
    </xdr:to>
    <xdr:pic>
      <xdr:nvPicPr>
        <xdr:cNvPr id="3" name="Picture 2">
          <a:extLst>
            <a:ext uri="{FF2B5EF4-FFF2-40B4-BE49-F238E27FC236}">
              <a16:creationId xmlns:a16="http://schemas.microsoft.com/office/drawing/2014/main" id="{53353594-DEED-45DC-A502-83C9CA3369C7}"/>
            </a:ext>
          </a:extLst>
        </xdr:cNvPr>
        <xdr:cNvPicPr>
          <a:picLocks noChangeAspect="1"/>
        </xdr:cNvPicPr>
      </xdr:nvPicPr>
      <xdr:blipFill>
        <a:blip xmlns:r="http://schemas.openxmlformats.org/officeDocument/2006/relationships" r:embed="rId2"/>
        <a:stretch>
          <a:fillRect/>
        </a:stretch>
      </xdr:blipFill>
      <xdr:spPr>
        <a:xfrm>
          <a:off x="864658" y="10144125"/>
          <a:ext cx="9363430" cy="290198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592666</xdr:colOff>
      <xdr:row>43</xdr:row>
      <xdr:rowOff>188575</xdr:rowOff>
    </xdr:from>
    <xdr:to>
      <xdr:col>3</xdr:col>
      <xdr:colOff>1312398</xdr:colOff>
      <xdr:row>52</xdr:row>
      <xdr:rowOff>120256</xdr:rowOff>
    </xdr:to>
    <xdr:pic>
      <xdr:nvPicPr>
        <xdr:cNvPr id="2" name="Picture 1">
          <a:extLst>
            <a:ext uri="{FF2B5EF4-FFF2-40B4-BE49-F238E27FC236}">
              <a16:creationId xmlns:a16="http://schemas.microsoft.com/office/drawing/2014/main" id="{49255A30-8B20-42FE-9192-3EC116E61F32}"/>
            </a:ext>
          </a:extLst>
        </xdr:cNvPr>
        <xdr:cNvPicPr>
          <a:picLocks noChangeAspect="1"/>
        </xdr:cNvPicPr>
      </xdr:nvPicPr>
      <xdr:blipFill>
        <a:blip xmlns:r="http://schemas.openxmlformats.org/officeDocument/2006/relationships" r:embed="rId1"/>
        <a:stretch>
          <a:fillRect/>
        </a:stretch>
      </xdr:blipFill>
      <xdr:spPr>
        <a:xfrm>
          <a:off x="1623098" y="8856325"/>
          <a:ext cx="8504255" cy="1646181"/>
        </a:xfrm>
        <a:prstGeom prst="rect">
          <a:avLst/>
        </a:prstGeom>
      </xdr:spPr>
    </xdr:pic>
    <xdr:clientData/>
  </xdr:twoCellAnchor>
  <xdr:twoCellAnchor editAs="oneCell">
    <xdr:from>
      <xdr:col>0</xdr:col>
      <xdr:colOff>867833</xdr:colOff>
      <xdr:row>55</xdr:row>
      <xdr:rowOff>0</xdr:rowOff>
    </xdr:from>
    <xdr:to>
      <xdr:col>3</xdr:col>
      <xdr:colOff>1388645</xdr:colOff>
      <xdr:row>71</xdr:row>
      <xdr:rowOff>22440</xdr:rowOff>
    </xdr:to>
    <xdr:pic>
      <xdr:nvPicPr>
        <xdr:cNvPr id="3" name="Picture 2">
          <a:extLst>
            <a:ext uri="{FF2B5EF4-FFF2-40B4-BE49-F238E27FC236}">
              <a16:creationId xmlns:a16="http://schemas.microsoft.com/office/drawing/2014/main" id="{B08CEA65-6480-4FD7-BC96-6413A1B815F7}"/>
            </a:ext>
          </a:extLst>
        </xdr:cNvPr>
        <xdr:cNvPicPr>
          <a:picLocks noChangeAspect="1"/>
        </xdr:cNvPicPr>
      </xdr:nvPicPr>
      <xdr:blipFill>
        <a:blip xmlns:r="http://schemas.openxmlformats.org/officeDocument/2006/relationships" r:embed="rId2"/>
        <a:stretch>
          <a:fillRect/>
        </a:stretch>
      </xdr:blipFill>
      <xdr:spPr>
        <a:xfrm>
          <a:off x="864658" y="10144125"/>
          <a:ext cx="9362371" cy="290198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1496367</xdr:colOff>
      <xdr:row>52</xdr:row>
      <xdr:rowOff>111597</xdr:rowOff>
    </xdr:to>
    <xdr:pic>
      <xdr:nvPicPr>
        <xdr:cNvPr id="2" name="Picture 1">
          <a:extLst>
            <a:ext uri="{FF2B5EF4-FFF2-40B4-BE49-F238E27FC236}">
              <a16:creationId xmlns:a16="http://schemas.microsoft.com/office/drawing/2014/main" id="{55C70868-FCD3-4614-930D-B5F0E2941263}"/>
            </a:ext>
          </a:extLst>
        </xdr:cNvPr>
        <xdr:cNvPicPr>
          <a:picLocks noChangeAspect="1"/>
        </xdr:cNvPicPr>
      </xdr:nvPicPr>
      <xdr:blipFill>
        <a:blip xmlns:r="http://schemas.openxmlformats.org/officeDocument/2006/relationships" r:embed="rId1"/>
        <a:stretch>
          <a:fillRect/>
        </a:stretch>
      </xdr:blipFill>
      <xdr:spPr>
        <a:xfrm>
          <a:off x="1621366" y="8155516"/>
          <a:ext cx="8519891" cy="1557281"/>
        </a:xfrm>
        <a:prstGeom prst="rect">
          <a:avLst/>
        </a:prstGeom>
      </xdr:spPr>
    </xdr:pic>
    <xdr:clientData/>
  </xdr:twoCellAnchor>
  <xdr:twoCellAnchor editAs="oneCell">
    <xdr:from>
      <xdr:col>0</xdr:col>
      <xdr:colOff>867833</xdr:colOff>
      <xdr:row>55</xdr:row>
      <xdr:rowOff>0</xdr:rowOff>
    </xdr:from>
    <xdr:to>
      <xdr:col>4</xdr:col>
      <xdr:colOff>79306</xdr:colOff>
      <xdr:row>71</xdr:row>
      <xdr:rowOff>9559</xdr:rowOff>
    </xdr:to>
    <xdr:pic>
      <xdr:nvPicPr>
        <xdr:cNvPr id="3" name="Picture 2">
          <a:extLst>
            <a:ext uri="{FF2B5EF4-FFF2-40B4-BE49-F238E27FC236}">
              <a16:creationId xmlns:a16="http://schemas.microsoft.com/office/drawing/2014/main" id="{C4CF641B-D1A2-41D1-B26C-49F0D0BE22B5}"/>
            </a:ext>
          </a:extLst>
        </xdr:cNvPr>
        <xdr:cNvPicPr>
          <a:picLocks noChangeAspect="1"/>
        </xdr:cNvPicPr>
      </xdr:nvPicPr>
      <xdr:blipFill>
        <a:blip xmlns:r="http://schemas.openxmlformats.org/officeDocument/2006/relationships" r:embed="rId2"/>
        <a:stretch>
          <a:fillRect/>
        </a:stretch>
      </xdr:blipFill>
      <xdr:spPr>
        <a:xfrm>
          <a:off x="864658" y="10144125"/>
          <a:ext cx="9431163" cy="290198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592666</xdr:colOff>
      <xdr:row>43</xdr:row>
      <xdr:rowOff>179916</xdr:rowOff>
    </xdr:from>
    <xdr:to>
      <xdr:col>3</xdr:col>
      <xdr:colOff>1546109</xdr:colOff>
      <xdr:row>52</xdr:row>
      <xdr:rowOff>111597</xdr:rowOff>
    </xdr:to>
    <xdr:pic>
      <xdr:nvPicPr>
        <xdr:cNvPr id="2" name="Picture 1">
          <a:extLst>
            <a:ext uri="{FF2B5EF4-FFF2-40B4-BE49-F238E27FC236}">
              <a16:creationId xmlns:a16="http://schemas.microsoft.com/office/drawing/2014/main" id="{D22F411A-E59A-41CC-B013-6C4B732F4E4C}"/>
            </a:ext>
          </a:extLst>
        </xdr:cNvPr>
        <xdr:cNvPicPr>
          <a:picLocks noChangeAspect="1"/>
        </xdr:cNvPicPr>
      </xdr:nvPicPr>
      <xdr:blipFill>
        <a:blip xmlns:r="http://schemas.openxmlformats.org/officeDocument/2006/relationships" r:embed="rId1"/>
        <a:stretch>
          <a:fillRect/>
        </a:stretch>
      </xdr:blipFill>
      <xdr:spPr>
        <a:xfrm>
          <a:off x="1621366" y="8155516"/>
          <a:ext cx="8531533" cy="1557281"/>
        </a:xfrm>
        <a:prstGeom prst="rect">
          <a:avLst/>
        </a:prstGeom>
      </xdr:spPr>
    </xdr:pic>
    <xdr:clientData/>
  </xdr:twoCellAnchor>
  <xdr:twoCellAnchor editAs="oneCell">
    <xdr:from>
      <xdr:col>0</xdr:col>
      <xdr:colOff>867833</xdr:colOff>
      <xdr:row>55</xdr:row>
      <xdr:rowOff>0</xdr:rowOff>
    </xdr:from>
    <xdr:to>
      <xdr:col>4</xdr:col>
      <xdr:colOff>122063</xdr:colOff>
      <xdr:row>71</xdr:row>
      <xdr:rowOff>19719</xdr:rowOff>
    </xdr:to>
    <xdr:pic>
      <xdr:nvPicPr>
        <xdr:cNvPr id="3" name="Picture 2">
          <a:extLst>
            <a:ext uri="{FF2B5EF4-FFF2-40B4-BE49-F238E27FC236}">
              <a16:creationId xmlns:a16="http://schemas.microsoft.com/office/drawing/2014/main" id="{017EEDAB-16FF-4911-9F3C-DE7D2E1324EB}"/>
            </a:ext>
          </a:extLst>
        </xdr:cNvPr>
        <xdr:cNvPicPr>
          <a:picLocks noChangeAspect="1"/>
        </xdr:cNvPicPr>
      </xdr:nvPicPr>
      <xdr:blipFill>
        <a:blip xmlns:r="http://schemas.openxmlformats.org/officeDocument/2006/relationships" r:embed="rId2"/>
        <a:stretch>
          <a:fillRect/>
        </a:stretch>
      </xdr:blipFill>
      <xdr:spPr>
        <a:xfrm>
          <a:off x="864658" y="10144125"/>
          <a:ext cx="9433280" cy="290198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579059</xdr:colOff>
      <xdr:row>45</xdr:row>
      <xdr:rowOff>19805</xdr:rowOff>
    </xdr:from>
    <xdr:ext cx="8537883" cy="1547756"/>
    <xdr:pic>
      <xdr:nvPicPr>
        <xdr:cNvPr id="2" name="Picture 1">
          <a:extLst>
            <a:ext uri="{FF2B5EF4-FFF2-40B4-BE49-F238E27FC236}">
              <a16:creationId xmlns:a16="http://schemas.microsoft.com/office/drawing/2014/main" id="{D489A453-EC28-48C6-AB28-877DEE646D39}"/>
            </a:ext>
          </a:extLst>
        </xdr:cNvPr>
        <xdr:cNvPicPr>
          <a:picLocks noChangeAspect="1"/>
        </xdr:cNvPicPr>
      </xdr:nvPicPr>
      <xdr:blipFill>
        <a:blip xmlns:r="http://schemas.openxmlformats.org/officeDocument/2006/relationships" r:embed="rId1"/>
        <a:stretch>
          <a:fillRect/>
        </a:stretch>
      </xdr:blipFill>
      <xdr:spPr>
        <a:xfrm>
          <a:off x="1610934" y="8354180"/>
          <a:ext cx="8537883" cy="1547756"/>
        </a:xfrm>
        <a:prstGeom prst="rect">
          <a:avLst/>
        </a:prstGeom>
      </xdr:spPr>
    </xdr:pic>
    <xdr:clientData/>
  </xdr:oneCellAnchor>
  <xdr:oneCellAnchor>
    <xdr:from>
      <xdr:col>0</xdr:col>
      <xdr:colOff>867833</xdr:colOff>
      <xdr:row>55</xdr:row>
      <xdr:rowOff>0</xdr:rowOff>
    </xdr:from>
    <xdr:ext cx="9439630" cy="2885049"/>
    <xdr:pic>
      <xdr:nvPicPr>
        <xdr:cNvPr id="3" name="Picture 2">
          <a:extLst>
            <a:ext uri="{FF2B5EF4-FFF2-40B4-BE49-F238E27FC236}">
              <a16:creationId xmlns:a16="http://schemas.microsoft.com/office/drawing/2014/main" id="{67A844EE-9E28-4981-8328-E1B275C5B55C}"/>
            </a:ext>
          </a:extLst>
        </xdr:cNvPr>
        <xdr:cNvPicPr>
          <a:picLocks noChangeAspect="1"/>
        </xdr:cNvPicPr>
      </xdr:nvPicPr>
      <xdr:blipFill>
        <a:blip xmlns:r="http://schemas.openxmlformats.org/officeDocument/2006/relationships" r:embed="rId2"/>
        <a:stretch>
          <a:fillRect/>
        </a:stretch>
      </xdr:blipFill>
      <xdr:spPr>
        <a:xfrm>
          <a:off x="864658" y="10144125"/>
          <a:ext cx="9439630" cy="288504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capuc.sharepoint.com/sce.eix.com/Users/mary/Dropbox%20(Grounded%20Research)/Grounded%20Research%20Team%20Folder/Projects/PG&amp;E/2018.08%20Supporting%20the%20Annual%20Metrics/2017%20Master%20Documents%20from%20PG&amp;E/BP%20Metrics%20-%202017%20-%20MASTER%20WORKBOOK_GR.xlsx?13CE05BA" TargetMode="External"/><Relationship Id="rId1" Type="http://schemas.openxmlformats.org/officeDocument/2006/relationships/externalLinkPath" Target="file:///\\13CE05BA\BP%20Metrics%20-%202017%20-%20MASTER%20WORKBOOK_G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sce.eix.com\Users\mary\Dropbox%20(Grounded%20Research)\Grounded%20Research%20Team%20Folder\Projects\PG&amp;E\2018.08%20Supporting%20the%20Annual%20Metrics\2017%20Master%20Documents%20from%20PG&amp;E\BP%20Metrics%20-%202017%20-%20MASTER%20WORKBOOK_G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edisonintl.sharepoint.com/Users/carolyin2015/Documents/&#8226;&#8226;%20CA%20IOUs/-%20-%20Strategy%20and%20Compliance/Business%20Plans/BP%20Metrics/60%20Day%20Metrics%20Filing/Draft%20Deliverables/ET%20&amp;%20WET%20MetricsTemplateDe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Users\carolyin2015\Documents\&#8226;&#8226;%20CA%20IOUs\-%20-%20Strategy%20and%20Compliance\Business%20Plans\BP%20Metrics\60%20Day%20Metrics%20Filing\Draft%20Deliverables\ET%20&amp;%20WET%20MetricsTemplateDev.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sempra-my.sharepoint.com/personal/abesa_semprautilities_com/Documents/abesa/2022%20EE%20Planning/Final%20ABAL%20Attachment%20A%202021_Oct_15_TEMPLATE--Corrected%2011-2-20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sempra-my.sharepoint.com/personal/gtmontgo_sdge_com/Documents/Downloads_OneDrive/Draft%20Application%20Attachment%208-13-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
      <sheetName val="Heat Map"/>
      <sheetName val="2017 Master"/>
      <sheetName val="MDA Table"/>
      <sheetName val="EE Report - 2017"/>
      <sheetName val="EE Report - 2016"/>
      <sheetName val="Portfolio"/>
      <sheetName val="Ag"/>
      <sheetName val="Com"/>
      <sheetName val="Industrial"/>
      <sheetName val="Public"/>
      <sheetName val="Res - SF"/>
      <sheetName val="Res - MF"/>
      <sheetName val="WE&amp;T"/>
      <sheetName val="Emerg Tech"/>
      <sheetName val="C&amp;S"/>
    </sheetNames>
    <sheetDataSet>
      <sheetData sheetId="0">
        <row r="3">
          <cell r="D3" t="str">
            <v xml:space="preserve">Portfolio Level (PL)– All Sectors </v>
          </cell>
          <cell r="E3" t="str">
            <v>MetricsPort</v>
          </cell>
        </row>
        <row r="4">
          <cell r="D4" t="str">
            <v>Residential (RSF)</v>
          </cell>
          <cell r="E4" t="str">
            <v>MetricsRSF</v>
          </cell>
        </row>
        <row r="5">
          <cell r="D5" t="str">
            <v>Residential Sector – Multi-family (RMF)</v>
          </cell>
          <cell r="E5" t="str">
            <v>MetricsRMF</v>
          </cell>
        </row>
        <row r="6">
          <cell r="D6" t="str">
            <v xml:space="preserve">Commercial Sector (C) </v>
          </cell>
          <cell r="E6" t="str">
            <v>MetricsCom</v>
          </cell>
        </row>
        <row r="7">
          <cell r="D7" t="str">
            <v>Public Sector (P)</v>
          </cell>
          <cell r="E7" t="str">
            <v>MetricsPub</v>
          </cell>
        </row>
        <row r="8">
          <cell r="D8" t="str">
            <v>Industrial (I)</v>
          </cell>
          <cell r="E8" t="str">
            <v>MetricsInd</v>
          </cell>
        </row>
        <row r="9">
          <cell r="D9" t="str">
            <v>Agricultural (A)</v>
          </cell>
          <cell r="E9" t="str">
            <v>MetricsAg</v>
          </cell>
        </row>
        <row r="10">
          <cell r="D10" t="str">
            <v>Codes &amp; Standards (CS)</v>
          </cell>
          <cell r="E10" t="str">
            <v>MetricsCS</v>
          </cell>
        </row>
        <row r="11">
          <cell r="D11" t="str">
            <v>Workforce Education and Training (WET)</v>
          </cell>
          <cell r="E11" t="str">
            <v>MetricsWET</v>
          </cell>
        </row>
        <row r="12">
          <cell r="D12" t="str">
            <v>Emerging Technologies (ET)</v>
          </cell>
          <cell r="E12" t="str">
            <v>MetricsET</v>
          </cell>
        </row>
      </sheetData>
      <sheetData sheetId="1"/>
      <sheetData sheetId="2"/>
      <sheetData sheetId="3">
        <row r="2">
          <cell r="C2" t="str">
            <v>Data Point</v>
          </cell>
          <cell r="D2" t="str">
            <v>Agricultural</v>
          </cell>
          <cell r="E2" t="str">
            <v>Commercial</v>
          </cell>
          <cell r="F2" t="str">
            <v>Industrial</v>
          </cell>
          <cell r="G2" t="str">
            <v>Public</v>
          </cell>
          <cell r="H2" t="str">
            <v>Res - Single Fam</v>
          </cell>
          <cell r="I2" t="str">
            <v>Res - Multi-Fam</v>
          </cell>
        </row>
        <row r="3">
          <cell r="C3" t="str">
            <v>Total # of Sector Customers</v>
          </cell>
          <cell r="D3">
            <v>117787</v>
          </cell>
          <cell r="E3">
            <v>639742</v>
          </cell>
          <cell r="F3">
            <v>62876</v>
          </cell>
          <cell r="G3">
            <v>75222</v>
          </cell>
          <cell r="H3">
            <v>4503484</v>
          </cell>
          <cell r="I3">
            <v>2203804</v>
          </cell>
        </row>
        <row r="4">
          <cell r="C4" t="str">
            <v>Total # of Large Customers</v>
          </cell>
          <cell r="D4">
            <v>3742</v>
          </cell>
          <cell r="E4">
            <v>12135</v>
          </cell>
          <cell r="F4">
            <v>2451</v>
          </cell>
        </row>
        <row r="5">
          <cell r="C5" t="str">
            <v>Total # of Medium Customers</v>
          </cell>
          <cell r="D5">
            <v>31659</v>
          </cell>
          <cell r="E5">
            <v>116106</v>
          </cell>
          <cell r="F5">
            <v>11472</v>
          </cell>
        </row>
        <row r="6">
          <cell r="C6" t="str">
            <v>Total # of Small Customers</v>
          </cell>
          <cell r="D6">
            <v>82386</v>
          </cell>
          <cell r="E6">
            <v>511501</v>
          </cell>
          <cell r="F6">
            <v>48953</v>
          </cell>
        </row>
        <row r="7">
          <cell r="C7" t="str">
            <v>Total # of DAC Customers</v>
          </cell>
          <cell r="H7">
            <v>545519</v>
          </cell>
          <cell r="I7">
            <v>265155</v>
          </cell>
        </row>
        <row r="8">
          <cell r="C8" t="str">
            <v>Total # of HTR Customers</v>
          </cell>
          <cell r="E8">
            <v>260770</v>
          </cell>
          <cell r="H8">
            <v>677272</v>
          </cell>
          <cell r="I8">
            <v>214995</v>
          </cell>
        </row>
        <row r="9">
          <cell r="C9" t="str">
            <v># of Participating Customers</v>
          </cell>
          <cell r="D9">
            <v>1588</v>
          </cell>
          <cell r="E9">
            <v>15009</v>
          </cell>
          <cell r="F9">
            <v>558</v>
          </cell>
          <cell r="G9">
            <v>1398</v>
          </cell>
          <cell r="H9">
            <v>51479</v>
          </cell>
          <cell r="I9">
            <v>6317</v>
          </cell>
        </row>
        <row r="10">
          <cell r="C10" t="str">
            <v># of Participating Large Customers</v>
          </cell>
          <cell r="D10">
            <v>308</v>
          </cell>
          <cell r="E10">
            <v>4602</v>
          </cell>
          <cell r="F10">
            <v>149</v>
          </cell>
        </row>
        <row r="11">
          <cell r="C11" t="str">
            <v># of Participating Medium Customers</v>
          </cell>
          <cell r="D11">
            <v>770</v>
          </cell>
          <cell r="E11">
            <v>5805</v>
          </cell>
          <cell r="F11">
            <v>224</v>
          </cell>
        </row>
        <row r="12">
          <cell r="C12" t="str">
            <v># of Participating Small Customers</v>
          </cell>
          <cell r="D12">
            <v>510</v>
          </cell>
          <cell r="E12">
            <v>4602</v>
          </cell>
          <cell r="F12">
            <v>185</v>
          </cell>
        </row>
        <row r="13">
          <cell r="C13" t="str">
            <v># of Participating DAC Customers</v>
          </cell>
          <cell r="H13">
            <v>11957</v>
          </cell>
          <cell r="I13">
            <v>2313</v>
          </cell>
        </row>
        <row r="14">
          <cell r="C14" t="str">
            <v># of Participating HTR Customers</v>
          </cell>
          <cell r="E14">
            <v>4702</v>
          </cell>
          <cell r="H14">
            <v>13005</v>
          </cell>
          <cell r="I14">
            <v>1984</v>
          </cell>
        </row>
        <row r="15">
          <cell r="C15" t="str">
            <v>Total # of Projects</v>
          </cell>
          <cell r="G15">
            <v>912</v>
          </cell>
          <cell r="I15">
            <v>9482</v>
          </cell>
        </row>
        <row r="16">
          <cell r="C16" t="str">
            <v>Total annual sector max demand (kW)</v>
          </cell>
          <cell r="E16">
            <v>13715716.945500001</v>
          </cell>
          <cell r="F16">
            <v>5674108.1699999999</v>
          </cell>
        </row>
        <row r="17">
          <cell r="C17" t="str">
            <v>Total annual sector elec usage (kWh)</v>
          </cell>
          <cell r="E17">
            <v>33942505759.975399</v>
          </cell>
          <cell r="F17">
            <v>9302621423.8720608</v>
          </cell>
        </row>
        <row r="18">
          <cell r="C18" t="str">
            <v>Total annual sector gas usage (therms)</v>
          </cell>
          <cell r="E18">
            <v>1099729865.5796299</v>
          </cell>
          <cell r="F18">
            <v>3885045880.7884898</v>
          </cell>
        </row>
        <row r="19">
          <cell r="C19" t="str">
            <v>Total sector energy usage (Btu)</v>
          </cell>
          <cell r="G19">
            <v>36372575370904.5</v>
          </cell>
        </row>
        <row r="20">
          <cell r="C20" t="str">
            <v>Total sq. ft. of all sector customers</v>
          </cell>
          <cell r="E20">
            <v>2082752874.3275604</v>
          </cell>
          <cell r="I20">
            <v>2006709876.6389234</v>
          </cell>
        </row>
        <row r="21">
          <cell r="C21" t="str">
            <v>Sq. ft. of participating customers</v>
          </cell>
          <cell r="E21">
            <v>48863507.305730052</v>
          </cell>
          <cell r="I21">
            <v>5752047.954685661</v>
          </cell>
        </row>
        <row r="22">
          <cell r="C22" t="str">
            <v>Sq. ft. of benchmarked customers</v>
          </cell>
          <cell r="E22">
            <v>248114499</v>
          </cell>
          <cell r="I22">
            <v>389722.41959877522</v>
          </cell>
        </row>
        <row r="23">
          <cell r="C23" t="str">
            <v>Sq. ft. of benchmarked large customers</v>
          </cell>
        </row>
        <row r="24">
          <cell r="C24" t="str">
            <v>Sq. ft. of benchmarked medium customers</v>
          </cell>
        </row>
        <row r="25">
          <cell r="C25" t="str">
            <v>Sq. ft. of benchmarked small customers</v>
          </cell>
        </row>
        <row r="26">
          <cell r="C26" t="str">
            <v>Total # of benchmarked customers</v>
          </cell>
          <cell r="E26">
            <v>1538</v>
          </cell>
          <cell r="G26">
            <v>479</v>
          </cell>
          <cell r="I26">
            <v>428</v>
          </cell>
        </row>
        <row r="27">
          <cell r="C27" t="str">
            <v># of benchmarked large customers</v>
          </cell>
          <cell r="E27">
            <v>415</v>
          </cell>
        </row>
        <row r="28">
          <cell r="C28" t="str">
            <v># of benchmarked medium customers</v>
          </cell>
          <cell r="E28">
            <v>642</v>
          </cell>
        </row>
        <row r="29">
          <cell r="C29" t="str">
            <v># of benchmarked small customers</v>
          </cell>
          <cell r="E29">
            <v>481</v>
          </cell>
        </row>
        <row r="30">
          <cell r="C30" t="str">
            <v># of benchmarked DAC customers</v>
          </cell>
        </row>
        <row r="31">
          <cell r="C31" t="str">
            <v># of benchmarked HTR customers</v>
          </cell>
          <cell r="E31">
            <v>433</v>
          </cell>
          <cell r="I31">
            <v>56</v>
          </cell>
        </row>
        <row r="33">
          <cell r="A33" t="str">
            <v>Index</v>
          </cell>
          <cell r="B33" t="str">
            <v>Segment</v>
          </cell>
          <cell r="C33" t="str">
            <v>Metric Description</v>
          </cell>
          <cell r="D33" t="str">
            <v>Data Type</v>
          </cell>
          <cell r="E33" t="str">
            <v>PG&amp;E Source</v>
          </cell>
          <cell r="F33" t="str">
            <v>Metric</v>
          </cell>
          <cell r="G33" t="str">
            <v>Numerator</v>
          </cell>
          <cell r="H33" t="str">
            <v>Denominator</v>
          </cell>
          <cell r="I33" t="str">
            <v>Numerator Description</v>
          </cell>
          <cell r="J33" t="str">
            <v>Denominator Description</v>
          </cell>
        </row>
        <row r="34">
          <cell r="A34">
            <v>13</v>
          </cell>
          <cell r="B34" t="str">
            <v>Portfolio</v>
          </cell>
          <cell r="C34" t="str">
            <v>First year annual kW gross in Disadvantaged Communities</v>
          </cell>
          <cell r="D34" t="str">
            <v>Metric</v>
          </cell>
          <cell r="E34" t="str">
            <v>MDA Team</v>
          </cell>
          <cell r="F34">
            <v>21120</v>
          </cell>
          <cell r="I34" t="str">
            <v>N/A</v>
          </cell>
          <cell r="J34" t="str">
            <v>N/A</v>
          </cell>
        </row>
        <row r="35">
          <cell r="A35">
            <v>14</v>
          </cell>
          <cell r="B35" t="str">
            <v>Portfolio</v>
          </cell>
          <cell r="C35" t="str">
            <v>First year annual kW net in Disadvantaged Communities</v>
          </cell>
          <cell r="D35" t="str">
            <v>Metric</v>
          </cell>
          <cell r="E35" t="str">
            <v>MDA Team</v>
          </cell>
          <cell r="F35">
            <v>13440</v>
          </cell>
          <cell r="I35" t="str">
            <v>N/A</v>
          </cell>
          <cell r="J35" t="str">
            <v>N/A</v>
          </cell>
        </row>
        <row r="36">
          <cell r="A36">
            <v>15</v>
          </cell>
          <cell r="B36" t="str">
            <v>Portfolio</v>
          </cell>
          <cell r="C36" t="str">
            <v>First year annual kWh gross in Disadvantaged Communities</v>
          </cell>
          <cell r="D36" t="str">
            <v>Metric</v>
          </cell>
          <cell r="E36" t="str">
            <v>MDA Team</v>
          </cell>
          <cell r="F36">
            <v>93840000</v>
          </cell>
          <cell r="I36" t="str">
            <v>N/A</v>
          </cell>
          <cell r="J36" t="str">
            <v>N/A</v>
          </cell>
        </row>
        <row r="37">
          <cell r="A37">
            <v>16</v>
          </cell>
          <cell r="B37" t="str">
            <v>Portfolio</v>
          </cell>
          <cell r="C37" t="str">
            <v>First year annual kWh net in Disadvantaged Communities</v>
          </cell>
          <cell r="D37" t="str">
            <v>Metric</v>
          </cell>
          <cell r="E37" t="str">
            <v>MDA Team</v>
          </cell>
          <cell r="F37">
            <v>58850000</v>
          </cell>
          <cell r="I37" t="str">
            <v>N/A</v>
          </cell>
          <cell r="J37" t="str">
            <v>N/A</v>
          </cell>
        </row>
        <row r="38">
          <cell r="A38">
            <v>17</v>
          </cell>
          <cell r="B38" t="str">
            <v>Portfolio</v>
          </cell>
          <cell r="C38" t="str">
            <v>First year annual Therm gross in Disadvantaged Communities</v>
          </cell>
          <cell r="D38" t="str">
            <v>Metric</v>
          </cell>
          <cell r="E38" t="str">
            <v>MDA Team</v>
          </cell>
          <cell r="F38">
            <v>2040000</v>
          </cell>
          <cell r="I38" t="str">
            <v>N/A</v>
          </cell>
          <cell r="J38" t="str">
            <v>N/A</v>
          </cell>
        </row>
        <row r="39">
          <cell r="A39">
            <v>18</v>
          </cell>
          <cell r="B39" t="str">
            <v>Portfolio</v>
          </cell>
          <cell r="C39" t="str">
            <v>First year annual Therm net in Disadvantaged Communities</v>
          </cell>
          <cell r="D39" t="str">
            <v>Metric</v>
          </cell>
          <cell r="E39" t="str">
            <v>MDA Team</v>
          </cell>
          <cell r="F39">
            <v>1180000</v>
          </cell>
          <cell r="I39" t="str">
            <v>N/A</v>
          </cell>
          <cell r="J39" t="str">
            <v>N/A</v>
          </cell>
        </row>
        <row r="40">
          <cell r="A40">
            <v>19</v>
          </cell>
          <cell r="B40" t="str">
            <v>Portfolio</v>
          </cell>
          <cell r="C40" t="str">
            <v>Lifecycle ex-ante kW gross in Disadvantaged Communities</v>
          </cell>
          <cell r="D40" t="str">
            <v>Metric</v>
          </cell>
          <cell r="E40" t="str">
            <v>MDA Team</v>
          </cell>
          <cell r="F40">
            <v>205010</v>
          </cell>
          <cell r="I40" t="str">
            <v>N/A</v>
          </cell>
          <cell r="J40" t="str">
            <v>N/A</v>
          </cell>
        </row>
        <row r="41">
          <cell r="A41">
            <v>20</v>
          </cell>
          <cell r="B41" t="str">
            <v>Portfolio</v>
          </cell>
          <cell r="C41" t="str">
            <v>Lifecycle ex-ante kW net in Disadvantaged Communities</v>
          </cell>
          <cell r="D41" t="str">
            <v>Metric</v>
          </cell>
          <cell r="E41" t="str">
            <v>MDA Team</v>
          </cell>
          <cell r="F41">
            <v>132130</v>
          </cell>
          <cell r="I41" t="str">
            <v>N/A</v>
          </cell>
          <cell r="J41" t="str">
            <v>N/A</v>
          </cell>
        </row>
        <row r="42">
          <cell r="A42">
            <v>21</v>
          </cell>
          <cell r="B42" t="str">
            <v>Portfolio</v>
          </cell>
          <cell r="C42" t="str">
            <v>Lifecycle ex-ante kWh gross in Disadvantaged Communities</v>
          </cell>
          <cell r="D42" t="str">
            <v>Metric</v>
          </cell>
          <cell r="E42" t="str">
            <v>MDA Team</v>
          </cell>
          <cell r="F42">
            <v>1044750000</v>
          </cell>
          <cell r="I42" t="str">
            <v>N/A</v>
          </cell>
          <cell r="J42" t="str">
            <v>N/A</v>
          </cell>
        </row>
        <row r="43">
          <cell r="A43">
            <v>22</v>
          </cell>
          <cell r="B43" t="str">
            <v>Portfolio</v>
          </cell>
          <cell r="C43" t="str">
            <v>Lifecycle ex-ante kWh net in Disadvantaged Communities</v>
          </cell>
          <cell r="D43" t="str">
            <v>Metric</v>
          </cell>
          <cell r="E43" t="str">
            <v>MDA Team</v>
          </cell>
          <cell r="F43">
            <v>652530000</v>
          </cell>
          <cell r="I43" t="str">
            <v>N/A</v>
          </cell>
          <cell r="J43" t="str">
            <v>N/A</v>
          </cell>
        </row>
        <row r="44">
          <cell r="A44">
            <v>23</v>
          </cell>
          <cell r="B44" t="str">
            <v>Portfolio</v>
          </cell>
          <cell r="C44" t="str">
            <v>Lifecycle ex-ante Therm gross in Disadvantaged Communities</v>
          </cell>
          <cell r="D44" t="str">
            <v>Metric</v>
          </cell>
          <cell r="E44" t="str">
            <v>MDA Team</v>
          </cell>
          <cell r="F44">
            <v>26320000</v>
          </cell>
          <cell r="I44" t="str">
            <v>N/A</v>
          </cell>
          <cell r="J44" t="str">
            <v>N/A</v>
          </cell>
        </row>
        <row r="45">
          <cell r="A45">
            <v>24</v>
          </cell>
          <cell r="B45" t="str">
            <v>Portfolio</v>
          </cell>
          <cell r="C45" t="str">
            <v>Lifecycle ex-ante Therm net in Disadvantaged Communities</v>
          </cell>
          <cell r="D45" t="str">
            <v>Metric</v>
          </cell>
          <cell r="E45" t="str">
            <v>MDA Team</v>
          </cell>
          <cell r="F45">
            <v>15230000</v>
          </cell>
          <cell r="I45" t="str">
            <v>N/A</v>
          </cell>
          <cell r="J45" t="str">
            <v>N/A</v>
          </cell>
        </row>
        <row r="46">
          <cell r="A46">
            <v>25</v>
          </cell>
          <cell r="B46" t="str">
            <v>Portfolio</v>
          </cell>
          <cell r="C46" t="str">
            <v>First year annual kW gross in Hard-to-Reach Markets</v>
          </cell>
          <cell r="D46" t="str">
            <v>Metric</v>
          </cell>
          <cell r="E46" t="str">
            <v>MDA Team</v>
          </cell>
          <cell r="F46">
            <v>35780</v>
          </cell>
          <cell r="I46" t="str">
            <v>N/A</v>
          </cell>
          <cell r="J46" t="str">
            <v>N/A</v>
          </cell>
        </row>
        <row r="47">
          <cell r="A47">
            <v>26</v>
          </cell>
          <cell r="B47" t="str">
            <v>Portfolio</v>
          </cell>
          <cell r="C47" t="str">
            <v>First year annual kW net in Hard-to-Reach Markets</v>
          </cell>
          <cell r="D47" t="str">
            <v>Metric</v>
          </cell>
          <cell r="E47" t="str">
            <v>MDA Team</v>
          </cell>
          <cell r="F47">
            <v>22660</v>
          </cell>
          <cell r="I47" t="str">
            <v>N/A</v>
          </cell>
          <cell r="J47" t="str">
            <v>N/A</v>
          </cell>
        </row>
        <row r="48">
          <cell r="A48">
            <v>27</v>
          </cell>
          <cell r="B48" t="str">
            <v>Portfolio</v>
          </cell>
          <cell r="C48" t="str">
            <v>First year annual kWh gross in Hard-to-Reach Markets</v>
          </cell>
          <cell r="D48" t="str">
            <v>Metric</v>
          </cell>
          <cell r="E48" t="str">
            <v>MDA Team</v>
          </cell>
          <cell r="F48">
            <v>166790000</v>
          </cell>
          <cell r="I48" t="str">
            <v>N/A</v>
          </cell>
          <cell r="J48" t="str">
            <v>N/A</v>
          </cell>
        </row>
        <row r="49">
          <cell r="A49">
            <v>28</v>
          </cell>
          <cell r="B49" t="str">
            <v>Portfolio</v>
          </cell>
          <cell r="C49" t="str">
            <v>First year annual kWh net in Hard-to-Reach Markets</v>
          </cell>
          <cell r="D49" t="str">
            <v>Metric</v>
          </cell>
          <cell r="E49" t="str">
            <v>MDA Team</v>
          </cell>
          <cell r="F49">
            <v>105290000</v>
          </cell>
          <cell r="I49" t="str">
            <v>N/A</v>
          </cell>
          <cell r="J49" t="str">
            <v>N/A</v>
          </cell>
        </row>
        <row r="50">
          <cell r="A50">
            <v>29</v>
          </cell>
          <cell r="B50" t="str">
            <v>Portfolio</v>
          </cell>
          <cell r="C50" t="str">
            <v>First year annual Therm gross in Hard-to-Reach Markets</v>
          </cell>
          <cell r="D50" t="str">
            <v>Metric</v>
          </cell>
          <cell r="E50" t="str">
            <v>MDA Team</v>
          </cell>
          <cell r="F50">
            <v>5570000</v>
          </cell>
          <cell r="I50" t="str">
            <v>N/A</v>
          </cell>
          <cell r="J50" t="str">
            <v>N/A</v>
          </cell>
        </row>
        <row r="51">
          <cell r="A51">
            <v>30</v>
          </cell>
          <cell r="B51" t="str">
            <v>Portfolio</v>
          </cell>
          <cell r="C51" t="str">
            <v>First year annual Therm net in Hard-to-Reach Markets</v>
          </cell>
          <cell r="D51" t="str">
            <v>Metric</v>
          </cell>
          <cell r="E51" t="str">
            <v>MDA Team</v>
          </cell>
          <cell r="F51">
            <v>3260000</v>
          </cell>
          <cell r="I51" t="str">
            <v>N/A</v>
          </cell>
          <cell r="J51" t="str">
            <v>N/A</v>
          </cell>
        </row>
        <row r="52">
          <cell r="A52">
            <v>31</v>
          </cell>
          <cell r="B52" t="str">
            <v>Portfolio</v>
          </cell>
          <cell r="C52" t="str">
            <v>Lifecycle ex-ante kW gross in Hard-to-Reach Markets</v>
          </cell>
          <cell r="D52" t="str">
            <v>Metric</v>
          </cell>
          <cell r="E52" t="str">
            <v>MDA Team</v>
          </cell>
          <cell r="F52">
            <v>568830</v>
          </cell>
          <cell r="I52" t="str">
            <v>N/A</v>
          </cell>
          <cell r="J52" t="str">
            <v>N/A</v>
          </cell>
        </row>
        <row r="53">
          <cell r="A53">
            <v>32</v>
          </cell>
          <cell r="B53" t="str">
            <v>Portfolio</v>
          </cell>
          <cell r="C53" t="str">
            <v>Lifecycle ex-ante kW net in Hard-to-Reach Markets</v>
          </cell>
          <cell r="D53" t="str">
            <v>Metric</v>
          </cell>
          <cell r="E53" t="str">
            <v>MDA Team</v>
          </cell>
          <cell r="F53">
            <v>419520</v>
          </cell>
          <cell r="I53" t="str">
            <v>N/A</v>
          </cell>
          <cell r="J53" t="str">
            <v>N/A</v>
          </cell>
        </row>
        <row r="54">
          <cell r="A54">
            <v>33</v>
          </cell>
          <cell r="B54" t="str">
            <v>Portfolio</v>
          </cell>
          <cell r="C54" t="str">
            <v>Lifecycle ex-ante kWh gross in Hard-to-Reach Markets</v>
          </cell>
          <cell r="D54" t="str">
            <v>Metric</v>
          </cell>
          <cell r="E54" t="str">
            <v>MDA Team</v>
          </cell>
          <cell r="F54">
            <v>1768050000</v>
          </cell>
          <cell r="I54" t="str">
            <v>N/A</v>
          </cell>
          <cell r="J54" t="str">
            <v>N/A</v>
          </cell>
        </row>
        <row r="55">
          <cell r="A55">
            <v>34</v>
          </cell>
          <cell r="B55" t="str">
            <v>Portfolio</v>
          </cell>
          <cell r="C55" t="str">
            <v>Lifecycle ex-ante kWh net in Hard-to-Reach Markets</v>
          </cell>
          <cell r="D55" t="str">
            <v>Metric</v>
          </cell>
          <cell r="E55" t="str">
            <v>MDA Team</v>
          </cell>
          <cell r="F55">
            <v>1110890000</v>
          </cell>
          <cell r="I55" t="str">
            <v>N/A</v>
          </cell>
          <cell r="J55" t="str">
            <v>N/A</v>
          </cell>
        </row>
        <row r="56">
          <cell r="A56">
            <v>35</v>
          </cell>
          <cell r="B56" t="str">
            <v>Portfolio</v>
          </cell>
          <cell r="C56" t="str">
            <v>Lifecycle ex-ante Therm gross in Hard-to-Reach Markets</v>
          </cell>
          <cell r="D56" t="str">
            <v>Metric</v>
          </cell>
          <cell r="E56" t="str">
            <v>MDA Team</v>
          </cell>
          <cell r="F56">
            <v>62850000</v>
          </cell>
          <cell r="I56" t="str">
            <v>N/A</v>
          </cell>
          <cell r="J56" t="str">
            <v>N/A</v>
          </cell>
        </row>
        <row r="57">
          <cell r="A57">
            <v>36</v>
          </cell>
          <cell r="B57" t="str">
            <v>Portfolio</v>
          </cell>
          <cell r="C57" t="str">
            <v>Lifecycle ex-ante Therm net in Hard-to-Reach Markets</v>
          </cell>
          <cell r="D57" t="str">
            <v>Metric</v>
          </cell>
          <cell r="E57" t="str">
            <v>MDA Team</v>
          </cell>
          <cell r="F57">
            <v>36410000</v>
          </cell>
          <cell r="I57" t="str">
            <v>N/A</v>
          </cell>
          <cell r="J57" t="str">
            <v>N/A</v>
          </cell>
        </row>
        <row r="58">
          <cell r="A58">
            <v>56</v>
          </cell>
          <cell r="B58" t="str">
            <v>Res - SF</v>
          </cell>
          <cell r="C58" t="str">
            <v>Average lifecycle ex-ante kW net savings per participant - Opt-in - Downstream</v>
          </cell>
          <cell r="D58" t="str">
            <v>Metric</v>
          </cell>
          <cell r="E58" t="str">
            <v>MDA Team</v>
          </cell>
          <cell r="G58" t="str">
            <v>Confirm method with Res</v>
          </cell>
          <cell r="H58">
            <v>51479</v>
          </cell>
          <cell r="I58" t="str">
            <v>Lifecycle ex-ante kW net from downstream</v>
          </cell>
          <cell r="J58" t="str">
            <v>Total number of downstream participants</v>
          </cell>
        </row>
        <row r="59">
          <cell r="A59">
            <v>57</v>
          </cell>
          <cell r="B59" t="str">
            <v>Res - SF</v>
          </cell>
          <cell r="C59" t="str">
            <v>Average lifecycle ex-ante kWh net savings per participant - Opt-in - Downstream</v>
          </cell>
          <cell r="D59" t="str">
            <v>Metric</v>
          </cell>
          <cell r="E59" t="str">
            <v>MDA Team</v>
          </cell>
          <cell r="G59" t="str">
            <v>Confirm method with Res</v>
          </cell>
          <cell r="H59">
            <v>51479</v>
          </cell>
          <cell r="I59" t="str">
            <v>Lifecycle ex-ante kWh net from downstream</v>
          </cell>
          <cell r="J59" t="str">
            <v>Total number of downstream participants</v>
          </cell>
        </row>
        <row r="60">
          <cell r="A60">
            <v>58</v>
          </cell>
          <cell r="B60" t="str">
            <v>Res - SF</v>
          </cell>
          <cell r="C60" t="str">
            <v>Average lifecycle ex-ante Therm net savings per participant - Opt-in - Downstream</v>
          </cell>
          <cell r="D60" t="str">
            <v>Metric</v>
          </cell>
          <cell r="E60" t="str">
            <v>MDA Team</v>
          </cell>
          <cell r="G60" t="str">
            <v>Confirm method with Res</v>
          </cell>
          <cell r="H60">
            <v>51479</v>
          </cell>
          <cell r="I60" t="str">
            <v>Lifecycle ex-ante therm net from downstream</v>
          </cell>
          <cell r="J60" t="str">
            <v>Total number of downstream participants</v>
          </cell>
        </row>
        <row r="61">
          <cell r="A61">
            <v>59</v>
          </cell>
          <cell r="B61" t="str">
            <v>Res - SF</v>
          </cell>
          <cell r="C61" t="str">
            <v>Average lifecycle ex-ante kW net savings per participant - Opt-in - Midstream</v>
          </cell>
          <cell r="D61" t="str">
            <v>Metric</v>
          </cell>
          <cell r="E61" t="str">
            <v>MDA Team</v>
          </cell>
          <cell r="G61" t="str">
            <v>Confirm method with Res</v>
          </cell>
          <cell r="H61" t="str">
            <v>N/A</v>
          </cell>
          <cell r="I61" t="str">
            <v>Lifecycle ex-ante kW net from midstream</v>
          </cell>
          <cell r="J61" t="str">
            <v>Total number of midstream participants</v>
          </cell>
        </row>
        <row r="62">
          <cell r="A62">
            <v>60</v>
          </cell>
          <cell r="B62" t="str">
            <v>Res - SF</v>
          </cell>
          <cell r="C62" t="str">
            <v>Average lifecycle ex-ante kWh net savings per participant - Opt-in - Midstream</v>
          </cell>
          <cell r="D62" t="str">
            <v>Metric</v>
          </cell>
          <cell r="E62" t="str">
            <v>MDA Team</v>
          </cell>
          <cell r="G62" t="str">
            <v>Confirm method with Res</v>
          </cell>
          <cell r="H62" t="str">
            <v>N/A</v>
          </cell>
          <cell r="I62" t="str">
            <v>Lifecycle ex-ante kWh net from midstream</v>
          </cell>
          <cell r="J62" t="str">
            <v>Total number of midstream participants</v>
          </cell>
        </row>
        <row r="63">
          <cell r="A63">
            <v>61</v>
          </cell>
          <cell r="B63" t="str">
            <v>Res - SF</v>
          </cell>
          <cell r="C63" t="str">
            <v>Average lifecycle ex-ante Therm net savings per participant - Opt-in - Midstream</v>
          </cell>
          <cell r="D63" t="str">
            <v>Metric</v>
          </cell>
          <cell r="E63" t="str">
            <v>MDA Team</v>
          </cell>
          <cell r="G63" t="str">
            <v>Confirm method with Res</v>
          </cell>
          <cell r="H63" t="str">
            <v>N/A</v>
          </cell>
          <cell r="I63" t="str">
            <v>Lifecycle ex-ante therm net from midstream</v>
          </cell>
          <cell r="J63" t="str">
            <v>Total number of midstream participants</v>
          </cell>
        </row>
        <row r="64">
          <cell r="A64">
            <v>62</v>
          </cell>
          <cell r="B64" t="str">
            <v>Res - SF</v>
          </cell>
          <cell r="C64" t="str">
            <v>Average lifecycle ex-ante kW net savings per participant - Opt-out</v>
          </cell>
          <cell r="D64" t="str">
            <v>Metric</v>
          </cell>
          <cell r="E64" t="str">
            <v>MDA Team</v>
          </cell>
          <cell r="G64" t="str">
            <v>Confirm method with Res</v>
          </cell>
          <cell r="H64">
            <v>1580631</v>
          </cell>
          <cell r="I64" t="str">
            <v>Lifecycle ex-ante kW net from opt-out</v>
          </cell>
          <cell r="J64" t="str">
            <v>Total number of opt-out participants</v>
          </cell>
        </row>
        <row r="65">
          <cell r="A65">
            <v>63</v>
          </cell>
          <cell r="B65" t="str">
            <v>Res - SF</v>
          </cell>
          <cell r="C65" t="str">
            <v>Average lifecycle ex-ante kWh net savings per participant - Opt-out</v>
          </cell>
          <cell r="D65" t="str">
            <v>Metric</v>
          </cell>
          <cell r="E65" t="str">
            <v>MDA Team</v>
          </cell>
          <cell r="G65" t="str">
            <v>Confirm method with Res</v>
          </cell>
          <cell r="H65">
            <v>1580631</v>
          </cell>
          <cell r="I65" t="str">
            <v>Lifecycle ex-ante kWh net from opt-out</v>
          </cell>
          <cell r="J65" t="str">
            <v>Total number of opt-out participants</v>
          </cell>
        </row>
        <row r="66">
          <cell r="A66">
            <v>64</v>
          </cell>
          <cell r="B66" t="str">
            <v>Res - SF</v>
          </cell>
          <cell r="C66" t="str">
            <v>Average lifecycle ex-ante Therm net savings per participant - Opt-out</v>
          </cell>
          <cell r="D66" t="str">
            <v>Metric</v>
          </cell>
          <cell r="E66" t="str">
            <v>MDA Team</v>
          </cell>
          <cell r="G66" t="str">
            <v>Confirm method with Res</v>
          </cell>
          <cell r="H66">
            <v>1580631</v>
          </cell>
          <cell r="I66" t="str">
            <v>Lifecycle ex-ante therm net from opt-out</v>
          </cell>
          <cell r="J66" t="str">
            <v>Total number of opt-out participants</v>
          </cell>
        </row>
        <row r="67">
          <cell r="A67">
            <v>65</v>
          </cell>
          <cell r="B67" t="str">
            <v>Res - SF</v>
          </cell>
          <cell r="C67" t="str">
            <v>Average lifecycle ex-ante kW net savings per participant - Opt-in - Upstream</v>
          </cell>
          <cell r="D67" t="str">
            <v>Metric</v>
          </cell>
          <cell r="E67" t="str">
            <v>MDA Team</v>
          </cell>
          <cell r="G67" t="str">
            <v>Confirm method with Res</v>
          </cell>
          <cell r="H67" t="str">
            <v>N/A</v>
          </cell>
          <cell r="I67" t="str">
            <v>Lifecycle ex-ante kW net from upstream</v>
          </cell>
          <cell r="J67" t="str">
            <v>Total number of upstream participants</v>
          </cell>
        </row>
        <row r="68">
          <cell r="A68">
            <v>66</v>
          </cell>
          <cell r="B68" t="str">
            <v>Res - SF</v>
          </cell>
          <cell r="C68" t="str">
            <v>Average lifecycle ex-ante kWh net savings per participant - Opt-in - Upstream</v>
          </cell>
          <cell r="D68" t="str">
            <v>Metric</v>
          </cell>
          <cell r="E68" t="str">
            <v>MDA Team</v>
          </cell>
          <cell r="G68" t="str">
            <v>Confirm method with Res</v>
          </cell>
          <cell r="H68" t="str">
            <v>N/A</v>
          </cell>
          <cell r="I68" t="str">
            <v>Lifecycle ex-ante kWh net from upstream</v>
          </cell>
          <cell r="J68" t="str">
            <v>Total number of upstream participants</v>
          </cell>
        </row>
        <row r="69">
          <cell r="A69">
            <v>67</v>
          </cell>
          <cell r="B69" t="str">
            <v>Res - SF</v>
          </cell>
          <cell r="C69" t="str">
            <v>Average lifecycle ex-ante Therm net savings per participant - Opt-in - Upstream</v>
          </cell>
          <cell r="D69" t="str">
            <v>Metric</v>
          </cell>
          <cell r="E69" t="str">
            <v>MDA Team</v>
          </cell>
          <cell r="G69" t="str">
            <v>Confirm method with Res</v>
          </cell>
          <cell r="H69" t="str">
            <v>N/A</v>
          </cell>
          <cell r="I69" t="str">
            <v>Lifecycle ex-ante therm net from upstream</v>
          </cell>
          <cell r="J69" t="str">
            <v>Total number of upstream participants</v>
          </cell>
        </row>
        <row r="70">
          <cell r="A70">
            <v>68</v>
          </cell>
          <cell r="B70" t="str">
            <v>Res - SF</v>
          </cell>
          <cell r="C70" t="str">
            <v>Percent of participation relative to eligible population</v>
          </cell>
          <cell r="D70" t="str">
            <v>Metric</v>
          </cell>
          <cell r="E70" t="str">
            <v>MDA Team</v>
          </cell>
          <cell r="G70">
            <v>51479</v>
          </cell>
          <cell r="H70">
            <v>4503484</v>
          </cell>
          <cell r="I70" t="str">
            <v># of Participating Customers</v>
          </cell>
          <cell r="J70" t="str">
            <v>Total # of Sector Customers</v>
          </cell>
        </row>
        <row r="71">
          <cell r="A71">
            <v>69</v>
          </cell>
          <cell r="B71" t="str">
            <v>Res - SF</v>
          </cell>
          <cell r="C71" t="str">
            <v>Percent of participation in disadvantaged communities</v>
          </cell>
          <cell r="D71" t="str">
            <v>Metric</v>
          </cell>
          <cell r="E71" t="str">
            <v>MDA Team</v>
          </cell>
          <cell r="G71">
            <v>11957</v>
          </cell>
          <cell r="H71">
            <v>545519</v>
          </cell>
          <cell r="I71" t="str">
            <v># of Participating DAC Customers</v>
          </cell>
          <cell r="J71" t="str">
            <v>Total # of DAC Customers</v>
          </cell>
        </row>
        <row r="72">
          <cell r="A72">
            <v>70</v>
          </cell>
          <cell r="B72" t="str">
            <v>Res - SF</v>
          </cell>
          <cell r="C72" t="str">
            <v>Percent of participation by customers defined as “hard‐to‐reach”</v>
          </cell>
          <cell r="D72" t="str">
            <v>Metric</v>
          </cell>
          <cell r="E72" t="str">
            <v>MDA Team</v>
          </cell>
          <cell r="G72">
            <v>13005</v>
          </cell>
          <cell r="H72">
            <v>677272</v>
          </cell>
          <cell r="I72" t="str">
            <v># of Participating HTR Customers</v>
          </cell>
          <cell r="J72" t="str">
            <v>Total # of HTR Customers</v>
          </cell>
        </row>
        <row r="73">
          <cell r="A73">
            <v>77</v>
          </cell>
          <cell r="B73" t="str">
            <v>Res - SF</v>
          </cell>
          <cell r="C73" t="str">
            <v>Average electric and gas usage per household</v>
          </cell>
          <cell r="D73" t="str">
            <v>Indicator</v>
          </cell>
          <cell r="E73" t="str">
            <v>Unknown</v>
          </cell>
          <cell r="G73">
            <v>0</v>
          </cell>
          <cell r="H73">
            <v>4503484</v>
          </cell>
          <cell r="I73" t="str">
            <v>Total sector energy usage (Btu)</v>
          </cell>
          <cell r="J73" t="str">
            <v>Total # of sector customers</v>
          </cell>
        </row>
        <row r="74">
          <cell r="A74">
            <v>115</v>
          </cell>
          <cell r="B74" t="str">
            <v>Res - MF</v>
          </cell>
          <cell r="C74" t="str">
            <v>Lifecycle ex-ante kW net per project (building)</v>
          </cell>
          <cell r="D74" t="str">
            <v>Metric</v>
          </cell>
          <cell r="E74" t="str">
            <v>MDA Team</v>
          </cell>
          <cell r="H74">
            <v>56986.82</v>
          </cell>
          <cell r="I74" t="str">
            <v>Lifecycle ex-ante kW net (Non-Audit)</v>
          </cell>
          <cell r="J74" t="str">
            <v>Total # of Sector buildings</v>
          </cell>
        </row>
        <row r="75">
          <cell r="A75">
            <v>116</v>
          </cell>
          <cell r="B75" t="str">
            <v>Res - MF</v>
          </cell>
          <cell r="C75" t="str">
            <v>Lifecycle ex-ante kWh net per project (building)</v>
          </cell>
          <cell r="D75" t="str">
            <v>Metric</v>
          </cell>
          <cell r="E75" t="str">
            <v>MDA Team</v>
          </cell>
          <cell r="H75">
            <v>56986.82</v>
          </cell>
          <cell r="I75" t="str">
            <v>Lifecycle ex-ante kWh net (Non-Audit)</v>
          </cell>
          <cell r="J75" t="str">
            <v>Total # of Sector buildings</v>
          </cell>
        </row>
        <row r="76">
          <cell r="A76">
            <v>117</v>
          </cell>
          <cell r="B76" t="str">
            <v>Res - MF</v>
          </cell>
          <cell r="C76" t="str">
            <v>Lifecycle ex-ante Therm net per project (building)</v>
          </cell>
          <cell r="D76" t="str">
            <v>Metric</v>
          </cell>
          <cell r="E76" t="str">
            <v>MDA Team</v>
          </cell>
          <cell r="H76">
            <v>56986.82</v>
          </cell>
          <cell r="I76" t="str">
            <v>Lifecycle ex-ante Therm net (Non-Audit)</v>
          </cell>
          <cell r="J76" t="str">
            <v>Total # of Sector buildings</v>
          </cell>
        </row>
        <row r="77">
          <cell r="A77">
            <v>118</v>
          </cell>
          <cell r="B77" t="str">
            <v>Res - MF</v>
          </cell>
          <cell r="C77" t="str">
            <v>Lifecycle ex-ante kW net per project (property)</v>
          </cell>
          <cell r="D77" t="str">
            <v>Metric</v>
          </cell>
          <cell r="E77" t="str">
            <v>N/A</v>
          </cell>
          <cell r="H77">
            <v>9482</v>
          </cell>
          <cell r="I77" t="str">
            <v>Lifecycle ex-ante kW net (Non-Audit)</v>
          </cell>
          <cell r="J77" t="str">
            <v>Total # of projects</v>
          </cell>
        </row>
        <row r="78">
          <cell r="A78">
            <v>119</v>
          </cell>
          <cell r="B78" t="str">
            <v>Res - MF</v>
          </cell>
          <cell r="C78" t="str">
            <v>Lifecycle ex-ante kWh net per project (property)</v>
          </cell>
          <cell r="D78" t="str">
            <v>Metric</v>
          </cell>
          <cell r="E78" t="str">
            <v>N/A</v>
          </cell>
          <cell r="H78">
            <v>9482</v>
          </cell>
          <cell r="I78" t="str">
            <v>Lifecycle ex-ante kWh net (Non-Audit)</v>
          </cell>
          <cell r="J78" t="str">
            <v>Total # of projects</v>
          </cell>
        </row>
        <row r="79">
          <cell r="A79">
            <v>120</v>
          </cell>
          <cell r="B79" t="str">
            <v>Res - MF</v>
          </cell>
          <cell r="C79" t="str">
            <v>Lifecycle ex-ante Therm net per project (property)</v>
          </cell>
          <cell r="D79" t="str">
            <v>Metric</v>
          </cell>
          <cell r="E79" t="str">
            <v>N/A</v>
          </cell>
          <cell r="H79">
            <v>9482</v>
          </cell>
          <cell r="I79" t="str">
            <v>Lifecycle ex-ante Therm net (Non-Audit)</v>
          </cell>
          <cell r="J79" t="str">
            <v>Total # of projects</v>
          </cell>
        </row>
        <row r="80">
          <cell r="A80">
            <v>121</v>
          </cell>
          <cell r="B80" t="str">
            <v>Res - MF</v>
          </cell>
          <cell r="C80" t="str">
            <v>Lifecycle ex-ante kW net per square foot</v>
          </cell>
          <cell r="D80" t="str">
            <v>Metric</v>
          </cell>
          <cell r="E80" t="str">
            <v>MDA Team</v>
          </cell>
          <cell r="H80">
            <v>5752047.954685661</v>
          </cell>
          <cell r="I80" t="str">
            <v>Lifecycle ex-ante kW net</v>
          </cell>
          <cell r="J80" t="str">
            <v>Sq. ft. of participating customers</v>
          </cell>
        </row>
        <row r="81">
          <cell r="A81">
            <v>122</v>
          </cell>
          <cell r="B81" t="str">
            <v>Res - MF</v>
          </cell>
          <cell r="C81" t="str">
            <v>Lifecycle ex-ante kWh net per square foot</v>
          </cell>
          <cell r="D81" t="str">
            <v>Metric</v>
          </cell>
          <cell r="E81" t="str">
            <v>MDA Team</v>
          </cell>
          <cell r="H81">
            <v>5752047.954685661</v>
          </cell>
          <cell r="I81" t="str">
            <v>Lifecycle ex-ante kWh net</v>
          </cell>
          <cell r="J81" t="str">
            <v>Sq. ft. of participating customers</v>
          </cell>
        </row>
        <row r="82">
          <cell r="A82">
            <v>123</v>
          </cell>
          <cell r="B82" t="str">
            <v>Res - MF</v>
          </cell>
          <cell r="C82" t="str">
            <v>Lifecycle ex-ante Therm net per square foot</v>
          </cell>
          <cell r="D82" t="str">
            <v>Metric</v>
          </cell>
          <cell r="E82" t="str">
            <v>MDA Team</v>
          </cell>
          <cell r="H82">
            <v>5752047.954685661</v>
          </cell>
          <cell r="I82" t="str">
            <v>Lifecycle ex-ante Therm net</v>
          </cell>
          <cell r="J82" t="str">
            <v>Sq. ft. of participating customers</v>
          </cell>
        </row>
        <row r="83">
          <cell r="A83">
            <v>124</v>
          </cell>
          <cell r="B83" t="str">
            <v>Res - MF</v>
          </cell>
          <cell r="C83" t="str">
            <v>Percent of participation relative to eligible population by property</v>
          </cell>
          <cell r="D83" t="str">
            <v>Metric</v>
          </cell>
          <cell r="E83" t="str">
            <v>MDA Team</v>
          </cell>
          <cell r="G83">
            <v>9482</v>
          </cell>
          <cell r="H83">
            <v>2203804</v>
          </cell>
          <cell r="I83" t="str">
            <v>Total # of projects</v>
          </cell>
          <cell r="J83" t="str">
            <v>Total # of Sector Customers</v>
          </cell>
        </row>
        <row r="84">
          <cell r="A84">
            <v>125</v>
          </cell>
          <cell r="B84" t="str">
            <v>Res - MF</v>
          </cell>
          <cell r="C84" t="str">
            <v>Percent of participation relative to eligible population by unit</v>
          </cell>
          <cell r="D84" t="str">
            <v>Metric</v>
          </cell>
          <cell r="E84" t="str">
            <v>MDA Team</v>
          </cell>
          <cell r="G84">
            <v>6317</v>
          </cell>
          <cell r="H84">
            <v>2203804</v>
          </cell>
          <cell r="I84" t="str">
            <v># of Participating Customers</v>
          </cell>
          <cell r="J84" t="str">
            <v>Total # of Sector Customers</v>
          </cell>
        </row>
        <row r="85">
          <cell r="A85">
            <v>126</v>
          </cell>
          <cell r="B85" t="str">
            <v>Res - MF</v>
          </cell>
          <cell r="C85" t="str">
            <v xml:space="preserve"> Percent of square feet of eligible population participating (by property)</v>
          </cell>
          <cell r="D85" t="str">
            <v>Metric</v>
          </cell>
          <cell r="E85" t="str">
            <v>MDA Team</v>
          </cell>
          <cell r="G85">
            <v>5752047.954685661</v>
          </cell>
          <cell r="H85">
            <v>2006709876.6389234</v>
          </cell>
          <cell r="I85" t="str">
            <v>Sq. ft. of participating customers</v>
          </cell>
          <cell r="J85" t="str">
            <v>Total sq. ft. of all sector customers</v>
          </cell>
        </row>
        <row r="86">
          <cell r="A86">
            <v>127</v>
          </cell>
          <cell r="B86" t="str">
            <v>Res - MF</v>
          </cell>
          <cell r="C86" t="str">
            <v>Percent of participation in disadvantaged communities</v>
          </cell>
          <cell r="D86" t="str">
            <v>Metric</v>
          </cell>
          <cell r="E86" t="str">
            <v>MDA Team</v>
          </cell>
          <cell r="G86">
            <v>2313</v>
          </cell>
          <cell r="H86">
            <v>265155</v>
          </cell>
          <cell r="I86" t="str">
            <v># of Participating DAC Customers</v>
          </cell>
          <cell r="J86" t="str">
            <v>Total # of DAC Customers</v>
          </cell>
        </row>
        <row r="87">
          <cell r="A87">
            <v>128</v>
          </cell>
          <cell r="B87" t="str">
            <v>Res - MF</v>
          </cell>
          <cell r="C87" t="str">
            <v xml:space="preserve"> Percent of participation by customers defined as “hard‐to‐reach”</v>
          </cell>
          <cell r="D87" t="str">
            <v>Metric</v>
          </cell>
          <cell r="E87" t="str">
            <v>MDA Team</v>
          </cell>
          <cell r="G87">
            <v>1984</v>
          </cell>
          <cell r="H87">
            <v>214995</v>
          </cell>
          <cell r="I87" t="str">
            <v># of Participating HTR Customers</v>
          </cell>
          <cell r="J87" t="str">
            <v>Total # of HTR Customers</v>
          </cell>
        </row>
        <row r="88">
          <cell r="A88">
            <v>129</v>
          </cell>
          <cell r="B88" t="str">
            <v>Res - MF</v>
          </cell>
          <cell r="C88" t="str">
            <v>Percent of benchmarked multi‐family properties relative to the eligible population</v>
          </cell>
          <cell r="D88" t="str">
            <v>Metric</v>
          </cell>
          <cell r="E88" t="str">
            <v>MDA Team</v>
          </cell>
          <cell r="G88">
            <v>428</v>
          </cell>
          <cell r="H88">
            <v>2203804</v>
          </cell>
          <cell r="I88" t="str">
            <v>Total # of benchmarked customers</v>
          </cell>
          <cell r="J88" t="str">
            <v>Total # of Sector Customers</v>
          </cell>
        </row>
        <row r="89">
          <cell r="A89">
            <v>130</v>
          </cell>
          <cell r="B89" t="str">
            <v>Res - MF</v>
          </cell>
          <cell r="C89" t="str">
            <v>Percent of benchmarking by properties defined as “hard‐to‐reach”</v>
          </cell>
          <cell r="D89" t="str">
            <v>Metric</v>
          </cell>
          <cell r="E89" t="str">
            <v>MDA Team</v>
          </cell>
          <cell r="G89">
            <v>56</v>
          </cell>
          <cell r="H89">
            <v>214995</v>
          </cell>
          <cell r="I89" t="str">
            <v># of benchmarked HTR customers</v>
          </cell>
          <cell r="J89" t="str">
            <v>Total # of HTR Customers</v>
          </cell>
        </row>
        <row r="90">
          <cell r="A90">
            <v>137</v>
          </cell>
          <cell r="B90" t="str">
            <v>Res - MF</v>
          </cell>
          <cell r="C90" t="str">
            <v>Average electric and gas usage per unit</v>
          </cell>
          <cell r="D90" t="str">
            <v>Indicator</v>
          </cell>
          <cell r="E90" t="str">
            <v>MDA Team</v>
          </cell>
          <cell r="G90">
            <v>0</v>
          </cell>
          <cell r="H90">
            <v>2006709876.6389234</v>
          </cell>
          <cell r="I90" t="str">
            <v>Total sector energy usage (Btu)</v>
          </cell>
          <cell r="J90" t="str">
            <v>Total sq. ft. of all sector customers</v>
          </cell>
        </row>
        <row r="91">
          <cell r="A91">
            <v>138</v>
          </cell>
          <cell r="B91" t="str">
            <v>Res - MF</v>
          </cell>
          <cell r="C91" t="str">
            <v>Average electric and gas usage per square foot</v>
          </cell>
          <cell r="D91" t="str">
            <v>Indicator</v>
          </cell>
          <cell r="E91" t="str">
            <v>MDA Team</v>
          </cell>
          <cell r="G91">
            <v>0</v>
          </cell>
          <cell r="H91">
            <v>2006709876.6389234</v>
          </cell>
          <cell r="I91" t="str">
            <v>Total sector energy usage (Btu)</v>
          </cell>
          <cell r="J91" t="str">
            <v>Total sq. ft. of all sector customers</v>
          </cell>
        </row>
        <row r="92">
          <cell r="A92">
            <v>151</v>
          </cell>
          <cell r="B92" t="str">
            <v>Commercial</v>
          </cell>
          <cell r="C92" t="str">
            <v xml:space="preserve">Percent first year annual kW gross </v>
          </cell>
          <cell r="D92" t="str">
            <v>Metric</v>
          </cell>
          <cell r="E92" t="str">
            <v>MDA Team</v>
          </cell>
          <cell r="H92">
            <v>13715716.945500001</v>
          </cell>
          <cell r="I92" t="str">
            <v>First year annual kW gross</v>
          </cell>
          <cell r="J92" t="str">
            <v>Total annual sector max demand (kW)</v>
          </cell>
        </row>
        <row r="93">
          <cell r="A93">
            <v>152</v>
          </cell>
          <cell r="B93" t="str">
            <v>Commercial</v>
          </cell>
          <cell r="C93" t="str">
            <v>Percent first year annual kW net</v>
          </cell>
          <cell r="D93" t="str">
            <v>Metric</v>
          </cell>
          <cell r="E93" t="str">
            <v>MDA Team</v>
          </cell>
          <cell r="H93">
            <v>13715716.945500001</v>
          </cell>
          <cell r="I93" t="str">
            <v>First year annual kW net</v>
          </cell>
          <cell r="J93" t="str">
            <v>Total annual sector max demand (kW)</v>
          </cell>
        </row>
        <row r="94">
          <cell r="A94">
            <v>153</v>
          </cell>
          <cell r="B94" t="str">
            <v>Commercial</v>
          </cell>
          <cell r="C94" t="str">
            <v>Percent first year annual kWh gross</v>
          </cell>
          <cell r="D94" t="str">
            <v>Metric</v>
          </cell>
          <cell r="E94" t="str">
            <v>MDA Team</v>
          </cell>
          <cell r="H94">
            <v>33942505759.975399</v>
          </cell>
          <cell r="I94" t="str">
            <v>First year annual kWh gross</v>
          </cell>
          <cell r="J94" t="str">
            <v>Total annual sector elec usage (kWh)</v>
          </cell>
        </row>
        <row r="95">
          <cell r="A95">
            <v>154</v>
          </cell>
          <cell r="B95" t="str">
            <v>Commercial</v>
          </cell>
          <cell r="C95" t="str">
            <v>Percent first year annual kWh net</v>
          </cell>
          <cell r="D95" t="str">
            <v>Metric</v>
          </cell>
          <cell r="E95" t="str">
            <v>MDA Team</v>
          </cell>
          <cell r="H95">
            <v>33942505759.975399</v>
          </cell>
          <cell r="I95" t="str">
            <v>First year annual kWh net</v>
          </cell>
          <cell r="J95" t="str">
            <v>Total annual sector elec usage (kWh)</v>
          </cell>
        </row>
        <row r="96">
          <cell r="A96">
            <v>155</v>
          </cell>
          <cell r="B96" t="str">
            <v>Commercial</v>
          </cell>
          <cell r="C96" t="str">
            <v>Percent first year annual Therm gross</v>
          </cell>
          <cell r="D96" t="str">
            <v>Metric</v>
          </cell>
          <cell r="E96" t="str">
            <v>MDA Team</v>
          </cell>
          <cell r="H96">
            <v>1099729865.5796299</v>
          </cell>
          <cell r="I96" t="str">
            <v>First year annual Therm gross</v>
          </cell>
          <cell r="J96" t="str">
            <v>Total annual sector gas usage (therms)</v>
          </cell>
        </row>
        <row r="97">
          <cell r="A97">
            <v>156</v>
          </cell>
          <cell r="B97" t="str">
            <v>Commercial</v>
          </cell>
          <cell r="C97" t="str">
            <v>Percent first year annual Therm net</v>
          </cell>
          <cell r="D97" t="str">
            <v>Metric</v>
          </cell>
          <cell r="E97" t="str">
            <v>MDA Team</v>
          </cell>
          <cell r="H97">
            <v>1099729865.5796299</v>
          </cell>
          <cell r="I97" t="str">
            <v>First year annual Therm net</v>
          </cell>
          <cell r="J97" t="str">
            <v>Total annual sector gas usage (therms)</v>
          </cell>
        </row>
        <row r="98">
          <cell r="A98">
            <v>157</v>
          </cell>
          <cell r="B98" t="str">
            <v>Commercial</v>
          </cell>
          <cell r="C98" t="str">
            <v>Percent lifecycle ex-ante kW gross</v>
          </cell>
          <cell r="D98" t="str">
            <v>Metric</v>
          </cell>
          <cell r="E98" t="str">
            <v>MDA Team</v>
          </cell>
          <cell r="H98">
            <v>13715716.945500001</v>
          </cell>
          <cell r="I98" t="str">
            <v>Lifecycle ex-ante kW gross</v>
          </cell>
          <cell r="J98" t="str">
            <v>Total annual sector max demand (kW)</v>
          </cell>
        </row>
        <row r="99">
          <cell r="A99">
            <v>158</v>
          </cell>
          <cell r="B99" t="str">
            <v>Commercial</v>
          </cell>
          <cell r="C99" t="str">
            <v>Percent lifecycle ex-ante kW net</v>
          </cell>
          <cell r="D99" t="str">
            <v>Metric</v>
          </cell>
          <cell r="E99" t="str">
            <v>MDA Team</v>
          </cell>
          <cell r="H99">
            <v>13715716.945500001</v>
          </cell>
          <cell r="I99" t="str">
            <v>Lifecycle ex-ante kW net</v>
          </cell>
          <cell r="J99" t="str">
            <v>Total annual sector max demand (kW)</v>
          </cell>
        </row>
        <row r="100">
          <cell r="A100">
            <v>159</v>
          </cell>
          <cell r="B100" t="str">
            <v>Commercial</v>
          </cell>
          <cell r="C100" t="str">
            <v>Percent lifecycle ex-ante kWh gross</v>
          </cell>
          <cell r="D100" t="str">
            <v>Metric</v>
          </cell>
          <cell r="E100" t="str">
            <v>MDA Team</v>
          </cell>
          <cell r="H100">
            <v>33942505759.975399</v>
          </cell>
          <cell r="I100" t="str">
            <v>Lifecycle ex-ante kWh gross</v>
          </cell>
          <cell r="J100" t="str">
            <v>Total annual sector elec usage (kWh)</v>
          </cell>
        </row>
        <row r="101">
          <cell r="A101">
            <v>160</v>
          </cell>
          <cell r="B101" t="str">
            <v>Commercial</v>
          </cell>
          <cell r="C101" t="str">
            <v>Percent lifecycle ex-ante kWh net</v>
          </cell>
          <cell r="D101" t="str">
            <v>Metric</v>
          </cell>
          <cell r="E101" t="str">
            <v>MDA Team</v>
          </cell>
          <cell r="H101">
            <v>33942505759.975399</v>
          </cell>
          <cell r="I101" t="str">
            <v>Lifecycle ex-ante kWh net</v>
          </cell>
          <cell r="J101" t="str">
            <v>Total annual sector elec usage (kWh)</v>
          </cell>
        </row>
        <row r="102">
          <cell r="A102">
            <v>161</v>
          </cell>
          <cell r="B102" t="str">
            <v>Commercial</v>
          </cell>
          <cell r="C102" t="str">
            <v>Percent lifecycle ex-ante Therm gross</v>
          </cell>
          <cell r="D102" t="str">
            <v>Metric</v>
          </cell>
          <cell r="E102" t="str">
            <v>MDA Team</v>
          </cell>
          <cell r="H102">
            <v>1099729865.5796299</v>
          </cell>
          <cell r="I102" t="str">
            <v>Lifecycle ex-ante Therm gross</v>
          </cell>
          <cell r="J102" t="str">
            <v>Total annual sector gas usage (therms)</v>
          </cell>
        </row>
        <row r="103">
          <cell r="A103">
            <v>162</v>
          </cell>
          <cell r="B103" t="str">
            <v>Commercial</v>
          </cell>
          <cell r="C103" t="str">
            <v>Percent lifecycle ex-ante Therm net</v>
          </cell>
          <cell r="D103" t="str">
            <v>Metric</v>
          </cell>
          <cell r="E103" t="str">
            <v>MDA Team</v>
          </cell>
          <cell r="H103">
            <v>1099729865.5796299</v>
          </cell>
          <cell r="I103" t="str">
            <v>Lifecycle ex-ante Therm net</v>
          </cell>
          <cell r="J103" t="str">
            <v>Total annual sector gas usage (therms)</v>
          </cell>
        </row>
        <row r="104">
          <cell r="A104">
            <v>165</v>
          </cell>
          <cell r="B104" t="str">
            <v>Commercial</v>
          </cell>
          <cell r="C104" t="str">
            <v>Percent lifecycle gross kWh</v>
          </cell>
          <cell r="D104" t="str">
            <v>Metric</v>
          </cell>
          <cell r="E104" t="str">
            <v>MDA Team</v>
          </cell>
          <cell r="H104">
            <v>5406749213.2316599</v>
          </cell>
          <cell r="I104" t="str">
            <v>Lifecycle gross kWh</v>
          </cell>
          <cell r="J104" t="str">
            <v>Annual sector elec usage of participants</v>
          </cell>
        </row>
        <row r="105">
          <cell r="A105">
            <v>166</v>
          </cell>
          <cell r="B105" t="str">
            <v>Commercial</v>
          </cell>
          <cell r="C105" t="str">
            <v>Percent lifecycle gross Therms</v>
          </cell>
          <cell r="D105" t="str">
            <v>Metric</v>
          </cell>
          <cell r="E105" t="str">
            <v>MDA Team</v>
          </cell>
          <cell r="H105">
            <v>42202462.835056998</v>
          </cell>
          <cell r="I105" t="str">
            <v>Lifecycle gross therms</v>
          </cell>
          <cell r="J105" t="str">
            <v>Annual sector gas usage of participants</v>
          </cell>
        </row>
        <row r="106">
          <cell r="A106">
            <v>167</v>
          </cell>
          <cell r="B106" t="str">
            <v>Commercial</v>
          </cell>
          <cell r="C106" t="str">
            <v>Percent of participation relative to eligible population for large customers</v>
          </cell>
          <cell r="D106" t="str">
            <v>Metric</v>
          </cell>
          <cell r="E106" t="str">
            <v>MDA Team</v>
          </cell>
          <cell r="G106">
            <v>4602</v>
          </cell>
          <cell r="H106">
            <v>12135</v>
          </cell>
          <cell r="I106" t="str">
            <v># of participating large customers</v>
          </cell>
          <cell r="J106" t="str">
            <v>Total # of large customers</v>
          </cell>
        </row>
        <row r="107">
          <cell r="A107">
            <v>168</v>
          </cell>
          <cell r="B107" t="str">
            <v>Commercial</v>
          </cell>
          <cell r="C107" t="str">
            <v>Percent of participation relative to eligible population for medium customers</v>
          </cell>
          <cell r="D107" t="str">
            <v>Metric</v>
          </cell>
          <cell r="E107" t="str">
            <v>MDA Team</v>
          </cell>
          <cell r="G107">
            <v>5805</v>
          </cell>
          <cell r="H107">
            <v>116106</v>
          </cell>
          <cell r="I107" t="str">
            <v># of participating medium customers</v>
          </cell>
          <cell r="J107" t="str">
            <v>Total # of medium customers</v>
          </cell>
        </row>
        <row r="108">
          <cell r="A108">
            <v>169</v>
          </cell>
          <cell r="B108" t="str">
            <v>Commercial</v>
          </cell>
          <cell r="C108" t="str">
            <v>Percent of participation relative to eligible population for  small customers</v>
          </cell>
          <cell r="D108" t="str">
            <v>Metric</v>
          </cell>
          <cell r="E108" t="str">
            <v>MDA Team</v>
          </cell>
          <cell r="G108">
            <v>4602</v>
          </cell>
          <cell r="H108">
            <v>511501</v>
          </cell>
          <cell r="I108" t="str">
            <v># of participating small customers</v>
          </cell>
          <cell r="J108" t="str">
            <v>Total # of small customers</v>
          </cell>
        </row>
        <row r="109">
          <cell r="A109">
            <v>170</v>
          </cell>
          <cell r="B109" t="str">
            <v>Commercial</v>
          </cell>
          <cell r="C109" t="str">
            <v>Percent of square feet of eligible population</v>
          </cell>
          <cell r="D109" t="str">
            <v>Metric</v>
          </cell>
          <cell r="E109" t="str">
            <v>MDA Team</v>
          </cell>
          <cell r="G109">
            <v>48863507.305730052</v>
          </cell>
          <cell r="H109">
            <v>2082752874.3275604</v>
          </cell>
          <cell r="I109" t="str">
            <v>Sq. ft. of participating customers</v>
          </cell>
          <cell r="J109" t="str">
            <v>Total sq. ft. of all sector customers</v>
          </cell>
        </row>
        <row r="110">
          <cell r="A110">
            <v>171</v>
          </cell>
          <cell r="B110" t="str">
            <v>Commercial</v>
          </cell>
          <cell r="C110" t="str">
            <v>Percent of participation by customers defined as “hard‐to‐reach”</v>
          </cell>
          <cell r="D110" t="str">
            <v>Metric</v>
          </cell>
          <cell r="E110" t="str">
            <v>MDA Team</v>
          </cell>
          <cell r="G110">
            <v>4702</v>
          </cell>
          <cell r="H110">
            <v>260770</v>
          </cell>
          <cell r="I110" t="str">
            <v># of participating HTR customers</v>
          </cell>
          <cell r="J110" t="str">
            <v>Total # of HTR customers</v>
          </cell>
        </row>
        <row r="111">
          <cell r="A111">
            <v>172</v>
          </cell>
          <cell r="B111" t="str">
            <v>Commercial</v>
          </cell>
          <cell r="C111" t="str">
            <v>Percent of benchmarked square feet of eligible population</v>
          </cell>
          <cell r="D111" t="str">
            <v>Metric</v>
          </cell>
          <cell r="E111" t="str">
            <v>MDA Team</v>
          </cell>
          <cell r="G111">
            <v>248114499</v>
          </cell>
          <cell r="H111">
            <v>2082752874.3275604</v>
          </cell>
          <cell r="I111" t="str">
            <v>Sq. ft. of benchmarked customers</v>
          </cell>
          <cell r="J111" t="str">
            <v>Total sq. ft. of all sector customers</v>
          </cell>
        </row>
        <row r="112">
          <cell r="A112">
            <v>173</v>
          </cell>
          <cell r="B112" t="str">
            <v>Commercial</v>
          </cell>
          <cell r="C112" t="str">
            <v>Percent of benchmarked customers relative to eligible population for large customers</v>
          </cell>
          <cell r="D112" t="str">
            <v>Metric</v>
          </cell>
          <cell r="E112" t="str">
            <v>MDA Team</v>
          </cell>
          <cell r="G112">
            <v>415</v>
          </cell>
          <cell r="H112">
            <v>12135</v>
          </cell>
          <cell r="I112" t="str">
            <v># of benchmarked large customers</v>
          </cell>
          <cell r="J112" t="str">
            <v>Total # of large customers</v>
          </cell>
        </row>
        <row r="113">
          <cell r="A113">
            <v>174</v>
          </cell>
          <cell r="B113" t="str">
            <v>Commercial</v>
          </cell>
          <cell r="C113" t="str">
            <v>Percent of benchmarked customers relative to eligible population for medium customers</v>
          </cell>
          <cell r="D113" t="str">
            <v>Metric</v>
          </cell>
          <cell r="E113" t="str">
            <v>MDA Team</v>
          </cell>
          <cell r="G113">
            <v>642</v>
          </cell>
          <cell r="H113">
            <v>116106</v>
          </cell>
          <cell r="I113" t="str">
            <v># of benchmarked medium customers</v>
          </cell>
          <cell r="J113" t="str">
            <v>Total # of medium customers</v>
          </cell>
        </row>
        <row r="114">
          <cell r="A114">
            <v>175</v>
          </cell>
          <cell r="B114" t="str">
            <v>Commercial</v>
          </cell>
          <cell r="C114" t="str">
            <v>Percent of benchmarked customers relative to eligible population for small  customers</v>
          </cell>
          <cell r="D114" t="str">
            <v>Metric</v>
          </cell>
          <cell r="E114" t="str">
            <v>MDA Team</v>
          </cell>
          <cell r="G114">
            <v>481</v>
          </cell>
          <cell r="H114">
            <v>511501</v>
          </cell>
          <cell r="I114" t="str">
            <v># of benchmarked small customers</v>
          </cell>
          <cell r="J114" t="str">
            <v>Total # of small customers</v>
          </cell>
        </row>
        <row r="115">
          <cell r="A115">
            <v>176</v>
          </cell>
          <cell r="B115" t="str">
            <v>Commercial</v>
          </cell>
          <cell r="C115" t="str">
            <v>Percent of benchmarking by customers defined as “hard‐to‐reach”</v>
          </cell>
          <cell r="D115" t="str">
            <v>Metric</v>
          </cell>
          <cell r="E115" t="str">
            <v>MDA Team</v>
          </cell>
          <cell r="G115">
            <v>433</v>
          </cell>
          <cell r="H115">
            <v>260770</v>
          </cell>
          <cell r="I115" t="str">
            <v># of benchmarked HTR customers</v>
          </cell>
          <cell r="J115" t="str">
            <v>Total # of HTR customers</v>
          </cell>
        </row>
        <row r="116">
          <cell r="A116">
            <v>183</v>
          </cell>
          <cell r="B116" t="str">
            <v>Commercial</v>
          </cell>
          <cell r="C116" t="str">
            <v>Percent of total projects utilizing Normalized Metered Energy Consumption (NMEC) to estimate savings</v>
          </cell>
          <cell r="D116" t="str">
            <v>Indicator</v>
          </cell>
          <cell r="E116" t="str">
            <v>MDA Team</v>
          </cell>
          <cell r="I116" t="str">
            <v># of custom projects using NMEC to estimate savings</v>
          </cell>
          <cell r="J116" t="str">
            <v># of custom projects</v>
          </cell>
        </row>
        <row r="117">
          <cell r="A117">
            <v>184</v>
          </cell>
          <cell r="B117" t="str">
            <v>Commercial</v>
          </cell>
          <cell r="C117" t="str">
            <v>Percent of total savings (gross kWh and therm) derived from NMEC analysis</v>
          </cell>
          <cell r="D117" t="str">
            <v>Indicator</v>
          </cell>
          <cell r="E117" t="str">
            <v>MDA Team</v>
          </cell>
          <cell r="I117" t="str">
            <v>Total custom savings derived from NMEC analysis</v>
          </cell>
          <cell r="J117" t="str">
            <v>Total custom savings</v>
          </cell>
        </row>
        <row r="118">
          <cell r="A118">
            <v>185</v>
          </cell>
          <cell r="B118" t="str">
            <v>Commercial</v>
          </cell>
          <cell r="C118" t="str">
            <v>Percent Improvement in customer satisfaction</v>
          </cell>
          <cell r="D118" t="str">
            <v>Indicator</v>
          </cell>
          <cell r="E118" t="str">
            <v>Unknown</v>
          </cell>
          <cell r="I118" t="str">
            <v>TBD</v>
          </cell>
          <cell r="J118" t="str">
            <v>TBD</v>
          </cell>
        </row>
        <row r="119">
          <cell r="A119">
            <v>186</v>
          </cell>
          <cell r="B119" t="str">
            <v>Commercial</v>
          </cell>
          <cell r="C119" t="str">
            <v>Percent Improvement in trade ally satisfaction</v>
          </cell>
          <cell r="D119" t="str">
            <v>Indicator</v>
          </cell>
          <cell r="E119" t="str">
            <v>Unknown</v>
          </cell>
          <cell r="I119" t="str">
            <v>TBD</v>
          </cell>
          <cell r="J119" t="str">
            <v>TBD</v>
          </cell>
        </row>
        <row r="120">
          <cell r="A120">
            <v>187</v>
          </cell>
          <cell r="B120" t="str">
            <v>Commercial</v>
          </cell>
          <cell r="C120" t="str">
            <v>Percent of total investments made by ratepayers and private capital</v>
          </cell>
          <cell r="D120" t="str">
            <v>Indicator</v>
          </cell>
          <cell r="E120" t="str">
            <v>MDA Team</v>
          </cell>
          <cell r="I120" t="str">
            <v>Total incentive amount</v>
          </cell>
          <cell r="J120" t="str">
            <v>Total project costs</v>
          </cell>
        </row>
        <row r="121">
          <cell r="A121">
            <v>201</v>
          </cell>
          <cell r="B121" t="str">
            <v>Public</v>
          </cell>
          <cell r="C121" t="str">
            <v>Percent annual net kW per project building or facility</v>
          </cell>
          <cell r="D121" t="str">
            <v>Indicator</v>
          </cell>
          <cell r="E121" t="str">
            <v>MDA Team</v>
          </cell>
          <cell r="H121">
            <v>912</v>
          </cell>
          <cell r="I121" t="str">
            <v>First year annual kW net</v>
          </cell>
          <cell r="J121" t="str">
            <v>Total # of projects</v>
          </cell>
        </row>
        <row r="122">
          <cell r="A122">
            <v>202</v>
          </cell>
          <cell r="B122" t="str">
            <v>Public</v>
          </cell>
          <cell r="C122" t="str">
            <v>Percent annual net kWh per project building or facility</v>
          </cell>
          <cell r="D122" t="str">
            <v>Indicator</v>
          </cell>
          <cell r="E122" t="str">
            <v>MDA Team</v>
          </cell>
          <cell r="H122">
            <v>912</v>
          </cell>
          <cell r="I122" t="str">
            <v>First year annual kWh net</v>
          </cell>
          <cell r="J122" t="str">
            <v>Total # of projects</v>
          </cell>
        </row>
        <row r="123">
          <cell r="A123">
            <v>203</v>
          </cell>
          <cell r="B123" t="str">
            <v>Public</v>
          </cell>
          <cell r="C123" t="str">
            <v>Percent annual net Therms per project building or facility</v>
          </cell>
          <cell r="D123" t="str">
            <v>Indicator</v>
          </cell>
          <cell r="E123" t="str">
            <v>MDA Team</v>
          </cell>
          <cell r="H123">
            <v>912</v>
          </cell>
          <cell r="I123" t="str">
            <v>First year annual Therm net</v>
          </cell>
          <cell r="J123" t="str">
            <v>Total # of projects</v>
          </cell>
        </row>
        <row r="124">
          <cell r="A124">
            <v>204</v>
          </cell>
          <cell r="B124" t="str">
            <v>Public</v>
          </cell>
          <cell r="C124" t="str">
            <v>Average annual net kw savings per project building floor plan area</v>
          </cell>
          <cell r="D124" t="str">
            <v>Indicator</v>
          </cell>
          <cell r="E124" t="str">
            <v>MDA Team</v>
          </cell>
          <cell r="H124">
            <v>0</v>
          </cell>
          <cell r="I124" t="str">
            <v>First year annual kW net</v>
          </cell>
          <cell r="J124" t="str">
            <v>Sq. ft. of participating customers</v>
          </cell>
        </row>
        <row r="125">
          <cell r="A125">
            <v>205</v>
          </cell>
          <cell r="B125" t="str">
            <v>Public</v>
          </cell>
          <cell r="C125" t="str">
            <v>Average annual net kw savings per project building floor plan area</v>
          </cell>
          <cell r="D125" t="str">
            <v>Indicator</v>
          </cell>
          <cell r="E125" t="str">
            <v>MDA Team</v>
          </cell>
          <cell r="H125">
            <v>0</v>
          </cell>
          <cell r="I125" t="str">
            <v>First year annual kWh net</v>
          </cell>
          <cell r="J125" t="str">
            <v>Sq. ft. of participating customers</v>
          </cell>
        </row>
        <row r="126">
          <cell r="A126">
            <v>206</v>
          </cell>
          <cell r="B126" t="str">
            <v>Public</v>
          </cell>
          <cell r="C126" t="str">
            <v>Average annual net Therm savings per project building floor plan area</v>
          </cell>
          <cell r="D126" t="str">
            <v>Indicator</v>
          </cell>
          <cell r="E126" t="str">
            <v>MDA Team</v>
          </cell>
          <cell r="H126">
            <v>0</v>
          </cell>
          <cell r="I126" t="str">
            <v>First year annual Therm net</v>
          </cell>
          <cell r="J126" t="str">
            <v>Sq. ft. of participating customers</v>
          </cell>
        </row>
        <row r="127">
          <cell r="A127">
            <v>207</v>
          </cell>
          <cell r="B127" t="str">
            <v>Public</v>
          </cell>
          <cell r="C127" t="str">
            <v>Average annual Net kW savings per annual flow through project water/wastewater facilities</v>
          </cell>
          <cell r="D127" t="str">
            <v>Indicator</v>
          </cell>
          <cell r="E127" t="str">
            <v>Unknown</v>
          </cell>
          <cell r="I127" t="str">
            <v>First year annual kW net from water/wastewater customers</v>
          </cell>
          <cell r="J127" t="str">
            <v>???</v>
          </cell>
        </row>
        <row r="128">
          <cell r="A128">
            <v>208</v>
          </cell>
          <cell r="B128" t="str">
            <v>Public</v>
          </cell>
          <cell r="C128" t="str">
            <v>Average annual Net kWh savings per annual flow through project water/wastewater facilities</v>
          </cell>
          <cell r="D128" t="str">
            <v>Indicator</v>
          </cell>
          <cell r="E128" t="str">
            <v>Unknown</v>
          </cell>
          <cell r="I128" t="str">
            <v>First year annual kWh net from water/wastewater customers</v>
          </cell>
          <cell r="J128" t="str">
            <v>???</v>
          </cell>
        </row>
        <row r="129">
          <cell r="A129">
            <v>209</v>
          </cell>
          <cell r="B129" t="str">
            <v>Public</v>
          </cell>
          <cell r="C129" t="str">
            <v>Average annual Net Therms savings per annual flow through project water/wastewater facilities</v>
          </cell>
          <cell r="D129" t="str">
            <v>Indicator</v>
          </cell>
          <cell r="E129" t="str">
            <v>Unknown</v>
          </cell>
          <cell r="I129" t="str">
            <v>First year annual Therm net from water/wastewater customers</v>
          </cell>
          <cell r="J129" t="str">
            <v>???</v>
          </cell>
        </row>
        <row r="130">
          <cell r="A130">
            <v>210</v>
          </cell>
          <cell r="B130" t="str">
            <v>Public</v>
          </cell>
          <cell r="C130" t="str">
            <v>Percent of Public Sector accounts participating in programs</v>
          </cell>
          <cell r="D130" t="str">
            <v>Metric</v>
          </cell>
          <cell r="E130" t="str">
            <v>MDA Team</v>
          </cell>
          <cell r="G130">
            <v>1398</v>
          </cell>
          <cell r="H130">
            <v>75222</v>
          </cell>
          <cell r="I130" t="str">
            <v># of participating customers</v>
          </cell>
          <cell r="J130" t="str">
            <v>Total # of sector customers</v>
          </cell>
        </row>
        <row r="131">
          <cell r="A131">
            <v>211</v>
          </cell>
          <cell r="B131" t="str">
            <v>Public</v>
          </cell>
          <cell r="C131" t="str">
            <v>Percent of estimated floorplan area (i.e., ft2) of all Public Sector buildings participating in building projects</v>
          </cell>
          <cell r="D131" t="str">
            <v>Indicator</v>
          </cell>
          <cell r="E131" t="str">
            <v>MDA Team</v>
          </cell>
          <cell r="G131">
            <v>0</v>
          </cell>
          <cell r="H131">
            <v>0</v>
          </cell>
          <cell r="I131" t="str">
            <v>Sq. ft. of participating customers</v>
          </cell>
          <cell r="J131" t="str">
            <v>Total sq. ft. of all sector customers</v>
          </cell>
        </row>
        <row r="132">
          <cell r="A132">
            <v>212</v>
          </cell>
          <cell r="B132" t="str">
            <v>Public</v>
          </cell>
          <cell r="C132" t="str">
            <v>Percent of Public Sector water/wastewater flow enrolled in non‐building water/wastewater programs</v>
          </cell>
          <cell r="D132" t="str">
            <v>Indicator</v>
          </cell>
          <cell r="E132" t="str">
            <v>Unknown</v>
          </cell>
          <cell r="I132" t="str">
            <v>???</v>
          </cell>
          <cell r="J132" t="str">
            <v>???</v>
          </cell>
        </row>
        <row r="133">
          <cell r="A133">
            <v>219</v>
          </cell>
          <cell r="B133" t="str">
            <v>Public</v>
          </cell>
          <cell r="C133" t="str">
            <v>Total program‐backed financing distributed to Public Sector customers requiring repayment</v>
          </cell>
          <cell r="D133" t="str">
            <v>Indicator</v>
          </cell>
          <cell r="E133" t="str">
            <v>Unknown</v>
          </cell>
          <cell r="I133" t="str">
            <v>N/A</v>
          </cell>
          <cell r="J133" t="str">
            <v>N/A</v>
          </cell>
        </row>
        <row r="134">
          <cell r="A134">
            <v>220</v>
          </cell>
          <cell r="B134" t="str">
            <v>Public</v>
          </cell>
          <cell r="C134" t="str">
            <v>Percent of Public Sector buildings with current benchmark</v>
          </cell>
          <cell r="D134" t="str">
            <v>Metric</v>
          </cell>
          <cell r="E134" t="str">
            <v>MDA Team</v>
          </cell>
          <cell r="G134">
            <v>479</v>
          </cell>
          <cell r="H134">
            <v>75222</v>
          </cell>
          <cell r="I134" t="str">
            <v>Total # of benchmarked customers</v>
          </cell>
          <cell r="J134" t="str">
            <v>Total # of sector customers</v>
          </cell>
        </row>
        <row r="135">
          <cell r="A135">
            <v>221</v>
          </cell>
          <cell r="B135" t="str">
            <v>Public</v>
          </cell>
          <cell r="C135" t="str">
            <v xml:space="preserve"> Average energy use intensity of all Public Sector buildings</v>
          </cell>
          <cell r="D135" t="str">
            <v>Metric</v>
          </cell>
          <cell r="E135" t="str">
            <v>MDA Team</v>
          </cell>
          <cell r="G135">
            <v>36372575370904.5</v>
          </cell>
          <cell r="H135">
            <v>75222</v>
          </cell>
          <cell r="I135" t="str">
            <v>Total sector energy usage (Btu)</v>
          </cell>
          <cell r="J135" t="str">
            <v>Total # of sector customers</v>
          </cell>
        </row>
        <row r="136">
          <cell r="A136">
            <v>222</v>
          </cell>
          <cell r="B136" t="str">
            <v>Public</v>
          </cell>
          <cell r="C136" t="str">
            <v>Percent of floorplan area of all Public Sector buildings with current benchmark</v>
          </cell>
          <cell r="D136" t="str">
            <v>Indicator</v>
          </cell>
          <cell r="E136" t="str">
            <v>MDA Team</v>
          </cell>
          <cell r="H136">
            <v>0</v>
          </cell>
          <cell r="I136" t="str">
            <v>Total sq. ft. of sector buildings benchmarked in current year (in Portfolio Manager)</v>
          </cell>
          <cell r="J136" t="str">
            <v>Sq. ft. of benchmarked customers</v>
          </cell>
        </row>
        <row r="137">
          <cell r="A137">
            <v>236</v>
          </cell>
          <cell r="B137" t="str">
            <v>Industrial</v>
          </cell>
          <cell r="C137" t="str">
            <v>Percent of participation relative to eligible population for large customers</v>
          </cell>
          <cell r="D137" t="str">
            <v>Metric</v>
          </cell>
          <cell r="E137" t="str">
            <v>MDA Team</v>
          </cell>
          <cell r="G137">
            <v>149</v>
          </cell>
          <cell r="H137">
            <v>2451</v>
          </cell>
          <cell r="I137" t="str">
            <v># of participating large customers</v>
          </cell>
          <cell r="J137" t="str">
            <v>Total # of large customers</v>
          </cell>
        </row>
        <row r="138">
          <cell r="A138">
            <v>237</v>
          </cell>
          <cell r="B138" t="str">
            <v>Industrial</v>
          </cell>
          <cell r="C138" t="str">
            <v>Percent of participation relative to eligible population for medium customers</v>
          </cell>
          <cell r="D138" t="str">
            <v>Metric</v>
          </cell>
          <cell r="E138" t="str">
            <v>MDA Team</v>
          </cell>
          <cell r="G138">
            <v>224</v>
          </cell>
          <cell r="H138">
            <v>11472</v>
          </cell>
          <cell r="I138" t="str">
            <v># of participating medium customers</v>
          </cell>
          <cell r="J138" t="str">
            <v>Total # of medium customers</v>
          </cell>
        </row>
        <row r="139">
          <cell r="A139">
            <v>238</v>
          </cell>
          <cell r="B139" t="str">
            <v>Industrial</v>
          </cell>
          <cell r="C139" t="str">
            <v>Percent of participation relative to eligible population for  small customers</v>
          </cell>
          <cell r="D139" t="str">
            <v>Metric</v>
          </cell>
          <cell r="E139" t="str">
            <v>MDA Team</v>
          </cell>
          <cell r="G139">
            <v>185</v>
          </cell>
          <cell r="H139">
            <v>48953</v>
          </cell>
          <cell r="I139" t="str">
            <v># of participating small customers</v>
          </cell>
          <cell r="J139" t="str">
            <v>Total # of small customers</v>
          </cell>
        </row>
        <row r="140">
          <cell r="A140">
            <v>239</v>
          </cell>
          <cell r="B140" t="str">
            <v>Industrial</v>
          </cell>
          <cell r="C140" t="str">
            <v>Percent of large customers participating in reporting year that have not received an incentive for the past three years</v>
          </cell>
          <cell r="D140" t="str">
            <v>Indicator</v>
          </cell>
          <cell r="E140" t="str">
            <v>Unknown</v>
          </cell>
          <cell r="H140">
            <v>2451</v>
          </cell>
          <cell r="I140" t="str">
            <v>Annual number of large customers that have not received an incentive for the past 3 years</v>
          </cell>
          <cell r="J140" t="str">
            <v>Total # of large customers</v>
          </cell>
        </row>
        <row r="141">
          <cell r="A141">
            <v>240</v>
          </cell>
          <cell r="B141" t="str">
            <v>Industrial</v>
          </cell>
          <cell r="C141" t="str">
            <v>Percent of medium customers participating in reporting year that have not received an incentive for the past three years</v>
          </cell>
          <cell r="D141" t="str">
            <v>Indicator</v>
          </cell>
          <cell r="E141" t="str">
            <v>Unknown</v>
          </cell>
          <cell r="H141">
            <v>11472</v>
          </cell>
          <cell r="I141" t="str">
            <v>Annual number of medium customers that have not received an incentive for the past 3 years</v>
          </cell>
          <cell r="J141" t="str">
            <v>Total # of medium customers</v>
          </cell>
        </row>
        <row r="142">
          <cell r="A142">
            <v>241</v>
          </cell>
          <cell r="B142" t="str">
            <v>Industrial</v>
          </cell>
          <cell r="C142" t="str">
            <v>Percent of small customers participating in reporting year that have not received an incentive for the past three years</v>
          </cell>
          <cell r="D142" t="str">
            <v>Indicator</v>
          </cell>
          <cell r="E142" t="str">
            <v>Unknown</v>
          </cell>
          <cell r="H142">
            <v>48953</v>
          </cell>
          <cell r="I142" t="str">
            <v>Annual number of small customers that have not received an incentive for the past 3 years</v>
          </cell>
          <cell r="J142" t="str">
            <v>Total # of small customers</v>
          </cell>
        </row>
        <row r="143">
          <cell r="A143">
            <v>248</v>
          </cell>
          <cell r="B143" t="str">
            <v>Industrial</v>
          </cell>
          <cell r="C143" t="str">
            <v xml:space="preserve">Percent first year annual kW gross </v>
          </cell>
          <cell r="D143" t="str">
            <v>Metric</v>
          </cell>
          <cell r="E143" t="str">
            <v>MDA Team</v>
          </cell>
          <cell r="H143">
            <v>5674108.1699999999</v>
          </cell>
          <cell r="I143" t="str">
            <v>First year annual kW gross</v>
          </cell>
          <cell r="J143" t="str">
            <v>Total annual sector max demand (kW)</v>
          </cell>
        </row>
        <row r="144">
          <cell r="A144">
            <v>249</v>
          </cell>
          <cell r="B144" t="str">
            <v>Industrial</v>
          </cell>
          <cell r="C144" t="str">
            <v>Percent first year annual kW net</v>
          </cell>
          <cell r="D144" t="str">
            <v>Metric</v>
          </cell>
          <cell r="E144" t="str">
            <v>MDA Team</v>
          </cell>
          <cell r="H144">
            <v>5674108.1699999999</v>
          </cell>
          <cell r="I144" t="str">
            <v>First year annual kW net</v>
          </cell>
          <cell r="J144" t="str">
            <v>Total annual sector max demand (kW)</v>
          </cell>
        </row>
        <row r="145">
          <cell r="A145">
            <v>250</v>
          </cell>
          <cell r="B145" t="str">
            <v>Industrial</v>
          </cell>
          <cell r="C145" t="str">
            <v>Percent first year annual kWh gross</v>
          </cell>
          <cell r="D145" t="str">
            <v>Metric</v>
          </cell>
          <cell r="E145" t="str">
            <v>MDA Team</v>
          </cell>
          <cell r="H145">
            <v>9302621423.8720608</v>
          </cell>
          <cell r="I145" t="str">
            <v>First year annual kWh gross</v>
          </cell>
          <cell r="J145" t="str">
            <v>Total annual sector elec usage (kWh)</v>
          </cell>
        </row>
        <row r="146">
          <cell r="A146">
            <v>251</v>
          </cell>
          <cell r="B146" t="str">
            <v>Industrial</v>
          </cell>
          <cell r="C146" t="str">
            <v>Percent first year annual kWh net</v>
          </cell>
          <cell r="D146" t="str">
            <v>Metric</v>
          </cell>
          <cell r="E146" t="str">
            <v>MDA Team</v>
          </cell>
          <cell r="H146">
            <v>9302621423.8720608</v>
          </cell>
          <cell r="I146" t="str">
            <v>First year annual kWh net</v>
          </cell>
          <cell r="J146" t="str">
            <v>Total annual sector elec usage (kWh)</v>
          </cell>
        </row>
        <row r="147">
          <cell r="A147">
            <v>252</v>
          </cell>
          <cell r="B147" t="str">
            <v>Industrial</v>
          </cell>
          <cell r="C147" t="str">
            <v>Percent first year annual Therm gross</v>
          </cell>
          <cell r="D147" t="str">
            <v>Metric</v>
          </cell>
          <cell r="E147" t="str">
            <v>MDA Team</v>
          </cell>
          <cell r="H147">
            <v>3885045880.7884898</v>
          </cell>
          <cell r="I147" t="str">
            <v>First year annual Therm gross</v>
          </cell>
          <cell r="J147" t="str">
            <v>Total annual sector gas usage (therms)</v>
          </cell>
        </row>
        <row r="148">
          <cell r="A148">
            <v>253</v>
          </cell>
          <cell r="B148" t="str">
            <v>Industrial</v>
          </cell>
          <cell r="C148" t="str">
            <v>Percent first year annual Therm net</v>
          </cell>
          <cell r="D148" t="str">
            <v>Metric</v>
          </cell>
          <cell r="E148" t="str">
            <v>MDA Team</v>
          </cell>
          <cell r="H148">
            <v>3885045880.7884898</v>
          </cell>
          <cell r="I148" t="str">
            <v>First year annual Therm net</v>
          </cell>
          <cell r="J148" t="str">
            <v>Total annual sector gas usage (therms)</v>
          </cell>
        </row>
        <row r="149">
          <cell r="A149">
            <v>254</v>
          </cell>
          <cell r="B149" t="str">
            <v>Industrial</v>
          </cell>
          <cell r="C149" t="str">
            <v>Percent lifecycle ex-ante kW gross</v>
          </cell>
          <cell r="D149" t="str">
            <v>Metric</v>
          </cell>
          <cell r="E149" t="str">
            <v>MDA Team</v>
          </cell>
          <cell r="H149">
            <v>5674108.1699999999</v>
          </cell>
          <cell r="I149" t="str">
            <v>Lifecycle ex-ante kW gross</v>
          </cell>
          <cell r="J149" t="str">
            <v>Total annual sector max demand (kW)</v>
          </cell>
        </row>
        <row r="150">
          <cell r="A150">
            <v>255</v>
          </cell>
          <cell r="B150" t="str">
            <v>Industrial</v>
          </cell>
          <cell r="C150" t="str">
            <v>Percent lifecycle ex-ante kW net</v>
          </cell>
          <cell r="D150" t="str">
            <v>Metric</v>
          </cell>
          <cell r="E150" t="str">
            <v>MDA Team</v>
          </cell>
          <cell r="H150">
            <v>5674108.1699999999</v>
          </cell>
          <cell r="I150" t="str">
            <v>Lifecycle ex-ante kW net</v>
          </cell>
          <cell r="J150" t="str">
            <v>Total annual sector max demand (kW)</v>
          </cell>
        </row>
        <row r="151">
          <cell r="A151">
            <v>256</v>
          </cell>
          <cell r="B151" t="str">
            <v>Industrial</v>
          </cell>
          <cell r="C151" t="str">
            <v>Percent lifecycle ex-ante kWh gross</v>
          </cell>
          <cell r="D151" t="str">
            <v>Metric</v>
          </cell>
          <cell r="E151" t="str">
            <v>MDA Team</v>
          </cell>
          <cell r="H151">
            <v>9302621423.8720608</v>
          </cell>
          <cell r="I151" t="str">
            <v>Lifecycle ex-ante kWh gross</v>
          </cell>
          <cell r="J151" t="str">
            <v>Total annual sector elec usage (kWh)</v>
          </cell>
        </row>
        <row r="152">
          <cell r="A152">
            <v>257</v>
          </cell>
          <cell r="B152" t="str">
            <v>Industrial</v>
          </cell>
          <cell r="C152" t="str">
            <v>Percent lifecycle ex-ante kWh net</v>
          </cell>
          <cell r="D152" t="str">
            <v>Metric</v>
          </cell>
          <cell r="E152" t="str">
            <v>MDA Team</v>
          </cell>
          <cell r="H152">
            <v>9302621423.8720608</v>
          </cell>
          <cell r="I152" t="str">
            <v>Lifecycle ex-ante kWh net</v>
          </cell>
          <cell r="J152" t="str">
            <v>Total annual sector elec usage (kWh)</v>
          </cell>
        </row>
        <row r="153">
          <cell r="A153">
            <v>258</v>
          </cell>
          <cell r="B153" t="str">
            <v>Industrial</v>
          </cell>
          <cell r="C153" t="str">
            <v>Percent lifecycle ex-ante Therm gross</v>
          </cell>
          <cell r="D153" t="str">
            <v>Metric</v>
          </cell>
          <cell r="E153" t="str">
            <v>MDA Team</v>
          </cell>
          <cell r="H153">
            <v>3885045880.7884898</v>
          </cell>
          <cell r="I153" t="str">
            <v>Lifecycle ex-ante Therm gross</v>
          </cell>
          <cell r="J153" t="str">
            <v>Total annual sector gas usage (therms)</v>
          </cell>
        </row>
        <row r="154">
          <cell r="A154">
            <v>259</v>
          </cell>
          <cell r="B154" t="str">
            <v>Industrial</v>
          </cell>
          <cell r="C154" t="str">
            <v>Percent lifecycle ex-ante Therm net</v>
          </cell>
          <cell r="D154" t="str">
            <v>Metric</v>
          </cell>
          <cell r="E154" t="str">
            <v>MDA Team</v>
          </cell>
          <cell r="H154">
            <v>3885045880.7884898</v>
          </cell>
          <cell r="I154" t="str">
            <v>Lifecycle ex-ante Therm net</v>
          </cell>
          <cell r="J154" t="str">
            <v>Total annual sector gas usage (therms)</v>
          </cell>
        </row>
        <row r="155">
          <cell r="A155">
            <v>273</v>
          </cell>
          <cell r="B155" t="str">
            <v>Agricultural</v>
          </cell>
          <cell r="C155" t="str">
            <v>Percent of participation relative to eligible population for large customers</v>
          </cell>
          <cell r="D155" t="str">
            <v>Metric</v>
          </cell>
          <cell r="E155" t="str">
            <v>MDA Team</v>
          </cell>
          <cell r="G155">
            <v>308</v>
          </cell>
          <cell r="H155">
            <v>3742</v>
          </cell>
          <cell r="I155" t="str">
            <v># of participating large customers</v>
          </cell>
          <cell r="J155" t="str">
            <v>Total # of large customers</v>
          </cell>
        </row>
        <row r="156">
          <cell r="A156">
            <v>274</v>
          </cell>
          <cell r="B156" t="str">
            <v>Agricultural</v>
          </cell>
          <cell r="C156" t="str">
            <v>Percent of participation relative to eligible population for medium customers</v>
          </cell>
          <cell r="D156" t="str">
            <v>Metric</v>
          </cell>
          <cell r="E156" t="str">
            <v>MDA Team</v>
          </cell>
          <cell r="G156">
            <v>770</v>
          </cell>
          <cell r="H156">
            <v>31659</v>
          </cell>
          <cell r="I156" t="str">
            <v># of participating medium customers</v>
          </cell>
          <cell r="J156" t="str">
            <v>Total # of medium customers</v>
          </cell>
        </row>
        <row r="157">
          <cell r="A157">
            <v>275</v>
          </cell>
          <cell r="B157" t="str">
            <v>Agricultural</v>
          </cell>
          <cell r="C157" t="str">
            <v>Percent of participation relative to eligible population for small customers</v>
          </cell>
          <cell r="D157" t="str">
            <v>Metric</v>
          </cell>
          <cell r="E157" t="str">
            <v>MDA Team</v>
          </cell>
          <cell r="G157">
            <v>510</v>
          </cell>
          <cell r="H157">
            <v>82386</v>
          </cell>
          <cell r="I157" t="str">
            <v># of participating small customers</v>
          </cell>
          <cell r="J157" t="str">
            <v>Total # of small customers</v>
          </cell>
        </row>
      </sheetData>
      <sheetData sheetId="4">
        <row r="3">
          <cell r="B3" t="str">
            <v>Upd Primary Sector (1)</v>
          </cell>
          <cell r="C3" t="str">
            <v>RebatesandIncents</v>
          </cell>
          <cell r="D3" t="str">
            <v>FirstYearGrossKWh</v>
          </cell>
          <cell r="E3" t="str">
            <v>FirstYearGrossKW</v>
          </cell>
          <cell r="F3" t="str">
            <v>FirstYearGrossThm</v>
          </cell>
          <cell r="G3" t="str">
            <v>FirstYearNetKWh</v>
          </cell>
          <cell r="H3" t="str">
            <v>FirstYearNetKW</v>
          </cell>
          <cell r="I3" t="str">
            <v>FirstYearNetThm</v>
          </cell>
          <cell r="J3" t="str">
            <v>LifecycleGrossKWh</v>
          </cell>
          <cell r="K3" t="str">
            <v>LifecycleGrossKW</v>
          </cell>
          <cell r="L3" t="str">
            <v>LifecycleGrossThm</v>
          </cell>
          <cell r="M3" t="str">
            <v>LifecycleNetKWh</v>
          </cell>
          <cell r="N3" t="str">
            <v>LifecycleNetKW</v>
          </cell>
          <cell r="O3" t="str">
            <v>LifecycleNetThm</v>
          </cell>
          <cell r="P3" t="str">
            <v>ElecBen</v>
          </cell>
          <cell r="Q3" t="str">
            <v>GasBen</v>
          </cell>
          <cell r="R3" t="str">
            <v>TRCCost</v>
          </cell>
          <cell r="S3" t="str">
            <v>PACCost</v>
          </cell>
          <cell r="T3" t="str">
            <v>TRC</v>
          </cell>
          <cell r="U3" t="str">
            <v>PAC</v>
          </cell>
          <cell r="V3" t="str">
            <v>Electric Split</v>
          </cell>
          <cell r="W3" t="str">
            <v>Gas Split</v>
          </cell>
          <cell r="X3" t="str">
            <v>TRC Cost per kWh Saved ($/kWh)</v>
          </cell>
          <cell r="Y3" t="str">
            <v>TRC Cost per therm Saved ($/therm)</v>
          </cell>
          <cell r="Z3" t="str">
            <v>TRC Cost per kW Saved ($/kW) (5)</v>
          </cell>
          <cell r="AA3" t="str">
            <v>PAC Cost per kWh Saved ($/kWh)</v>
          </cell>
          <cell r="AB3" t="str">
            <v>PAC Cost per therm Saved ($/therm)</v>
          </cell>
          <cell r="AC3" t="str">
            <v>PAC Cost per kW Saved ($/kW) (5)</v>
          </cell>
          <cell r="AD3" t="str">
            <v>NetElecCO2</v>
          </cell>
          <cell r="AE3" t="str">
            <v>NetGasCO2</v>
          </cell>
          <cell r="AF3" t="str">
            <v>NetElecCO2Lifecycle</v>
          </cell>
          <cell r="AG3" t="str">
            <v>NetGasCO2Lifecycle</v>
          </cell>
          <cell r="AH3" t="str">
            <v>GrossElecCO2</v>
          </cell>
          <cell r="AI3" t="str">
            <v>GrossGasCO2</v>
          </cell>
          <cell r="AJ3" t="str">
            <v>GrossElecCO2Lifecycle</v>
          </cell>
          <cell r="AK3" t="str">
            <v>GrossGasCO2Lifecycle</v>
          </cell>
          <cell r="AL3" t="str">
            <v>Annual Net GHG Emissions (Electric)</v>
          </cell>
          <cell r="AM3" t="str">
            <v>Annual Net GHG Emissions (Gas)</v>
          </cell>
          <cell r="AN3" t="str">
            <v>Lifecycle Net GHG Emissions (Electric)</v>
          </cell>
          <cell r="AO3" t="str">
            <v>Lifecycle Net GHG Emissions (Gas)</v>
          </cell>
          <cell r="AP3" t="str">
            <v>Annual Gross GHG Emissions (Electric)</v>
          </cell>
          <cell r="AQ3" t="str">
            <v>Annual Gross GHG Emissions (Gas)</v>
          </cell>
          <cell r="AR3" t="str">
            <v>Lifecycle Gross GHG Emissions (Electric)</v>
          </cell>
          <cell r="AS3" t="str">
            <v>Lifecycle Gross GHG Emissions (Gas)</v>
          </cell>
        </row>
        <row r="4">
          <cell r="B4" t="str">
            <v>Agricultural</v>
          </cell>
          <cell r="C4">
            <v>8746404.0578320269</v>
          </cell>
          <cell r="D4">
            <v>59866741.929275781</v>
          </cell>
          <cell r="E4">
            <v>18457.000834246039</v>
          </cell>
          <cell r="F4">
            <v>1170629.8475666766</v>
          </cell>
          <cell r="G4">
            <v>38994338.136156619</v>
          </cell>
          <cell r="H4">
            <v>12128.356941460042</v>
          </cell>
          <cell r="I4">
            <v>705031.9893371528</v>
          </cell>
          <cell r="J4">
            <v>570126032.79346037</v>
          </cell>
          <cell r="K4">
            <v>137016.00452513725</v>
          </cell>
          <cell r="L4">
            <v>16053723.905368671</v>
          </cell>
          <cell r="M4">
            <v>369145011.05935597</v>
          </cell>
          <cell r="N4">
            <v>89340.558428538672</v>
          </cell>
          <cell r="O4">
            <v>9695419.0703906752</v>
          </cell>
          <cell r="P4">
            <v>39380637.617168106</v>
          </cell>
          <cell r="Q4">
            <v>7538521.0462001357</v>
          </cell>
          <cell r="R4">
            <v>42183577.525131077</v>
          </cell>
          <cell r="S4">
            <v>18951506.994710509</v>
          </cell>
          <cell r="T4">
            <v>1.112261249900294</v>
          </cell>
          <cell r="U4">
            <v>2.4757481648537865</v>
          </cell>
          <cell r="V4">
            <v>0.83932957749121417</v>
          </cell>
          <cell r="W4">
            <v>0.16067042250878585</v>
          </cell>
          <cell r="X4">
            <v>9.5913321975095361E-2</v>
          </cell>
          <cell r="Y4">
            <v>0.69905727382053517</v>
          </cell>
          <cell r="Z4">
            <v>396.30292136081147</v>
          </cell>
          <cell r="AA4">
            <v>4.3090275859462977E-2</v>
          </cell>
          <cell r="AB4">
            <v>0.31406034271560912</v>
          </cell>
          <cell r="AC4">
            <v>178.04411163844952</v>
          </cell>
          <cell r="AD4">
            <v>19279.919115980829</v>
          </cell>
          <cell r="AE4">
            <v>4127.4263834922931</v>
          </cell>
          <cell r="AF4">
            <v>181941.37273194492</v>
          </cell>
          <cell r="AG4">
            <v>56718.201561785485</v>
          </cell>
          <cell r="AH4">
            <v>29597.196500767368</v>
          </cell>
          <cell r="AI4">
            <v>6853.4288992649745</v>
          </cell>
          <cell r="AJ4">
            <v>281009.06948979764</v>
          </cell>
          <cell r="AK4">
            <v>93914.28484640675</v>
          </cell>
          <cell r="AL4">
            <v>17490.448410451907</v>
          </cell>
          <cell r="AM4">
            <v>3744.3382305775549</v>
          </cell>
          <cell r="AN4">
            <v>165054.43691707074</v>
          </cell>
          <cell r="AO4">
            <v>51453.886937095391</v>
          </cell>
          <cell r="AP4">
            <v>26850.125012277258</v>
          </cell>
          <cell r="AQ4">
            <v>6217.3261140881132</v>
          </cell>
          <cell r="AR4">
            <v>254927.13964274118</v>
          </cell>
          <cell r="AS4">
            <v>85197.606080672515</v>
          </cell>
        </row>
        <row r="5">
          <cell r="B5" t="str">
            <v>Commercial</v>
          </cell>
          <cell r="C5">
            <v>40415950.461115651</v>
          </cell>
          <cell r="D5">
            <v>166943583.21145001</v>
          </cell>
          <cell r="E5">
            <v>29943.176047166195</v>
          </cell>
          <cell r="F5">
            <v>6356167.0982718794</v>
          </cell>
          <cell r="G5">
            <v>110281086.29345894</v>
          </cell>
          <cell r="H5">
            <v>20288.632525697933</v>
          </cell>
          <cell r="I5">
            <v>4008275.6615182697</v>
          </cell>
          <cell r="J5">
            <v>1698780435.6154151</v>
          </cell>
          <cell r="K5">
            <v>307924.35264707089</v>
          </cell>
          <cell r="L5">
            <v>73699682.523231581</v>
          </cell>
          <cell r="M5">
            <v>1120115279.0725217</v>
          </cell>
          <cell r="N5">
            <v>211134.62336547961</v>
          </cell>
          <cell r="O5">
            <v>45426120.309369832</v>
          </cell>
          <cell r="P5">
            <v>121803335.3322202</v>
          </cell>
          <cell r="Q5">
            <v>36281723.068386674</v>
          </cell>
          <cell r="R5">
            <v>155596320.90080741</v>
          </cell>
          <cell r="S5">
            <v>81258341.399579898</v>
          </cell>
          <cell r="T5">
            <v>1.0159948351310055</v>
          </cell>
          <cell r="U5">
            <v>1.9454625294803785</v>
          </cell>
          <cell r="V5">
            <v>0.77049239545179316</v>
          </cell>
          <cell r="W5">
            <v>0.2295076045482069</v>
          </cell>
          <cell r="X5">
            <v>0.10702986045652095</v>
          </cell>
          <cell r="Y5">
            <v>0.78612346031876645</v>
          </cell>
          <cell r="Z5">
            <v>567.8167801347463</v>
          </cell>
          <cell r="AA5">
            <v>5.5895080877071339E-2</v>
          </cell>
          <cell r="AB5">
            <v>0.41054369506284355</v>
          </cell>
          <cell r="AC5">
            <v>296.53560897505764</v>
          </cell>
          <cell r="AD5">
            <v>57333.077452378573</v>
          </cell>
          <cell r="AE5">
            <v>23466.220747763775</v>
          </cell>
          <cell r="AF5">
            <v>587046.71431273874</v>
          </cell>
          <cell r="AG5">
            <v>265742.80380981881</v>
          </cell>
          <cell r="AH5">
            <v>86596.60341419508</v>
          </cell>
          <cell r="AI5">
            <v>37213.24968551354</v>
          </cell>
          <cell r="AJ5">
            <v>887723.1663947528</v>
          </cell>
          <cell r="AK5">
            <v>431143.14276089997</v>
          </cell>
          <cell r="AL5">
            <v>52011.692962035348</v>
          </cell>
          <cell r="AM5">
            <v>21288.197367842451</v>
          </cell>
          <cell r="AN5">
            <v>532559.82089165028</v>
          </cell>
          <cell r="AO5">
            <v>241077.81638107882</v>
          </cell>
          <cell r="AP5">
            <v>78559.11715318881</v>
          </cell>
          <cell r="AQ5">
            <v>33759.292240507311</v>
          </cell>
          <cell r="AR5">
            <v>805328.90989779169</v>
          </cell>
          <cell r="AS5">
            <v>391126.47986832564</v>
          </cell>
        </row>
        <row r="6">
          <cell r="B6" t="str">
            <v>Industrial</v>
          </cell>
          <cell r="C6">
            <v>11518330.296438508</v>
          </cell>
          <cell r="D6">
            <v>44751046.718610011</v>
          </cell>
          <cell r="E6">
            <v>7997.8585077831585</v>
          </cell>
          <cell r="F6">
            <v>5810077.4540417446</v>
          </cell>
          <cell r="G6">
            <v>29086750.899777491</v>
          </cell>
          <cell r="H6">
            <v>5199.4703820569612</v>
          </cell>
          <cell r="I6">
            <v>3673616.4966939106</v>
          </cell>
          <cell r="J6">
            <v>575639447.7011565</v>
          </cell>
          <cell r="K6">
            <v>90576.234139123088</v>
          </cell>
          <cell r="L6">
            <v>63496533.33993645</v>
          </cell>
          <cell r="M6">
            <v>373991177.57483768</v>
          </cell>
          <cell r="N6">
            <v>58880.470133396346</v>
          </cell>
          <cell r="O6">
            <v>40115565.094457731</v>
          </cell>
          <cell r="P6">
            <v>36038067.494733892</v>
          </cell>
          <cell r="Q6">
            <v>33360459.319868885</v>
          </cell>
          <cell r="R6">
            <v>41093222.735873677</v>
          </cell>
          <cell r="S6">
            <v>25732789.571533438</v>
          </cell>
          <cell r="T6">
            <v>1.6888071120793127</v>
          </cell>
          <cell r="U6">
            <v>2.6968909306037303</v>
          </cell>
          <cell r="V6">
            <v>0.51929153468933287</v>
          </cell>
          <cell r="W6">
            <v>0.48070846531066719</v>
          </cell>
          <cell r="X6">
            <v>5.7058465491668729E-2</v>
          </cell>
          <cell r="Y6">
            <v>0.49242382575237348</v>
          </cell>
          <cell r="Z6">
            <v>362.41834773902355</v>
          </cell>
          <cell r="AA6">
            <v>3.5730307530490571E-2</v>
          </cell>
          <cell r="AB6">
            <v>0.30835835800810357</v>
          </cell>
          <cell r="AC6">
            <v>226.94825225011266</v>
          </cell>
          <cell r="AD6">
            <v>14760.549989671736</v>
          </cell>
          <cell r="AE6">
            <v>20767.272483386674</v>
          </cell>
          <cell r="AF6">
            <v>189800.94841609203</v>
          </cell>
          <cell r="AG6">
            <v>234676.05580257796</v>
          </cell>
          <cell r="AH6">
            <v>22714.166497282091</v>
          </cell>
          <cell r="AI6">
            <v>32673.709429284758</v>
          </cell>
          <cell r="AJ6">
            <v>291459.28132736089</v>
          </cell>
          <cell r="AK6">
            <v>371454.72003862867</v>
          </cell>
          <cell r="AL6">
            <v>13390.545704637208</v>
          </cell>
          <cell r="AM6">
            <v>18839.752688350087</v>
          </cell>
          <cell r="AN6">
            <v>172184.52404060395</v>
          </cell>
          <cell r="AO6">
            <v>212894.53666748485</v>
          </cell>
          <cell r="AP6">
            <v>20605.945228153338</v>
          </cell>
          <cell r="AQ6">
            <v>29641.090593440917</v>
          </cell>
          <cell r="AR6">
            <v>264407.41235154582</v>
          </cell>
          <cell r="AS6">
            <v>336978.05362001242</v>
          </cell>
        </row>
        <row r="7">
          <cell r="B7" t="str">
            <v>Public</v>
          </cell>
          <cell r="C7">
            <v>19566079.062241267</v>
          </cell>
          <cell r="D7">
            <v>98781680.455781221</v>
          </cell>
          <cell r="E7">
            <v>13656.227660698527</v>
          </cell>
          <cell r="F7">
            <v>135019.72138098429</v>
          </cell>
          <cell r="G7">
            <v>73258567.824994281</v>
          </cell>
          <cell r="H7">
            <v>10231.029018372177</v>
          </cell>
          <cell r="I7">
            <v>90495.149639543219</v>
          </cell>
          <cell r="J7">
            <v>1015686578.0065469</v>
          </cell>
          <cell r="K7">
            <v>145446.43768074299</v>
          </cell>
          <cell r="L7">
            <v>1317860.6859987455</v>
          </cell>
          <cell r="M7">
            <v>751674550.96098769</v>
          </cell>
          <cell r="N7">
            <v>108992.24477323142</v>
          </cell>
          <cell r="O7">
            <v>831476.518492262</v>
          </cell>
          <cell r="P7">
            <v>69541640.002951577</v>
          </cell>
          <cell r="Q7">
            <v>285868.50665086525</v>
          </cell>
          <cell r="R7">
            <v>102661182.44810666</v>
          </cell>
          <cell r="S7">
            <v>55658307.43676655</v>
          </cell>
          <cell r="T7">
            <v>0.68017440325995626</v>
          </cell>
          <cell r="U7">
            <v>1.2545747746449807</v>
          </cell>
          <cell r="V7">
            <v>0.99590607609017645</v>
          </cell>
          <cell r="W7">
            <v>4.0939239098234988E-3</v>
          </cell>
          <cell r="X7">
            <v>0.13601750285141417</v>
          </cell>
          <cell r="Y7">
            <v>0.50547076205732644</v>
          </cell>
          <cell r="Z7">
            <v>938.05660752646543</v>
          </cell>
          <cell r="AA7">
            <v>7.3742614393829245E-2</v>
          </cell>
          <cell r="AB7">
            <v>0.27404366873627617</v>
          </cell>
          <cell r="AC7">
            <v>508.57239133388896</v>
          </cell>
          <cell r="AD7">
            <v>35066.031481935366</v>
          </cell>
          <cell r="AE7">
            <v>665.31075641018811</v>
          </cell>
          <cell r="AF7">
            <v>389572.68486525444</v>
          </cell>
          <cell r="AG7">
            <v>4864.1376331802558</v>
          </cell>
          <cell r="AH7">
            <v>47393.083677002513</v>
          </cell>
          <cell r="AI7">
            <v>956.60644716632532</v>
          </cell>
          <cell r="AJ7">
            <v>518303.44891359919</v>
          </cell>
          <cell r="AK7">
            <v>7709.4850130932045</v>
          </cell>
          <cell r="AL7">
            <v>31811.368652770998</v>
          </cell>
          <cell r="AM7">
            <v>603.55976557317319</v>
          </cell>
          <cell r="AN7">
            <v>353414.39483058389</v>
          </cell>
          <cell r="AO7">
            <v>4412.6714340807966</v>
          </cell>
          <cell r="AP7">
            <v>42994.282293319295</v>
          </cell>
          <cell r="AQ7">
            <v>867.81877105489707</v>
          </cell>
          <cell r="AR7">
            <v>470196.97954378161</v>
          </cell>
          <cell r="AS7">
            <v>6993.9271571367781</v>
          </cell>
        </row>
        <row r="8">
          <cell r="B8" t="str">
            <v>Residential</v>
          </cell>
          <cell r="C8">
            <v>43237959.977361441</v>
          </cell>
          <cell r="D8">
            <v>219032084.586593</v>
          </cell>
          <cell r="E8">
            <v>25940.918514026871</v>
          </cell>
          <cell r="F8">
            <v>4461743.9588980814</v>
          </cell>
          <cell r="G8">
            <v>191823888.83913517</v>
          </cell>
          <cell r="H8">
            <v>17601.755726951254</v>
          </cell>
          <cell r="I8">
            <v>4228088.4949358823</v>
          </cell>
          <cell r="J8">
            <v>1284712642.3934116</v>
          </cell>
          <cell r="K8">
            <v>293492.46343470411</v>
          </cell>
          <cell r="L8">
            <v>14066155.601833591</v>
          </cell>
          <cell r="M8">
            <v>937582649.58946908</v>
          </cell>
          <cell r="N8">
            <v>202395.8952038876</v>
          </cell>
          <cell r="O8">
            <v>8191488.770033624</v>
          </cell>
          <cell r="P8">
            <v>107610429.10122919</v>
          </cell>
          <cell r="Q8">
            <v>6234178.4620709848</v>
          </cell>
          <cell r="R8">
            <v>138742080.32172889</v>
          </cell>
          <cell r="S8">
            <v>73149849.204022199</v>
          </cell>
          <cell r="T8">
            <v>0.82054851202537848</v>
          </cell>
          <cell r="U8">
            <v>1.556320468218277</v>
          </cell>
          <cell r="V8">
            <v>0.94523958055189705</v>
          </cell>
          <cell r="W8">
            <v>5.4760419448102893E-2</v>
          </cell>
          <cell r="X8">
            <v>0.13987514153086311</v>
          </cell>
          <cell r="Y8">
            <v>0.92749617643546733</v>
          </cell>
          <cell r="Z8">
            <v>647.96030411633365</v>
          </cell>
          <cell r="AA8">
            <v>7.3747240106586856E-2</v>
          </cell>
          <cell r="AB8">
            <v>0.48900957291567998</v>
          </cell>
          <cell r="AC8">
            <v>341.62813781075312</v>
          </cell>
          <cell r="AD8">
            <v>98926.244436569759</v>
          </cell>
          <cell r="AE8">
            <v>24715.347789824675</v>
          </cell>
          <cell r="AF8">
            <v>491469.88505273795</v>
          </cell>
          <cell r="AG8">
            <v>47920.209304697099</v>
          </cell>
          <cell r="AH8">
            <v>113348.45123905952</v>
          </cell>
          <cell r="AI8">
            <v>26070.221140190326</v>
          </cell>
          <cell r="AJ8">
            <v>674162.11906477273</v>
          </cell>
          <cell r="AK8">
            <v>82287.010270766637</v>
          </cell>
          <cell r="AL8">
            <v>89744.37933836499</v>
          </cell>
          <cell r="AM8">
            <v>22421.386358721425</v>
          </cell>
          <cell r="AN8">
            <v>445853.97988939309</v>
          </cell>
          <cell r="AO8">
            <v>43472.48261882674</v>
          </cell>
          <cell r="AP8">
            <v>102827.98526670775</v>
          </cell>
          <cell r="AQ8">
            <v>23650.506786805803</v>
          </cell>
          <cell r="AR8">
            <v>611589.58670161816</v>
          </cell>
          <cell r="AS8">
            <v>74649.520017861942</v>
          </cell>
        </row>
        <row r="9">
          <cell r="B9" t="str">
            <v>ESA</v>
          </cell>
          <cell r="C9">
            <v>0</v>
          </cell>
          <cell r="D9">
            <v>59263365.139513806</v>
          </cell>
          <cell r="E9">
            <v>69550.249273289999</v>
          </cell>
          <cell r="F9">
            <v>1651228.0338000001</v>
          </cell>
          <cell r="G9">
            <v>62226533.396489501</v>
          </cell>
          <cell r="H9">
            <v>73027.761736954504</v>
          </cell>
          <cell r="I9">
            <v>1733789.4354900001</v>
          </cell>
          <cell r="J9">
            <v>876019711.38700509</v>
          </cell>
          <cell r="K9">
            <v>1092011.3177545299</v>
          </cell>
          <cell r="L9">
            <v>17277210.797000002</v>
          </cell>
          <cell r="M9">
            <v>919820696.95635533</v>
          </cell>
          <cell r="N9">
            <v>1146611.8836422565</v>
          </cell>
          <cell r="O9">
            <v>18141071.336850006</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0">
          <cell r="B10" t="str">
            <v>Cross-Cutting</v>
          </cell>
          <cell r="C10">
            <v>1095</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37693373.185760215</v>
          </cell>
          <cell r="S10">
            <v>37693982.179400541</v>
          </cell>
          <cell r="T10">
            <v>0</v>
          </cell>
          <cell r="U10">
            <v>0</v>
          </cell>
          <cell r="V10">
            <v>0</v>
          </cell>
          <cell r="W10">
            <v>0</v>
          </cell>
          <cell r="X10">
            <v>0</v>
          </cell>
          <cell r="Y10">
            <v>0</v>
          </cell>
          <cell r="Z10">
            <v>0</v>
          </cell>
          <cell r="AA10">
            <v>0</v>
          </cell>
          <cell r="AB10">
            <v>0</v>
          </cell>
          <cell r="AC10">
            <v>0</v>
          </cell>
          <cell r="AD10">
            <v>278.40244264386598</v>
          </cell>
          <cell r="AE10">
            <v>0</v>
          </cell>
          <cell r="AF10">
            <v>4176.0366396580002</v>
          </cell>
          <cell r="AG10">
            <v>0</v>
          </cell>
          <cell r="AH10">
            <v>428.31145022133302</v>
          </cell>
          <cell r="AI10">
            <v>0</v>
          </cell>
          <cell r="AJ10">
            <v>6424.6717533199999</v>
          </cell>
          <cell r="AK10">
            <v>0</v>
          </cell>
          <cell r="AL10">
            <v>252.56244754523769</v>
          </cell>
          <cell r="AM10">
            <v>0</v>
          </cell>
          <cell r="AN10">
            <v>3788.4367131785748</v>
          </cell>
          <cell r="AO10">
            <v>0</v>
          </cell>
          <cell r="AP10">
            <v>388.55761160805866</v>
          </cell>
          <cell r="AQ10">
            <v>0</v>
          </cell>
          <cell r="AR10">
            <v>5828.3641741208839</v>
          </cell>
          <cell r="AS10">
            <v>0</v>
          </cell>
        </row>
        <row r="11">
          <cell r="B11" t="str">
            <v>ET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2">
          <cell r="B12" t="str">
            <v>C&amp;S (6)</v>
          </cell>
          <cell r="C12">
            <v>0</v>
          </cell>
          <cell r="D12">
            <v>833920263.51775491</v>
          </cell>
          <cell r="E12">
            <v>152700.71721308908</v>
          </cell>
          <cell r="F12">
            <v>13344166.901454885</v>
          </cell>
          <cell r="G12">
            <v>833920263.51775491</v>
          </cell>
          <cell r="H12">
            <v>152700.71721308908</v>
          </cell>
          <cell r="I12">
            <v>13344166.901454885</v>
          </cell>
          <cell r="J12">
            <v>10066555741.852135</v>
          </cell>
          <cell r="K12">
            <v>2062278.5588182979</v>
          </cell>
          <cell r="L12">
            <v>216672263.1634042</v>
          </cell>
          <cell r="M12">
            <v>10066555741.852135</v>
          </cell>
          <cell r="N12">
            <v>2062278.5588182979</v>
          </cell>
          <cell r="O12">
            <v>216672263.1634042</v>
          </cell>
          <cell r="P12">
            <v>1029644870.0010686</v>
          </cell>
          <cell r="Q12">
            <v>158926718.07251763</v>
          </cell>
          <cell r="R12">
            <v>375153276.4334172</v>
          </cell>
          <cell r="S12">
            <v>16216002.73</v>
          </cell>
          <cell r="T12">
            <v>3.1682292618455534</v>
          </cell>
          <cell r="U12">
            <v>73.296212874625368</v>
          </cell>
          <cell r="V12">
            <v>0.86628763495003025</v>
          </cell>
          <cell r="W12">
            <v>0.13371236504996975</v>
          </cell>
          <cell r="X12">
            <v>3.22841946063138E-2</v>
          </cell>
          <cell r="Y12">
            <v>0.23151385929968785</v>
          </cell>
          <cell r="Z12">
            <v>157.58814113428119</v>
          </cell>
          <cell r="AA12">
            <v>1.3954845146201226E-3</v>
          </cell>
          <cell r="AB12">
            <v>1.0007188022261297E-2</v>
          </cell>
          <cell r="AC12">
            <v>6.8117483902680886</v>
          </cell>
          <cell r="AD12">
            <v>402182.02221625694</v>
          </cell>
          <cell r="AE12">
            <v>78063.376373510953</v>
          </cell>
          <cell r="AF12">
            <v>4922071.2418269347</v>
          </cell>
          <cell r="AG12">
            <v>1267532.7395059152</v>
          </cell>
          <cell r="AH12">
            <v>402182.02221625694</v>
          </cell>
          <cell r="AI12">
            <v>78063.376373510953</v>
          </cell>
          <cell r="AJ12">
            <v>4922071.2418269347</v>
          </cell>
          <cell r="AK12">
            <v>1267532.7395059152</v>
          </cell>
          <cell r="AL12">
            <v>364853.39325692528</v>
          </cell>
          <cell r="AM12">
            <v>70817.90379892489</v>
          </cell>
          <cell r="AN12">
            <v>4465227.9197781961</v>
          </cell>
          <cell r="AO12">
            <v>1149886.3587301488</v>
          </cell>
          <cell r="AP12">
            <v>364853.39325692528</v>
          </cell>
          <cell r="AQ12">
            <v>70817.90379892489</v>
          </cell>
          <cell r="AR12">
            <v>4465227.9197781961</v>
          </cell>
          <cell r="AS12">
            <v>1149886.3587301488</v>
          </cell>
        </row>
        <row r="13">
          <cell r="B13" t="str">
            <v>BayREN</v>
          </cell>
          <cell r="C13">
            <v>0</v>
          </cell>
          <cell r="D13">
            <v>2720630</v>
          </cell>
          <cell r="E13">
            <v>1589</v>
          </cell>
          <cell r="F13">
            <v>277123</v>
          </cell>
          <cell r="G13">
            <v>2370542</v>
          </cell>
          <cell r="H13">
            <v>1311</v>
          </cell>
          <cell r="I13">
            <v>228707</v>
          </cell>
          <cell r="J13">
            <v>32856627</v>
          </cell>
          <cell r="K13">
            <v>0</v>
          </cell>
          <cell r="L13">
            <v>4105390</v>
          </cell>
          <cell r="M13">
            <v>28824445</v>
          </cell>
          <cell r="N13">
            <v>0</v>
          </cell>
          <cell r="O13">
            <v>3379571</v>
          </cell>
          <cell r="P13">
            <v>0</v>
          </cell>
          <cell r="Q13">
            <v>0</v>
          </cell>
          <cell r="R13">
            <v>0</v>
          </cell>
          <cell r="S13">
            <v>0</v>
          </cell>
          <cell r="T13">
            <v>0</v>
          </cell>
          <cell r="U13">
            <v>0</v>
          </cell>
          <cell r="V13">
            <v>0</v>
          </cell>
          <cell r="W13">
            <v>0</v>
          </cell>
          <cell r="X13">
            <v>0</v>
          </cell>
          <cell r="Y13">
            <v>0</v>
          </cell>
          <cell r="Z13">
            <v>0</v>
          </cell>
          <cell r="AA13">
            <v>0</v>
          </cell>
          <cell r="AB13">
            <v>0</v>
          </cell>
          <cell r="AC13">
            <v>0</v>
          </cell>
        </row>
        <row r="14">
          <cell r="B14" t="str">
            <v>MCE</v>
          </cell>
          <cell r="C14">
            <v>0</v>
          </cell>
          <cell r="D14">
            <v>1654237</v>
          </cell>
          <cell r="E14">
            <v>296</v>
          </cell>
          <cell r="F14">
            <v>34449</v>
          </cell>
          <cell r="G14">
            <v>1262243</v>
          </cell>
          <cell r="H14">
            <v>223</v>
          </cell>
          <cell r="I14">
            <v>34821</v>
          </cell>
          <cell r="J14">
            <v>16102562</v>
          </cell>
          <cell r="K14">
            <v>0</v>
          </cell>
          <cell r="L14">
            <v>129626</v>
          </cell>
          <cell r="M14">
            <v>12229219</v>
          </cell>
          <cell r="N14">
            <v>0</v>
          </cell>
          <cell r="O14">
            <v>126577</v>
          </cell>
          <cell r="P14">
            <v>0</v>
          </cell>
          <cell r="Q14">
            <v>0</v>
          </cell>
          <cell r="R14">
            <v>0</v>
          </cell>
          <cell r="S14">
            <v>0</v>
          </cell>
          <cell r="T14">
            <v>0</v>
          </cell>
          <cell r="U14">
            <v>0</v>
          </cell>
          <cell r="V14">
            <v>0</v>
          </cell>
          <cell r="W14">
            <v>0</v>
          </cell>
          <cell r="X14">
            <v>0</v>
          </cell>
          <cell r="Y14">
            <v>0</v>
          </cell>
          <cell r="Z14">
            <v>0</v>
          </cell>
          <cell r="AA14">
            <v>0</v>
          </cell>
          <cell r="AB14">
            <v>0</v>
          </cell>
          <cell r="AC14">
            <v>0</v>
          </cell>
        </row>
        <row r="15">
          <cell r="B15" t="str">
            <v>EE PORTFOLIO (with C&amp;S) (2) (3)</v>
          </cell>
          <cell r="C15">
            <v>123485818.85498889</v>
          </cell>
          <cell r="D15">
            <v>1486933632.5589788</v>
          </cell>
          <cell r="E15">
            <v>320131.14805029985</v>
          </cell>
          <cell r="F15">
            <v>33240605.015414249</v>
          </cell>
          <cell r="G15">
            <v>1343224213.9077668</v>
          </cell>
          <cell r="H15">
            <v>292711.72354458197</v>
          </cell>
          <cell r="I15">
            <v>28046992.129069645</v>
          </cell>
          <cell r="J15">
            <v>16136479778.74913</v>
          </cell>
          <cell r="K15">
            <v>4128745.368999606</v>
          </cell>
          <cell r="L15">
            <v>406818446.01677322</v>
          </cell>
          <cell r="M15">
            <v>14579938771.065662</v>
          </cell>
          <cell r="N15">
            <v>3879634.2343650879</v>
          </cell>
          <cell r="O15">
            <v>342579552.26299834</v>
          </cell>
          <cell r="P15">
            <v>1404018979.5493715</v>
          </cell>
          <cell r="Q15">
            <v>242627468.47569519</v>
          </cell>
          <cell r="R15">
            <v>893123033.55082512</v>
          </cell>
          <cell r="S15">
            <v>308660779.51601315</v>
          </cell>
          <cell r="T15">
            <v>1.8436949738922623</v>
          </cell>
          <cell r="U15">
            <v>5.3348094649635893</v>
          </cell>
          <cell r="V15">
            <v>0.85265357431967592</v>
          </cell>
          <cell r="W15">
            <v>0.14734642568032413</v>
          </cell>
          <cell r="X15">
            <v>5.2230983875982517E-2</v>
          </cell>
          <cell r="Y15">
            <v>0.38413993426395199</v>
          </cell>
          <cell r="Z15">
            <v>196.28771705304027</v>
          </cell>
          <cell r="AA15">
            <v>1.8050879433658271E-2</v>
          </cell>
          <cell r="AB15">
            <v>0.13275766842754264</v>
          </cell>
          <cell r="AC15">
            <v>67.836476587256485</v>
          </cell>
          <cell r="AD15">
            <v>627826.24713543709</v>
          </cell>
          <cell r="AE15">
            <v>151804.95453438855</v>
          </cell>
          <cell r="AF15">
            <v>6766078.8838453609</v>
          </cell>
          <cell r="AG15">
            <v>1877454.1476179748</v>
          </cell>
          <cell r="AH15">
            <v>702259.83499478479</v>
          </cell>
          <cell r="AI15">
            <v>181830.59197493087</v>
          </cell>
          <cell r="AJ15">
            <v>7581152.9987705378</v>
          </cell>
          <cell r="AK15">
            <v>2254041.3824357106</v>
          </cell>
          <cell r="AL15">
            <v>569554.39077273093</v>
          </cell>
          <cell r="AM15">
            <v>137715.13820998959</v>
          </cell>
          <cell r="AN15">
            <v>6138083.5130606769</v>
          </cell>
          <cell r="AO15">
            <v>1703197.7527687154</v>
          </cell>
          <cell r="AP15">
            <v>272226.01256525452</v>
          </cell>
          <cell r="AQ15">
            <v>94136.034505897027</v>
          </cell>
          <cell r="AR15">
            <v>2412278.3923115996</v>
          </cell>
          <cell r="AS15">
            <v>894945.58674400928</v>
          </cell>
        </row>
        <row r="16">
          <cell r="B16" t="str">
            <v>EE PORTFOLIO (without C&amp;S) (2) (3)</v>
          </cell>
          <cell r="C16">
            <v>123485818.85498889</v>
          </cell>
          <cell r="D16">
            <v>653013369.04122388</v>
          </cell>
          <cell r="E16">
            <v>167430.43083721076</v>
          </cell>
          <cell r="F16">
            <v>19896438.113959365</v>
          </cell>
          <cell r="G16">
            <v>509303950.39001191</v>
          </cell>
          <cell r="H16">
            <v>140011.00633149288</v>
          </cell>
          <cell r="I16">
            <v>14702825.22761476</v>
          </cell>
          <cell r="J16">
            <v>6069924036.8969955</v>
          </cell>
          <cell r="K16">
            <v>2066466.8101813081</v>
          </cell>
          <cell r="L16">
            <v>190146182.85336903</v>
          </cell>
          <cell r="M16">
            <v>4513383029.2135277</v>
          </cell>
          <cell r="N16">
            <v>1817355.67554679</v>
          </cell>
          <cell r="O16">
            <v>125907289.09959415</v>
          </cell>
          <cell r="P16">
            <v>374374109.54830289</v>
          </cell>
          <cell r="Q16">
            <v>83700750.403177559</v>
          </cell>
          <cell r="R16">
            <v>517969757.11740792</v>
          </cell>
          <cell r="S16">
            <v>292444776.78601313</v>
          </cell>
          <cell r="T16">
            <v>0.8843660342270695</v>
          </cell>
          <cell r="U16">
            <v>1.5663636225127786</v>
          </cell>
          <cell r="V16">
            <v>0.8172771358549491</v>
          </cell>
          <cell r="W16">
            <v>0.18272286414505085</v>
          </cell>
          <cell r="X16">
            <v>9.3793244849011762E-2</v>
          </cell>
          <cell r="Y16">
            <v>0.75170324321845949</v>
          </cell>
          <cell r="Z16">
            <v>232.93450217389756</v>
          </cell>
          <cell r="AA16">
            <v>5.2955494364293018E-2</v>
          </cell>
          <cell r="AB16">
            <v>0.42441027521712116</v>
          </cell>
          <cell r="AC16">
            <v>131.51439356828263</v>
          </cell>
          <cell r="AD16">
            <v>225644.22491918015</v>
          </cell>
          <cell r="AE16">
            <v>73741.578160877601</v>
          </cell>
          <cell r="AF16">
            <v>1844007.6420184262</v>
          </cell>
          <cell r="AG16">
            <v>609921.40811205958</v>
          </cell>
          <cell r="AH16">
            <v>300077.81277852785</v>
          </cell>
          <cell r="AI16">
            <v>103767.21560141991</v>
          </cell>
          <cell r="AJ16">
            <v>2659081.756943603</v>
          </cell>
          <cell r="AK16">
            <v>986508.64292979543</v>
          </cell>
          <cell r="AL16">
            <v>204700.99751580565</v>
          </cell>
          <cell r="AM16">
            <v>66897.234411064695</v>
          </cell>
          <cell r="AN16">
            <v>1672855.5932824807</v>
          </cell>
          <cell r="AO16">
            <v>553311.39403856662</v>
          </cell>
          <cell r="AP16">
            <v>-92627.380691670754</v>
          </cell>
          <cell r="AQ16">
            <v>23318.130706972137</v>
          </cell>
          <cell r="AR16">
            <v>-2052949.5274665966</v>
          </cell>
          <cell r="AS16">
            <v>-254940.77198613947</v>
          </cell>
        </row>
        <row r="25">
          <cell r="A25" t="str">
            <v>DWELL_TYPE (8)</v>
          </cell>
          <cell r="B25" t="str">
            <v>deliverytype</v>
          </cell>
          <cell r="C25" t="str">
            <v>RebatesandIncents</v>
          </cell>
          <cell r="D25" t="str">
            <v>FirstYearGrossKWh</v>
          </cell>
          <cell r="E25" t="str">
            <v>FirstYearGrossKW</v>
          </cell>
          <cell r="F25" t="str">
            <v>FirstYearGrossThm</v>
          </cell>
          <cell r="G25" t="str">
            <v>FirstYearNetKWh</v>
          </cell>
          <cell r="H25" t="str">
            <v>FirstYearNetKW</v>
          </cell>
          <cell r="I25" t="str">
            <v>FirstYearNetThm</v>
          </cell>
          <cell r="J25" t="str">
            <v>LifecycleGrossKWh</v>
          </cell>
          <cell r="K25" t="str">
            <v>LifecycleGrossKW</v>
          </cell>
          <cell r="L25" t="str">
            <v>LifecycleGrossThm</v>
          </cell>
          <cell r="M25" t="str">
            <v>LifecycleNetKWh</v>
          </cell>
          <cell r="N25" t="str">
            <v>LifecycleNetKW</v>
          </cell>
          <cell r="O25" t="str">
            <v>LifecycleNetThm</v>
          </cell>
          <cell r="P25" t="str">
            <v>ElecBen</v>
          </cell>
          <cell r="Q25" t="str">
            <v>GasBen</v>
          </cell>
          <cell r="R25" t="str">
            <v>TRCCost</v>
          </cell>
          <cell r="S25" t="str">
            <v>PACCost</v>
          </cell>
          <cell r="T25" t="str">
            <v>TRC</v>
          </cell>
          <cell r="U25" t="str">
            <v>PAC</v>
          </cell>
          <cell r="V25" t="str">
            <v>Electric Split</v>
          </cell>
          <cell r="W25" t="str">
            <v>Gas Split</v>
          </cell>
          <cell r="X25" t="str">
            <v>TRC Cost per kWh Saved ($/kWh)</v>
          </cell>
          <cell r="Y25" t="str">
            <v>TRC Cost per therm Saved ($/therm)</v>
          </cell>
          <cell r="Z25" t="str">
            <v>TRC Cost per kW Saved ($/kW) (4)</v>
          </cell>
          <cell r="AA25" t="str">
            <v>PAC Cost per kWh Saved ($/kWh)</v>
          </cell>
          <cell r="AB25" t="str">
            <v>PAC Cost per therm Saved ($/therm)</v>
          </cell>
          <cell r="AC25" t="str">
            <v>PAC Cost per kW Saved ($/kW) (4)</v>
          </cell>
          <cell r="AD25" t="str">
            <v>NetElecCO2</v>
          </cell>
          <cell r="AE25" t="str">
            <v>NetGasCO2</v>
          </cell>
          <cell r="AF25" t="str">
            <v>NetElecCO2Lifecycle</v>
          </cell>
          <cell r="AG25" t="str">
            <v>NetGasCO2Lifecycle</v>
          </cell>
          <cell r="AH25" t="str">
            <v>GrossElecCO2</v>
          </cell>
          <cell r="AI25" t="str">
            <v>GrossGasCO2</v>
          </cell>
          <cell r="AJ25" t="str">
            <v>GrossElecCO2Lifecycle</v>
          </cell>
          <cell r="AK25" t="str">
            <v>GrossGasCO2Lifecycle</v>
          </cell>
          <cell r="AL25" t="str">
            <v>Annual Net GHG Emissions (Electric)</v>
          </cell>
          <cell r="AM25" t="str">
            <v>Annual Net GHG Emissions (Gas)</v>
          </cell>
          <cell r="AN25" t="str">
            <v>Lifecycle Net GHG Emissions (Electric)</v>
          </cell>
          <cell r="AO25" t="str">
            <v>Lifecycle Net GHG Emissions (Gas)</v>
          </cell>
          <cell r="AP25" t="str">
            <v>Annual Gross GHG Emissions (Electric)</v>
          </cell>
          <cell r="AQ25" t="str">
            <v>Annual Gross GHG Emissions (Gas)</v>
          </cell>
          <cell r="AR25" t="str">
            <v>Lifecycle Gross GHG Emissions (Electric)</v>
          </cell>
          <cell r="AS25" t="str">
            <v>Lifecycle Gross GHG Emissions (Gas)</v>
          </cell>
        </row>
        <row r="26">
          <cell r="A26" t="str">
            <v>MF</v>
          </cell>
          <cell r="B26" t="str">
            <v>Non-AUDIT</v>
          </cell>
          <cell r="C26">
            <v>4513449.054743452</v>
          </cell>
          <cell r="D26">
            <v>4793310.0814807955</v>
          </cell>
          <cell r="E26">
            <v>2816.7605610677624</v>
          </cell>
          <cell r="F26">
            <v>484113.38209337875</v>
          </cell>
          <cell r="G26">
            <v>3424220.4622567752</v>
          </cell>
          <cell r="H26">
            <v>2022.3164243378421</v>
          </cell>
          <cell r="I26">
            <v>310750.06102027913</v>
          </cell>
          <cell r="J26">
            <v>57849491.939594664</v>
          </cell>
          <cell r="K26">
            <v>33506.68941425463</v>
          </cell>
          <cell r="L26">
            <v>8452847.1184293665</v>
          </cell>
          <cell r="M26">
            <v>42424208.451191917</v>
          </cell>
          <cell r="N26">
            <v>24762.823835930485</v>
          </cell>
          <cell r="O26">
            <v>5386953.6841320796</v>
          </cell>
          <cell r="P26">
            <v>7372858.8433150034</v>
          </cell>
          <cell r="Q26">
            <v>4103968.317070378</v>
          </cell>
          <cell r="R26">
            <v>19592506.407061834</v>
          </cell>
          <cell r="S26">
            <v>7012114.8190026432</v>
          </cell>
          <cell r="T26">
            <v>0.58577636377593456</v>
          </cell>
          <cell r="U26">
            <v>1.6367140950521071</v>
          </cell>
          <cell r="V26">
            <v>0.64241264073087512</v>
          </cell>
          <cell r="W26">
            <v>0.35758735926912488</v>
          </cell>
          <cell r="X26">
            <v>0.29668140524006786</v>
          </cell>
          <cell r="Y26">
            <v>1.3005555715471926</v>
          </cell>
          <cell r="Z26">
            <v>508.28103704531458</v>
          </cell>
          <cell r="AA26">
            <v>0.10618162041057554</v>
          </cell>
          <cell r="AB26">
            <v>0.46546596983096955</v>
          </cell>
          <cell r="AC26">
            <v>181.91266181231643</v>
          </cell>
          <cell r="AD26">
            <v>1895.2298483636926</v>
          </cell>
          <cell r="AE26">
            <v>1816.2475340159665</v>
          </cell>
          <cell r="AF26">
            <v>23528.685271470669</v>
          </cell>
          <cell r="AG26">
            <v>31513.679052172713</v>
          </cell>
          <cell r="AH26">
            <v>2652.6617485554971</v>
          </cell>
          <cell r="AI26">
            <v>2829.3424799867835</v>
          </cell>
          <cell r="AJ26">
            <v>32073.223756987281</v>
          </cell>
          <cell r="AK26">
            <v>49449.155642811907</v>
          </cell>
          <cell r="AL26">
            <v>1719.323597228037</v>
          </cell>
          <cell r="AM26">
            <v>1647.6720469218976</v>
          </cell>
          <cell r="AN26">
            <v>21344.864230540712</v>
          </cell>
          <cell r="AO26">
            <v>28588.728737388436</v>
          </cell>
          <cell r="AP26">
            <v>2406.4542586712373</v>
          </cell>
          <cell r="AQ26">
            <v>2566.736322077737</v>
          </cell>
          <cell r="AR26">
            <v>29096.339154944009</v>
          </cell>
          <cell r="AS26">
            <v>44859.519405043357</v>
          </cell>
        </row>
        <row r="27">
          <cell r="B27" t="str">
            <v>OnLineAudit</v>
          </cell>
          <cell r="C27">
            <v>0</v>
          </cell>
          <cell r="D27">
            <v>25878764.593602017</v>
          </cell>
          <cell r="E27">
            <v>0</v>
          </cell>
          <cell r="F27">
            <v>756150.35416164272</v>
          </cell>
          <cell r="G27">
            <v>26019425.388479531</v>
          </cell>
          <cell r="H27">
            <v>0</v>
          </cell>
          <cell r="I27">
            <v>793826.5438697245</v>
          </cell>
          <cell r="J27">
            <v>31019941.825606942</v>
          </cell>
          <cell r="K27">
            <v>0</v>
          </cell>
          <cell r="L27">
            <v>756426.83416164259</v>
          </cell>
          <cell r="M27">
            <v>29111106.612474956</v>
          </cell>
          <cell r="N27">
            <v>0</v>
          </cell>
          <cell r="O27">
            <v>793854.19186972454</v>
          </cell>
          <cell r="P27">
            <v>3662657.9064911529</v>
          </cell>
          <cell r="Q27">
            <v>780805.59733410692</v>
          </cell>
          <cell r="R27">
            <v>3137008.6118151098</v>
          </cell>
          <cell r="S27">
            <v>2671141.7939997339</v>
          </cell>
          <cell r="T27">
            <v>1.416465191421397</v>
          </cell>
          <cell r="U27">
            <v>1.6635071615467012</v>
          </cell>
          <cell r="V27">
            <v>0.82427995714110569</v>
          </cell>
          <cell r="W27">
            <v>0.1757200428588942</v>
          </cell>
          <cell r="X27">
            <v>8.8824288218234862E-2</v>
          </cell>
          <cell r="Y27">
            <v>0.69437850598051853</v>
          </cell>
          <cell r="Z27">
            <v>0</v>
          </cell>
          <cell r="AA27">
            <v>7.5633285700392947E-2</v>
          </cell>
          <cell r="AB27">
            <v>0.59125864085736701</v>
          </cell>
          <cell r="AC27">
            <v>0</v>
          </cell>
          <cell r="AD27">
            <v>11285.28502760698</v>
          </cell>
          <cell r="AE27">
            <v>3947.3024893922061</v>
          </cell>
          <cell r="AF27">
            <v>12645.877586803326</v>
          </cell>
          <cell r="AG27">
            <v>3947.4399690722062</v>
          </cell>
          <cell r="AH27">
            <v>11231.258483449898</v>
          </cell>
          <cell r="AI27">
            <v>3759.957636068767</v>
          </cell>
          <cell r="AJ27">
            <v>13493.796882612867</v>
          </cell>
          <cell r="AK27">
            <v>3761.3324328687672</v>
          </cell>
          <cell r="AL27">
            <v>10237.838363595418</v>
          </cell>
          <cell r="AM27">
            <v>3580.9325825405817</v>
          </cell>
          <cell r="AN27">
            <v>11472.147170655877</v>
          </cell>
          <cell r="AO27">
            <v>3581.057302008338</v>
          </cell>
          <cell r="AP27">
            <v>10188.826307181178</v>
          </cell>
          <cell r="AQ27">
            <v>3410.9761904880215</v>
          </cell>
          <cell r="AR27">
            <v>12241.366616565829</v>
          </cell>
          <cell r="AS27">
            <v>3412.2233851655824</v>
          </cell>
        </row>
        <row r="28">
          <cell r="A28" t="str">
            <v>MF TOTAL (9)</v>
          </cell>
          <cell r="C28">
            <v>4513449.054743452</v>
          </cell>
          <cell r="D28">
            <v>30672074.67508281</v>
          </cell>
          <cell r="E28">
            <v>2816.7605610677624</v>
          </cell>
          <cell r="F28">
            <v>1240263.7362550215</v>
          </cell>
          <cell r="G28">
            <v>29443645.850736305</v>
          </cell>
          <cell r="H28">
            <v>2022.3164243378421</v>
          </cell>
          <cell r="I28">
            <v>1104576.6048900036</v>
          </cell>
          <cell r="J28">
            <v>88869433.765201598</v>
          </cell>
          <cell r="K28">
            <v>33506.68941425463</v>
          </cell>
          <cell r="L28">
            <v>9209273.9525910094</v>
          </cell>
          <cell r="M28">
            <v>71535315.06366688</v>
          </cell>
          <cell r="N28">
            <v>24762.823835930485</v>
          </cell>
          <cell r="O28">
            <v>6180807.8760018041</v>
          </cell>
          <cell r="P28">
            <v>11035516.749806156</v>
          </cell>
          <cell r="Q28">
            <v>4884773.9144044854</v>
          </cell>
          <cell r="R28">
            <v>22729515.018876944</v>
          </cell>
          <cell r="S28">
            <v>9683256.6130023766</v>
          </cell>
          <cell r="T28">
            <v>0.70042368484275985</v>
          </cell>
          <cell r="U28">
            <v>1.644105005214193</v>
          </cell>
          <cell r="V28">
            <v>0.69317306967355663</v>
          </cell>
          <cell r="W28">
            <v>0.30682693032644337</v>
          </cell>
          <cell r="X28">
            <v>0.22024768722698232</v>
          </cell>
          <cell r="Y28">
            <v>1.1283358843960885</v>
          </cell>
          <cell r="Z28">
            <v>636.25569532038446</v>
          </cell>
          <cell r="AA28">
            <v>9.3830197083744571E-2</v>
          </cell>
          <cell r="AB28">
            <v>0.48069507445241372</v>
          </cell>
          <cell r="AC28">
            <v>271.05845259587733</v>
          </cell>
          <cell r="AD28">
            <v>13180.514875970674</v>
          </cell>
          <cell r="AE28">
            <v>5763.5500234081728</v>
          </cell>
          <cell r="AF28">
            <v>36174.562858273996</v>
          </cell>
          <cell r="AG28">
            <v>35461.119021244922</v>
          </cell>
          <cell r="AH28">
            <v>13883.920232005396</v>
          </cell>
          <cell r="AI28">
            <v>6589.3001160555505</v>
          </cell>
          <cell r="AJ28">
            <v>45567.020639600145</v>
          </cell>
          <cell r="AK28">
            <v>53210.488075680674</v>
          </cell>
          <cell r="AL28">
            <v>11957.161960823454</v>
          </cell>
          <cell r="AM28">
            <v>5228.6046294624794</v>
          </cell>
          <cell r="AN28">
            <v>32817.011401196592</v>
          </cell>
          <cell r="AO28">
            <v>32169.786039396775</v>
          </cell>
          <cell r="AP28">
            <v>12595.280565852416</v>
          </cell>
          <cell r="AQ28">
            <v>5977.7125125657585</v>
          </cell>
          <cell r="AR28">
            <v>41337.705771509834</v>
          </cell>
          <cell r="AS28">
            <v>48271.74279020894</v>
          </cell>
        </row>
        <row r="29">
          <cell r="A29" t="str">
            <v>SF</v>
          </cell>
          <cell r="B29" t="str">
            <v>Opt-out (OnLineAudit)</v>
          </cell>
          <cell r="C29">
            <v>0</v>
          </cell>
          <cell r="D29">
            <v>103515058.37440807</v>
          </cell>
          <cell r="E29">
            <v>0</v>
          </cell>
          <cell r="F29">
            <v>3024601.4166465709</v>
          </cell>
          <cell r="G29">
            <v>104077701.55391812</v>
          </cell>
          <cell r="H29">
            <v>0</v>
          </cell>
          <cell r="I29">
            <v>3175306.175478898</v>
          </cell>
          <cell r="J29">
            <v>124079767.30242777</v>
          </cell>
          <cell r="K29">
            <v>0</v>
          </cell>
          <cell r="L29">
            <v>3025707.3366465704</v>
          </cell>
          <cell r="M29">
            <v>116444426.44989982</v>
          </cell>
          <cell r="N29">
            <v>0</v>
          </cell>
          <cell r="O29">
            <v>3175416.7674788982</v>
          </cell>
          <cell r="P29">
            <v>14650631.625964612</v>
          </cell>
          <cell r="Q29">
            <v>3123222.3893364277</v>
          </cell>
          <cell r="R29">
            <v>12548034.447260439</v>
          </cell>
          <cell r="S29">
            <v>10684567.175998935</v>
          </cell>
          <cell r="T29">
            <v>1.416465191421397</v>
          </cell>
          <cell r="U29">
            <v>1.6635071615467012</v>
          </cell>
          <cell r="V29">
            <v>0.82427995714110569</v>
          </cell>
          <cell r="W29">
            <v>0.1757200428588942</v>
          </cell>
          <cell r="X29">
            <v>8.8824288218234862E-2</v>
          </cell>
          <cell r="Y29">
            <v>0.69437850598051853</v>
          </cell>
          <cell r="Z29">
            <v>0</v>
          </cell>
          <cell r="AA29">
            <v>7.5633285700392947E-2</v>
          </cell>
          <cell r="AB29">
            <v>0.59125864085736701</v>
          </cell>
          <cell r="AC29">
            <v>0</v>
          </cell>
          <cell r="AD29">
            <v>55098.744546551723</v>
          </cell>
          <cell r="AE29">
            <v>19272.123918797239</v>
          </cell>
          <cell r="AF29">
            <v>61741.637629686826</v>
          </cell>
          <cell r="AG29">
            <v>19272.795143117241</v>
          </cell>
          <cell r="AH29">
            <v>54834.967889784792</v>
          </cell>
          <cell r="AI29">
            <v>18357.440223159272</v>
          </cell>
          <cell r="AJ29">
            <v>65881.478897462817</v>
          </cell>
          <cell r="AK29">
            <v>18364.152466359275</v>
          </cell>
          <cell r="AL29">
            <v>49984.740245789391</v>
          </cell>
          <cell r="AM29">
            <v>17483.376726521663</v>
          </cell>
          <cell r="AN29">
            <v>56011.071480261046</v>
          </cell>
          <cell r="AO29">
            <v>17483.985650981886</v>
          </cell>
          <cell r="AP29">
            <v>49745.446088002216</v>
          </cell>
          <cell r="AQ29">
            <v>16653.589635912103</v>
          </cell>
          <cell r="AR29">
            <v>59766.672304409636</v>
          </cell>
          <cell r="AS29">
            <v>16659.678880514315</v>
          </cell>
        </row>
        <row r="30">
          <cell r="B30" t="str">
            <v>Downstream</v>
          </cell>
          <cell r="C30">
            <v>7870879.0396789769</v>
          </cell>
          <cell r="D30">
            <v>12566733.542911476</v>
          </cell>
          <cell r="E30">
            <v>3182.4484320001384</v>
          </cell>
          <cell r="F30">
            <v>835663.78729998088</v>
          </cell>
          <cell r="G30">
            <v>7511295.3548978399</v>
          </cell>
          <cell r="H30">
            <v>1833.0848086001847</v>
          </cell>
          <cell r="I30">
            <v>474939.34067997988</v>
          </cell>
          <cell r="J30">
            <v>131806486.54413214</v>
          </cell>
          <cell r="K30">
            <v>39934.773320001812</v>
          </cell>
          <cell r="L30">
            <v>11556937.040449869</v>
          </cell>
          <cell r="M30">
            <v>78576288.431332648</v>
          </cell>
          <cell r="N30">
            <v>22802.64773600105</v>
          </cell>
          <cell r="O30">
            <v>6535230.8627699092</v>
          </cell>
          <cell r="P30">
            <v>9980341.8215588406</v>
          </cell>
          <cell r="Q30">
            <v>5421205.6038725888</v>
          </cell>
          <cell r="R30">
            <v>18448329.338924631</v>
          </cell>
          <cell r="S30">
            <v>13102759.372541565</v>
          </cell>
          <cell r="T30">
            <v>0.83484781426442156</v>
          </cell>
          <cell r="U30">
            <v>1.1754430488670391</v>
          </cell>
          <cell r="V30">
            <v>0.64800903090289774</v>
          </cell>
          <cell r="W30">
            <v>0.3519909690971022</v>
          </cell>
          <cell r="X30">
            <v>0.15214111350068632</v>
          </cell>
          <cell r="Y30">
            <v>0.99363671438506773</v>
          </cell>
          <cell r="Z30">
            <v>524.26736382108254</v>
          </cell>
          <cell r="AA30">
            <v>0.108056852425328</v>
          </cell>
          <cell r="AB30">
            <v>0.70572150643692177</v>
          </cell>
          <cell r="AC30">
            <v>372.35616238325287</v>
          </cell>
          <cell r="AD30">
            <v>3938.189739273957</v>
          </cell>
          <cell r="AE30">
            <v>2763.4617918659096</v>
          </cell>
          <cell r="AF30">
            <v>41404.384911254667</v>
          </cell>
          <cell r="AG30">
            <v>38231.100547203103</v>
          </cell>
          <cell r="AH30">
            <v>6591.4566662569978</v>
          </cell>
          <cell r="AI30">
            <v>4863.7442371845245</v>
          </cell>
          <cell r="AJ30">
            <v>69490.740562882129</v>
          </cell>
          <cell r="AK30">
            <v>67608.081686632329</v>
          </cell>
          <cell r="AL30">
            <v>3572.665634693873</v>
          </cell>
          <cell r="AM30">
            <v>2506.9703671537818</v>
          </cell>
          <cell r="AN30">
            <v>37561.426160576077</v>
          </cell>
          <cell r="AO30">
            <v>34682.671009827922</v>
          </cell>
          <cell r="AP30">
            <v>5979.6689019995556</v>
          </cell>
          <cell r="AQ30">
            <v>4412.3145512366928</v>
          </cell>
          <cell r="AR30">
            <v>63040.939409944986</v>
          </cell>
          <cell r="AS30">
            <v>61333.020006785635</v>
          </cell>
        </row>
        <row r="31">
          <cell r="B31" t="str">
            <v>Upstream</v>
          </cell>
          <cell r="C31">
            <v>16200</v>
          </cell>
          <cell r="D31">
            <v>46819261.143694557</v>
          </cell>
          <cell r="E31">
            <v>6805.9907840691931</v>
          </cell>
          <cell r="F31">
            <v>-879748.75190499763</v>
          </cell>
          <cell r="G31">
            <v>36540932.659886718</v>
          </cell>
          <cell r="H31">
            <v>5320.8102200701078</v>
          </cell>
          <cell r="I31">
            <v>-685698.53303558903</v>
          </cell>
          <cell r="J31">
            <v>662043323.04276526</v>
          </cell>
          <cell r="K31">
            <v>90220.872277193397</v>
          </cell>
          <cell r="L31">
            <v>-13247214.163565362</v>
          </cell>
          <cell r="M31">
            <v>513949145.76593721</v>
          </cell>
          <cell r="N31">
            <v>70238.815700012041</v>
          </cell>
          <cell r="O31">
            <v>-10261884.03127603</v>
          </cell>
          <cell r="P31">
            <v>46024200.154290326</v>
          </cell>
          <cell r="Q31">
            <v>-9159258.5870675948</v>
          </cell>
          <cell r="R31">
            <v>32822971.710300066</v>
          </cell>
          <cell r="S31">
            <v>11256135.043306649</v>
          </cell>
          <cell r="T31">
            <v>1.1231445431753599</v>
          </cell>
          <cell r="U31">
            <v>3.2750976623316284</v>
          </cell>
          <cell r="V31">
            <v>1.2484544447294406</v>
          </cell>
          <cell r="W31">
            <v>-0.24845444472944053</v>
          </cell>
          <cell r="X31">
            <v>7.9731594572228365E-2</v>
          </cell>
          <cell r="Y31">
            <v>0.79468966768655735</v>
          </cell>
          <cell r="Z31">
            <v>583.40939425813497</v>
          </cell>
          <cell r="AA31">
            <v>2.7342728246679323E-2</v>
          </cell>
          <cell r="AB31">
            <v>0.272526640669569</v>
          </cell>
          <cell r="AC31">
            <v>200.0713093641838</v>
          </cell>
          <cell r="AD31">
            <v>18919.906171346043</v>
          </cell>
          <cell r="AE31">
            <v>-4011.3364182584696</v>
          </cell>
          <cell r="AF31">
            <v>266103.90188486525</v>
          </cell>
          <cell r="AG31">
            <v>-60032.021582972295</v>
          </cell>
          <cell r="AH31">
            <v>24241.833868196405</v>
          </cell>
          <cell r="AI31">
            <v>-5146.5301986444929</v>
          </cell>
          <cell r="AJ31">
            <v>342782.35278921045</v>
          </cell>
          <cell r="AK31">
            <v>-77496.202856849559</v>
          </cell>
          <cell r="AL31">
            <v>17163.850160876766</v>
          </cell>
          <cell r="AM31">
            <v>-3639.023185650301</v>
          </cell>
          <cell r="AN31">
            <v>241405.39904440433</v>
          </cell>
          <cell r="AO31">
            <v>-54460.133891422513</v>
          </cell>
          <cell r="AP31">
            <v>21991.821754842709</v>
          </cell>
          <cell r="AQ31">
            <v>-4668.8536601594014</v>
          </cell>
          <cell r="AR31">
            <v>310966.91959166474</v>
          </cell>
          <cell r="AS31">
            <v>-70303.372639677546</v>
          </cell>
        </row>
        <row r="32">
          <cell r="B32" t="str">
            <v>Midstream</v>
          </cell>
          <cell r="C32">
            <v>11232994.890690606</v>
          </cell>
          <cell r="D32">
            <v>8284713.2285067653</v>
          </cell>
          <cell r="E32">
            <v>6395.5346526187595</v>
          </cell>
          <cell r="F32">
            <v>419509.74246681976</v>
          </cell>
          <cell r="G32">
            <v>5462880.866488467</v>
          </cell>
          <cell r="H32">
            <v>4329.4453936978689</v>
          </cell>
          <cell r="I32">
            <v>272819.21110631252</v>
          </cell>
          <cell r="J32">
            <v>85317702.736902893</v>
          </cell>
          <cell r="K32">
            <v>64952.718415322066</v>
          </cell>
          <cell r="L32">
            <v>8194818.00807714</v>
          </cell>
          <cell r="M32">
            <v>57252744.985510722</v>
          </cell>
          <cell r="N32">
            <v>44806.984764396606</v>
          </cell>
          <cell r="O32">
            <v>5293350.7671658397</v>
          </cell>
          <cell r="P32">
            <v>11217888.101820387</v>
          </cell>
          <cell r="Q32">
            <v>3940685.6009681956</v>
          </cell>
          <cell r="R32">
            <v>30588340.333987355</v>
          </cell>
          <cell r="S32">
            <v>12908835.99386606</v>
          </cell>
          <cell r="T32">
            <v>0.49556705389293609</v>
          </cell>
          <cell r="U32">
            <v>1.1742788978023688</v>
          </cell>
          <cell r="V32">
            <v>0.74003585837081332</v>
          </cell>
          <cell r="W32">
            <v>0.25996414162918668</v>
          </cell>
          <cell r="X32">
            <v>0.39537787578446487</v>
          </cell>
          <cell r="Y32">
            <v>1.5022378052312666</v>
          </cell>
          <cell r="Z32">
            <v>505.19955346755938</v>
          </cell>
          <cell r="AA32">
            <v>0.16685665512992179</v>
          </cell>
          <cell r="AB32">
            <v>0.63397167808966426</v>
          </cell>
          <cell r="AC32">
            <v>213.20340066443137</v>
          </cell>
          <cell r="AD32">
            <v>3027.8084332069316</v>
          </cell>
          <cell r="AE32">
            <v>1594.1529377047818</v>
          </cell>
          <cell r="AF32">
            <v>32144.451828227779</v>
          </cell>
          <cell r="AG32">
            <v>30966.101987924434</v>
          </cell>
          <cell r="AH32">
            <v>4596.7774036960318</v>
          </cell>
          <cell r="AI32">
            <v>2451.6895314964722</v>
          </cell>
          <cell r="AJ32">
            <v>47690.74211083632</v>
          </cell>
          <cell r="AK32">
            <v>47939.68534724354</v>
          </cell>
          <cell r="AL32">
            <v>2746.7816062486072</v>
          </cell>
          <cell r="AM32">
            <v>1446.1912183119327</v>
          </cell>
          <cell r="AN32">
            <v>29160.956174233022</v>
          </cell>
          <cell r="AO32">
            <v>28091.975180728401</v>
          </cell>
          <cell r="AP32">
            <v>4170.1263138098138</v>
          </cell>
          <cell r="AQ32">
            <v>2224.1353301913246</v>
          </cell>
          <cell r="AR32">
            <v>43264.313482225618</v>
          </cell>
          <cell r="AS32">
            <v>43490.150987420464</v>
          </cell>
        </row>
        <row r="33">
          <cell r="B33" t="str">
            <v>DirectInstall</v>
          </cell>
          <cell r="C33">
            <v>4962906.4799285345</v>
          </cell>
          <cell r="D33">
            <v>4743798.0910031246</v>
          </cell>
          <cell r="E33">
            <v>3025.9965695304495</v>
          </cell>
          <cell r="F33">
            <v>-30867.49249099876</v>
          </cell>
          <cell r="G33">
            <v>3520221.2611827524</v>
          </cell>
          <cell r="H33">
            <v>2217.7594536308225</v>
          </cell>
          <cell r="I33">
            <v>-24462.205884079216</v>
          </cell>
          <cell r="J33">
            <v>48228498.179908894</v>
          </cell>
          <cell r="K33">
            <v>25496.563282135688</v>
          </cell>
          <cell r="L33">
            <v>-367515.17650697095</v>
          </cell>
          <cell r="M33">
            <v>36911333.617679261</v>
          </cell>
          <cell r="N33">
            <v>19580.423459719335</v>
          </cell>
          <cell r="O33">
            <v>-290068.68078917306</v>
          </cell>
          <cell r="P33">
            <v>5131511.9055681145</v>
          </cell>
          <cell r="Q33">
            <v>-284701.05091351212</v>
          </cell>
          <cell r="R33">
            <v>7201584.7337175813</v>
          </cell>
          <cell r="S33">
            <v>6953872.5172898779</v>
          </cell>
          <cell r="T33">
            <v>0.67302004126425041</v>
          </cell>
          <cell r="U33">
            <v>0.69699449373045785</v>
          </cell>
          <cell r="V33">
            <v>1.0587398723513424</v>
          </cell>
          <cell r="W33">
            <v>-5.8739872351342398E-2</v>
          </cell>
          <cell r="X33">
            <v>0.20656541377447291</v>
          </cell>
          <cell r="Y33">
            <v>1.4583448541740542</v>
          </cell>
          <cell r="Z33">
            <v>389.39938747437174</v>
          </cell>
          <cell r="AA33">
            <v>0.19946020313329141</v>
          </cell>
          <cell r="AB33">
            <v>1.4081823066930765</v>
          </cell>
          <cell r="AC33">
            <v>376.00525425043719</v>
          </cell>
          <cell r="AD33">
            <v>1898.4636045876009</v>
          </cell>
          <cell r="AE33">
            <v>-143.65395103351557</v>
          </cell>
          <cell r="AF33">
            <v>19714.696892672582</v>
          </cell>
          <cell r="AG33">
            <v>-1696.9017826167742</v>
          </cell>
          <cell r="AH33">
            <v>2564.785812740718</v>
          </cell>
          <cell r="AI33">
            <v>-181.49157542508874</v>
          </cell>
          <cell r="AJ33">
            <v>25790.728096834646</v>
          </cell>
          <cell r="AK33">
            <v>-2149.9637825660689</v>
          </cell>
          <cell r="AL33">
            <v>1722.2572115272467</v>
          </cell>
          <cell r="AM33">
            <v>-130.3206722183111</v>
          </cell>
          <cell r="AN33">
            <v>17884.872174757787</v>
          </cell>
          <cell r="AO33">
            <v>-1539.4034024687178</v>
          </cell>
          <cell r="AP33">
            <v>2326.7345506868514</v>
          </cell>
          <cell r="AQ33">
            <v>-164.6463876641977</v>
          </cell>
          <cell r="AR33">
            <v>23396.954962937376</v>
          </cell>
          <cell r="AS33">
            <v>-1950.4143350965942</v>
          </cell>
        </row>
        <row r="34">
          <cell r="A34" t="str">
            <v>SF TOTAL</v>
          </cell>
          <cell r="C34">
            <v>24082980.410298117</v>
          </cell>
          <cell r="D34">
            <v>175929564.38052398</v>
          </cell>
          <cell r="E34">
            <v>19409.970438218541</v>
          </cell>
          <cell r="F34">
            <v>3369158.7020173753</v>
          </cell>
          <cell r="G34">
            <v>157113031.69637391</v>
          </cell>
          <cell r="H34">
            <v>13701.099875998983</v>
          </cell>
          <cell r="I34">
            <v>3212903.9883455224</v>
          </cell>
          <cell r="J34">
            <v>1051475777.806137</v>
          </cell>
          <cell r="K34">
            <v>220604.92729465297</v>
          </cell>
          <cell r="L34">
            <v>9162733.0451012477</v>
          </cell>
          <cell r="M34">
            <v>803133939.25035965</v>
          </cell>
          <cell r="N34">
            <v>157428.87166012905</v>
          </cell>
          <cell r="O34">
            <v>4452045.6853494439</v>
          </cell>
          <cell r="P34">
            <v>87004573.609202281</v>
          </cell>
          <cell r="Q34">
            <v>3041153.9561961042</v>
          </cell>
          <cell r="R34">
            <v>101609260.56419007</v>
          </cell>
          <cell r="S34">
            <v>54906170.103003085</v>
          </cell>
          <cell r="T34">
            <v>0.88619607174991089</v>
          </cell>
          <cell r="U34">
            <v>1.6399928714108825</v>
          </cell>
          <cell r="V34">
            <v>0.96622656023310638</v>
          </cell>
          <cell r="W34">
            <v>3.3773439766893724E-2</v>
          </cell>
          <cell r="X34">
            <v>0.12224307992064828</v>
          </cell>
          <cell r="Y34">
            <v>0.77081289904910921</v>
          </cell>
          <cell r="Z34">
            <v>623.63126463054971</v>
          </cell>
          <cell r="AA34">
            <v>6.6055980555020155E-2</v>
          </cell>
          <cell r="AB34">
            <v>0.416520934389074</v>
          </cell>
          <cell r="AC34">
            <v>336.98901170257557</v>
          </cell>
          <cell r="AD34">
            <v>82883.112494966248</v>
          </cell>
          <cell r="AE34">
            <v>19474.748279075942</v>
          </cell>
          <cell r="AF34">
            <v>421109.07314670709</v>
          </cell>
          <cell r="AG34">
            <v>26741.07431265571</v>
          </cell>
          <cell r="AH34">
            <v>92829.821640674956</v>
          </cell>
          <cell r="AI34">
            <v>20344.852217770684</v>
          </cell>
          <cell r="AJ34">
            <v>551636.04245722631</v>
          </cell>
          <cell r="AK34">
            <v>54265.752860819513</v>
          </cell>
          <cell r="AL34">
            <v>75190.294859135873</v>
          </cell>
          <cell r="AM34">
            <v>17667.194454118762</v>
          </cell>
          <cell r="AN34">
            <v>382023.72503423225</v>
          </cell>
          <cell r="AO34">
            <v>24259.094547646982</v>
          </cell>
          <cell r="AP34">
            <v>84213.797609341156</v>
          </cell>
          <cell r="AQ34">
            <v>18456.539469516516</v>
          </cell>
          <cell r="AR34">
            <v>500435.79975118232</v>
          </cell>
          <cell r="AS34">
            <v>49229.062899946264</v>
          </cell>
        </row>
      </sheetData>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Instructions Tab 4.1"/>
      <sheetName val="0 Validations"/>
      <sheetName val="1 Bill Payer Impacts-IOU Only "/>
      <sheetName val="2 Rates Rev- IOU Only"/>
      <sheetName val="3 Funding Source"/>
      <sheetName val="4 Program Budget"/>
      <sheetName val="4.1 Program Changes"/>
      <sheetName val="5 Commitments"/>
      <sheetName val="6 StatewidePgms"/>
      <sheetName val="7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s>
    <sheetDataSet>
      <sheetData sheetId="0">
        <row r="2">
          <cell r="A2" t="str">
            <v>San Diego Gas &amp; Electric Co</v>
          </cell>
        </row>
        <row r="3">
          <cell r="A3" t="str">
            <v>2022-2023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0 Validations"/>
      <sheetName val="1 Bill Payer Impacts-IOU Only "/>
      <sheetName val="2 Rates Rev- IOU Only"/>
      <sheetName val="3 Funding Source Summary"/>
      <sheetName val="3 Funding Source"/>
      <sheetName val="4.1 Program Budget - 2024-2027"/>
      <sheetName val="4.2 Program Budget 2028-2031"/>
      <sheetName val="5 Commitments"/>
      <sheetName val="6 StatewidePgms"/>
      <sheetName val="7.1 PA Budget 8 Yr Summary"/>
      <sheetName val="7.2 PA PY budget_savings"/>
      <sheetName val="8 Cap &amp; Target"/>
      <sheetName val="Functions Definitions"/>
      <sheetName val="9 Portfolio Summary"/>
      <sheetName val="10 Portfolio FTE"/>
      <sheetName val="11 Residential"/>
      <sheetName val="12 Commercial"/>
      <sheetName val="13 Industrial"/>
      <sheetName val="14 Agricultural"/>
      <sheetName val="15 Public Sector"/>
      <sheetName val="16 Cross Cutting"/>
      <sheetName val="17 BP Metrics"/>
    </sheetNames>
    <sheetDataSet>
      <sheetData sheetId="0">
        <row r="2">
          <cell r="A2" t="str">
            <v>San Diego Gas &amp; Electric Co</v>
          </cell>
        </row>
        <row r="3">
          <cell r="A3" t="str">
            <v>2024-2031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persons/person.xml><?xml version="1.0" encoding="utf-8"?>
<personList xmlns="http://schemas.microsoft.com/office/spreadsheetml/2018/threadedcomments" xmlns:x="http://schemas.openxmlformats.org/spreadsheetml/2006/main">
  <person displayName="Patricia Neri" id="{A31DE41F-E161-45DF-9E75-DF61A013A17F}" userId="Patricia Neri" providerId="None"/>
  <person displayName="Jessica Lau" id="{47FFC7FD-5EC1-470F-9AC8-7250DA94FAB8}" userId="Jessica.Lau@sce.com" providerId="PeoplePicker"/>
  <person displayName="Cassie Rauss" id="{0B9FFFDA-FED7-4648-BD16-0E45F740B86E}" userId="Cassie.Rauss@sce.com" providerId="PeoplePicker"/>
  <person displayName="Patricia Neri" id="{CE0227B9-0723-473C-BB22-2F137CDD008A}" userId="PATRICIA.NERI@SCE.COM" providerId="PeoplePicker"/>
  <person displayName="Edwin Hornquist" id="{B86F229B-7263-433F-B92F-11D7ECB4E7F0}" userId="Edwin.Hornquist@sce.com" providerId="PeoplePicker"/>
  <person displayName="Jessica Lau" id="{E999B397-AC84-4C09-89DA-ADDCB6E696EA}" userId="S::Jessica.Lau@sce.com::9a437f9d-097e-49fc-a5ed-bd160f1ee497" providerId="AD"/>
  <person displayName="Edwin Hornquist" id="{2672906F-558B-432E-A638-C44E3233A0A0}" userId="S::edwin.hornquist@sce.com::ccc4c314-c73b-4c2d-a53e-1eccefb53a01"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A50" dT="2022-02-08T02:16:58.85" personId="{E999B397-AC84-4C09-89DA-ADDCB6E696EA}" id="{FFCF8F24-ECCA-4842-A3BF-ACA03E629CC2}">
    <text>@Cassie Rauss @Edwin Hornquist Please review this justification and make any edits needed.</text>
    <mentions>
      <mention mentionpersonId="{0B9FFFDA-FED7-4648-BD16-0E45F740B86E}" mentionId="{1B658913-BBB1-47C8-99F5-DACA50E44C7C}" startIndex="0" length="13"/>
      <mention mentionpersonId="{B86F229B-7263-433F-B92F-11D7ECB4E7F0}" mentionId="{6E481B41-D53F-45C4-8763-592D560DBF4C}" startIndex="14" length="16"/>
    </mentions>
  </threadedComment>
  <threadedComment ref="A50" dT="2022-02-09T17:48:45.78" personId="{A31DE41F-E161-45DF-9E75-DF61A013A17F}" id="{D88CF2A9-C757-4C66-8FF8-77031B561614}" parentId="{FFCF8F24-ECCA-4842-A3BF-ACA03E629CC2}">
    <text>@Cassie Rauss @Edwin Hornquist - Circling back to see if you have any additional edits, per Jessica's previous comment.</text>
    <mentions>
      <mention mentionpersonId="{0B9FFFDA-FED7-4648-BD16-0E45F740B86E}" mentionId="{54F45B72-E3F2-431C-8B4F-4B9668BEE8AA}" startIndex="0" length="13"/>
      <mention mentionpersonId="{B86F229B-7263-433F-B92F-11D7ECB4E7F0}" mentionId="{2111163C-3173-4B66-A16C-D2BB39AC75BB}" startIndex="14" length="16"/>
    </mentions>
  </threadedComment>
  <threadedComment ref="A50" dT="2022-02-09T23:14:02.31" personId="{2672906F-558B-432E-A638-C44E3233A0A0}" id="{51239292-5479-4E62-AC0A-E860A11C3090}" parentId="{FFCF8F24-ECCA-4842-A3BF-ACA03E629CC2}">
    <text xml:space="preserve">@Jessica Lau This comments is irrelevant since the 2023 budget is incorrect to begin with. </text>
    <mentions>
      <mention mentionpersonId="{47FFC7FD-5EC1-470F-9AC8-7250DA94FAB8}" mentionId="{CC0ACD62-C584-48DB-AD0E-28FF5D8A6C46}" startIndex="0" length="12"/>
    </mentions>
  </threadedComment>
  <threadedComment ref="A50" dT="2022-02-10T01:10:18.72" personId="{E999B397-AC84-4C09-89DA-ADDCB6E696EA}" id="{1987C522-2B09-4657-BE10-2BCF9EC5B840}" parentId="{FFCF8F24-ECCA-4842-A3BF-ACA03E629CC2}">
    <text>@Edwin Hornquist @Cassie Rauss Gary's provided this narrative for this issue. No furhter action is required from either one of you if you are okay with it.</text>
    <mentions>
      <mention mentionpersonId="{B86F229B-7263-433F-B92F-11D7ECB4E7F0}" mentionId="{421ED91B-D85D-4D6E-83C0-032BA1425B00}" startIndex="0" length="16"/>
      <mention mentionpersonId="{0B9FFFDA-FED7-4648-BD16-0E45F740B86E}" mentionId="{31C8B28D-DCEC-4AFE-8699-307F3BB26483}" startIndex="17" length="13"/>
    </mentions>
  </threadedComment>
  <threadedComment ref="A50" dT="2022-02-12T00:59:11.28" personId="{A31DE41F-E161-45DF-9E75-DF61A013A17F}" id="{0DE4EE79-80D1-4547-9C7E-2A417A15C319}" parentId="{FFCF8F24-ECCA-4842-A3BF-ACA03E629CC2}">
    <text>@Jessica Lau - Did you and Gary talk about how to justify this budget?</text>
    <mentions>
      <mention mentionpersonId="{47FFC7FD-5EC1-470F-9AC8-7250DA94FAB8}" mentionId="{5A87D971-18E2-49C6-8F18-A00EEEFD19ED}" startIndex="0" length="12"/>
    </mentions>
  </threadedComment>
  <threadedComment ref="A50" dT="2022-02-14T18:28:43.65" personId="{E999B397-AC84-4C09-89DA-ADDCB6E696EA}" id="{A9DB7CE5-20B8-481F-84DF-6B248524F456}" parentId="{FFCF8F24-ECCA-4842-A3BF-ACA03E629CC2}">
    <text>@Patricia Neri Gary wrote the narrative for this one.</text>
    <mentions>
      <mention mentionpersonId="{CE0227B9-0723-473C-BB22-2F137CDD008A}" mentionId="{CB48AB98-6F54-4EEC-901E-5E2023DD1D30}" startIndex="0" length="14"/>
    </mentions>
  </threadedComment>
  <threadedComment ref="A50" dT="2022-02-16T17:14:14.82" personId="{A31DE41F-E161-45DF-9E75-DF61A013A17F}" id="{22544B26-ACA8-43FE-870F-349FD37E09DE}" parentId="{FFCF8F24-ECCA-4842-A3BF-ACA03E629CC2}">
    <text>@Jessica Lau - marking as complete then.</text>
    <mentions>
      <mention mentionpersonId="{47FFC7FD-5EC1-470F-9AC8-7250DA94FAB8}" mentionId="{F49F6C0C-9497-4C8B-8A7C-19F5F375902C}" startIndex="0" length="12"/>
    </mentions>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8.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7C7DD-AF03-4688-B498-5BEB0A10F87A}">
  <sheetPr codeName="Sheet1"/>
  <dimension ref="A1:N197"/>
  <sheetViews>
    <sheetView zoomScale="90" zoomScaleNormal="90" workbookViewId="0">
      <selection sqref="A1:XFD1048576"/>
    </sheetView>
  </sheetViews>
  <sheetFormatPr defaultColWidth="8.875" defaultRowHeight="15.75"/>
  <cols>
    <col min="1" max="1" width="31.625" customWidth="1"/>
    <col min="2" max="2" width="120.625" customWidth="1"/>
    <col min="10" max="10" width="8" style="9"/>
    <col min="11" max="11" width="13.625" style="9" bestFit="1" customWidth="1"/>
    <col min="12" max="12" width="14.125" style="9" customWidth="1"/>
    <col min="13" max="13" width="16.625" style="9" customWidth="1"/>
  </cols>
  <sheetData>
    <row r="1" spans="1:14" ht="16.5" thickBot="1">
      <c r="A1" s="255" t="s">
        <v>0</v>
      </c>
      <c r="J1"/>
      <c r="K1"/>
      <c r="L1"/>
      <c r="M1"/>
    </row>
    <row r="2" spans="1:14" ht="16.5" thickBot="1">
      <c r="A2" s="256" t="s">
        <v>1774</v>
      </c>
      <c r="B2" s="402" t="s">
        <v>1</v>
      </c>
      <c r="J2"/>
      <c r="K2"/>
      <c r="L2"/>
      <c r="M2"/>
    </row>
    <row r="3" spans="1:14" ht="16.5" thickBot="1">
      <c r="A3" s="380" t="s">
        <v>2</v>
      </c>
      <c r="B3" s="381" t="s">
        <v>3</v>
      </c>
      <c r="J3" s="23"/>
      <c r="K3" s="23"/>
      <c r="L3" s="23"/>
      <c r="M3" s="23"/>
    </row>
    <row r="4" spans="1:14" ht="16.5" thickTop="1">
      <c r="B4" t="s">
        <v>4</v>
      </c>
      <c r="I4" s="390"/>
      <c r="J4" s="391"/>
      <c r="K4" s="391"/>
      <c r="L4" s="391"/>
      <c r="M4" s="391"/>
      <c r="N4" s="392"/>
    </row>
    <row r="5" spans="1:14">
      <c r="B5" t="s">
        <v>5</v>
      </c>
      <c r="I5" s="393"/>
      <c r="J5" s="1509" t="s">
        <v>6</v>
      </c>
      <c r="K5" s="1509"/>
      <c r="L5" s="1509"/>
      <c r="M5" s="1509"/>
      <c r="N5" s="394"/>
    </row>
    <row r="6" spans="1:14">
      <c r="B6" t="s">
        <v>7</v>
      </c>
      <c r="I6" s="393"/>
      <c r="J6" s="389"/>
      <c r="K6" s="389"/>
      <c r="L6" s="389"/>
      <c r="M6" s="389"/>
      <c r="N6" s="394"/>
    </row>
    <row r="7" spans="1:14" ht="26.25" thickBot="1">
      <c r="B7" t="s">
        <v>8</v>
      </c>
      <c r="I7" s="393"/>
      <c r="J7" s="115" t="s">
        <v>9</v>
      </c>
      <c r="K7" s="115" t="s">
        <v>10</v>
      </c>
      <c r="L7" s="115" t="s">
        <v>11</v>
      </c>
      <c r="M7" s="115" t="s">
        <v>12</v>
      </c>
      <c r="N7" s="394"/>
    </row>
    <row r="8" spans="1:14" ht="16.5" thickTop="1">
      <c r="B8" s="271" t="s">
        <v>13</v>
      </c>
      <c r="E8" s="264"/>
      <c r="I8" s="393"/>
      <c r="J8" s="23" t="s">
        <v>14</v>
      </c>
      <c r="K8" s="23" t="s">
        <v>15</v>
      </c>
      <c r="L8" s="23" t="s">
        <v>16</v>
      </c>
      <c r="M8" s="23" t="s">
        <v>17</v>
      </c>
      <c r="N8" s="394"/>
    </row>
    <row r="9" spans="1:14">
      <c r="B9" s="271" t="s">
        <v>18</v>
      </c>
      <c r="E9" s="264"/>
      <c r="I9" s="393"/>
      <c r="J9" s="23" t="s">
        <v>19</v>
      </c>
      <c r="K9" s="23" t="s">
        <v>20</v>
      </c>
      <c r="L9" s="23" t="s">
        <v>21</v>
      </c>
      <c r="M9" s="23" t="s">
        <v>22</v>
      </c>
      <c r="N9" s="394"/>
    </row>
    <row r="10" spans="1:14">
      <c r="E10" s="264"/>
      <c r="I10" s="393"/>
      <c r="J10" s="23"/>
      <c r="K10" s="23" t="s">
        <v>23</v>
      </c>
      <c r="L10" s="23" t="s">
        <v>24</v>
      </c>
      <c r="M10" s="23" t="s">
        <v>25</v>
      </c>
      <c r="N10" s="394"/>
    </row>
    <row r="11" spans="1:14">
      <c r="B11" s="263"/>
      <c r="E11" s="264"/>
      <c r="I11" s="393"/>
      <c r="J11" s="23"/>
      <c r="K11" s="23"/>
      <c r="L11" s="23" t="s">
        <v>26</v>
      </c>
      <c r="M11" s="23" t="s">
        <v>27</v>
      </c>
      <c r="N11" s="394"/>
    </row>
    <row r="12" spans="1:14">
      <c r="E12" s="264"/>
      <c r="I12" s="393"/>
      <c r="J12" s="23"/>
      <c r="K12" s="23"/>
      <c r="L12" s="23" t="s">
        <v>28</v>
      </c>
      <c r="M12" s="23" t="s">
        <v>673</v>
      </c>
      <c r="N12" s="394"/>
    </row>
    <row r="13" spans="1:14" ht="16.5" thickBot="1">
      <c r="E13" s="264"/>
      <c r="I13" s="393"/>
      <c r="J13" s="23"/>
      <c r="K13" s="23"/>
      <c r="L13" s="23" t="s">
        <v>29</v>
      </c>
      <c r="M13" s="23"/>
      <c r="N13" s="394"/>
    </row>
    <row r="14" spans="1:14" ht="16.5" thickBot="1">
      <c r="B14" s="146" t="s">
        <v>30</v>
      </c>
      <c r="I14" s="393"/>
      <c r="J14" s="23"/>
      <c r="K14" s="23"/>
      <c r="L14" s="23" t="s">
        <v>31</v>
      </c>
      <c r="M14" s="23"/>
      <c r="N14" s="394"/>
    </row>
    <row r="15" spans="1:14">
      <c r="B15" s="399" t="s">
        <v>32</v>
      </c>
      <c r="I15" s="393"/>
      <c r="J15" s="23"/>
      <c r="K15" s="23"/>
      <c r="L15" s="23" t="s">
        <v>33</v>
      </c>
      <c r="M15" s="23"/>
      <c r="N15" s="394"/>
    </row>
    <row r="16" spans="1:14">
      <c r="B16" s="400" t="s">
        <v>34</v>
      </c>
      <c r="I16" s="393"/>
      <c r="J16" s="23"/>
      <c r="K16" s="23"/>
      <c r="L16" s="23" t="s">
        <v>35</v>
      </c>
      <c r="M16" s="23"/>
      <c r="N16" s="394"/>
    </row>
    <row r="17" spans="1:14" ht="16.5" thickBot="1">
      <c r="B17" s="401" t="s">
        <v>36</v>
      </c>
      <c r="I17" s="393"/>
      <c r="J17" s="23"/>
      <c r="K17" s="23"/>
      <c r="L17" s="23" t="s">
        <v>27</v>
      </c>
      <c r="M17" s="23"/>
      <c r="N17" s="394"/>
    </row>
    <row r="18" spans="1:14" s="266" customFormat="1" ht="16.5" thickBot="1">
      <c r="I18" s="395"/>
      <c r="J18" s="396"/>
      <c r="K18" s="396"/>
      <c r="L18" s="396"/>
      <c r="M18" s="396"/>
      <c r="N18" s="397"/>
    </row>
    <row r="19" spans="1:14" ht="16.5" thickTop="1">
      <c r="A19" s="255" t="s">
        <v>37</v>
      </c>
      <c r="J19" s="23"/>
      <c r="K19" s="23"/>
      <c r="L19" s="23"/>
      <c r="M19" s="23"/>
    </row>
    <row r="20" spans="1:14">
      <c r="A20" s="382" t="s">
        <v>38</v>
      </c>
      <c r="B20" s="386" t="s">
        <v>39</v>
      </c>
      <c r="J20" s="23"/>
      <c r="K20" s="23"/>
      <c r="L20" s="23"/>
      <c r="M20" s="23"/>
    </row>
    <row r="21" spans="1:14">
      <c r="A21" s="382" t="s">
        <v>40</v>
      </c>
      <c r="B21" s="432" t="s">
        <v>41</v>
      </c>
      <c r="J21" s="23"/>
      <c r="K21" s="23"/>
      <c r="L21" s="23"/>
      <c r="M21" s="23"/>
    </row>
    <row r="22" spans="1:14">
      <c r="A22" s="382"/>
      <c r="B22" s="386"/>
      <c r="J22" s="23"/>
      <c r="K22" s="23"/>
      <c r="L22" s="23"/>
      <c r="M22" s="23"/>
    </row>
    <row r="23" spans="1:14">
      <c r="A23" t="s">
        <v>42</v>
      </c>
      <c r="B23" s="387" t="s">
        <v>43</v>
      </c>
      <c r="J23" s="23"/>
      <c r="K23" s="23"/>
      <c r="L23" s="23"/>
      <c r="M23" s="23"/>
    </row>
    <row r="24" spans="1:14">
      <c r="B24" s="387" t="s">
        <v>44</v>
      </c>
      <c r="J24" s="23"/>
      <c r="K24" s="23"/>
      <c r="L24" s="23"/>
      <c r="M24" s="23"/>
    </row>
    <row r="25" spans="1:14">
      <c r="B25" s="387" t="s">
        <v>45</v>
      </c>
      <c r="J25" s="23"/>
      <c r="K25" s="23"/>
      <c r="L25" s="23"/>
      <c r="M25" s="23"/>
    </row>
    <row r="26" spans="1:14">
      <c r="B26" s="2"/>
      <c r="J26" s="23"/>
      <c r="K26" s="23"/>
      <c r="L26" s="23"/>
      <c r="M26" s="23"/>
    </row>
    <row r="27" spans="1:14">
      <c r="A27" t="s">
        <v>46</v>
      </c>
      <c r="B27" s="388" t="s">
        <v>47</v>
      </c>
      <c r="J27" s="23"/>
      <c r="K27" s="23"/>
      <c r="L27" s="23"/>
      <c r="M27" s="23"/>
    </row>
    <row r="28" spans="1:14">
      <c r="B28" s="388" t="s">
        <v>48</v>
      </c>
      <c r="J28" s="23"/>
      <c r="K28" s="23"/>
      <c r="L28" s="23"/>
      <c r="M28" s="23"/>
    </row>
    <row r="29" spans="1:14">
      <c r="B29" s="2"/>
      <c r="J29" s="23"/>
      <c r="K29" s="23"/>
      <c r="L29" s="23"/>
      <c r="M29" s="23"/>
    </row>
    <row r="30" spans="1:14">
      <c r="A30" t="s">
        <v>49</v>
      </c>
      <c r="B30" s="386" t="s">
        <v>50</v>
      </c>
      <c r="J30" s="23"/>
      <c r="K30" s="23"/>
      <c r="L30" s="23"/>
      <c r="M30" s="23"/>
    </row>
    <row r="31" spans="1:14">
      <c r="A31" t="s">
        <v>51</v>
      </c>
      <c r="B31" s="387" t="s">
        <v>52</v>
      </c>
      <c r="J31" s="23"/>
      <c r="K31" s="23"/>
      <c r="L31" s="23"/>
      <c r="M31" s="23"/>
    </row>
    <row r="32" spans="1:14">
      <c r="B32" s="387"/>
      <c r="J32" s="23"/>
      <c r="K32" s="23"/>
      <c r="L32" s="23"/>
      <c r="M32" s="23"/>
    </row>
    <row r="33" spans="1:13">
      <c r="A33" t="s">
        <v>53</v>
      </c>
      <c r="B33" t="s">
        <v>54</v>
      </c>
      <c r="J33" s="23"/>
      <c r="K33" s="23"/>
      <c r="L33" s="23"/>
      <c r="M33" s="23"/>
    </row>
    <row r="34" spans="1:13">
      <c r="B34" s="386" t="s">
        <v>55</v>
      </c>
      <c r="J34" s="23"/>
      <c r="K34" s="23"/>
      <c r="L34" s="23"/>
      <c r="M34" s="23"/>
    </row>
    <row r="35" spans="1:13">
      <c r="B35" t="s">
        <v>56</v>
      </c>
      <c r="J35" s="23"/>
      <c r="K35" s="23"/>
      <c r="L35" s="23"/>
      <c r="M35" s="23"/>
    </row>
    <row r="36" spans="1:13">
      <c r="B36" t="s">
        <v>57</v>
      </c>
      <c r="J36" s="23"/>
      <c r="K36" s="23"/>
      <c r="L36" s="23"/>
      <c r="M36" s="23"/>
    </row>
    <row r="37" spans="1:13">
      <c r="B37" s="484" t="s">
        <v>58</v>
      </c>
      <c r="J37" s="23"/>
      <c r="K37" s="23"/>
      <c r="L37" s="23"/>
      <c r="M37" s="23"/>
    </row>
    <row r="38" spans="1:13">
      <c r="B38" s="484" t="s">
        <v>59</v>
      </c>
      <c r="J38" s="23"/>
      <c r="K38" s="23"/>
      <c r="L38" s="23"/>
      <c r="M38" s="23"/>
    </row>
    <row r="39" spans="1:13">
      <c r="B39" s="484" t="s">
        <v>60</v>
      </c>
      <c r="J39" s="23"/>
      <c r="K39" s="23"/>
      <c r="L39" s="23"/>
      <c r="M39" s="23"/>
    </row>
    <row r="40" spans="1:13">
      <c r="B40" s="484" t="s">
        <v>61</v>
      </c>
      <c r="J40" s="23"/>
      <c r="K40" s="23"/>
      <c r="L40" s="23"/>
      <c r="M40" s="23"/>
    </row>
    <row r="41" spans="1:13">
      <c r="B41" s="266" t="s">
        <v>62</v>
      </c>
      <c r="J41" s="23"/>
      <c r="K41" s="23"/>
      <c r="L41" s="23"/>
      <c r="M41" s="23"/>
    </row>
    <row r="42" spans="1:13">
      <c r="B42" s="266" t="s">
        <v>63</v>
      </c>
      <c r="J42" s="23"/>
      <c r="K42" s="23"/>
      <c r="L42" s="23"/>
      <c r="M42" s="23"/>
    </row>
    <row r="43" spans="1:13">
      <c r="B43" s="266" t="s">
        <v>64</v>
      </c>
      <c r="J43" s="23"/>
      <c r="K43" s="23"/>
      <c r="L43" s="23"/>
      <c r="M43" s="23"/>
    </row>
    <row r="44" spans="1:13">
      <c r="B44" s="266" t="s">
        <v>65</v>
      </c>
      <c r="J44" s="23"/>
      <c r="K44" s="23"/>
      <c r="L44" s="23"/>
      <c r="M44" s="23"/>
    </row>
    <row r="45" spans="1:13">
      <c r="B45" s="266"/>
      <c r="J45" s="23"/>
      <c r="K45" s="23"/>
      <c r="L45" s="23"/>
      <c r="M45" s="23"/>
    </row>
    <row r="46" spans="1:13">
      <c r="B46" s="266"/>
      <c r="J46" s="23"/>
      <c r="K46" s="23"/>
      <c r="L46" s="23"/>
      <c r="M46" s="23"/>
    </row>
    <row r="47" spans="1:13">
      <c r="A47" t="s">
        <v>66</v>
      </c>
      <c r="B47" s="484" t="s">
        <v>67</v>
      </c>
      <c r="J47" s="23"/>
      <c r="K47" s="23"/>
      <c r="L47" s="23"/>
      <c r="M47" s="23"/>
    </row>
    <row r="48" spans="1:13">
      <c r="B48" s="484" t="s">
        <v>68</v>
      </c>
      <c r="J48" s="23"/>
      <c r="K48" s="23"/>
      <c r="L48" s="23"/>
      <c r="M48" s="23"/>
    </row>
    <row r="49" spans="1:13">
      <c r="B49" s="484"/>
      <c r="J49" s="23"/>
      <c r="K49" s="23"/>
      <c r="L49" s="23"/>
      <c r="M49" s="23"/>
    </row>
    <row r="50" spans="1:13">
      <c r="A50" t="s">
        <v>69</v>
      </c>
      <c r="B50" s="484" t="s">
        <v>70</v>
      </c>
      <c r="J50" s="23"/>
      <c r="K50" s="23"/>
      <c r="L50" s="23"/>
      <c r="M50" s="23"/>
    </row>
    <row r="51" spans="1:13">
      <c r="B51" s="484" t="s">
        <v>71</v>
      </c>
      <c r="J51" s="23"/>
      <c r="K51" s="23"/>
      <c r="L51" s="23"/>
      <c r="M51" s="23"/>
    </row>
    <row r="52" spans="1:13">
      <c r="B52" s="484"/>
      <c r="J52" s="23"/>
      <c r="K52" s="23"/>
      <c r="L52" s="23"/>
      <c r="M52" s="23"/>
    </row>
    <row r="53" spans="1:13">
      <c r="A53" t="s">
        <v>72</v>
      </c>
      <c r="B53" s="42" t="s">
        <v>73</v>
      </c>
      <c r="J53" s="23"/>
      <c r="K53" s="23"/>
      <c r="L53" s="23"/>
      <c r="M53" s="23"/>
    </row>
    <row r="54" spans="1:13">
      <c r="B54" s="42" t="s">
        <v>74</v>
      </c>
      <c r="J54" s="23"/>
      <c r="K54" s="23"/>
      <c r="L54" s="23"/>
      <c r="M54" s="23"/>
    </row>
    <row r="55" spans="1:13">
      <c r="B55" s="484"/>
      <c r="J55" s="23"/>
      <c r="K55" s="23"/>
      <c r="L55" s="23"/>
      <c r="M55" s="23"/>
    </row>
    <row r="56" spans="1:13">
      <c r="A56" t="s">
        <v>75</v>
      </c>
      <c r="B56" s="484" t="s">
        <v>76</v>
      </c>
      <c r="J56" s="23"/>
      <c r="K56" s="23"/>
      <c r="L56" s="23"/>
      <c r="M56" s="23"/>
    </row>
    <row r="57" spans="1:13">
      <c r="B57" s="484" t="s">
        <v>77</v>
      </c>
      <c r="J57" s="23"/>
      <c r="K57" s="23"/>
      <c r="L57" s="23"/>
      <c r="M57" s="23"/>
    </row>
    <row r="58" spans="1:13">
      <c r="B58" s="484" t="s">
        <v>78</v>
      </c>
      <c r="J58" s="23"/>
      <c r="K58" s="23"/>
      <c r="L58" s="23"/>
      <c r="M58" s="23"/>
    </row>
    <row r="59" spans="1:13">
      <c r="B59" s="266"/>
      <c r="J59" s="23"/>
      <c r="K59" s="23"/>
      <c r="L59" s="23"/>
      <c r="M59" s="23"/>
    </row>
    <row r="60" spans="1:13">
      <c r="A60" t="s">
        <v>79</v>
      </c>
      <c r="B60" s="484" t="s">
        <v>80</v>
      </c>
      <c r="J60" s="23"/>
      <c r="K60" s="23"/>
      <c r="L60" s="23"/>
      <c r="M60" s="23"/>
    </row>
    <row r="61" spans="1:13">
      <c r="J61" s="23"/>
      <c r="K61" s="23"/>
      <c r="L61" s="23"/>
      <c r="M61" s="23"/>
    </row>
    <row r="62" spans="1:13">
      <c r="A62" t="s">
        <v>81</v>
      </c>
      <c r="B62" s="484" t="s">
        <v>82</v>
      </c>
      <c r="J62" s="23"/>
      <c r="K62" s="23"/>
      <c r="L62" s="23"/>
      <c r="M62" s="23"/>
    </row>
    <row r="63" spans="1:13">
      <c r="J63" s="23"/>
      <c r="K63" s="23"/>
      <c r="L63" s="23"/>
      <c r="M63" s="23"/>
    </row>
    <row r="64" spans="1:13">
      <c r="A64" t="s">
        <v>83</v>
      </c>
      <c r="B64" t="s">
        <v>84</v>
      </c>
      <c r="J64" s="23"/>
      <c r="K64" s="23"/>
      <c r="L64" s="23"/>
      <c r="M64" s="23"/>
    </row>
    <row r="65" spans="1:13">
      <c r="B65" t="s">
        <v>85</v>
      </c>
      <c r="J65" s="23"/>
      <c r="K65" s="23"/>
      <c r="L65" s="23"/>
      <c r="M65" s="23"/>
    </row>
    <row r="66" spans="1:13">
      <c r="B66" t="s">
        <v>86</v>
      </c>
      <c r="J66" s="23"/>
      <c r="K66" s="23"/>
      <c r="L66" s="23"/>
      <c r="M66" s="23"/>
    </row>
    <row r="67" spans="1:13">
      <c r="J67" s="23"/>
      <c r="K67" s="23"/>
      <c r="L67" s="23"/>
      <c r="M67" s="23"/>
    </row>
    <row r="68" spans="1:13" ht="30.6" customHeight="1">
      <c r="A68" s="283" t="s">
        <v>87</v>
      </c>
      <c r="B68" s="1508" t="s">
        <v>88</v>
      </c>
      <c r="C68" s="1508"/>
      <c r="D68" s="1508"/>
      <c r="E68" s="1508"/>
      <c r="F68" s="1508"/>
      <c r="G68" s="1508"/>
      <c r="H68" s="1508"/>
      <c r="I68" s="1508"/>
      <c r="J68" s="23"/>
      <c r="K68" s="23"/>
      <c r="L68" s="23"/>
      <c r="M68" s="23"/>
    </row>
    <row r="69" spans="1:13">
      <c r="B69" t="s">
        <v>89</v>
      </c>
      <c r="J69" s="23"/>
      <c r="K69" s="23"/>
      <c r="L69" s="23"/>
      <c r="M69" s="23"/>
    </row>
    <row r="70" spans="1:13">
      <c r="B70" t="s">
        <v>90</v>
      </c>
      <c r="J70" s="23"/>
      <c r="K70" s="23"/>
      <c r="L70" s="23"/>
      <c r="M70" s="23"/>
    </row>
    <row r="71" spans="1:13">
      <c r="J71" s="23"/>
      <c r="K71" s="23"/>
      <c r="L71" s="23"/>
      <c r="M71" s="23"/>
    </row>
    <row r="72" spans="1:13">
      <c r="A72" t="s">
        <v>91</v>
      </c>
      <c r="B72" t="s">
        <v>92</v>
      </c>
      <c r="J72" s="23"/>
      <c r="K72" s="23"/>
      <c r="L72" s="23"/>
      <c r="M72" s="23"/>
    </row>
    <row r="73" spans="1:13">
      <c r="J73" s="23"/>
      <c r="K73" s="23"/>
      <c r="L73" s="23"/>
      <c r="M73" s="23"/>
    </row>
    <row r="74" spans="1:13">
      <c r="A74" t="s">
        <v>93</v>
      </c>
      <c r="B74" t="s">
        <v>94</v>
      </c>
      <c r="J74" s="23"/>
      <c r="K74" s="23"/>
      <c r="L74" s="23"/>
      <c r="M74" s="23"/>
    </row>
    <row r="75" spans="1:13">
      <c r="J75" s="23"/>
      <c r="K75" s="23"/>
      <c r="L75" s="23"/>
      <c r="M75" s="23"/>
    </row>
    <row r="76" spans="1:13">
      <c r="A76" t="s">
        <v>1771</v>
      </c>
      <c r="B76" s="271" t="s">
        <v>1772</v>
      </c>
      <c r="J76" s="23"/>
      <c r="K76" s="23"/>
      <c r="L76" s="23"/>
      <c r="M76" s="23"/>
    </row>
    <row r="77" spans="1:13">
      <c r="J77" s="23"/>
      <c r="K77" s="23"/>
      <c r="L77" s="23"/>
      <c r="M77" s="23"/>
    </row>
    <row r="78" spans="1:13">
      <c r="J78" s="23"/>
      <c r="K78" s="23"/>
      <c r="L78" s="23"/>
      <c r="M78" s="23"/>
    </row>
    <row r="79" spans="1:13">
      <c r="J79" s="23"/>
      <c r="K79" s="23"/>
      <c r="L79" s="23"/>
      <c r="M79" s="23"/>
    </row>
    <row r="80" spans="1:13">
      <c r="J80" s="23"/>
      <c r="K80" s="23"/>
      <c r="L80" s="23"/>
      <c r="M80" s="23"/>
    </row>
    <row r="81" spans="10:13">
      <c r="J81" s="23"/>
      <c r="K81" s="23"/>
      <c r="L81" s="23"/>
      <c r="M81" s="23"/>
    </row>
    <row r="82" spans="10:13">
      <c r="J82" s="23"/>
      <c r="K82" s="23"/>
      <c r="L82" s="23"/>
      <c r="M82" s="23"/>
    </row>
    <row r="83" spans="10:13">
      <c r="J83" s="23"/>
      <c r="K83" s="23"/>
      <c r="L83" s="23"/>
      <c r="M83" s="23"/>
    </row>
    <row r="84" spans="10:13">
      <c r="J84" s="23"/>
      <c r="K84" s="23"/>
      <c r="L84" s="23"/>
      <c r="M84" s="23"/>
    </row>
    <row r="85" spans="10:13">
      <c r="J85" s="23"/>
      <c r="K85" s="23"/>
      <c r="L85" s="23"/>
      <c r="M85" s="23"/>
    </row>
    <row r="86" spans="10:13">
      <c r="J86" s="23"/>
      <c r="K86" s="23"/>
      <c r="L86" s="23"/>
      <c r="M86" s="23"/>
    </row>
    <row r="87" spans="10:13">
      <c r="J87" s="23"/>
      <c r="K87" s="23"/>
      <c r="L87" s="23"/>
      <c r="M87" s="23"/>
    </row>
    <row r="88" spans="10:13">
      <c r="J88" s="23"/>
      <c r="K88" s="23"/>
      <c r="L88" s="23"/>
      <c r="M88" s="23"/>
    </row>
    <row r="89" spans="10:13">
      <c r="J89" s="23"/>
      <c r="K89" s="23"/>
      <c r="L89" s="23"/>
      <c r="M89" s="23"/>
    </row>
    <row r="90" spans="10:13">
      <c r="J90" s="23"/>
      <c r="K90" s="23"/>
      <c r="L90" s="23"/>
      <c r="M90" s="23"/>
    </row>
    <row r="91" spans="10:13">
      <c r="J91" s="23"/>
      <c r="K91" s="23"/>
      <c r="L91" s="23"/>
      <c r="M91" s="23"/>
    </row>
    <row r="92" spans="10:13">
      <c r="J92" s="23"/>
      <c r="K92" s="23"/>
      <c r="L92" s="23"/>
      <c r="M92" s="23"/>
    </row>
    <row r="93" spans="10:13">
      <c r="J93" s="23"/>
      <c r="K93" s="23"/>
      <c r="L93" s="23"/>
      <c r="M93" s="23"/>
    </row>
    <row r="94" spans="10:13">
      <c r="J94" s="23"/>
      <c r="K94" s="23"/>
      <c r="L94" s="23"/>
      <c r="M94" s="23"/>
    </row>
    <row r="95" spans="10:13">
      <c r="J95" s="23"/>
      <c r="K95" s="23"/>
      <c r="L95" s="23"/>
      <c r="M95" s="23"/>
    </row>
    <row r="96" spans="10:13">
      <c r="J96" s="23"/>
      <c r="K96" s="23"/>
      <c r="L96" s="23"/>
      <c r="M96" s="23"/>
    </row>
    <row r="97" spans="10:13">
      <c r="J97" s="23"/>
      <c r="K97" s="23"/>
      <c r="L97" s="23"/>
      <c r="M97" s="23"/>
    </row>
    <row r="98" spans="10:13">
      <c r="J98" s="23"/>
      <c r="K98" s="23"/>
      <c r="L98" s="23"/>
      <c r="M98" s="23"/>
    </row>
    <row r="99" spans="10:13">
      <c r="J99" s="23"/>
      <c r="K99" s="23"/>
      <c r="L99" s="23"/>
      <c r="M99" s="23"/>
    </row>
    <row r="100" spans="10:13">
      <c r="J100" s="23"/>
      <c r="K100" s="23"/>
      <c r="L100" s="23"/>
      <c r="M100" s="23"/>
    </row>
    <row r="101" spans="10:13">
      <c r="J101" s="23"/>
      <c r="K101" s="23"/>
      <c r="L101" s="23"/>
      <c r="M101" s="23"/>
    </row>
    <row r="102" spans="10:13">
      <c r="J102" s="23"/>
      <c r="K102" s="23"/>
      <c r="L102" s="23"/>
      <c r="M102" s="23"/>
    </row>
    <row r="103" spans="10:13">
      <c r="J103" s="23"/>
      <c r="K103" s="23"/>
      <c r="L103" s="23"/>
      <c r="M103" s="23"/>
    </row>
    <row r="104" spans="10:13">
      <c r="J104" s="23"/>
      <c r="K104" s="23"/>
      <c r="L104" s="23"/>
      <c r="M104" s="23"/>
    </row>
    <row r="105" spans="10:13">
      <c r="J105" s="23"/>
      <c r="K105" s="23"/>
      <c r="L105" s="23"/>
      <c r="M105" s="23"/>
    </row>
    <row r="106" spans="10:13">
      <c r="J106" s="23"/>
      <c r="K106" s="23"/>
      <c r="L106" s="23"/>
      <c r="M106" s="23"/>
    </row>
    <row r="107" spans="10:13">
      <c r="J107" s="23"/>
      <c r="K107" s="23"/>
      <c r="L107" s="23"/>
      <c r="M107" s="23"/>
    </row>
    <row r="108" spans="10:13">
      <c r="J108" s="23"/>
      <c r="K108" s="23"/>
      <c r="L108" s="23"/>
      <c r="M108" s="23"/>
    </row>
    <row r="109" spans="10:13">
      <c r="J109" s="23"/>
      <c r="K109" s="23"/>
      <c r="L109" s="23"/>
      <c r="M109" s="23"/>
    </row>
    <row r="110" spans="10:13">
      <c r="J110" s="23"/>
      <c r="K110" s="23"/>
      <c r="L110" s="23"/>
      <c r="M110" s="23"/>
    </row>
    <row r="111" spans="10:13">
      <c r="J111" s="23"/>
      <c r="K111" s="23"/>
      <c r="L111" s="23"/>
      <c r="M111" s="23"/>
    </row>
    <row r="112" spans="10:13">
      <c r="J112" s="23"/>
      <c r="K112" s="23"/>
      <c r="L112" s="23"/>
      <c r="M112" s="23"/>
    </row>
    <row r="113" spans="10:13">
      <c r="J113" s="23"/>
      <c r="K113" s="23"/>
      <c r="L113" s="23"/>
      <c r="M113" s="23"/>
    </row>
    <row r="114" spans="10:13">
      <c r="J114" s="23"/>
      <c r="K114" s="23"/>
      <c r="L114" s="23"/>
      <c r="M114" s="23"/>
    </row>
    <row r="115" spans="10:13">
      <c r="J115" s="23"/>
      <c r="K115" s="23"/>
      <c r="L115" s="23"/>
      <c r="M115" s="23"/>
    </row>
    <row r="116" spans="10:13">
      <c r="J116" s="23"/>
      <c r="K116" s="23"/>
      <c r="L116" s="23"/>
      <c r="M116" s="23"/>
    </row>
    <row r="117" spans="10:13">
      <c r="J117" s="23"/>
      <c r="K117" s="23"/>
      <c r="L117" s="23"/>
      <c r="M117" s="23"/>
    </row>
    <row r="118" spans="10:13">
      <c r="J118" s="23"/>
      <c r="K118" s="23"/>
      <c r="L118" s="23"/>
      <c r="M118" s="23"/>
    </row>
    <row r="119" spans="10:13">
      <c r="J119" s="23"/>
      <c r="K119" s="23"/>
      <c r="L119" s="23"/>
      <c r="M119" s="23"/>
    </row>
    <row r="120" spans="10:13">
      <c r="J120" s="23"/>
      <c r="K120" s="23"/>
      <c r="L120" s="23"/>
      <c r="M120" s="23"/>
    </row>
    <row r="121" spans="10:13">
      <c r="J121" s="23"/>
      <c r="K121" s="23"/>
      <c r="L121" s="23"/>
      <c r="M121" s="23"/>
    </row>
    <row r="122" spans="10:13">
      <c r="J122" s="23"/>
      <c r="K122" s="23"/>
      <c r="L122" s="23"/>
      <c r="M122" s="23"/>
    </row>
    <row r="123" spans="10:13">
      <c r="J123" s="23"/>
      <c r="K123" s="23"/>
      <c r="L123" s="23"/>
      <c r="M123" s="23"/>
    </row>
    <row r="124" spans="10:13">
      <c r="J124" s="23"/>
      <c r="K124" s="23"/>
      <c r="L124" s="23"/>
      <c r="M124" s="23"/>
    </row>
    <row r="125" spans="10:13">
      <c r="J125" s="23"/>
      <c r="K125" s="23"/>
      <c r="L125" s="23"/>
      <c r="M125" s="23"/>
    </row>
    <row r="126" spans="10:13">
      <c r="J126" s="23"/>
      <c r="K126" s="23"/>
      <c r="L126" s="23"/>
      <c r="M126" s="23"/>
    </row>
    <row r="127" spans="10:13">
      <c r="J127" s="23"/>
      <c r="K127" s="23"/>
      <c r="L127" s="23"/>
      <c r="M127" s="23"/>
    </row>
    <row r="128" spans="10:13">
      <c r="J128" s="23"/>
      <c r="K128" s="23"/>
      <c r="L128" s="23"/>
      <c r="M128" s="23"/>
    </row>
    <row r="129" spans="10:13">
      <c r="J129" s="23"/>
      <c r="K129" s="23"/>
      <c r="L129" s="23"/>
      <c r="M129" s="23"/>
    </row>
    <row r="130" spans="10:13">
      <c r="J130" s="23"/>
      <c r="K130" s="23"/>
      <c r="L130" s="23"/>
      <c r="M130" s="23"/>
    </row>
    <row r="131" spans="10:13">
      <c r="J131" s="23"/>
      <c r="K131" s="23"/>
      <c r="L131" s="23"/>
      <c r="M131" s="23"/>
    </row>
    <row r="132" spans="10:13">
      <c r="J132" s="23"/>
      <c r="K132" s="23"/>
      <c r="L132" s="23"/>
      <c r="M132" s="23"/>
    </row>
    <row r="133" spans="10:13">
      <c r="J133" s="23"/>
      <c r="K133" s="23"/>
      <c r="L133" s="23"/>
      <c r="M133" s="23"/>
    </row>
    <row r="134" spans="10:13">
      <c r="J134" s="23"/>
      <c r="K134" s="23"/>
      <c r="L134" s="23"/>
      <c r="M134" s="23"/>
    </row>
    <row r="135" spans="10:13">
      <c r="J135" s="23"/>
      <c r="K135" s="23"/>
      <c r="L135" s="23"/>
      <c r="M135" s="23"/>
    </row>
    <row r="136" spans="10:13">
      <c r="J136" s="23"/>
      <c r="K136" s="23"/>
      <c r="L136" s="23"/>
      <c r="M136" s="23"/>
    </row>
    <row r="137" spans="10:13">
      <c r="J137" s="23"/>
      <c r="K137" s="23"/>
      <c r="L137" s="23"/>
      <c r="M137" s="23"/>
    </row>
    <row r="138" spans="10:13">
      <c r="J138" s="23"/>
      <c r="K138" s="23"/>
      <c r="L138" s="23"/>
      <c r="M138" s="23"/>
    </row>
    <row r="139" spans="10:13">
      <c r="J139" s="23"/>
      <c r="K139" s="23"/>
      <c r="L139" s="23"/>
      <c r="M139" s="23"/>
    </row>
    <row r="140" spans="10:13">
      <c r="J140" s="23"/>
      <c r="K140" s="23"/>
      <c r="L140" s="23"/>
      <c r="M140" s="23"/>
    </row>
    <row r="141" spans="10:13">
      <c r="J141" s="23"/>
      <c r="K141" s="23"/>
      <c r="L141" s="23"/>
      <c r="M141" s="23"/>
    </row>
    <row r="142" spans="10:13">
      <c r="J142" s="23"/>
      <c r="K142" s="23"/>
      <c r="L142" s="23"/>
      <c r="M142" s="23"/>
    </row>
    <row r="143" spans="10:13">
      <c r="J143" s="23"/>
      <c r="K143" s="23"/>
      <c r="L143" s="23"/>
      <c r="M143" s="23"/>
    </row>
    <row r="144" spans="10:13">
      <c r="J144" s="23"/>
      <c r="K144" s="23"/>
      <c r="L144" s="23"/>
      <c r="M144" s="23"/>
    </row>
    <row r="145" spans="10:13">
      <c r="J145" s="23"/>
      <c r="K145" s="23"/>
      <c r="L145" s="23"/>
      <c r="M145" s="23"/>
    </row>
    <row r="146" spans="10:13">
      <c r="J146" s="23"/>
      <c r="K146" s="23"/>
      <c r="L146" s="23"/>
      <c r="M146" s="23"/>
    </row>
    <row r="147" spans="10:13">
      <c r="J147" s="23"/>
      <c r="K147" s="23"/>
      <c r="L147" s="23"/>
      <c r="M147" s="23"/>
    </row>
    <row r="148" spans="10:13">
      <c r="J148" s="23"/>
      <c r="K148" s="23"/>
      <c r="L148" s="23"/>
      <c r="M148" s="23"/>
    </row>
    <row r="149" spans="10:13">
      <c r="J149" s="23"/>
      <c r="K149" s="23"/>
      <c r="L149" s="23"/>
      <c r="M149" s="23"/>
    </row>
    <row r="150" spans="10:13">
      <c r="J150" s="23"/>
      <c r="K150" s="23"/>
      <c r="L150" s="23"/>
      <c r="M150" s="23"/>
    </row>
    <row r="151" spans="10:13">
      <c r="J151" s="23"/>
      <c r="K151" s="23"/>
      <c r="L151" s="23"/>
      <c r="M151" s="23"/>
    </row>
    <row r="152" spans="10:13">
      <c r="J152" s="23"/>
      <c r="K152" s="23"/>
      <c r="L152" s="23"/>
      <c r="M152" s="23"/>
    </row>
    <row r="153" spans="10:13">
      <c r="J153" s="12"/>
      <c r="K153" s="12"/>
      <c r="L153" s="12"/>
      <c r="M153" s="12"/>
    </row>
    <row r="154" spans="10:13">
      <c r="J154" s="12"/>
      <c r="K154" s="12"/>
      <c r="L154" s="12"/>
      <c r="M154" s="12"/>
    </row>
    <row r="155" spans="10:13">
      <c r="J155" s="12"/>
      <c r="K155" s="12"/>
      <c r="L155" s="12"/>
      <c r="M155" s="12"/>
    </row>
    <row r="156" spans="10:13">
      <c r="J156" s="12"/>
      <c r="K156" s="12"/>
      <c r="L156" s="12"/>
      <c r="M156" s="12"/>
    </row>
    <row r="157" spans="10:13">
      <c r="J157" s="12"/>
      <c r="K157" s="12"/>
      <c r="L157" s="12"/>
      <c r="M157" s="12"/>
    </row>
    <row r="158" spans="10:13">
      <c r="J158" s="12"/>
      <c r="K158" s="12"/>
      <c r="L158" s="12"/>
      <c r="M158" s="12"/>
    </row>
    <row r="159" spans="10:13">
      <c r="J159" s="12"/>
      <c r="K159" s="12"/>
      <c r="L159" s="12"/>
      <c r="M159" s="12"/>
    </row>
    <row r="160" spans="10:13">
      <c r="J160" s="24"/>
      <c r="K160" s="24"/>
      <c r="L160" s="24"/>
      <c r="M160" s="24"/>
    </row>
    <row r="161" spans="10:13">
      <c r="J161" s="24"/>
      <c r="K161" s="24"/>
      <c r="L161" s="24"/>
      <c r="M161" s="24"/>
    </row>
    <row r="162" spans="10:13">
      <c r="J162" s="24"/>
      <c r="K162" s="24"/>
      <c r="L162" s="24"/>
      <c r="M162" s="24"/>
    </row>
    <row r="163" spans="10:13">
      <c r="J163" s="23"/>
      <c r="K163" s="23"/>
      <c r="L163" s="23"/>
      <c r="M163" s="23"/>
    </row>
    <row r="164" spans="10:13">
      <c r="J164" s="23"/>
      <c r="K164" s="23"/>
      <c r="L164" s="23"/>
      <c r="M164" s="23"/>
    </row>
    <row r="165" spans="10:13">
      <c r="J165" s="24"/>
      <c r="K165" s="24"/>
      <c r="L165" s="24"/>
      <c r="M165" s="24"/>
    </row>
    <row r="166" spans="10:13">
      <c r="J166" s="24"/>
      <c r="K166" s="24"/>
      <c r="L166" s="24"/>
      <c r="M166" s="24"/>
    </row>
    <row r="167" spans="10:13">
      <c r="J167" s="24"/>
      <c r="K167" s="24"/>
      <c r="L167" s="24"/>
      <c r="M167" s="24"/>
    </row>
    <row r="168" spans="10:13">
      <c r="J168" s="24"/>
      <c r="K168" s="24"/>
      <c r="L168" s="24"/>
      <c r="M168" s="24"/>
    </row>
    <row r="170" spans="10:13">
      <c r="J170" s="14"/>
      <c r="K170" s="14"/>
      <c r="L170" s="14"/>
      <c r="M170" s="14"/>
    </row>
    <row r="173" spans="10:13">
      <c r="J173" s="24"/>
      <c r="K173" s="24"/>
      <c r="L173" s="24"/>
      <c r="M173" s="24"/>
    </row>
    <row r="174" spans="10:13">
      <c r="J174" s="14"/>
      <c r="K174" s="14"/>
      <c r="L174" s="14"/>
      <c r="M174" s="14"/>
    </row>
    <row r="175" spans="10:13">
      <c r="J175" s="24"/>
      <c r="K175" s="24"/>
      <c r="L175" s="24"/>
      <c r="M175" s="24"/>
    </row>
    <row r="176" spans="10:13">
      <c r="J176" s="14"/>
      <c r="K176" s="14"/>
      <c r="L176" s="14"/>
      <c r="M176" s="14"/>
    </row>
    <row r="178" spans="10:13">
      <c r="J178" s="23"/>
      <c r="K178" s="23"/>
      <c r="L178" s="23"/>
      <c r="M178" s="23"/>
    </row>
    <row r="179" spans="10:13">
      <c r="J179" s="14"/>
      <c r="K179" s="14"/>
      <c r="L179" s="14"/>
      <c r="M179" s="14"/>
    </row>
    <row r="180" spans="10:13">
      <c r="J180" s="14"/>
      <c r="K180" s="14"/>
      <c r="L180" s="14"/>
      <c r="M180" s="14"/>
    </row>
    <row r="181" spans="10:13">
      <c r="J181" s="14"/>
      <c r="K181" s="14"/>
      <c r="L181" s="14"/>
      <c r="M181" s="14"/>
    </row>
    <row r="182" spans="10:13">
      <c r="J182" s="14"/>
      <c r="K182" s="14"/>
      <c r="L182" s="14"/>
      <c r="M182" s="14"/>
    </row>
    <row r="183" spans="10:13">
      <c r="J183" s="14"/>
      <c r="K183" s="14"/>
      <c r="L183" s="14"/>
      <c r="M183" s="14"/>
    </row>
    <row r="184" spans="10:13">
      <c r="J184" s="14"/>
      <c r="K184" s="14"/>
      <c r="L184" s="14"/>
      <c r="M184" s="14"/>
    </row>
    <row r="185" spans="10:13">
      <c r="J185" s="23"/>
      <c r="K185" s="23"/>
      <c r="L185" s="23"/>
      <c r="M185" s="23"/>
    </row>
    <row r="186" spans="10:13">
      <c r="J186" s="23"/>
      <c r="K186" s="23"/>
      <c r="L186" s="23"/>
      <c r="M186" s="23"/>
    </row>
    <row r="187" spans="10:13">
      <c r="J187" s="23"/>
      <c r="K187" s="23"/>
      <c r="L187" s="23"/>
      <c r="M187" s="23"/>
    </row>
    <row r="188" spans="10:13">
      <c r="J188" s="14"/>
      <c r="K188" s="14"/>
      <c r="L188" s="14"/>
      <c r="M188" s="14"/>
    </row>
    <row r="189" spans="10:13">
      <c r="J189" s="14"/>
      <c r="K189" s="14"/>
      <c r="L189" s="14"/>
      <c r="M189" s="14"/>
    </row>
    <row r="190" spans="10:13">
      <c r="J190" s="23"/>
      <c r="K190" s="23"/>
      <c r="L190" s="23"/>
      <c r="M190" s="23"/>
    </row>
    <row r="191" spans="10:13">
      <c r="J191" s="23"/>
      <c r="K191" s="23"/>
      <c r="L191" s="23"/>
      <c r="M191" s="23"/>
    </row>
    <row r="196" spans="10:13">
      <c r="J196" s="14"/>
      <c r="K196" s="14"/>
      <c r="L196" s="14"/>
      <c r="M196" s="14"/>
    </row>
    <row r="197" spans="10:13">
      <c r="J197" s="14"/>
      <c r="K197" s="14"/>
      <c r="L197" s="14"/>
      <c r="M197" s="14"/>
    </row>
  </sheetData>
  <mergeCells count="2">
    <mergeCell ref="B68:I68"/>
    <mergeCell ref="J5:M5"/>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78C97-24C3-4545-9DC8-060081D9C69E}">
  <sheetPr codeName="Sheet9">
    <pageSetUpPr fitToPage="1"/>
  </sheetPr>
  <dimension ref="A1:H31"/>
  <sheetViews>
    <sheetView zoomScaleNormal="100" zoomScaleSheetLayoutView="100" workbookViewId="0">
      <selection sqref="A1:XFD1048576"/>
    </sheetView>
  </sheetViews>
  <sheetFormatPr defaultColWidth="8.625" defaultRowHeight="15"/>
  <cols>
    <col min="1" max="1" width="14.125" style="42" bestFit="1" customWidth="1"/>
    <col min="2" max="2" width="46.625" style="42" bestFit="1" customWidth="1"/>
    <col min="3" max="3" width="21" style="42" customWidth="1"/>
    <col min="4" max="4" width="21.125" style="42" customWidth="1"/>
    <col min="5" max="5" width="13.125" style="42" customWidth="1"/>
    <col min="6" max="16384" width="8.625" style="42"/>
  </cols>
  <sheetData>
    <row r="1" spans="1:5" ht="15.75">
      <c r="A1" s="25" t="s">
        <v>95</v>
      </c>
      <c r="B1" s="466" t="s">
        <v>1774</v>
      </c>
      <c r="C1" s="82"/>
    </row>
    <row r="2" spans="1:5" ht="15.75">
      <c r="A2" s="25" t="s">
        <v>96</v>
      </c>
      <c r="B2" s="265" t="s">
        <v>2</v>
      </c>
      <c r="D2" s="616"/>
    </row>
    <row r="3" spans="1:5" ht="15.75">
      <c r="A3" s="927"/>
    </row>
    <row r="4" spans="1:5" ht="15.75">
      <c r="A4" s="1536" t="s">
        <v>1704</v>
      </c>
      <c r="B4" s="1536"/>
      <c r="C4" s="1536"/>
      <c r="D4" s="1536"/>
      <c r="E4" s="43"/>
    </row>
    <row r="5" spans="1:5" ht="15.75" thickBot="1"/>
    <row r="6" spans="1:5" ht="16.350000000000001" customHeight="1" thickBot="1">
      <c r="B6" s="83" t="s">
        <v>330</v>
      </c>
      <c r="C6" s="1537" t="s">
        <v>331</v>
      </c>
      <c r="D6" s="1537" t="s">
        <v>262</v>
      </c>
      <c r="E6" s="398"/>
    </row>
    <row r="7" spans="1:5" ht="16.5" thickBot="1">
      <c r="B7" s="384" t="s">
        <v>332</v>
      </c>
      <c r="C7" s="1538"/>
      <c r="D7" s="1538"/>
      <c r="E7" s="44" t="s">
        <v>194</v>
      </c>
    </row>
    <row r="8" spans="1:5" ht="15.75">
      <c r="A8" s="273"/>
      <c r="B8" s="991" t="s">
        <v>333</v>
      </c>
      <c r="C8" s="992">
        <v>12031870</v>
      </c>
      <c r="D8" s="992"/>
      <c r="E8" s="993">
        <v>12031870</v>
      </c>
    </row>
    <row r="9" spans="1:5" ht="15.75">
      <c r="A9" s="273"/>
      <c r="B9" s="994" t="s">
        <v>334</v>
      </c>
      <c r="C9" s="995">
        <v>2789372</v>
      </c>
      <c r="D9" s="995"/>
      <c r="E9" s="996">
        <v>2789372</v>
      </c>
    </row>
    <row r="10" spans="1:5" ht="15.75">
      <c r="A10" s="273"/>
      <c r="B10" s="994" t="s">
        <v>335</v>
      </c>
      <c r="C10" s="995"/>
      <c r="D10" s="995"/>
      <c r="E10" s="996">
        <v>0</v>
      </c>
    </row>
    <row r="11" spans="1:5" ht="15.75">
      <c r="A11" s="273"/>
      <c r="B11" s="994" t="s">
        <v>336</v>
      </c>
      <c r="C11" s="995"/>
      <c r="D11" s="995"/>
      <c r="E11" s="996">
        <v>0</v>
      </c>
    </row>
    <row r="12" spans="1:5" ht="15.75">
      <c r="A12" s="273"/>
      <c r="B12" s="994" t="s">
        <v>337</v>
      </c>
      <c r="C12" s="995">
        <v>9037652</v>
      </c>
      <c r="D12" s="995"/>
      <c r="E12" s="996">
        <v>9037652</v>
      </c>
    </row>
    <row r="13" spans="1:5" ht="15.75">
      <c r="A13" s="273"/>
      <c r="B13" s="994" t="s">
        <v>338</v>
      </c>
      <c r="C13" s="995">
        <v>3094913.2340000002</v>
      </c>
      <c r="D13" s="995"/>
      <c r="E13" s="996">
        <v>3094913.2340000002</v>
      </c>
    </row>
    <row r="14" spans="1:5" ht="15.75">
      <c r="A14" s="273"/>
      <c r="B14" s="994" t="s">
        <v>339</v>
      </c>
      <c r="C14" s="995"/>
      <c r="D14" s="995"/>
      <c r="E14" s="996">
        <v>0</v>
      </c>
    </row>
    <row r="15" spans="1:5" ht="15.75">
      <c r="A15" s="273"/>
      <c r="B15" s="994" t="s">
        <v>340</v>
      </c>
      <c r="C15" s="995"/>
      <c r="D15" s="995"/>
      <c r="E15" s="996">
        <v>0</v>
      </c>
    </row>
    <row r="16" spans="1:5" ht="15.75">
      <c r="A16" s="273"/>
      <c r="B16" s="994" t="s">
        <v>341</v>
      </c>
      <c r="C16" s="995">
        <v>9044149.8100000005</v>
      </c>
      <c r="D16" s="995"/>
      <c r="E16" s="996">
        <v>9044149.8100000005</v>
      </c>
    </row>
    <row r="17" spans="1:8" ht="15.75">
      <c r="A17" s="273"/>
      <c r="B17" s="994" t="s">
        <v>342</v>
      </c>
      <c r="C17" s="995">
        <v>6511186.2640000004</v>
      </c>
      <c r="D17" s="995"/>
      <c r="E17" s="996">
        <v>6511186.2640000004</v>
      </c>
    </row>
    <row r="18" spans="1:8" ht="15.75">
      <c r="A18" s="273"/>
      <c r="B18" s="994" t="s">
        <v>343</v>
      </c>
      <c r="C18" s="995"/>
      <c r="D18" s="995"/>
      <c r="E18" s="996">
        <v>0</v>
      </c>
    </row>
    <row r="19" spans="1:8" ht="15.75">
      <c r="A19" s="273"/>
      <c r="B19" s="994" t="s">
        <v>344</v>
      </c>
      <c r="C19" s="995"/>
      <c r="D19" s="995"/>
      <c r="E19" s="996">
        <v>0</v>
      </c>
    </row>
    <row r="20" spans="1:8" ht="15.75">
      <c r="A20" s="273"/>
      <c r="B20" s="994" t="s">
        <v>345</v>
      </c>
      <c r="C20" s="995">
        <v>5572473.9199999999</v>
      </c>
      <c r="D20" s="995"/>
      <c r="E20" s="996">
        <v>5572473.9199999999</v>
      </c>
    </row>
    <row r="21" spans="1:8" ht="15.75">
      <c r="A21" s="273"/>
      <c r="B21" s="994" t="s">
        <v>346</v>
      </c>
      <c r="C21" s="995">
        <v>6048412.8121000007</v>
      </c>
      <c r="D21" s="995"/>
      <c r="E21" s="996">
        <v>6048412.8121000007</v>
      </c>
    </row>
    <row r="22" spans="1:8" ht="15.75">
      <c r="A22" s="273"/>
      <c r="B22" s="994" t="s">
        <v>347</v>
      </c>
      <c r="C22" s="995"/>
      <c r="D22" s="995"/>
      <c r="E22" s="996">
        <v>0</v>
      </c>
    </row>
    <row r="23" spans="1:8" ht="15.75">
      <c r="A23" s="273"/>
      <c r="B23" s="994" t="s">
        <v>348</v>
      </c>
      <c r="C23" s="995"/>
      <c r="D23" s="995"/>
      <c r="E23" s="996">
        <v>0</v>
      </c>
    </row>
    <row r="24" spans="1:8" ht="15.75">
      <c r="A24" s="273"/>
      <c r="B24" s="994" t="s">
        <v>349</v>
      </c>
      <c r="C24" s="995">
        <v>6519036.2699999996</v>
      </c>
      <c r="D24" s="995"/>
      <c r="E24" s="996">
        <v>6519036.2699999996</v>
      </c>
      <c r="H24" s="615"/>
    </row>
    <row r="25" spans="1:8" ht="15.75">
      <c r="A25" s="273"/>
      <c r="B25" s="994" t="s">
        <v>350</v>
      </c>
      <c r="C25" s="995">
        <v>10827221.738499936</v>
      </c>
      <c r="D25" s="995"/>
      <c r="E25" s="996">
        <v>10827221.738499936</v>
      </c>
    </row>
    <row r="26" spans="1:8" ht="15.75">
      <c r="A26" s="273"/>
      <c r="B26" s="994" t="s">
        <v>351</v>
      </c>
      <c r="C26" s="995">
        <v>12095178</v>
      </c>
      <c r="D26" s="995"/>
      <c r="E26" s="996">
        <v>12095178</v>
      </c>
    </row>
    <row r="27" spans="1:8" ht="16.5" thickBot="1">
      <c r="A27" s="273"/>
      <c r="B27" s="997" t="s">
        <v>352</v>
      </c>
      <c r="C27" s="998"/>
      <c r="D27" s="998"/>
      <c r="E27" s="999">
        <v>0</v>
      </c>
    </row>
    <row r="29" spans="1:8">
      <c r="B29" s="42" t="s">
        <v>353</v>
      </c>
    </row>
    <row r="30" spans="1:8">
      <c r="B30" s="42" t="s">
        <v>74</v>
      </c>
    </row>
    <row r="31" spans="1:8">
      <c r="B31" s="42" t="s">
        <v>2103</v>
      </c>
    </row>
  </sheetData>
  <mergeCells count="3">
    <mergeCell ref="A4:D4"/>
    <mergeCell ref="C6:C7"/>
    <mergeCell ref="D6:D7"/>
  </mergeCells>
  <pageMargins left="0.7" right="0.7" top="0.75" bottom="0.75" header="0.3" footer="0.3"/>
  <pageSetup scale="9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D70CF-C439-40EB-BE26-909BD515B347}">
  <sheetPr>
    <pageSetUpPr fitToPage="1"/>
  </sheetPr>
  <dimension ref="A1:CB54"/>
  <sheetViews>
    <sheetView zoomScale="75" zoomScaleNormal="75" workbookViewId="0">
      <pane xSplit="2" ySplit="7" topLeftCell="O50" activePane="bottomRight" state="frozen"/>
      <selection sqref="A1:XFD1048576"/>
      <selection pane="topRight" sqref="A1:XFD1048576"/>
      <selection pane="bottomLeft" sqref="A1:XFD1048576"/>
      <selection pane="bottomRight" sqref="A1:XFD1048576"/>
    </sheetView>
  </sheetViews>
  <sheetFormatPr defaultColWidth="11.125" defaultRowHeight="15.75"/>
  <cols>
    <col min="1" max="1" width="19.125" customWidth="1"/>
    <col min="2" max="2" width="43.125" style="492" customWidth="1"/>
    <col min="3" max="3" width="19.5" style="492" bestFit="1" customWidth="1"/>
    <col min="5" max="9" width="15.625" customWidth="1"/>
    <col min="10" max="10" width="16.375" customWidth="1"/>
    <col min="11" max="11" width="15.125" customWidth="1"/>
    <col min="12" max="12" width="16.125" customWidth="1"/>
    <col min="13" max="14" width="15.125" customWidth="1"/>
    <col min="15" max="15" width="11.625" customWidth="1"/>
    <col min="16" max="19" width="10.625" customWidth="1"/>
    <col min="20" max="20" width="13.875" bestFit="1" customWidth="1"/>
    <col min="21" max="21" width="12" bestFit="1" customWidth="1"/>
    <col min="22" max="22" width="13.25" bestFit="1" customWidth="1"/>
    <col min="23" max="23" width="12" bestFit="1" customWidth="1"/>
    <col min="24" max="27" width="12.375" customWidth="1"/>
    <col min="28" max="28" width="14.5" bestFit="1" customWidth="1"/>
    <col min="29" max="31" width="12" bestFit="1" customWidth="1"/>
    <col min="32" max="32" width="13.25" bestFit="1" customWidth="1"/>
    <col min="33" max="35" width="12" bestFit="1" customWidth="1"/>
    <col min="36" max="36" width="13.25" bestFit="1" customWidth="1"/>
    <col min="37" max="39" width="12" bestFit="1" customWidth="1"/>
    <col min="40" max="40" width="13.25" bestFit="1" customWidth="1"/>
    <col min="41" max="43" width="12" bestFit="1" customWidth="1"/>
    <col min="44" max="44" width="15.5" bestFit="1" customWidth="1"/>
    <col min="45" max="47" width="12" bestFit="1" customWidth="1"/>
    <col min="48" max="48" width="14.5" bestFit="1" customWidth="1"/>
    <col min="49" max="51" width="12" bestFit="1" customWidth="1"/>
    <col min="52" max="52" width="11" customWidth="1"/>
    <col min="53" max="56" width="10.125" customWidth="1"/>
    <col min="57" max="60" width="11" customWidth="1"/>
    <col min="61" max="64" width="10.125" customWidth="1"/>
    <col min="65" max="68" width="11" customWidth="1"/>
    <col min="69" max="72" width="10.125" customWidth="1"/>
  </cols>
  <sheetData>
    <row r="1" spans="1:80" s="629" customFormat="1" ht="32.25" customHeight="1">
      <c r="A1" s="461" t="s">
        <v>95</v>
      </c>
      <c r="B1" s="1451" t="s">
        <v>1716</v>
      </c>
      <c r="C1" s="628"/>
      <c r="D1" s="627"/>
      <c r="E1" s="627"/>
      <c r="F1" s="627"/>
      <c r="G1" s="627"/>
      <c r="H1" s="627"/>
      <c r="I1" s="627"/>
      <c r="J1" s="627"/>
      <c r="K1" s="627"/>
      <c r="L1" s="627"/>
      <c r="M1" s="1000"/>
      <c r="N1" s="1000"/>
      <c r="O1" s="1000"/>
      <c r="P1" s="1000"/>
      <c r="Q1" s="1000"/>
      <c r="R1" s="1000"/>
      <c r="S1" s="1000"/>
      <c r="T1" s="1000"/>
      <c r="U1" s="1000"/>
      <c r="V1" s="1000"/>
      <c r="W1" s="1000"/>
      <c r="X1" s="1000"/>
      <c r="Y1" s="1000"/>
      <c r="Z1" s="1000"/>
      <c r="AA1" s="1000"/>
      <c r="AB1" s="1000"/>
      <c r="AC1" s="1000"/>
      <c r="AD1" s="1000"/>
      <c r="AE1" s="1000"/>
      <c r="AF1" s="1000"/>
      <c r="AG1" s="1000"/>
      <c r="AH1" s="1000"/>
      <c r="AI1" s="1000"/>
      <c r="AJ1" s="1000"/>
      <c r="AK1" s="1000"/>
      <c r="AL1" s="1000"/>
      <c r="AM1" s="1000"/>
      <c r="AN1" s="1000"/>
      <c r="AO1" s="1000"/>
      <c r="AP1" s="1000"/>
      <c r="AQ1" s="1000"/>
      <c r="AR1" s="1000"/>
      <c r="AS1" s="1000"/>
      <c r="AT1" s="1000"/>
      <c r="AU1" s="1000"/>
      <c r="AV1" s="1001"/>
      <c r="AW1" s="1000"/>
      <c r="AX1" s="1000"/>
      <c r="AY1" s="1000"/>
      <c r="AZ1" s="1000"/>
      <c r="BA1" s="627"/>
      <c r="BB1" s="627"/>
      <c r="BC1" s="627"/>
      <c r="BE1" s="627"/>
      <c r="BF1" s="627"/>
      <c r="BG1" s="627"/>
      <c r="BH1" s="627"/>
      <c r="BI1" s="627" t="s">
        <v>354</v>
      </c>
      <c r="BJ1" s="627"/>
      <c r="BK1" s="627"/>
      <c r="BM1" s="627"/>
      <c r="BN1" s="627"/>
      <c r="BO1" s="627"/>
      <c r="BP1" s="627"/>
      <c r="BQ1" s="627"/>
      <c r="BR1" s="627"/>
      <c r="BS1" s="627"/>
      <c r="BU1" s="627"/>
      <c r="BV1" s="627"/>
      <c r="BW1" s="627"/>
      <c r="BX1" s="627"/>
      <c r="BY1" s="627"/>
      <c r="BZ1" s="627"/>
      <c r="CA1" s="627"/>
    </row>
    <row r="2" spans="1:80" s="630" customFormat="1" ht="16.7" customHeight="1">
      <c r="A2" s="461" t="s">
        <v>96</v>
      </c>
      <c r="B2" s="377" t="s">
        <v>274</v>
      </c>
      <c r="C2" s="628"/>
      <c r="D2" s="627"/>
      <c r="E2" s="627"/>
      <c r="F2" s="627"/>
      <c r="G2" s="627"/>
      <c r="H2" s="627"/>
      <c r="I2" s="627"/>
      <c r="J2" s="627"/>
      <c r="K2" s="627"/>
      <c r="L2" s="627"/>
      <c r="M2" s="1000"/>
      <c r="N2" s="1000"/>
      <c r="O2" s="1000"/>
      <c r="P2" s="1000"/>
      <c r="Q2" s="1000"/>
      <c r="R2" s="1000"/>
      <c r="S2" s="1000"/>
      <c r="T2" s="1000"/>
      <c r="U2" s="1000"/>
      <c r="V2" s="1000"/>
      <c r="W2" s="1000"/>
      <c r="X2" s="1000"/>
      <c r="Y2" s="1000"/>
      <c r="Z2" s="1000"/>
      <c r="AA2" s="1000"/>
      <c r="AB2" s="1000"/>
      <c r="AC2" s="1000"/>
      <c r="AD2" s="1000"/>
      <c r="AE2" s="1000"/>
      <c r="AF2" s="1000"/>
      <c r="AG2" s="1000"/>
      <c r="AH2" s="1000"/>
      <c r="AI2" s="1000"/>
      <c r="AJ2" s="1000"/>
      <c r="AK2" s="1000"/>
      <c r="AL2" s="1000"/>
      <c r="AM2" s="1000"/>
      <c r="AN2" s="1000"/>
      <c r="AO2" s="1000"/>
      <c r="AP2" s="1000"/>
      <c r="AQ2" s="1000"/>
      <c r="AR2" s="1000"/>
      <c r="AS2" s="1000"/>
      <c r="AT2" s="1000"/>
      <c r="AU2" s="1000"/>
      <c r="AV2" s="1000"/>
      <c r="AW2" s="1000"/>
      <c r="AX2" s="1000"/>
      <c r="AY2" s="1000"/>
      <c r="AZ2" s="1000"/>
      <c r="BA2" s="627"/>
      <c r="BB2" s="627"/>
      <c r="BC2" s="627"/>
      <c r="BD2" s="627"/>
      <c r="BE2" s="627"/>
      <c r="BF2" s="627"/>
      <c r="BG2" s="627"/>
      <c r="BH2" s="627"/>
      <c r="BI2" t="s">
        <v>355</v>
      </c>
      <c r="BJ2" s="627"/>
      <c r="BK2" s="627"/>
      <c r="BL2" s="627"/>
      <c r="BM2" s="627"/>
      <c r="BN2" s="627"/>
      <c r="BO2" s="627"/>
      <c r="BP2" s="627"/>
      <c r="BQ2" s="627"/>
      <c r="BR2" s="627"/>
      <c r="BS2" s="627"/>
      <c r="BT2" s="627"/>
      <c r="BU2" s="627"/>
      <c r="BV2" s="627"/>
      <c r="BW2" s="627"/>
      <c r="BX2" s="627"/>
      <c r="BY2" s="627"/>
      <c r="BZ2" s="627"/>
      <c r="CA2" s="627"/>
      <c r="CB2" s="627"/>
    </row>
    <row r="3" spans="1:80">
      <c r="A3" s="462" t="s">
        <v>356</v>
      </c>
      <c r="B3" s="462"/>
      <c r="C3" s="462"/>
      <c r="D3" s="462"/>
      <c r="E3" s="462"/>
      <c r="F3" s="627"/>
      <c r="G3" s="627"/>
      <c r="H3" s="627"/>
      <c r="I3" s="627"/>
      <c r="J3" s="627"/>
      <c r="K3" s="627"/>
      <c r="L3" s="627"/>
      <c r="M3" s="1000"/>
      <c r="N3" s="1000"/>
      <c r="O3" s="1000"/>
      <c r="P3" s="1000"/>
      <c r="Q3" s="266"/>
      <c r="R3" s="266"/>
      <c r="S3" s="266"/>
      <c r="T3" s="266"/>
      <c r="U3" s="1554"/>
      <c r="V3" s="1554"/>
      <c r="W3" s="1554"/>
      <c r="X3" s="1554"/>
      <c r="Y3" s="1000"/>
      <c r="Z3" s="1000"/>
      <c r="AA3" s="1000"/>
      <c r="AB3" s="1000"/>
      <c r="AC3" s="266"/>
      <c r="AD3" s="266"/>
      <c r="AE3" s="266"/>
      <c r="AF3" s="266"/>
      <c r="AG3" s="266"/>
      <c r="AH3" s="266"/>
      <c r="AI3" s="266"/>
      <c r="AJ3" s="266"/>
      <c r="AK3" s="266"/>
      <c r="AL3" s="266"/>
      <c r="AM3" s="266"/>
      <c r="AN3" s="266"/>
      <c r="AO3" s="266"/>
      <c r="AP3" s="266"/>
      <c r="AQ3" s="266"/>
      <c r="AR3" s="266"/>
      <c r="AS3" s="266"/>
      <c r="AT3" s="266"/>
      <c r="AU3" s="266"/>
      <c r="AV3" s="266"/>
      <c r="AW3" s="266"/>
      <c r="AX3" s="266"/>
      <c r="AY3" s="266"/>
      <c r="AZ3" s="266"/>
      <c r="BI3" t="s">
        <v>357</v>
      </c>
    </row>
    <row r="4" spans="1:80" ht="55.35" customHeight="1">
      <c r="A4" s="462"/>
      <c r="B4" s="462"/>
      <c r="C4" s="631"/>
      <c r="D4" s="462"/>
      <c r="F4" s="627"/>
      <c r="G4" s="627"/>
      <c r="H4" s="627"/>
      <c r="I4" s="627"/>
      <c r="J4" s="627"/>
      <c r="K4" s="627"/>
      <c r="L4" s="627"/>
      <c r="M4" s="1000"/>
      <c r="N4" s="1000"/>
      <c r="O4" s="1000"/>
      <c r="P4" s="1004"/>
      <c r="Q4" s="1004"/>
      <c r="R4" s="1004"/>
      <c r="S4" s="1004"/>
      <c r="T4" s="1002"/>
      <c r="U4" s="1000"/>
      <c r="V4" s="1000"/>
      <c r="W4" s="1000"/>
      <c r="X4" s="1000"/>
      <c r="Y4" s="1000"/>
      <c r="Z4" s="1000"/>
      <c r="AA4" s="1000"/>
      <c r="AB4" s="1000"/>
      <c r="AC4" s="266"/>
      <c r="AD4" s="266"/>
      <c r="AE4" s="266"/>
      <c r="AF4" s="266"/>
      <c r="AG4" s="266"/>
      <c r="AH4" s="266"/>
      <c r="AI4" s="266"/>
      <c r="AJ4" s="266"/>
      <c r="AK4" s="266"/>
      <c r="AL4" s="266"/>
      <c r="AM4" s="266"/>
      <c r="AN4" s="266"/>
      <c r="AO4" s="266"/>
      <c r="AP4" s="266"/>
      <c r="AQ4" s="266"/>
      <c r="AR4" s="266"/>
      <c r="AS4" s="266"/>
      <c r="AT4" s="266"/>
      <c r="AU4" s="266"/>
      <c r="AV4" s="266"/>
      <c r="AW4" s="266"/>
      <c r="AX4" s="266"/>
      <c r="AY4" s="266"/>
      <c r="AZ4" s="266"/>
    </row>
    <row r="5" spans="1:80" ht="16.5" thickBot="1">
      <c r="A5" s="627"/>
      <c r="B5" s="627"/>
      <c r="C5" s="627"/>
      <c r="D5" s="627"/>
      <c r="E5" s="632"/>
      <c r="F5" s="632"/>
      <c r="G5" s="632"/>
      <c r="H5" s="632"/>
      <c r="I5" s="632"/>
      <c r="J5" s="632"/>
      <c r="K5" s="632"/>
      <c r="L5" s="632"/>
      <c r="M5" s="1003"/>
      <c r="N5" s="1003"/>
      <c r="O5" s="1003"/>
      <c r="P5" s="1005"/>
      <c r="Q5" s="1005"/>
      <c r="R5" s="1005"/>
      <c r="S5" s="1005"/>
      <c r="T5" s="1005"/>
      <c r="U5" s="266"/>
      <c r="V5" s="266"/>
      <c r="W5" s="266"/>
      <c r="X5" s="266"/>
      <c r="Y5" s="266"/>
      <c r="Z5" s="266"/>
      <c r="AA5" s="266"/>
      <c r="AB5" s="266"/>
      <c r="AC5" s="266"/>
      <c r="AD5" s="266"/>
      <c r="AE5" s="266"/>
      <c r="AF5" s="266"/>
      <c r="AG5" s="266"/>
      <c r="AH5" s="266"/>
      <c r="AI5" s="266"/>
      <c r="AJ5" s="266"/>
      <c r="AK5" s="266"/>
      <c r="AL5" s="266"/>
      <c r="AM5" s="266"/>
      <c r="AN5" s="266"/>
      <c r="AO5" s="266"/>
      <c r="AP5" s="266"/>
      <c r="AQ5" s="266"/>
      <c r="AR5" s="266"/>
      <c r="AS5" s="266"/>
      <c r="AT5" s="266"/>
      <c r="AU5" s="266"/>
      <c r="AV5" s="266"/>
      <c r="AW5" s="266"/>
      <c r="AX5" s="266"/>
      <c r="AY5" s="266"/>
      <c r="AZ5" s="266"/>
    </row>
    <row r="6" spans="1:80" ht="107.1" customHeight="1" thickBot="1">
      <c r="A6" s="633"/>
      <c r="B6" s="1561" t="s">
        <v>358</v>
      </c>
      <c r="C6" s="1561" t="s">
        <v>359</v>
      </c>
      <c r="D6" s="1563" t="s">
        <v>360</v>
      </c>
      <c r="E6" s="1555" t="s">
        <v>361</v>
      </c>
      <c r="F6" s="1555" t="s">
        <v>362</v>
      </c>
      <c r="G6" s="1555" t="s">
        <v>363</v>
      </c>
      <c r="H6" s="1555" t="s">
        <v>364</v>
      </c>
      <c r="I6" s="1555" t="s">
        <v>365</v>
      </c>
      <c r="J6" s="1555" t="s">
        <v>366</v>
      </c>
      <c r="K6" s="1555" t="s">
        <v>367</v>
      </c>
      <c r="L6" s="1557" t="s">
        <v>2152</v>
      </c>
      <c r="M6" s="1557" t="s">
        <v>368</v>
      </c>
      <c r="N6" s="1557" t="s">
        <v>2153</v>
      </c>
      <c r="O6" s="1559" t="s">
        <v>369</v>
      </c>
      <c r="P6" s="1551" t="s">
        <v>370</v>
      </c>
      <c r="Q6" s="1552"/>
      <c r="R6" s="1552"/>
      <c r="S6" s="1553"/>
      <c r="T6" s="1548" t="s">
        <v>371</v>
      </c>
      <c r="U6" s="1549"/>
      <c r="V6" s="1549"/>
      <c r="W6" s="1550"/>
      <c r="X6" s="1548" t="s">
        <v>2154</v>
      </c>
      <c r="Y6" s="1549"/>
      <c r="Z6" s="1549"/>
      <c r="AA6" s="1550"/>
      <c r="AB6" s="1548" t="s">
        <v>372</v>
      </c>
      <c r="AC6" s="1549"/>
      <c r="AD6" s="1549"/>
      <c r="AE6" s="1550"/>
      <c r="AF6" s="1548" t="s">
        <v>373</v>
      </c>
      <c r="AG6" s="1549"/>
      <c r="AH6" s="1549"/>
      <c r="AI6" s="1550"/>
      <c r="AJ6" s="1548" t="s">
        <v>374</v>
      </c>
      <c r="AK6" s="1549"/>
      <c r="AL6" s="1549"/>
      <c r="AM6" s="1550"/>
      <c r="AN6" s="1548" t="s">
        <v>375</v>
      </c>
      <c r="AO6" s="1549"/>
      <c r="AP6" s="1549"/>
      <c r="AQ6" s="1550"/>
      <c r="AR6" s="1548" t="s">
        <v>376</v>
      </c>
      <c r="AS6" s="1549"/>
      <c r="AT6" s="1549"/>
      <c r="AU6" s="1550"/>
      <c r="AV6" s="1548" t="s">
        <v>377</v>
      </c>
      <c r="AW6" s="1549"/>
      <c r="AX6" s="1549"/>
      <c r="AY6" s="1550"/>
      <c r="AZ6" s="627"/>
      <c r="BA6" s="627"/>
    </row>
    <row r="7" spans="1:80" s="634" customFormat="1" ht="35.85" customHeight="1" thickBot="1">
      <c r="A7" s="633"/>
      <c r="B7" s="1562"/>
      <c r="C7" s="1562"/>
      <c r="D7" s="1564"/>
      <c r="E7" s="1556"/>
      <c r="F7" s="1556"/>
      <c r="G7" s="1556"/>
      <c r="H7" s="1556"/>
      <c r="I7" s="1556"/>
      <c r="J7" s="1556"/>
      <c r="K7" s="1556"/>
      <c r="L7" s="1558"/>
      <c r="M7" s="1558"/>
      <c r="N7" s="1558"/>
      <c r="O7" s="1560"/>
      <c r="P7" s="338" t="s">
        <v>197</v>
      </c>
      <c r="Q7" s="337" t="s">
        <v>198</v>
      </c>
      <c r="R7" s="337" t="s">
        <v>199</v>
      </c>
      <c r="S7" s="336" t="s">
        <v>200</v>
      </c>
      <c r="T7" s="376" t="s">
        <v>197</v>
      </c>
      <c r="U7" s="337" t="s">
        <v>198</v>
      </c>
      <c r="V7" s="337" t="s">
        <v>199</v>
      </c>
      <c r="W7" s="375" t="s">
        <v>200</v>
      </c>
      <c r="X7" s="376" t="s">
        <v>197</v>
      </c>
      <c r="Y7" s="337" t="s">
        <v>198</v>
      </c>
      <c r="Z7" s="337" t="s">
        <v>199</v>
      </c>
      <c r="AA7" s="375" t="s">
        <v>200</v>
      </c>
      <c r="AB7" s="376" t="s">
        <v>197</v>
      </c>
      <c r="AC7" s="337" t="s">
        <v>198</v>
      </c>
      <c r="AD7" s="337" t="s">
        <v>199</v>
      </c>
      <c r="AE7" s="375" t="s">
        <v>200</v>
      </c>
      <c r="AF7" s="374" t="s">
        <v>197</v>
      </c>
      <c r="AG7" s="373" t="s">
        <v>198</v>
      </c>
      <c r="AH7" s="373" t="s">
        <v>199</v>
      </c>
      <c r="AI7" s="372" t="s">
        <v>200</v>
      </c>
      <c r="AJ7" s="376" t="s">
        <v>197</v>
      </c>
      <c r="AK7" s="337" t="s">
        <v>198</v>
      </c>
      <c r="AL7" s="337" t="s">
        <v>199</v>
      </c>
      <c r="AM7" s="375" t="s">
        <v>200</v>
      </c>
      <c r="AN7" s="374" t="s">
        <v>197</v>
      </c>
      <c r="AO7" s="373" t="s">
        <v>198</v>
      </c>
      <c r="AP7" s="373" t="s">
        <v>199</v>
      </c>
      <c r="AQ7" s="372" t="s">
        <v>200</v>
      </c>
      <c r="AR7" s="376" t="s">
        <v>197</v>
      </c>
      <c r="AS7" s="337" t="s">
        <v>198</v>
      </c>
      <c r="AT7" s="337" t="s">
        <v>199</v>
      </c>
      <c r="AU7" s="375" t="s">
        <v>200</v>
      </c>
      <c r="AV7" s="376" t="s">
        <v>197</v>
      </c>
      <c r="AW7" s="337" t="s">
        <v>198</v>
      </c>
      <c r="AX7" s="337" t="s">
        <v>199</v>
      </c>
      <c r="AY7" s="375" t="s">
        <v>200</v>
      </c>
    </row>
    <row r="8" spans="1:80" s="99" customFormat="1">
      <c r="A8" s="633"/>
      <c r="B8" s="47" t="s">
        <v>2155</v>
      </c>
      <c r="C8" s="47" t="s">
        <v>25</v>
      </c>
      <c r="D8" s="1541" t="s">
        <v>197</v>
      </c>
      <c r="E8" s="403">
        <v>389260</v>
      </c>
      <c r="F8" s="403">
        <v>1756054</v>
      </c>
      <c r="G8" s="403">
        <v>1891288</v>
      </c>
      <c r="H8" s="635">
        <v>2000000</v>
      </c>
      <c r="I8" s="635">
        <v>2000000</v>
      </c>
      <c r="J8" s="635">
        <v>2000000</v>
      </c>
      <c r="K8" s="635">
        <v>2000000</v>
      </c>
      <c r="L8" s="404">
        <v>44409</v>
      </c>
      <c r="M8" s="404">
        <v>45992</v>
      </c>
      <c r="N8" s="463" t="s">
        <v>2121</v>
      </c>
      <c r="O8" s="405">
        <v>0.8</v>
      </c>
      <c r="P8" s="406">
        <v>0.45599999999999996</v>
      </c>
      <c r="Q8" s="406">
        <v>0.1396</v>
      </c>
      <c r="R8" s="406">
        <v>0.32080000000000003</v>
      </c>
      <c r="S8" s="406">
        <v>8.359999999999998E-2</v>
      </c>
      <c r="T8" s="636">
        <v>183242.78</v>
      </c>
      <c r="U8" s="637">
        <v>56094.19</v>
      </c>
      <c r="V8" s="637">
        <v>128911.62</v>
      </c>
      <c r="W8" s="638">
        <v>33599.629999999997</v>
      </c>
      <c r="X8" s="636">
        <v>6350</v>
      </c>
      <c r="Y8" s="639">
        <v>0</v>
      </c>
      <c r="Z8" s="639">
        <v>0</v>
      </c>
      <c r="AA8" s="638">
        <v>0</v>
      </c>
      <c r="AB8" s="410">
        <v>204158.98250000001</v>
      </c>
      <c r="AC8" s="411">
        <v>3230.92</v>
      </c>
      <c r="AD8" s="411">
        <v>10312</v>
      </c>
      <c r="AE8" s="412">
        <v>14500</v>
      </c>
      <c r="AF8" s="410">
        <v>212627.511</v>
      </c>
      <c r="AG8" s="411">
        <v>3262.3468000000003</v>
      </c>
      <c r="AH8" s="411">
        <v>10312</v>
      </c>
      <c r="AI8" s="412">
        <v>17500</v>
      </c>
      <c r="AJ8" s="410">
        <v>194108</v>
      </c>
      <c r="AK8" s="411">
        <v>27550.397099999998</v>
      </c>
      <c r="AL8" s="411">
        <v>16801</v>
      </c>
      <c r="AM8" s="412">
        <v>15507.00941555612</v>
      </c>
      <c r="AN8" s="410">
        <v>196169</v>
      </c>
      <c r="AO8" s="411">
        <v>21255.404200000001</v>
      </c>
      <c r="AP8" s="411">
        <v>17305</v>
      </c>
      <c r="AQ8" s="412">
        <v>15930.813776642466</v>
      </c>
      <c r="AR8" s="410">
        <v>202673</v>
      </c>
      <c r="AS8" s="411">
        <v>21954.416099999999</v>
      </c>
      <c r="AT8" s="411">
        <v>17825</v>
      </c>
      <c r="AU8" s="412">
        <v>16381.670092401855</v>
      </c>
      <c r="AV8" s="410">
        <v>203752</v>
      </c>
      <c r="AW8" s="411">
        <v>22721.391599999999</v>
      </c>
      <c r="AX8" s="411">
        <v>18360</v>
      </c>
      <c r="AY8" s="412">
        <v>16873.566937772699</v>
      </c>
    </row>
    <row r="9" spans="1:80" s="99" customFormat="1">
      <c r="A9" s="633"/>
      <c r="B9" s="49" t="s">
        <v>2156</v>
      </c>
      <c r="C9" s="49" t="s">
        <v>22</v>
      </c>
      <c r="D9" s="1542"/>
      <c r="E9" s="640">
        <v>657000</v>
      </c>
      <c r="F9" s="640">
        <v>3236740.1493472499</v>
      </c>
      <c r="G9" s="640">
        <v>6759536.023035761</v>
      </c>
      <c r="H9" s="641">
        <v>8647763</v>
      </c>
      <c r="I9" s="641">
        <v>8600920</v>
      </c>
      <c r="J9" s="641">
        <v>8567403</v>
      </c>
      <c r="K9" s="641">
        <v>8422519</v>
      </c>
      <c r="L9" s="413">
        <v>44378</v>
      </c>
      <c r="M9" s="413">
        <v>45992</v>
      </c>
      <c r="N9" s="463" t="s">
        <v>2121</v>
      </c>
      <c r="O9" s="414">
        <v>1</v>
      </c>
      <c r="P9" s="406">
        <v>0.44400000000000001</v>
      </c>
      <c r="Q9" s="406">
        <v>0.155</v>
      </c>
      <c r="R9" s="406">
        <v>0.40100000000000002</v>
      </c>
      <c r="S9" s="406">
        <v>0</v>
      </c>
      <c r="T9" s="642">
        <v>299592.01</v>
      </c>
      <c r="U9" s="416">
        <v>91710.88</v>
      </c>
      <c r="V9" s="416">
        <v>210763.51999999999</v>
      </c>
      <c r="W9" s="416">
        <v>54933.62</v>
      </c>
      <c r="X9" s="642">
        <v>5702</v>
      </c>
      <c r="Y9" s="416">
        <v>0</v>
      </c>
      <c r="Z9" s="416">
        <v>0</v>
      </c>
      <c r="AA9" s="417">
        <v>0</v>
      </c>
      <c r="AB9" s="415">
        <v>414585.7414</v>
      </c>
      <c r="AC9" s="416">
        <v>3205.09</v>
      </c>
      <c r="AD9" s="416">
        <v>23758</v>
      </c>
      <c r="AE9" s="417">
        <v>0</v>
      </c>
      <c r="AF9" s="415">
        <v>725585.43530000001</v>
      </c>
      <c r="AG9" s="416">
        <v>4643.1436000000003</v>
      </c>
      <c r="AH9" s="416">
        <v>23758</v>
      </c>
      <c r="AI9" s="417">
        <v>0</v>
      </c>
      <c r="AJ9" s="415">
        <v>852684</v>
      </c>
      <c r="AK9" s="416">
        <v>4737.3017</v>
      </c>
      <c r="AL9" s="416">
        <v>16801</v>
      </c>
      <c r="AM9" s="417">
        <v>0</v>
      </c>
      <c r="AN9" s="415">
        <v>863664</v>
      </c>
      <c r="AO9" s="416">
        <v>4928.8293000000003</v>
      </c>
      <c r="AP9" s="416">
        <v>17305</v>
      </c>
      <c r="AQ9" s="417">
        <v>0</v>
      </c>
      <c r="AR9" s="415">
        <v>884288</v>
      </c>
      <c r="AS9" s="416">
        <v>4983.3634000000002</v>
      </c>
      <c r="AT9" s="416">
        <v>17825</v>
      </c>
      <c r="AU9" s="417">
        <v>0</v>
      </c>
      <c r="AV9" s="415">
        <v>872245</v>
      </c>
      <c r="AW9" s="416">
        <v>5131.7831999999999</v>
      </c>
      <c r="AX9" s="416">
        <v>18360</v>
      </c>
      <c r="AY9" s="417">
        <v>0</v>
      </c>
    </row>
    <row r="10" spans="1:80" s="99" customFormat="1">
      <c r="A10" s="633"/>
      <c r="B10" s="49" t="s">
        <v>2157</v>
      </c>
      <c r="C10" s="49" t="s">
        <v>22</v>
      </c>
      <c r="D10" s="1542"/>
      <c r="E10" s="640">
        <v>596500</v>
      </c>
      <c r="F10" s="640">
        <v>1895840.0211999998</v>
      </c>
      <c r="G10" s="640">
        <v>2545540.9145490993</v>
      </c>
      <c r="H10" s="641">
        <v>3093053</v>
      </c>
      <c r="I10" s="641">
        <v>3156096</v>
      </c>
      <c r="J10" s="641">
        <v>3103547</v>
      </c>
      <c r="K10" s="641">
        <v>3345983</v>
      </c>
      <c r="L10" s="413">
        <v>44378</v>
      </c>
      <c r="M10" s="413">
        <v>45992</v>
      </c>
      <c r="N10" s="463" t="s">
        <v>2121</v>
      </c>
      <c r="O10" s="414">
        <v>0.8</v>
      </c>
      <c r="P10" s="406">
        <v>0.45599999999999996</v>
      </c>
      <c r="Q10" s="406">
        <v>0.1396</v>
      </c>
      <c r="R10" s="406">
        <v>0.32080000000000003</v>
      </c>
      <c r="S10" s="406">
        <v>8.359999999999998E-2</v>
      </c>
      <c r="T10" s="643">
        <v>272003.99</v>
      </c>
      <c r="U10" s="416">
        <v>83265.679999999993</v>
      </c>
      <c r="V10" s="416">
        <v>191355.29</v>
      </c>
      <c r="W10" s="416">
        <v>49875.040000000001</v>
      </c>
      <c r="X10" s="643">
        <v>0</v>
      </c>
      <c r="Y10" s="416">
        <v>0</v>
      </c>
      <c r="Z10" s="416">
        <v>0</v>
      </c>
      <c r="AA10" s="417">
        <v>0</v>
      </c>
      <c r="AB10" s="415">
        <v>378930.21120000002</v>
      </c>
      <c r="AC10" s="416">
        <v>2424.54</v>
      </c>
      <c r="AD10" s="416">
        <v>11132</v>
      </c>
      <c r="AE10" s="417">
        <v>42500</v>
      </c>
      <c r="AF10" s="415">
        <v>493180.25689999998</v>
      </c>
      <c r="AG10" s="416">
        <v>2627.5735999999997</v>
      </c>
      <c r="AH10" s="416">
        <v>11132</v>
      </c>
      <c r="AI10" s="417">
        <v>48000</v>
      </c>
      <c r="AJ10" s="415">
        <v>487179</v>
      </c>
      <c r="AK10" s="416">
        <v>2956.2116999999998</v>
      </c>
      <c r="AL10" s="416">
        <v>16801</v>
      </c>
      <c r="AM10" s="417">
        <v>68890.392373570707</v>
      </c>
      <c r="AN10" s="415">
        <v>521173</v>
      </c>
      <c r="AO10" s="416">
        <v>3102.4593</v>
      </c>
      <c r="AP10" s="416">
        <v>17305</v>
      </c>
      <c r="AQ10" s="417">
        <v>70337.888409920633</v>
      </c>
      <c r="AR10" s="415">
        <v>524565</v>
      </c>
      <c r="AS10" s="416">
        <v>3158.9634000000001</v>
      </c>
      <c r="AT10" s="416">
        <v>17825</v>
      </c>
      <c r="AU10" s="417">
        <v>71969.131560544833</v>
      </c>
      <c r="AV10" s="415">
        <v>536129</v>
      </c>
      <c r="AW10" s="416">
        <v>3348.1732000000002</v>
      </c>
      <c r="AX10" s="416">
        <v>18360</v>
      </c>
      <c r="AY10" s="417">
        <v>73804.226039472545</v>
      </c>
    </row>
    <row r="11" spans="1:80" s="99" customFormat="1">
      <c r="A11" s="633"/>
      <c r="B11" s="49" t="s">
        <v>2158</v>
      </c>
      <c r="C11" s="49" t="s">
        <v>22</v>
      </c>
      <c r="D11" s="1542"/>
      <c r="E11" s="640">
        <v>0</v>
      </c>
      <c r="F11" s="640">
        <v>348879.24525600998</v>
      </c>
      <c r="G11" s="640">
        <v>3409050.9362834706</v>
      </c>
      <c r="H11" s="641">
        <v>10466573</v>
      </c>
      <c r="I11" s="641">
        <v>16405208</v>
      </c>
      <c r="J11" s="641">
        <v>13310024</v>
      </c>
      <c r="K11" s="641">
        <v>16637530</v>
      </c>
      <c r="L11" s="413">
        <v>44166</v>
      </c>
      <c r="M11" s="413">
        <v>46113</v>
      </c>
      <c r="N11" s="463" t="s">
        <v>2121</v>
      </c>
      <c r="O11" s="414">
        <v>1</v>
      </c>
      <c r="P11" s="406">
        <v>0.44400000000000001</v>
      </c>
      <c r="Q11" s="406">
        <v>0.155</v>
      </c>
      <c r="R11" s="406">
        <v>0.40100000000000002</v>
      </c>
      <c r="S11" s="406">
        <v>0</v>
      </c>
      <c r="T11" s="643">
        <v>0</v>
      </c>
      <c r="U11" s="416">
        <v>0</v>
      </c>
      <c r="V11" s="416">
        <v>0</v>
      </c>
      <c r="W11" s="416">
        <v>0</v>
      </c>
      <c r="X11" s="642">
        <v>55502</v>
      </c>
      <c r="Y11" s="416">
        <v>0</v>
      </c>
      <c r="Z11" s="416">
        <v>0</v>
      </c>
      <c r="AA11" s="417">
        <v>0</v>
      </c>
      <c r="AB11" s="415">
        <v>258877.79454</v>
      </c>
      <c r="AC11" s="416">
        <v>3528.1439999999998</v>
      </c>
      <c r="AD11" s="416">
        <v>2560</v>
      </c>
      <c r="AE11" s="417">
        <v>0</v>
      </c>
      <c r="AF11" s="415">
        <v>549023.18718999997</v>
      </c>
      <c r="AG11" s="416">
        <v>3014.2636000000002</v>
      </c>
      <c r="AH11" s="416">
        <v>2560</v>
      </c>
      <c r="AI11" s="417">
        <v>0</v>
      </c>
      <c r="AJ11" s="415">
        <v>1098951</v>
      </c>
      <c r="AK11" s="416">
        <v>13729.198499999999</v>
      </c>
      <c r="AL11" s="416">
        <v>84005</v>
      </c>
      <c r="AM11" s="417">
        <v>0</v>
      </c>
      <c r="AN11" s="415">
        <v>1554620</v>
      </c>
      <c r="AO11" s="416">
        <v>16207.7065</v>
      </c>
      <c r="AP11" s="416">
        <v>86525</v>
      </c>
      <c r="AQ11" s="417">
        <v>0</v>
      </c>
      <c r="AR11" s="415">
        <v>1319041</v>
      </c>
      <c r="AS11" s="416">
        <v>15584.316999999999</v>
      </c>
      <c r="AT11" s="416">
        <v>89125</v>
      </c>
      <c r="AU11" s="417">
        <v>0</v>
      </c>
      <c r="AV11" s="415">
        <v>1576732</v>
      </c>
      <c r="AW11" s="416">
        <v>17258.536</v>
      </c>
      <c r="AX11" s="416">
        <v>91800</v>
      </c>
      <c r="AY11" s="417">
        <v>0</v>
      </c>
    </row>
    <row r="12" spans="1:80" s="99" customFormat="1">
      <c r="A12" s="633"/>
      <c r="B12" s="49" t="s">
        <v>2159</v>
      </c>
      <c r="C12" s="49" t="s">
        <v>22</v>
      </c>
      <c r="D12" s="1542"/>
      <c r="E12" s="640">
        <v>0</v>
      </c>
      <c r="F12" s="640">
        <v>983491.50640107261</v>
      </c>
      <c r="G12" s="640">
        <v>8746903.3187967408</v>
      </c>
      <c r="H12" s="641">
        <v>16627662</v>
      </c>
      <c r="I12" s="641">
        <v>16423773</v>
      </c>
      <c r="J12" s="641">
        <v>12612048</v>
      </c>
      <c r="K12" s="641">
        <v>9510040</v>
      </c>
      <c r="L12" s="413">
        <v>44166</v>
      </c>
      <c r="M12" s="413">
        <v>46113</v>
      </c>
      <c r="N12" s="463" t="s">
        <v>2121</v>
      </c>
      <c r="O12" s="414">
        <v>0.8</v>
      </c>
      <c r="P12" s="406">
        <v>0.45599999999999996</v>
      </c>
      <c r="Q12" s="406">
        <v>0.1396</v>
      </c>
      <c r="R12" s="406">
        <v>0.32080000000000003</v>
      </c>
      <c r="S12" s="406">
        <v>8.359999999999998E-2</v>
      </c>
      <c r="T12" s="642">
        <v>0</v>
      </c>
      <c r="U12" s="416">
        <v>0</v>
      </c>
      <c r="V12" s="416">
        <v>0</v>
      </c>
      <c r="W12" s="416">
        <v>0</v>
      </c>
      <c r="X12" s="642">
        <v>54115</v>
      </c>
      <c r="Y12" s="416">
        <v>0</v>
      </c>
      <c r="Z12" s="416">
        <v>0</v>
      </c>
      <c r="AA12" s="417">
        <v>0</v>
      </c>
      <c r="AB12" s="415">
        <v>309521.22806000005</v>
      </c>
      <c r="AC12" s="416">
        <v>3690.4540000000002</v>
      </c>
      <c r="AD12" s="416">
        <v>4488</v>
      </c>
      <c r="AE12" s="417">
        <v>10000</v>
      </c>
      <c r="AF12" s="415">
        <v>1026672.51697</v>
      </c>
      <c r="AG12" s="416">
        <v>4834.6835999999994</v>
      </c>
      <c r="AH12" s="416">
        <v>5776</v>
      </c>
      <c r="AI12" s="417">
        <v>12500</v>
      </c>
      <c r="AJ12" s="415">
        <v>1825501</v>
      </c>
      <c r="AK12" s="416">
        <v>15099.208500000001</v>
      </c>
      <c r="AL12" s="416">
        <v>84005</v>
      </c>
      <c r="AM12" s="417">
        <v>48088.793505138383</v>
      </c>
      <c r="AN12" s="415">
        <v>1809371</v>
      </c>
      <c r="AO12" s="416">
        <v>15696.0365</v>
      </c>
      <c r="AP12" s="416">
        <v>86525</v>
      </c>
      <c r="AQ12" s="417">
        <v>49102.472976363206</v>
      </c>
      <c r="AR12" s="415">
        <v>1518599</v>
      </c>
      <c r="AS12" s="416">
        <v>14967.656999999999</v>
      </c>
      <c r="AT12" s="416">
        <v>89125</v>
      </c>
      <c r="AU12" s="417">
        <v>50243.940939685875</v>
      </c>
      <c r="AV12" s="415">
        <v>1233021</v>
      </c>
      <c r="AW12" s="416">
        <v>14596.685999999998</v>
      </c>
      <c r="AX12" s="416">
        <v>91800</v>
      </c>
      <c r="AY12" s="417">
        <v>51527.545764922143</v>
      </c>
    </row>
    <row r="13" spans="1:80" s="99" customFormat="1">
      <c r="A13" s="633"/>
      <c r="B13" s="49" t="s">
        <v>2160</v>
      </c>
      <c r="C13" s="49" t="s">
        <v>327</v>
      </c>
      <c r="D13" s="1542"/>
      <c r="E13" s="640">
        <v>3847799</v>
      </c>
      <c r="F13" s="640">
        <v>1827419.39</v>
      </c>
      <c r="G13" s="640">
        <v>1827419.39</v>
      </c>
      <c r="H13" s="641">
        <v>4248447</v>
      </c>
      <c r="I13" s="641">
        <v>2798447</v>
      </c>
      <c r="J13" s="641">
        <v>2348447</v>
      </c>
      <c r="K13" s="641">
        <v>3998447</v>
      </c>
      <c r="L13" s="413">
        <v>43831</v>
      </c>
      <c r="M13" s="413">
        <v>45992</v>
      </c>
      <c r="N13" s="463" t="s">
        <v>2121</v>
      </c>
      <c r="O13" s="414">
        <v>0.8</v>
      </c>
      <c r="P13" s="406">
        <v>0.45599999999999996</v>
      </c>
      <c r="Q13" s="406">
        <v>0.1396</v>
      </c>
      <c r="R13" s="406">
        <v>0.32080000000000003</v>
      </c>
      <c r="S13" s="406">
        <v>8.359999999999998E-2</v>
      </c>
      <c r="T13" s="642">
        <v>2264376</v>
      </c>
      <c r="U13" s="642">
        <v>673726</v>
      </c>
      <c r="V13" s="642">
        <v>1590977</v>
      </c>
      <c r="W13" s="642">
        <v>538516</v>
      </c>
      <c r="X13" s="642">
        <v>3398696</v>
      </c>
      <c r="Y13" s="416">
        <v>55435.49</v>
      </c>
      <c r="Z13" s="416">
        <v>0</v>
      </c>
      <c r="AA13" s="417">
        <v>0</v>
      </c>
      <c r="AB13" s="415">
        <v>541052.96459999995</v>
      </c>
      <c r="AC13" s="416">
        <v>39561.760000000002</v>
      </c>
      <c r="AD13" s="416">
        <v>54324</v>
      </c>
      <c r="AE13" s="417">
        <v>2000</v>
      </c>
      <c r="AF13" s="415">
        <v>544228.29570000002</v>
      </c>
      <c r="AG13" s="416">
        <v>57180.876800000005</v>
      </c>
      <c r="AH13" s="416">
        <v>54324</v>
      </c>
      <c r="AI13" s="417">
        <v>2300</v>
      </c>
      <c r="AJ13" s="415">
        <v>773419.91839999997</v>
      </c>
      <c r="AK13" s="416">
        <v>78070.3217</v>
      </c>
      <c r="AL13" s="416">
        <v>49340</v>
      </c>
      <c r="AM13" s="417">
        <v>0</v>
      </c>
      <c r="AN13" s="415">
        <v>704430.3848</v>
      </c>
      <c r="AO13" s="416">
        <v>81027.252000000008</v>
      </c>
      <c r="AP13" s="416">
        <v>50819</v>
      </c>
      <c r="AQ13" s="417">
        <v>0</v>
      </c>
      <c r="AR13" s="415">
        <v>690688.00340000005</v>
      </c>
      <c r="AS13" s="416">
        <v>83615.113100000002</v>
      </c>
      <c r="AT13" s="416">
        <v>52345</v>
      </c>
      <c r="AU13" s="417">
        <v>0</v>
      </c>
      <c r="AV13" s="415">
        <v>773468.08050000004</v>
      </c>
      <c r="AW13" s="416">
        <v>87012.853600000002</v>
      </c>
      <c r="AX13" s="416">
        <v>53916</v>
      </c>
      <c r="AY13" s="417">
        <v>0</v>
      </c>
    </row>
    <row r="14" spans="1:80" s="99" customFormat="1">
      <c r="A14" s="633"/>
      <c r="B14" s="49" t="s">
        <v>2161</v>
      </c>
      <c r="C14" s="49" t="s">
        <v>327</v>
      </c>
      <c r="D14" s="1542"/>
      <c r="E14" s="640">
        <v>5795123</v>
      </c>
      <c r="F14" s="640">
        <v>5998421.4199999999</v>
      </c>
      <c r="G14" s="640">
        <v>5998421.4199999999</v>
      </c>
      <c r="H14" s="641">
        <v>8149584</v>
      </c>
      <c r="I14" s="641">
        <v>9599584</v>
      </c>
      <c r="J14" s="641">
        <v>10049584</v>
      </c>
      <c r="K14" s="641">
        <v>8399584</v>
      </c>
      <c r="L14" s="413">
        <v>43831</v>
      </c>
      <c r="M14" s="413">
        <v>45992</v>
      </c>
      <c r="N14" s="463" t="s">
        <v>2121</v>
      </c>
      <c r="O14" s="414">
        <v>0.8</v>
      </c>
      <c r="P14" s="406">
        <v>0.45599999999999996</v>
      </c>
      <c r="Q14" s="406">
        <v>0.1396</v>
      </c>
      <c r="R14" s="406">
        <v>0.32080000000000003</v>
      </c>
      <c r="S14" s="406">
        <v>8.359999999999998E-2</v>
      </c>
      <c r="T14" s="642">
        <v>5775125</v>
      </c>
      <c r="U14" s="642">
        <v>1701692</v>
      </c>
      <c r="V14" s="642">
        <v>4098251</v>
      </c>
      <c r="W14" s="642">
        <v>913254</v>
      </c>
      <c r="X14" s="642">
        <v>2720365</v>
      </c>
      <c r="Y14" s="416">
        <v>77262.179999999993</v>
      </c>
      <c r="Z14" s="416">
        <v>0</v>
      </c>
      <c r="AA14" s="417">
        <v>0</v>
      </c>
      <c r="AB14" s="415">
        <v>1656823.09</v>
      </c>
      <c r="AC14" s="416">
        <v>48938.659999999996</v>
      </c>
      <c r="AD14" s="416">
        <v>106043</v>
      </c>
      <c r="AE14" s="417">
        <v>2000</v>
      </c>
      <c r="AF14" s="415">
        <v>2504911.3459999999</v>
      </c>
      <c r="AG14" s="416">
        <v>66711.805599999992</v>
      </c>
      <c r="AH14" s="416">
        <v>106043</v>
      </c>
      <c r="AI14" s="417">
        <v>2300</v>
      </c>
      <c r="AJ14" s="415">
        <v>1948559.9909999999</v>
      </c>
      <c r="AK14" s="416">
        <v>111497.23300000001</v>
      </c>
      <c r="AL14" s="416">
        <v>69246</v>
      </c>
      <c r="AM14" s="417">
        <v>0</v>
      </c>
      <c r="AN14" s="415">
        <v>2023829.5319999999</v>
      </c>
      <c r="AO14" s="416">
        <v>116717.75349999999</v>
      </c>
      <c r="AP14" s="416">
        <v>71322</v>
      </c>
      <c r="AQ14" s="417">
        <v>0</v>
      </c>
      <c r="AR14" s="415">
        <v>2071164.93</v>
      </c>
      <c r="AS14" s="416">
        <v>120698.7114</v>
      </c>
      <c r="AT14" s="416">
        <v>73462</v>
      </c>
      <c r="AU14" s="417">
        <v>0</v>
      </c>
      <c r="AV14" s="415">
        <v>1988109.2790000001</v>
      </c>
      <c r="AW14" s="416">
        <v>124422.36350000001</v>
      </c>
      <c r="AX14" s="416">
        <v>75666</v>
      </c>
      <c r="AY14" s="417">
        <v>0</v>
      </c>
    </row>
    <row r="15" spans="1:80" s="99" customFormat="1">
      <c r="A15" s="633"/>
      <c r="B15" s="49" t="s">
        <v>2162</v>
      </c>
      <c r="C15" s="49" t="s">
        <v>327</v>
      </c>
      <c r="D15" s="1542"/>
      <c r="E15" s="640">
        <v>3512080</v>
      </c>
      <c r="F15" s="640">
        <v>5329159.5599999996</v>
      </c>
      <c r="G15" s="640">
        <v>5329159.5599999996</v>
      </c>
      <c r="H15" s="641">
        <v>5088827</v>
      </c>
      <c r="I15" s="641">
        <v>5088827</v>
      </c>
      <c r="J15" s="641">
        <v>5088827</v>
      </c>
      <c r="K15" s="641">
        <v>5088827</v>
      </c>
      <c r="L15" s="413">
        <v>43831</v>
      </c>
      <c r="M15" s="413">
        <v>45992</v>
      </c>
      <c r="N15" s="463" t="s">
        <v>2121</v>
      </c>
      <c r="O15" s="414">
        <v>0.8</v>
      </c>
      <c r="P15" s="406">
        <v>0.45599999999999996</v>
      </c>
      <c r="Q15" s="406">
        <v>0.1396</v>
      </c>
      <c r="R15" s="406">
        <v>0.32080000000000003</v>
      </c>
      <c r="S15" s="406">
        <v>8.359999999999998E-2</v>
      </c>
      <c r="T15" s="642">
        <v>4219608</v>
      </c>
      <c r="U15" s="642">
        <v>1248668</v>
      </c>
      <c r="V15" s="642">
        <v>2965058</v>
      </c>
      <c r="W15" s="642">
        <v>718769</v>
      </c>
      <c r="X15" s="642">
        <v>348861</v>
      </c>
      <c r="Y15" s="416">
        <v>51861.93</v>
      </c>
      <c r="Z15" s="416">
        <v>0</v>
      </c>
      <c r="AA15" s="417">
        <v>0</v>
      </c>
      <c r="AB15" s="415">
        <v>597326.57909999997</v>
      </c>
      <c r="AC15" s="416">
        <v>39377.659999999996</v>
      </c>
      <c r="AD15" s="416">
        <v>65371</v>
      </c>
      <c r="AE15" s="417">
        <v>2000</v>
      </c>
      <c r="AF15" s="415">
        <v>596202.69220000005</v>
      </c>
      <c r="AG15" s="416">
        <v>57017.996800000001</v>
      </c>
      <c r="AH15" s="416">
        <v>65371</v>
      </c>
      <c r="AI15" s="417">
        <v>2300</v>
      </c>
      <c r="AJ15" s="415">
        <v>930937.09820000001</v>
      </c>
      <c r="AK15" s="416">
        <v>76099.170700000002</v>
      </c>
      <c r="AL15" s="416">
        <v>48126</v>
      </c>
      <c r="AM15" s="417">
        <v>0</v>
      </c>
      <c r="AN15" s="415">
        <v>936223.06869999995</v>
      </c>
      <c r="AO15" s="416">
        <v>79385.409199999995</v>
      </c>
      <c r="AP15" s="416">
        <v>49569</v>
      </c>
      <c r="AQ15" s="417">
        <v>0</v>
      </c>
      <c r="AR15" s="415">
        <v>952815.11809999996</v>
      </c>
      <c r="AS15" s="416">
        <v>82021.25959999999</v>
      </c>
      <c r="AT15" s="416">
        <v>51057</v>
      </c>
      <c r="AU15" s="417">
        <v>0</v>
      </c>
      <c r="AV15" s="415">
        <v>955604.34250000003</v>
      </c>
      <c r="AW15" s="416">
        <v>84880.357900000003</v>
      </c>
      <c r="AX15" s="416">
        <v>52589</v>
      </c>
      <c r="AY15" s="417">
        <v>0</v>
      </c>
    </row>
    <row r="16" spans="1:80" s="99" customFormat="1">
      <c r="A16" s="633"/>
      <c r="B16" s="49" t="s">
        <v>2163</v>
      </c>
      <c r="C16" s="49" t="s">
        <v>17</v>
      </c>
      <c r="D16" s="1542"/>
      <c r="E16" s="640">
        <v>120000</v>
      </c>
      <c r="F16" s="640">
        <v>1490351.43</v>
      </c>
      <c r="G16" s="640">
        <v>4230308.92</v>
      </c>
      <c r="H16" s="641">
        <v>6850516</v>
      </c>
      <c r="I16" s="641">
        <v>6897878</v>
      </c>
      <c r="J16" s="641">
        <v>6871777</v>
      </c>
      <c r="K16" s="641">
        <v>6919397</v>
      </c>
      <c r="L16" s="413">
        <v>44317</v>
      </c>
      <c r="M16" s="413">
        <v>45992</v>
      </c>
      <c r="N16" s="463" t="s">
        <v>2121</v>
      </c>
      <c r="O16" s="414">
        <v>0.8</v>
      </c>
      <c r="P16" s="406">
        <v>0.45599999999999996</v>
      </c>
      <c r="Q16" s="406">
        <v>0.1396</v>
      </c>
      <c r="R16" s="406">
        <v>0.32080000000000003</v>
      </c>
      <c r="S16" s="406">
        <v>8.359999999999998E-2</v>
      </c>
      <c r="T16" s="642">
        <v>107868.1</v>
      </c>
      <c r="U16" s="416">
        <v>25467.41</v>
      </c>
      <c r="V16" s="416">
        <v>58527.37</v>
      </c>
      <c r="W16" s="416">
        <v>15254.62</v>
      </c>
      <c r="X16" s="642">
        <v>38126</v>
      </c>
      <c r="Y16" s="416">
        <v>0</v>
      </c>
      <c r="Z16" s="416">
        <v>0</v>
      </c>
      <c r="AA16" s="417">
        <v>0</v>
      </c>
      <c r="AB16" s="415">
        <v>405358.34700000001</v>
      </c>
      <c r="AC16" s="416">
        <v>3088.2000000000003</v>
      </c>
      <c r="AD16" s="416">
        <v>8751</v>
      </c>
      <c r="AE16" s="417">
        <v>14500</v>
      </c>
      <c r="AF16" s="415">
        <v>748491.17209999997</v>
      </c>
      <c r="AG16" s="416">
        <v>3178.1071999999999</v>
      </c>
      <c r="AH16" s="416">
        <v>8751</v>
      </c>
      <c r="AI16" s="417">
        <v>17500</v>
      </c>
      <c r="AJ16" s="415">
        <v>896554</v>
      </c>
      <c r="AK16" s="416">
        <v>7352.4421000000002</v>
      </c>
      <c r="AL16" s="416">
        <v>16801</v>
      </c>
      <c r="AM16" s="417">
        <v>13793.075275928113</v>
      </c>
      <c r="AN16" s="415">
        <v>910924</v>
      </c>
      <c r="AO16" s="416">
        <v>7684.7394000000004</v>
      </c>
      <c r="AP16" s="416">
        <v>17305</v>
      </c>
      <c r="AQ16" s="417">
        <v>14143.717631838575</v>
      </c>
      <c r="AR16" s="415">
        <v>994640</v>
      </c>
      <c r="AS16" s="416">
        <v>7864.1314000000002</v>
      </c>
      <c r="AT16" s="416">
        <v>17825</v>
      </c>
      <c r="AU16" s="417">
        <v>14522.265901174265</v>
      </c>
      <c r="AV16" s="415">
        <v>978809</v>
      </c>
      <c r="AW16" s="416">
        <v>8168.0216</v>
      </c>
      <c r="AX16" s="416">
        <v>18360</v>
      </c>
      <c r="AY16" s="417">
        <v>14938.620389132804</v>
      </c>
    </row>
    <row r="17" spans="1:52" s="99" customFormat="1" ht="16.5" thickBot="1">
      <c r="A17" s="633"/>
      <c r="B17" s="50" t="s">
        <v>2056</v>
      </c>
      <c r="C17" s="50" t="s">
        <v>22</v>
      </c>
      <c r="D17" s="1543"/>
      <c r="E17" s="403">
        <v>85000</v>
      </c>
      <c r="F17" s="418">
        <v>1000000</v>
      </c>
      <c r="G17" s="419">
        <v>1000000</v>
      </c>
      <c r="H17" s="635">
        <v>1000000</v>
      </c>
      <c r="I17" s="644">
        <v>1000000</v>
      </c>
      <c r="J17" s="645">
        <v>1000000</v>
      </c>
      <c r="K17" s="635">
        <v>1000000</v>
      </c>
      <c r="L17" s="420">
        <v>44409</v>
      </c>
      <c r="M17" s="420">
        <v>45658</v>
      </c>
      <c r="N17" s="420" t="s">
        <v>2121</v>
      </c>
      <c r="O17" s="421">
        <v>0.8</v>
      </c>
      <c r="P17" s="422">
        <v>0.45599999999999996</v>
      </c>
      <c r="Q17" s="422">
        <v>0.1396</v>
      </c>
      <c r="R17" s="422">
        <v>0.32080000000000003</v>
      </c>
      <c r="S17" s="646">
        <v>8.359999999999998E-2</v>
      </c>
      <c r="T17" s="647">
        <v>38760</v>
      </c>
      <c r="U17" s="424">
        <v>11865.19</v>
      </c>
      <c r="V17" s="424">
        <v>27267.73</v>
      </c>
      <c r="W17" s="424">
        <v>7107.08</v>
      </c>
      <c r="X17" s="647">
        <v>14395</v>
      </c>
      <c r="Y17" s="424">
        <v>0</v>
      </c>
      <c r="Z17" s="424">
        <v>0</v>
      </c>
      <c r="AA17" s="425">
        <v>597</v>
      </c>
      <c r="AB17" s="423">
        <v>167641.7879</v>
      </c>
      <c r="AC17" s="424">
        <v>2883.35</v>
      </c>
      <c r="AD17" s="424">
        <v>5872</v>
      </c>
      <c r="AE17" s="425">
        <v>14500</v>
      </c>
      <c r="AF17" s="423">
        <v>170745.49840000001</v>
      </c>
      <c r="AG17" s="424">
        <v>2900.1968000000002</v>
      </c>
      <c r="AH17" s="424">
        <v>5872</v>
      </c>
      <c r="AI17" s="425">
        <v>17500</v>
      </c>
      <c r="AJ17" s="423">
        <v>151701</v>
      </c>
      <c r="AK17" s="424">
        <v>20101.6554</v>
      </c>
      <c r="AL17" s="424">
        <v>16801</v>
      </c>
      <c r="AM17" s="425">
        <v>15507.00941555612</v>
      </c>
      <c r="AN17" s="423">
        <v>154655</v>
      </c>
      <c r="AO17" s="424">
        <v>20969.744200000001</v>
      </c>
      <c r="AP17" s="424">
        <v>17305</v>
      </c>
      <c r="AQ17" s="425">
        <v>15930.813776642466</v>
      </c>
      <c r="AR17" s="423">
        <v>159898</v>
      </c>
      <c r="AS17" s="424">
        <v>21669.7261</v>
      </c>
      <c r="AT17" s="424">
        <v>17825</v>
      </c>
      <c r="AU17" s="425">
        <v>16381.670092401855</v>
      </c>
      <c r="AV17" s="423">
        <v>162498</v>
      </c>
      <c r="AW17" s="424">
        <v>22424.411599999999</v>
      </c>
      <c r="AX17" s="424">
        <v>18360</v>
      </c>
      <c r="AY17" s="425">
        <v>16873.566937772699</v>
      </c>
    </row>
    <row r="18" spans="1:52" s="99" customFormat="1">
      <c r="A18" s="633"/>
      <c r="B18" s="47" t="s">
        <v>378</v>
      </c>
      <c r="C18" s="47" t="s">
        <v>17</v>
      </c>
      <c r="D18" s="1541" t="s">
        <v>199</v>
      </c>
      <c r="E18" s="426">
        <v>0</v>
      </c>
      <c r="F18" s="427">
        <v>1988742</v>
      </c>
      <c r="G18" s="403">
        <v>6135311</v>
      </c>
      <c r="H18" s="426">
        <v>5300000</v>
      </c>
      <c r="I18" s="427">
        <v>5300000</v>
      </c>
      <c r="J18" s="403">
        <v>5300000</v>
      </c>
      <c r="K18" s="426">
        <v>5300000</v>
      </c>
      <c r="L18" s="404">
        <v>44673</v>
      </c>
      <c r="M18" s="404">
        <v>46022</v>
      </c>
      <c r="N18" s="463" t="s">
        <v>2121</v>
      </c>
      <c r="O18" s="648">
        <v>0.8</v>
      </c>
      <c r="P18" s="406">
        <v>0.45599999999999996</v>
      </c>
      <c r="Q18" s="406">
        <v>0.1396</v>
      </c>
      <c r="R18" s="406">
        <v>0.32080000000000003</v>
      </c>
      <c r="S18" s="406">
        <v>8.359999999999998E-2</v>
      </c>
      <c r="T18" s="642">
        <v>0</v>
      </c>
      <c r="U18" s="408">
        <v>0</v>
      </c>
      <c r="V18" s="408">
        <v>0</v>
      </c>
      <c r="W18" s="409">
        <v>0</v>
      </c>
      <c r="X18" s="642">
        <v>0</v>
      </c>
      <c r="Y18" s="408">
        <v>0</v>
      </c>
      <c r="Z18" s="408">
        <v>0</v>
      </c>
      <c r="AA18" s="409">
        <v>0</v>
      </c>
      <c r="AB18" s="415">
        <v>325526</v>
      </c>
      <c r="AC18" s="411">
        <v>3950.6499999999996</v>
      </c>
      <c r="AD18" s="411">
        <v>36113</v>
      </c>
      <c r="AE18" s="412">
        <v>15000</v>
      </c>
      <c r="AF18" s="415">
        <v>402588</v>
      </c>
      <c r="AG18" s="411">
        <v>5453.8572000000004</v>
      </c>
      <c r="AH18" s="411">
        <v>36113</v>
      </c>
      <c r="AI18" s="412">
        <v>18000</v>
      </c>
      <c r="AJ18" s="407">
        <v>445821</v>
      </c>
      <c r="AK18" s="411">
        <v>6928.1320999999998</v>
      </c>
      <c r="AL18" s="411">
        <v>82141</v>
      </c>
      <c r="AM18" s="412">
        <v>13793.075275928113</v>
      </c>
      <c r="AN18" s="415">
        <v>481263</v>
      </c>
      <c r="AO18" s="411">
        <v>7228.2893999999997</v>
      </c>
      <c r="AP18" s="411">
        <v>84605</v>
      </c>
      <c r="AQ18" s="412">
        <v>14143.717631838575</v>
      </c>
      <c r="AR18" s="415">
        <v>509631</v>
      </c>
      <c r="AS18" s="411">
        <v>7416.6913999999997</v>
      </c>
      <c r="AT18" s="411">
        <v>87143</v>
      </c>
      <c r="AU18" s="412">
        <v>14522.265901174265</v>
      </c>
      <c r="AV18" s="415">
        <v>527216</v>
      </c>
      <c r="AW18" s="411">
        <v>7687.1016</v>
      </c>
      <c r="AX18" s="411">
        <v>89758</v>
      </c>
      <c r="AY18" s="412">
        <v>14938.620389132804</v>
      </c>
    </row>
    <row r="19" spans="1:52" s="99" customFormat="1">
      <c r="A19" s="633"/>
      <c r="B19" s="49" t="s">
        <v>379</v>
      </c>
      <c r="C19" s="49" t="s">
        <v>17</v>
      </c>
      <c r="D19" s="1542"/>
      <c r="E19" s="640">
        <v>7487999.9999503121</v>
      </c>
      <c r="F19" s="640">
        <v>13737599.9998812</v>
      </c>
      <c r="G19" s="640">
        <v>14042879.999944411</v>
      </c>
      <c r="H19" s="640">
        <v>4305792</v>
      </c>
      <c r="I19" s="640">
        <v>0</v>
      </c>
      <c r="J19" s="640">
        <v>0</v>
      </c>
      <c r="K19" s="640">
        <v>0</v>
      </c>
      <c r="L19" s="413">
        <v>44075</v>
      </c>
      <c r="M19" s="413">
        <v>45444</v>
      </c>
      <c r="N19" s="463" t="s">
        <v>2121</v>
      </c>
      <c r="O19" s="414">
        <v>1</v>
      </c>
      <c r="P19" s="406">
        <v>0.44400000000000001</v>
      </c>
      <c r="Q19" s="406">
        <v>0.155</v>
      </c>
      <c r="R19" s="406">
        <v>0.40100000000000002</v>
      </c>
      <c r="S19" s="406">
        <v>0</v>
      </c>
      <c r="T19" s="642">
        <v>386526.77076000004</v>
      </c>
      <c r="U19" s="416">
        <v>134936.14745000002</v>
      </c>
      <c r="V19" s="416">
        <v>349092.87179000006</v>
      </c>
      <c r="W19" s="417">
        <v>0</v>
      </c>
      <c r="X19" s="642">
        <v>23405</v>
      </c>
      <c r="Y19" s="416">
        <v>390.79</v>
      </c>
      <c r="Z19" s="416">
        <v>0</v>
      </c>
      <c r="AA19" s="417">
        <v>0</v>
      </c>
      <c r="AB19" s="415">
        <v>381996</v>
      </c>
      <c r="AC19" s="416">
        <v>16695.080000000002</v>
      </c>
      <c r="AD19" s="416">
        <v>291508</v>
      </c>
      <c r="AE19" s="417">
        <v>0</v>
      </c>
      <c r="AF19" s="415">
        <v>411089</v>
      </c>
      <c r="AG19" s="416">
        <v>14847.735999999999</v>
      </c>
      <c r="AH19" s="416">
        <v>291508</v>
      </c>
      <c r="AI19" s="417">
        <v>0</v>
      </c>
      <c r="AJ19" s="415">
        <v>327647</v>
      </c>
      <c r="AK19" s="416">
        <v>6786.0520999999999</v>
      </c>
      <c r="AL19" s="416">
        <v>218742</v>
      </c>
      <c r="AM19" s="417">
        <v>0</v>
      </c>
      <c r="AN19" s="1006" t="s">
        <v>2164</v>
      </c>
      <c r="AO19" s="1007"/>
      <c r="AP19" s="1007">
        <v>0</v>
      </c>
      <c r="AQ19" s="1008">
        <v>0</v>
      </c>
      <c r="AR19" s="1006" t="s">
        <v>2165</v>
      </c>
      <c r="AS19" s="1007"/>
      <c r="AT19" s="1007">
        <v>0</v>
      </c>
      <c r="AU19" s="1008">
        <v>0</v>
      </c>
      <c r="AV19" s="1006" t="s">
        <v>2165</v>
      </c>
      <c r="AW19" s="1007"/>
      <c r="AX19" s="1007">
        <v>0</v>
      </c>
      <c r="AY19" s="1008">
        <v>0</v>
      </c>
    </row>
    <row r="20" spans="1:52" s="99" customFormat="1">
      <c r="A20" s="633"/>
      <c r="B20" s="49" t="s">
        <v>380</v>
      </c>
      <c r="C20" s="49" t="s">
        <v>22</v>
      </c>
      <c r="D20" s="1542"/>
      <c r="E20" s="640">
        <v>0</v>
      </c>
      <c r="F20" s="640">
        <v>14857972.300000001</v>
      </c>
      <c r="G20" s="640">
        <v>18889143.82</v>
      </c>
      <c r="H20" s="640">
        <v>17819947</v>
      </c>
      <c r="I20" s="640">
        <v>17896999</v>
      </c>
      <c r="J20" s="640">
        <v>17897000</v>
      </c>
      <c r="K20" s="640">
        <v>17897000</v>
      </c>
      <c r="L20" s="649">
        <v>44453</v>
      </c>
      <c r="M20" s="649">
        <v>46752</v>
      </c>
      <c r="N20" s="463" t="s">
        <v>2121</v>
      </c>
      <c r="O20" s="414">
        <v>1</v>
      </c>
      <c r="P20" s="406">
        <v>0.44400000000000001</v>
      </c>
      <c r="Q20" s="406">
        <v>0.155</v>
      </c>
      <c r="R20" s="406">
        <v>0.40100000000000002</v>
      </c>
      <c r="S20" s="406">
        <v>0</v>
      </c>
      <c r="T20" s="642">
        <v>0</v>
      </c>
      <c r="U20" s="416">
        <v>0</v>
      </c>
      <c r="V20" s="416">
        <v>0</v>
      </c>
      <c r="W20" s="417">
        <v>0</v>
      </c>
      <c r="X20" s="642">
        <v>0</v>
      </c>
      <c r="Y20" s="416">
        <v>0</v>
      </c>
      <c r="Z20" s="416">
        <v>0</v>
      </c>
      <c r="AA20" s="417">
        <v>0</v>
      </c>
      <c r="AB20" s="415">
        <v>346396</v>
      </c>
      <c r="AC20" s="416">
        <v>167639.30200000003</v>
      </c>
      <c r="AD20" s="416">
        <v>337247.93734</v>
      </c>
      <c r="AE20" s="417">
        <v>0</v>
      </c>
      <c r="AF20" s="415">
        <v>391569</v>
      </c>
      <c r="AG20" s="416">
        <v>220560.5386</v>
      </c>
      <c r="AH20" s="416">
        <v>337247.93734</v>
      </c>
      <c r="AI20" s="417">
        <v>0</v>
      </c>
      <c r="AJ20" s="407">
        <v>371614</v>
      </c>
      <c r="AK20" s="416">
        <v>523267.70270000002</v>
      </c>
      <c r="AL20" s="416">
        <v>2218169</v>
      </c>
      <c r="AM20" s="417">
        <v>0</v>
      </c>
      <c r="AN20" s="407">
        <v>380224</v>
      </c>
      <c r="AO20" s="416">
        <v>537745.1139</v>
      </c>
      <c r="AP20" s="416">
        <v>2244216</v>
      </c>
      <c r="AQ20" s="417">
        <v>0</v>
      </c>
      <c r="AR20" s="407">
        <v>393667</v>
      </c>
      <c r="AS20" s="416">
        <v>547350.56400000001</v>
      </c>
      <c r="AT20" s="416">
        <v>2709719</v>
      </c>
      <c r="AU20" s="417">
        <v>0</v>
      </c>
      <c r="AV20" s="407">
        <v>389029</v>
      </c>
      <c r="AW20" s="416">
        <v>557872.35580000002</v>
      </c>
      <c r="AX20" s="416">
        <v>2749013</v>
      </c>
      <c r="AY20" s="417">
        <v>0</v>
      </c>
    </row>
    <row r="21" spans="1:52" s="99" customFormat="1" ht="16.5" thickBot="1">
      <c r="A21" s="633"/>
      <c r="B21" s="50" t="s">
        <v>381</v>
      </c>
      <c r="C21" s="50" t="s">
        <v>17</v>
      </c>
      <c r="D21" s="1543"/>
      <c r="E21" s="418">
        <v>0</v>
      </c>
      <c r="F21" s="418">
        <v>1988742</v>
      </c>
      <c r="G21" s="418">
        <v>6135311</v>
      </c>
      <c r="H21" s="418">
        <v>4000000</v>
      </c>
      <c r="I21" s="418">
        <v>4000000</v>
      </c>
      <c r="J21" s="418">
        <v>4000000</v>
      </c>
      <c r="K21" s="418">
        <v>4000000</v>
      </c>
      <c r="L21" s="420">
        <v>44593</v>
      </c>
      <c r="M21" s="420">
        <v>45992</v>
      </c>
      <c r="N21" s="650" t="s">
        <v>2121</v>
      </c>
      <c r="O21" s="421">
        <v>0.8</v>
      </c>
      <c r="P21" s="422">
        <v>0.45599999999999996</v>
      </c>
      <c r="Q21" s="422">
        <v>0.1396</v>
      </c>
      <c r="R21" s="422">
        <v>0.32080000000000003</v>
      </c>
      <c r="S21" s="646">
        <v>8.359999999999998E-2</v>
      </c>
      <c r="T21" s="647">
        <v>0</v>
      </c>
      <c r="U21" s="424">
        <v>0</v>
      </c>
      <c r="V21" s="424">
        <v>0</v>
      </c>
      <c r="W21" s="425">
        <v>0</v>
      </c>
      <c r="X21" s="647">
        <v>0</v>
      </c>
      <c r="Y21" s="424">
        <v>0</v>
      </c>
      <c r="Z21" s="424">
        <v>0</v>
      </c>
      <c r="AA21" s="425">
        <v>0</v>
      </c>
      <c r="AB21" s="423">
        <v>336778</v>
      </c>
      <c r="AC21" s="424">
        <v>3952.4199999999996</v>
      </c>
      <c r="AD21" s="424">
        <v>36114</v>
      </c>
      <c r="AE21" s="425">
        <v>15000</v>
      </c>
      <c r="AF21" s="423">
        <v>414237</v>
      </c>
      <c r="AG21" s="424">
        <v>5453.8572000000004</v>
      </c>
      <c r="AH21" s="424">
        <v>36114</v>
      </c>
      <c r="AI21" s="425">
        <v>18000</v>
      </c>
      <c r="AJ21" s="423">
        <v>455695</v>
      </c>
      <c r="AK21" s="424">
        <v>6572.3921</v>
      </c>
      <c r="AL21" s="424">
        <v>61960</v>
      </c>
      <c r="AM21" s="425">
        <v>13793.075275928113</v>
      </c>
      <c r="AN21" s="423">
        <v>470079</v>
      </c>
      <c r="AO21" s="424">
        <v>6856.9394000000002</v>
      </c>
      <c r="AP21" s="424">
        <v>63820</v>
      </c>
      <c r="AQ21" s="425">
        <v>14143.717631838575</v>
      </c>
      <c r="AR21" s="423">
        <v>480079</v>
      </c>
      <c r="AS21" s="424">
        <v>7046.6414000000004</v>
      </c>
      <c r="AT21" s="424">
        <v>65734</v>
      </c>
      <c r="AU21" s="425">
        <v>14522.265901174265</v>
      </c>
      <c r="AV21" s="423">
        <v>477102</v>
      </c>
      <c r="AW21" s="424">
        <v>7301.0115999999998</v>
      </c>
      <c r="AX21" s="424">
        <v>67706</v>
      </c>
      <c r="AY21" s="425">
        <v>14938.620389132804</v>
      </c>
    </row>
    <row r="22" spans="1:52" s="99" customFormat="1">
      <c r="A22" s="633"/>
      <c r="B22" s="47" t="s">
        <v>382</v>
      </c>
      <c r="C22" s="47" t="s">
        <v>22</v>
      </c>
      <c r="D22" s="1541" t="s">
        <v>200</v>
      </c>
      <c r="E22" s="426">
        <v>144325</v>
      </c>
      <c r="F22" s="403">
        <v>2053992</v>
      </c>
      <c r="G22" s="403">
        <v>4339776.0000000009</v>
      </c>
      <c r="H22" s="426">
        <v>3000000</v>
      </c>
      <c r="I22" s="426">
        <v>3000000</v>
      </c>
      <c r="J22" s="426">
        <v>3000000</v>
      </c>
      <c r="K22" s="426">
        <v>3000000</v>
      </c>
      <c r="L22" s="404">
        <v>44348</v>
      </c>
      <c r="M22" s="404">
        <v>45505</v>
      </c>
      <c r="N22" s="463" t="s">
        <v>2121</v>
      </c>
      <c r="O22" s="428">
        <v>0</v>
      </c>
      <c r="P22" s="406">
        <v>0.504</v>
      </c>
      <c r="Q22" s="406">
        <v>7.8E-2</v>
      </c>
      <c r="R22" s="406">
        <v>0</v>
      </c>
      <c r="S22" s="406">
        <v>0.41799999999999998</v>
      </c>
      <c r="T22" s="651">
        <v>56611.8</v>
      </c>
      <c r="U22" s="411">
        <v>8761.35</v>
      </c>
      <c r="V22" s="411">
        <v>0</v>
      </c>
      <c r="W22" s="412">
        <v>46951.850000000006</v>
      </c>
      <c r="X22" s="651">
        <v>6309</v>
      </c>
      <c r="Y22" s="411">
        <v>0</v>
      </c>
      <c r="Z22" s="411">
        <v>0</v>
      </c>
      <c r="AA22" s="412">
        <v>0</v>
      </c>
      <c r="AB22" s="407">
        <v>341833</v>
      </c>
      <c r="AC22" s="411">
        <v>15811.558000000001</v>
      </c>
      <c r="AD22" s="411">
        <v>0</v>
      </c>
      <c r="AE22" s="412">
        <v>310738</v>
      </c>
      <c r="AF22" s="407">
        <v>387006</v>
      </c>
      <c r="AG22" s="411">
        <v>20641.501700000001</v>
      </c>
      <c r="AH22" s="411">
        <v>0</v>
      </c>
      <c r="AI22" s="412">
        <v>320933</v>
      </c>
      <c r="AJ22" s="407">
        <v>367051</v>
      </c>
      <c r="AK22" s="411">
        <v>71813.972699999998</v>
      </c>
      <c r="AL22" s="411">
        <v>0</v>
      </c>
      <c r="AM22" s="412">
        <v>391389.75080365845</v>
      </c>
      <c r="AN22" s="410">
        <v>375661</v>
      </c>
      <c r="AO22" s="411">
        <v>73323.213499999998</v>
      </c>
      <c r="AP22" s="411">
        <v>0</v>
      </c>
      <c r="AQ22" s="412">
        <v>398861.42338075151</v>
      </c>
      <c r="AR22" s="410">
        <v>389104</v>
      </c>
      <c r="AS22" s="411">
        <v>74144.375199999995</v>
      </c>
      <c r="AT22" s="411">
        <v>0</v>
      </c>
      <c r="AU22" s="412">
        <v>407486.85667898145</v>
      </c>
      <c r="AV22" s="410">
        <v>384466</v>
      </c>
      <c r="AW22" s="411">
        <v>75058.296499999997</v>
      </c>
      <c r="AX22" s="411">
        <v>0</v>
      </c>
      <c r="AY22" s="412">
        <v>417307.63321808341</v>
      </c>
    </row>
    <row r="23" spans="1:52" s="99" customFormat="1">
      <c r="A23" s="633"/>
      <c r="B23" s="49" t="s">
        <v>383</v>
      </c>
      <c r="C23" s="49" t="s">
        <v>17</v>
      </c>
      <c r="D23" s="1542"/>
      <c r="E23" s="640">
        <v>9862775.5620900001</v>
      </c>
      <c r="F23" s="640">
        <v>15333260.084340001</v>
      </c>
      <c r="G23" s="640">
        <v>18343224.52217</v>
      </c>
      <c r="H23" s="640">
        <v>15551303</v>
      </c>
      <c r="I23" s="640">
        <v>15551303</v>
      </c>
      <c r="J23" s="640">
        <v>15551303</v>
      </c>
      <c r="K23" s="640">
        <v>15551303</v>
      </c>
      <c r="L23" s="413">
        <v>44166</v>
      </c>
      <c r="M23" s="413">
        <v>45444</v>
      </c>
      <c r="N23" s="463" t="s">
        <v>2121</v>
      </c>
      <c r="O23" s="414">
        <v>0.4</v>
      </c>
      <c r="P23" s="406">
        <v>0.48</v>
      </c>
      <c r="Q23" s="406">
        <v>0.10880000000000001</v>
      </c>
      <c r="R23" s="406">
        <v>0.16040000000000001</v>
      </c>
      <c r="S23" s="406">
        <v>0.25079999999999997</v>
      </c>
      <c r="T23" s="642">
        <v>4203198.51</v>
      </c>
      <c r="U23" s="416">
        <v>977553.98999999987</v>
      </c>
      <c r="V23" s="416">
        <v>1441175.2299999995</v>
      </c>
      <c r="W23" s="417">
        <v>2253408.6999999997</v>
      </c>
      <c r="X23" s="642">
        <v>37405</v>
      </c>
      <c r="Y23" s="416">
        <v>390.79</v>
      </c>
      <c r="Z23" s="416">
        <v>0</v>
      </c>
      <c r="AA23" s="417">
        <v>0</v>
      </c>
      <c r="AB23" s="415">
        <v>569189</v>
      </c>
      <c r="AC23" s="416">
        <v>10157.06</v>
      </c>
      <c r="AD23" s="416">
        <v>45019</v>
      </c>
      <c r="AE23" s="417">
        <v>349768</v>
      </c>
      <c r="AF23" s="415">
        <v>638207</v>
      </c>
      <c r="AG23" s="416">
        <v>10588.970799999999</v>
      </c>
      <c r="AH23" s="416">
        <v>45019</v>
      </c>
      <c r="AI23" s="417">
        <v>361868</v>
      </c>
      <c r="AJ23" s="407">
        <v>561157</v>
      </c>
      <c r="AK23" s="416">
        <v>8794.4820999999993</v>
      </c>
      <c r="AL23" s="416">
        <v>16801</v>
      </c>
      <c r="AM23" s="417">
        <v>421307.6906515088</v>
      </c>
      <c r="AN23" s="407">
        <v>616366</v>
      </c>
      <c r="AO23" s="416">
        <v>9176.5393999999997</v>
      </c>
      <c r="AP23" s="416">
        <v>17305</v>
      </c>
      <c r="AQ23" s="417">
        <v>430176.09991819615</v>
      </c>
      <c r="AR23" s="407">
        <v>620729</v>
      </c>
      <c r="AS23" s="416">
        <v>9358.1813999999995</v>
      </c>
      <c r="AT23" s="416">
        <v>17825</v>
      </c>
      <c r="AU23" s="417">
        <v>440165.8905963953</v>
      </c>
      <c r="AV23" s="407">
        <v>605585.3811</v>
      </c>
      <c r="AW23" s="416">
        <v>9712.6016</v>
      </c>
      <c r="AX23" s="416">
        <v>18360</v>
      </c>
      <c r="AY23" s="417">
        <v>451401.56448816281</v>
      </c>
    </row>
    <row r="24" spans="1:52" s="99" customFormat="1" ht="16.5" thickBot="1">
      <c r="A24" s="633"/>
      <c r="B24" s="50" t="s">
        <v>384</v>
      </c>
      <c r="C24" s="50" t="s">
        <v>17</v>
      </c>
      <c r="D24" s="1543"/>
      <c r="E24" s="418">
        <v>7324277.3200000022</v>
      </c>
      <c r="F24" s="652">
        <v>14690332.619999999</v>
      </c>
      <c r="G24" s="652">
        <v>17252452.062349994</v>
      </c>
      <c r="H24" s="418">
        <v>14778075.609999999</v>
      </c>
      <c r="I24" s="652">
        <v>14766950.52</v>
      </c>
      <c r="J24" s="652">
        <v>14755323.92</v>
      </c>
      <c r="K24" s="418">
        <v>14743098.779999999</v>
      </c>
      <c r="L24" s="413">
        <v>44166</v>
      </c>
      <c r="M24" s="413">
        <v>45444</v>
      </c>
      <c r="N24" s="420" t="s">
        <v>2121</v>
      </c>
      <c r="O24" s="421">
        <v>0.4</v>
      </c>
      <c r="P24" s="422">
        <v>0.48</v>
      </c>
      <c r="Q24" s="422">
        <v>0.10880000000000001</v>
      </c>
      <c r="R24" s="422">
        <v>0.16040000000000001</v>
      </c>
      <c r="S24" s="646">
        <v>0.25079999999999997</v>
      </c>
      <c r="T24" s="647">
        <v>1285267.0699999996</v>
      </c>
      <c r="U24" s="424">
        <v>267195.46000000002</v>
      </c>
      <c r="V24" s="424">
        <v>393129.33999999997</v>
      </c>
      <c r="W24" s="425">
        <v>614688.62999999989</v>
      </c>
      <c r="X24" s="647">
        <v>18867</v>
      </c>
      <c r="Y24" s="424">
        <v>390.79</v>
      </c>
      <c r="Z24" s="424">
        <v>0</v>
      </c>
      <c r="AA24" s="425">
        <v>902</v>
      </c>
      <c r="AB24" s="423">
        <v>500620</v>
      </c>
      <c r="AC24" s="424">
        <v>8134.4059999999999</v>
      </c>
      <c r="AD24" s="424">
        <v>43131</v>
      </c>
      <c r="AE24" s="425">
        <v>329239</v>
      </c>
      <c r="AF24" s="423">
        <v>563974</v>
      </c>
      <c r="AG24" s="424">
        <v>9039.3172000000013</v>
      </c>
      <c r="AH24" s="424">
        <v>43131</v>
      </c>
      <c r="AI24" s="425">
        <v>341941.66</v>
      </c>
      <c r="AJ24" s="423">
        <v>546206</v>
      </c>
      <c r="AK24" s="424">
        <v>8629.5720999999994</v>
      </c>
      <c r="AL24" s="424">
        <v>16801</v>
      </c>
      <c r="AM24" s="425">
        <v>524526.64496120927</v>
      </c>
      <c r="AN24" s="423">
        <v>647458</v>
      </c>
      <c r="AO24" s="424">
        <v>9001.9294000000009</v>
      </c>
      <c r="AP24" s="424">
        <v>17305</v>
      </c>
      <c r="AQ24" s="425">
        <v>534295.18181999063</v>
      </c>
      <c r="AR24" s="423">
        <v>663556</v>
      </c>
      <c r="AS24" s="424">
        <v>9181.6013999999996</v>
      </c>
      <c r="AT24" s="424">
        <v>17825</v>
      </c>
      <c r="AU24" s="425">
        <v>545645.68942277227</v>
      </c>
      <c r="AV24" s="423">
        <v>660432</v>
      </c>
      <c r="AW24" s="424">
        <v>9712.6016</v>
      </c>
      <c r="AX24" s="424">
        <v>18360</v>
      </c>
      <c r="AY24" s="425">
        <v>558610.25757294521</v>
      </c>
    </row>
    <row r="25" spans="1:52" s="99" customFormat="1">
      <c r="A25" s="633"/>
      <c r="B25" s="47" t="s">
        <v>385</v>
      </c>
      <c r="C25" s="47" t="s">
        <v>22</v>
      </c>
      <c r="D25" s="1544" t="s">
        <v>198</v>
      </c>
      <c r="E25" s="429">
        <v>0</v>
      </c>
      <c r="F25" s="411">
        <v>0</v>
      </c>
      <c r="G25" s="411">
        <v>6900000</v>
      </c>
      <c r="H25" s="429">
        <v>6900000</v>
      </c>
      <c r="I25" s="426">
        <v>6900000</v>
      </c>
      <c r="J25" s="426">
        <v>6900000</v>
      </c>
      <c r="K25" s="429">
        <v>6900000</v>
      </c>
      <c r="L25" s="430">
        <v>44774</v>
      </c>
      <c r="M25" s="430">
        <v>46022</v>
      </c>
      <c r="N25" s="463" t="s">
        <v>2121</v>
      </c>
      <c r="O25" s="428">
        <v>0.8</v>
      </c>
      <c r="P25" s="406">
        <v>0.45599999999999996</v>
      </c>
      <c r="Q25" s="406">
        <v>0.1396</v>
      </c>
      <c r="R25" s="406">
        <v>0.32080000000000003</v>
      </c>
      <c r="S25" s="406">
        <v>8.359999999999998E-2</v>
      </c>
      <c r="T25" s="651">
        <v>0</v>
      </c>
      <c r="U25" s="411">
        <v>0</v>
      </c>
      <c r="V25" s="411">
        <v>0</v>
      </c>
      <c r="W25" s="412">
        <v>0</v>
      </c>
      <c r="X25" s="651">
        <v>0</v>
      </c>
      <c r="Y25" s="411">
        <v>0</v>
      </c>
      <c r="Z25" s="411">
        <v>0</v>
      </c>
      <c r="AA25" s="412">
        <v>0</v>
      </c>
      <c r="AB25" s="407" t="s">
        <v>2166</v>
      </c>
      <c r="AC25" s="411">
        <v>0</v>
      </c>
      <c r="AD25" s="411">
        <v>0</v>
      </c>
      <c r="AE25" s="412">
        <v>0</v>
      </c>
      <c r="AF25" s="407">
        <v>288365</v>
      </c>
      <c r="AG25" s="411">
        <v>616494.85320000001</v>
      </c>
      <c r="AH25" s="411">
        <v>0</v>
      </c>
      <c r="AI25" s="412">
        <v>20000</v>
      </c>
      <c r="AJ25" s="407">
        <v>351957</v>
      </c>
      <c r="AK25" s="411">
        <v>890497.73019999999</v>
      </c>
      <c r="AL25" s="411">
        <v>16801</v>
      </c>
      <c r="AM25" s="412">
        <v>27393.983847295847</v>
      </c>
      <c r="AN25" s="407">
        <v>386001</v>
      </c>
      <c r="AO25" s="411">
        <v>910957.59360000002</v>
      </c>
      <c r="AP25" s="411">
        <v>17305</v>
      </c>
      <c r="AQ25" s="412">
        <v>28053.258229902967</v>
      </c>
      <c r="AR25" s="407">
        <v>403496</v>
      </c>
      <c r="AS25" s="411">
        <v>926747.29539999994</v>
      </c>
      <c r="AT25" s="411">
        <v>17825</v>
      </c>
      <c r="AU25" s="412">
        <v>28773.377517590965</v>
      </c>
      <c r="AV25" s="407">
        <v>403090</v>
      </c>
      <c r="AW25" s="411">
        <v>939513.8186</v>
      </c>
      <c r="AX25" s="411">
        <v>18360</v>
      </c>
      <c r="AY25" s="412">
        <v>29570.418651184875</v>
      </c>
    </row>
    <row r="26" spans="1:52" s="99" customFormat="1">
      <c r="A26" s="633"/>
      <c r="B26" s="49" t="s">
        <v>386</v>
      </c>
      <c r="C26" s="49" t="s">
        <v>17</v>
      </c>
      <c r="D26" s="1545"/>
      <c r="E26" s="431">
        <v>0</v>
      </c>
      <c r="F26" s="416">
        <v>14735004</v>
      </c>
      <c r="G26" s="416">
        <v>15261637</v>
      </c>
      <c r="H26" s="431">
        <v>17762607.332400002</v>
      </c>
      <c r="I26" s="640">
        <v>14214402.555500001</v>
      </c>
      <c r="J26" s="640">
        <v>15758848.233199999</v>
      </c>
      <c r="K26" s="431">
        <v>18802887.693800002</v>
      </c>
      <c r="L26" s="413">
        <v>44562</v>
      </c>
      <c r="M26" s="413">
        <v>45657</v>
      </c>
      <c r="N26" s="463" t="s">
        <v>2121</v>
      </c>
      <c r="O26" s="414">
        <v>0.8</v>
      </c>
      <c r="P26" s="406">
        <v>0.45599999999999996</v>
      </c>
      <c r="Q26" s="406">
        <v>0.1396</v>
      </c>
      <c r="R26" s="406">
        <v>0.32080000000000003</v>
      </c>
      <c r="S26" s="406">
        <v>8.359999999999998E-2</v>
      </c>
      <c r="T26" s="642">
        <v>0</v>
      </c>
      <c r="U26" s="416">
        <v>0</v>
      </c>
      <c r="V26" s="416">
        <v>0</v>
      </c>
      <c r="W26" s="417">
        <v>0</v>
      </c>
      <c r="X26" s="642">
        <v>8364</v>
      </c>
      <c r="Y26" s="416">
        <v>0</v>
      </c>
      <c r="Z26" s="416">
        <v>0</v>
      </c>
      <c r="AA26" s="417">
        <v>0</v>
      </c>
      <c r="AB26" s="415">
        <v>421561</v>
      </c>
      <c r="AC26" s="416">
        <v>1357881.5499999998</v>
      </c>
      <c r="AD26" s="416">
        <v>86524</v>
      </c>
      <c r="AE26" s="417">
        <v>20000</v>
      </c>
      <c r="AF26" s="415">
        <v>465031</v>
      </c>
      <c r="AG26" s="416">
        <v>1367330.254</v>
      </c>
      <c r="AH26" s="416">
        <v>86524</v>
      </c>
      <c r="AI26" s="417">
        <v>23000</v>
      </c>
      <c r="AJ26" s="407">
        <v>527939</v>
      </c>
      <c r="AK26" s="416">
        <v>1609586.0841999999</v>
      </c>
      <c r="AL26" s="416">
        <v>16801</v>
      </c>
      <c r="AM26" s="417">
        <v>28454.183624631609</v>
      </c>
      <c r="AN26" s="407">
        <v>506091</v>
      </c>
      <c r="AO26" s="416">
        <v>1606348.6946999999</v>
      </c>
      <c r="AP26" s="416">
        <v>17305</v>
      </c>
      <c r="AQ26" s="417">
        <v>28984.734151538512</v>
      </c>
      <c r="AR26" s="407">
        <v>546254</v>
      </c>
      <c r="AS26" s="416">
        <v>1621568.0285</v>
      </c>
      <c r="AT26" s="416">
        <v>17825</v>
      </c>
      <c r="AU26" s="417">
        <v>29601.009929630553</v>
      </c>
      <c r="AV26" s="407">
        <v>559531</v>
      </c>
      <c r="AW26" s="416">
        <v>1689732.5507</v>
      </c>
      <c r="AX26" s="416">
        <v>18360</v>
      </c>
      <c r="AY26" s="417">
        <v>30304.812906573825</v>
      </c>
    </row>
    <row r="27" spans="1:52" s="99" customFormat="1">
      <c r="A27" s="633"/>
      <c r="B27" s="49" t="s">
        <v>387</v>
      </c>
      <c r="C27" s="653" t="s">
        <v>17</v>
      </c>
      <c r="D27" s="1545"/>
      <c r="E27" s="654">
        <v>10195516</v>
      </c>
      <c r="F27" s="655">
        <v>13097045</v>
      </c>
      <c r="G27" s="416">
        <v>13681748</v>
      </c>
      <c r="H27" s="1020"/>
      <c r="I27" s="1021"/>
      <c r="J27" s="1021"/>
      <c r="K27" s="1020"/>
      <c r="L27" s="413">
        <v>44470</v>
      </c>
      <c r="M27" s="413">
        <v>45291</v>
      </c>
      <c r="N27" s="463" t="s">
        <v>2121</v>
      </c>
      <c r="O27" s="414">
        <v>0.8</v>
      </c>
      <c r="P27" s="406">
        <v>0.45599999999999996</v>
      </c>
      <c r="Q27" s="406">
        <v>0.1396</v>
      </c>
      <c r="R27" s="406">
        <v>0.32080000000000003</v>
      </c>
      <c r="S27" s="406">
        <v>8.359999999999998E-2</v>
      </c>
      <c r="T27" s="642">
        <v>2500752</v>
      </c>
      <c r="U27" s="416">
        <v>765581</v>
      </c>
      <c r="V27" s="416">
        <v>1759301</v>
      </c>
      <c r="W27" s="417">
        <v>458471</v>
      </c>
      <c r="X27" s="642">
        <v>18885</v>
      </c>
      <c r="Y27" s="416">
        <v>368567.33</v>
      </c>
      <c r="Z27" s="416">
        <v>0</v>
      </c>
      <c r="AA27" s="417">
        <v>0</v>
      </c>
      <c r="AB27" s="415">
        <v>483078</v>
      </c>
      <c r="AC27" s="416">
        <v>1105384.46</v>
      </c>
      <c r="AD27" s="416">
        <v>76906</v>
      </c>
      <c r="AE27" s="417">
        <v>20000</v>
      </c>
      <c r="AF27" s="415">
        <v>507301</v>
      </c>
      <c r="AG27" s="416">
        <v>1009269.6472</v>
      </c>
      <c r="AH27" s="416">
        <v>76906</v>
      </c>
      <c r="AI27" s="417">
        <v>23000</v>
      </c>
      <c r="AJ27" s="1006"/>
      <c r="AK27" s="1007"/>
      <c r="AL27" s="1007"/>
      <c r="AM27" s="1008"/>
      <c r="AN27" s="1006"/>
      <c r="AO27" s="1007"/>
      <c r="AP27" s="1007"/>
      <c r="AQ27" s="1008"/>
      <c r="AR27" s="1006"/>
      <c r="AS27" s="1007"/>
      <c r="AT27" s="1007"/>
      <c r="AU27" s="1008"/>
      <c r="AV27" s="1006"/>
      <c r="AW27" s="1007"/>
      <c r="AX27" s="1007"/>
      <c r="AY27" s="1008"/>
    </row>
    <row r="28" spans="1:52" s="99" customFormat="1">
      <c r="A28" s="633"/>
      <c r="B28" s="656" t="s">
        <v>2167</v>
      </c>
      <c r="C28" s="653" t="s">
        <v>17</v>
      </c>
      <c r="D28" s="1545"/>
      <c r="E28" s="1022">
        <v>0</v>
      </c>
      <c r="F28" s="1023">
        <v>0</v>
      </c>
      <c r="G28" s="1010">
        <v>0</v>
      </c>
      <c r="H28" s="654">
        <v>9984608.8232149892</v>
      </c>
      <c r="I28" s="654">
        <v>11810072.404899999</v>
      </c>
      <c r="J28" s="654">
        <v>12369453.321899999</v>
      </c>
      <c r="K28" s="654">
        <v>12956803.286899999</v>
      </c>
      <c r="L28" s="657">
        <v>45292</v>
      </c>
      <c r="M28" s="658">
        <v>46752</v>
      </c>
      <c r="N28" s="463" t="s">
        <v>2121</v>
      </c>
      <c r="O28" s="414">
        <v>0.8</v>
      </c>
      <c r="P28" s="406">
        <v>0.45599999999999996</v>
      </c>
      <c r="Q28" s="406">
        <v>0.1396</v>
      </c>
      <c r="R28" s="406">
        <v>0.32080000000000003</v>
      </c>
      <c r="S28" s="406">
        <v>8.359999999999998E-2</v>
      </c>
      <c r="T28" s="1009"/>
      <c r="U28" s="1010"/>
      <c r="V28" s="1010"/>
      <c r="W28" s="1011"/>
      <c r="X28" s="1009"/>
      <c r="Y28" s="1010"/>
      <c r="Z28" s="1010"/>
      <c r="AA28" s="1011"/>
      <c r="AB28" s="1006">
        <v>0</v>
      </c>
      <c r="AC28" s="1007">
        <v>0</v>
      </c>
      <c r="AD28" s="1010"/>
      <c r="AE28" s="1011"/>
      <c r="AF28" s="1006">
        <v>0</v>
      </c>
      <c r="AG28" s="1007">
        <v>0</v>
      </c>
      <c r="AH28" s="1010"/>
      <c r="AI28" s="1011"/>
      <c r="AJ28" s="659">
        <v>583314.42960000003</v>
      </c>
      <c r="AK28" s="637">
        <v>1176667.5876</v>
      </c>
      <c r="AL28" s="637">
        <v>13845</v>
      </c>
      <c r="AM28" s="638">
        <v>9922.9009553015658</v>
      </c>
      <c r="AN28" s="659">
        <v>345515.57860000001</v>
      </c>
      <c r="AO28" s="637">
        <v>1197538.8060999999</v>
      </c>
      <c r="AP28" s="637">
        <v>14261</v>
      </c>
      <c r="AQ28" s="638">
        <v>10132.278766214869</v>
      </c>
      <c r="AR28" s="659">
        <v>359789.09820000001</v>
      </c>
      <c r="AS28" s="637">
        <v>1222678.7764999999</v>
      </c>
      <c r="AT28" s="637">
        <v>14688</v>
      </c>
      <c r="AU28" s="638">
        <v>10367.994515088923</v>
      </c>
      <c r="AV28" s="659">
        <v>354703.77610000002</v>
      </c>
      <c r="AW28" s="637">
        <v>1241181.3514999999</v>
      </c>
      <c r="AX28" s="637">
        <v>15129</v>
      </c>
      <c r="AY28" s="638">
        <v>10633.029178037243</v>
      </c>
    </row>
    <row r="29" spans="1:52" s="99" customFormat="1" ht="16.5" thickBot="1">
      <c r="A29" s="633"/>
      <c r="B29" s="50" t="s">
        <v>2168</v>
      </c>
      <c r="C29" s="50" t="s">
        <v>17</v>
      </c>
      <c r="D29" s="1546"/>
      <c r="E29" s="1024"/>
      <c r="F29" s="1025">
        <v>0</v>
      </c>
      <c r="G29" s="1025">
        <v>0</v>
      </c>
      <c r="H29" s="419">
        <v>3697140.0486000027</v>
      </c>
      <c r="I29" s="419">
        <v>2419239.4731000001</v>
      </c>
      <c r="J29" s="419">
        <v>2533369.6339000002</v>
      </c>
      <c r="K29" s="419">
        <v>2653206.3038999997</v>
      </c>
      <c r="L29" s="413">
        <v>45292</v>
      </c>
      <c r="M29" s="657">
        <v>46752</v>
      </c>
      <c r="N29" s="463" t="s">
        <v>2121</v>
      </c>
      <c r="O29" s="414">
        <v>0.8</v>
      </c>
      <c r="P29" s="406">
        <v>0.45599999999999996</v>
      </c>
      <c r="Q29" s="406">
        <v>0.1396</v>
      </c>
      <c r="R29" s="406">
        <v>0.32080000000000003</v>
      </c>
      <c r="S29" s="406">
        <v>8.359999999999998E-2</v>
      </c>
      <c r="T29" s="1006"/>
      <c r="U29" s="1007"/>
      <c r="V29" s="1007"/>
      <c r="W29" s="1008"/>
      <c r="X29" s="1006"/>
      <c r="Y29" s="1007"/>
      <c r="Z29" s="1007"/>
      <c r="AA29" s="1008"/>
      <c r="AB29" s="1006">
        <v>0</v>
      </c>
      <c r="AC29" s="1012">
        <v>0</v>
      </c>
      <c r="AD29" s="1007"/>
      <c r="AE29" s="1008"/>
      <c r="AF29" s="1006">
        <v>0</v>
      </c>
      <c r="AG29" s="1012">
        <v>0</v>
      </c>
      <c r="AH29" s="1007"/>
      <c r="AI29" s="1008"/>
      <c r="AJ29" s="415">
        <v>366643.07429999998</v>
      </c>
      <c r="AK29" s="416">
        <v>322427.49730000005</v>
      </c>
      <c r="AL29" s="416">
        <v>5912</v>
      </c>
      <c r="AM29" s="417">
        <v>27806.531950192577</v>
      </c>
      <c r="AN29" s="415">
        <v>296932.36550000001</v>
      </c>
      <c r="AO29" s="416">
        <v>306703.92929999996</v>
      </c>
      <c r="AP29" s="416">
        <v>6089</v>
      </c>
      <c r="AQ29" s="417">
        <v>28321.504221139945</v>
      </c>
      <c r="AR29" s="415">
        <v>308182.47850000003</v>
      </c>
      <c r="AS29" s="416">
        <v>313925.53130000003</v>
      </c>
      <c r="AT29" s="416">
        <v>6273</v>
      </c>
      <c r="AU29" s="417">
        <v>28920.762016727327</v>
      </c>
      <c r="AV29" s="415">
        <v>301274.64809999999</v>
      </c>
      <c r="AW29" s="416">
        <v>319910.0551</v>
      </c>
      <c r="AX29" s="416">
        <v>6460</v>
      </c>
      <c r="AY29" s="417">
        <v>29605.728001512285</v>
      </c>
    </row>
    <row r="30" spans="1:52" s="503" customFormat="1" ht="16.5" thickBot="1">
      <c r="A30" s="633"/>
      <c r="B30" s="51" t="s">
        <v>194</v>
      </c>
      <c r="C30" s="51"/>
      <c r="D30" s="1026"/>
      <c r="E30" s="379">
        <v>50017655.882040314</v>
      </c>
      <c r="F30" s="379">
        <v>116349046.72642554</v>
      </c>
      <c r="G30" s="379">
        <v>162719111.88712949</v>
      </c>
      <c r="H30" s="379">
        <v>169271898.81421497</v>
      </c>
      <c r="I30" s="379">
        <v>167829699.95349997</v>
      </c>
      <c r="J30" s="379">
        <v>163016955.109</v>
      </c>
      <c r="K30" s="379">
        <v>167126626.06459999</v>
      </c>
      <c r="L30" s="1013"/>
      <c r="M30" s="1013"/>
      <c r="N30" s="1014"/>
      <c r="O30" s="1015"/>
      <c r="P30" s="1016"/>
      <c r="Q30" s="1017"/>
      <c r="R30" s="1018"/>
      <c r="S30" s="1019"/>
      <c r="T30" s="378">
        <v>21592932.030760001</v>
      </c>
      <c r="U30" s="378">
        <v>6046517.2974500004</v>
      </c>
      <c r="V30" s="378">
        <v>13213809.971789997</v>
      </c>
      <c r="W30" s="378">
        <v>5704829.1699999999</v>
      </c>
      <c r="X30" s="378">
        <v>6755347</v>
      </c>
      <c r="Y30" s="378">
        <v>554299.30000000005</v>
      </c>
      <c r="Z30" s="378">
        <v>0</v>
      </c>
      <c r="AA30" s="378">
        <v>1499</v>
      </c>
      <c r="AB30" s="378">
        <v>8641253.7263000011</v>
      </c>
      <c r="AC30" s="378">
        <v>2839535.264</v>
      </c>
      <c r="AD30" s="378">
        <v>1245173.9373399999</v>
      </c>
      <c r="AE30" s="378">
        <v>1161745</v>
      </c>
      <c r="AF30" s="378">
        <v>12041034.911760001</v>
      </c>
      <c r="AG30" s="378">
        <v>3485051.5275000003</v>
      </c>
      <c r="AH30" s="378">
        <v>1246461.9373399999</v>
      </c>
      <c r="AI30" s="378">
        <v>1246642.6599999999</v>
      </c>
      <c r="AJ30" s="378">
        <v>14064639.511499999</v>
      </c>
      <c r="AK30" s="378">
        <v>4989164.3455999997</v>
      </c>
      <c r="AL30" s="378">
        <v>3086700</v>
      </c>
      <c r="AM30" s="378">
        <v>1620174.1173314035</v>
      </c>
      <c r="AN30" s="378">
        <v>14180649.9296</v>
      </c>
      <c r="AO30" s="378">
        <v>5031856.3827999998</v>
      </c>
      <c r="AP30" s="378">
        <v>2913496</v>
      </c>
      <c r="AQ30" s="378">
        <v>1652557.6223228192</v>
      </c>
      <c r="AR30" s="378">
        <v>13992859.6282</v>
      </c>
      <c r="AS30" s="378">
        <v>5115935.3449999997</v>
      </c>
      <c r="AT30" s="378">
        <v>3399096</v>
      </c>
      <c r="AU30" s="378">
        <v>1689504.7910657439</v>
      </c>
      <c r="AV30" s="378">
        <v>13942797.507300001</v>
      </c>
      <c r="AW30" s="378">
        <v>5247646.3227999993</v>
      </c>
      <c r="AX30" s="378">
        <v>3459077</v>
      </c>
      <c r="AY30" s="378">
        <v>1731328.2108638382</v>
      </c>
      <c r="AZ30" s="99"/>
    </row>
    <row r="31" spans="1:52" s="99" customFormat="1" ht="8.25" customHeight="1">
      <c r="A31" s="627"/>
      <c r="B31" s="48"/>
      <c r="C31" s="48"/>
      <c r="D31" s="52"/>
      <c r="E31" s="52"/>
      <c r="F31" s="52"/>
      <c r="G31" s="52"/>
      <c r="H31" s="52"/>
      <c r="I31" s="52"/>
      <c r="J31" s="46"/>
      <c r="K31" s="46"/>
      <c r="L31" s="46"/>
      <c r="M31" s="46"/>
      <c r="N31" s="46"/>
      <c r="AN31" s="46"/>
      <c r="AV31" s="46"/>
    </row>
    <row r="32" spans="1:52" s="99" customFormat="1" ht="18" customHeight="1">
      <c r="A32" s="627"/>
      <c r="B32" s="46" t="s">
        <v>2169</v>
      </c>
      <c r="C32" s="48"/>
      <c r="D32" s="52"/>
      <c r="E32" s="52"/>
      <c r="F32" s="52"/>
      <c r="G32" s="52"/>
      <c r="H32" s="52"/>
      <c r="I32" s="52"/>
      <c r="J32" s="46"/>
      <c r="K32" s="46"/>
      <c r="L32" s="46"/>
      <c r="M32" s="46"/>
      <c r="N32" s="46"/>
      <c r="AN32" s="46"/>
      <c r="AV32" s="46"/>
    </row>
    <row r="33" spans="1:71" s="283" customFormat="1">
      <c r="A33" s="627"/>
      <c r="B33" s="660" t="s">
        <v>388</v>
      </c>
      <c r="C33" s="660"/>
      <c r="D33" s="661"/>
      <c r="E33" s="661"/>
      <c r="F33" s="661"/>
      <c r="G33" s="661"/>
      <c r="H33" s="661"/>
      <c r="I33" s="661"/>
      <c r="J33" s="661"/>
    </row>
    <row r="34" spans="1:71" s="283" customFormat="1">
      <c r="A34" s="627"/>
      <c r="B34" s="660" t="s">
        <v>2170</v>
      </c>
      <c r="C34" s="660"/>
      <c r="D34" s="661"/>
      <c r="E34" s="661"/>
      <c r="F34" s="661"/>
      <c r="G34" s="661"/>
      <c r="H34" s="661"/>
      <c r="I34" s="661"/>
      <c r="J34" s="661"/>
    </row>
    <row r="35" spans="1:71" s="283" customFormat="1">
      <c r="A35" s="627"/>
      <c r="B35" s="660" t="s">
        <v>389</v>
      </c>
      <c r="C35" s="660"/>
      <c r="D35" s="661"/>
      <c r="E35" s="661"/>
      <c r="F35" s="661"/>
      <c r="G35" s="661"/>
      <c r="H35" s="661"/>
      <c r="I35" s="661"/>
      <c r="J35" s="661"/>
    </row>
    <row r="36" spans="1:71" s="283" customFormat="1">
      <c r="A36" s="627"/>
      <c r="B36" s="660" t="s">
        <v>390</v>
      </c>
      <c r="C36" s="660"/>
      <c r="D36" s="661"/>
      <c r="E36" s="661"/>
      <c r="F36" s="661"/>
      <c r="G36" s="661"/>
      <c r="H36" s="661"/>
      <c r="I36" s="661"/>
      <c r="J36" s="661"/>
    </row>
    <row r="37" spans="1:71" s="99" customFormat="1">
      <c r="A37" s="627"/>
      <c r="B37" s="1547" t="s">
        <v>391</v>
      </c>
      <c r="C37" s="1547"/>
      <c r="D37" s="1547"/>
      <c r="E37" s="1547"/>
      <c r="F37" s="1547"/>
      <c r="G37" s="1547"/>
      <c r="H37" s="1547"/>
      <c r="I37" s="1547"/>
      <c r="J37" s="1547"/>
      <c r="K37" s="1547"/>
      <c r="L37" s="1547"/>
      <c r="M37" s="1547"/>
      <c r="N37" s="1547"/>
      <c r="O37" s="1547"/>
      <c r="P37" s="1547"/>
      <c r="Q37" s="1547"/>
      <c r="R37" s="1547"/>
      <c r="S37" s="1547"/>
      <c r="T37" s="1547"/>
      <c r="U37" s="1547"/>
      <c r="V37" s="1547"/>
      <c r="W37" s="1547"/>
      <c r="X37" s="1547"/>
      <c r="Y37" s="1547"/>
      <c r="Z37" s="1547"/>
      <c r="AA37" s="1547"/>
      <c r="AB37" s="1547"/>
      <c r="AC37" s="1547"/>
      <c r="AD37" s="1547"/>
      <c r="AE37" s="1547"/>
      <c r="AF37" s="1547"/>
      <c r="AG37" s="1547"/>
      <c r="AH37" s="1547"/>
      <c r="AI37" s="1547"/>
    </row>
    <row r="38" spans="1:71" s="283" customFormat="1" ht="36" customHeight="1">
      <c r="A38" s="627"/>
      <c r="AJ38" s="371"/>
      <c r="AK38" s="371"/>
      <c r="AL38" s="371"/>
      <c r="AM38" s="371"/>
      <c r="AR38" s="371"/>
      <c r="AS38" s="371"/>
      <c r="AT38" s="371"/>
      <c r="AU38" s="371"/>
      <c r="AZ38" s="371"/>
      <c r="BA38" s="371"/>
      <c r="BB38" s="371"/>
      <c r="BC38" s="371"/>
      <c r="BH38" s="371"/>
      <c r="BI38" s="371"/>
      <c r="BJ38" s="371"/>
      <c r="BK38" s="371"/>
      <c r="BP38" s="371"/>
      <c r="BQ38" s="371"/>
      <c r="BR38" s="371"/>
      <c r="BS38" s="371"/>
    </row>
    <row r="39" spans="1:71" ht="16.5" thickBot="1">
      <c r="A39" s="627"/>
    </row>
    <row r="40" spans="1:71" ht="16.5" thickBot="1">
      <c r="L40" s="1539" t="s">
        <v>392</v>
      </c>
      <c r="M40" s="1540"/>
      <c r="N40" s="1540"/>
      <c r="O40" s="1540"/>
      <c r="P40" s="1540"/>
      <c r="Q40" s="464"/>
      <c r="R40" s="465"/>
    </row>
    <row r="41" spans="1:71" ht="47.25">
      <c r="L41" s="662" t="s">
        <v>393</v>
      </c>
      <c r="M41" s="663" t="s">
        <v>394</v>
      </c>
      <c r="N41" s="663" t="s">
        <v>395</v>
      </c>
      <c r="O41" s="663" t="s">
        <v>396</v>
      </c>
      <c r="P41" s="664" t="s">
        <v>397</v>
      </c>
    </row>
    <row r="42" spans="1:71">
      <c r="L42" s="665" t="s">
        <v>197</v>
      </c>
      <c r="M42" s="666">
        <v>0.8</v>
      </c>
      <c r="N42" s="666">
        <v>0.2</v>
      </c>
      <c r="O42" s="667">
        <v>0.44400000000000001</v>
      </c>
      <c r="P42" s="668">
        <v>0.504</v>
      </c>
    </row>
    <row r="43" spans="1:71">
      <c r="L43" s="665" t="s">
        <v>198</v>
      </c>
      <c r="M43" s="666">
        <v>0.9</v>
      </c>
      <c r="N43" s="666">
        <v>0.1</v>
      </c>
      <c r="O43" s="667">
        <v>0.155</v>
      </c>
      <c r="P43" s="668">
        <v>7.8E-2</v>
      </c>
    </row>
    <row r="44" spans="1:71">
      <c r="L44" s="665" t="s">
        <v>199</v>
      </c>
      <c r="M44" s="666">
        <v>1</v>
      </c>
      <c r="N44" s="666">
        <v>0</v>
      </c>
      <c r="O44" s="667">
        <v>0.40100000000000002</v>
      </c>
      <c r="P44" s="668">
        <v>0</v>
      </c>
    </row>
    <row r="45" spans="1:71" ht="16.5" thickBot="1">
      <c r="L45" s="669" t="s">
        <v>398</v>
      </c>
      <c r="M45" s="670">
        <v>0</v>
      </c>
      <c r="N45" s="670">
        <v>1</v>
      </c>
      <c r="O45" s="671">
        <v>0</v>
      </c>
      <c r="P45" s="672">
        <v>0.41799999999999998</v>
      </c>
    </row>
    <row r="47" spans="1:71">
      <c r="L47" t="s">
        <v>399</v>
      </c>
    </row>
    <row r="48" spans="1:71">
      <c r="L48" t="s">
        <v>400</v>
      </c>
    </row>
    <row r="49" spans="12:12">
      <c r="L49" t="s">
        <v>401</v>
      </c>
    </row>
    <row r="50" spans="12:12">
      <c r="L50" t="s">
        <v>402</v>
      </c>
    </row>
    <row r="51" spans="12:12">
      <c r="L51" t="s">
        <v>403</v>
      </c>
    </row>
    <row r="52" spans="12:12">
      <c r="L52" t="s">
        <v>404</v>
      </c>
    </row>
    <row r="53" spans="12:12">
      <c r="L53" t="s">
        <v>405</v>
      </c>
    </row>
    <row r="54" spans="12:12">
      <c r="L54" t="s">
        <v>406</v>
      </c>
    </row>
  </sheetData>
  <mergeCells count="30">
    <mergeCell ref="B6:B7"/>
    <mergeCell ref="D6:D7"/>
    <mergeCell ref="E6:E7"/>
    <mergeCell ref="F6:F7"/>
    <mergeCell ref="G6:G7"/>
    <mergeCell ref="C6:C7"/>
    <mergeCell ref="P6:S6"/>
    <mergeCell ref="U3:X3"/>
    <mergeCell ref="H6:H7"/>
    <mergeCell ref="I6:I7"/>
    <mergeCell ref="J6:J7"/>
    <mergeCell ref="K6:K7"/>
    <mergeCell ref="L6:L7"/>
    <mergeCell ref="M6:M7"/>
    <mergeCell ref="N6:N7"/>
    <mergeCell ref="O6:O7"/>
    <mergeCell ref="AR6:AU6"/>
    <mergeCell ref="AV6:AY6"/>
    <mergeCell ref="T6:W6"/>
    <mergeCell ref="X6:AA6"/>
    <mergeCell ref="AB6:AE6"/>
    <mergeCell ref="AF6:AI6"/>
    <mergeCell ref="AJ6:AM6"/>
    <mergeCell ref="AN6:AQ6"/>
    <mergeCell ref="L40:P40"/>
    <mergeCell ref="D8:D17"/>
    <mergeCell ref="D18:D21"/>
    <mergeCell ref="D22:D24"/>
    <mergeCell ref="D25:D29"/>
    <mergeCell ref="B37:AI37"/>
  </mergeCells>
  <dataValidations count="1">
    <dataValidation allowBlank="1" showInputMessage="1" showErrorMessage="1" sqref="N8:N29" xr:uid="{1FA3A2F6-B73D-43E9-958F-E787C1C1EDE5}"/>
  </dataValidations>
  <pageMargins left="0.7" right="0.7" top="0.75" bottom="0.75" header="0.3" footer="0.3"/>
  <pageSetup paperSize="17" scale="39"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24AE82-6A1D-4856-87E2-B2A7AF5A5C63}">
  <sheetPr codeName="Sheet11">
    <tabColor rgb="FF92D050"/>
  </sheetPr>
  <dimension ref="A1:AN74"/>
  <sheetViews>
    <sheetView showGridLines="0" tabSelected="1" zoomScale="80" zoomScaleNormal="80" workbookViewId="0">
      <pane xSplit="3" ySplit="8" topLeftCell="D56" activePane="bottomRight" state="frozen"/>
      <selection sqref="A1:XFD1048576"/>
      <selection pane="topRight" sqref="A1:XFD1048576"/>
      <selection pane="bottomLeft" sqref="A1:XFD1048576"/>
      <selection pane="bottomRight" activeCell="R68" sqref="R68:R77"/>
    </sheetView>
  </sheetViews>
  <sheetFormatPr defaultColWidth="8.625" defaultRowHeight="15"/>
  <cols>
    <col min="1" max="1" width="8.625" style="433"/>
    <col min="2" max="2" width="16.75" style="440" customWidth="1"/>
    <col min="3" max="3" width="37.375" style="440" customWidth="1"/>
    <col min="4" max="4" width="15.125" style="440" customWidth="1"/>
    <col min="5" max="5" width="14.875" style="440" bestFit="1" customWidth="1"/>
    <col min="6" max="7" width="13.625" style="609" customWidth="1"/>
    <col min="8" max="12" width="13.625" style="440" customWidth="1"/>
    <col min="13" max="13" width="14.875" style="440" bestFit="1" customWidth="1"/>
    <col min="14" max="17" width="13.625" style="440" customWidth="1"/>
    <col min="18" max="16384" width="8.625" style="433"/>
  </cols>
  <sheetData>
    <row r="1" spans="1:40" s="122" customFormat="1" ht="15.75">
      <c r="A1" s="25" t="s">
        <v>95</v>
      </c>
      <c r="B1" s="466" t="s">
        <v>1774</v>
      </c>
      <c r="D1" s="123"/>
      <c r="F1" s="604"/>
      <c r="G1" s="604"/>
      <c r="H1" s="123"/>
      <c r="R1" s="123"/>
      <c r="V1" s="123"/>
      <c r="Z1" s="123"/>
      <c r="AD1" s="123"/>
      <c r="AH1" s="123"/>
      <c r="AL1" s="124"/>
      <c r="AN1" s="125"/>
    </row>
    <row r="2" spans="1:40" s="122" customFormat="1" ht="15.75">
      <c r="A2" s="25" t="s">
        <v>96</v>
      </c>
      <c r="B2" s="265" t="s">
        <v>2</v>
      </c>
      <c r="D2" s="123"/>
      <c r="F2" s="604"/>
      <c r="G2" s="1453"/>
      <c r="H2" s="123"/>
      <c r="R2" s="123"/>
      <c r="V2" s="123"/>
      <c r="Z2" s="123"/>
      <c r="AD2" s="123"/>
      <c r="AH2" s="123"/>
      <c r="AL2" s="124"/>
      <c r="AN2" s="125"/>
    </row>
    <row r="3" spans="1:40" s="122" customFormat="1" ht="15.75">
      <c r="A3" s="383" t="s">
        <v>407</v>
      </c>
      <c r="B3" s="383"/>
      <c r="C3" s="383"/>
      <c r="D3" s="383"/>
      <c r="F3" s="604"/>
      <c r="G3" s="1454"/>
      <c r="H3" s="123"/>
      <c r="R3" s="123"/>
      <c r="V3" s="123"/>
      <c r="Z3" s="123"/>
      <c r="AD3" s="123"/>
      <c r="AH3" s="123"/>
      <c r="AL3" s="124"/>
      <c r="AN3" s="125"/>
    </row>
    <row r="4" spans="1:40">
      <c r="D4" s="537"/>
      <c r="R4" s="440"/>
    </row>
    <row r="5" spans="1:40">
      <c r="B5" s="1568"/>
      <c r="C5" s="1568"/>
      <c r="D5" s="1568"/>
      <c r="E5" s="1568"/>
      <c r="F5" s="1568"/>
      <c r="G5" s="1568"/>
      <c r="H5" s="1568"/>
      <c r="I5" s="1568"/>
      <c r="J5" s="1568"/>
      <c r="K5" s="482"/>
      <c r="L5" s="482"/>
      <c r="M5" s="482"/>
      <c r="N5" s="482"/>
      <c r="O5" s="482"/>
      <c r="P5" s="482"/>
      <c r="Q5" s="482"/>
    </row>
    <row r="6" spans="1:40">
      <c r="B6" s="1569"/>
      <c r="C6" s="1569"/>
      <c r="D6" s="1569"/>
      <c r="E6" s="1569"/>
      <c r="F6" s="1569"/>
      <c r="G6" s="1569"/>
      <c r="H6" s="1569"/>
      <c r="I6" s="1569"/>
      <c r="J6" s="1569"/>
      <c r="K6" s="483"/>
      <c r="L6" s="483"/>
      <c r="M6" s="483"/>
      <c r="N6" s="483"/>
      <c r="O6" s="483"/>
      <c r="P6" s="483"/>
      <c r="Q6" s="483"/>
    </row>
    <row r="7" spans="1:40" ht="15.75" thickBot="1">
      <c r="B7" s="483"/>
      <c r="C7" s="483"/>
      <c r="D7" s="483"/>
      <c r="E7" s="455"/>
      <c r="F7" s="610"/>
      <c r="G7" s="610"/>
      <c r="H7" s="486"/>
      <c r="I7" s="486"/>
      <c r="J7" s="486"/>
      <c r="K7" s="486"/>
      <c r="L7" s="486"/>
      <c r="M7" s="486"/>
      <c r="N7" s="486"/>
      <c r="O7" s="486"/>
      <c r="P7" s="486"/>
      <c r="Q7" s="486"/>
    </row>
    <row r="8" spans="1:40" ht="45.75" thickBot="1">
      <c r="B8" s="1035" t="s">
        <v>196</v>
      </c>
      <c r="C8" s="449" t="s">
        <v>408</v>
      </c>
      <c r="D8" s="441" t="s">
        <v>409</v>
      </c>
      <c r="E8" s="441" t="s">
        <v>410</v>
      </c>
      <c r="F8" s="605" t="s">
        <v>411</v>
      </c>
      <c r="G8" s="605" t="s">
        <v>412</v>
      </c>
      <c r="H8" s="441" t="s">
        <v>413</v>
      </c>
      <c r="I8" s="441" t="s">
        <v>414</v>
      </c>
      <c r="J8" s="441" t="s">
        <v>2117</v>
      </c>
      <c r="K8" s="441" t="s">
        <v>415</v>
      </c>
      <c r="L8" s="441" t="s">
        <v>295</v>
      </c>
      <c r="M8" s="441" t="s">
        <v>296</v>
      </c>
      <c r="N8" s="441" t="s">
        <v>2116</v>
      </c>
      <c r="O8" s="441" t="s">
        <v>297</v>
      </c>
      <c r="P8" s="441" t="s">
        <v>298</v>
      </c>
      <c r="Q8" s="450" t="s">
        <v>299</v>
      </c>
    </row>
    <row r="9" spans="1:40" ht="15.75">
      <c r="B9" s="1570">
        <v>2024</v>
      </c>
      <c r="C9" s="1027" t="s">
        <v>17</v>
      </c>
      <c r="D9" s="1028">
        <v>254273099</v>
      </c>
      <c r="E9" s="1028">
        <v>286273977.83226448</v>
      </c>
      <c r="F9" s="1029">
        <v>1.0614684711817981</v>
      </c>
      <c r="G9" s="1029">
        <v>1.1169899740302411</v>
      </c>
      <c r="H9" s="1028">
        <v>663701407.15544903</v>
      </c>
      <c r="I9" s="1028">
        <v>118258.59872738148</v>
      </c>
      <c r="J9" s="1028">
        <v>4377256.7462657019</v>
      </c>
      <c r="K9" s="1028">
        <v>85911.722011019985</v>
      </c>
      <c r="L9" s="1028">
        <v>59931.062987268961</v>
      </c>
      <c r="M9" s="1028">
        <v>5806341108.1262617</v>
      </c>
      <c r="N9" s="1028">
        <v>40248713.036065824</v>
      </c>
      <c r="O9" s="1028">
        <v>576761.57196618791</v>
      </c>
      <c r="P9" s="1028">
        <v>725055.7872121355</v>
      </c>
      <c r="Q9" s="1030">
        <v>725055.7872121355</v>
      </c>
    </row>
    <row r="10" spans="1:40" ht="15.75">
      <c r="B10" s="1571"/>
      <c r="C10" s="487" t="s">
        <v>22</v>
      </c>
      <c r="D10" s="456">
        <v>64956929</v>
      </c>
      <c r="E10" s="456">
        <v>29127128.16376682</v>
      </c>
      <c r="F10" s="611">
        <v>0.48969645489024538</v>
      </c>
      <c r="G10" s="611">
        <v>0.63473348511568761</v>
      </c>
      <c r="H10" s="456">
        <v>26164158.353630163</v>
      </c>
      <c r="I10" s="456">
        <v>4227.9738450726973</v>
      </c>
      <c r="J10" s="456">
        <v>708132.11276102532</v>
      </c>
      <c r="K10" s="456">
        <v>1225.9669240091835</v>
      </c>
      <c r="L10" s="456">
        <v>5285.1435145054247</v>
      </c>
      <c r="M10" s="456">
        <v>374022173.27063197</v>
      </c>
      <c r="N10" s="456">
        <v>11085213.916027563</v>
      </c>
      <c r="O10" s="456">
        <v>26861.042808115519</v>
      </c>
      <c r="P10" s="456">
        <v>80137.979473828076</v>
      </c>
      <c r="Q10" s="475">
        <v>80137.979473828076</v>
      </c>
    </row>
    <row r="11" spans="1:40" ht="15.75">
      <c r="B11" s="1571"/>
      <c r="C11" s="487" t="s">
        <v>25</v>
      </c>
      <c r="D11" s="456">
        <v>29995806</v>
      </c>
      <c r="E11" s="456">
        <v>2963824.440584166</v>
      </c>
      <c r="F11" s="611">
        <v>9.8466938171645299E-2</v>
      </c>
      <c r="G11" s="611">
        <v>9.8466938171645299E-2</v>
      </c>
      <c r="H11" s="456">
        <v>8304097.17294</v>
      </c>
      <c r="I11" s="456">
        <v>2900.7869131756361</v>
      </c>
      <c r="J11" s="456">
        <v>23685.880284520757</v>
      </c>
      <c r="K11" s="456">
        <v>763.97693991047993</v>
      </c>
      <c r="L11" s="456">
        <v>138.56239966444656</v>
      </c>
      <c r="M11" s="456">
        <v>99649166.075280011</v>
      </c>
      <c r="N11" s="456">
        <v>284230.56341424881</v>
      </c>
      <c r="O11" s="456">
        <v>11072.683170398197</v>
      </c>
      <c r="P11" s="456">
        <v>1662.7487959733592</v>
      </c>
      <c r="Q11" s="475">
        <v>1662.7487959733592</v>
      </c>
    </row>
    <row r="12" spans="1:40" ht="15.75">
      <c r="B12" s="1571"/>
      <c r="C12" s="1034" t="s">
        <v>27</v>
      </c>
      <c r="D12" s="459">
        <v>19429736</v>
      </c>
      <c r="E12" s="1031"/>
      <c r="F12" s="1032"/>
      <c r="G12" s="1032"/>
      <c r="H12" s="1031"/>
      <c r="I12" s="1031"/>
      <c r="J12" s="1031"/>
      <c r="K12" s="1031"/>
      <c r="L12" s="1031"/>
      <c r="M12" s="1031"/>
      <c r="N12" s="1031"/>
      <c r="O12" s="1031"/>
      <c r="P12" s="1031"/>
      <c r="Q12" s="1033"/>
    </row>
    <row r="13" spans="1:40" ht="16.5" thickBot="1">
      <c r="B13" s="1571"/>
      <c r="C13" s="488" t="s">
        <v>328</v>
      </c>
      <c r="D13" s="460">
        <v>16840122</v>
      </c>
      <c r="E13" s="1031"/>
      <c r="F13" s="1032"/>
      <c r="G13" s="1032"/>
      <c r="H13" s="1031"/>
      <c r="I13" s="1031"/>
      <c r="J13" s="1031"/>
      <c r="K13" s="1031"/>
      <c r="L13" s="1031"/>
      <c r="M13" s="1031"/>
      <c r="N13" s="1031"/>
      <c r="O13" s="1031"/>
      <c r="P13" s="1031"/>
      <c r="Q13" s="1033"/>
    </row>
    <row r="14" spans="1:40" ht="16.5" thickBot="1">
      <c r="B14" s="1572"/>
      <c r="C14" s="449" t="s">
        <v>2305</v>
      </c>
      <c r="D14" s="457">
        <v>385495692</v>
      </c>
      <c r="E14" s="457">
        <v>318364930.43661547</v>
      </c>
      <c r="F14" s="606">
        <v>0.85214001840142994</v>
      </c>
      <c r="G14" s="606">
        <v>0.91804931307961091</v>
      </c>
      <c r="H14" s="457">
        <v>698169662.68201923</v>
      </c>
      <c r="I14" s="457">
        <v>125387.35948562982</v>
      </c>
      <c r="J14" s="457">
        <v>5109074.7393112481</v>
      </c>
      <c r="K14" s="457">
        <v>87901.665874939659</v>
      </c>
      <c r="L14" s="457">
        <v>65354.768901438838</v>
      </c>
      <c r="M14" s="457">
        <v>6280012447.4721737</v>
      </c>
      <c r="N14" s="457">
        <v>51618157.515507631</v>
      </c>
      <c r="O14" s="457">
        <v>614695.29794470163</v>
      </c>
      <c r="P14" s="457">
        <v>806856.51548193698</v>
      </c>
      <c r="Q14" s="476">
        <v>806856.51548193698</v>
      </c>
    </row>
    <row r="15" spans="1:40" ht="15.75">
      <c r="B15" s="1570">
        <v>2025</v>
      </c>
      <c r="C15" s="1027" t="s">
        <v>17</v>
      </c>
      <c r="D15" s="1028">
        <v>250697500</v>
      </c>
      <c r="E15" s="1028">
        <v>285248026.1779747</v>
      </c>
      <c r="F15" s="1029">
        <v>1.0864954641095017</v>
      </c>
      <c r="G15" s="1029">
        <v>1.129838266960713</v>
      </c>
      <c r="H15" s="1028">
        <v>657712559.70791459</v>
      </c>
      <c r="I15" s="1028">
        <v>135531.00897557332</v>
      </c>
      <c r="J15" s="1028">
        <v>4328648.0064975228</v>
      </c>
      <c r="K15" s="1028">
        <v>87314.602447669196</v>
      </c>
      <c r="L15" s="1028">
        <v>62868.282662075238</v>
      </c>
      <c r="M15" s="1028">
        <v>5780969912.4023066</v>
      </c>
      <c r="N15" s="1028">
        <v>43411082.073930636</v>
      </c>
      <c r="O15" s="1028">
        <v>555760.12614453735</v>
      </c>
      <c r="P15" s="1028">
        <v>799506.40956745681</v>
      </c>
      <c r="Q15" s="1030">
        <v>799506.40956745681</v>
      </c>
    </row>
    <row r="16" spans="1:40" ht="15.75">
      <c r="B16" s="1571"/>
      <c r="C16" s="487" t="s">
        <v>22</v>
      </c>
      <c r="D16" s="456">
        <v>69780109</v>
      </c>
      <c r="E16" s="456">
        <v>36144564.707453527</v>
      </c>
      <c r="F16" s="611">
        <v>0.54644791965691908</v>
      </c>
      <c r="G16" s="611">
        <v>0.72741260804474006</v>
      </c>
      <c r="H16" s="456">
        <v>27225794.313937556</v>
      </c>
      <c r="I16" s="456">
        <v>4545.2377365906823</v>
      </c>
      <c r="J16" s="456">
        <v>1069696.6231210814</v>
      </c>
      <c r="K16" s="456">
        <v>1697.1724279481984</v>
      </c>
      <c r="L16" s="456">
        <v>7415.4608100834785</v>
      </c>
      <c r="M16" s="456">
        <v>388790785.06978756</v>
      </c>
      <c r="N16" s="456">
        <v>16558629.762946259</v>
      </c>
      <c r="O16" s="456">
        <v>30335.887947559146</v>
      </c>
      <c r="P16" s="456">
        <v>112309.1112780197</v>
      </c>
      <c r="Q16" s="475">
        <v>112309.1112780197</v>
      </c>
    </row>
    <row r="17" spans="2:17" ht="15.75">
      <c r="B17" s="1571"/>
      <c r="C17" s="487" t="s">
        <v>25</v>
      </c>
      <c r="D17" s="456">
        <v>31064147</v>
      </c>
      <c r="E17" s="456">
        <v>3111886.069806892</v>
      </c>
      <c r="F17" s="611">
        <v>9.963940560463494E-2</v>
      </c>
      <c r="G17" s="611">
        <v>9.963940560463494E-2</v>
      </c>
      <c r="H17" s="456">
        <v>8548900.7103000004</v>
      </c>
      <c r="I17" s="456">
        <v>2986.3295969122219</v>
      </c>
      <c r="J17" s="456">
        <v>24394.922217418829</v>
      </c>
      <c r="K17" s="456">
        <v>907.03836536283006</v>
      </c>
      <c r="L17" s="456">
        <v>142.7102949719002</v>
      </c>
      <c r="M17" s="456">
        <v>102586808.52360001</v>
      </c>
      <c r="N17" s="456">
        <v>292739.06660902593</v>
      </c>
      <c r="O17" s="456">
        <v>11671.81413977259</v>
      </c>
      <c r="P17" s="456">
        <v>1712.5235396627959</v>
      </c>
      <c r="Q17" s="475">
        <v>1712.5235396627959</v>
      </c>
    </row>
    <row r="18" spans="2:17" ht="15.75">
      <c r="B18" s="1571"/>
      <c r="C18" s="1034" t="s">
        <v>27</v>
      </c>
      <c r="D18" s="459">
        <v>19702111</v>
      </c>
      <c r="E18" s="1031"/>
      <c r="F18" s="1032"/>
      <c r="G18" s="1032"/>
      <c r="H18" s="1031"/>
      <c r="I18" s="1031"/>
      <c r="J18" s="1031"/>
      <c r="K18" s="1031"/>
      <c r="L18" s="1031"/>
      <c r="M18" s="1031"/>
      <c r="N18" s="1031"/>
      <c r="O18" s="1031"/>
      <c r="P18" s="1031"/>
      <c r="Q18" s="1033"/>
    </row>
    <row r="19" spans="2:17" ht="16.5" thickBot="1">
      <c r="B19" s="1571"/>
      <c r="C19" s="488" t="s">
        <v>328</v>
      </c>
      <c r="D19" s="460">
        <v>17272360</v>
      </c>
      <c r="E19" s="1031"/>
      <c r="F19" s="1032"/>
      <c r="G19" s="1032"/>
      <c r="H19" s="1031"/>
      <c r="I19" s="1031"/>
      <c r="J19" s="1031"/>
      <c r="K19" s="1031"/>
      <c r="L19" s="1031"/>
      <c r="M19" s="1031"/>
      <c r="N19" s="1031"/>
      <c r="O19" s="1031"/>
      <c r="P19" s="1031"/>
      <c r="Q19" s="1033"/>
    </row>
    <row r="20" spans="2:17" ht="16.5" thickBot="1">
      <c r="B20" s="1572"/>
      <c r="C20" s="449" t="s">
        <v>2305</v>
      </c>
      <c r="D20" s="457">
        <v>388516227</v>
      </c>
      <c r="E20" s="457">
        <v>324504476.95523512</v>
      </c>
      <c r="F20" s="606">
        <v>0.86886452597647645</v>
      </c>
      <c r="G20" s="606">
        <v>0.93399508552904953</v>
      </c>
      <c r="H20" s="457">
        <v>693487254.7321521</v>
      </c>
      <c r="I20" s="457">
        <v>143062.57630907622</v>
      </c>
      <c r="J20" s="457">
        <v>5422739.5518360222</v>
      </c>
      <c r="K20" s="457">
        <v>89918.81324098022</v>
      </c>
      <c r="L20" s="457">
        <v>70426.453767130617</v>
      </c>
      <c r="M20" s="457">
        <v>6272347505.9956942</v>
      </c>
      <c r="N20" s="457">
        <v>60262450.903485924</v>
      </c>
      <c r="O20" s="457">
        <v>597767.82823186903</v>
      </c>
      <c r="P20" s="457">
        <v>913528.04438513936</v>
      </c>
      <c r="Q20" s="476">
        <v>913528.04438513936</v>
      </c>
    </row>
    <row r="21" spans="2:17" ht="15.75">
      <c r="B21" s="1570">
        <v>2026</v>
      </c>
      <c r="C21" s="1027" t="s">
        <v>17</v>
      </c>
      <c r="D21" s="1028">
        <v>256043177</v>
      </c>
      <c r="E21" s="1028">
        <v>310701034.20591885</v>
      </c>
      <c r="F21" s="1029">
        <v>1.0958594498016361</v>
      </c>
      <c r="G21" s="1029">
        <v>1.2014879709230939</v>
      </c>
      <c r="H21" s="1028">
        <v>699107938.68776703</v>
      </c>
      <c r="I21" s="1028">
        <v>131361.15547980045</v>
      </c>
      <c r="J21" s="1028">
        <v>3551869.0484168441</v>
      </c>
      <c r="K21" s="1028">
        <v>113116.61323009511</v>
      </c>
      <c r="L21" s="1028">
        <v>52234.869885971661</v>
      </c>
      <c r="M21" s="1028">
        <v>5481273442.8413792</v>
      </c>
      <c r="N21" s="1028">
        <v>38469142.946294963</v>
      </c>
      <c r="O21" s="1028">
        <v>619510.83186111948</v>
      </c>
      <c r="P21" s="1028">
        <v>688668.46397869522</v>
      </c>
      <c r="Q21" s="1030">
        <v>688668.46397869522</v>
      </c>
    </row>
    <row r="22" spans="2:17" ht="15.75">
      <c r="B22" s="1571"/>
      <c r="C22" s="487" t="s">
        <v>22</v>
      </c>
      <c r="D22" s="456">
        <v>68360572</v>
      </c>
      <c r="E22" s="456">
        <v>30003633.72598223</v>
      </c>
      <c r="F22" s="611">
        <v>0.51048693394057976</v>
      </c>
      <c r="G22" s="611">
        <v>0.61910922170099603</v>
      </c>
      <c r="H22" s="456">
        <v>26766495.051656861</v>
      </c>
      <c r="I22" s="456">
        <v>5022.6717074662256</v>
      </c>
      <c r="J22" s="456">
        <v>497779.58286136785</v>
      </c>
      <c r="K22" s="456">
        <v>1809.5389099402682</v>
      </c>
      <c r="L22" s="456">
        <v>4030.2062828506259</v>
      </c>
      <c r="M22" s="456">
        <v>381133380.43723416</v>
      </c>
      <c r="N22" s="456">
        <v>7979874.159050554</v>
      </c>
      <c r="O22" s="456">
        <v>31151.61177644314</v>
      </c>
      <c r="P22" s="456">
        <v>61727.933736960615</v>
      </c>
      <c r="Q22" s="475">
        <v>61727.933736960615</v>
      </c>
    </row>
    <row r="23" spans="2:17" ht="15.75">
      <c r="B23" s="1571"/>
      <c r="C23" s="487" t="s">
        <v>25</v>
      </c>
      <c r="D23" s="456">
        <v>32152325</v>
      </c>
      <c r="E23" s="456">
        <v>3324732.9243454887</v>
      </c>
      <c r="F23" s="611">
        <v>0.10270220844957305</v>
      </c>
      <c r="G23" s="611">
        <v>0.10270220844957305</v>
      </c>
      <c r="H23" s="456">
        <v>8805158.0778000001</v>
      </c>
      <c r="I23" s="456">
        <v>3075.8451939756669</v>
      </c>
      <c r="J23" s="456">
        <v>25125.764509179618</v>
      </c>
      <c r="K23" s="456">
        <v>943.91294594015994</v>
      </c>
      <c r="L23" s="456">
        <v>146.9857223787009</v>
      </c>
      <c r="M23" s="456">
        <v>105661896.93359999</v>
      </c>
      <c r="N23" s="456">
        <v>301509.17411015544</v>
      </c>
      <c r="O23" s="456">
        <v>12200.427032599679</v>
      </c>
      <c r="P23" s="456">
        <v>1763.8286685444041</v>
      </c>
      <c r="Q23" s="475">
        <v>1763.8286685444041</v>
      </c>
    </row>
    <row r="24" spans="2:17" ht="15.75">
      <c r="B24" s="1571"/>
      <c r="C24" s="1034" t="s">
        <v>27</v>
      </c>
      <c r="D24" s="459">
        <v>19975038</v>
      </c>
      <c r="E24" s="1031"/>
      <c r="F24" s="1032"/>
      <c r="G24" s="1032"/>
      <c r="H24" s="1031"/>
      <c r="I24" s="1031"/>
      <c r="J24" s="1031"/>
      <c r="K24" s="1031"/>
      <c r="L24" s="1031"/>
      <c r="M24" s="1031"/>
      <c r="N24" s="1031"/>
      <c r="O24" s="1031"/>
      <c r="P24" s="1031"/>
      <c r="Q24" s="1033"/>
    </row>
    <row r="25" spans="2:17" ht="16.5" thickBot="1">
      <c r="B25" s="1571"/>
      <c r="C25" s="488" t="s">
        <v>328</v>
      </c>
      <c r="D25" s="460">
        <v>17600339</v>
      </c>
      <c r="E25" s="1031"/>
      <c r="F25" s="1032"/>
      <c r="G25" s="1032"/>
      <c r="H25" s="1031"/>
      <c r="I25" s="1031"/>
      <c r="J25" s="1031"/>
      <c r="K25" s="1031"/>
      <c r="L25" s="1031"/>
      <c r="M25" s="1031"/>
      <c r="N25" s="1031"/>
      <c r="O25" s="1031"/>
      <c r="P25" s="1031"/>
      <c r="Q25" s="1033"/>
    </row>
    <row r="26" spans="2:17" ht="16.5" thickBot="1">
      <c r="B26" s="1572"/>
      <c r="C26" s="449" t="s">
        <v>2305</v>
      </c>
      <c r="D26" s="457">
        <v>394131451</v>
      </c>
      <c r="E26" s="457">
        <v>344029400.85624659</v>
      </c>
      <c r="F26" s="606">
        <v>0.88383156986628519</v>
      </c>
      <c r="G26" s="606">
        <v>0.97143769495805476</v>
      </c>
      <c r="H26" s="457">
        <v>734679591.81722391</v>
      </c>
      <c r="I26" s="457">
        <v>139459.67238124233</v>
      </c>
      <c r="J26" s="457">
        <v>4074774.3957873918</v>
      </c>
      <c r="K26" s="457">
        <v>115870.06508597554</v>
      </c>
      <c r="L26" s="457">
        <v>56412.061891200989</v>
      </c>
      <c r="M26" s="457">
        <v>5968068720.2122135</v>
      </c>
      <c r="N26" s="457">
        <v>46750526.279455669</v>
      </c>
      <c r="O26" s="457">
        <v>662862.87067016237</v>
      </c>
      <c r="P26" s="457">
        <v>752160.22638420027</v>
      </c>
      <c r="Q26" s="476">
        <v>752160.22638420027</v>
      </c>
    </row>
    <row r="27" spans="2:17" ht="15.75">
      <c r="B27" s="1570">
        <v>2027</v>
      </c>
      <c r="C27" s="1027" t="s">
        <v>17</v>
      </c>
      <c r="D27" s="1028">
        <v>253679522</v>
      </c>
      <c r="E27" s="1028">
        <v>353009047.06660074</v>
      </c>
      <c r="F27" s="1029">
        <v>1.109595434578343</v>
      </c>
      <c r="G27" s="1029">
        <v>1.3848636780484933</v>
      </c>
      <c r="H27" s="1028">
        <v>669385501.60844958</v>
      </c>
      <c r="I27" s="1028">
        <v>153464.56043407466</v>
      </c>
      <c r="J27" s="1028">
        <v>878359.90469999996</v>
      </c>
      <c r="K27" s="1028">
        <v>134547.49790081827</v>
      </c>
      <c r="L27" s="1028">
        <v>18317.9174630985</v>
      </c>
      <c r="M27" s="1028">
        <v>5222775584.72264</v>
      </c>
      <c r="N27" s="1028">
        <v>13909846.710999997</v>
      </c>
      <c r="O27" s="1028">
        <v>881117.42642139085</v>
      </c>
      <c r="P27" s="1028">
        <v>279065.28356840252</v>
      </c>
      <c r="Q27" s="1030">
        <v>279065.28356840252</v>
      </c>
    </row>
    <row r="28" spans="2:17" ht="15.75">
      <c r="B28" s="1571"/>
      <c r="C28" s="487" t="s">
        <v>22</v>
      </c>
      <c r="D28" s="456">
        <v>67443959</v>
      </c>
      <c r="E28" s="456">
        <v>31156779.831570733</v>
      </c>
      <c r="F28" s="611">
        <v>0.53270767768927463</v>
      </c>
      <c r="G28" s="611">
        <v>0.63331604605221981</v>
      </c>
      <c r="H28" s="456">
        <v>25490063.616564929</v>
      </c>
      <c r="I28" s="456">
        <v>4900.3552970789733</v>
      </c>
      <c r="J28" s="456">
        <v>587784.14247052907</v>
      </c>
      <c r="K28" s="456">
        <v>1864.7476395747476</v>
      </c>
      <c r="L28" s="456">
        <v>4556.7329565642158</v>
      </c>
      <c r="M28" s="456">
        <v>361769827.62297195</v>
      </c>
      <c r="N28" s="456">
        <v>9354916.6489468887</v>
      </c>
      <c r="O28" s="456">
        <v>29311.361551861766</v>
      </c>
      <c r="P28" s="456">
        <v>69771.932302854169</v>
      </c>
      <c r="Q28" s="475">
        <v>69771.932302854169</v>
      </c>
    </row>
    <row r="29" spans="2:17" ht="15.75">
      <c r="B29" s="1571"/>
      <c r="C29" s="487" t="s">
        <v>25</v>
      </c>
      <c r="D29" s="456">
        <v>33170902</v>
      </c>
      <c r="E29" s="456">
        <v>3546258.8691025609</v>
      </c>
      <c r="F29" s="611">
        <v>0.10611449868996915</v>
      </c>
      <c r="G29" s="611">
        <v>0.10611449868996915</v>
      </c>
      <c r="H29" s="456">
        <v>9069069.7225800008</v>
      </c>
      <c r="I29" s="456">
        <v>3168.0412060259032</v>
      </c>
      <c r="J29" s="456">
        <v>25880.997652561262</v>
      </c>
      <c r="K29" s="456">
        <v>1071.9640412089559</v>
      </c>
      <c r="L29" s="456">
        <v>151.40383626748371</v>
      </c>
      <c r="M29" s="456">
        <v>108828836.67095999</v>
      </c>
      <c r="N29" s="456">
        <v>310571.97183073516</v>
      </c>
      <c r="O29" s="456">
        <v>12763.808727559091</v>
      </c>
      <c r="P29" s="456">
        <v>1816.8460352098066</v>
      </c>
      <c r="Q29" s="475">
        <v>1816.8460352098066</v>
      </c>
    </row>
    <row r="30" spans="2:17" ht="15.75">
      <c r="B30" s="1571"/>
      <c r="C30" s="1034" t="s">
        <v>27</v>
      </c>
      <c r="D30" s="459">
        <v>20135396</v>
      </c>
      <c r="E30" s="1031"/>
      <c r="F30" s="1032"/>
      <c r="G30" s="1032"/>
      <c r="H30" s="1031"/>
      <c r="I30" s="1031"/>
      <c r="J30" s="1031"/>
      <c r="K30" s="1031"/>
      <c r="L30" s="1031"/>
      <c r="M30" s="1031"/>
      <c r="N30" s="1031"/>
      <c r="O30" s="1031"/>
      <c r="P30" s="1031"/>
      <c r="Q30" s="1033"/>
    </row>
    <row r="31" spans="2:17" ht="16.5" thickBot="1">
      <c r="B31" s="1571"/>
      <c r="C31" s="488" t="s">
        <v>328</v>
      </c>
      <c r="D31" s="460">
        <v>17777135</v>
      </c>
      <c r="E31" s="1031"/>
      <c r="F31" s="1032"/>
      <c r="G31" s="1032"/>
      <c r="H31" s="1031"/>
      <c r="I31" s="1031"/>
      <c r="J31" s="1031"/>
      <c r="K31" s="1031"/>
      <c r="L31" s="1031"/>
      <c r="M31" s="1031"/>
      <c r="N31" s="1031"/>
      <c r="O31" s="1031"/>
      <c r="P31" s="1031"/>
      <c r="Q31" s="1033"/>
    </row>
    <row r="32" spans="2:17" ht="16.5" thickBot="1">
      <c r="B32" s="1572"/>
      <c r="C32" s="449" t="s">
        <v>2305</v>
      </c>
      <c r="D32" s="457">
        <v>392206914</v>
      </c>
      <c r="E32" s="457">
        <v>387712085.76727402</v>
      </c>
      <c r="F32" s="606">
        <v>0.90719554874673547</v>
      </c>
      <c r="G32" s="606">
        <v>1.0928405479813874</v>
      </c>
      <c r="H32" s="457">
        <v>703944634.9475944</v>
      </c>
      <c r="I32" s="457">
        <v>161532.95693717952</v>
      </c>
      <c r="J32" s="457">
        <v>1492025.0448230903</v>
      </c>
      <c r="K32" s="457">
        <v>137484.20958160199</v>
      </c>
      <c r="L32" s="457">
        <v>23026.054255930198</v>
      </c>
      <c r="M32" s="457">
        <v>5693374249.016572</v>
      </c>
      <c r="N32" s="457">
        <v>23575335.331777621</v>
      </c>
      <c r="O32" s="457">
        <v>923192.59670081164</v>
      </c>
      <c r="P32" s="457">
        <v>350654.06190646649</v>
      </c>
      <c r="Q32" s="476">
        <v>350654.06190646649</v>
      </c>
    </row>
    <row r="33" spans="2:17" ht="15.75">
      <c r="B33" s="1570">
        <v>2028</v>
      </c>
      <c r="C33" s="1027" t="s">
        <v>17</v>
      </c>
      <c r="D33" s="1028">
        <v>259828713</v>
      </c>
      <c r="E33" s="1028">
        <v>361565986</v>
      </c>
      <c r="F33" s="1029">
        <v>1.109595434578343</v>
      </c>
      <c r="G33" s="1029">
        <v>1.3848636780484933</v>
      </c>
      <c r="H33" s="1028">
        <v>685611406.16743839</v>
      </c>
      <c r="I33" s="1028">
        <v>157184.54137899663</v>
      </c>
      <c r="J33" s="1028">
        <v>899651.34878992802</v>
      </c>
      <c r="K33" s="1028">
        <v>137808.92924993412</v>
      </c>
      <c r="L33" s="1028">
        <v>18761.943782404007</v>
      </c>
      <c r="M33" s="1028">
        <v>5349375664.8963165</v>
      </c>
      <c r="N33" s="1028">
        <v>14247021.395274637</v>
      </c>
      <c r="O33" s="1028">
        <v>902475.71283784532</v>
      </c>
      <c r="P33" s="1028">
        <v>285829.82604210061</v>
      </c>
      <c r="Q33" s="1030">
        <v>285829.82604210061</v>
      </c>
    </row>
    <row r="34" spans="2:17" ht="15.75">
      <c r="B34" s="1571"/>
      <c r="C34" s="487" t="s">
        <v>22</v>
      </c>
      <c r="D34" s="456">
        <v>68836400</v>
      </c>
      <c r="E34" s="456">
        <v>31912020</v>
      </c>
      <c r="F34" s="611">
        <v>0.53270767768927463</v>
      </c>
      <c r="G34" s="611">
        <v>0.63331604605221981</v>
      </c>
      <c r="H34" s="456">
        <v>26107942.758630462</v>
      </c>
      <c r="I34" s="456">
        <v>5019.1399094801673</v>
      </c>
      <c r="J34" s="456">
        <v>602032.03008401464</v>
      </c>
      <c r="K34" s="456">
        <v>1909.9491223580394</v>
      </c>
      <c r="L34" s="456">
        <v>4667.1881634313322</v>
      </c>
      <c r="M34" s="456">
        <v>370539128.24455273</v>
      </c>
      <c r="N34" s="456">
        <v>9581679.8285173625</v>
      </c>
      <c r="O34" s="456">
        <v>30021.868955878901</v>
      </c>
      <c r="P34" s="456">
        <v>71463.203941875356</v>
      </c>
      <c r="Q34" s="475">
        <v>71463.203941875356</v>
      </c>
    </row>
    <row r="35" spans="2:17" ht="15.75">
      <c r="B35" s="1571"/>
      <c r="C35" s="487" t="s">
        <v>25</v>
      </c>
      <c r="D35" s="456">
        <v>33974964</v>
      </c>
      <c r="E35" s="456">
        <v>3632220</v>
      </c>
      <c r="F35" s="611">
        <v>0.10611449868996915</v>
      </c>
      <c r="G35" s="611">
        <v>0.10611449868996915</v>
      </c>
      <c r="H35" s="456">
        <v>9288903.9726553392</v>
      </c>
      <c r="I35" s="456">
        <v>3244.8345248599712</v>
      </c>
      <c r="J35" s="456">
        <v>26508.353035659351</v>
      </c>
      <c r="K35" s="456">
        <v>1097.948449567861</v>
      </c>
      <c r="L35" s="456">
        <v>155.0738652586075</v>
      </c>
      <c r="M35" s="456">
        <v>111466847.67186406</v>
      </c>
      <c r="N35" s="456">
        <v>318100.2364279122</v>
      </c>
      <c r="O35" s="456">
        <v>13073.203451115125</v>
      </c>
      <c r="P35" s="456">
        <v>1860.8863831032927</v>
      </c>
      <c r="Q35" s="475">
        <v>1860.8863831032927</v>
      </c>
    </row>
    <row r="36" spans="2:17" ht="15.75">
      <c r="B36" s="1571"/>
      <c r="C36" s="1034" t="s">
        <v>27</v>
      </c>
      <c r="D36" s="459">
        <v>20623478</v>
      </c>
      <c r="E36" s="1031"/>
      <c r="F36" s="1032"/>
      <c r="G36" s="1032"/>
      <c r="H36" s="1031"/>
      <c r="I36" s="1031"/>
      <c r="J36" s="1031"/>
      <c r="K36" s="1031"/>
      <c r="L36" s="1031"/>
      <c r="M36" s="1031"/>
      <c r="N36" s="1031"/>
      <c r="O36" s="1031"/>
      <c r="P36" s="1031"/>
      <c r="Q36" s="1033"/>
    </row>
    <row r="37" spans="2:17" ht="16.5" thickBot="1">
      <c r="B37" s="1571"/>
      <c r="C37" s="488" t="s">
        <v>328</v>
      </c>
      <c r="D37" s="460">
        <v>18085175</v>
      </c>
      <c r="E37" s="1031"/>
      <c r="F37" s="1032"/>
      <c r="G37" s="1032"/>
      <c r="H37" s="1031"/>
      <c r="I37" s="1031"/>
      <c r="J37" s="1031"/>
      <c r="K37" s="1031"/>
      <c r="L37" s="1031"/>
      <c r="M37" s="1031"/>
      <c r="N37" s="1031"/>
      <c r="O37" s="1031"/>
      <c r="P37" s="1031"/>
      <c r="Q37" s="1033"/>
    </row>
    <row r="38" spans="2:17" ht="16.5" thickBot="1">
      <c r="B38" s="1572"/>
      <c r="C38" s="449" t="s">
        <v>2305</v>
      </c>
      <c r="D38" s="457">
        <v>401348730</v>
      </c>
      <c r="E38" s="457">
        <v>397110226</v>
      </c>
      <c r="F38" s="606">
        <v>0.90719554874673547</v>
      </c>
      <c r="G38" s="606">
        <v>1.0928405479813874</v>
      </c>
      <c r="H38" s="457">
        <v>721008252.8987242</v>
      </c>
      <c r="I38" s="457">
        <v>165448.51581333677</v>
      </c>
      <c r="J38" s="457">
        <v>1528191.7319096019</v>
      </c>
      <c r="K38" s="457">
        <v>140816.82682186001</v>
      </c>
      <c r="L38" s="457">
        <v>23584.205811093947</v>
      </c>
      <c r="M38" s="457">
        <v>5831381640.8127337</v>
      </c>
      <c r="N38" s="457">
        <v>24146801.460219912</v>
      </c>
      <c r="O38" s="457">
        <v>945570.78524483938</v>
      </c>
      <c r="P38" s="457">
        <v>359153.91636707925</v>
      </c>
      <c r="Q38" s="476">
        <v>359153.91636707925</v>
      </c>
    </row>
    <row r="39" spans="2:17" ht="15.75">
      <c r="B39" s="1570">
        <v>2029</v>
      </c>
      <c r="C39" s="1027" t="s">
        <v>17</v>
      </c>
      <c r="D39" s="1028">
        <v>266103577</v>
      </c>
      <c r="E39" s="1028">
        <v>370297805</v>
      </c>
      <c r="F39" s="1029">
        <v>1.109595434578343</v>
      </c>
      <c r="G39" s="1029">
        <v>1.3848636780484933</v>
      </c>
      <c r="H39" s="1028">
        <v>693568499.12330127</v>
      </c>
      <c r="I39" s="1028">
        <v>158900.51267307947</v>
      </c>
      <c r="J39" s="1028">
        <v>1950617.4874263746</v>
      </c>
      <c r="K39" s="1028">
        <v>139605.43263108243</v>
      </c>
      <c r="L39" s="1028">
        <v>25256.443500430367</v>
      </c>
      <c r="M39" s="1028">
        <v>5478563087.2035637</v>
      </c>
      <c r="N39" s="1028">
        <v>14591086.961970517</v>
      </c>
      <c r="O39" s="1028">
        <v>924270.5013028793</v>
      </c>
      <c r="P39" s="1028">
        <v>292732.6163410173</v>
      </c>
      <c r="Q39" s="1030">
        <v>292732.6163410173</v>
      </c>
    </row>
    <row r="40" spans="2:17" ht="15.75">
      <c r="B40" s="1571"/>
      <c r="C40" s="487" t="s">
        <v>22</v>
      </c>
      <c r="D40" s="456">
        <v>70257298</v>
      </c>
      <c r="E40" s="456">
        <v>32682695</v>
      </c>
      <c r="F40" s="611">
        <v>0.53270767768927463</v>
      </c>
      <c r="G40" s="611">
        <v>0.63331604605221981</v>
      </c>
      <c r="H40" s="456">
        <v>23149617.03346426</v>
      </c>
      <c r="I40" s="456">
        <v>4535.732499001665</v>
      </c>
      <c r="J40" s="456">
        <v>968158.42719536182</v>
      </c>
      <c r="K40" s="456">
        <v>1613.6596089884968</v>
      </c>
      <c r="L40" s="456">
        <v>8086.431057964609</v>
      </c>
      <c r="M40" s="456">
        <v>379487648.19165868</v>
      </c>
      <c r="N40" s="456">
        <v>9813077.3963760566</v>
      </c>
      <c r="O40" s="456">
        <v>30746.89709116337</v>
      </c>
      <c r="P40" s="456">
        <v>73189.040317071631</v>
      </c>
      <c r="Q40" s="475">
        <v>73189.040317071631</v>
      </c>
    </row>
    <row r="41" spans="2:17" ht="15.75">
      <c r="B41" s="1571"/>
      <c r="C41" s="487" t="s">
        <v>25</v>
      </c>
      <c r="D41" s="456">
        <v>34795460</v>
      </c>
      <c r="E41" s="456">
        <v>3719938</v>
      </c>
      <c r="F41" s="611">
        <v>0.10611449868996915</v>
      </c>
      <c r="G41" s="611">
        <v>0.10611449868996915</v>
      </c>
      <c r="H41" s="456">
        <v>9513231.0035949647</v>
      </c>
      <c r="I41" s="456">
        <v>3323.197278635339</v>
      </c>
      <c r="J41" s="456">
        <v>27148.529761470523</v>
      </c>
      <c r="K41" s="456">
        <v>1124.4639046249249</v>
      </c>
      <c r="L41" s="456">
        <v>158.81889910460285</v>
      </c>
      <c r="M41" s="456">
        <v>114158772.04313958</v>
      </c>
      <c r="N41" s="456">
        <v>325782.35713764624</v>
      </c>
      <c r="O41" s="456">
        <v>13388.921314459554</v>
      </c>
      <c r="P41" s="456">
        <v>1905.8267892552371</v>
      </c>
      <c r="Q41" s="475">
        <v>1905.8267892552371</v>
      </c>
    </row>
    <row r="42" spans="2:17" ht="15.75">
      <c r="B42" s="1571"/>
      <c r="C42" s="1034" t="s">
        <v>27</v>
      </c>
      <c r="D42" s="459">
        <v>21121535</v>
      </c>
      <c r="E42" s="1031"/>
      <c r="F42" s="1032"/>
      <c r="G42" s="1032"/>
      <c r="H42" s="1031"/>
      <c r="I42" s="1031"/>
      <c r="J42" s="1031"/>
      <c r="K42" s="1031"/>
      <c r="L42" s="1031"/>
      <c r="M42" s="1031"/>
      <c r="N42" s="1031"/>
      <c r="O42" s="1031"/>
      <c r="P42" s="1031"/>
      <c r="Q42" s="1033"/>
    </row>
    <row r="43" spans="2:17" ht="16.5" thickBot="1">
      <c r="B43" s="1571"/>
      <c r="C43" s="488" t="s">
        <v>328</v>
      </c>
      <c r="D43" s="460">
        <v>18659434</v>
      </c>
      <c r="E43" s="1031"/>
      <c r="F43" s="1032"/>
      <c r="G43" s="1032"/>
      <c r="H43" s="1031"/>
      <c r="I43" s="1031"/>
      <c r="J43" s="1031"/>
      <c r="K43" s="1031"/>
      <c r="L43" s="1031"/>
      <c r="M43" s="1031"/>
      <c r="N43" s="1031"/>
      <c r="O43" s="1031"/>
      <c r="P43" s="1031"/>
      <c r="Q43" s="1033"/>
    </row>
    <row r="44" spans="2:17" ht="16.5" thickBot="1">
      <c r="B44" s="1572"/>
      <c r="C44" s="449" t="s">
        <v>2305</v>
      </c>
      <c r="D44" s="457">
        <v>410937304</v>
      </c>
      <c r="E44" s="457">
        <v>406700438</v>
      </c>
      <c r="F44" s="606">
        <v>0.90719554874673547</v>
      </c>
      <c r="G44" s="606">
        <v>1.0928405479813874</v>
      </c>
      <c r="H44" s="457">
        <v>726231347.16036057</v>
      </c>
      <c r="I44" s="457">
        <v>166759.44245071648</v>
      </c>
      <c r="J44" s="457">
        <v>2945924.4443832068</v>
      </c>
      <c r="K44" s="457">
        <v>142343.55614469585</v>
      </c>
      <c r="L44" s="457">
        <v>33501.693457499583</v>
      </c>
      <c r="M44" s="457">
        <v>5972209507.4383621</v>
      </c>
      <c r="N44" s="457">
        <v>24729946.715484221</v>
      </c>
      <c r="O44" s="457">
        <v>968406.31970850215</v>
      </c>
      <c r="P44" s="457">
        <v>367827.48344734416</v>
      </c>
      <c r="Q44" s="476">
        <v>367827.48344734416</v>
      </c>
    </row>
    <row r="45" spans="2:17" ht="15.75">
      <c r="B45" s="1570">
        <v>2030</v>
      </c>
      <c r="C45" s="1027" t="s">
        <v>17</v>
      </c>
      <c r="D45" s="1028">
        <v>272434181</v>
      </c>
      <c r="E45" s="1028">
        <v>379107190</v>
      </c>
      <c r="F45" s="1029">
        <v>1.109595434578343</v>
      </c>
      <c r="G45" s="1029">
        <v>1.3848636780484933</v>
      </c>
      <c r="H45" s="1028">
        <v>718873520.27187347</v>
      </c>
      <c r="I45" s="1028">
        <v>164810.2752914874</v>
      </c>
      <c r="J45" s="1028">
        <v>943297.50979086023</v>
      </c>
      <c r="K45" s="1028">
        <v>144494.66447558449</v>
      </c>
      <c r="L45" s="1028">
        <v>19672.170638750842</v>
      </c>
      <c r="M45" s="1028">
        <v>5608898103.0481377</v>
      </c>
      <c r="N45" s="1028">
        <v>14938208.920795796</v>
      </c>
      <c r="O45" s="1028">
        <v>946258.89652887476</v>
      </c>
      <c r="P45" s="1028">
        <v>299696.72528377012</v>
      </c>
      <c r="Q45" s="1030">
        <v>299696.72528377012</v>
      </c>
    </row>
    <row r="46" spans="2:17" ht="15.75">
      <c r="B46" s="1571"/>
      <c r="C46" s="487" t="s">
        <v>22</v>
      </c>
      <c r="D46" s="456">
        <v>71690819</v>
      </c>
      <c r="E46" s="456">
        <v>33460216</v>
      </c>
      <c r="F46" s="611">
        <v>0.53270767768927463</v>
      </c>
      <c r="G46" s="611">
        <v>0.63331604605221981</v>
      </c>
      <c r="H46" s="456">
        <v>27374557.291670404</v>
      </c>
      <c r="I46" s="456">
        <v>5262.6411156641298</v>
      </c>
      <c r="J46" s="456">
        <v>631239.33016543824</v>
      </c>
      <c r="K46" s="456">
        <v>2002.6094034882283</v>
      </c>
      <c r="L46" s="456">
        <v>4893.6145966009835</v>
      </c>
      <c r="M46" s="456">
        <v>388515659.34213823</v>
      </c>
      <c r="N46" s="456">
        <v>10046530.507635843</v>
      </c>
      <c r="O46" s="456">
        <v>31478.365772962152</v>
      </c>
      <c r="P46" s="456">
        <v>74930.207586214761</v>
      </c>
      <c r="Q46" s="475">
        <v>74930.207586214761</v>
      </c>
    </row>
    <row r="47" spans="2:17" ht="15.75">
      <c r="B47" s="1571"/>
      <c r="C47" s="487" t="s">
        <v>25</v>
      </c>
      <c r="D47" s="456">
        <v>35623243</v>
      </c>
      <c r="E47" s="456">
        <v>3808435</v>
      </c>
      <c r="F47" s="611">
        <v>0.10611449868996915</v>
      </c>
      <c r="G47" s="611">
        <v>0.10611449868996915</v>
      </c>
      <c r="H47" s="456">
        <v>9739550.7691704892</v>
      </c>
      <c r="I47" s="456">
        <v>3402.2561418940741</v>
      </c>
      <c r="J47" s="456">
        <v>27794.393284495902</v>
      </c>
      <c r="K47" s="456">
        <v>1151.2149009159518</v>
      </c>
      <c r="L47" s="456">
        <v>162.59720071430135</v>
      </c>
      <c r="M47" s="456">
        <v>116874609.23004588</v>
      </c>
      <c r="N47" s="456">
        <v>333532.71941395081</v>
      </c>
      <c r="O47" s="456">
        <v>13707.443752530546</v>
      </c>
      <c r="P47" s="456">
        <v>1951.1664085716195</v>
      </c>
      <c r="Q47" s="475">
        <v>1951.1664085716195</v>
      </c>
    </row>
    <row r="48" spans="2:17" ht="15.75">
      <c r="B48" s="1571"/>
      <c r="C48" s="1034" t="s">
        <v>27</v>
      </c>
      <c r="D48" s="459">
        <v>21624016</v>
      </c>
      <c r="E48" s="1031"/>
      <c r="F48" s="1032"/>
      <c r="G48" s="1032"/>
      <c r="H48" s="1031"/>
      <c r="I48" s="1031"/>
      <c r="J48" s="1031"/>
      <c r="K48" s="1031"/>
      <c r="L48" s="1031"/>
      <c r="M48" s="1031"/>
      <c r="N48" s="1031"/>
      <c r="O48" s="1031"/>
      <c r="P48" s="1031"/>
      <c r="Q48" s="1033"/>
    </row>
    <row r="49" spans="2:19" ht="16.5" thickBot="1">
      <c r="B49" s="1571"/>
      <c r="C49" s="488" t="s">
        <v>328</v>
      </c>
      <c r="D49" s="460">
        <v>19256444</v>
      </c>
      <c r="E49" s="1031"/>
      <c r="F49" s="1032"/>
      <c r="G49" s="1032"/>
      <c r="H49" s="1031"/>
      <c r="I49" s="1031"/>
      <c r="J49" s="1031"/>
      <c r="K49" s="1031"/>
      <c r="L49" s="1031"/>
      <c r="M49" s="1031"/>
      <c r="N49" s="1031"/>
      <c r="O49" s="1031"/>
      <c r="P49" s="1031"/>
      <c r="Q49" s="1033"/>
    </row>
    <row r="50" spans="2:19" ht="16.5" thickBot="1">
      <c r="B50" s="1572"/>
      <c r="C50" s="449" t="s">
        <v>2305</v>
      </c>
      <c r="D50" s="457">
        <v>420628703</v>
      </c>
      <c r="E50" s="457">
        <v>416375841</v>
      </c>
      <c r="F50" s="606">
        <v>0.90719554874673547</v>
      </c>
      <c r="G50" s="606">
        <v>1.0928405479813874</v>
      </c>
      <c r="H50" s="457">
        <v>755987628.33271444</v>
      </c>
      <c r="I50" s="457">
        <v>173475.17254904559</v>
      </c>
      <c r="J50" s="457">
        <v>1602331.2332407944</v>
      </c>
      <c r="K50" s="457">
        <v>147648.48877998866</v>
      </c>
      <c r="L50" s="457">
        <v>24728.382436066127</v>
      </c>
      <c r="M50" s="457">
        <v>6114288371.6203222</v>
      </c>
      <c r="N50" s="457">
        <v>25318272.147845589</v>
      </c>
      <c r="O50" s="457">
        <v>991444.70605436736</v>
      </c>
      <c r="P50" s="457">
        <v>376578.09927855653</v>
      </c>
      <c r="Q50" s="476">
        <v>376578.09927855653</v>
      </c>
    </row>
    <row r="51" spans="2:19" ht="15.75">
      <c r="B51" s="1570">
        <v>2031</v>
      </c>
      <c r="C51" s="1027" t="s">
        <v>17</v>
      </c>
      <c r="D51" s="1028">
        <v>278732859</v>
      </c>
      <c r="E51" s="1028">
        <v>387872148</v>
      </c>
      <c r="F51" s="1029">
        <v>1.109595434578343</v>
      </c>
      <c r="G51" s="1029">
        <v>1.3848636780484933</v>
      </c>
      <c r="H51" s="1028">
        <v>735493876.06055939</v>
      </c>
      <c r="I51" s="1028">
        <v>168620.6888562266</v>
      </c>
      <c r="J51" s="1028">
        <v>965106.548217225</v>
      </c>
      <c r="K51" s="1028">
        <v>147835.38111826003</v>
      </c>
      <c r="L51" s="1028">
        <v>20126.991223918762</v>
      </c>
      <c r="M51" s="1028">
        <v>5738575827.1906099</v>
      </c>
      <c r="N51" s="1028">
        <v>15283580.311044596</v>
      </c>
      <c r="O51" s="1028">
        <v>968136.40221662237</v>
      </c>
      <c r="P51" s="1028">
        <v>306625.71357233089</v>
      </c>
      <c r="Q51" s="1030">
        <v>306625.71357233089</v>
      </c>
    </row>
    <row r="52" spans="2:19" ht="15.75">
      <c r="B52" s="1571"/>
      <c r="C52" s="487" t="s">
        <v>22</v>
      </c>
      <c r="D52" s="456">
        <v>73117111</v>
      </c>
      <c r="E52" s="456">
        <v>34233816</v>
      </c>
      <c r="F52" s="611">
        <v>0.53270767768927463</v>
      </c>
      <c r="G52" s="611">
        <v>0.63331604605221981</v>
      </c>
      <c r="H52" s="456">
        <v>28007457.056253828</v>
      </c>
      <c r="I52" s="456">
        <v>5384.3133782582854</v>
      </c>
      <c r="J52" s="456">
        <v>645833.58347886323</v>
      </c>
      <c r="K52" s="456">
        <v>2048.9097328968764</v>
      </c>
      <c r="L52" s="456">
        <v>5006.7549660743989</v>
      </c>
      <c r="M52" s="456">
        <v>397498141.38612849</v>
      </c>
      <c r="N52" s="456">
        <v>10278806.292972384</v>
      </c>
      <c r="O52" s="456">
        <v>32206.145589633037</v>
      </c>
      <c r="P52" s="456">
        <v>76662.593985608051</v>
      </c>
      <c r="Q52" s="475">
        <v>76662.593985608051</v>
      </c>
    </row>
    <row r="53" spans="2:19" ht="15.75">
      <c r="B53" s="1571"/>
      <c r="C53" s="487" t="s">
        <v>25</v>
      </c>
      <c r="D53" s="456">
        <v>36446852</v>
      </c>
      <c r="E53" s="456">
        <v>3896486</v>
      </c>
      <c r="F53" s="611">
        <v>0.10611449868996915</v>
      </c>
      <c r="G53" s="611">
        <v>0.10611449868996915</v>
      </c>
      <c r="H53" s="456">
        <v>9964729.1829537116</v>
      </c>
      <c r="I53" s="456">
        <v>3480.9163038946649</v>
      </c>
      <c r="J53" s="456">
        <v>28436.999657233457</v>
      </c>
      <c r="K53" s="456">
        <v>1177.8309894251286</v>
      </c>
      <c r="L53" s="456">
        <v>166.35644799481602</v>
      </c>
      <c r="M53" s="456">
        <v>119576750.19544452</v>
      </c>
      <c r="N53" s="456">
        <v>341243.99588680139</v>
      </c>
      <c r="O53" s="456">
        <v>14024.359852089054</v>
      </c>
      <c r="P53" s="456">
        <v>1996.2773759377947</v>
      </c>
      <c r="Q53" s="475">
        <v>1996.2773759377947</v>
      </c>
    </row>
    <row r="54" spans="2:19" ht="15.75">
      <c r="B54" s="1571"/>
      <c r="C54" s="1034" t="s">
        <v>27</v>
      </c>
      <c r="D54" s="459">
        <v>22123963</v>
      </c>
      <c r="E54" s="1031"/>
      <c r="F54" s="1032"/>
      <c r="G54" s="1032"/>
      <c r="H54" s="1031"/>
      <c r="I54" s="1031"/>
      <c r="J54" s="1031"/>
      <c r="K54" s="1031"/>
      <c r="L54" s="1031"/>
      <c r="M54" s="1031"/>
      <c r="N54" s="1031"/>
      <c r="O54" s="1031"/>
      <c r="P54" s="1031"/>
      <c r="Q54" s="1033"/>
    </row>
    <row r="55" spans="2:19" ht="16.5" thickBot="1">
      <c r="B55" s="1571"/>
      <c r="C55" s="488" t="s">
        <v>328</v>
      </c>
      <c r="D55" s="460">
        <v>19872882</v>
      </c>
      <c r="E55" s="1031"/>
      <c r="F55" s="1032"/>
      <c r="G55" s="1032"/>
      <c r="H55" s="1031"/>
      <c r="I55" s="1031"/>
      <c r="J55" s="1031"/>
      <c r="K55" s="1031"/>
      <c r="L55" s="1031"/>
      <c r="M55" s="1031"/>
      <c r="N55" s="1031"/>
      <c r="O55" s="1031"/>
      <c r="P55" s="1031"/>
      <c r="Q55" s="1033"/>
    </row>
    <row r="56" spans="2:19" ht="16.5" thickBot="1">
      <c r="B56" s="1572"/>
      <c r="C56" s="449" t="s">
        <v>2305</v>
      </c>
      <c r="D56" s="457">
        <v>430293667</v>
      </c>
      <c r="E56" s="457">
        <v>426002450</v>
      </c>
      <c r="F56" s="606">
        <v>0.90719554874673547</v>
      </c>
      <c r="G56" s="606">
        <v>1.0928405479813874</v>
      </c>
      <c r="H56" s="457">
        <v>773466062.2997669</v>
      </c>
      <c r="I56" s="457">
        <v>177485.91853837954</v>
      </c>
      <c r="J56" s="457">
        <v>1639377.1313533217</v>
      </c>
      <c r="K56" s="457">
        <v>151062.12184058203</v>
      </c>
      <c r="L56" s="457">
        <v>25300.102637987973</v>
      </c>
      <c r="M56" s="457">
        <v>6255650718.7721825</v>
      </c>
      <c r="N56" s="457">
        <v>25903630.599903785</v>
      </c>
      <c r="O56" s="457">
        <v>1014366.9076583445</v>
      </c>
      <c r="P56" s="457">
        <v>385284.58493387676</v>
      </c>
      <c r="Q56" s="476">
        <v>385284.58493387676</v>
      </c>
    </row>
    <row r="57" spans="2:19" ht="15.75" thickBot="1">
      <c r="B57" s="1036" t="s">
        <v>416</v>
      </c>
      <c r="C57" s="1037"/>
      <c r="D57" s="458">
        <v>3223558688</v>
      </c>
      <c r="E57" s="458">
        <v>3020799849.0153713</v>
      </c>
      <c r="F57" s="607">
        <v>0.89389236076767775</v>
      </c>
      <c r="G57" s="607">
        <v>1.0370753692908528</v>
      </c>
      <c r="H57" s="458">
        <v>5722967617.8703842</v>
      </c>
      <c r="I57" s="458">
        <v>1234439.7311539478</v>
      </c>
      <c r="J57" s="458">
        <v>33888551.095249385</v>
      </c>
      <c r="K57" s="458">
        <v>1000915.1217013441</v>
      </c>
      <c r="L57" s="458">
        <v>390110.77844124986</v>
      </c>
      <c r="M57" s="458">
        <v>47141492197.619637</v>
      </c>
      <c r="N57" s="458">
        <v>453869115.57460403</v>
      </c>
      <c r="O57" s="458">
        <v>6519326.6355297333</v>
      </c>
      <c r="P57" s="458">
        <v>5458321.8741412535</v>
      </c>
      <c r="Q57" s="477">
        <v>5458321.8741412535</v>
      </c>
    </row>
    <row r="58" spans="2:19" ht="15.75" thickBot="1"/>
    <row r="59" spans="2:19" ht="15.6" customHeight="1">
      <c r="B59" s="1565" t="s">
        <v>1675</v>
      </c>
      <c r="C59" s="1027" t="s">
        <v>17</v>
      </c>
      <c r="D59" s="1087">
        <v>1014693298</v>
      </c>
      <c r="E59" s="1087">
        <f>E9+E15+E21+E27</f>
        <v>1235232085.2827587</v>
      </c>
      <c r="F59" s="1088">
        <v>1.0891916402137725</v>
      </c>
      <c r="G59" s="1088">
        <v>1.2066752993474505</v>
      </c>
      <c r="H59" s="1087">
        <v>2689907407.1595802</v>
      </c>
      <c r="I59" s="1087">
        <v>538615.32361682993</v>
      </c>
      <c r="J59" s="1087">
        <v>13136133.705880068</v>
      </c>
      <c r="K59" s="1087">
        <f>K9+K15+K21+K27</f>
        <v>420890.43558960257</v>
      </c>
      <c r="L59" s="1087">
        <v>193352.13299841437</v>
      </c>
      <c r="M59" s="1087">
        <v>22291360048.092587</v>
      </c>
      <c r="N59" s="1087">
        <v>136038784.76729143</v>
      </c>
      <c r="O59" s="1087">
        <v>2633149.9563932354</v>
      </c>
      <c r="P59" s="1087">
        <v>2492295.9443266904</v>
      </c>
      <c r="Q59" s="1089">
        <v>2492295.9443266904</v>
      </c>
      <c r="R59" s="1623"/>
      <c r="S59" s="1623"/>
    </row>
    <row r="60" spans="2:19">
      <c r="B60" s="1566"/>
      <c r="C60" s="1034" t="s">
        <v>22</v>
      </c>
      <c r="D60" s="512">
        <v>270541569</v>
      </c>
      <c r="E60" s="512">
        <f t="shared" ref="E60:E61" si="0">E10+E16+E22+E28</f>
        <v>126432106.42877331</v>
      </c>
      <c r="F60" s="608">
        <v>0.52050371287967923</v>
      </c>
      <c r="G60" s="608">
        <v>0.65416014992212657</v>
      </c>
      <c r="H60" s="512">
        <v>105646511.3357895</v>
      </c>
      <c r="I60" s="512">
        <v>18696.238586208579</v>
      </c>
      <c r="J60" s="512">
        <v>2863392.4612140041</v>
      </c>
      <c r="K60" s="512">
        <v>6597.4259014723975</v>
      </c>
      <c r="L60" s="512">
        <v>21287.543564003747</v>
      </c>
      <c r="M60" s="512">
        <v>1505716166.4006257</v>
      </c>
      <c r="N60" s="512">
        <v>44978634.486971267</v>
      </c>
      <c r="O60" s="512">
        <v>117659.90408397958</v>
      </c>
      <c r="P60" s="512">
        <v>323946.95679166255</v>
      </c>
      <c r="Q60" s="1090">
        <v>323946.95679166255</v>
      </c>
      <c r="R60" s="1623"/>
      <c r="S60" s="1623"/>
    </row>
    <row r="61" spans="2:19">
      <c r="B61" s="1566"/>
      <c r="C61" s="1034" t="s">
        <v>25</v>
      </c>
      <c r="D61" s="512">
        <v>126383180</v>
      </c>
      <c r="E61" s="512">
        <f t="shared" si="0"/>
        <v>12946702.303839106</v>
      </c>
      <c r="F61" s="608">
        <v>0.10184398170844261</v>
      </c>
      <c r="G61" s="608">
        <v>0.10184398170844261</v>
      </c>
      <c r="H61" s="512">
        <v>34727225.683619998</v>
      </c>
      <c r="I61" s="512">
        <v>12131.002910089428</v>
      </c>
      <c r="J61" s="512">
        <v>99087.564663680459</v>
      </c>
      <c r="K61" s="512">
        <v>3686.8922924224253</v>
      </c>
      <c r="L61" s="512">
        <v>579.66225328253131</v>
      </c>
      <c r="M61" s="512">
        <v>416726708.20344001</v>
      </c>
      <c r="N61" s="512">
        <v>1189050.7759641653</v>
      </c>
      <c r="O61" s="512">
        <v>47708.733070329559</v>
      </c>
      <c r="P61" s="512">
        <v>6955.9470393903648</v>
      </c>
      <c r="Q61" s="1090">
        <v>6955.9470393903648</v>
      </c>
      <c r="R61" s="1623"/>
      <c r="S61" s="1623"/>
    </row>
    <row r="62" spans="2:19">
      <c r="B62" s="1566"/>
      <c r="C62" s="1034" t="s">
        <v>27</v>
      </c>
      <c r="D62" s="512">
        <v>79242281</v>
      </c>
      <c r="E62" s="1091">
        <v>0</v>
      </c>
      <c r="F62" s="1092"/>
      <c r="G62" s="1092"/>
      <c r="H62" s="1091">
        <v>0</v>
      </c>
      <c r="I62" s="1091">
        <v>0</v>
      </c>
      <c r="J62" s="1091">
        <v>0</v>
      </c>
      <c r="K62" s="1091">
        <v>0</v>
      </c>
      <c r="L62" s="1091">
        <v>0</v>
      </c>
      <c r="M62" s="1091">
        <v>0</v>
      </c>
      <c r="N62" s="1091">
        <v>0</v>
      </c>
      <c r="O62" s="1091">
        <v>0</v>
      </c>
      <c r="P62" s="1091">
        <v>0</v>
      </c>
      <c r="Q62" s="1093">
        <v>0</v>
      </c>
      <c r="R62" s="1623"/>
      <c r="S62" s="1623"/>
    </row>
    <row r="63" spans="2:19" ht="15.75" thickBot="1">
      <c r="B63" s="1566"/>
      <c r="C63" s="1094" t="s">
        <v>328</v>
      </c>
      <c r="D63" s="1095">
        <v>69489956</v>
      </c>
      <c r="E63" s="1096">
        <v>0</v>
      </c>
      <c r="F63" s="1097"/>
      <c r="G63" s="1097"/>
      <c r="H63" s="1096">
        <v>0</v>
      </c>
      <c r="I63" s="1096">
        <v>0</v>
      </c>
      <c r="J63" s="1096">
        <v>0</v>
      </c>
      <c r="K63" s="1096">
        <v>0</v>
      </c>
      <c r="L63" s="1096">
        <v>0</v>
      </c>
      <c r="M63" s="1096">
        <v>0</v>
      </c>
      <c r="N63" s="1096">
        <v>0</v>
      </c>
      <c r="O63" s="1096">
        <v>0</v>
      </c>
      <c r="P63" s="1096">
        <v>0</v>
      </c>
      <c r="Q63" s="1098">
        <v>0</v>
      </c>
      <c r="R63" s="1623"/>
      <c r="S63" s="1623"/>
    </row>
    <row r="64" spans="2:19" ht="15.75" thickBot="1">
      <c r="B64" s="1567"/>
      <c r="C64" s="451" t="s">
        <v>2305</v>
      </c>
      <c r="D64" s="458">
        <v>1560350284</v>
      </c>
      <c r="E64" s="458">
        <f>SUM(E59:E63)</f>
        <v>1374610894.0153713</v>
      </c>
      <c r="F64" s="607">
        <v>0.87883456484895017</v>
      </c>
      <c r="G64" s="607">
        <v>0.97872210262169401</v>
      </c>
      <c r="H64" s="458">
        <v>2830281144.1789899</v>
      </c>
      <c r="I64" s="458">
        <v>569442.56511312793</v>
      </c>
      <c r="J64" s="458">
        <v>16098613.731757753</v>
      </c>
      <c r="K64" s="458">
        <v>431174.75378349738</v>
      </c>
      <c r="L64" s="458">
        <v>215219.33881570064</v>
      </c>
      <c r="M64" s="458">
        <v>24213802922.696655</v>
      </c>
      <c r="N64" s="458">
        <v>182206470.03022686</v>
      </c>
      <c r="O64" s="458">
        <v>2798518.5935475449</v>
      </c>
      <c r="P64" s="458">
        <v>2823198.8481577435</v>
      </c>
      <c r="Q64" s="477">
        <v>2823198.8481577435</v>
      </c>
      <c r="R64" s="1623"/>
      <c r="S64" s="1623"/>
    </row>
    <row r="65" spans="2:19">
      <c r="D65" s="511"/>
      <c r="E65" s="511"/>
      <c r="F65" s="612"/>
      <c r="G65" s="612"/>
      <c r="H65" s="511"/>
      <c r="I65" s="511"/>
      <c r="J65" s="511"/>
      <c r="K65" s="511"/>
      <c r="L65" s="511"/>
      <c r="M65" s="511"/>
      <c r="N65" s="511"/>
      <c r="O65" s="511"/>
      <c r="P65" s="511"/>
      <c r="Q65" s="511"/>
    </row>
    <row r="66" spans="2:19">
      <c r="R66" s="1622"/>
      <c r="S66" s="1622"/>
    </row>
    <row r="67" spans="2:19">
      <c r="B67" s="626" t="s">
        <v>2151</v>
      </c>
      <c r="M67" s="537"/>
      <c r="N67" s="537"/>
    </row>
    <row r="68" spans="2:19">
      <c r="B68" s="701" t="s">
        <v>2286</v>
      </c>
      <c r="N68" s="537"/>
    </row>
    <row r="69" spans="2:19">
      <c r="R69" s="1624"/>
    </row>
    <row r="70" spans="2:19">
      <c r="R70" s="1624"/>
    </row>
    <row r="71" spans="2:19">
      <c r="R71" s="1624"/>
    </row>
    <row r="72" spans="2:19">
      <c r="R72" s="1624"/>
    </row>
    <row r="73" spans="2:19">
      <c r="R73" s="1624"/>
    </row>
    <row r="74" spans="2:19">
      <c r="R74" s="1624"/>
    </row>
  </sheetData>
  <mergeCells count="11">
    <mergeCell ref="B59:B64"/>
    <mergeCell ref="B5:J5"/>
    <mergeCell ref="B6:J6"/>
    <mergeCell ref="B9:B14"/>
    <mergeCell ref="B51:B56"/>
    <mergeCell ref="B45:B50"/>
    <mergeCell ref="B39:B44"/>
    <mergeCell ref="B33:B38"/>
    <mergeCell ref="B27:B32"/>
    <mergeCell ref="B21:B26"/>
    <mergeCell ref="B15:B20"/>
  </mergeCells>
  <phoneticPr fontId="198" type="noConversion"/>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DAB78-8E48-414C-9B7A-049AC86E5E9A}">
  <sheetPr>
    <tabColor rgb="FF92D050"/>
  </sheetPr>
  <dimension ref="A1:AN122"/>
  <sheetViews>
    <sheetView showGridLines="0" zoomScale="85" zoomScaleNormal="85" workbookViewId="0">
      <pane xSplit="3" ySplit="8" topLeftCell="D89" activePane="bottomRight" state="frozen"/>
      <selection sqref="A1:XFD1048576"/>
      <selection pane="topRight" sqref="A1:XFD1048576"/>
      <selection pane="bottomLeft" sqref="A1:XFD1048576"/>
      <selection pane="bottomRight" activeCell="E119" sqref="E119"/>
    </sheetView>
  </sheetViews>
  <sheetFormatPr defaultColWidth="8.625" defaultRowHeight="15"/>
  <cols>
    <col min="1" max="1" width="17.125" style="885" customWidth="1"/>
    <col min="2" max="2" width="14" style="886" customWidth="1"/>
    <col min="3" max="3" width="20.875" style="886" customWidth="1"/>
    <col min="4" max="4" width="14.125" style="886" customWidth="1"/>
    <col min="5" max="5" width="15.375" style="1063" bestFit="1" customWidth="1"/>
    <col min="6" max="7" width="8.625" style="1064"/>
    <col min="8" max="12" width="14.125" style="886" customWidth="1"/>
    <col min="13" max="13" width="15.375" style="886" bestFit="1" customWidth="1"/>
    <col min="14" max="17" width="14.125" style="886" customWidth="1"/>
    <col min="18" max="16384" width="8.625" style="885"/>
  </cols>
  <sheetData>
    <row r="1" spans="1:40" s="881" customFormat="1" ht="15.75">
      <c r="A1" s="25" t="s">
        <v>95</v>
      </c>
      <c r="B1" s="466" t="s">
        <v>1774</v>
      </c>
      <c r="D1" s="882"/>
      <c r="E1" s="905"/>
      <c r="F1" s="1038"/>
      <c r="G1" s="1038"/>
      <c r="H1" s="882"/>
      <c r="R1" s="882"/>
      <c r="S1" s="882"/>
      <c r="V1" s="882"/>
      <c r="Z1" s="882"/>
      <c r="AD1" s="882"/>
      <c r="AH1" s="882"/>
      <c r="AL1" s="883"/>
      <c r="AN1" s="884"/>
    </row>
    <row r="2" spans="1:40" s="881" customFormat="1" ht="15.75">
      <c r="A2" s="25" t="s">
        <v>96</v>
      </c>
      <c r="B2" s="265" t="s">
        <v>2</v>
      </c>
      <c r="D2" s="882"/>
      <c r="E2" s="905"/>
      <c r="F2" s="1039"/>
      <c r="G2" s="1038"/>
      <c r="H2" s="882"/>
      <c r="R2" s="882"/>
      <c r="S2" s="882"/>
      <c r="V2" s="882"/>
      <c r="Z2" s="882"/>
      <c r="AD2" s="882"/>
      <c r="AH2" s="882"/>
      <c r="AL2" s="883"/>
      <c r="AN2" s="884"/>
    </row>
    <row r="3" spans="1:40" s="881" customFormat="1" ht="15.75">
      <c r="A3" s="383" t="s">
        <v>417</v>
      </c>
      <c r="B3" s="383"/>
      <c r="C3" s="383"/>
      <c r="D3" s="383"/>
      <c r="E3" s="905"/>
      <c r="F3" s="1039"/>
      <c r="G3" s="1038"/>
      <c r="H3" s="882"/>
      <c r="R3" s="882"/>
      <c r="S3" s="882"/>
      <c r="V3" s="882"/>
      <c r="Z3" s="882"/>
      <c r="AD3" s="882"/>
      <c r="AH3" s="882"/>
      <c r="AL3" s="883"/>
      <c r="AN3" s="884"/>
    </row>
    <row r="5" spans="1:40">
      <c r="B5" s="1579"/>
      <c r="C5" s="1579"/>
      <c r="D5" s="1579"/>
      <c r="E5" s="1579"/>
      <c r="F5" s="1579"/>
      <c r="G5" s="1579"/>
      <c r="H5" s="1579"/>
      <c r="I5" s="1579"/>
      <c r="J5" s="1579"/>
      <c r="K5" s="887"/>
      <c r="L5" s="887"/>
      <c r="M5" s="887"/>
      <c r="N5" s="887"/>
      <c r="O5" s="887"/>
      <c r="P5" s="887"/>
      <c r="Q5" s="887"/>
    </row>
    <row r="6" spans="1:40">
      <c r="B6" s="1579"/>
      <c r="C6" s="1579"/>
      <c r="D6" s="1579"/>
      <c r="E6" s="1579"/>
      <c r="F6" s="1579"/>
      <c r="G6" s="1579"/>
      <c r="H6" s="1579"/>
      <c r="I6" s="1579"/>
      <c r="J6" s="1579"/>
      <c r="K6" s="887"/>
      <c r="L6" s="887"/>
      <c r="M6" s="887"/>
      <c r="N6" s="887"/>
      <c r="O6" s="887"/>
      <c r="P6" s="887"/>
      <c r="Q6" s="887"/>
    </row>
    <row r="7" spans="1:40" ht="15.75" thickBot="1">
      <c r="B7" s="887"/>
      <c r="C7" s="887"/>
      <c r="D7" s="887"/>
      <c r="E7" s="1040"/>
      <c r="F7" s="1041"/>
      <c r="G7" s="1041"/>
      <c r="H7" s="887"/>
      <c r="I7" s="887"/>
      <c r="J7" s="887"/>
      <c r="K7" s="887"/>
      <c r="L7" s="887"/>
      <c r="M7" s="887"/>
      <c r="N7" s="887"/>
      <c r="O7" s="887"/>
      <c r="P7" s="887"/>
      <c r="Q7" s="887"/>
    </row>
    <row r="8" spans="1:40" ht="45.75" thickBot="1">
      <c r="B8" s="1077" t="s">
        <v>196</v>
      </c>
      <c r="C8" s="1042" t="s">
        <v>418</v>
      </c>
      <c r="D8" s="890" t="s">
        <v>409</v>
      </c>
      <c r="E8" s="1043" t="s">
        <v>410</v>
      </c>
      <c r="F8" s="1044" t="s">
        <v>411</v>
      </c>
      <c r="G8" s="1044" t="s">
        <v>412</v>
      </c>
      <c r="H8" s="890" t="s">
        <v>413</v>
      </c>
      <c r="I8" s="890" t="s">
        <v>414</v>
      </c>
      <c r="J8" s="890" t="s">
        <v>2117</v>
      </c>
      <c r="K8" s="890" t="s">
        <v>415</v>
      </c>
      <c r="L8" s="890" t="s">
        <v>295</v>
      </c>
      <c r="M8" s="890" t="s">
        <v>296</v>
      </c>
      <c r="N8" s="890" t="s">
        <v>2116</v>
      </c>
      <c r="O8" s="890" t="s">
        <v>297</v>
      </c>
      <c r="P8" s="890" t="s">
        <v>298</v>
      </c>
      <c r="Q8" s="1045" t="s">
        <v>299</v>
      </c>
    </row>
    <row r="9" spans="1:40" ht="15.75">
      <c r="B9" s="1576">
        <v>2024</v>
      </c>
      <c r="C9" s="1073" t="s">
        <v>16</v>
      </c>
      <c r="D9" s="1069">
        <v>111663712</v>
      </c>
      <c r="E9" s="1070">
        <v>129826835.05410942</v>
      </c>
      <c r="F9" s="1071">
        <v>1.06</v>
      </c>
      <c r="G9" s="1071">
        <v>1.2</v>
      </c>
      <c r="H9" s="1069">
        <v>302914722.53876907</v>
      </c>
      <c r="I9" s="1069">
        <v>72432.043878689161</v>
      </c>
      <c r="J9" s="1069">
        <v>1587087.9414885053</v>
      </c>
      <c r="K9" s="1069">
        <v>46528.522962155221</v>
      </c>
      <c r="L9" s="1069">
        <v>25705.949815882177</v>
      </c>
      <c r="M9" s="1069">
        <v>2181319334.8978438</v>
      </c>
      <c r="N9" s="1069">
        <v>26231353.310516704</v>
      </c>
      <c r="O9" s="1069">
        <v>184947.58873687522</v>
      </c>
      <c r="P9" s="1069">
        <v>397422.71305670263</v>
      </c>
      <c r="Q9" s="1072">
        <v>397422.71305670263</v>
      </c>
      <c r="R9" s="1100">
        <f>D9/1000000</f>
        <v>111.663712</v>
      </c>
      <c r="S9" s="1100">
        <f>E9/1000000</f>
        <v>129.82683505410944</v>
      </c>
    </row>
    <row r="10" spans="1:40" ht="15.75">
      <c r="B10" s="1577"/>
      <c r="C10" s="1074" t="s">
        <v>21</v>
      </c>
      <c r="D10" s="1046">
        <v>124224649</v>
      </c>
      <c r="E10" s="534">
        <v>109180595.82233101</v>
      </c>
      <c r="F10" s="1047">
        <v>0.86</v>
      </c>
      <c r="G10" s="1047">
        <v>0.84</v>
      </c>
      <c r="H10" s="1046">
        <v>242410355.10155129</v>
      </c>
      <c r="I10" s="1046">
        <v>32846.487077474849</v>
      </c>
      <c r="J10" s="1046">
        <v>1788358.5963020523</v>
      </c>
      <c r="K10" s="1046">
        <v>26356.817199172259</v>
      </c>
      <c r="L10" s="1046">
        <v>21433.292490408199</v>
      </c>
      <c r="M10" s="1046">
        <v>2004216497.7639427</v>
      </c>
      <c r="N10" s="1046">
        <v>14283031.364779042</v>
      </c>
      <c r="O10" s="1046">
        <v>195973.42787103297</v>
      </c>
      <c r="P10" s="1046">
        <v>223369.70706620938</v>
      </c>
      <c r="Q10" s="1048">
        <v>223369.70706620938</v>
      </c>
      <c r="R10" s="1100">
        <f t="shared" ref="R10:S73" si="0">D10/1000000</f>
        <v>124.224649</v>
      </c>
      <c r="S10" s="1100">
        <f t="shared" si="0"/>
        <v>109.18059582233101</v>
      </c>
    </row>
    <row r="11" spans="1:40" ht="15.75">
      <c r="B11" s="1577"/>
      <c r="C11" s="1074" t="s">
        <v>24</v>
      </c>
      <c r="D11" s="1046">
        <v>50099457</v>
      </c>
      <c r="E11" s="534">
        <v>53577895.063080132</v>
      </c>
      <c r="F11" s="1047">
        <v>0.96932035048406662</v>
      </c>
      <c r="G11" s="1047">
        <v>1.0597677748150853</v>
      </c>
      <c r="H11" s="1046">
        <v>114001477.08880116</v>
      </c>
      <c r="I11" s="1046">
        <v>12614.559591894538</v>
      </c>
      <c r="J11" s="1046">
        <v>1576252.1875745871</v>
      </c>
      <c r="K11" s="1046">
        <v>10515.613439162664</v>
      </c>
      <c r="L11" s="1046">
        <v>17294.876913563752</v>
      </c>
      <c r="M11" s="1046">
        <v>1382744799.9122117</v>
      </c>
      <c r="N11" s="1046">
        <v>8737498.4553883262</v>
      </c>
      <c r="O11" s="1046">
        <v>130172.04755202567</v>
      </c>
      <c r="P11" s="1046">
        <v>172221.3902078071</v>
      </c>
      <c r="Q11" s="1048">
        <v>172221.3902078071</v>
      </c>
      <c r="R11" s="1100">
        <f t="shared" si="0"/>
        <v>50.099457000000001</v>
      </c>
      <c r="S11" s="1100">
        <f t="shared" si="0"/>
        <v>53.577895063080135</v>
      </c>
    </row>
    <row r="12" spans="1:40" ht="15.75">
      <c r="B12" s="1577"/>
      <c r="C12" s="1074" t="s">
        <v>26</v>
      </c>
      <c r="D12" s="1046">
        <v>7632387</v>
      </c>
      <c r="E12" s="534">
        <v>5872116.0614729133</v>
      </c>
      <c r="F12" s="1047">
        <v>0.59331165685371134</v>
      </c>
      <c r="G12" s="1047">
        <v>0.73849909066113562</v>
      </c>
      <c r="H12" s="1046">
        <v>8803522.1464251783</v>
      </c>
      <c r="I12" s="1046">
        <v>1895.8643319913558</v>
      </c>
      <c r="J12" s="1046">
        <v>26209.75953059291</v>
      </c>
      <c r="K12" s="1046">
        <v>1201.30483263316</v>
      </c>
      <c r="L12" s="1046">
        <v>153.32709325396834</v>
      </c>
      <c r="M12" s="1046">
        <v>140176093.52821267</v>
      </c>
      <c r="N12" s="1046">
        <v>396138.45517272869</v>
      </c>
      <c r="O12" s="1046">
        <v>24285.632646605598</v>
      </c>
      <c r="P12" s="1046">
        <v>2317.4099627604664</v>
      </c>
      <c r="Q12" s="1048">
        <v>2317.4099627604664</v>
      </c>
      <c r="R12" s="1100">
        <f t="shared" si="0"/>
        <v>7.6323869999999996</v>
      </c>
      <c r="S12" s="1100">
        <f t="shared" si="0"/>
        <v>5.8721160614729131</v>
      </c>
    </row>
    <row r="13" spans="1:40" ht="15.75">
      <c r="B13" s="1577"/>
      <c r="C13" s="1074" t="s">
        <v>28</v>
      </c>
      <c r="D13" s="1046">
        <v>11273582</v>
      </c>
      <c r="E13" s="534">
        <v>0</v>
      </c>
      <c r="F13" s="1047">
        <v>0</v>
      </c>
      <c r="G13" s="1047">
        <v>0</v>
      </c>
      <c r="H13" s="1046">
        <v>0</v>
      </c>
      <c r="I13" s="1046">
        <v>0</v>
      </c>
      <c r="J13" s="1046">
        <v>0</v>
      </c>
      <c r="K13" s="1046">
        <v>0</v>
      </c>
      <c r="L13" s="1046">
        <v>0</v>
      </c>
      <c r="M13" s="1046">
        <v>0</v>
      </c>
      <c r="N13" s="1046">
        <v>0</v>
      </c>
      <c r="O13" s="1046">
        <v>0</v>
      </c>
      <c r="P13" s="1046">
        <v>0</v>
      </c>
      <c r="Q13" s="1048">
        <v>0</v>
      </c>
      <c r="R13" s="1100">
        <f t="shared" si="0"/>
        <v>11.273581999999999</v>
      </c>
      <c r="S13" s="1100">
        <f t="shared" si="0"/>
        <v>0</v>
      </c>
    </row>
    <row r="14" spans="1:40" ht="15.75">
      <c r="B14" s="1577"/>
      <c r="C14" s="1074" t="s">
        <v>29</v>
      </c>
      <c r="D14" s="1046">
        <v>20242728</v>
      </c>
      <c r="E14" s="534">
        <v>19907488.435621228</v>
      </c>
      <c r="F14" s="1047">
        <v>0.67</v>
      </c>
      <c r="G14" s="1047">
        <v>0.95</v>
      </c>
      <c r="H14" s="1046">
        <v>30039585.806472439</v>
      </c>
      <c r="I14" s="1046">
        <v>5598.4046055799163</v>
      </c>
      <c r="J14" s="1046">
        <v>131166.25441551037</v>
      </c>
      <c r="K14" s="1046">
        <v>3299.4074418163532</v>
      </c>
      <c r="L14" s="1046">
        <v>767.32258833073593</v>
      </c>
      <c r="M14" s="1046">
        <v>571555721.36996329</v>
      </c>
      <c r="N14" s="1046">
        <v>1970135.9296508282</v>
      </c>
      <c r="O14" s="1046">
        <v>79316.601138162165</v>
      </c>
      <c r="P14" s="1046">
        <v>11525.295188457339</v>
      </c>
      <c r="Q14" s="1048">
        <v>11525.295188457339</v>
      </c>
      <c r="R14" s="1100">
        <f t="shared" si="0"/>
        <v>20.242728</v>
      </c>
      <c r="S14" s="1100">
        <f t="shared" si="0"/>
        <v>19.907488435621229</v>
      </c>
    </row>
    <row r="15" spans="1:40" ht="15.75">
      <c r="B15" s="1577"/>
      <c r="C15" s="1074" t="s">
        <v>31</v>
      </c>
      <c r="D15" s="1046">
        <v>10463105</v>
      </c>
      <c r="E15" s="534">
        <v>0</v>
      </c>
      <c r="F15" s="1047">
        <v>0</v>
      </c>
      <c r="G15" s="1047">
        <v>0</v>
      </c>
      <c r="H15" s="1046">
        <v>0</v>
      </c>
      <c r="I15" s="1046">
        <v>0</v>
      </c>
      <c r="J15" s="1046">
        <v>0</v>
      </c>
      <c r="K15" s="1046">
        <v>0</v>
      </c>
      <c r="L15" s="1046">
        <v>0</v>
      </c>
      <c r="M15" s="1046">
        <v>0</v>
      </c>
      <c r="N15" s="1046">
        <v>0</v>
      </c>
      <c r="O15" s="1046">
        <v>0</v>
      </c>
      <c r="P15" s="1046">
        <v>0</v>
      </c>
      <c r="Q15" s="1048">
        <v>0</v>
      </c>
      <c r="R15" s="1100">
        <f t="shared" si="0"/>
        <v>10.463105000000001</v>
      </c>
      <c r="S15" s="1100">
        <f t="shared" si="0"/>
        <v>0</v>
      </c>
    </row>
    <row r="16" spans="1:40" ht="15.75">
      <c r="B16" s="1577"/>
      <c r="C16" s="1074" t="s">
        <v>33</v>
      </c>
      <c r="D16" s="1046">
        <v>3626214</v>
      </c>
      <c r="E16" s="534">
        <v>0</v>
      </c>
      <c r="F16" s="1047">
        <v>0</v>
      </c>
      <c r="G16" s="1047">
        <v>0</v>
      </c>
      <c r="H16" s="1046">
        <v>0</v>
      </c>
      <c r="I16" s="1046">
        <v>0</v>
      </c>
      <c r="J16" s="1046">
        <v>0</v>
      </c>
      <c r="K16" s="1046">
        <v>0</v>
      </c>
      <c r="L16" s="1046">
        <v>0</v>
      </c>
      <c r="M16" s="1046">
        <v>0</v>
      </c>
      <c r="N16" s="1046">
        <v>0</v>
      </c>
      <c r="O16" s="1046">
        <v>0</v>
      </c>
      <c r="P16" s="1046">
        <v>0</v>
      </c>
      <c r="Q16" s="1048">
        <v>0</v>
      </c>
      <c r="R16" s="1100">
        <f t="shared" si="0"/>
        <v>3.626214</v>
      </c>
      <c r="S16" s="1100">
        <f t="shared" si="0"/>
        <v>0</v>
      </c>
    </row>
    <row r="17" spans="2:19" ht="15.75">
      <c r="B17" s="1577"/>
      <c r="C17" s="1074" t="s">
        <v>35</v>
      </c>
      <c r="D17" s="1046">
        <v>10000000</v>
      </c>
      <c r="E17" s="534">
        <v>0</v>
      </c>
      <c r="F17" s="1047">
        <v>0</v>
      </c>
      <c r="G17" s="1047">
        <v>0</v>
      </c>
      <c r="H17" s="1046">
        <v>0</v>
      </c>
      <c r="I17" s="1046">
        <v>0</v>
      </c>
      <c r="J17" s="1046">
        <v>0</v>
      </c>
      <c r="K17" s="1046">
        <v>0</v>
      </c>
      <c r="L17" s="1046">
        <v>0</v>
      </c>
      <c r="M17" s="1046">
        <v>0</v>
      </c>
      <c r="N17" s="1046">
        <v>0</v>
      </c>
      <c r="O17" s="1046">
        <v>0</v>
      </c>
      <c r="P17" s="1046">
        <v>0</v>
      </c>
      <c r="Q17" s="1048">
        <v>0</v>
      </c>
      <c r="R17" s="1100">
        <f t="shared" si="0"/>
        <v>10</v>
      </c>
      <c r="S17" s="1100">
        <f t="shared" si="0"/>
        <v>0</v>
      </c>
    </row>
    <row r="18" spans="2:19" ht="15.75">
      <c r="B18" s="1577"/>
      <c r="C18" s="1075" t="s">
        <v>27</v>
      </c>
      <c r="D18" s="1046">
        <v>19429736</v>
      </c>
      <c r="E18" s="1065"/>
      <c r="F18" s="1066"/>
      <c r="G18" s="1066"/>
      <c r="H18" s="1067">
        <v>0</v>
      </c>
      <c r="I18" s="1067">
        <v>0</v>
      </c>
      <c r="J18" s="1067">
        <v>0</v>
      </c>
      <c r="K18" s="1067">
        <v>0</v>
      </c>
      <c r="L18" s="1067">
        <v>0</v>
      </c>
      <c r="M18" s="1067">
        <v>0</v>
      </c>
      <c r="N18" s="1067">
        <v>0</v>
      </c>
      <c r="O18" s="1067">
        <v>0</v>
      </c>
      <c r="P18" s="1067">
        <v>0</v>
      </c>
      <c r="Q18" s="1068">
        <v>0</v>
      </c>
      <c r="R18" s="1100">
        <f t="shared" si="0"/>
        <v>19.429735999999998</v>
      </c>
      <c r="S18" s="1100">
        <f t="shared" si="0"/>
        <v>0</v>
      </c>
    </row>
    <row r="19" spans="2:19" ht="16.5" thickBot="1">
      <c r="B19" s="1577"/>
      <c r="C19" s="1076" t="s">
        <v>328</v>
      </c>
      <c r="D19" s="1046">
        <v>16840122</v>
      </c>
      <c r="E19" s="1065"/>
      <c r="F19" s="1066"/>
      <c r="G19" s="1066"/>
      <c r="H19" s="1067">
        <v>0</v>
      </c>
      <c r="I19" s="1067">
        <v>0</v>
      </c>
      <c r="J19" s="1067">
        <v>0</v>
      </c>
      <c r="K19" s="1067">
        <v>0</v>
      </c>
      <c r="L19" s="1067">
        <v>0</v>
      </c>
      <c r="M19" s="1067">
        <v>0</v>
      </c>
      <c r="N19" s="1067">
        <v>0</v>
      </c>
      <c r="O19" s="1067">
        <v>0</v>
      </c>
      <c r="P19" s="1067">
        <v>0</v>
      </c>
      <c r="Q19" s="1068">
        <v>0</v>
      </c>
      <c r="R19" s="1100">
        <f t="shared" si="0"/>
        <v>16.840122000000001</v>
      </c>
      <c r="S19" s="1100">
        <f t="shared" si="0"/>
        <v>0</v>
      </c>
    </row>
    <row r="20" spans="2:19" ht="16.5" thickBot="1">
      <c r="B20" s="1578"/>
      <c r="C20" s="1042" t="s">
        <v>2305</v>
      </c>
      <c r="D20" s="1049">
        <v>385495692</v>
      </c>
      <c r="E20" s="1050">
        <v>318364930.43661469</v>
      </c>
      <c r="F20" s="1051">
        <v>0.85214001840142994</v>
      </c>
      <c r="G20" s="1051">
        <v>0.91804931307961091</v>
      </c>
      <c r="H20" s="1049">
        <v>698169662.682019</v>
      </c>
      <c r="I20" s="1049">
        <v>125387.3594856298</v>
      </c>
      <c r="J20" s="1049">
        <v>5109074.7393112471</v>
      </c>
      <c r="K20" s="1049">
        <v>87901.665874939659</v>
      </c>
      <c r="L20" s="1049">
        <v>65354.768901438831</v>
      </c>
      <c r="M20" s="1049">
        <v>6280012447.4721746</v>
      </c>
      <c r="N20" s="1049">
        <v>51618157.515507631</v>
      </c>
      <c r="O20" s="1049">
        <v>614695.29794470163</v>
      </c>
      <c r="P20" s="1049">
        <v>806856.51548193698</v>
      </c>
      <c r="Q20" s="1052">
        <v>806856.51548193698</v>
      </c>
      <c r="R20" s="1100">
        <f t="shared" si="0"/>
        <v>385.49569200000002</v>
      </c>
      <c r="S20" s="1100">
        <f t="shared" si="0"/>
        <v>318.36493043661471</v>
      </c>
    </row>
    <row r="21" spans="2:19" ht="15.75">
      <c r="B21" s="1576">
        <v>2025</v>
      </c>
      <c r="C21" s="1073" t="s">
        <v>16</v>
      </c>
      <c r="D21" s="1069">
        <v>113632555</v>
      </c>
      <c r="E21" s="1070">
        <v>128129638.91929697</v>
      </c>
      <c r="F21" s="1071">
        <v>1.0900000000000001</v>
      </c>
      <c r="G21" s="1071">
        <v>1.1509270835550609</v>
      </c>
      <c r="H21" s="1069">
        <v>302182219.54845166</v>
      </c>
      <c r="I21" s="1069">
        <v>92083.635940288121</v>
      </c>
      <c r="J21" s="1069">
        <v>1702556.8031886776</v>
      </c>
      <c r="K21" s="1069">
        <v>53544.761221715155</v>
      </c>
      <c r="L21" s="1069">
        <v>26569.953184117043</v>
      </c>
      <c r="M21" s="1069">
        <v>2156310310.283155</v>
      </c>
      <c r="N21" s="1069">
        <v>28083055.802971363</v>
      </c>
      <c r="O21" s="1069">
        <v>190506.15331804397</v>
      </c>
      <c r="P21" s="1069">
        <v>410952.20243718236</v>
      </c>
      <c r="Q21" s="1072">
        <v>410952.20243718236</v>
      </c>
      <c r="R21" s="1100">
        <f t="shared" si="0"/>
        <v>113.632555</v>
      </c>
      <c r="S21" s="1100">
        <f t="shared" si="0"/>
        <v>128.12963891929695</v>
      </c>
    </row>
    <row r="22" spans="2:19" ht="15.75">
      <c r="B22" s="1577"/>
      <c r="C22" s="1074" t="s">
        <v>21</v>
      </c>
      <c r="D22" s="1046">
        <v>124164391</v>
      </c>
      <c r="E22" s="534">
        <v>114216395.17753488</v>
      </c>
      <c r="F22" s="1047">
        <v>0.88</v>
      </c>
      <c r="G22" s="1047">
        <v>0.88</v>
      </c>
      <c r="H22" s="1046">
        <v>242923513.32802781</v>
      </c>
      <c r="I22" s="1046">
        <v>31530.356936747903</v>
      </c>
      <c r="J22" s="1046">
        <v>1840089.2774614459</v>
      </c>
      <c r="K22" s="1046">
        <v>21332.905631919897</v>
      </c>
      <c r="L22" s="1046">
        <v>25090.719392952058</v>
      </c>
      <c r="M22" s="1046">
        <v>2169977089.8417168</v>
      </c>
      <c r="N22" s="1046">
        <v>18044802.837314721</v>
      </c>
      <c r="O22" s="1046">
        <v>187906.54368093956</v>
      </c>
      <c r="P22" s="1046">
        <v>303379.96145387762</v>
      </c>
      <c r="Q22" s="1048">
        <v>303379.96145387762</v>
      </c>
      <c r="R22" s="1100">
        <f t="shared" si="0"/>
        <v>124.16439099999999</v>
      </c>
      <c r="S22" s="1100">
        <f t="shared" si="0"/>
        <v>114.21639517753488</v>
      </c>
    </row>
    <row r="23" spans="2:19" ht="15.75">
      <c r="B23" s="1577"/>
      <c r="C23" s="1074" t="s">
        <v>24</v>
      </c>
      <c r="D23" s="1046">
        <v>50678494</v>
      </c>
      <c r="E23" s="534">
        <v>56219062.149756871</v>
      </c>
      <c r="F23" s="1047">
        <v>0.98528524108751481</v>
      </c>
      <c r="G23" s="1047">
        <v>1.0954351286904236</v>
      </c>
      <c r="H23" s="1046">
        <v>114791861.36200529</v>
      </c>
      <c r="I23" s="1046">
        <v>12431.37377887812</v>
      </c>
      <c r="J23" s="1046">
        <v>1623571.5474743261</v>
      </c>
      <c r="K23" s="1046">
        <v>10614.91471277968</v>
      </c>
      <c r="L23" s="1046">
        <v>17265.12793634881</v>
      </c>
      <c r="M23" s="1046">
        <v>1328624194.0280714</v>
      </c>
      <c r="N23" s="1046">
        <v>10280967.088950969</v>
      </c>
      <c r="O23" s="1046">
        <v>126622.38058631407</v>
      </c>
      <c r="P23" s="1046">
        <v>176652.17322472343</v>
      </c>
      <c r="Q23" s="1048">
        <v>176652.17322472343</v>
      </c>
      <c r="R23" s="1100">
        <f t="shared" si="0"/>
        <v>50.678494000000001</v>
      </c>
      <c r="S23" s="1100">
        <f t="shared" si="0"/>
        <v>56.219062149756873</v>
      </c>
    </row>
    <row r="24" spans="2:19" ht="15.75">
      <c r="B24" s="1577"/>
      <c r="C24" s="1074" t="s">
        <v>26</v>
      </c>
      <c r="D24" s="1046">
        <v>8072677</v>
      </c>
      <c r="E24" s="534">
        <v>6476019.0221071765</v>
      </c>
      <c r="F24" s="1047">
        <v>0.6205443112995358</v>
      </c>
      <c r="G24" s="1047">
        <v>0.76880247440023042</v>
      </c>
      <c r="H24" s="1046">
        <v>9120094.8960697092</v>
      </c>
      <c r="I24" s="1046">
        <v>1953.5610809022226</v>
      </c>
      <c r="J24" s="1046">
        <v>43128.398784774807</v>
      </c>
      <c r="K24" s="1046">
        <v>1384.2157838848461</v>
      </c>
      <c r="L24" s="1046">
        <v>252.30113289093237</v>
      </c>
      <c r="M24" s="1046">
        <v>138530844.65284565</v>
      </c>
      <c r="N24" s="1046">
        <v>650004.36469073745</v>
      </c>
      <c r="O24" s="1046">
        <v>24326.090519498895</v>
      </c>
      <c r="P24" s="1046">
        <v>3802.5255334408143</v>
      </c>
      <c r="Q24" s="1048">
        <v>3802.5255334408143</v>
      </c>
      <c r="R24" s="1100">
        <f t="shared" si="0"/>
        <v>8.0726770000000005</v>
      </c>
      <c r="S24" s="1100">
        <f t="shared" si="0"/>
        <v>6.4760190221071765</v>
      </c>
    </row>
    <row r="25" spans="2:19" ht="15.75">
      <c r="B25" s="1577"/>
      <c r="C25" s="1074" t="s">
        <v>28</v>
      </c>
      <c r="D25" s="1046">
        <v>10636174</v>
      </c>
      <c r="E25" s="534">
        <v>0</v>
      </c>
      <c r="F25" s="1047">
        <v>0</v>
      </c>
      <c r="G25" s="1047">
        <v>0</v>
      </c>
      <c r="H25" s="1046">
        <v>0</v>
      </c>
      <c r="I25" s="1046">
        <v>0</v>
      </c>
      <c r="J25" s="1046">
        <v>0</v>
      </c>
      <c r="K25" s="1046">
        <v>0</v>
      </c>
      <c r="L25" s="1046">
        <v>0</v>
      </c>
      <c r="M25" s="1046">
        <v>0</v>
      </c>
      <c r="N25" s="1046">
        <v>0</v>
      </c>
      <c r="O25" s="1046">
        <v>0</v>
      </c>
      <c r="P25" s="1046">
        <v>0</v>
      </c>
      <c r="Q25" s="1048">
        <v>0</v>
      </c>
      <c r="R25" s="1100">
        <f t="shared" si="0"/>
        <v>10.636174</v>
      </c>
      <c r="S25" s="1100">
        <f t="shared" si="0"/>
        <v>0</v>
      </c>
    </row>
    <row r="26" spans="2:19" ht="15.75">
      <c r="B26" s="1577"/>
      <c r="C26" s="1074" t="s">
        <v>29</v>
      </c>
      <c r="D26" s="1046">
        <v>18075348</v>
      </c>
      <c r="E26" s="534">
        <v>19463361.686540056</v>
      </c>
      <c r="F26" s="1047">
        <v>0.69654116442750702</v>
      </c>
      <c r="G26" s="1047">
        <v>1.04</v>
      </c>
      <c r="H26" s="1046">
        <v>24469565.597597733</v>
      </c>
      <c r="I26" s="1046">
        <v>5063.6485722598472</v>
      </c>
      <c r="J26" s="1046">
        <v>213393.52492679853</v>
      </c>
      <c r="K26" s="1046">
        <v>3042.0158906806473</v>
      </c>
      <c r="L26" s="1046">
        <v>1248.352120821771</v>
      </c>
      <c r="M26" s="1046">
        <v>478905067.18990552</v>
      </c>
      <c r="N26" s="1046">
        <v>3203620.8095581308</v>
      </c>
      <c r="O26" s="1046">
        <v>68406.660127072624</v>
      </c>
      <c r="P26" s="1046">
        <v>18741.181735915052</v>
      </c>
      <c r="Q26" s="1048">
        <v>18741.181735915052</v>
      </c>
      <c r="R26" s="1100">
        <f t="shared" si="0"/>
        <v>18.075348000000002</v>
      </c>
      <c r="S26" s="1100">
        <f t="shared" si="0"/>
        <v>19.463361686540058</v>
      </c>
    </row>
    <row r="27" spans="2:19" ht="15.75">
      <c r="B27" s="1577"/>
      <c r="C27" s="1074" t="s">
        <v>31</v>
      </c>
      <c r="D27" s="1046">
        <v>10844656</v>
      </c>
      <c r="E27" s="534">
        <v>0</v>
      </c>
      <c r="F27" s="1047">
        <v>0</v>
      </c>
      <c r="G27" s="1047">
        <v>0</v>
      </c>
      <c r="H27" s="1046">
        <v>0</v>
      </c>
      <c r="I27" s="1046">
        <v>0</v>
      </c>
      <c r="J27" s="1046">
        <v>0</v>
      </c>
      <c r="K27" s="1046">
        <v>0</v>
      </c>
      <c r="L27" s="1046">
        <v>0</v>
      </c>
      <c r="M27" s="1046">
        <v>0</v>
      </c>
      <c r="N27" s="1046">
        <v>0</v>
      </c>
      <c r="O27" s="1046">
        <v>0</v>
      </c>
      <c r="P27" s="1046">
        <v>0</v>
      </c>
      <c r="Q27" s="1048">
        <v>0</v>
      </c>
      <c r="R27" s="1100">
        <f t="shared" si="0"/>
        <v>10.844656000000001</v>
      </c>
      <c r="S27" s="1100">
        <f t="shared" si="0"/>
        <v>0</v>
      </c>
    </row>
    <row r="28" spans="2:19" ht="15.75">
      <c r="B28" s="1577"/>
      <c r="C28" s="1074" t="s">
        <v>33</v>
      </c>
      <c r="D28" s="1046">
        <v>5437461</v>
      </c>
      <c r="E28" s="534">
        <v>0</v>
      </c>
      <c r="F28" s="1047">
        <v>0</v>
      </c>
      <c r="G28" s="1047">
        <v>0</v>
      </c>
      <c r="H28" s="1046">
        <v>0</v>
      </c>
      <c r="I28" s="1046">
        <v>0</v>
      </c>
      <c r="J28" s="1046">
        <v>0</v>
      </c>
      <c r="K28" s="1046">
        <v>0</v>
      </c>
      <c r="L28" s="1046">
        <v>0</v>
      </c>
      <c r="M28" s="1046">
        <v>0</v>
      </c>
      <c r="N28" s="1046">
        <v>0</v>
      </c>
      <c r="O28" s="1046">
        <v>0</v>
      </c>
      <c r="P28" s="1046">
        <v>0</v>
      </c>
      <c r="Q28" s="1048">
        <v>0</v>
      </c>
      <c r="R28" s="1100">
        <f t="shared" si="0"/>
        <v>5.4374609999999999</v>
      </c>
      <c r="S28" s="1100">
        <f t="shared" si="0"/>
        <v>0</v>
      </c>
    </row>
    <row r="29" spans="2:19" ht="15.75">
      <c r="B29" s="1577"/>
      <c r="C29" s="1074" t="s">
        <v>35</v>
      </c>
      <c r="D29" s="1046">
        <v>10000000</v>
      </c>
      <c r="E29" s="534">
        <v>0</v>
      </c>
      <c r="F29" s="1047">
        <v>0</v>
      </c>
      <c r="G29" s="1047">
        <v>0</v>
      </c>
      <c r="H29" s="1046">
        <v>0</v>
      </c>
      <c r="I29" s="1046">
        <v>0</v>
      </c>
      <c r="J29" s="1046">
        <v>0</v>
      </c>
      <c r="K29" s="1046">
        <v>0</v>
      </c>
      <c r="L29" s="1046">
        <v>0</v>
      </c>
      <c r="M29" s="1046">
        <v>0</v>
      </c>
      <c r="N29" s="1046">
        <v>0</v>
      </c>
      <c r="O29" s="1046">
        <v>0</v>
      </c>
      <c r="P29" s="1046">
        <v>0</v>
      </c>
      <c r="Q29" s="1048">
        <v>0</v>
      </c>
      <c r="R29" s="1100">
        <f t="shared" si="0"/>
        <v>10</v>
      </c>
      <c r="S29" s="1100">
        <f t="shared" si="0"/>
        <v>0</v>
      </c>
    </row>
    <row r="30" spans="2:19" ht="15.75">
      <c r="B30" s="1577"/>
      <c r="C30" s="1075" t="s">
        <v>27</v>
      </c>
      <c r="D30" s="1046">
        <v>19702111</v>
      </c>
      <c r="E30" s="1065"/>
      <c r="F30" s="1066"/>
      <c r="G30" s="1066"/>
      <c r="H30" s="1067">
        <v>0</v>
      </c>
      <c r="I30" s="1067">
        <v>0</v>
      </c>
      <c r="J30" s="1067">
        <v>0</v>
      </c>
      <c r="K30" s="1067">
        <v>0</v>
      </c>
      <c r="L30" s="1067">
        <v>0</v>
      </c>
      <c r="M30" s="1067">
        <v>0</v>
      </c>
      <c r="N30" s="1067">
        <v>0</v>
      </c>
      <c r="O30" s="1067">
        <v>0</v>
      </c>
      <c r="P30" s="1067">
        <v>0</v>
      </c>
      <c r="Q30" s="1068">
        <v>0</v>
      </c>
      <c r="R30" s="1100">
        <f t="shared" si="0"/>
        <v>19.702110999999999</v>
      </c>
      <c r="S30" s="1100">
        <f t="shared" si="0"/>
        <v>0</v>
      </c>
    </row>
    <row r="31" spans="2:19" ht="16.5" thickBot="1">
      <c r="B31" s="1577"/>
      <c r="C31" s="1076" t="s">
        <v>328</v>
      </c>
      <c r="D31" s="1046">
        <v>17272360</v>
      </c>
      <c r="E31" s="1065"/>
      <c r="F31" s="1066"/>
      <c r="G31" s="1066"/>
      <c r="H31" s="1067">
        <v>0</v>
      </c>
      <c r="I31" s="1067">
        <v>0</v>
      </c>
      <c r="J31" s="1067">
        <v>0</v>
      </c>
      <c r="K31" s="1067">
        <v>0</v>
      </c>
      <c r="L31" s="1067">
        <v>0</v>
      </c>
      <c r="M31" s="1067">
        <v>0</v>
      </c>
      <c r="N31" s="1067">
        <v>0</v>
      </c>
      <c r="O31" s="1067">
        <v>0</v>
      </c>
      <c r="P31" s="1067">
        <v>0</v>
      </c>
      <c r="Q31" s="1068">
        <v>0</v>
      </c>
      <c r="R31" s="1100">
        <f t="shared" si="0"/>
        <v>17.272359999999999</v>
      </c>
      <c r="S31" s="1100">
        <f t="shared" si="0"/>
        <v>0</v>
      </c>
    </row>
    <row r="32" spans="2:19" ht="16.5" thickBot="1">
      <c r="B32" s="1578"/>
      <c r="C32" s="1042" t="s">
        <v>2305</v>
      </c>
      <c r="D32" s="1049">
        <v>388516227</v>
      </c>
      <c r="E32" s="1050">
        <v>324504476.95523596</v>
      </c>
      <c r="F32" s="1051">
        <v>0.86886452597647645</v>
      </c>
      <c r="G32" s="1051">
        <v>0.93399508552904953</v>
      </c>
      <c r="H32" s="1049">
        <v>693487254.73215234</v>
      </c>
      <c r="I32" s="1049">
        <v>143062.57630907622</v>
      </c>
      <c r="J32" s="1049">
        <v>5422739.5518360222</v>
      </c>
      <c r="K32" s="1049">
        <v>89918.81324098022</v>
      </c>
      <c r="L32" s="1049">
        <v>70426.453767130617</v>
      </c>
      <c r="M32" s="1049">
        <v>6272347505.9956942</v>
      </c>
      <c r="N32" s="1049">
        <v>60262450.903485924</v>
      </c>
      <c r="O32" s="1049">
        <v>597767.82823186903</v>
      </c>
      <c r="P32" s="1049">
        <v>913528.04438513936</v>
      </c>
      <c r="Q32" s="1052">
        <v>913528.04438513936</v>
      </c>
      <c r="R32" s="1100">
        <f t="shared" si="0"/>
        <v>388.51622700000001</v>
      </c>
      <c r="S32" s="1100">
        <f t="shared" si="0"/>
        <v>324.50447695523593</v>
      </c>
    </row>
    <row r="33" spans="2:19" ht="15.75">
      <c r="B33" s="1576">
        <v>2026</v>
      </c>
      <c r="C33" s="1073" t="s">
        <v>16</v>
      </c>
      <c r="D33" s="1069">
        <v>125787203</v>
      </c>
      <c r="E33" s="1070">
        <v>148009482.40751135</v>
      </c>
      <c r="F33" s="1071">
        <v>1.1100000000000001</v>
      </c>
      <c r="G33" s="1071">
        <v>1.22</v>
      </c>
      <c r="H33" s="1069">
        <v>350515229.83185303</v>
      </c>
      <c r="I33" s="1069">
        <v>81388.764611872917</v>
      </c>
      <c r="J33" s="1069">
        <v>1251122.769246211</v>
      </c>
      <c r="K33" s="1069">
        <v>69723.38761093581</v>
      </c>
      <c r="L33" s="1069">
        <v>23420.123007857317</v>
      </c>
      <c r="M33" s="1069">
        <v>2265491074.7694187</v>
      </c>
      <c r="N33" s="1069">
        <v>20909445.984378427</v>
      </c>
      <c r="O33" s="1069">
        <v>237850.9042005309</v>
      </c>
      <c r="P33" s="1069">
        <v>361401.71410113364</v>
      </c>
      <c r="Q33" s="1072">
        <v>361401.71410113364</v>
      </c>
      <c r="R33" s="1100">
        <f t="shared" si="0"/>
        <v>125.78720300000001</v>
      </c>
      <c r="S33" s="1100">
        <f t="shared" si="0"/>
        <v>148.00948240751134</v>
      </c>
    </row>
    <row r="34" spans="2:19" ht="15.75">
      <c r="B34" s="1577"/>
      <c r="C34" s="1074" t="s">
        <v>21</v>
      </c>
      <c r="D34" s="1046">
        <v>117020698</v>
      </c>
      <c r="E34" s="534">
        <v>116506777.07637565</v>
      </c>
      <c r="F34" s="1047">
        <v>0.89</v>
      </c>
      <c r="G34" s="1047">
        <v>0.95</v>
      </c>
      <c r="H34" s="1046">
        <v>229028896.05275682</v>
      </c>
      <c r="I34" s="1046">
        <v>31468.781019263362</v>
      </c>
      <c r="J34" s="1046">
        <v>1451913.524689917</v>
      </c>
      <c r="K34" s="1046">
        <v>27178.842370692226</v>
      </c>
      <c r="L34" s="1046">
        <v>19274.474108239534</v>
      </c>
      <c r="M34" s="1046">
        <v>1983132791.026149</v>
      </c>
      <c r="N34" s="1046">
        <v>15674198.023238545</v>
      </c>
      <c r="O34" s="1046">
        <v>212518.40165804984</v>
      </c>
      <c r="P34" s="1046">
        <v>245890.29780369686</v>
      </c>
      <c r="Q34" s="1048">
        <v>245890.29780369686</v>
      </c>
      <c r="R34" s="1100">
        <f t="shared" si="0"/>
        <v>117.020698</v>
      </c>
      <c r="S34" s="1100">
        <f t="shared" si="0"/>
        <v>116.50677707637564</v>
      </c>
    </row>
    <row r="35" spans="2:19" ht="15.75">
      <c r="B35" s="1577"/>
      <c r="C35" s="1074" t="s">
        <v>24</v>
      </c>
      <c r="D35" s="1046">
        <v>49837448</v>
      </c>
      <c r="E35" s="534">
        <v>56437879.425617099</v>
      </c>
      <c r="F35" s="1047">
        <v>0.98</v>
      </c>
      <c r="G35" s="1047">
        <v>1.1200000000000001</v>
      </c>
      <c r="H35" s="1046">
        <v>115145274.14150542</v>
      </c>
      <c r="I35" s="1046">
        <v>15442.681554844627</v>
      </c>
      <c r="J35" s="1046">
        <v>1324486.7926447238</v>
      </c>
      <c r="K35" s="1046">
        <v>13289.507719868247</v>
      </c>
      <c r="L35" s="1046">
        <v>13441.044616245876</v>
      </c>
      <c r="M35" s="1046">
        <v>1227492115.2903819</v>
      </c>
      <c r="N35" s="1046">
        <v>9452142.507262934</v>
      </c>
      <c r="O35" s="1046">
        <v>136812.32788448269</v>
      </c>
      <c r="P35" s="1046">
        <v>140686.98685660152</v>
      </c>
      <c r="Q35" s="1048">
        <v>140686.98685660152</v>
      </c>
      <c r="R35" s="1100">
        <f t="shared" si="0"/>
        <v>49.837448000000002</v>
      </c>
      <c r="S35" s="1100">
        <f t="shared" si="0"/>
        <v>56.437879425617098</v>
      </c>
    </row>
    <row r="36" spans="2:19" ht="15.75">
      <c r="B36" s="1577"/>
      <c r="C36" s="1074" t="s">
        <v>26</v>
      </c>
      <c r="D36" s="1046">
        <v>9456635</v>
      </c>
      <c r="E36" s="534">
        <v>7530282.7317867493</v>
      </c>
      <c r="F36" s="1047">
        <v>0.63</v>
      </c>
      <c r="G36" s="1047">
        <v>0.77</v>
      </c>
      <c r="H36" s="1046">
        <v>13939648.532943852</v>
      </c>
      <c r="I36" s="1046">
        <v>3407.0272000324021</v>
      </c>
      <c r="J36" s="1046">
        <v>48184.505998972927</v>
      </c>
      <c r="K36" s="1046">
        <v>2218.6494466173031</v>
      </c>
      <c r="L36" s="1046">
        <v>281.87936009399169</v>
      </c>
      <c r="M36" s="1046">
        <v>146254013.39843777</v>
      </c>
      <c r="N36" s="1046">
        <v>725938.12608496135</v>
      </c>
      <c r="O36" s="1046">
        <v>25021.087762935917</v>
      </c>
      <c r="P36" s="1046">
        <v>4246.7380375970261</v>
      </c>
      <c r="Q36" s="1048">
        <v>4246.7380375970261</v>
      </c>
      <c r="R36" s="1100">
        <f t="shared" si="0"/>
        <v>9.4566350000000003</v>
      </c>
      <c r="S36" s="1100">
        <f t="shared" si="0"/>
        <v>7.5302827317867491</v>
      </c>
    </row>
    <row r="37" spans="2:19" ht="15.75">
      <c r="B37" s="1577"/>
      <c r="C37" s="1074" t="s">
        <v>28</v>
      </c>
      <c r="D37" s="1046">
        <v>10212061</v>
      </c>
      <c r="E37" s="534">
        <v>0</v>
      </c>
      <c r="F37" s="1047">
        <v>0</v>
      </c>
      <c r="G37" s="1047">
        <v>0</v>
      </c>
      <c r="H37" s="1046">
        <v>0</v>
      </c>
      <c r="I37" s="1046">
        <v>0</v>
      </c>
      <c r="J37" s="1046">
        <v>0</v>
      </c>
      <c r="K37" s="1046">
        <v>0</v>
      </c>
      <c r="L37" s="1046">
        <v>0</v>
      </c>
      <c r="M37" s="1046">
        <v>0</v>
      </c>
      <c r="N37" s="1046">
        <v>0</v>
      </c>
      <c r="O37" s="1046">
        <v>0</v>
      </c>
      <c r="P37" s="1046">
        <v>0</v>
      </c>
      <c r="Q37" s="1048">
        <v>0</v>
      </c>
      <c r="R37" s="1100">
        <f t="shared" si="0"/>
        <v>10.212061</v>
      </c>
      <c r="S37" s="1100">
        <f t="shared" si="0"/>
        <v>0</v>
      </c>
    </row>
    <row r="38" spans="2:19" ht="15.75">
      <c r="B38" s="1577"/>
      <c r="C38" s="1074" t="s">
        <v>29</v>
      </c>
      <c r="D38" s="1046">
        <v>17357594</v>
      </c>
      <c r="E38" s="534">
        <v>15544979.214955483</v>
      </c>
      <c r="F38" s="1047">
        <v>0.64</v>
      </c>
      <c r="G38" s="1047">
        <v>0.86</v>
      </c>
      <c r="H38" s="1046">
        <v>26050543.2581647</v>
      </c>
      <c r="I38" s="1046">
        <v>7752.417995229026</v>
      </c>
      <c r="J38" s="1046">
        <v>-933.19679243311896</v>
      </c>
      <c r="K38" s="1046">
        <v>3459.6779378619212</v>
      </c>
      <c r="L38" s="1046">
        <v>-5.4592012357337403</v>
      </c>
      <c r="M38" s="1046">
        <v>345698725.72782648</v>
      </c>
      <c r="N38" s="1046">
        <v>-11198.361509197401</v>
      </c>
      <c r="O38" s="1046">
        <v>50660.149164162984</v>
      </c>
      <c r="P38" s="1046">
        <v>-65.510414828804898</v>
      </c>
      <c r="Q38" s="1048">
        <v>-65.510414828804898</v>
      </c>
      <c r="R38" s="1100">
        <f t="shared" si="0"/>
        <v>17.357593999999999</v>
      </c>
      <c r="S38" s="1100">
        <f t="shared" si="0"/>
        <v>15.544979214955482</v>
      </c>
    </row>
    <row r="39" spans="2:19" ht="15.75">
      <c r="B39" s="1577"/>
      <c r="C39" s="1074" t="s">
        <v>31</v>
      </c>
      <c r="D39" s="1046">
        <v>11226315</v>
      </c>
      <c r="E39" s="534">
        <v>0</v>
      </c>
      <c r="F39" s="1047">
        <v>0</v>
      </c>
      <c r="G39" s="1047">
        <v>0</v>
      </c>
      <c r="H39" s="1046">
        <v>0</v>
      </c>
      <c r="I39" s="1046">
        <v>0</v>
      </c>
      <c r="J39" s="1046">
        <v>0</v>
      </c>
      <c r="K39" s="1046">
        <v>0</v>
      </c>
      <c r="L39" s="1046">
        <v>0</v>
      </c>
      <c r="M39" s="1046">
        <v>0</v>
      </c>
      <c r="N39" s="1046">
        <v>0</v>
      </c>
      <c r="O39" s="1046">
        <v>0</v>
      </c>
      <c r="P39" s="1046">
        <v>0</v>
      </c>
      <c r="Q39" s="1048">
        <v>0</v>
      </c>
      <c r="R39" s="1100">
        <f t="shared" si="0"/>
        <v>11.226315</v>
      </c>
      <c r="S39" s="1100">
        <f t="shared" si="0"/>
        <v>0</v>
      </c>
    </row>
    <row r="40" spans="2:19" ht="15.75">
      <c r="B40" s="1577"/>
      <c r="C40" s="1074" t="s">
        <v>33</v>
      </c>
      <c r="D40" s="1046">
        <v>5658120</v>
      </c>
      <c r="E40" s="534">
        <v>0</v>
      </c>
      <c r="F40" s="1047">
        <v>0</v>
      </c>
      <c r="G40" s="1047">
        <v>0</v>
      </c>
      <c r="H40" s="1046">
        <v>0</v>
      </c>
      <c r="I40" s="1046">
        <v>0</v>
      </c>
      <c r="J40" s="1046">
        <v>0</v>
      </c>
      <c r="K40" s="1046">
        <v>0</v>
      </c>
      <c r="L40" s="1046">
        <v>0</v>
      </c>
      <c r="M40" s="1046">
        <v>0</v>
      </c>
      <c r="N40" s="1046">
        <v>0</v>
      </c>
      <c r="O40" s="1046">
        <v>0</v>
      </c>
      <c r="P40" s="1046">
        <v>0</v>
      </c>
      <c r="Q40" s="1048">
        <v>0</v>
      </c>
      <c r="R40" s="1100">
        <f t="shared" si="0"/>
        <v>5.6581200000000003</v>
      </c>
      <c r="S40" s="1100">
        <f t="shared" si="0"/>
        <v>0</v>
      </c>
    </row>
    <row r="41" spans="2:19" ht="15.75">
      <c r="B41" s="1577"/>
      <c r="C41" s="1074" t="s">
        <v>35</v>
      </c>
      <c r="D41" s="1046">
        <v>10000000</v>
      </c>
      <c r="E41" s="534">
        <v>0</v>
      </c>
      <c r="F41" s="1047">
        <v>0</v>
      </c>
      <c r="G41" s="1047">
        <v>0</v>
      </c>
      <c r="H41" s="1046">
        <v>0</v>
      </c>
      <c r="I41" s="1046">
        <v>0</v>
      </c>
      <c r="J41" s="1046">
        <v>0</v>
      </c>
      <c r="K41" s="1046">
        <v>0</v>
      </c>
      <c r="L41" s="1046">
        <v>0</v>
      </c>
      <c r="M41" s="1046">
        <v>0</v>
      </c>
      <c r="N41" s="1046">
        <v>0</v>
      </c>
      <c r="O41" s="1046">
        <v>0</v>
      </c>
      <c r="P41" s="1046">
        <v>0</v>
      </c>
      <c r="Q41" s="1048">
        <v>0</v>
      </c>
      <c r="R41" s="1100">
        <f t="shared" si="0"/>
        <v>10</v>
      </c>
      <c r="S41" s="1100">
        <f t="shared" si="0"/>
        <v>0</v>
      </c>
    </row>
    <row r="42" spans="2:19" ht="15.75">
      <c r="B42" s="1577"/>
      <c r="C42" s="1075" t="s">
        <v>27</v>
      </c>
      <c r="D42" s="1046">
        <v>19975038</v>
      </c>
      <c r="E42" s="1065"/>
      <c r="F42" s="1066"/>
      <c r="G42" s="1066"/>
      <c r="H42" s="1067">
        <v>0</v>
      </c>
      <c r="I42" s="1067">
        <v>0</v>
      </c>
      <c r="J42" s="1067">
        <v>0</v>
      </c>
      <c r="K42" s="1067">
        <v>0</v>
      </c>
      <c r="L42" s="1067">
        <v>0</v>
      </c>
      <c r="M42" s="1067">
        <v>0</v>
      </c>
      <c r="N42" s="1067">
        <v>0</v>
      </c>
      <c r="O42" s="1067">
        <v>0</v>
      </c>
      <c r="P42" s="1067">
        <v>0</v>
      </c>
      <c r="Q42" s="1068">
        <v>0</v>
      </c>
      <c r="R42" s="1100">
        <f t="shared" si="0"/>
        <v>19.975038000000001</v>
      </c>
      <c r="S42" s="1100">
        <f t="shared" si="0"/>
        <v>0</v>
      </c>
    </row>
    <row r="43" spans="2:19" ht="16.5" thickBot="1">
      <c r="B43" s="1577"/>
      <c r="C43" s="1076" t="s">
        <v>328</v>
      </c>
      <c r="D43" s="1046">
        <v>17600339</v>
      </c>
      <c r="E43" s="1065"/>
      <c r="F43" s="1066"/>
      <c r="G43" s="1066"/>
      <c r="H43" s="1067">
        <v>0</v>
      </c>
      <c r="I43" s="1067">
        <v>0</v>
      </c>
      <c r="J43" s="1067">
        <v>0</v>
      </c>
      <c r="K43" s="1067">
        <v>0</v>
      </c>
      <c r="L43" s="1067">
        <v>0</v>
      </c>
      <c r="M43" s="1067">
        <v>0</v>
      </c>
      <c r="N43" s="1067">
        <v>0</v>
      </c>
      <c r="O43" s="1067">
        <v>0</v>
      </c>
      <c r="P43" s="1067">
        <v>0</v>
      </c>
      <c r="Q43" s="1068">
        <v>0</v>
      </c>
      <c r="R43" s="1100">
        <f t="shared" si="0"/>
        <v>17.600339000000002</v>
      </c>
      <c r="S43" s="1100">
        <f t="shared" si="0"/>
        <v>0</v>
      </c>
    </row>
    <row r="44" spans="2:19" ht="16.5" thickBot="1">
      <c r="B44" s="1578"/>
      <c r="C44" s="1042" t="s">
        <v>2305</v>
      </c>
      <c r="D44" s="1049">
        <v>394131451</v>
      </c>
      <c r="E44" s="1050">
        <v>344029400.85624635</v>
      </c>
      <c r="F44" s="1051">
        <v>0.88383156986628519</v>
      </c>
      <c r="G44" s="1051">
        <v>0.97143769495805476</v>
      </c>
      <c r="H44" s="1049">
        <v>734679591.81722367</v>
      </c>
      <c r="I44" s="1049">
        <v>139459.67238124233</v>
      </c>
      <c r="J44" s="1049">
        <v>4074774.3957873913</v>
      </c>
      <c r="K44" s="1049">
        <v>115870.06508597551</v>
      </c>
      <c r="L44" s="1049">
        <v>56412.061891200981</v>
      </c>
      <c r="M44" s="1049">
        <v>5968068720.2122126</v>
      </c>
      <c r="N44" s="1049">
        <v>46750526.279455677</v>
      </c>
      <c r="O44" s="1049">
        <v>662862.87067016237</v>
      </c>
      <c r="P44" s="1049">
        <v>752160.22638420027</v>
      </c>
      <c r="Q44" s="1052">
        <v>752160.22638420027</v>
      </c>
      <c r="R44" s="1100">
        <f t="shared" si="0"/>
        <v>394.13145100000003</v>
      </c>
      <c r="S44" s="1100">
        <f t="shared" si="0"/>
        <v>344.02940085624635</v>
      </c>
    </row>
    <row r="45" spans="2:19" ht="15.75">
      <c r="B45" s="1576">
        <v>2027</v>
      </c>
      <c r="C45" s="1073" t="s">
        <v>16</v>
      </c>
      <c r="D45" s="1069">
        <v>172427302</v>
      </c>
      <c r="E45" s="1070">
        <v>219222984.17580101</v>
      </c>
      <c r="F45" s="1071">
        <v>1.1000000000000001</v>
      </c>
      <c r="G45" s="1071">
        <v>1.3</v>
      </c>
      <c r="H45" s="1069">
        <v>390785624.02420539</v>
      </c>
      <c r="I45" s="1069">
        <v>85131.900387631438</v>
      </c>
      <c r="J45" s="1069">
        <v>1089636.6934857629</v>
      </c>
      <c r="K45" s="1069">
        <v>85680.18613305538</v>
      </c>
      <c r="L45" s="1069">
        <v>20672.082400606836</v>
      </c>
      <c r="M45" s="1069">
        <v>2768098747.3853412</v>
      </c>
      <c r="N45" s="1069">
        <v>17521477.200207077</v>
      </c>
      <c r="O45" s="1069">
        <v>432980.3289473544</v>
      </c>
      <c r="P45" s="1069">
        <v>315238.99183677876</v>
      </c>
      <c r="Q45" s="1072">
        <v>315238.99183677876</v>
      </c>
      <c r="R45" s="1100">
        <f t="shared" si="0"/>
        <v>172.427302</v>
      </c>
      <c r="S45" s="1100">
        <f t="shared" si="0"/>
        <v>219.222984175801</v>
      </c>
    </row>
    <row r="46" spans="2:19" ht="15.75">
      <c r="B46" s="1577"/>
      <c r="C46" s="1074" t="s">
        <v>21</v>
      </c>
      <c r="D46" s="1046">
        <v>75003868</v>
      </c>
      <c r="E46" s="534">
        <v>84249949.648579195</v>
      </c>
      <c r="F46" s="1047">
        <v>0.85</v>
      </c>
      <c r="G46" s="1047">
        <v>1.04</v>
      </c>
      <c r="H46" s="1046">
        <v>158054396.36170816</v>
      </c>
      <c r="I46" s="1046">
        <v>38679.298323690753</v>
      </c>
      <c r="J46" s="1046">
        <v>-3425.2210586902802</v>
      </c>
      <c r="K46" s="1046">
        <v>27411.21070142831</v>
      </c>
      <c r="L46" s="1046">
        <v>-20.037543193338202</v>
      </c>
      <c r="M46" s="1046">
        <v>1134733620.6727436</v>
      </c>
      <c r="N46" s="1046">
        <v>-41102.652704283399</v>
      </c>
      <c r="O46" s="1046">
        <v>202530.72168176144</v>
      </c>
      <c r="P46" s="1046">
        <v>-240.45051832005799</v>
      </c>
      <c r="Q46" s="1048">
        <v>-240.45051832005799</v>
      </c>
      <c r="R46" s="1100">
        <f t="shared" si="0"/>
        <v>75.003867999999997</v>
      </c>
      <c r="S46" s="1100">
        <f t="shared" si="0"/>
        <v>84.249949648579189</v>
      </c>
    </row>
    <row r="47" spans="2:19" ht="15.75">
      <c r="B47" s="1577"/>
      <c r="C47" s="1074" t="s">
        <v>24</v>
      </c>
      <c r="D47" s="1046">
        <v>29870099</v>
      </c>
      <c r="E47" s="534">
        <v>39628688.560156502</v>
      </c>
      <c r="F47" s="1047">
        <v>0.99</v>
      </c>
      <c r="G47" s="1047">
        <v>1.31</v>
      </c>
      <c r="H47" s="1046">
        <v>72972108.838846356</v>
      </c>
      <c r="I47" s="1046">
        <v>16453.523775259735</v>
      </c>
      <c r="J47" s="1046">
        <v>346311.41665191675</v>
      </c>
      <c r="K47" s="1046">
        <v>12074.907969958496</v>
      </c>
      <c r="L47" s="1046">
        <v>2025.9217874137123</v>
      </c>
      <c r="M47" s="1046">
        <v>739907720.88135707</v>
      </c>
      <c r="N47" s="1046">
        <v>5196279.8477491196</v>
      </c>
      <c r="O47" s="1046">
        <v>127825.6665233636</v>
      </c>
      <c r="P47" s="1046">
        <v>30398.237109332375</v>
      </c>
      <c r="Q47" s="1048">
        <v>30398.237109332375</v>
      </c>
      <c r="R47" s="1100">
        <f t="shared" si="0"/>
        <v>29.870099</v>
      </c>
      <c r="S47" s="1100">
        <f t="shared" si="0"/>
        <v>39.628688560156505</v>
      </c>
    </row>
    <row r="48" spans="2:19" ht="15.75">
      <c r="B48" s="1577"/>
      <c r="C48" s="1074" t="s">
        <v>26</v>
      </c>
      <c r="D48" s="1046">
        <v>16593844</v>
      </c>
      <c r="E48" s="534">
        <v>17705774.10482838</v>
      </c>
      <c r="F48" s="1047">
        <v>0.81</v>
      </c>
      <c r="G48" s="1047">
        <v>1.05</v>
      </c>
      <c r="H48" s="1046">
        <v>33674325.62684498</v>
      </c>
      <c r="I48" s="1046">
        <v>8163.5444926349037</v>
      </c>
      <c r="J48" s="1046">
        <v>60463.348439739399</v>
      </c>
      <c r="K48" s="1046">
        <v>5813.8511378515132</v>
      </c>
      <c r="L48" s="1046">
        <v>353.71058837247602</v>
      </c>
      <c r="M48" s="1046">
        <v>352818377.42356479</v>
      </c>
      <c r="N48" s="1046">
        <v>910215.24887337512</v>
      </c>
      <c r="O48" s="1046">
        <v>63137.624687216427</v>
      </c>
      <c r="P48" s="1046">
        <v>5324.7592059092449</v>
      </c>
      <c r="Q48" s="1048">
        <v>5324.7592059092449</v>
      </c>
      <c r="R48" s="1100">
        <f t="shared" si="0"/>
        <v>16.593844000000001</v>
      </c>
      <c r="S48" s="1100">
        <f t="shared" si="0"/>
        <v>17.705774104828379</v>
      </c>
    </row>
    <row r="49" spans="2:19" ht="15.75">
      <c r="B49" s="1577"/>
      <c r="C49" s="1074" t="s">
        <v>28</v>
      </c>
      <c r="D49" s="1046">
        <v>10270266</v>
      </c>
      <c r="E49" s="534">
        <v>0</v>
      </c>
      <c r="F49" s="1047">
        <v>0</v>
      </c>
      <c r="G49" s="1047">
        <v>0</v>
      </c>
      <c r="H49" s="1046">
        <v>0</v>
      </c>
      <c r="I49" s="1046">
        <v>0</v>
      </c>
      <c r="J49" s="1046">
        <v>0</v>
      </c>
      <c r="K49" s="1046">
        <v>0</v>
      </c>
      <c r="L49" s="1046">
        <v>0</v>
      </c>
      <c r="M49" s="1046">
        <v>0</v>
      </c>
      <c r="N49" s="1046">
        <v>0</v>
      </c>
      <c r="O49" s="1046">
        <v>0</v>
      </c>
      <c r="P49" s="1046">
        <v>0</v>
      </c>
      <c r="Q49" s="1048">
        <v>0</v>
      </c>
      <c r="R49" s="1100">
        <f t="shared" si="0"/>
        <v>10.270265999999999</v>
      </c>
      <c r="S49" s="1100">
        <f t="shared" si="0"/>
        <v>0</v>
      </c>
    </row>
    <row r="50" spans="2:19" ht="15.75">
      <c r="B50" s="1577"/>
      <c r="C50" s="1074" t="s">
        <v>29</v>
      </c>
      <c r="D50" s="1046">
        <v>25191579</v>
      </c>
      <c r="E50" s="534">
        <v>26904689.277909204</v>
      </c>
      <c r="F50" s="1047">
        <v>0.77</v>
      </c>
      <c r="G50" s="1047">
        <v>1.04</v>
      </c>
      <c r="H50" s="1046">
        <v>48458180.095989726</v>
      </c>
      <c r="I50" s="1046">
        <v>13104.689957962722</v>
      </c>
      <c r="J50" s="1046">
        <v>-961.19269563868704</v>
      </c>
      <c r="K50" s="1046">
        <v>6504.0536393082793</v>
      </c>
      <c r="L50" s="1046">
        <v>-5.62297726948632</v>
      </c>
      <c r="M50" s="1046">
        <v>697815782.65356624</v>
      </c>
      <c r="N50" s="1046">
        <v>-11534.312347664199</v>
      </c>
      <c r="O50" s="1046">
        <v>96718.254861115842</v>
      </c>
      <c r="P50" s="1046">
        <v>-67.475727233835897</v>
      </c>
      <c r="Q50" s="1048">
        <v>-67.475727233835897</v>
      </c>
      <c r="R50" s="1100">
        <f t="shared" si="0"/>
        <v>25.191579000000001</v>
      </c>
      <c r="S50" s="1100">
        <f t="shared" si="0"/>
        <v>26.904689277909203</v>
      </c>
    </row>
    <row r="51" spans="2:19" ht="15.75">
      <c r="B51" s="1577"/>
      <c r="C51" s="1074" t="s">
        <v>31</v>
      </c>
      <c r="D51" s="1046">
        <v>11568915</v>
      </c>
      <c r="E51" s="534">
        <v>0</v>
      </c>
      <c r="F51" s="1047">
        <v>0</v>
      </c>
      <c r="G51" s="1047">
        <v>0</v>
      </c>
      <c r="H51" s="1046">
        <v>0</v>
      </c>
      <c r="I51" s="1046">
        <v>0</v>
      </c>
      <c r="J51" s="1046">
        <v>0</v>
      </c>
      <c r="K51" s="1046">
        <v>0</v>
      </c>
      <c r="L51" s="1046">
        <v>0</v>
      </c>
      <c r="M51" s="1046">
        <v>0</v>
      </c>
      <c r="N51" s="1046">
        <v>0</v>
      </c>
      <c r="O51" s="1046">
        <v>0</v>
      </c>
      <c r="P51" s="1046">
        <v>0</v>
      </c>
      <c r="Q51" s="1048">
        <v>0</v>
      </c>
      <c r="R51" s="1100">
        <f t="shared" si="0"/>
        <v>11.568915000000001</v>
      </c>
      <c r="S51" s="1100">
        <f t="shared" si="0"/>
        <v>0</v>
      </c>
    </row>
    <row r="52" spans="2:19" ht="15.75">
      <c r="B52" s="1577"/>
      <c r="C52" s="1074" t="s">
        <v>33</v>
      </c>
      <c r="D52" s="1046">
        <v>3368510</v>
      </c>
      <c r="E52" s="534">
        <v>0</v>
      </c>
      <c r="F52" s="1047">
        <v>0</v>
      </c>
      <c r="G52" s="1047">
        <v>0</v>
      </c>
      <c r="H52" s="1046">
        <v>0</v>
      </c>
      <c r="I52" s="1046">
        <v>0</v>
      </c>
      <c r="J52" s="1046">
        <v>0</v>
      </c>
      <c r="K52" s="1046">
        <v>0</v>
      </c>
      <c r="L52" s="1046">
        <v>0</v>
      </c>
      <c r="M52" s="1046">
        <v>0</v>
      </c>
      <c r="N52" s="1046">
        <v>0</v>
      </c>
      <c r="O52" s="1046">
        <v>0</v>
      </c>
      <c r="P52" s="1046">
        <v>0</v>
      </c>
      <c r="Q52" s="1048">
        <v>0</v>
      </c>
      <c r="R52" s="1100">
        <f t="shared" si="0"/>
        <v>3.3685100000000001</v>
      </c>
      <c r="S52" s="1100">
        <f t="shared" si="0"/>
        <v>0</v>
      </c>
    </row>
    <row r="53" spans="2:19" ht="15.75">
      <c r="B53" s="1577"/>
      <c r="C53" s="1074" t="s">
        <v>35</v>
      </c>
      <c r="D53" s="1046">
        <v>10000000</v>
      </c>
      <c r="E53" s="534">
        <v>0</v>
      </c>
      <c r="F53" s="1047">
        <v>0</v>
      </c>
      <c r="G53" s="1047">
        <v>0</v>
      </c>
      <c r="H53" s="1046">
        <v>0</v>
      </c>
      <c r="I53" s="1046">
        <v>0</v>
      </c>
      <c r="J53" s="1046">
        <v>0</v>
      </c>
      <c r="K53" s="1046">
        <v>0</v>
      </c>
      <c r="L53" s="1046">
        <v>0</v>
      </c>
      <c r="M53" s="1046">
        <v>0</v>
      </c>
      <c r="N53" s="1046">
        <v>0</v>
      </c>
      <c r="O53" s="1046">
        <v>0</v>
      </c>
      <c r="P53" s="1046">
        <v>0</v>
      </c>
      <c r="Q53" s="1048">
        <v>0</v>
      </c>
      <c r="R53" s="1100">
        <f t="shared" si="0"/>
        <v>10</v>
      </c>
      <c r="S53" s="1100">
        <f t="shared" si="0"/>
        <v>0</v>
      </c>
    </row>
    <row r="54" spans="2:19" ht="15.75">
      <c r="B54" s="1577"/>
      <c r="C54" s="1075" t="s">
        <v>27</v>
      </c>
      <c r="D54" s="1046">
        <v>20135396</v>
      </c>
      <c r="E54" s="1065"/>
      <c r="F54" s="1066"/>
      <c r="G54" s="1066"/>
      <c r="H54" s="1067">
        <v>0</v>
      </c>
      <c r="I54" s="1067">
        <v>0</v>
      </c>
      <c r="J54" s="1067">
        <v>0</v>
      </c>
      <c r="K54" s="1067">
        <v>0</v>
      </c>
      <c r="L54" s="1067">
        <v>0</v>
      </c>
      <c r="M54" s="1067">
        <v>0</v>
      </c>
      <c r="N54" s="1067">
        <v>0</v>
      </c>
      <c r="O54" s="1067">
        <v>0</v>
      </c>
      <c r="P54" s="1067">
        <v>0</v>
      </c>
      <c r="Q54" s="1068">
        <v>0</v>
      </c>
      <c r="R54" s="1100">
        <f t="shared" si="0"/>
        <v>20.135396</v>
      </c>
      <c r="S54" s="1100">
        <f t="shared" si="0"/>
        <v>0</v>
      </c>
    </row>
    <row r="55" spans="2:19" ht="16.5" thickBot="1">
      <c r="B55" s="1577"/>
      <c r="C55" s="1076" t="s">
        <v>328</v>
      </c>
      <c r="D55" s="1046">
        <v>17777135</v>
      </c>
      <c r="E55" s="1065"/>
      <c r="F55" s="1066"/>
      <c r="G55" s="1066"/>
      <c r="H55" s="1067">
        <v>0</v>
      </c>
      <c r="I55" s="1067">
        <v>0</v>
      </c>
      <c r="J55" s="1067">
        <v>0</v>
      </c>
      <c r="K55" s="1067">
        <v>0</v>
      </c>
      <c r="L55" s="1067">
        <v>0</v>
      </c>
      <c r="M55" s="1067">
        <v>0</v>
      </c>
      <c r="N55" s="1067">
        <v>0</v>
      </c>
      <c r="O55" s="1067">
        <v>0</v>
      </c>
      <c r="P55" s="1067">
        <v>0</v>
      </c>
      <c r="Q55" s="1068">
        <v>0</v>
      </c>
      <c r="R55" s="1100">
        <f t="shared" si="0"/>
        <v>17.777135000000001</v>
      </c>
      <c r="S55" s="1100">
        <f t="shared" si="0"/>
        <v>0</v>
      </c>
    </row>
    <row r="56" spans="2:19" ht="16.5" thickBot="1">
      <c r="B56" s="1578"/>
      <c r="C56" s="1042" t="s">
        <v>2305</v>
      </c>
      <c r="D56" s="1049">
        <v>392206914</v>
      </c>
      <c r="E56" s="1050">
        <v>387712085.76727432</v>
      </c>
      <c r="F56" s="1051">
        <v>0.90719554874673547</v>
      </c>
      <c r="G56" s="1051">
        <v>1.0928405479813874</v>
      </c>
      <c r="H56" s="1049">
        <v>703944634.94759464</v>
      </c>
      <c r="I56" s="1049">
        <v>161532.95693717955</v>
      </c>
      <c r="J56" s="1049">
        <v>1492025.0448230901</v>
      </c>
      <c r="K56" s="1049">
        <v>137484.20958160199</v>
      </c>
      <c r="L56" s="1049">
        <v>23026.054255930201</v>
      </c>
      <c r="M56" s="1049">
        <v>5693374249.016573</v>
      </c>
      <c r="N56" s="1049">
        <v>23575335.331777625</v>
      </c>
      <c r="O56" s="1049">
        <v>923192.59670081176</v>
      </c>
      <c r="P56" s="1049">
        <v>350654.06190646649</v>
      </c>
      <c r="Q56" s="1052">
        <v>350654.06190646649</v>
      </c>
      <c r="R56" s="1100">
        <f t="shared" si="0"/>
        <v>392.20691399999998</v>
      </c>
      <c r="S56" s="1100">
        <f t="shared" si="0"/>
        <v>387.71208576727435</v>
      </c>
    </row>
    <row r="57" spans="2:19" ht="15.75">
      <c r="B57" s="1576">
        <v>2028</v>
      </c>
      <c r="C57" s="1073" t="s">
        <v>16</v>
      </c>
      <c r="D57" s="1069">
        <v>176606940</v>
      </c>
      <c r="E57" s="1070">
        <v>224536949</v>
      </c>
      <c r="F57" s="1071">
        <v>1.1000000000000001</v>
      </c>
      <c r="G57" s="1071">
        <v>1.3</v>
      </c>
      <c r="H57" s="1069">
        <v>400258267.55055201</v>
      </c>
      <c r="I57" s="1069">
        <v>87195.497653027633</v>
      </c>
      <c r="J57" s="1069">
        <v>1116049.4869358579</v>
      </c>
      <c r="K57" s="1069">
        <v>87757.07384492064</v>
      </c>
      <c r="L57" s="1069">
        <v>21173.173677997544</v>
      </c>
      <c r="M57" s="1069">
        <v>2835197461.0219617</v>
      </c>
      <c r="N57" s="1069">
        <v>17946197.807540096</v>
      </c>
      <c r="O57" s="1069">
        <v>443475.77212103829</v>
      </c>
      <c r="P57" s="1069">
        <v>322880.38499890233</v>
      </c>
      <c r="Q57" s="1072">
        <v>322880.38499890233</v>
      </c>
      <c r="R57" s="1100">
        <f t="shared" si="0"/>
        <v>176.60694000000001</v>
      </c>
      <c r="S57" s="1100">
        <f t="shared" si="0"/>
        <v>224.53694899999999</v>
      </c>
    </row>
    <row r="58" spans="2:19" ht="15.75">
      <c r="B58" s="1577"/>
      <c r="C58" s="1074" t="s">
        <v>21</v>
      </c>
      <c r="D58" s="1046">
        <v>76821962</v>
      </c>
      <c r="E58" s="534">
        <v>86292168</v>
      </c>
      <c r="F58" s="1047">
        <v>0.85</v>
      </c>
      <c r="G58" s="1047">
        <v>1.04</v>
      </c>
      <c r="H58" s="1046">
        <v>161885634.92951596</v>
      </c>
      <c r="I58" s="1046">
        <v>39616.884515057012</v>
      </c>
      <c r="J58" s="1046">
        <v>-3508.2484171529327</v>
      </c>
      <c r="K58" s="1046">
        <v>28075.658448830931</v>
      </c>
      <c r="L58" s="1046">
        <v>-20.523253240344722</v>
      </c>
      <c r="M58" s="1046">
        <v>1162239563.6378508</v>
      </c>
      <c r="N58" s="1046">
        <v>-42098.98100583523</v>
      </c>
      <c r="O58" s="1046">
        <v>207440.06637532735</v>
      </c>
      <c r="P58" s="1046">
        <v>-246.27903888413621</v>
      </c>
      <c r="Q58" s="1048">
        <v>-246.27903888413621</v>
      </c>
      <c r="R58" s="1100">
        <f t="shared" si="0"/>
        <v>76.821961999999999</v>
      </c>
      <c r="S58" s="1100">
        <f t="shared" si="0"/>
        <v>86.292168000000004</v>
      </c>
    </row>
    <row r="59" spans="2:19" ht="15.75">
      <c r="B59" s="1577"/>
      <c r="C59" s="1074" t="s">
        <v>24</v>
      </c>
      <c r="D59" s="1046">
        <v>30594149</v>
      </c>
      <c r="E59" s="534">
        <v>40589288</v>
      </c>
      <c r="F59" s="1047">
        <v>0.99</v>
      </c>
      <c r="G59" s="1047">
        <v>1.31</v>
      </c>
      <c r="H59" s="1046">
        <v>74740952.757099971</v>
      </c>
      <c r="I59" s="1046">
        <v>16852.357191572031</v>
      </c>
      <c r="J59" s="1046">
        <v>354706.00539155927</v>
      </c>
      <c r="K59" s="1046">
        <v>12367.603739150289</v>
      </c>
      <c r="L59" s="1046">
        <v>2075.0301315406209</v>
      </c>
      <c r="M59" s="1046">
        <v>757843084.03552139</v>
      </c>
      <c r="N59" s="1046">
        <v>5322237.6712585585</v>
      </c>
      <c r="O59" s="1046">
        <v>130924.16067988994</v>
      </c>
      <c r="P59" s="1046">
        <v>31135.09037686259</v>
      </c>
      <c r="Q59" s="1048">
        <v>31135.09037686259</v>
      </c>
      <c r="R59" s="1100">
        <f t="shared" si="0"/>
        <v>30.594149000000002</v>
      </c>
      <c r="S59" s="1100">
        <f t="shared" si="0"/>
        <v>40.589288000000003</v>
      </c>
    </row>
    <row r="60" spans="2:19" ht="15.75">
      <c r="B60" s="1577"/>
      <c r="C60" s="1074" t="s">
        <v>26</v>
      </c>
      <c r="D60" s="1046">
        <v>16996078</v>
      </c>
      <c r="E60" s="534">
        <v>18134962</v>
      </c>
      <c r="F60" s="1047">
        <v>0.81</v>
      </c>
      <c r="G60" s="1047">
        <v>1.05</v>
      </c>
      <c r="H60" s="1046">
        <v>34490591.280039705</v>
      </c>
      <c r="I60" s="1046">
        <v>8361.428811136373</v>
      </c>
      <c r="J60" s="1046">
        <v>61928.980005918682</v>
      </c>
      <c r="K60" s="1046">
        <v>5954.7788894330333</v>
      </c>
      <c r="L60" s="1046">
        <v>362.28453303462487</v>
      </c>
      <c r="M60" s="1046">
        <v>361370694.89231193</v>
      </c>
      <c r="N60" s="1046">
        <v>932278.86650606582</v>
      </c>
      <c r="O60" s="1046">
        <v>64668.080709634552</v>
      </c>
      <c r="P60" s="1046">
        <v>5453.8313690604855</v>
      </c>
      <c r="Q60" s="1048">
        <v>5453.8313690604855</v>
      </c>
      <c r="R60" s="1100">
        <f t="shared" si="0"/>
        <v>16.996078000000001</v>
      </c>
      <c r="S60" s="1100">
        <f t="shared" si="0"/>
        <v>18.134962000000002</v>
      </c>
    </row>
    <row r="61" spans="2:19" ht="15.75">
      <c r="B61" s="1577"/>
      <c r="C61" s="1074" t="s">
        <v>28</v>
      </c>
      <c r="D61" s="1046">
        <v>10519217</v>
      </c>
      <c r="E61" s="534">
        <v>0</v>
      </c>
      <c r="F61" s="1047">
        <v>0</v>
      </c>
      <c r="G61" s="1047">
        <v>0</v>
      </c>
      <c r="H61" s="1046">
        <v>0</v>
      </c>
      <c r="I61" s="1046">
        <v>0</v>
      </c>
      <c r="J61" s="1046">
        <v>0</v>
      </c>
      <c r="K61" s="1046">
        <v>0</v>
      </c>
      <c r="L61" s="1046">
        <v>0</v>
      </c>
      <c r="M61" s="1046">
        <v>0</v>
      </c>
      <c r="N61" s="1046">
        <v>0</v>
      </c>
      <c r="O61" s="1046">
        <v>0</v>
      </c>
      <c r="P61" s="1046">
        <v>0</v>
      </c>
      <c r="Q61" s="1048">
        <v>0</v>
      </c>
      <c r="R61" s="1100">
        <f t="shared" si="0"/>
        <v>10.519216999999999</v>
      </c>
      <c r="S61" s="1100">
        <f t="shared" si="0"/>
        <v>0</v>
      </c>
    </row>
    <row r="62" spans="2:19" ht="15.75">
      <c r="B62" s="1577"/>
      <c r="C62" s="1074" t="s">
        <v>29</v>
      </c>
      <c r="D62" s="1046">
        <v>25802223</v>
      </c>
      <c r="E62" s="534">
        <v>27556859</v>
      </c>
      <c r="F62" s="1047">
        <v>0.77</v>
      </c>
      <c r="G62" s="1047">
        <v>1.04</v>
      </c>
      <c r="H62" s="1046">
        <v>49632806.381516516</v>
      </c>
      <c r="I62" s="1046">
        <v>13422.34764254374</v>
      </c>
      <c r="J62" s="1046">
        <v>-984.4920065809689</v>
      </c>
      <c r="K62" s="1046">
        <v>6661.711899525113</v>
      </c>
      <c r="L62" s="1046">
        <v>-5.7592782384986689</v>
      </c>
      <c r="M62" s="1046">
        <v>714730837.22508883</v>
      </c>
      <c r="N62" s="1046">
        <v>-11813.90407897158</v>
      </c>
      <c r="O62" s="1046">
        <v>99062.705358949301</v>
      </c>
      <c r="P62" s="1046">
        <v>-69.11133886198408</v>
      </c>
      <c r="Q62" s="1048">
        <v>-69.11133886198408</v>
      </c>
      <c r="R62" s="1100">
        <f t="shared" si="0"/>
        <v>25.802223000000001</v>
      </c>
      <c r="S62" s="1100">
        <f t="shared" si="0"/>
        <v>27.556858999999999</v>
      </c>
    </row>
    <row r="63" spans="2:19" ht="15.75">
      <c r="B63" s="1577"/>
      <c r="C63" s="1074" t="s">
        <v>31</v>
      </c>
      <c r="D63" s="1046">
        <v>11849345</v>
      </c>
      <c r="E63" s="534">
        <v>0</v>
      </c>
      <c r="F63" s="1047">
        <v>0</v>
      </c>
      <c r="G63" s="1047">
        <v>0</v>
      </c>
      <c r="H63" s="1046">
        <v>0</v>
      </c>
      <c r="I63" s="1046">
        <v>0</v>
      </c>
      <c r="J63" s="1046">
        <v>0</v>
      </c>
      <c r="K63" s="1046">
        <v>0</v>
      </c>
      <c r="L63" s="1046">
        <v>0</v>
      </c>
      <c r="M63" s="1046">
        <v>0</v>
      </c>
      <c r="N63" s="1046">
        <v>0</v>
      </c>
      <c r="O63" s="1046">
        <v>0</v>
      </c>
      <c r="P63" s="1046">
        <v>0</v>
      </c>
      <c r="Q63" s="1048">
        <v>0</v>
      </c>
      <c r="R63" s="1100">
        <f t="shared" si="0"/>
        <v>11.849345</v>
      </c>
      <c r="S63" s="1100">
        <f t="shared" si="0"/>
        <v>0</v>
      </c>
    </row>
    <row r="64" spans="2:19" ht="15.75">
      <c r="B64" s="1577"/>
      <c r="C64" s="1074" t="s">
        <v>33</v>
      </c>
      <c r="D64" s="1046">
        <v>3450163</v>
      </c>
      <c r="E64" s="534">
        <v>0</v>
      </c>
      <c r="F64" s="1047">
        <v>0</v>
      </c>
      <c r="G64" s="1047">
        <v>0</v>
      </c>
      <c r="H64" s="1046">
        <v>0</v>
      </c>
      <c r="I64" s="1046">
        <v>0</v>
      </c>
      <c r="J64" s="1046">
        <v>0</v>
      </c>
      <c r="K64" s="1046">
        <v>0</v>
      </c>
      <c r="L64" s="1046">
        <v>0</v>
      </c>
      <c r="M64" s="1046">
        <v>0</v>
      </c>
      <c r="N64" s="1046">
        <v>0</v>
      </c>
      <c r="O64" s="1046">
        <v>0</v>
      </c>
      <c r="P64" s="1046">
        <v>0</v>
      </c>
      <c r="Q64" s="1048">
        <v>0</v>
      </c>
      <c r="R64" s="1100">
        <f t="shared" si="0"/>
        <v>3.4501629999999999</v>
      </c>
      <c r="S64" s="1100">
        <f t="shared" si="0"/>
        <v>0</v>
      </c>
    </row>
    <row r="65" spans="2:19" ht="15.75">
      <c r="B65" s="1577"/>
      <c r="C65" s="1074" t="s">
        <v>35</v>
      </c>
      <c r="D65" s="1046">
        <v>10000000</v>
      </c>
      <c r="E65" s="534">
        <v>0</v>
      </c>
      <c r="F65" s="1047">
        <v>0</v>
      </c>
      <c r="G65" s="1047">
        <v>0</v>
      </c>
      <c r="H65" s="1046">
        <v>0</v>
      </c>
      <c r="I65" s="1046">
        <v>0</v>
      </c>
      <c r="J65" s="1046">
        <v>0</v>
      </c>
      <c r="K65" s="1046">
        <v>0</v>
      </c>
      <c r="L65" s="1046">
        <v>0</v>
      </c>
      <c r="M65" s="1046">
        <v>0</v>
      </c>
      <c r="N65" s="1046">
        <v>0</v>
      </c>
      <c r="O65" s="1046">
        <v>0</v>
      </c>
      <c r="P65" s="1046">
        <v>0</v>
      </c>
      <c r="Q65" s="1048">
        <v>0</v>
      </c>
      <c r="R65" s="1100">
        <f t="shared" si="0"/>
        <v>10</v>
      </c>
      <c r="S65" s="1100">
        <f t="shared" si="0"/>
        <v>0</v>
      </c>
    </row>
    <row r="66" spans="2:19" ht="15.75">
      <c r="B66" s="1577"/>
      <c r="C66" s="1075" t="s">
        <v>27</v>
      </c>
      <c r="D66" s="1046">
        <v>20623478</v>
      </c>
      <c r="E66" s="1065"/>
      <c r="F66" s="1066"/>
      <c r="G66" s="1066"/>
      <c r="H66" s="1067">
        <v>0</v>
      </c>
      <c r="I66" s="1067">
        <v>0</v>
      </c>
      <c r="J66" s="1067">
        <v>0</v>
      </c>
      <c r="K66" s="1067">
        <v>0</v>
      </c>
      <c r="L66" s="1067">
        <v>0</v>
      </c>
      <c r="M66" s="1067">
        <v>0</v>
      </c>
      <c r="N66" s="1067">
        <v>0</v>
      </c>
      <c r="O66" s="1067">
        <v>0</v>
      </c>
      <c r="P66" s="1067">
        <v>0</v>
      </c>
      <c r="Q66" s="1068">
        <v>0</v>
      </c>
      <c r="R66" s="1100">
        <f t="shared" si="0"/>
        <v>20.623477999999999</v>
      </c>
      <c r="S66" s="1100">
        <f t="shared" si="0"/>
        <v>0</v>
      </c>
    </row>
    <row r="67" spans="2:19" ht="16.5" thickBot="1">
      <c r="B67" s="1577"/>
      <c r="C67" s="1076" t="s">
        <v>328</v>
      </c>
      <c r="D67" s="1046">
        <v>18085175</v>
      </c>
      <c r="E67" s="1065"/>
      <c r="F67" s="1066"/>
      <c r="G67" s="1066"/>
      <c r="H67" s="1067">
        <v>0</v>
      </c>
      <c r="I67" s="1067">
        <v>0</v>
      </c>
      <c r="J67" s="1067">
        <v>0</v>
      </c>
      <c r="K67" s="1067">
        <v>0</v>
      </c>
      <c r="L67" s="1067">
        <v>0</v>
      </c>
      <c r="M67" s="1067">
        <v>0</v>
      </c>
      <c r="N67" s="1067">
        <v>0</v>
      </c>
      <c r="O67" s="1067">
        <v>0</v>
      </c>
      <c r="P67" s="1067">
        <v>0</v>
      </c>
      <c r="Q67" s="1068">
        <v>0</v>
      </c>
      <c r="R67" s="1100">
        <f t="shared" si="0"/>
        <v>18.085175</v>
      </c>
      <c r="S67" s="1100">
        <f t="shared" si="0"/>
        <v>0</v>
      </c>
    </row>
    <row r="68" spans="2:19" ht="16.5" thickBot="1">
      <c r="B68" s="1578"/>
      <c r="C68" s="1042" t="s">
        <v>2305</v>
      </c>
      <c r="D68" s="1049">
        <v>401348730</v>
      </c>
      <c r="E68" s="1050">
        <v>397110226</v>
      </c>
      <c r="F68" s="1051">
        <v>0.90719554874673547</v>
      </c>
      <c r="G68" s="1051">
        <v>1.0928405479813874</v>
      </c>
      <c r="H68" s="1049">
        <v>721008252.89872408</v>
      </c>
      <c r="I68" s="1049">
        <v>165448.51581333677</v>
      </c>
      <c r="J68" s="1049">
        <v>1528191.7319096019</v>
      </c>
      <c r="K68" s="1049">
        <v>140816.82682186001</v>
      </c>
      <c r="L68" s="1049">
        <v>23584.205811093943</v>
      </c>
      <c r="M68" s="1049">
        <v>5831381640.8127346</v>
      </c>
      <c r="N68" s="1049">
        <v>24146801.460219912</v>
      </c>
      <c r="O68" s="1049">
        <v>945570.78524483938</v>
      </c>
      <c r="P68" s="1049">
        <v>359153.91636707931</v>
      </c>
      <c r="Q68" s="1052">
        <v>359153.91636707931</v>
      </c>
      <c r="R68" s="1100">
        <f t="shared" si="0"/>
        <v>401.34872999999999</v>
      </c>
      <c r="S68" s="1100">
        <f t="shared" si="0"/>
        <v>397.11022600000001</v>
      </c>
    </row>
    <row r="69" spans="2:19" ht="15.75">
      <c r="B69" s="1576">
        <v>2029</v>
      </c>
      <c r="C69" s="1073" t="s">
        <v>16</v>
      </c>
      <c r="D69" s="1069">
        <v>180871998</v>
      </c>
      <c r="E69" s="1070">
        <v>229959516</v>
      </c>
      <c r="F69" s="1071">
        <v>1.1000000000000001</v>
      </c>
      <c r="G69" s="1071">
        <v>1.3</v>
      </c>
      <c r="H69" s="1069">
        <v>404650385.41465288</v>
      </c>
      <c r="I69" s="1069">
        <v>88648.664530309572</v>
      </c>
      <c r="J69" s="1069">
        <v>1376832.0334561011</v>
      </c>
      <c r="K69" s="1069">
        <v>89085.414138529246</v>
      </c>
      <c r="L69" s="1069">
        <v>24223.737355023088</v>
      </c>
      <c r="M69" s="1069">
        <v>2903667479.7056417</v>
      </c>
      <c r="N69" s="1069">
        <v>18379598.484592188</v>
      </c>
      <c r="O69" s="1069">
        <v>454185.71201776131</v>
      </c>
      <c r="P69" s="1069">
        <v>330677.94629662571</v>
      </c>
      <c r="Q69" s="1072">
        <v>330677.94629662571</v>
      </c>
      <c r="R69" s="1100">
        <f t="shared" si="0"/>
        <v>180.87199799999999</v>
      </c>
      <c r="S69" s="1100">
        <f t="shared" si="0"/>
        <v>229.95951600000001</v>
      </c>
    </row>
    <row r="70" spans="2:19" ht="15.75">
      <c r="B70" s="1577"/>
      <c r="C70" s="1074" t="s">
        <v>21</v>
      </c>
      <c r="D70" s="1046">
        <v>78677212</v>
      </c>
      <c r="E70" s="534">
        <v>88376124</v>
      </c>
      <c r="F70" s="1047">
        <v>0.85</v>
      </c>
      <c r="G70" s="1047">
        <v>1.04</v>
      </c>
      <c r="H70" s="1046">
        <v>161770971.88458958</v>
      </c>
      <c r="I70" s="1046">
        <v>39424.023557563145</v>
      </c>
      <c r="J70" s="1046">
        <v>741483.99471288745</v>
      </c>
      <c r="K70" s="1046">
        <v>28134.644068223603</v>
      </c>
      <c r="L70" s="1046">
        <v>4436.4468676233164</v>
      </c>
      <c r="M70" s="1046">
        <v>1190307649.0997047</v>
      </c>
      <c r="N70" s="1046">
        <v>-43115.671397126149</v>
      </c>
      <c r="O70" s="1046">
        <v>212449.74397829146</v>
      </c>
      <c r="P70" s="1046">
        <v>-252.22667767318808</v>
      </c>
      <c r="Q70" s="1048">
        <v>-252.22667767318808</v>
      </c>
      <c r="R70" s="1100">
        <f t="shared" si="0"/>
        <v>78.677211999999997</v>
      </c>
      <c r="S70" s="1100">
        <f t="shared" si="0"/>
        <v>88.376124000000004</v>
      </c>
    </row>
    <row r="71" spans="2:19" ht="15.75">
      <c r="B71" s="1577"/>
      <c r="C71" s="1074" t="s">
        <v>24</v>
      </c>
      <c r="D71" s="1046">
        <v>31332997</v>
      </c>
      <c r="E71" s="534">
        <v>41569519</v>
      </c>
      <c r="F71" s="1047">
        <v>0.99</v>
      </c>
      <c r="G71" s="1047">
        <v>1.31</v>
      </c>
      <c r="H71" s="1046">
        <v>75910121.335212454</v>
      </c>
      <c r="I71" s="1046">
        <v>17160.4160564474</v>
      </c>
      <c r="J71" s="1046">
        <v>542953.21975716564</v>
      </c>
      <c r="K71" s="1046">
        <v>12566.194231692731</v>
      </c>
      <c r="L71" s="1046">
        <v>3176.2763355794186</v>
      </c>
      <c r="M71" s="1046">
        <v>776144994.514979</v>
      </c>
      <c r="N71" s="1046">
        <v>5450769.7110194527</v>
      </c>
      <c r="O71" s="1046">
        <v>134085.9791603093</v>
      </c>
      <c r="P71" s="1046">
        <v>31887.002809463818</v>
      </c>
      <c r="Q71" s="1048">
        <v>31887.002809463818</v>
      </c>
      <c r="R71" s="1100">
        <f t="shared" si="0"/>
        <v>31.332996999999999</v>
      </c>
      <c r="S71" s="1100">
        <f t="shared" si="0"/>
        <v>41.569519</v>
      </c>
    </row>
    <row r="72" spans="2:19" ht="15.75">
      <c r="B72" s="1577"/>
      <c r="C72" s="1074" t="s">
        <v>26</v>
      </c>
      <c r="D72" s="1046">
        <v>17406534</v>
      </c>
      <c r="E72" s="534">
        <v>18572921</v>
      </c>
      <c r="F72" s="1047">
        <v>0.81</v>
      </c>
      <c r="G72" s="1047">
        <v>1.05</v>
      </c>
      <c r="H72" s="1046">
        <v>35210142.383831844</v>
      </c>
      <c r="I72" s="1046">
        <v>8527.2333328264231</v>
      </c>
      <c r="J72" s="1046">
        <v>66903.244911097703</v>
      </c>
      <c r="K72" s="1046">
        <v>6080.7322150864857</v>
      </c>
      <c r="L72" s="1046">
        <v>391.38398272992123</v>
      </c>
      <c r="M72" s="1046">
        <v>370097797.17396128</v>
      </c>
      <c r="N72" s="1046">
        <v>954793.40113218734</v>
      </c>
      <c r="O72" s="1046">
        <v>66229.814858772224</v>
      </c>
      <c r="P72" s="1046">
        <v>5585.5413966232954</v>
      </c>
      <c r="Q72" s="1048">
        <v>5585.5413966232954</v>
      </c>
      <c r="R72" s="1100">
        <f t="shared" si="0"/>
        <v>17.406534000000001</v>
      </c>
      <c r="S72" s="1100">
        <f t="shared" si="0"/>
        <v>18.572921000000001</v>
      </c>
    </row>
    <row r="73" spans="2:19" ht="15.75">
      <c r="B73" s="1577"/>
      <c r="C73" s="1074" t="s">
        <v>28</v>
      </c>
      <c r="D73" s="1046">
        <v>10773256</v>
      </c>
      <c r="E73" s="534">
        <v>0</v>
      </c>
      <c r="F73" s="1047">
        <v>0</v>
      </c>
      <c r="G73" s="1047">
        <v>0</v>
      </c>
      <c r="H73" s="1046">
        <v>0</v>
      </c>
      <c r="I73" s="1046">
        <v>0</v>
      </c>
      <c r="J73" s="1046">
        <v>0</v>
      </c>
      <c r="K73" s="1046">
        <v>0</v>
      </c>
      <c r="L73" s="1046">
        <v>0</v>
      </c>
      <c r="M73" s="1046">
        <v>0</v>
      </c>
      <c r="N73" s="1046">
        <v>0</v>
      </c>
      <c r="O73" s="1046">
        <v>0</v>
      </c>
      <c r="P73" s="1046">
        <v>0</v>
      </c>
      <c r="Q73" s="1048">
        <v>0</v>
      </c>
      <c r="R73" s="1100">
        <f t="shared" si="0"/>
        <v>10.773256</v>
      </c>
      <c r="S73" s="1100">
        <f t="shared" si="0"/>
        <v>0</v>
      </c>
    </row>
    <row r="74" spans="2:19" ht="15.75">
      <c r="B74" s="1577"/>
      <c r="C74" s="1074" t="s">
        <v>29</v>
      </c>
      <c r="D74" s="1046">
        <v>26425347</v>
      </c>
      <c r="E74" s="534">
        <v>28222357</v>
      </c>
      <c r="F74" s="1047">
        <v>0.77</v>
      </c>
      <c r="G74" s="1047">
        <v>1.04</v>
      </c>
      <c r="H74" s="1046">
        <v>48689726.142073728</v>
      </c>
      <c r="I74" s="1046">
        <v>12999.104973569918</v>
      </c>
      <c r="J74" s="1046">
        <v>217751.95154595489</v>
      </c>
      <c r="K74" s="1046">
        <v>6476.5714911638033</v>
      </c>
      <c r="L74" s="1046">
        <v>1273.848916543837</v>
      </c>
      <c r="M74" s="1046">
        <v>731991586.94407463</v>
      </c>
      <c r="N74" s="1046">
        <v>-12099.209862478743</v>
      </c>
      <c r="O74" s="1046">
        <v>101455.06969336791</v>
      </c>
      <c r="P74" s="1046">
        <v>-70.780377695500988</v>
      </c>
      <c r="Q74" s="1048">
        <v>-70.780377695500988</v>
      </c>
      <c r="R74" s="1100">
        <f t="shared" ref="R74:S105" si="1">D74/1000000</f>
        <v>26.425346999999999</v>
      </c>
      <c r="S74" s="1100">
        <f t="shared" si="1"/>
        <v>28.222356999999999</v>
      </c>
    </row>
    <row r="75" spans="2:19" ht="15.75">
      <c r="B75" s="1577"/>
      <c r="C75" s="1074" t="s">
        <v>31</v>
      </c>
      <c r="D75" s="1046">
        <v>12135507</v>
      </c>
      <c r="E75" s="534">
        <v>0</v>
      </c>
      <c r="F75" s="1047">
        <v>0</v>
      </c>
      <c r="G75" s="1047">
        <v>0</v>
      </c>
      <c r="H75" s="1046">
        <v>0</v>
      </c>
      <c r="I75" s="1046">
        <v>0</v>
      </c>
      <c r="J75" s="1046">
        <v>0</v>
      </c>
      <c r="K75" s="1046">
        <v>0</v>
      </c>
      <c r="L75" s="1046">
        <v>0</v>
      </c>
      <c r="M75" s="1046">
        <v>0</v>
      </c>
      <c r="N75" s="1046">
        <v>0</v>
      </c>
      <c r="O75" s="1046">
        <v>0</v>
      </c>
      <c r="P75" s="1046">
        <v>0</v>
      </c>
      <c r="Q75" s="1048">
        <v>0</v>
      </c>
      <c r="R75" s="1100">
        <f t="shared" si="1"/>
        <v>12.135507</v>
      </c>
      <c r="S75" s="1100">
        <f t="shared" si="1"/>
        <v>0</v>
      </c>
    </row>
    <row r="76" spans="2:19" ht="15.75">
      <c r="B76" s="1577"/>
      <c r="C76" s="1074" t="s">
        <v>33</v>
      </c>
      <c r="D76" s="1046">
        <v>3533484</v>
      </c>
      <c r="E76" s="534">
        <v>0</v>
      </c>
      <c r="F76" s="1047">
        <v>0</v>
      </c>
      <c r="G76" s="1047">
        <v>0</v>
      </c>
      <c r="H76" s="1046">
        <v>0</v>
      </c>
      <c r="I76" s="1046">
        <v>0</v>
      </c>
      <c r="J76" s="1046">
        <v>0</v>
      </c>
      <c r="K76" s="1046">
        <v>0</v>
      </c>
      <c r="L76" s="1046">
        <v>0</v>
      </c>
      <c r="M76" s="1046">
        <v>0</v>
      </c>
      <c r="N76" s="1046">
        <v>0</v>
      </c>
      <c r="O76" s="1046">
        <v>0</v>
      </c>
      <c r="P76" s="1046">
        <v>0</v>
      </c>
      <c r="Q76" s="1048">
        <v>0</v>
      </c>
      <c r="R76" s="1100">
        <f t="shared" si="1"/>
        <v>3.5334840000000001</v>
      </c>
      <c r="S76" s="1100">
        <f t="shared" si="1"/>
        <v>0</v>
      </c>
    </row>
    <row r="77" spans="2:19" ht="15.75">
      <c r="B77" s="1577"/>
      <c r="C77" s="1074" t="s">
        <v>35</v>
      </c>
      <c r="D77" s="1046">
        <v>10000000</v>
      </c>
      <c r="E77" s="534">
        <v>0</v>
      </c>
      <c r="F77" s="1047">
        <v>0</v>
      </c>
      <c r="G77" s="1047">
        <v>0</v>
      </c>
      <c r="H77" s="1046">
        <v>0</v>
      </c>
      <c r="I77" s="1046">
        <v>0</v>
      </c>
      <c r="J77" s="1046">
        <v>0</v>
      </c>
      <c r="K77" s="1046">
        <v>0</v>
      </c>
      <c r="L77" s="1046">
        <v>0</v>
      </c>
      <c r="M77" s="1046">
        <v>0</v>
      </c>
      <c r="N77" s="1046">
        <v>0</v>
      </c>
      <c r="O77" s="1046">
        <v>0</v>
      </c>
      <c r="P77" s="1046">
        <v>0</v>
      </c>
      <c r="Q77" s="1048">
        <v>0</v>
      </c>
      <c r="R77" s="1100">
        <f t="shared" si="1"/>
        <v>10</v>
      </c>
      <c r="S77" s="1100">
        <f t="shared" si="1"/>
        <v>0</v>
      </c>
    </row>
    <row r="78" spans="2:19" ht="15.75">
      <c r="B78" s="1577"/>
      <c r="C78" s="1075" t="s">
        <v>27</v>
      </c>
      <c r="D78" s="1046">
        <v>21121535</v>
      </c>
      <c r="E78" s="1065"/>
      <c r="F78" s="1066"/>
      <c r="G78" s="1066"/>
      <c r="H78" s="1067">
        <v>0</v>
      </c>
      <c r="I78" s="1067">
        <v>0</v>
      </c>
      <c r="J78" s="1067">
        <v>0</v>
      </c>
      <c r="K78" s="1067">
        <v>0</v>
      </c>
      <c r="L78" s="1067">
        <v>0</v>
      </c>
      <c r="M78" s="1067">
        <v>0</v>
      </c>
      <c r="N78" s="1067">
        <v>0</v>
      </c>
      <c r="O78" s="1067">
        <v>0</v>
      </c>
      <c r="P78" s="1067">
        <v>0</v>
      </c>
      <c r="Q78" s="1068">
        <v>0</v>
      </c>
      <c r="R78" s="1100">
        <f t="shared" si="1"/>
        <v>21.121535000000002</v>
      </c>
      <c r="S78" s="1100">
        <f t="shared" si="1"/>
        <v>0</v>
      </c>
    </row>
    <row r="79" spans="2:19" ht="16.5" thickBot="1">
      <c r="B79" s="1577"/>
      <c r="C79" s="1076" t="s">
        <v>328</v>
      </c>
      <c r="D79" s="1046">
        <v>18659434</v>
      </c>
      <c r="E79" s="1065"/>
      <c r="F79" s="1066"/>
      <c r="G79" s="1066"/>
      <c r="H79" s="1067">
        <v>0</v>
      </c>
      <c r="I79" s="1067">
        <v>0</v>
      </c>
      <c r="J79" s="1067">
        <v>0</v>
      </c>
      <c r="K79" s="1067">
        <v>0</v>
      </c>
      <c r="L79" s="1067">
        <v>0</v>
      </c>
      <c r="M79" s="1067">
        <v>0</v>
      </c>
      <c r="N79" s="1067">
        <v>0</v>
      </c>
      <c r="O79" s="1067">
        <v>0</v>
      </c>
      <c r="P79" s="1067">
        <v>0</v>
      </c>
      <c r="Q79" s="1068">
        <v>0</v>
      </c>
      <c r="R79" s="1100">
        <f t="shared" si="1"/>
        <v>18.659434000000001</v>
      </c>
      <c r="S79" s="1100">
        <f t="shared" si="1"/>
        <v>0</v>
      </c>
    </row>
    <row r="80" spans="2:19" ht="16.5" thickBot="1">
      <c r="B80" s="1578"/>
      <c r="C80" s="1042" t="s">
        <v>2305</v>
      </c>
      <c r="D80" s="1049">
        <v>410937304</v>
      </c>
      <c r="E80" s="1050">
        <v>406700437</v>
      </c>
      <c r="F80" s="1051">
        <v>0.90719554874673547</v>
      </c>
      <c r="G80" s="1051">
        <v>1.0928405479813874</v>
      </c>
      <c r="H80" s="1049">
        <v>726231347.16036057</v>
      </c>
      <c r="I80" s="1049">
        <v>166759.44245071648</v>
      </c>
      <c r="J80" s="1049">
        <v>2945924.4443832068</v>
      </c>
      <c r="K80" s="1049">
        <v>142343.55614469587</v>
      </c>
      <c r="L80" s="1049">
        <v>33501.693457499583</v>
      </c>
      <c r="M80" s="1049">
        <v>5972209507.4383621</v>
      </c>
      <c r="N80" s="1049">
        <v>24729946.715484224</v>
      </c>
      <c r="O80" s="1049">
        <v>968406.31970850227</v>
      </c>
      <c r="P80" s="1049">
        <v>367827.48344734416</v>
      </c>
      <c r="Q80" s="1052">
        <v>367827.48344734416</v>
      </c>
      <c r="R80" s="1100">
        <f t="shared" si="1"/>
        <v>410.93730399999998</v>
      </c>
      <c r="S80" s="1100">
        <f t="shared" si="1"/>
        <v>406.70043700000002</v>
      </c>
    </row>
    <row r="81" spans="2:19" ht="15.75">
      <c r="B81" s="1576">
        <v>2030</v>
      </c>
      <c r="C81" s="1073" t="s">
        <v>16</v>
      </c>
      <c r="D81" s="1069">
        <v>185174942</v>
      </c>
      <c r="E81" s="1070">
        <v>235430253</v>
      </c>
      <c r="F81" s="1071">
        <v>1.1000000000000001</v>
      </c>
      <c r="G81" s="1071">
        <v>1.3</v>
      </c>
      <c r="H81" s="1069">
        <v>419676608.67899388</v>
      </c>
      <c r="I81" s="1069">
        <v>91425.746108987092</v>
      </c>
      <c r="J81" s="1069">
        <v>1170194.1015772177</v>
      </c>
      <c r="K81" s="1069">
        <v>92014.566905046639</v>
      </c>
      <c r="L81" s="1069">
        <v>22200.380215834204</v>
      </c>
      <c r="M81" s="1069">
        <v>2972745729.0478396</v>
      </c>
      <c r="N81" s="1069">
        <v>18816849.132540636</v>
      </c>
      <c r="O81" s="1069">
        <v>464990.79010666383</v>
      </c>
      <c r="P81" s="1069">
        <v>338544.77463902248</v>
      </c>
      <c r="Q81" s="1072">
        <v>338544.77463902248</v>
      </c>
      <c r="R81" s="1100">
        <f t="shared" si="1"/>
        <v>185.17494199999999</v>
      </c>
      <c r="S81" s="1100">
        <f t="shared" si="1"/>
        <v>235.43025299999999</v>
      </c>
    </row>
    <row r="82" spans="2:19" ht="15.75">
      <c r="B82" s="1577"/>
      <c r="C82" s="1074" t="s">
        <v>21</v>
      </c>
      <c r="D82" s="1046">
        <v>80548943</v>
      </c>
      <c r="E82" s="534">
        <v>90478592</v>
      </c>
      <c r="F82" s="1047">
        <v>0.85</v>
      </c>
      <c r="G82" s="1047">
        <v>1.04</v>
      </c>
      <c r="H82" s="1046">
        <v>169739440.17904449</v>
      </c>
      <c r="I82" s="1046">
        <v>41538.87898794395</v>
      </c>
      <c r="J82" s="1046">
        <v>-3678.449434971978</v>
      </c>
      <c r="K82" s="1046">
        <v>29437.735780803006</v>
      </c>
      <c r="L82" s="1046">
        <v>-21.518929194586143</v>
      </c>
      <c r="M82" s="1046">
        <v>1218625068.0717869</v>
      </c>
      <c r="N82" s="1046">
        <v>-44141.393219663776</v>
      </c>
      <c r="O82" s="1046">
        <v>217503.923387535</v>
      </c>
      <c r="P82" s="1046">
        <v>-258.22715033503323</v>
      </c>
      <c r="Q82" s="1048">
        <v>-258.22715033503323</v>
      </c>
      <c r="R82" s="1100">
        <f t="shared" si="1"/>
        <v>80.548942999999994</v>
      </c>
      <c r="S82" s="1100">
        <f t="shared" si="1"/>
        <v>90.478592000000006</v>
      </c>
    </row>
    <row r="83" spans="2:19" ht="15.75">
      <c r="B83" s="1577"/>
      <c r="C83" s="1074" t="s">
        <v>24</v>
      </c>
      <c r="D83" s="1046">
        <v>32078409</v>
      </c>
      <c r="E83" s="534">
        <v>42558458</v>
      </c>
      <c r="F83" s="1047">
        <v>0.99</v>
      </c>
      <c r="G83" s="1047">
        <v>1.31</v>
      </c>
      <c r="H83" s="1046">
        <v>78366974.839751452</v>
      </c>
      <c r="I83" s="1046">
        <v>17669.941354834733</v>
      </c>
      <c r="J83" s="1046">
        <v>371914.39999924914</v>
      </c>
      <c r="K83" s="1046">
        <v>12967.612203230001</v>
      </c>
      <c r="L83" s="1046">
        <v>2175.6992399956071</v>
      </c>
      <c r="M83" s="1046">
        <v>794609483.93449032</v>
      </c>
      <c r="N83" s="1046">
        <v>5580443.5224446058</v>
      </c>
      <c r="O83" s="1046">
        <v>137275.88460453303</v>
      </c>
      <c r="P83" s="1046">
        <v>32645.594606300961</v>
      </c>
      <c r="Q83" s="1048">
        <v>32645.594606300961</v>
      </c>
      <c r="R83" s="1100">
        <f t="shared" si="1"/>
        <v>32.078409000000001</v>
      </c>
      <c r="S83" s="1100">
        <f t="shared" si="1"/>
        <v>42.558458000000002</v>
      </c>
    </row>
    <row r="84" spans="2:19" ht="15.75">
      <c r="B84" s="1577"/>
      <c r="C84" s="1074" t="s">
        <v>26</v>
      </c>
      <c r="D84" s="1046">
        <v>17820635</v>
      </c>
      <c r="E84" s="534">
        <v>19014771</v>
      </c>
      <c r="F84" s="1047">
        <v>0.81</v>
      </c>
      <c r="G84" s="1047">
        <v>1.05</v>
      </c>
      <c r="H84" s="1046">
        <v>36163886.053677045</v>
      </c>
      <c r="I84" s="1046">
        <v>8767.0795874949708</v>
      </c>
      <c r="J84" s="1046">
        <v>64933.43527139174</v>
      </c>
      <c r="K84" s="1046">
        <v>6243.6721795756303</v>
      </c>
      <c r="L84" s="1046">
        <v>379.86059633764233</v>
      </c>
      <c r="M84" s="1046">
        <v>378902423.76872981</v>
      </c>
      <c r="N84" s="1046">
        <v>977507.93614512205</v>
      </c>
      <c r="O84" s="1046">
        <v>67805.422154262415</v>
      </c>
      <c r="P84" s="1046">
        <v>5718.4214264489638</v>
      </c>
      <c r="Q84" s="1048">
        <v>5718.4214264489638</v>
      </c>
      <c r="R84" s="1100">
        <f t="shared" si="1"/>
        <v>17.820634999999999</v>
      </c>
      <c r="S84" s="1100">
        <f t="shared" si="1"/>
        <v>19.014771</v>
      </c>
    </row>
    <row r="85" spans="2:19" ht="15.75">
      <c r="B85" s="1577"/>
      <c r="C85" s="1074" t="s">
        <v>28</v>
      </c>
      <c r="D85" s="1046">
        <v>11029552</v>
      </c>
      <c r="E85" s="534">
        <v>0</v>
      </c>
      <c r="F85" s="1047">
        <v>0</v>
      </c>
      <c r="G85" s="1047">
        <v>0</v>
      </c>
      <c r="H85" s="1046">
        <v>0</v>
      </c>
      <c r="I85" s="1046">
        <v>0</v>
      </c>
      <c r="J85" s="1046">
        <v>0</v>
      </c>
      <c r="K85" s="1046">
        <v>0</v>
      </c>
      <c r="L85" s="1046">
        <v>0</v>
      </c>
      <c r="M85" s="1046">
        <v>0</v>
      </c>
      <c r="N85" s="1046">
        <v>0</v>
      </c>
      <c r="O85" s="1046">
        <v>0</v>
      </c>
      <c r="P85" s="1046">
        <v>0</v>
      </c>
      <c r="Q85" s="1048">
        <v>0</v>
      </c>
      <c r="R85" s="1100">
        <f t="shared" si="1"/>
        <v>11.029552000000001</v>
      </c>
      <c r="S85" s="1100">
        <f t="shared" si="1"/>
        <v>0</v>
      </c>
    </row>
    <row r="86" spans="2:19" ht="15.75">
      <c r="B86" s="1577"/>
      <c r="C86" s="1074" t="s">
        <v>29</v>
      </c>
      <c r="D86" s="1046">
        <v>27054006</v>
      </c>
      <c r="E86" s="534">
        <v>28893767</v>
      </c>
      <c r="F86" s="1047">
        <v>0.77</v>
      </c>
      <c r="G86" s="1047">
        <v>1.04</v>
      </c>
      <c r="H86" s="1046">
        <v>52040718.581247583</v>
      </c>
      <c r="I86" s="1046">
        <v>14073.526509784835</v>
      </c>
      <c r="J86" s="1046">
        <v>-1032.2541720922634</v>
      </c>
      <c r="K86" s="1046">
        <v>6984.901711333413</v>
      </c>
      <c r="L86" s="1046">
        <v>-6.0386869067397413</v>
      </c>
      <c r="M86" s="1046">
        <v>749405666.79747415</v>
      </c>
      <c r="N86" s="1046">
        <v>-12387.050065107112</v>
      </c>
      <c r="O86" s="1046">
        <v>103868.68580137314</v>
      </c>
      <c r="P86" s="1046">
        <v>-72.464242880876952</v>
      </c>
      <c r="Q86" s="1048">
        <v>-72.464242880876952</v>
      </c>
      <c r="R86" s="1100">
        <f t="shared" si="1"/>
        <v>27.054006000000001</v>
      </c>
      <c r="S86" s="1100">
        <f t="shared" si="1"/>
        <v>28.893767</v>
      </c>
    </row>
    <row r="87" spans="2:19" ht="15.75">
      <c r="B87" s="1577"/>
      <c r="C87" s="1074" t="s">
        <v>31</v>
      </c>
      <c r="D87" s="1046">
        <v>12424210</v>
      </c>
      <c r="E87" s="534">
        <v>0</v>
      </c>
      <c r="F87" s="1047">
        <v>0</v>
      </c>
      <c r="G87" s="1047">
        <v>0</v>
      </c>
      <c r="H87" s="1046">
        <v>0</v>
      </c>
      <c r="I87" s="1046">
        <v>0</v>
      </c>
      <c r="J87" s="1046">
        <v>0</v>
      </c>
      <c r="K87" s="1046">
        <v>0</v>
      </c>
      <c r="L87" s="1046">
        <v>0</v>
      </c>
      <c r="M87" s="1046">
        <v>0</v>
      </c>
      <c r="N87" s="1046">
        <v>0</v>
      </c>
      <c r="O87" s="1046">
        <v>0</v>
      </c>
      <c r="P87" s="1046">
        <v>0</v>
      </c>
      <c r="Q87" s="1048">
        <v>0</v>
      </c>
      <c r="R87" s="1100">
        <f t="shared" si="1"/>
        <v>12.42421</v>
      </c>
      <c r="S87" s="1100">
        <f t="shared" si="1"/>
        <v>0</v>
      </c>
    </row>
    <row r="88" spans="2:19" ht="15.75">
      <c r="B88" s="1577"/>
      <c r="C88" s="1074" t="s">
        <v>33</v>
      </c>
      <c r="D88" s="1046">
        <v>3617546</v>
      </c>
      <c r="E88" s="534">
        <v>0</v>
      </c>
      <c r="F88" s="1047">
        <v>0</v>
      </c>
      <c r="G88" s="1047">
        <v>0</v>
      </c>
      <c r="H88" s="1046">
        <v>0</v>
      </c>
      <c r="I88" s="1046">
        <v>0</v>
      </c>
      <c r="J88" s="1046">
        <v>0</v>
      </c>
      <c r="K88" s="1046">
        <v>0</v>
      </c>
      <c r="L88" s="1046">
        <v>0</v>
      </c>
      <c r="M88" s="1046">
        <v>0</v>
      </c>
      <c r="N88" s="1046">
        <v>0</v>
      </c>
      <c r="O88" s="1046">
        <v>0</v>
      </c>
      <c r="P88" s="1046">
        <v>0</v>
      </c>
      <c r="Q88" s="1048">
        <v>0</v>
      </c>
      <c r="R88" s="1100">
        <f t="shared" si="1"/>
        <v>3.6175459999999999</v>
      </c>
      <c r="S88" s="1100">
        <f t="shared" si="1"/>
        <v>0</v>
      </c>
    </row>
    <row r="89" spans="2:19" ht="15.75">
      <c r="B89" s="1577"/>
      <c r="C89" s="1074" t="s">
        <v>35</v>
      </c>
      <c r="D89" s="1046">
        <v>10000000</v>
      </c>
      <c r="E89" s="534">
        <v>0</v>
      </c>
      <c r="F89" s="1047">
        <v>0</v>
      </c>
      <c r="G89" s="1047">
        <v>0</v>
      </c>
      <c r="H89" s="1046">
        <v>0</v>
      </c>
      <c r="I89" s="1046">
        <v>0</v>
      </c>
      <c r="J89" s="1046">
        <v>0</v>
      </c>
      <c r="K89" s="1046">
        <v>0</v>
      </c>
      <c r="L89" s="1046">
        <v>0</v>
      </c>
      <c r="M89" s="1046">
        <v>0</v>
      </c>
      <c r="N89" s="1046">
        <v>0</v>
      </c>
      <c r="O89" s="1046">
        <v>0</v>
      </c>
      <c r="P89" s="1046">
        <v>0</v>
      </c>
      <c r="Q89" s="1048">
        <v>0</v>
      </c>
      <c r="R89" s="1100">
        <f t="shared" si="1"/>
        <v>10</v>
      </c>
      <c r="S89" s="1100">
        <f t="shared" si="1"/>
        <v>0</v>
      </c>
    </row>
    <row r="90" spans="2:19" ht="15.75">
      <c r="B90" s="1577"/>
      <c r="C90" s="1075" t="s">
        <v>27</v>
      </c>
      <c r="D90" s="1046">
        <v>21624016</v>
      </c>
      <c r="E90" s="1065"/>
      <c r="F90" s="1066"/>
      <c r="G90" s="1066"/>
      <c r="H90" s="1067">
        <v>0</v>
      </c>
      <c r="I90" s="1067">
        <v>0</v>
      </c>
      <c r="J90" s="1067">
        <v>0</v>
      </c>
      <c r="K90" s="1067">
        <v>0</v>
      </c>
      <c r="L90" s="1067">
        <v>0</v>
      </c>
      <c r="M90" s="1067">
        <v>0</v>
      </c>
      <c r="N90" s="1067">
        <v>0</v>
      </c>
      <c r="O90" s="1067">
        <v>0</v>
      </c>
      <c r="P90" s="1067">
        <v>0</v>
      </c>
      <c r="Q90" s="1068">
        <v>0</v>
      </c>
      <c r="R90" s="1100">
        <f t="shared" si="1"/>
        <v>21.624016000000001</v>
      </c>
      <c r="S90" s="1100">
        <f t="shared" si="1"/>
        <v>0</v>
      </c>
    </row>
    <row r="91" spans="2:19" ht="16.5" thickBot="1">
      <c r="B91" s="1577"/>
      <c r="C91" s="1076" t="s">
        <v>328</v>
      </c>
      <c r="D91" s="1046">
        <v>19256444</v>
      </c>
      <c r="E91" s="1065"/>
      <c r="F91" s="1066"/>
      <c r="G91" s="1066"/>
      <c r="H91" s="1067">
        <v>0</v>
      </c>
      <c r="I91" s="1067">
        <v>0</v>
      </c>
      <c r="J91" s="1067">
        <v>0</v>
      </c>
      <c r="K91" s="1067">
        <v>0</v>
      </c>
      <c r="L91" s="1067">
        <v>0</v>
      </c>
      <c r="M91" s="1067">
        <v>0</v>
      </c>
      <c r="N91" s="1067">
        <v>0</v>
      </c>
      <c r="O91" s="1067">
        <v>0</v>
      </c>
      <c r="P91" s="1067">
        <v>0</v>
      </c>
      <c r="Q91" s="1068">
        <v>0</v>
      </c>
      <c r="R91" s="1100">
        <f t="shared" si="1"/>
        <v>19.256443999999998</v>
      </c>
      <c r="S91" s="1100">
        <f t="shared" si="1"/>
        <v>0</v>
      </c>
    </row>
    <row r="92" spans="2:19" ht="16.5" thickBot="1">
      <c r="B92" s="1578"/>
      <c r="C92" s="1042" t="s">
        <v>2305</v>
      </c>
      <c r="D92" s="1049">
        <v>420628703</v>
      </c>
      <c r="E92" s="1050">
        <v>416375841</v>
      </c>
      <c r="F92" s="1051">
        <v>0.90719554874673547</v>
      </c>
      <c r="G92" s="1051">
        <v>1.0928405479813874</v>
      </c>
      <c r="H92" s="1049">
        <v>755987628.33271456</v>
      </c>
      <c r="I92" s="1049">
        <v>173475.17254904559</v>
      </c>
      <c r="J92" s="1049">
        <v>1602331.2332407944</v>
      </c>
      <c r="K92" s="1049">
        <v>147648.48877998869</v>
      </c>
      <c r="L92" s="1049">
        <v>24728.382436066127</v>
      </c>
      <c r="M92" s="1049">
        <v>6114288371.6203213</v>
      </c>
      <c r="N92" s="1049">
        <v>25318272.147845592</v>
      </c>
      <c r="O92" s="1049">
        <v>991444.70605436736</v>
      </c>
      <c r="P92" s="1049">
        <v>376578.09927855647</v>
      </c>
      <c r="Q92" s="1052">
        <v>376578.09927855647</v>
      </c>
      <c r="R92" s="1100">
        <f t="shared" si="1"/>
        <v>420.62870299999997</v>
      </c>
      <c r="S92" s="1100">
        <f t="shared" si="1"/>
        <v>416.37584099999998</v>
      </c>
    </row>
    <row r="93" spans="2:19" ht="15.75">
      <c r="B93" s="1576">
        <v>2031</v>
      </c>
      <c r="C93" s="1073" t="s">
        <v>16</v>
      </c>
      <c r="D93" s="1069">
        <v>189456186</v>
      </c>
      <c r="E93" s="1070">
        <v>240873400</v>
      </c>
      <c r="F93" s="1071">
        <v>1.1000000000000001</v>
      </c>
      <c r="G93" s="1071">
        <v>1.3</v>
      </c>
      <c r="H93" s="1069">
        <v>429379531.87165225</v>
      </c>
      <c r="I93" s="1069">
        <v>93539.509359026895</v>
      </c>
      <c r="J93" s="1069">
        <v>1197248.9892056831</v>
      </c>
      <c r="K93" s="1069">
        <v>94141.943691891312</v>
      </c>
      <c r="L93" s="1069">
        <v>22713.653006424291</v>
      </c>
      <c r="M93" s="1069">
        <v>3041475610.3034253</v>
      </c>
      <c r="N93" s="1069">
        <v>19251894.684484974</v>
      </c>
      <c r="O93" s="1069">
        <v>475741.37717392994</v>
      </c>
      <c r="P93" s="1069">
        <v>346371.92982867669</v>
      </c>
      <c r="Q93" s="1072">
        <v>346371.92982867669</v>
      </c>
      <c r="R93" s="1100">
        <f t="shared" si="1"/>
        <v>189.456186</v>
      </c>
      <c r="S93" s="1100">
        <f t="shared" si="1"/>
        <v>240.8734</v>
      </c>
    </row>
    <row r="94" spans="2:19" ht="15.75">
      <c r="B94" s="1577"/>
      <c r="C94" s="1074" t="s">
        <v>21</v>
      </c>
      <c r="D94" s="1046">
        <v>82411234</v>
      </c>
      <c r="E94" s="534">
        <v>92570457</v>
      </c>
      <c r="F94" s="1047">
        <v>0.85</v>
      </c>
      <c r="G94" s="1047">
        <v>1.04</v>
      </c>
      <c r="H94" s="1046">
        <v>173663816.03598398</v>
      </c>
      <c r="I94" s="1046">
        <v>42499.257870145222</v>
      </c>
      <c r="J94" s="1046">
        <v>-3763.4951859085304</v>
      </c>
      <c r="K94" s="1046">
        <v>30118.336232055168</v>
      </c>
      <c r="L94" s="1046">
        <v>-22.016446837564974</v>
      </c>
      <c r="M94" s="1046">
        <v>1246799679.6456065</v>
      </c>
      <c r="N94" s="1046">
        <v>-45161.942230902401</v>
      </c>
      <c r="O94" s="1046">
        <v>222532.61409625484</v>
      </c>
      <c r="P94" s="1046">
        <v>-264.19736205077919</v>
      </c>
      <c r="Q94" s="1048">
        <v>-264.19736205077919</v>
      </c>
      <c r="R94" s="1100">
        <f t="shared" si="1"/>
        <v>82.411233999999993</v>
      </c>
      <c r="S94" s="1100">
        <f t="shared" si="1"/>
        <v>92.570457000000005</v>
      </c>
    </row>
    <row r="95" spans="2:19" ht="15.75">
      <c r="B95" s="1577"/>
      <c r="C95" s="1074" t="s">
        <v>24</v>
      </c>
      <c r="D95" s="1046">
        <v>32820062</v>
      </c>
      <c r="E95" s="534">
        <v>43542410</v>
      </c>
      <c r="F95" s="1047">
        <v>0.99</v>
      </c>
      <c r="G95" s="1047">
        <v>1.31</v>
      </c>
      <c r="H95" s="1046">
        <v>80178819.298046499</v>
      </c>
      <c r="I95" s="1046">
        <v>18078.47039895851</v>
      </c>
      <c r="J95" s="1046">
        <v>380513.0609272318</v>
      </c>
      <c r="K95" s="1046">
        <v>13267.423397368677</v>
      </c>
      <c r="L95" s="1046">
        <v>2226.001406424306</v>
      </c>
      <c r="M95" s="1046">
        <v>812980855.20305586</v>
      </c>
      <c r="N95" s="1046">
        <v>5709463.3766835257</v>
      </c>
      <c r="O95" s="1046">
        <v>140449.70305658985</v>
      </c>
      <c r="P95" s="1046">
        <v>33400.360753598645</v>
      </c>
      <c r="Q95" s="1048">
        <v>33400.360753598645</v>
      </c>
      <c r="R95" s="1100">
        <f t="shared" si="1"/>
        <v>32.820062</v>
      </c>
      <c r="S95" s="1100">
        <f t="shared" si="1"/>
        <v>43.542409999999997</v>
      </c>
    </row>
    <row r="96" spans="2:19" ht="15.75">
      <c r="B96" s="1577"/>
      <c r="C96" s="1074" t="s">
        <v>26</v>
      </c>
      <c r="D96" s="1046">
        <v>18232649</v>
      </c>
      <c r="E96" s="534">
        <v>19454393</v>
      </c>
      <c r="F96" s="1047">
        <v>0.81</v>
      </c>
      <c r="G96" s="1047">
        <v>1.05</v>
      </c>
      <c r="H96" s="1046">
        <v>36999995.099238053</v>
      </c>
      <c r="I96" s="1046">
        <v>8969.7744675578524</v>
      </c>
      <c r="J96" s="1046">
        <v>66434.696294866313</v>
      </c>
      <c r="K96" s="1046">
        <v>6388.0258803674187</v>
      </c>
      <c r="L96" s="1046">
        <v>388.64297332496858</v>
      </c>
      <c r="M96" s="1046">
        <v>387662647.80626291</v>
      </c>
      <c r="N96" s="1046">
        <v>1000107.9196287972</v>
      </c>
      <c r="O96" s="1046">
        <v>69373.083514468948</v>
      </c>
      <c r="P96" s="1046">
        <v>5850.631329828464</v>
      </c>
      <c r="Q96" s="1048">
        <v>5850.631329828464</v>
      </c>
      <c r="R96" s="1100">
        <f t="shared" si="1"/>
        <v>18.232648999999999</v>
      </c>
      <c r="S96" s="1100">
        <f t="shared" si="1"/>
        <v>19.454393</v>
      </c>
    </row>
    <row r="97" spans="2:19" ht="15.75">
      <c r="B97" s="1577"/>
      <c r="C97" s="1074" t="s">
        <v>28</v>
      </c>
      <c r="D97" s="1046">
        <v>11284555</v>
      </c>
      <c r="E97" s="534">
        <v>0</v>
      </c>
      <c r="F97" s="1047">
        <v>0</v>
      </c>
      <c r="G97" s="1047">
        <v>0</v>
      </c>
      <c r="H97" s="1046">
        <v>0</v>
      </c>
      <c r="I97" s="1046">
        <v>0</v>
      </c>
      <c r="J97" s="1046">
        <v>0</v>
      </c>
      <c r="K97" s="1046">
        <v>0</v>
      </c>
      <c r="L97" s="1046">
        <v>0</v>
      </c>
      <c r="M97" s="1046">
        <v>0</v>
      </c>
      <c r="N97" s="1046">
        <v>0</v>
      </c>
      <c r="O97" s="1046">
        <v>0</v>
      </c>
      <c r="P97" s="1046">
        <v>0</v>
      </c>
      <c r="Q97" s="1048">
        <v>0</v>
      </c>
      <c r="R97" s="1100">
        <f t="shared" si="1"/>
        <v>11.284554999999999</v>
      </c>
      <c r="S97" s="1100">
        <f t="shared" si="1"/>
        <v>0</v>
      </c>
    </row>
    <row r="98" spans="2:19" ht="15.75">
      <c r="B98" s="1577"/>
      <c r="C98" s="1074" t="s">
        <v>29</v>
      </c>
      <c r="D98" s="1046">
        <v>27679494</v>
      </c>
      <c r="E98" s="534">
        <v>29561791</v>
      </c>
      <c r="F98" s="1047">
        <v>0.77</v>
      </c>
      <c r="G98" s="1047">
        <v>1.04</v>
      </c>
      <c r="H98" s="1046">
        <v>53243899.994846024</v>
      </c>
      <c r="I98" s="1046">
        <v>14398.906442691061</v>
      </c>
      <c r="J98" s="1046">
        <v>-1056.1198885510366</v>
      </c>
      <c r="K98" s="1046">
        <v>7146.3926388994414</v>
      </c>
      <c r="L98" s="1046">
        <v>-6.178301348023564</v>
      </c>
      <c r="M98" s="1046">
        <v>766731925.81383181</v>
      </c>
      <c r="N98" s="1046">
        <v>-12673.438662612389</v>
      </c>
      <c r="O98" s="1046">
        <v>106270.1298171009</v>
      </c>
      <c r="P98" s="1046">
        <v>-74.139616176282829</v>
      </c>
      <c r="Q98" s="1048">
        <v>-74.139616176282829</v>
      </c>
      <c r="R98" s="1100">
        <f t="shared" si="1"/>
        <v>27.679493999999998</v>
      </c>
      <c r="S98" s="1100">
        <f t="shared" si="1"/>
        <v>29.561790999999999</v>
      </c>
    </row>
    <row r="99" spans="2:19" ht="15.75">
      <c r="B99" s="1577"/>
      <c r="C99" s="1074" t="s">
        <v>31</v>
      </c>
      <c r="D99" s="1046">
        <v>12711458</v>
      </c>
      <c r="E99" s="534">
        <v>0</v>
      </c>
      <c r="F99" s="1047">
        <v>0</v>
      </c>
      <c r="G99" s="1047">
        <v>0</v>
      </c>
      <c r="H99" s="1046">
        <v>0</v>
      </c>
      <c r="I99" s="1046">
        <v>0</v>
      </c>
      <c r="J99" s="1046">
        <v>0</v>
      </c>
      <c r="K99" s="1046">
        <v>0</v>
      </c>
      <c r="L99" s="1046">
        <v>0</v>
      </c>
      <c r="M99" s="1046">
        <v>0</v>
      </c>
      <c r="N99" s="1046">
        <v>0</v>
      </c>
      <c r="O99" s="1046">
        <v>0</v>
      </c>
      <c r="P99" s="1046">
        <v>0</v>
      </c>
      <c r="Q99" s="1048">
        <v>0</v>
      </c>
      <c r="R99" s="1100">
        <f t="shared" si="1"/>
        <v>12.711458</v>
      </c>
      <c r="S99" s="1100">
        <f t="shared" si="1"/>
        <v>0</v>
      </c>
    </row>
    <row r="100" spans="2:19" ht="15.75">
      <c r="B100" s="1577"/>
      <c r="C100" s="1074" t="s">
        <v>33</v>
      </c>
      <c r="D100" s="1046">
        <v>3701184</v>
      </c>
      <c r="E100" s="534">
        <v>0</v>
      </c>
      <c r="F100" s="1047">
        <v>0</v>
      </c>
      <c r="G100" s="1047">
        <v>0</v>
      </c>
      <c r="H100" s="1046">
        <v>0</v>
      </c>
      <c r="I100" s="1046">
        <v>0</v>
      </c>
      <c r="J100" s="1046">
        <v>0</v>
      </c>
      <c r="K100" s="1046">
        <v>0</v>
      </c>
      <c r="L100" s="1046">
        <v>0</v>
      </c>
      <c r="M100" s="1046">
        <v>0</v>
      </c>
      <c r="N100" s="1046">
        <v>0</v>
      </c>
      <c r="O100" s="1046">
        <v>0</v>
      </c>
      <c r="P100" s="1046">
        <v>0</v>
      </c>
      <c r="Q100" s="1048">
        <v>0</v>
      </c>
      <c r="R100" s="1100">
        <f t="shared" si="1"/>
        <v>3.701184</v>
      </c>
      <c r="S100" s="1100">
        <f t="shared" si="1"/>
        <v>0</v>
      </c>
    </row>
    <row r="101" spans="2:19" ht="15.75">
      <c r="B101" s="1577"/>
      <c r="C101" s="1074" t="s">
        <v>35</v>
      </c>
      <c r="D101" s="1046">
        <v>10000000</v>
      </c>
      <c r="E101" s="534">
        <v>0</v>
      </c>
      <c r="F101" s="1047">
        <v>0</v>
      </c>
      <c r="G101" s="1047">
        <v>0</v>
      </c>
      <c r="H101" s="1046">
        <v>0</v>
      </c>
      <c r="I101" s="1046">
        <v>0</v>
      </c>
      <c r="J101" s="1046">
        <v>0</v>
      </c>
      <c r="K101" s="1046">
        <v>0</v>
      </c>
      <c r="L101" s="1046">
        <v>0</v>
      </c>
      <c r="M101" s="1046">
        <v>0</v>
      </c>
      <c r="N101" s="1046">
        <v>0</v>
      </c>
      <c r="O101" s="1046">
        <v>0</v>
      </c>
      <c r="P101" s="1046">
        <v>0</v>
      </c>
      <c r="Q101" s="1048">
        <v>0</v>
      </c>
      <c r="R101" s="1100">
        <f t="shared" si="1"/>
        <v>10</v>
      </c>
      <c r="S101" s="1100">
        <f t="shared" si="1"/>
        <v>0</v>
      </c>
    </row>
    <row r="102" spans="2:19" ht="15.75">
      <c r="B102" s="1577"/>
      <c r="C102" s="1075" t="s">
        <v>27</v>
      </c>
      <c r="D102" s="1046">
        <v>22123963</v>
      </c>
      <c r="E102" s="1065"/>
      <c r="F102" s="1066"/>
      <c r="G102" s="1066"/>
      <c r="H102" s="1067">
        <v>0</v>
      </c>
      <c r="I102" s="1067">
        <v>0</v>
      </c>
      <c r="J102" s="1067">
        <v>0</v>
      </c>
      <c r="K102" s="1067">
        <v>0</v>
      </c>
      <c r="L102" s="1067">
        <v>0</v>
      </c>
      <c r="M102" s="1067">
        <v>0</v>
      </c>
      <c r="N102" s="1067">
        <v>0</v>
      </c>
      <c r="O102" s="1067">
        <v>0</v>
      </c>
      <c r="P102" s="1067">
        <v>0</v>
      </c>
      <c r="Q102" s="1068">
        <v>0</v>
      </c>
      <c r="R102" s="1100">
        <f t="shared" si="1"/>
        <v>22.123963</v>
      </c>
      <c r="S102" s="1100">
        <f t="shared" si="1"/>
        <v>0</v>
      </c>
    </row>
    <row r="103" spans="2:19" ht="16.5" thickBot="1">
      <c r="B103" s="1577"/>
      <c r="C103" s="1076" t="s">
        <v>328</v>
      </c>
      <c r="D103" s="1046">
        <v>19872882</v>
      </c>
      <c r="E103" s="1065"/>
      <c r="F103" s="1066"/>
      <c r="G103" s="1066"/>
      <c r="H103" s="1067">
        <v>0</v>
      </c>
      <c r="I103" s="1067">
        <v>0</v>
      </c>
      <c r="J103" s="1067">
        <v>0</v>
      </c>
      <c r="K103" s="1067">
        <v>0</v>
      </c>
      <c r="L103" s="1067">
        <v>0</v>
      </c>
      <c r="M103" s="1067">
        <v>0</v>
      </c>
      <c r="N103" s="1067">
        <v>0</v>
      </c>
      <c r="O103" s="1067">
        <v>0</v>
      </c>
      <c r="P103" s="1067">
        <v>0</v>
      </c>
      <c r="Q103" s="1068">
        <v>0</v>
      </c>
      <c r="R103" s="1100">
        <f t="shared" si="1"/>
        <v>19.872882000000001</v>
      </c>
      <c r="S103" s="1100">
        <f t="shared" si="1"/>
        <v>0</v>
      </c>
    </row>
    <row r="104" spans="2:19" ht="16.899999999999999" customHeight="1" thickBot="1">
      <c r="B104" s="1578"/>
      <c r="C104" s="1042" t="s">
        <v>2305</v>
      </c>
      <c r="D104" s="1049">
        <v>430293667</v>
      </c>
      <c r="E104" s="1050">
        <v>426002451</v>
      </c>
      <c r="F104" s="1051">
        <v>0.90719554874673547</v>
      </c>
      <c r="G104" s="1051">
        <v>1.0928405479813874</v>
      </c>
      <c r="H104" s="1049">
        <v>773466062.29976666</v>
      </c>
      <c r="I104" s="1049">
        <v>177485.91853837951</v>
      </c>
      <c r="J104" s="1049">
        <v>1639377.1313533215</v>
      </c>
      <c r="K104" s="1049">
        <v>151062.121840582</v>
      </c>
      <c r="L104" s="1049">
        <v>25300.102637987977</v>
      </c>
      <c r="M104" s="1049">
        <v>6255650718.7721825</v>
      </c>
      <c r="N104" s="1049">
        <v>25903630.599903785</v>
      </c>
      <c r="O104" s="1049">
        <v>1014366.9076583445</v>
      </c>
      <c r="P104" s="1049">
        <v>385284.5849338767</v>
      </c>
      <c r="Q104" s="1052">
        <v>385284.5849338767</v>
      </c>
      <c r="R104" s="1100">
        <f t="shared" si="1"/>
        <v>430.29366700000003</v>
      </c>
      <c r="S104" s="1100">
        <f t="shared" si="1"/>
        <v>426.00245100000001</v>
      </c>
    </row>
    <row r="105" spans="2:19" ht="15.75" thickBot="1">
      <c r="B105" s="1077" t="s">
        <v>416</v>
      </c>
      <c r="C105" s="1086"/>
      <c r="D105" s="1053">
        <v>3223558688</v>
      </c>
      <c r="E105" s="1054">
        <v>3020799849.0153713</v>
      </c>
      <c r="F105" s="1055">
        <v>0.9</v>
      </c>
      <c r="G105" s="1055">
        <v>1.05</v>
      </c>
      <c r="H105" s="1053">
        <v>5806974434.8705559</v>
      </c>
      <c r="I105" s="1053">
        <v>1252611.6144646064</v>
      </c>
      <c r="J105" s="1053">
        <v>23814438.272644676</v>
      </c>
      <c r="K105" s="1053">
        <v>1013045.747370624</v>
      </c>
      <c r="L105" s="1053">
        <v>322333.72315834824</v>
      </c>
      <c r="M105" s="1053">
        <v>48387333161.340256</v>
      </c>
      <c r="N105" s="1053">
        <v>282305120.9536804</v>
      </c>
      <c r="O105" s="1053">
        <v>6718307.3122135978</v>
      </c>
      <c r="P105" s="1053">
        <v>4312042.9321845993</v>
      </c>
      <c r="Q105" s="1056">
        <v>4312042.9321845993</v>
      </c>
      <c r="R105" s="1100">
        <f t="shared" si="1"/>
        <v>3223.5586880000001</v>
      </c>
      <c r="S105" s="1100">
        <f t="shared" si="1"/>
        <v>3020.7998490153714</v>
      </c>
    </row>
    <row r="106" spans="2:19" ht="15.75" thickBot="1"/>
    <row r="107" spans="2:19" ht="15.6" customHeight="1">
      <c r="B107" s="1573" t="s">
        <v>1675</v>
      </c>
      <c r="C107" s="1073" t="s">
        <v>16</v>
      </c>
      <c r="D107" s="1078">
        <v>523510772</v>
      </c>
      <c r="E107" s="1079">
        <f>E9+E21+E33+E45</f>
        <v>625188940.55671871</v>
      </c>
      <c r="F107" s="1080">
        <v>1.0900000000000001</v>
      </c>
      <c r="G107" s="1080">
        <v>1.23</v>
      </c>
      <c r="H107" s="1078">
        <v>1346397795.943279</v>
      </c>
      <c r="I107" s="1078">
        <v>331036.34481848165</v>
      </c>
      <c r="J107" s="1078">
        <v>5630404.2074091574</v>
      </c>
      <c r="K107" s="1078">
        <v>255476.85792786157</v>
      </c>
      <c r="L107" s="1078">
        <v>96368.108408463362</v>
      </c>
      <c r="M107" s="1078">
        <v>9371219467.3357582</v>
      </c>
      <c r="N107" s="1078">
        <v>92745332.29807356</v>
      </c>
      <c r="O107" s="1078">
        <v>1046284.9752028044</v>
      </c>
      <c r="P107" s="1078">
        <v>1485015.6214317975</v>
      </c>
      <c r="Q107" s="1081">
        <v>1485015.6214317975</v>
      </c>
    </row>
    <row r="108" spans="2:19">
      <c r="B108" s="1574"/>
      <c r="C108" s="1075" t="s">
        <v>21</v>
      </c>
      <c r="D108" s="1057">
        <v>440413606</v>
      </c>
      <c r="E108" s="1058">
        <f t="shared" ref="E108:E115" si="2">E10+E22+E34+E46</f>
        <v>424153717.72482073</v>
      </c>
      <c r="F108" s="1059">
        <v>0.87</v>
      </c>
      <c r="G108" s="1059">
        <v>0.92</v>
      </c>
      <c r="H108" s="1057">
        <v>872417160.84404409</v>
      </c>
      <c r="I108" s="1057">
        <v>134524.92335717686</v>
      </c>
      <c r="J108" s="1057">
        <v>5076936.1773947245</v>
      </c>
      <c r="K108" s="1057">
        <v>102279.77590321269</v>
      </c>
      <c r="L108" s="1057">
        <v>65778.44844840646</v>
      </c>
      <c r="M108" s="1057">
        <v>7292059999.3045521</v>
      </c>
      <c r="N108" s="1057">
        <v>47960929.572628029</v>
      </c>
      <c r="O108" s="1057">
        <v>798929.0948917839</v>
      </c>
      <c r="P108" s="1057">
        <v>772399.51580546377</v>
      </c>
      <c r="Q108" s="1082">
        <v>772399.51580546377</v>
      </c>
    </row>
    <row r="109" spans="2:19">
      <c r="B109" s="1574"/>
      <c r="C109" s="1075" t="s">
        <v>24</v>
      </c>
      <c r="D109" s="1057">
        <v>180485498</v>
      </c>
      <c r="E109" s="1058">
        <f t="shared" si="2"/>
        <v>205863525.1986106</v>
      </c>
      <c r="F109" s="1059">
        <v>0.98123805394569241</v>
      </c>
      <c r="G109" s="1059">
        <v>1.124281225227016</v>
      </c>
      <c r="H109" s="1057">
        <v>416910721.43115819</v>
      </c>
      <c r="I109" s="1057">
        <v>56942.138700877025</v>
      </c>
      <c r="J109" s="1057">
        <v>4870621.9443455534</v>
      </c>
      <c r="K109" s="1057">
        <v>46494.943841769091</v>
      </c>
      <c r="L109" s="1057">
        <v>50026.971253572148</v>
      </c>
      <c r="M109" s="1057">
        <v>4678768830.1120214</v>
      </c>
      <c r="N109" s="1057">
        <v>33666887.899351351</v>
      </c>
      <c r="O109" s="1057">
        <v>521432.42254618608</v>
      </c>
      <c r="P109" s="1057">
        <v>519958.7873984644</v>
      </c>
      <c r="Q109" s="1082">
        <v>519958.7873984644</v>
      </c>
    </row>
    <row r="110" spans="2:19">
      <c r="B110" s="1574"/>
      <c r="C110" s="1075" t="s">
        <v>26</v>
      </c>
      <c r="D110" s="1057">
        <v>41755543</v>
      </c>
      <c r="E110" s="1058">
        <f t="shared" si="2"/>
        <v>37584191.920195222</v>
      </c>
      <c r="F110" s="1059">
        <v>0.69659505201575778</v>
      </c>
      <c r="G110" s="1059">
        <v>0.8716905111671327</v>
      </c>
      <c r="H110" s="1057">
        <v>65537591.202283718</v>
      </c>
      <c r="I110" s="1057">
        <v>15419.997105560884</v>
      </c>
      <c r="J110" s="1057">
        <v>177986.01275408006</v>
      </c>
      <c r="K110" s="1057">
        <v>10618.021200986823</v>
      </c>
      <c r="L110" s="1057">
        <v>1041.2181746113683</v>
      </c>
      <c r="M110" s="1057">
        <v>777779329.00306082</v>
      </c>
      <c r="N110" s="1057">
        <v>2682296.1948218029</v>
      </c>
      <c r="O110" s="1057">
        <v>136770.43561625684</v>
      </c>
      <c r="P110" s="1057">
        <v>15691.43273970755</v>
      </c>
      <c r="Q110" s="1082">
        <v>15691.43273970755</v>
      </c>
    </row>
    <row r="111" spans="2:19">
      <c r="B111" s="1574"/>
      <c r="C111" s="1075" t="s">
        <v>28</v>
      </c>
      <c r="D111" s="1057">
        <v>42392083</v>
      </c>
      <c r="E111" s="1058">
        <f t="shared" si="2"/>
        <v>0</v>
      </c>
      <c r="F111" s="1059">
        <v>0</v>
      </c>
      <c r="G111" s="1059">
        <v>0</v>
      </c>
      <c r="H111" s="1057">
        <v>0</v>
      </c>
      <c r="I111" s="1057">
        <v>0</v>
      </c>
      <c r="J111" s="1057">
        <v>0</v>
      </c>
      <c r="K111" s="1057">
        <v>0</v>
      </c>
      <c r="L111" s="1057">
        <v>0</v>
      </c>
      <c r="M111" s="1057">
        <v>0</v>
      </c>
      <c r="N111" s="1057">
        <v>0</v>
      </c>
      <c r="O111" s="1057">
        <v>0</v>
      </c>
      <c r="P111" s="1057">
        <v>0</v>
      </c>
      <c r="Q111" s="1082">
        <v>0</v>
      </c>
    </row>
    <row r="112" spans="2:19">
      <c r="B112" s="1574"/>
      <c r="C112" s="1075" t="s">
        <v>29</v>
      </c>
      <c r="D112" s="1057">
        <v>80867249</v>
      </c>
      <c r="E112" s="1058">
        <f t="shared" si="2"/>
        <v>81820518.615025967</v>
      </c>
      <c r="F112" s="1059">
        <v>0.69506637078686551</v>
      </c>
      <c r="G112" s="1059">
        <v>0.98</v>
      </c>
      <c r="H112" s="1057">
        <v>129017874.75822461</v>
      </c>
      <c r="I112" s="1057">
        <v>31519.161131031513</v>
      </c>
      <c r="J112" s="1057">
        <v>342665.38985423709</v>
      </c>
      <c r="K112" s="1057">
        <v>16305.154909667202</v>
      </c>
      <c r="L112" s="1057">
        <v>2004.592530647287</v>
      </c>
      <c r="M112" s="1057">
        <v>2093975296.9412618</v>
      </c>
      <c r="N112" s="1057">
        <v>5151024.0653520972</v>
      </c>
      <c r="O112" s="1057">
        <v>295101.6652905136</v>
      </c>
      <c r="P112" s="1057">
        <v>30133.490782309753</v>
      </c>
      <c r="Q112" s="1082">
        <v>30133.490782309753</v>
      </c>
    </row>
    <row r="113" spans="2:17">
      <c r="B113" s="1574"/>
      <c r="C113" s="1075" t="s">
        <v>31</v>
      </c>
      <c r="D113" s="1057">
        <v>44102991</v>
      </c>
      <c r="E113" s="1058">
        <f t="shared" si="2"/>
        <v>0</v>
      </c>
      <c r="F113" s="1059">
        <v>0</v>
      </c>
      <c r="G113" s="1059">
        <v>0</v>
      </c>
      <c r="H113" s="1057">
        <v>0</v>
      </c>
      <c r="I113" s="1057">
        <v>0</v>
      </c>
      <c r="J113" s="1057">
        <v>0</v>
      </c>
      <c r="K113" s="1057">
        <v>0</v>
      </c>
      <c r="L113" s="1057">
        <v>0</v>
      </c>
      <c r="M113" s="1057">
        <v>0</v>
      </c>
      <c r="N113" s="1057">
        <v>0</v>
      </c>
      <c r="O113" s="1057">
        <v>0</v>
      </c>
      <c r="P113" s="1057">
        <v>0</v>
      </c>
      <c r="Q113" s="1082">
        <v>0</v>
      </c>
    </row>
    <row r="114" spans="2:17">
      <c r="B114" s="1574"/>
      <c r="C114" s="1075" t="s">
        <v>33</v>
      </c>
      <c r="D114" s="1057">
        <v>18090305</v>
      </c>
      <c r="E114" s="1058">
        <f t="shared" si="2"/>
        <v>0</v>
      </c>
      <c r="F114" s="1059">
        <v>0</v>
      </c>
      <c r="G114" s="1059">
        <v>0</v>
      </c>
      <c r="H114" s="1057">
        <v>0</v>
      </c>
      <c r="I114" s="1057">
        <v>0</v>
      </c>
      <c r="J114" s="1057">
        <v>0</v>
      </c>
      <c r="K114" s="1057">
        <v>0</v>
      </c>
      <c r="L114" s="1057">
        <v>0</v>
      </c>
      <c r="M114" s="1057">
        <v>0</v>
      </c>
      <c r="N114" s="1057">
        <v>0</v>
      </c>
      <c r="O114" s="1057">
        <v>0</v>
      </c>
      <c r="P114" s="1057">
        <v>0</v>
      </c>
      <c r="Q114" s="1082">
        <v>0</v>
      </c>
    </row>
    <row r="115" spans="2:17">
      <c r="B115" s="1574"/>
      <c r="C115" s="1075" t="s">
        <v>35</v>
      </c>
      <c r="D115" s="1057">
        <v>40000000</v>
      </c>
      <c r="E115" s="1058">
        <f t="shared" si="2"/>
        <v>0</v>
      </c>
      <c r="F115" s="1059">
        <v>0</v>
      </c>
      <c r="G115" s="1059">
        <v>0</v>
      </c>
      <c r="H115" s="1057">
        <v>0</v>
      </c>
      <c r="I115" s="1057">
        <v>0</v>
      </c>
      <c r="J115" s="1057">
        <v>0</v>
      </c>
      <c r="K115" s="1057">
        <v>0</v>
      </c>
      <c r="L115" s="1057">
        <v>0</v>
      </c>
      <c r="M115" s="1057">
        <v>0</v>
      </c>
      <c r="N115" s="1057">
        <v>0</v>
      </c>
      <c r="O115" s="1057">
        <v>0</v>
      </c>
      <c r="P115" s="1057">
        <v>0</v>
      </c>
      <c r="Q115" s="1082">
        <v>0</v>
      </c>
    </row>
    <row r="116" spans="2:17">
      <c r="B116" s="1574"/>
      <c r="C116" s="1075" t="s">
        <v>27</v>
      </c>
      <c r="D116" s="1057">
        <v>79242281</v>
      </c>
      <c r="E116" s="1065"/>
      <c r="F116" s="1065"/>
      <c r="G116" s="1065"/>
      <c r="H116" s="1065">
        <v>0</v>
      </c>
      <c r="I116" s="1065">
        <v>0</v>
      </c>
      <c r="J116" s="1065">
        <v>0</v>
      </c>
      <c r="K116" s="1065">
        <v>0</v>
      </c>
      <c r="L116" s="1065">
        <v>0</v>
      </c>
      <c r="M116" s="1065">
        <v>15775214211.962973</v>
      </c>
      <c r="N116" s="1065">
        <v>0</v>
      </c>
      <c r="O116" s="1065">
        <v>2462083.9849109417</v>
      </c>
      <c r="P116" s="1065">
        <v>0</v>
      </c>
      <c r="Q116" s="1065">
        <v>0</v>
      </c>
    </row>
    <row r="117" spans="2:17" ht="15.75" thickBot="1">
      <c r="B117" s="1574"/>
      <c r="C117" s="1075" t="s">
        <v>328</v>
      </c>
      <c r="D117" s="1057">
        <v>69489956</v>
      </c>
      <c r="E117" s="1065"/>
      <c r="F117" s="1065"/>
      <c r="G117" s="1065"/>
      <c r="H117" s="1065">
        <v>0</v>
      </c>
      <c r="I117" s="1065">
        <v>0</v>
      </c>
      <c r="J117" s="1065">
        <v>0</v>
      </c>
      <c r="K117" s="1065">
        <v>0</v>
      </c>
      <c r="L117" s="1065">
        <v>0</v>
      </c>
      <c r="M117" s="1065">
        <v>0</v>
      </c>
      <c r="N117" s="1065">
        <v>0</v>
      </c>
      <c r="O117" s="1065">
        <v>0</v>
      </c>
      <c r="P117" s="1065">
        <v>0</v>
      </c>
      <c r="Q117" s="1065">
        <v>0</v>
      </c>
    </row>
    <row r="118" spans="2:17" ht="15.75" thickBot="1">
      <c r="B118" s="1575"/>
      <c r="C118" s="1042" t="s">
        <v>2305</v>
      </c>
      <c r="D118" s="1083">
        <v>1560350284</v>
      </c>
      <c r="E118" s="1083">
        <f>SUM(E107:E117)</f>
        <v>1374610894.0153713</v>
      </c>
      <c r="F118" s="1084">
        <v>0.87883456484895017</v>
      </c>
      <c r="G118" s="1084">
        <v>0.97872210262169401</v>
      </c>
      <c r="H118" s="1083">
        <v>2830281144.1789894</v>
      </c>
      <c r="I118" s="1083">
        <v>569442.56511312793</v>
      </c>
      <c r="J118" s="1083">
        <v>16098613.731757751</v>
      </c>
      <c r="K118" s="1083">
        <v>431174.75378349738</v>
      </c>
      <c r="L118" s="1083">
        <v>215219.33881570064</v>
      </c>
      <c r="M118" s="1083">
        <v>24213802922.696655</v>
      </c>
      <c r="N118" s="1083">
        <v>182206470.03022689</v>
      </c>
      <c r="O118" s="1083">
        <v>2798518.5935475444</v>
      </c>
      <c r="P118" s="1083">
        <v>2823198.848157743</v>
      </c>
      <c r="Q118" s="1085">
        <v>2823198.848157743</v>
      </c>
    </row>
    <row r="119" spans="2:17">
      <c r="D119" s="1060"/>
      <c r="E119" s="1061"/>
      <c r="F119" s="1062"/>
      <c r="G119" s="1062"/>
      <c r="H119" s="1060"/>
      <c r="I119" s="1060"/>
      <c r="J119" s="1060"/>
      <c r="K119" s="1060"/>
      <c r="L119" s="1060"/>
      <c r="M119" s="1060"/>
      <c r="N119" s="1060"/>
      <c r="O119" s="1060"/>
      <c r="P119" s="1060"/>
      <c r="Q119" s="1060"/>
    </row>
    <row r="121" spans="2:17">
      <c r="B121" s="886" t="s">
        <v>2151</v>
      </c>
    </row>
    <row r="122" spans="2:17">
      <c r="B122" s="886" t="s">
        <v>2286</v>
      </c>
    </row>
  </sheetData>
  <mergeCells count="11">
    <mergeCell ref="B5:J5"/>
    <mergeCell ref="B6:J6"/>
    <mergeCell ref="B9:B20"/>
    <mergeCell ref="B21:B32"/>
    <mergeCell ref="B33:B44"/>
    <mergeCell ref="B107:B118"/>
    <mergeCell ref="B45:B56"/>
    <mergeCell ref="B57:B68"/>
    <mergeCell ref="B69:B80"/>
    <mergeCell ref="B81:B92"/>
    <mergeCell ref="B93:B104"/>
  </mergeCells>
  <phoneticPr fontId="198" type="noConversion"/>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B10941-D433-4294-9828-E6A6C78018D2}">
  <sheetPr codeName="Sheet12">
    <tabColor rgb="FF92D050"/>
    <pageSetUpPr fitToPage="1"/>
  </sheetPr>
  <dimension ref="A1:AY102"/>
  <sheetViews>
    <sheetView showGridLines="0" zoomScale="80" zoomScaleNormal="80" workbookViewId="0">
      <selection activeCell="C17" activeCellId="3" sqref="U17 O17 I17 C17"/>
    </sheetView>
  </sheetViews>
  <sheetFormatPr defaultColWidth="8.125" defaultRowHeight="15"/>
  <cols>
    <col min="1" max="1" width="13.125" style="881" customWidth="1"/>
    <col min="2" max="2" width="81.125" style="881" customWidth="1"/>
    <col min="3" max="3" width="25.625" style="881" customWidth="1"/>
    <col min="4" max="4" width="14.875" style="1099" bestFit="1" customWidth="1"/>
    <col min="5" max="5" width="11.125" style="1100" customWidth="1"/>
    <col min="6" max="6" width="14.125" style="1100" customWidth="1"/>
    <col min="7" max="8" width="11.125" style="1100" customWidth="1"/>
    <col min="9" max="9" width="25.625" style="881" customWidth="1"/>
    <col min="10" max="10" width="13.125" style="1099" customWidth="1"/>
    <col min="11" max="11" width="11.125" style="1100" customWidth="1"/>
    <col min="12" max="12" width="14.125" style="1100" customWidth="1"/>
    <col min="13" max="14" width="11.125" style="1100" customWidth="1"/>
    <col min="15" max="15" width="25.625" style="881" customWidth="1"/>
    <col min="16" max="16" width="13.125" style="1099" customWidth="1"/>
    <col min="17" max="17" width="11.125" style="1100" customWidth="1"/>
    <col min="18" max="18" width="14.125" style="1100" customWidth="1"/>
    <col min="19" max="20" width="11.125" style="1100" customWidth="1"/>
    <col min="21" max="21" width="25.625" style="881" customWidth="1"/>
    <col min="22" max="22" width="13.125" style="1099" customWidth="1"/>
    <col min="23" max="23" width="11.125" style="1100" customWidth="1"/>
    <col min="24" max="24" width="14.125" style="1100" customWidth="1"/>
    <col min="25" max="26" width="11.125" style="1100" customWidth="1"/>
    <col min="27" max="27" width="25.625" style="881" customWidth="1"/>
    <col min="28" max="28" width="16" style="882" bestFit="1" customWidth="1"/>
    <col min="29" max="29" width="11.125" style="881" customWidth="1"/>
    <col min="30" max="30" width="14.125" style="881" customWidth="1"/>
    <col min="31" max="32" width="11.125" style="881" customWidth="1"/>
    <col min="33" max="33" width="25.625" style="881" customWidth="1"/>
    <col min="34" max="34" width="13.125" style="1099" customWidth="1"/>
    <col min="35" max="35" width="11.125" style="1100" customWidth="1"/>
    <col min="36" max="36" width="14.125" style="1100" customWidth="1"/>
    <col min="37" max="38" width="11.125" style="1100" customWidth="1"/>
    <col min="39" max="39" width="25.625" style="881" customWidth="1"/>
    <col min="40" max="40" width="13.125" style="1099" customWidth="1"/>
    <col min="41" max="41" width="11.125" style="1100" customWidth="1"/>
    <col min="42" max="42" width="14.125" style="1100" customWidth="1"/>
    <col min="43" max="44" width="11.125" style="1100" customWidth="1"/>
    <col min="45" max="45" width="25.625" style="881" customWidth="1"/>
    <col min="46" max="46" width="15.875" style="882" bestFit="1" customWidth="1"/>
    <col min="47" max="47" width="11.125" style="881" customWidth="1"/>
    <col min="48" max="48" width="14.125" style="881" customWidth="1"/>
    <col min="49" max="50" width="11.125" style="881" customWidth="1"/>
    <col min="51" max="51" width="11.5" style="881" bestFit="1" customWidth="1"/>
    <col min="52" max="16384" width="8.125" style="881"/>
  </cols>
  <sheetData>
    <row r="1" spans="1:51" ht="15.75">
      <c r="A1" s="25" t="s">
        <v>95</v>
      </c>
      <c r="B1" s="466" t="s">
        <v>1774</v>
      </c>
    </row>
    <row r="2" spans="1:51" ht="15.75">
      <c r="A2" s="25" t="s">
        <v>96</v>
      </c>
      <c r="B2" s="265" t="s">
        <v>2</v>
      </c>
      <c r="C2" s="1039"/>
    </row>
    <row r="3" spans="1:51" ht="16.5" thickBot="1">
      <c r="A3" s="383" t="s">
        <v>419</v>
      </c>
      <c r="B3" s="383"/>
      <c r="D3" s="614"/>
    </row>
    <row r="4" spans="1:51" ht="15" customHeight="1" thickBot="1">
      <c r="C4" s="1580" t="s">
        <v>420</v>
      </c>
      <c r="D4" s="1581"/>
      <c r="E4" s="1581"/>
      <c r="F4" s="1581"/>
      <c r="G4" s="1581"/>
      <c r="H4" s="1582"/>
      <c r="I4" s="1580" t="s">
        <v>2100</v>
      </c>
      <c r="J4" s="1581"/>
      <c r="K4" s="1581"/>
      <c r="L4" s="1581"/>
      <c r="M4" s="1581"/>
      <c r="N4" s="1582"/>
      <c r="O4" s="1580" t="s">
        <v>2101</v>
      </c>
      <c r="P4" s="1581"/>
      <c r="Q4" s="1581"/>
      <c r="R4" s="1581"/>
      <c r="S4" s="1581"/>
      <c r="T4" s="1582"/>
      <c r="U4" s="1580" t="s">
        <v>421</v>
      </c>
      <c r="V4" s="1581"/>
      <c r="W4" s="1581"/>
      <c r="X4" s="1581"/>
      <c r="Y4" s="1581"/>
      <c r="Z4" s="1582"/>
      <c r="AA4" s="1580" t="s">
        <v>422</v>
      </c>
      <c r="AB4" s="1581"/>
      <c r="AC4" s="1581"/>
      <c r="AD4" s="1581"/>
      <c r="AE4" s="1581"/>
      <c r="AF4" s="1582"/>
      <c r="AG4" s="1580" t="s">
        <v>423</v>
      </c>
      <c r="AH4" s="1581"/>
      <c r="AI4" s="1581"/>
      <c r="AJ4" s="1581"/>
      <c r="AK4" s="1581"/>
      <c r="AL4" s="1582"/>
      <c r="AM4" s="1580" t="s">
        <v>424</v>
      </c>
      <c r="AN4" s="1581"/>
      <c r="AO4" s="1581"/>
      <c r="AP4" s="1581"/>
      <c r="AQ4" s="1581"/>
      <c r="AR4" s="1582"/>
      <c r="AS4" s="1580" t="s">
        <v>425</v>
      </c>
      <c r="AT4" s="1581"/>
      <c r="AU4" s="1581"/>
      <c r="AV4" s="1581"/>
      <c r="AW4" s="1581"/>
      <c r="AX4" s="1582"/>
    </row>
    <row r="5" spans="1:51" ht="31.5" customHeight="1" thickBot="1">
      <c r="A5" s="1101" t="s">
        <v>426</v>
      </c>
      <c r="B5" s="1115" t="s">
        <v>418</v>
      </c>
      <c r="C5" s="1118" t="s">
        <v>427</v>
      </c>
      <c r="D5" s="1119" t="s">
        <v>428</v>
      </c>
      <c r="E5" s="1119" t="s">
        <v>429</v>
      </c>
      <c r="F5" s="1119" t="s">
        <v>2118</v>
      </c>
      <c r="G5" s="1119" t="s">
        <v>415</v>
      </c>
      <c r="H5" s="1119" t="s">
        <v>295</v>
      </c>
      <c r="I5" s="1118" t="s">
        <v>430</v>
      </c>
      <c r="J5" s="1119" t="s">
        <v>428</v>
      </c>
      <c r="K5" s="1119" t="s">
        <v>429</v>
      </c>
      <c r="L5" s="1119" t="s">
        <v>2118</v>
      </c>
      <c r="M5" s="1119" t="s">
        <v>415</v>
      </c>
      <c r="N5" s="1119" t="s">
        <v>295</v>
      </c>
      <c r="O5" s="1118" t="s">
        <v>2102</v>
      </c>
      <c r="P5" s="1119" t="s">
        <v>428</v>
      </c>
      <c r="Q5" s="1119" t="s">
        <v>429</v>
      </c>
      <c r="R5" s="1119" t="s">
        <v>2118</v>
      </c>
      <c r="S5" s="1119" t="s">
        <v>415</v>
      </c>
      <c r="T5" s="1119" t="s">
        <v>295</v>
      </c>
      <c r="U5" s="1118" t="s">
        <v>431</v>
      </c>
      <c r="V5" s="1119" t="s">
        <v>428</v>
      </c>
      <c r="W5" s="1119" t="s">
        <v>429</v>
      </c>
      <c r="X5" s="1119" t="s">
        <v>2118</v>
      </c>
      <c r="Y5" s="1119" t="s">
        <v>415</v>
      </c>
      <c r="Z5" s="1119" t="s">
        <v>295</v>
      </c>
      <c r="AA5" s="1118" t="s">
        <v>432</v>
      </c>
      <c r="AB5" s="1120" t="s">
        <v>428</v>
      </c>
      <c r="AC5" s="1120" t="s">
        <v>429</v>
      </c>
      <c r="AD5" s="1120" t="s">
        <v>2118</v>
      </c>
      <c r="AE5" s="1120" t="s">
        <v>415</v>
      </c>
      <c r="AF5" s="1120" t="s">
        <v>295</v>
      </c>
      <c r="AG5" s="1118" t="s">
        <v>433</v>
      </c>
      <c r="AH5" s="1119" t="s">
        <v>428</v>
      </c>
      <c r="AI5" s="1119" t="s">
        <v>429</v>
      </c>
      <c r="AJ5" s="1119" t="s">
        <v>2118</v>
      </c>
      <c r="AK5" s="1119" t="s">
        <v>415</v>
      </c>
      <c r="AL5" s="1119" t="s">
        <v>295</v>
      </c>
      <c r="AM5" s="1118" t="s">
        <v>434</v>
      </c>
      <c r="AN5" s="1119" t="s">
        <v>428</v>
      </c>
      <c r="AO5" s="1119" t="s">
        <v>429</v>
      </c>
      <c r="AP5" s="1119" t="s">
        <v>2118</v>
      </c>
      <c r="AQ5" s="1119" t="s">
        <v>415</v>
      </c>
      <c r="AR5" s="1119" t="s">
        <v>295</v>
      </c>
      <c r="AS5" s="1118" t="s">
        <v>435</v>
      </c>
      <c r="AT5" s="1120" t="s">
        <v>428</v>
      </c>
      <c r="AU5" s="1120" t="s">
        <v>429</v>
      </c>
      <c r="AV5" s="1120" t="s">
        <v>2118</v>
      </c>
      <c r="AW5" s="1120" t="s">
        <v>415</v>
      </c>
      <c r="AX5" s="1120" t="s">
        <v>295</v>
      </c>
    </row>
    <row r="6" spans="1:51" ht="31.5" customHeight="1" thickBot="1">
      <c r="B6" s="1124" t="s">
        <v>17</v>
      </c>
      <c r="C6" s="1136"/>
      <c r="D6" s="1121"/>
      <c r="E6" s="1121"/>
      <c r="F6" s="1121"/>
      <c r="G6" s="1121"/>
      <c r="H6" s="1137"/>
      <c r="I6" s="1136"/>
      <c r="J6" s="1121"/>
      <c r="K6" s="1121"/>
      <c r="L6" s="1121"/>
      <c r="M6" s="1121"/>
      <c r="N6" s="1137"/>
      <c r="O6" s="1136"/>
      <c r="P6" s="1121"/>
      <c r="Q6" s="1121"/>
      <c r="R6" s="1121"/>
      <c r="S6" s="1121"/>
      <c r="T6" s="1137"/>
      <c r="U6" s="1136"/>
      <c r="V6" s="1121"/>
      <c r="W6" s="1121"/>
      <c r="X6" s="1121"/>
      <c r="Y6" s="1121"/>
      <c r="Z6" s="1137"/>
      <c r="AA6" s="1136"/>
      <c r="AB6" s="1122"/>
      <c r="AC6" s="1122"/>
      <c r="AD6" s="1122"/>
      <c r="AE6" s="1122"/>
      <c r="AF6" s="1123"/>
      <c r="AG6" s="1136"/>
      <c r="AH6" s="1121"/>
      <c r="AI6" s="1121"/>
      <c r="AJ6" s="1121"/>
      <c r="AK6" s="1121"/>
      <c r="AL6" s="1137"/>
      <c r="AM6" s="1136"/>
      <c r="AN6" s="1121"/>
      <c r="AO6" s="1121"/>
      <c r="AP6" s="1121"/>
      <c r="AQ6" s="1121"/>
      <c r="AR6" s="1137"/>
      <c r="AS6" s="1136"/>
      <c r="AT6" s="1122"/>
      <c r="AU6" s="1122"/>
      <c r="AV6" s="1122"/>
      <c r="AW6" s="1122"/>
      <c r="AX6" s="1123"/>
    </row>
    <row r="7" spans="1:51" s="1100" customFormat="1" ht="16.5" customHeight="1">
      <c r="B7" s="1458" t="s">
        <v>16</v>
      </c>
      <c r="C7" s="1455">
        <v>80768140</v>
      </c>
      <c r="D7" s="1116">
        <v>283139583.38651359</v>
      </c>
      <c r="E7" s="1116">
        <v>68995.800900665286</v>
      </c>
      <c r="F7" s="1116">
        <v>1173065.4524099941</v>
      </c>
      <c r="G7" s="1116">
        <v>45999.255918956223</v>
      </c>
      <c r="H7" s="1138">
        <v>22165.693111094304</v>
      </c>
      <c r="I7" s="1455">
        <v>81084654</v>
      </c>
      <c r="J7" s="1116">
        <v>281959471.58113599</v>
      </c>
      <c r="K7" s="1116">
        <v>88293.395045315148</v>
      </c>
      <c r="L7" s="1116">
        <v>1127485.8037359589</v>
      </c>
      <c r="M7" s="1116">
        <v>52779.62238320084</v>
      </c>
      <c r="N7" s="1138">
        <v>22087.562693640051</v>
      </c>
      <c r="O7" s="1455">
        <v>93984568</v>
      </c>
      <c r="P7" s="1117">
        <v>329656266.236862</v>
      </c>
      <c r="Q7" s="1117">
        <v>77400.889773119357</v>
      </c>
      <c r="R7" s="1117">
        <v>1049100.497756399</v>
      </c>
      <c r="S7" s="1116">
        <v>68856.28251445388</v>
      </c>
      <c r="T7" s="1138">
        <v>21120.09699653029</v>
      </c>
      <c r="U7" s="1455">
        <v>139878777</v>
      </c>
      <c r="V7" s="1117">
        <v>370012250.65266794</v>
      </c>
      <c r="W7" s="1117">
        <v>80991.3968564323</v>
      </c>
      <c r="X7" s="1117">
        <v>878359.90469999996</v>
      </c>
      <c r="Y7" s="1116">
        <v>84688.611763910609</v>
      </c>
      <c r="Z7" s="1138">
        <v>18317.9174630985</v>
      </c>
      <c r="AA7" s="1455">
        <v>143269439</v>
      </c>
      <c r="AB7" s="1117">
        <v>378981347.60848862</v>
      </c>
      <c r="AC7" s="1117">
        <v>82954.628316232222</v>
      </c>
      <c r="AD7" s="1117">
        <v>899651.34878992802</v>
      </c>
      <c r="AE7" s="1117">
        <v>86741.463713067802</v>
      </c>
      <c r="AF7" s="1156">
        <v>18761.943782404007</v>
      </c>
      <c r="AG7" s="1455">
        <v>146729396</v>
      </c>
      <c r="AH7" s="1117">
        <v>388133747.15323359</v>
      </c>
      <c r="AI7" s="1117">
        <v>84957.982590069223</v>
      </c>
      <c r="AJ7" s="1117">
        <v>921377.92886320467</v>
      </c>
      <c r="AK7" s="1117">
        <v>88836.270061738382</v>
      </c>
      <c r="AL7" s="1156">
        <v>19215.044724749063</v>
      </c>
      <c r="AM7" s="1455">
        <v>150220088</v>
      </c>
      <c r="AN7" s="1117">
        <v>397367448.99800903</v>
      </c>
      <c r="AO7" s="1117">
        <v>86979.132995886961</v>
      </c>
      <c r="AP7" s="1117">
        <v>943297.50979086023</v>
      </c>
      <c r="AQ7" s="1117">
        <v>90949.684926507136</v>
      </c>
      <c r="AR7" s="1156">
        <v>19672.170638750842</v>
      </c>
      <c r="AS7" s="1455">
        <v>153693176</v>
      </c>
      <c r="AT7" s="1117">
        <v>406554584.41884303</v>
      </c>
      <c r="AU7" s="1117">
        <v>88990.090550751876</v>
      </c>
      <c r="AV7" s="1117">
        <v>965106.548217225</v>
      </c>
      <c r="AW7" s="1117">
        <v>93052.44164200798</v>
      </c>
      <c r="AX7" s="1156">
        <v>20126.991223918762</v>
      </c>
    </row>
    <row r="8" spans="1:51" s="1100" customFormat="1" ht="15.75">
      <c r="B8" s="1459" t="s">
        <v>21</v>
      </c>
      <c r="C8" s="1456">
        <v>109972772</v>
      </c>
      <c r="D8" s="1110">
        <v>237907486.98154336</v>
      </c>
      <c r="E8" s="1110">
        <v>31535.629814755088</v>
      </c>
      <c r="F8" s="1110">
        <v>1780761.0195034584</v>
      </c>
      <c r="G8" s="1110">
        <v>25995.053154373687</v>
      </c>
      <c r="H8" s="1139">
        <v>21364.501154961577</v>
      </c>
      <c r="I8" s="1456">
        <v>109058741</v>
      </c>
      <c r="J8" s="1110">
        <v>238231019.98368305</v>
      </c>
      <c r="K8" s="1110">
        <v>30179.174084234535</v>
      </c>
      <c r="L8" s="1110">
        <v>1825898.689953415</v>
      </c>
      <c r="M8" s="1110">
        <v>20900.790552730035</v>
      </c>
      <c r="N8" s="1139">
        <v>24968.194034883512</v>
      </c>
      <c r="O8" s="1456">
        <v>101716928</v>
      </c>
      <c r="P8" s="1111">
        <v>224159687.32433486</v>
      </c>
      <c r="Q8" s="1111">
        <v>30080.911571009095</v>
      </c>
      <c r="R8" s="1111">
        <v>1455239.2047577447</v>
      </c>
      <c r="S8" s="1110">
        <v>26643.296260383573</v>
      </c>
      <c r="T8" s="1139">
        <v>19293.929336636327</v>
      </c>
      <c r="U8" s="1456">
        <v>59212637</v>
      </c>
      <c r="V8" s="1111">
        <v>153277057.39572406</v>
      </c>
      <c r="W8" s="1111">
        <v>37317.930167459548</v>
      </c>
      <c r="X8" s="1111">
        <v>0</v>
      </c>
      <c r="Y8" s="1110">
        <v>26823.997519500303</v>
      </c>
      <c r="Z8" s="1139">
        <v>0</v>
      </c>
      <c r="AA8" s="1456">
        <v>60647951</v>
      </c>
      <c r="AB8" s="1111">
        <v>156992493.26699641</v>
      </c>
      <c r="AC8" s="1111">
        <v>38222.516794718766</v>
      </c>
      <c r="AD8" s="1111">
        <v>0</v>
      </c>
      <c r="AE8" s="1111">
        <v>27474.211219372992</v>
      </c>
      <c r="AF8" s="1157">
        <v>0</v>
      </c>
      <c r="AG8" s="1456">
        <v>62112599</v>
      </c>
      <c r="AH8" s="1111">
        <v>160783861.97939435</v>
      </c>
      <c r="AI8" s="1111">
        <v>39145.590575311217</v>
      </c>
      <c r="AJ8" s="1111">
        <v>0</v>
      </c>
      <c r="AK8" s="1111">
        <v>28137.713420320848</v>
      </c>
      <c r="AL8" s="1157">
        <v>0</v>
      </c>
      <c r="AM8" s="1456">
        <v>63590258</v>
      </c>
      <c r="AN8" s="1111">
        <v>164608910.05588412</v>
      </c>
      <c r="AO8" s="1111">
        <v>40076.864175097871</v>
      </c>
      <c r="AP8" s="1111">
        <v>0</v>
      </c>
      <c r="AQ8" s="1111">
        <v>28807.10962259028</v>
      </c>
      <c r="AR8" s="1157">
        <v>0</v>
      </c>
      <c r="AS8" s="1456">
        <v>65060465</v>
      </c>
      <c r="AT8" s="1111">
        <v>168414668.05637616</v>
      </c>
      <c r="AU8" s="1111">
        <v>41003.441274826138</v>
      </c>
      <c r="AV8" s="1111">
        <v>0</v>
      </c>
      <c r="AW8" s="1111">
        <v>29473.129997064567</v>
      </c>
      <c r="AX8" s="1157">
        <v>0</v>
      </c>
      <c r="AY8" s="1460"/>
    </row>
    <row r="9" spans="1:51" s="1100" customFormat="1" ht="15.75">
      <c r="B9" s="1459" t="s">
        <v>24</v>
      </c>
      <c r="C9" s="1456">
        <v>44813243</v>
      </c>
      <c r="D9" s="1110">
        <v>108297483.99048877</v>
      </c>
      <c r="E9" s="1110">
        <v>11587.26495782687</v>
      </c>
      <c r="F9" s="1110">
        <v>1423430.2743522495</v>
      </c>
      <c r="G9" s="1110">
        <v>9893.3624215146265</v>
      </c>
      <c r="H9" s="1139">
        <v>16400.868721213079</v>
      </c>
      <c r="I9" s="1456">
        <v>44745089</v>
      </c>
      <c r="J9" s="1110">
        <v>108951764.00004147</v>
      </c>
      <c r="K9" s="1110">
        <v>11336.004018865744</v>
      </c>
      <c r="L9" s="1110">
        <v>1375263.5128081487</v>
      </c>
      <c r="M9" s="1110">
        <v>9847.2042975309741</v>
      </c>
      <c r="N9" s="1139">
        <v>15812.525933551673</v>
      </c>
      <c r="O9" s="1456">
        <v>43788219</v>
      </c>
      <c r="P9" s="1111">
        <v>110661973.70084199</v>
      </c>
      <c r="Q9" s="1111">
        <v>14542.812092429289</v>
      </c>
      <c r="R9" s="1111">
        <v>1047529.3459027003</v>
      </c>
      <c r="S9" s="1110">
        <v>12663.949690066911</v>
      </c>
      <c r="T9" s="1139">
        <v>11820.843552805041</v>
      </c>
      <c r="U9" s="1456">
        <v>23656035</v>
      </c>
      <c r="V9" s="1111">
        <v>69447401.384000003</v>
      </c>
      <c r="W9" s="1111">
        <v>15667.952866080201</v>
      </c>
      <c r="X9" s="1111">
        <v>0</v>
      </c>
      <c r="Y9" s="1110">
        <v>11535.2133698824</v>
      </c>
      <c r="Z9" s="1139">
        <v>0</v>
      </c>
      <c r="AA9" s="1456">
        <v>24229457</v>
      </c>
      <c r="AB9" s="1111">
        <v>71130806.393548161</v>
      </c>
      <c r="AC9" s="1111">
        <v>16047.744043553985</v>
      </c>
      <c r="AD9" s="1111">
        <v>0</v>
      </c>
      <c r="AE9" s="1111">
        <v>11814.826941968349</v>
      </c>
      <c r="AF9" s="1157">
        <v>0</v>
      </c>
      <c r="AG9" s="1456">
        <v>24814598</v>
      </c>
      <c r="AH9" s="1111">
        <v>72848615.367952347</v>
      </c>
      <c r="AI9" s="1111">
        <v>16435.297062205813</v>
      </c>
      <c r="AJ9" s="1111">
        <v>0</v>
      </c>
      <c r="AK9" s="1111">
        <v>12100.155012616884</v>
      </c>
      <c r="AL9" s="1157">
        <v>0</v>
      </c>
      <c r="AM9" s="1456">
        <v>25404937</v>
      </c>
      <c r="AN9" s="1111">
        <v>74581683.927555934</v>
      </c>
      <c r="AO9" s="1111">
        <v>16826.292779315689</v>
      </c>
      <c r="AP9" s="1111">
        <v>0</v>
      </c>
      <c r="AQ9" s="1111">
        <v>12388.01770036704</v>
      </c>
      <c r="AR9" s="1157">
        <v>0</v>
      </c>
      <c r="AS9" s="1456">
        <v>25992299</v>
      </c>
      <c r="AT9" s="1111">
        <v>76306012.459961027</v>
      </c>
      <c r="AU9" s="1111">
        <v>17215.316668373467</v>
      </c>
      <c r="AV9" s="1111">
        <v>0</v>
      </c>
      <c r="AW9" s="1111">
        <v>12674.428669599525</v>
      </c>
      <c r="AX9" s="1157">
        <v>0</v>
      </c>
      <c r="AY9" s="1460"/>
    </row>
    <row r="10" spans="1:51" s="1100" customFormat="1" ht="15.75">
      <c r="B10" s="1459" t="s">
        <v>26</v>
      </c>
      <c r="C10" s="1456">
        <v>3498558</v>
      </c>
      <c r="D10" s="1110">
        <v>6666343.9999200003</v>
      </c>
      <c r="E10" s="1110">
        <v>1294.44401252847</v>
      </c>
      <c r="F10" s="1110">
        <v>0</v>
      </c>
      <c r="G10" s="1110">
        <v>971.95295518833598</v>
      </c>
      <c r="H10" s="1139">
        <v>0</v>
      </c>
      <c r="I10" s="1456">
        <v>3516717</v>
      </c>
      <c r="J10" s="1110">
        <v>6666665.99976</v>
      </c>
      <c r="K10" s="1110">
        <v>1309.7198689808499</v>
      </c>
      <c r="L10" s="1110">
        <v>0</v>
      </c>
      <c r="M10" s="1110">
        <v>1068.6665597615299</v>
      </c>
      <c r="N10" s="1139">
        <v>0</v>
      </c>
      <c r="O10" s="1456">
        <v>4555942</v>
      </c>
      <c r="P10" s="1111">
        <v>11625466.240800001</v>
      </c>
      <c r="Q10" s="1111">
        <v>2824.7209107908602</v>
      </c>
      <c r="R10" s="1111">
        <v>0</v>
      </c>
      <c r="S10" s="1110">
        <v>1905.41391686712</v>
      </c>
      <c r="T10" s="1139">
        <v>0</v>
      </c>
      <c r="U10" s="1456">
        <v>11389126</v>
      </c>
      <c r="V10" s="1111">
        <v>31311821.3112</v>
      </c>
      <c r="W10" s="1111">
        <v>7608.05240673144</v>
      </c>
      <c r="X10" s="1111">
        <v>0</v>
      </c>
      <c r="Y10" s="1110">
        <v>5463.9128188043996</v>
      </c>
      <c r="Z10" s="1139">
        <v>0</v>
      </c>
      <c r="AA10" s="1456">
        <v>11665198</v>
      </c>
      <c r="AB10" s="1111">
        <v>32070819.859783489</v>
      </c>
      <c r="AC10" s="1111">
        <v>7792.4715970706102</v>
      </c>
      <c r="AD10" s="1111">
        <v>0</v>
      </c>
      <c r="AE10" s="1111">
        <v>5596.3580655322185</v>
      </c>
      <c r="AF10" s="1157">
        <v>0</v>
      </c>
      <c r="AG10" s="1456">
        <v>11946913</v>
      </c>
      <c r="AH10" s="1111">
        <v>32845330.159397256</v>
      </c>
      <c r="AI10" s="1111">
        <v>7980.659786139865</v>
      </c>
      <c r="AJ10" s="1111">
        <v>0</v>
      </c>
      <c r="AK10" s="1111">
        <v>5731.5101128148208</v>
      </c>
      <c r="AL10" s="1157">
        <v>0</v>
      </c>
      <c r="AM10" s="1456">
        <v>12231130</v>
      </c>
      <c r="AN10" s="1111">
        <v>33626720.563889317</v>
      </c>
      <c r="AO10" s="1111">
        <v>8170.5196824521327</v>
      </c>
      <c r="AP10" s="1111">
        <v>0</v>
      </c>
      <c r="AQ10" s="1111">
        <v>5867.862738398685</v>
      </c>
      <c r="AR10" s="1157">
        <v>0</v>
      </c>
      <c r="AS10" s="1456">
        <v>12513914</v>
      </c>
      <c r="AT10" s="1111">
        <v>34404170.343326442</v>
      </c>
      <c r="AU10" s="1111">
        <v>8359.4220975104254</v>
      </c>
      <c r="AV10" s="1111">
        <v>0</v>
      </c>
      <c r="AW10" s="1111">
        <v>6003.5277249104629</v>
      </c>
      <c r="AX10" s="1157">
        <v>0</v>
      </c>
      <c r="AY10" s="1460"/>
    </row>
    <row r="11" spans="1:51" s="1100" customFormat="1" ht="15.75">
      <c r="B11" s="1459" t="s">
        <v>28</v>
      </c>
      <c r="C11" s="1456">
        <v>0</v>
      </c>
      <c r="D11" s="1110">
        <v>0</v>
      </c>
      <c r="E11" s="1110">
        <v>0</v>
      </c>
      <c r="F11" s="1110">
        <v>0</v>
      </c>
      <c r="G11" s="1110">
        <v>0</v>
      </c>
      <c r="H11" s="1139">
        <v>0</v>
      </c>
      <c r="I11" s="1456">
        <v>0</v>
      </c>
      <c r="J11" s="1110">
        <v>0</v>
      </c>
      <c r="K11" s="1110">
        <v>0</v>
      </c>
      <c r="L11" s="1110">
        <v>0</v>
      </c>
      <c r="M11" s="1110">
        <v>0</v>
      </c>
      <c r="N11" s="1139">
        <v>0</v>
      </c>
      <c r="O11" s="1456">
        <v>0</v>
      </c>
      <c r="P11" s="1111">
        <v>0</v>
      </c>
      <c r="Q11" s="1111">
        <v>0</v>
      </c>
      <c r="R11" s="1111">
        <v>0</v>
      </c>
      <c r="S11" s="1110">
        <v>0</v>
      </c>
      <c r="T11" s="1139">
        <v>0</v>
      </c>
      <c r="U11" s="1456">
        <v>0</v>
      </c>
      <c r="V11" s="1111">
        <v>0</v>
      </c>
      <c r="W11" s="1111">
        <v>0</v>
      </c>
      <c r="X11" s="1111">
        <v>0</v>
      </c>
      <c r="Y11" s="1110">
        <v>0</v>
      </c>
      <c r="Z11" s="1139">
        <v>0</v>
      </c>
      <c r="AA11" s="1456">
        <v>0</v>
      </c>
      <c r="AB11" s="1111">
        <v>0</v>
      </c>
      <c r="AC11" s="1111">
        <v>0</v>
      </c>
      <c r="AD11" s="1111">
        <v>0</v>
      </c>
      <c r="AE11" s="1111">
        <v>0</v>
      </c>
      <c r="AF11" s="1157">
        <v>0</v>
      </c>
      <c r="AG11" s="1456">
        <v>0</v>
      </c>
      <c r="AH11" s="1111">
        <v>0</v>
      </c>
      <c r="AI11" s="1111">
        <v>0</v>
      </c>
      <c r="AJ11" s="1111">
        <v>0</v>
      </c>
      <c r="AK11" s="1111">
        <v>0</v>
      </c>
      <c r="AL11" s="1157">
        <v>0</v>
      </c>
      <c r="AM11" s="1456">
        <v>0</v>
      </c>
      <c r="AN11" s="1111">
        <v>0</v>
      </c>
      <c r="AO11" s="1111">
        <v>0</v>
      </c>
      <c r="AP11" s="1111">
        <v>0</v>
      </c>
      <c r="AQ11" s="1111">
        <v>0</v>
      </c>
      <c r="AR11" s="1157">
        <v>0</v>
      </c>
      <c r="AS11" s="1456">
        <v>0</v>
      </c>
      <c r="AT11" s="1111">
        <v>0</v>
      </c>
      <c r="AU11" s="1111">
        <v>0</v>
      </c>
      <c r="AV11" s="1111">
        <v>0</v>
      </c>
      <c r="AW11" s="1111">
        <v>0</v>
      </c>
      <c r="AX11" s="1157">
        <v>0</v>
      </c>
      <c r="AY11" s="1460"/>
    </row>
    <row r="12" spans="1:51" s="1100" customFormat="1" ht="15.75">
      <c r="B12" s="1459" t="s">
        <v>29</v>
      </c>
      <c r="C12" s="1456">
        <v>15220386</v>
      </c>
      <c r="D12" s="1110">
        <v>27690508.796983223</v>
      </c>
      <c r="E12" s="1110">
        <v>4845.4590416057645</v>
      </c>
      <c r="F12" s="1110">
        <v>0</v>
      </c>
      <c r="G12" s="1110">
        <v>3052.0975609871211</v>
      </c>
      <c r="H12" s="1139">
        <v>0</v>
      </c>
      <c r="I12" s="1456">
        <v>12292299</v>
      </c>
      <c r="J12" s="1110">
        <v>21903638.143294156</v>
      </c>
      <c r="K12" s="1110">
        <v>4412.715958177042</v>
      </c>
      <c r="L12" s="1110">
        <v>0</v>
      </c>
      <c r="M12" s="1110">
        <v>2718.3186544458108</v>
      </c>
      <c r="N12" s="1139">
        <v>0</v>
      </c>
      <c r="O12" s="1456">
        <v>11997520</v>
      </c>
      <c r="P12" s="1111">
        <v>23004545.184928134</v>
      </c>
      <c r="Q12" s="1111">
        <v>6511.8211324518361</v>
      </c>
      <c r="R12" s="1111">
        <v>0</v>
      </c>
      <c r="S12" s="1110">
        <v>3047.6708483236112</v>
      </c>
      <c r="T12" s="1139">
        <v>0</v>
      </c>
      <c r="U12" s="1456">
        <v>19542947</v>
      </c>
      <c r="V12" s="1111">
        <v>45336970.86485754</v>
      </c>
      <c r="W12" s="1111">
        <v>11879.228137371185</v>
      </c>
      <c r="X12" s="1111">
        <v>0</v>
      </c>
      <c r="Y12" s="1110">
        <v>6035.7624287205563</v>
      </c>
      <c r="Z12" s="1139">
        <v>0</v>
      </c>
      <c r="AA12" s="1456">
        <v>20016668</v>
      </c>
      <c r="AB12" s="1111">
        <v>46435939.038621686</v>
      </c>
      <c r="AC12" s="1111">
        <v>12167.180627421063</v>
      </c>
      <c r="AD12" s="1111">
        <v>0</v>
      </c>
      <c r="AE12" s="1111">
        <v>6182.069309992743</v>
      </c>
      <c r="AF12" s="1157">
        <v>0</v>
      </c>
      <c r="AG12" s="1456">
        <v>20500071</v>
      </c>
      <c r="AH12" s="1111">
        <v>47557366.966404393</v>
      </c>
      <c r="AI12" s="1111">
        <v>12461.01803957328</v>
      </c>
      <c r="AJ12" s="1111">
        <v>0</v>
      </c>
      <c r="AK12" s="1111">
        <v>6331.3662838290675</v>
      </c>
      <c r="AL12" s="1157">
        <v>0</v>
      </c>
      <c r="AM12" s="1456">
        <v>20987768</v>
      </c>
      <c r="AN12" s="1111">
        <v>48688756.726535156</v>
      </c>
      <c r="AO12" s="1111">
        <v>12757.465658734729</v>
      </c>
      <c r="AP12" s="1111">
        <v>0</v>
      </c>
      <c r="AQ12" s="1111">
        <v>6481.989487721361</v>
      </c>
      <c r="AR12" s="1157">
        <v>0</v>
      </c>
      <c r="AS12" s="1456">
        <v>21473005</v>
      </c>
      <c r="AT12" s="1111">
        <v>49814440.782052651</v>
      </c>
      <c r="AU12" s="1111">
        <v>13052.418264764676</v>
      </c>
      <c r="AV12" s="1111">
        <v>0</v>
      </c>
      <c r="AW12" s="1111">
        <v>6631.8530846774793</v>
      </c>
      <c r="AX12" s="1157">
        <v>0</v>
      </c>
      <c r="AY12" s="1460"/>
    </row>
    <row r="13" spans="1:51" s="1100" customFormat="1" ht="15.75">
      <c r="A13" s="1100">
        <v>1</v>
      </c>
      <c r="B13" s="1459" t="s">
        <v>31</v>
      </c>
      <c r="C13" s="1456">
        <v>0</v>
      </c>
      <c r="D13" s="1110">
        <v>0</v>
      </c>
      <c r="E13" s="1110">
        <v>0</v>
      </c>
      <c r="F13" s="1110">
        <v>0</v>
      </c>
      <c r="G13" s="1110">
        <v>0</v>
      </c>
      <c r="H13" s="1139">
        <v>0</v>
      </c>
      <c r="I13" s="1456">
        <v>0</v>
      </c>
      <c r="J13" s="1110">
        <v>0</v>
      </c>
      <c r="K13" s="1110">
        <v>0</v>
      </c>
      <c r="L13" s="1110">
        <v>0</v>
      </c>
      <c r="M13" s="1110">
        <v>0</v>
      </c>
      <c r="N13" s="1139">
        <v>0</v>
      </c>
      <c r="O13" s="1456">
        <v>0</v>
      </c>
      <c r="P13" s="1111">
        <v>0</v>
      </c>
      <c r="Q13" s="1111">
        <v>0</v>
      </c>
      <c r="R13" s="1111">
        <v>0</v>
      </c>
      <c r="S13" s="1110">
        <v>0</v>
      </c>
      <c r="T13" s="1139">
        <v>0</v>
      </c>
      <c r="U13" s="1456">
        <v>0</v>
      </c>
      <c r="V13" s="1111">
        <v>0</v>
      </c>
      <c r="W13" s="1111">
        <v>0</v>
      </c>
      <c r="X13" s="1111">
        <v>0</v>
      </c>
      <c r="Y13" s="1110">
        <v>0</v>
      </c>
      <c r="Z13" s="1139">
        <v>0</v>
      </c>
      <c r="AA13" s="1456">
        <v>0</v>
      </c>
      <c r="AB13" s="1111">
        <v>0</v>
      </c>
      <c r="AC13" s="1111">
        <v>0</v>
      </c>
      <c r="AD13" s="1111">
        <v>0</v>
      </c>
      <c r="AE13" s="1111">
        <v>0</v>
      </c>
      <c r="AF13" s="1157">
        <v>0</v>
      </c>
      <c r="AG13" s="1456">
        <v>0</v>
      </c>
      <c r="AH13" s="1111">
        <v>0</v>
      </c>
      <c r="AI13" s="1111">
        <v>0</v>
      </c>
      <c r="AJ13" s="1111">
        <v>0</v>
      </c>
      <c r="AK13" s="1111">
        <v>0</v>
      </c>
      <c r="AL13" s="1157">
        <v>0</v>
      </c>
      <c r="AM13" s="1456">
        <v>0</v>
      </c>
      <c r="AN13" s="1111">
        <v>0</v>
      </c>
      <c r="AO13" s="1111">
        <v>0</v>
      </c>
      <c r="AP13" s="1111">
        <v>0</v>
      </c>
      <c r="AQ13" s="1111">
        <v>0</v>
      </c>
      <c r="AR13" s="1157">
        <v>0</v>
      </c>
      <c r="AS13" s="1456">
        <v>0</v>
      </c>
      <c r="AT13" s="1111">
        <v>0</v>
      </c>
      <c r="AU13" s="1111">
        <v>0</v>
      </c>
      <c r="AV13" s="1111">
        <v>0</v>
      </c>
      <c r="AW13" s="1111">
        <v>0</v>
      </c>
      <c r="AX13" s="1157">
        <v>0</v>
      </c>
      <c r="AY13" s="1460"/>
    </row>
    <row r="14" spans="1:51" s="1100" customFormat="1" ht="15.75">
      <c r="A14" s="1100">
        <v>2</v>
      </c>
      <c r="B14" s="1459" t="s">
        <v>33</v>
      </c>
      <c r="C14" s="1456">
        <v>0</v>
      </c>
      <c r="D14" s="1110">
        <v>0</v>
      </c>
      <c r="E14" s="1110">
        <v>0</v>
      </c>
      <c r="F14" s="1110">
        <v>0</v>
      </c>
      <c r="G14" s="1110">
        <v>0</v>
      </c>
      <c r="H14" s="1139">
        <v>0</v>
      </c>
      <c r="I14" s="1456">
        <v>0</v>
      </c>
      <c r="J14" s="1110">
        <v>0</v>
      </c>
      <c r="K14" s="1110">
        <v>0</v>
      </c>
      <c r="L14" s="1110">
        <v>0</v>
      </c>
      <c r="M14" s="1110">
        <v>0</v>
      </c>
      <c r="N14" s="1139">
        <v>0</v>
      </c>
      <c r="O14" s="1456">
        <v>0</v>
      </c>
      <c r="P14" s="1111">
        <v>0</v>
      </c>
      <c r="Q14" s="1111">
        <v>0</v>
      </c>
      <c r="R14" s="1111">
        <v>0</v>
      </c>
      <c r="S14" s="1110">
        <v>0</v>
      </c>
      <c r="T14" s="1139">
        <v>0</v>
      </c>
      <c r="U14" s="1456">
        <v>0</v>
      </c>
      <c r="V14" s="1111">
        <v>0</v>
      </c>
      <c r="W14" s="1111">
        <v>0</v>
      </c>
      <c r="X14" s="1111">
        <v>0</v>
      </c>
      <c r="Y14" s="1110">
        <v>0</v>
      </c>
      <c r="Z14" s="1139">
        <v>0</v>
      </c>
      <c r="AA14" s="1456">
        <v>0</v>
      </c>
      <c r="AB14" s="1111">
        <v>0</v>
      </c>
      <c r="AC14" s="1111">
        <v>0</v>
      </c>
      <c r="AD14" s="1111">
        <v>0</v>
      </c>
      <c r="AE14" s="1111">
        <v>0</v>
      </c>
      <c r="AF14" s="1157">
        <v>0</v>
      </c>
      <c r="AG14" s="1456">
        <v>0</v>
      </c>
      <c r="AH14" s="1111">
        <v>0</v>
      </c>
      <c r="AI14" s="1111">
        <v>0</v>
      </c>
      <c r="AJ14" s="1111">
        <v>0</v>
      </c>
      <c r="AK14" s="1111">
        <v>0</v>
      </c>
      <c r="AL14" s="1157">
        <v>0</v>
      </c>
      <c r="AM14" s="1456">
        <v>0</v>
      </c>
      <c r="AN14" s="1111">
        <v>0</v>
      </c>
      <c r="AO14" s="1111">
        <v>0</v>
      </c>
      <c r="AP14" s="1111">
        <v>0</v>
      </c>
      <c r="AQ14" s="1111">
        <v>0</v>
      </c>
      <c r="AR14" s="1157">
        <v>0</v>
      </c>
      <c r="AS14" s="1456">
        <v>0</v>
      </c>
      <c r="AT14" s="1111">
        <v>0</v>
      </c>
      <c r="AU14" s="1111">
        <v>0</v>
      </c>
      <c r="AV14" s="1111">
        <v>0</v>
      </c>
      <c r="AW14" s="1111">
        <v>0</v>
      </c>
      <c r="AX14" s="1157">
        <v>0</v>
      </c>
      <c r="AY14" s="1460"/>
    </row>
    <row r="15" spans="1:51" s="1100" customFormat="1" ht="15.75">
      <c r="A15" s="1100">
        <v>3</v>
      </c>
      <c r="B15" s="1459" t="s">
        <v>35</v>
      </c>
      <c r="C15" s="1456">
        <v>0</v>
      </c>
      <c r="D15" s="1110">
        <v>0</v>
      </c>
      <c r="E15" s="1110">
        <v>0</v>
      </c>
      <c r="F15" s="1110">
        <v>0</v>
      </c>
      <c r="G15" s="1110">
        <v>0</v>
      </c>
      <c r="H15" s="1139">
        <v>0</v>
      </c>
      <c r="I15" s="1456">
        <v>0</v>
      </c>
      <c r="J15" s="1110">
        <v>0</v>
      </c>
      <c r="K15" s="1110">
        <v>0</v>
      </c>
      <c r="L15" s="1110">
        <v>0</v>
      </c>
      <c r="M15" s="1110">
        <v>0</v>
      </c>
      <c r="N15" s="1139">
        <v>0</v>
      </c>
      <c r="O15" s="1456">
        <v>0</v>
      </c>
      <c r="P15" s="1111">
        <v>0</v>
      </c>
      <c r="Q15" s="1111">
        <v>0</v>
      </c>
      <c r="R15" s="1111">
        <v>0</v>
      </c>
      <c r="S15" s="1110">
        <v>0</v>
      </c>
      <c r="T15" s="1139">
        <v>0</v>
      </c>
      <c r="U15" s="1456">
        <v>0</v>
      </c>
      <c r="V15" s="1111">
        <v>0</v>
      </c>
      <c r="W15" s="1111">
        <v>0</v>
      </c>
      <c r="X15" s="1111">
        <v>0</v>
      </c>
      <c r="Y15" s="1110">
        <v>0</v>
      </c>
      <c r="Z15" s="1139">
        <v>0</v>
      </c>
      <c r="AA15" s="1456">
        <v>0</v>
      </c>
      <c r="AB15" s="1111">
        <v>0</v>
      </c>
      <c r="AC15" s="1111">
        <v>0</v>
      </c>
      <c r="AD15" s="1111">
        <v>0</v>
      </c>
      <c r="AE15" s="1111">
        <v>0</v>
      </c>
      <c r="AF15" s="1157">
        <v>0</v>
      </c>
      <c r="AG15" s="1456">
        <v>0</v>
      </c>
      <c r="AH15" s="1111">
        <v>0</v>
      </c>
      <c r="AI15" s="1111">
        <v>0</v>
      </c>
      <c r="AJ15" s="1111">
        <v>0</v>
      </c>
      <c r="AK15" s="1111">
        <v>0</v>
      </c>
      <c r="AL15" s="1157">
        <v>0</v>
      </c>
      <c r="AM15" s="1456">
        <v>0</v>
      </c>
      <c r="AN15" s="1111">
        <v>0</v>
      </c>
      <c r="AO15" s="1111">
        <v>0</v>
      </c>
      <c r="AP15" s="1111">
        <v>0</v>
      </c>
      <c r="AQ15" s="1111">
        <v>0</v>
      </c>
      <c r="AR15" s="1157">
        <v>0</v>
      </c>
      <c r="AS15" s="1456">
        <v>0</v>
      </c>
      <c r="AT15" s="1111">
        <v>0</v>
      </c>
      <c r="AU15" s="1111">
        <v>0</v>
      </c>
      <c r="AV15" s="1111">
        <v>0</v>
      </c>
      <c r="AW15" s="1111">
        <v>0</v>
      </c>
      <c r="AX15" s="1157">
        <v>0</v>
      </c>
      <c r="AY15" s="1460"/>
    </row>
    <row r="16" spans="1:51" s="1461" customFormat="1" ht="15.75">
      <c r="A16" s="1461">
        <v>4</v>
      </c>
      <c r="B16" s="1462" t="s">
        <v>436</v>
      </c>
      <c r="C16" s="1457">
        <v>254273099</v>
      </c>
      <c r="D16" s="1112">
        <v>663701407.15544903</v>
      </c>
      <c r="E16" s="1112">
        <v>118258.59872738148</v>
      </c>
      <c r="F16" s="1112">
        <v>4377256.7462657019</v>
      </c>
      <c r="G16" s="1112">
        <v>85911.722011019985</v>
      </c>
      <c r="H16" s="1141">
        <v>59931.062987268961</v>
      </c>
      <c r="I16" s="1457">
        <v>250697500</v>
      </c>
      <c r="J16" s="1112">
        <v>657712559.70791459</v>
      </c>
      <c r="K16" s="1112">
        <v>135531.00897557332</v>
      </c>
      <c r="L16" s="1112">
        <v>4328648.0064975228</v>
      </c>
      <c r="M16" s="1112">
        <v>87314.602447669196</v>
      </c>
      <c r="N16" s="1141">
        <v>62868.282662075238</v>
      </c>
      <c r="O16" s="1457">
        <v>256043177</v>
      </c>
      <c r="P16" s="1112">
        <v>699107938.68776703</v>
      </c>
      <c r="Q16" s="1112">
        <v>131361.15547980045</v>
      </c>
      <c r="R16" s="1112">
        <v>3551869.0484168441</v>
      </c>
      <c r="S16" s="1112">
        <v>113116.61323009511</v>
      </c>
      <c r="T16" s="1141">
        <v>52234.869885971661</v>
      </c>
      <c r="U16" s="1457">
        <v>253679522</v>
      </c>
      <c r="V16" s="1112">
        <v>669385501.60844958</v>
      </c>
      <c r="W16" s="1112">
        <v>153464.56043407466</v>
      </c>
      <c r="X16" s="1112">
        <v>878359.90469999996</v>
      </c>
      <c r="Y16" s="1112">
        <v>134547.49790081827</v>
      </c>
      <c r="Z16" s="1141">
        <v>18317.9174630985</v>
      </c>
      <c r="AA16" s="1457">
        <v>259828713</v>
      </c>
      <c r="AB16" s="1112">
        <v>685611406.16743839</v>
      </c>
      <c r="AC16" s="1112">
        <v>157184.54137899663</v>
      </c>
      <c r="AD16" s="1112">
        <v>899651.34878992802</v>
      </c>
      <c r="AE16" s="1112">
        <v>137808.92924993412</v>
      </c>
      <c r="AF16" s="1141">
        <v>18761.943782404007</v>
      </c>
      <c r="AG16" s="1457">
        <v>266103577</v>
      </c>
      <c r="AH16" s="1112">
        <v>702168921.62638199</v>
      </c>
      <c r="AI16" s="1112">
        <v>160980.5480532994</v>
      </c>
      <c r="AJ16" s="1112">
        <v>921377.92886320467</v>
      </c>
      <c r="AK16" s="1112">
        <v>141137.01489132</v>
      </c>
      <c r="AL16" s="1141">
        <v>19215.044724749063</v>
      </c>
      <c r="AM16" s="1457">
        <v>272434181</v>
      </c>
      <c r="AN16" s="1112">
        <v>718873520.27187347</v>
      </c>
      <c r="AO16" s="1112">
        <v>164810.2752914874</v>
      </c>
      <c r="AP16" s="1112">
        <v>943297.50979086023</v>
      </c>
      <c r="AQ16" s="1112">
        <v>144494.66447558449</v>
      </c>
      <c r="AR16" s="1141">
        <v>19672.170638750842</v>
      </c>
      <c r="AS16" s="1457">
        <v>278732859</v>
      </c>
      <c r="AT16" s="1112">
        <v>735493876.06055939</v>
      </c>
      <c r="AU16" s="1112">
        <v>168620.6888562266</v>
      </c>
      <c r="AV16" s="1112">
        <v>965106.548217225</v>
      </c>
      <c r="AW16" s="1112">
        <v>147835.38111826003</v>
      </c>
      <c r="AX16" s="1141">
        <v>20126.991223918762</v>
      </c>
      <c r="AY16" s="1463"/>
    </row>
    <row r="17" spans="1:51" s="1461" customFormat="1" ht="17.100000000000001" customHeight="1">
      <c r="B17" s="1464" t="s">
        <v>437</v>
      </c>
      <c r="C17" s="1465">
        <v>286273977.83226448</v>
      </c>
      <c r="D17" s="1128"/>
      <c r="E17" s="1128"/>
      <c r="F17" s="1128"/>
      <c r="G17" s="1128"/>
      <c r="H17" s="1142"/>
      <c r="I17" s="1465">
        <v>285248026.1779747</v>
      </c>
      <c r="J17" s="1128"/>
      <c r="K17" s="1128"/>
      <c r="L17" s="1128"/>
      <c r="M17" s="1128"/>
      <c r="N17" s="1142"/>
      <c r="O17" s="1465">
        <v>310701034.20591885</v>
      </c>
      <c r="P17" s="1128"/>
      <c r="Q17" s="1128"/>
      <c r="R17" s="1128"/>
      <c r="S17" s="1128"/>
      <c r="T17" s="1142"/>
      <c r="U17" s="1465">
        <v>353009047.06660074</v>
      </c>
      <c r="V17" s="1128"/>
      <c r="W17" s="1128"/>
      <c r="X17" s="1128"/>
      <c r="Y17" s="1128"/>
      <c r="Z17" s="1142"/>
      <c r="AA17" s="1465">
        <v>361565986</v>
      </c>
      <c r="AB17" s="1128"/>
      <c r="AC17" s="1128"/>
      <c r="AD17" s="1128"/>
      <c r="AE17" s="1128"/>
      <c r="AF17" s="1142"/>
      <c r="AG17" s="1465">
        <v>370297805</v>
      </c>
      <c r="AH17" s="1128"/>
      <c r="AI17" s="1128"/>
      <c r="AJ17" s="1128"/>
      <c r="AK17" s="1128"/>
      <c r="AL17" s="1142"/>
      <c r="AM17" s="1465">
        <v>379107190</v>
      </c>
      <c r="AN17" s="1128"/>
      <c r="AO17" s="1128"/>
      <c r="AP17" s="1128"/>
      <c r="AQ17" s="1128"/>
      <c r="AR17" s="1142"/>
      <c r="AS17" s="1465">
        <v>387872148</v>
      </c>
      <c r="AT17" s="1128"/>
      <c r="AU17" s="1128"/>
      <c r="AV17" s="1128"/>
      <c r="AW17" s="1128"/>
      <c r="AX17" s="1142"/>
      <c r="AY17" s="1463"/>
    </row>
    <row r="18" spans="1:51" s="1126" customFormat="1" ht="15.75">
      <c r="B18" s="1131" t="s">
        <v>438</v>
      </c>
      <c r="C18" s="1143">
        <v>1.0614684711817981</v>
      </c>
      <c r="D18" s="1128"/>
      <c r="E18" s="1128"/>
      <c r="F18" s="1128"/>
      <c r="G18" s="1128"/>
      <c r="H18" s="1142"/>
      <c r="I18" s="1143">
        <v>1.0864954641095017</v>
      </c>
      <c r="J18" s="1128"/>
      <c r="K18" s="1128"/>
      <c r="L18" s="1128"/>
      <c r="M18" s="1128"/>
      <c r="N18" s="1142"/>
      <c r="O18" s="1143">
        <v>1.0958594498016361</v>
      </c>
      <c r="P18" s="1128"/>
      <c r="Q18" s="1128"/>
      <c r="R18" s="1128"/>
      <c r="S18" s="1128"/>
      <c r="T18" s="1142"/>
      <c r="U18" s="1143">
        <v>1.109595434578343</v>
      </c>
      <c r="V18" s="1128"/>
      <c r="W18" s="1128"/>
      <c r="X18" s="1128"/>
      <c r="Y18" s="1128"/>
      <c r="Z18" s="1142"/>
      <c r="AA18" s="1154">
        <v>1.109595434578343</v>
      </c>
      <c r="AB18" s="1128"/>
      <c r="AC18" s="1128"/>
      <c r="AD18" s="1128"/>
      <c r="AE18" s="1128"/>
      <c r="AF18" s="1142"/>
      <c r="AG18" s="1154">
        <v>1.109595434578343</v>
      </c>
      <c r="AH18" s="1128"/>
      <c r="AI18" s="1128"/>
      <c r="AJ18" s="1128"/>
      <c r="AK18" s="1128"/>
      <c r="AL18" s="1142"/>
      <c r="AM18" s="1154">
        <v>1.109595434578343</v>
      </c>
      <c r="AN18" s="1128"/>
      <c r="AO18" s="1128"/>
      <c r="AP18" s="1128"/>
      <c r="AQ18" s="1128"/>
      <c r="AR18" s="1142"/>
      <c r="AS18" s="1154">
        <v>1.109595434578343</v>
      </c>
      <c r="AT18" s="1128"/>
      <c r="AU18" s="1128"/>
      <c r="AV18" s="1128"/>
      <c r="AW18" s="1128"/>
      <c r="AX18" s="1142"/>
      <c r="AY18" s="1127"/>
    </row>
    <row r="19" spans="1:51" s="1126" customFormat="1" ht="16.5" thickBot="1">
      <c r="B19" s="1133" t="s">
        <v>446</v>
      </c>
      <c r="C19" s="1144">
        <v>1.1169899740302411</v>
      </c>
      <c r="D19" s="1129"/>
      <c r="E19" s="1129"/>
      <c r="F19" s="1129"/>
      <c r="G19" s="1129"/>
      <c r="H19" s="1145"/>
      <c r="I19" s="1144">
        <v>1.129838266960713</v>
      </c>
      <c r="J19" s="1129"/>
      <c r="K19" s="1129"/>
      <c r="L19" s="1129"/>
      <c r="M19" s="1129"/>
      <c r="N19" s="1145"/>
      <c r="O19" s="1144">
        <v>1.2014879709230939</v>
      </c>
      <c r="P19" s="1129"/>
      <c r="Q19" s="1129"/>
      <c r="R19" s="1129"/>
      <c r="S19" s="1129"/>
      <c r="T19" s="1145"/>
      <c r="U19" s="1144">
        <v>1.3848636780484933</v>
      </c>
      <c r="V19" s="1129"/>
      <c r="W19" s="1129"/>
      <c r="X19" s="1129"/>
      <c r="Y19" s="1129"/>
      <c r="Z19" s="1145"/>
      <c r="AA19" s="1155">
        <v>1.3848636780484933</v>
      </c>
      <c r="AB19" s="1129"/>
      <c r="AC19" s="1129"/>
      <c r="AD19" s="1129"/>
      <c r="AE19" s="1129"/>
      <c r="AF19" s="1145"/>
      <c r="AG19" s="1155">
        <v>1.3848636780484933</v>
      </c>
      <c r="AH19" s="1129"/>
      <c r="AI19" s="1129"/>
      <c r="AJ19" s="1129"/>
      <c r="AK19" s="1129"/>
      <c r="AL19" s="1145"/>
      <c r="AM19" s="1155">
        <v>1.3848636780484933</v>
      </c>
      <c r="AN19" s="1129"/>
      <c r="AO19" s="1129"/>
      <c r="AP19" s="1129"/>
      <c r="AQ19" s="1129"/>
      <c r="AR19" s="1145"/>
      <c r="AS19" s="1155">
        <v>1.3848636780484933</v>
      </c>
      <c r="AT19" s="1129"/>
      <c r="AU19" s="1129"/>
      <c r="AV19" s="1129"/>
      <c r="AW19" s="1129"/>
      <c r="AX19" s="1145"/>
      <c r="AY19" s="1127"/>
    </row>
    <row r="20" spans="1:51" ht="31.5" customHeight="1" thickBot="1">
      <c r="B20" s="1124" t="s">
        <v>22</v>
      </c>
      <c r="C20" s="1136"/>
      <c r="D20" s="1121"/>
      <c r="E20" s="1121"/>
      <c r="F20" s="1121"/>
      <c r="G20" s="1121"/>
      <c r="H20" s="1137"/>
      <c r="I20" s="1136"/>
      <c r="J20" s="1121"/>
      <c r="K20" s="1121"/>
      <c r="L20" s="1121"/>
      <c r="M20" s="1121"/>
      <c r="N20" s="1137"/>
      <c r="O20" s="1136"/>
      <c r="P20" s="1121"/>
      <c r="Q20" s="1121"/>
      <c r="R20" s="1121"/>
      <c r="S20" s="1121"/>
      <c r="T20" s="1137"/>
      <c r="U20" s="1136"/>
      <c r="V20" s="1121"/>
      <c r="W20" s="1121"/>
      <c r="X20" s="1121"/>
      <c r="Y20" s="1121"/>
      <c r="Z20" s="1137"/>
      <c r="AA20" s="1136"/>
      <c r="AB20" s="1122"/>
      <c r="AC20" s="1122"/>
      <c r="AD20" s="1122"/>
      <c r="AE20" s="1122"/>
      <c r="AF20" s="1123"/>
      <c r="AG20" s="1136"/>
      <c r="AH20" s="1121"/>
      <c r="AI20" s="1121"/>
      <c r="AJ20" s="1121"/>
      <c r="AK20" s="1121"/>
      <c r="AL20" s="1137"/>
      <c r="AM20" s="1136"/>
      <c r="AN20" s="1121"/>
      <c r="AO20" s="1121"/>
      <c r="AP20" s="1121"/>
      <c r="AQ20" s="1121"/>
      <c r="AR20" s="1137"/>
      <c r="AS20" s="1136"/>
      <c r="AT20" s="1122"/>
      <c r="AU20" s="1122"/>
      <c r="AV20" s="1122"/>
      <c r="AW20" s="1122"/>
      <c r="AX20" s="1123"/>
    </row>
    <row r="21" spans="1:51" s="1100" customFormat="1" ht="16.5" customHeight="1">
      <c r="B21" s="1458" t="s">
        <v>16</v>
      </c>
      <c r="C21" s="1455">
        <v>16526940</v>
      </c>
      <c r="D21" s="1116">
        <v>15604624.069655458</v>
      </c>
      <c r="E21" s="1116">
        <v>1934.6239994432349</v>
      </c>
      <c r="F21" s="1116">
        <v>384830.74772055319</v>
      </c>
      <c r="G21" s="1116">
        <v>145.57965559979812</v>
      </c>
      <c r="H21" s="1138">
        <v>3369.4850178438164</v>
      </c>
      <c r="I21" s="1455">
        <v>17720625</v>
      </c>
      <c r="J21" s="1116">
        <v>15927992.158515692</v>
      </c>
      <c r="K21" s="1116">
        <v>2243.8882974796911</v>
      </c>
      <c r="L21" s="1116">
        <v>545009.62854696531</v>
      </c>
      <c r="M21" s="1116">
        <v>309.46524720063098</v>
      </c>
      <c r="N21" s="1138">
        <v>4306.531470678332</v>
      </c>
      <c r="O21" s="1455">
        <v>16504899</v>
      </c>
      <c r="P21" s="1117">
        <v>16435519.300791033</v>
      </c>
      <c r="Q21" s="1117">
        <v>2395.1871799610835</v>
      </c>
      <c r="R21" s="1117">
        <v>171060.13871001152</v>
      </c>
      <c r="S21" s="1116">
        <v>392.91186814370781</v>
      </c>
      <c r="T21" s="1138">
        <v>2118.8975345651925</v>
      </c>
      <c r="U21" s="1455">
        <v>16782256</v>
      </c>
      <c r="V21" s="1117">
        <v>16217089.350337349</v>
      </c>
      <c r="W21" s="1117">
        <v>2499.9861316619422</v>
      </c>
      <c r="X21" s="1117">
        <v>179384.83729632053</v>
      </c>
      <c r="Y21" s="1116">
        <v>453.02159783892614</v>
      </c>
      <c r="Z21" s="1138">
        <v>2167.5970212950961</v>
      </c>
      <c r="AA21" s="1455">
        <v>17189058</v>
      </c>
      <c r="AB21" s="1117">
        <v>16610191.596189527</v>
      </c>
      <c r="AC21" s="1117">
        <v>2560.5857954934277</v>
      </c>
      <c r="AD21" s="1117">
        <v>183733.12575238335</v>
      </c>
      <c r="AE21" s="1117">
        <v>464.00284137054172</v>
      </c>
      <c r="AF21" s="1156">
        <v>2220.1395730912891</v>
      </c>
      <c r="AG21" s="1455">
        <v>17604174</v>
      </c>
      <c r="AH21" s="1117">
        <v>17011327.723237503</v>
      </c>
      <c r="AI21" s="1117">
        <v>2622.4239424545935</v>
      </c>
      <c r="AJ21" s="1117">
        <v>188170.28073930339</v>
      </c>
      <c r="AK21" s="1117">
        <v>475.20850998964028</v>
      </c>
      <c r="AL21" s="1156">
        <v>2273.7559437814434</v>
      </c>
      <c r="AM21" s="1455">
        <v>18022977</v>
      </c>
      <c r="AN21" s="1117">
        <v>17416027.209773324</v>
      </c>
      <c r="AO21" s="1117">
        <v>2684.8114080455885</v>
      </c>
      <c r="AP21" s="1117">
        <v>192646.85171809141</v>
      </c>
      <c r="AQ21" s="1117">
        <v>486.51372044229379</v>
      </c>
      <c r="AR21" s="1156">
        <v>2327.8485976840038</v>
      </c>
      <c r="AS21" s="1455">
        <v>18439668</v>
      </c>
      <c r="AT21" s="1117">
        <v>17818685.758863285</v>
      </c>
      <c r="AU21" s="1117">
        <v>2746.8842477996027</v>
      </c>
      <c r="AV21" s="1117">
        <v>197100.84692981368</v>
      </c>
      <c r="AW21" s="1117">
        <v>497.76191765891963</v>
      </c>
      <c r="AX21" s="1156">
        <v>2381.6684572624581</v>
      </c>
    </row>
    <row r="22" spans="1:51" s="1100" customFormat="1" ht="15.75">
      <c r="B22" s="1459" t="s">
        <v>21</v>
      </c>
      <c r="C22" s="1456">
        <v>5883245</v>
      </c>
      <c r="D22" s="1110">
        <v>2148536.2302079168</v>
      </c>
      <c r="E22" s="1110">
        <v>513.94417000514045</v>
      </c>
      <c r="F22" s="1110">
        <v>10733.506852165325</v>
      </c>
      <c r="G22" s="1110">
        <v>145.16551093697183</v>
      </c>
      <c r="H22" s="1139">
        <v>87.136526260015216</v>
      </c>
      <c r="I22" s="1456">
        <v>6458374</v>
      </c>
      <c r="J22" s="1110">
        <v>2268392.6607447471</v>
      </c>
      <c r="K22" s="1110">
        <v>530.65386032297226</v>
      </c>
      <c r="L22" s="1110">
        <v>17419.448408874432</v>
      </c>
      <c r="M22" s="1110">
        <v>174.91799665989811</v>
      </c>
      <c r="N22" s="1139">
        <v>141.41419433848171</v>
      </c>
      <c r="O22" s="1456">
        <v>6371034</v>
      </c>
      <c r="P22" s="1111">
        <v>2372420.0548219807</v>
      </c>
      <c r="Q22" s="1111">
        <v>542.73644370475176</v>
      </c>
      <c r="R22" s="1111">
        <v>0</v>
      </c>
      <c r="S22" s="1110">
        <v>267.89036449873305</v>
      </c>
      <c r="T22" s="1139">
        <v>0</v>
      </c>
      <c r="U22" s="1456">
        <v>6581962</v>
      </c>
      <c r="V22" s="1111">
        <v>2205818.8649840718</v>
      </c>
      <c r="W22" s="1111">
        <v>490.93946028391832</v>
      </c>
      <c r="X22" s="1111">
        <v>0</v>
      </c>
      <c r="Y22" s="1110">
        <v>283.25950598980614</v>
      </c>
      <c r="Z22" s="1139">
        <v>0</v>
      </c>
      <c r="AA22" s="1456">
        <v>6741509</v>
      </c>
      <c r="AB22" s="1111">
        <v>2259287.9142712858</v>
      </c>
      <c r="AC22" s="1111">
        <v>502.83983280120054</v>
      </c>
      <c r="AD22" s="1111">
        <v>0</v>
      </c>
      <c r="AE22" s="1111">
        <v>290.12571641499903</v>
      </c>
      <c r="AF22" s="1157">
        <v>0</v>
      </c>
      <c r="AG22" s="1456">
        <v>6904316</v>
      </c>
      <c r="AH22" s="1111">
        <v>2313849.7174009369</v>
      </c>
      <c r="AI22" s="1111">
        <v>514.98341476334951</v>
      </c>
      <c r="AJ22" s="1111">
        <v>0</v>
      </c>
      <c r="AK22" s="1111">
        <v>297.13225246642122</v>
      </c>
      <c r="AL22" s="1157">
        <v>0</v>
      </c>
      <c r="AM22" s="1456">
        <v>7068570</v>
      </c>
      <c r="AN22" s="1111">
        <v>2368896.202177905</v>
      </c>
      <c r="AO22" s="1111">
        <v>527.23487020056962</v>
      </c>
      <c r="AP22" s="1111">
        <v>0</v>
      </c>
      <c r="AQ22" s="1111">
        <v>304.20102875259738</v>
      </c>
      <c r="AR22" s="1157">
        <v>0</v>
      </c>
      <c r="AS22" s="1456">
        <v>7231995</v>
      </c>
      <c r="AT22" s="1111">
        <v>2423665.0823722584</v>
      </c>
      <c r="AU22" s="1111">
        <v>539.42454039960683</v>
      </c>
      <c r="AV22" s="1111">
        <v>0</v>
      </c>
      <c r="AW22" s="1111">
        <v>311.23415653735742</v>
      </c>
      <c r="AX22" s="1157">
        <v>0</v>
      </c>
      <c r="AY22" s="1460"/>
    </row>
    <row r="23" spans="1:51" s="1100" customFormat="1" ht="15.75">
      <c r="B23" s="1459" t="s">
        <v>24</v>
      </c>
      <c r="C23" s="1456">
        <v>3717582</v>
      </c>
      <c r="D23" s="1110">
        <v>5334714.7547723949</v>
      </c>
      <c r="E23" s="1110">
        <v>902.29834611950025</v>
      </c>
      <c r="F23" s="1110">
        <v>153313.7856982011</v>
      </c>
      <c r="G23" s="1110">
        <v>588.27741004235759</v>
      </c>
      <c r="H23" s="1139">
        <v>896.88564633447527</v>
      </c>
      <c r="I23" s="1456">
        <v>4290128</v>
      </c>
      <c r="J23" s="1110">
        <v>5460601.8310638247</v>
      </c>
      <c r="K23" s="1110">
        <v>966.91507674909701</v>
      </c>
      <c r="L23" s="1110">
        <v>248813.5162619121</v>
      </c>
      <c r="M23" s="1110">
        <v>727.44593942021686</v>
      </c>
      <c r="N23" s="1139">
        <v>1455.559070132186</v>
      </c>
      <c r="O23" s="1456">
        <v>4330494</v>
      </c>
      <c r="P23" s="1111">
        <v>4092420.043863432</v>
      </c>
      <c r="Q23" s="1111">
        <v>767.56113866330043</v>
      </c>
      <c r="R23" s="1111">
        <v>277478.09278559429</v>
      </c>
      <c r="S23" s="1110">
        <v>583.65565126437355</v>
      </c>
      <c r="T23" s="1139">
        <v>1623.2468427957251</v>
      </c>
      <c r="U23" s="1456">
        <v>4434795</v>
      </c>
      <c r="V23" s="1111">
        <v>3122150.2724663392</v>
      </c>
      <c r="W23" s="1111">
        <v>649.31013363009458</v>
      </c>
      <c r="X23" s="1111">
        <v>346847.61597537482</v>
      </c>
      <c r="Y23" s="1110">
        <v>492.1123411187786</v>
      </c>
      <c r="Z23" s="1139">
        <v>2029.058553455942</v>
      </c>
      <c r="AA23" s="1456">
        <v>4542294</v>
      </c>
      <c r="AB23" s="1111">
        <v>3197831.1950709233</v>
      </c>
      <c r="AC23" s="1111">
        <v>665.04941126928816</v>
      </c>
      <c r="AD23" s="1111">
        <v>355255.20218661794</v>
      </c>
      <c r="AE23" s="1111">
        <v>504.04114426749783</v>
      </c>
      <c r="AF23" s="1157">
        <v>2078.2429327917143</v>
      </c>
      <c r="AG23" s="1456">
        <v>4651990</v>
      </c>
      <c r="AH23" s="1111">
        <v>3275058.8184318859</v>
      </c>
      <c r="AI23" s="1111">
        <v>681.11035455144145</v>
      </c>
      <c r="AJ23" s="1111">
        <v>363834.61531942472</v>
      </c>
      <c r="AK23" s="1111">
        <v>516.21373790155781</v>
      </c>
      <c r="AL23" s="1157">
        <v>2128.4324996186342</v>
      </c>
      <c r="AM23" s="1456">
        <v>4762661</v>
      </c>
      <c r="AN23" s="1111">
        <v>3352972.4677223805</v>
      </c>
      <c r="AO23" s="1111">
        <v>697.31396988622021</v>
      </c>
      <c r="AP23" s="1111">
        <v>372490.2408178738</v>
      </c>
      <c r="AQ23" s="1111">
        <v>528.49446272623584</v>
      </c>
      <c r="AR23" s="1157">
        <v>2179.0679087845615</v>
      </c>
      <c r="AS23" s="1456">
        <v>4872774</v>
      </c>
      <c r="AT23" s="1111">
        <v>3430493.1911761221</v>
      </c>
      <c r="AU23" s="1111">
        <v>713.43586886998969</v>
      </c>
      <c r="AV23" s="1111">
        <v>381102.21518558305</v>
      </c>
      <c r="AW23" s="1111">
        <v>540.71325470446641</v>
      </c>
      <c r="AX23" s="1157">
        <v>2229.4479588356608</v>
      </c>
      <c r="AY23" s="1460"/>
    </row>
    <row r="24" spans="1:51" s="1100" customFormat="1" ht="15.75">
      <c r="B24" s="1459" t="s">
        <v>26</v>
      </c>
      <c r="C24" s="1456">
        <v>1265198</v>
      </c>
      <c r="D24" s="1110">
        <v>1388404.2723051773</v>
      </c>
      <c r="E24" s="1110">
        <v>347.96934833267562</v>
      </c>
      <c r="F24" s="1110">
        <v>27207.11360187145</v>
      </c>
      <c r="G24" s="1110">
        <v>160.46468101842402</v>
      </c>
      <c r="H24" s="1139">
        <v>159.16161457094779</v>
      </c>
      <c r="I24" s="1456">
        <v>1573683</v>
      </c>
      <c r="J24" s="1110">
        <v>1683052.9683097096</v>
      </c>
      <c r="K24" s="1110">
        <v>383.0782048045088</v>
      </c>
      <c r="L24" s="1110">
        <v>44154.526424480027</v>
      </c>
      <c r="M24" s="1110">
        <v>233.81233816251628</v>
      </c>
      <c r="N24" s="1139">
        <v>258.30397958320793</v>
      </c>
      <c r="O24" s="1456">
        <v>1802958</v>
      </c>
      <c r="P24" s="1111">
        <v>1520744.7131438511</v>
      </c>
      <c r="Q24" s="1111">
        <v>313.73719000098987</v>
      </c>
      <c r="R24" s="1111">
        <v>49241.351365762086</v>
      </c>
      <c r="S24" s="1110">
        <v>228.17902128138297</v>
      </c>
      <c r="T24" s="1139">
        <v>288.06190548970824</v>
      </c>
      <c r="U24" s="1456">
        <v>2005449</v>
      </c>
      <c r="V24" s="1111">
        <v>1545421.2454449823</v>
      </c>
      <c r="W24" s="1111">
        <v>278.9192716376055</v>
      </c>
      <c r="X24" s="1111">
        <v>61551.689198833606</v>
      </c>
      <c r="Y24" s="1110">
        <v>253.35910014947325</v>
      </c>
      <c r="Z24" s="1139">
        <v>360.07738181317711</v>
      </c>
      <c r="AA24" s="1456">
        <v>2054061</v>
      </c>
      <c r="AB24" s="1111">
        <v>1582882.2564345687</v>
      </c>
      <c r="AC24" s="1111">
        <v>285.68027478210109</v>
      </c>
      <c r="AD24" s="1111">
        <v>63043.702145013332</v>
      </c>
      <c r="AE24" s="1111">
        <v>259.5005247370965</v>
      </c>
      <c r="AF24" s="1157">
        <v>368.80565754832855</v>
      </c>
      <c r="AG24" s="1456">
        <v>2103667</v>
      </c>
      <c r="AH24" s="1111">
        <v>1621108.8629274634</v>
      </c>
      <c r="AI24" s="1111">
        <v>292.5794534180888</v>
      </c>
      <c r="AJ24" s="1111">
        <v>64566.207551815394</v>
      </c>
      <c r="AK24" s="1111">
        <v>265.76746240949734</v>
      </c>
      <c r="AL24" s="1157">
        <v>377.71231417812066</v>
      </c>
      <c r="AM24" s="1456">
        <v>2153713</v>
      </c>
      <c r="AN24" s="1111">
        <v>1659675.0427765078</v>
      </c>
      <c r="AO24" s="1111">
        <v>299.5399186149051</v>
      </c>
      <c r="AP24" s="1111">
        <v>66102.237629473078</v>
      </c>
      <c r="AQ24" s="1111">
        <v>272.09007034021926</v>
      </c>
      <c r="AR24" s="1157">
        <v>386.69809013241814</v>
      </c>
      <c r="AS24" s="1456">
        <v>2203507</v>
      </c>
      <c r="AT24" s="1111">
        <v>1698046.7297655006</v>
      </c>
      <c r="AU24" s="1111">
        <v>306.46528153328171</v>
      </c>
      <c r="AV24" s="1111">
        <v>67630.521363466498</v>
      </c>
      <c r="AW24" s="1111">
        <v>278.38079276648511</v>
      </c>
      <c r="AX24" s="1157">
        <v>395.63854997627965</v>
      </c>
      <c r="AY24" s="1460"/>
    </row>
    <row r="25" spans="1:51" s="1100" customFormat="1" ht="15.75">
      <c r="B25" s="1459" t="s">
        <v>28</v>
      </c>
      <c r="C25" s="1456">
        <v>11273582</v>
      </c>
      <c r="D25" s="1110">
        <v>0</v>
      </c>
      <c r="E25" s="1110">
        <v>0</v>
      </c>
      <c r="F25" s="1110">
        <v>0</v>
      </c>
      <c r="G25" s="1110">
        <v>0</v>
      </c>
      <c r="H25" s="1139">
        <v>0</v>
      </c>
      <c r="I25" s="1456">
        <v>10636174</v>
      </c>
      <c r="J25" s="1110">
        <v>0</v>
      </c>
      <c r="K25" s="1110">
        <v>0</v>
      </c>
      <c r="L25" s="1110">
        <v>0</v>
      </c>
      <c r="M25" s="1110">
        <v>0</v>
      </c>
      <c r="N25" s="1139">
        <v>0</v>
      </c>
      <c r="O25" s="1456">
        <v>10212061</v>
      </c>
      <c r="P25" s="1111">
        <v>0</v>
      </c>
      <c r="Q25" s="1111">
        <v>0</v>
      </c>
      <c r="R25" s="1111">
        <v>0</v>
      </c>
      <c r="S25" s="1110">
        <v>0</v>
      </c>
      <c r="T25" s="1139">
        <v>0</v>
      </c>
      <c r="U25" s="1456">
        <v>10270266</v>
      </c>
      <c r="V25" s="1111">
        <v>0</v>
      </c>
      <c r="W25" s="1111">
        <v>0</v>
      </c>
      <c r="X25" s="1111">
        <v>0</v>
      </c>
      <c r="Y25" s="1110">
        <v>0</v>
      </c>
      <c r="Z25" s="1139">
        <v>0</v>
      </c>
      <c r="AA25" s="1456">
        <v>10519217</v>
      </c>
      <c r="AB25" s="1111">
        <v>0</v>
      </c>
      <c r="AC25" s="1111">
        <v>0</v>
      </c>
      <c r="AD25" s="1111">
        <v>0</v>
      </c>
      <c r="AE25" s="1111">
        <v>0</v>
      </c>
      <c r="AF25" s="1157">
        <v>0</v>
      </c>
      <c r="AG25" s="1456">
        <v>10773256</v>
      </c>
      <c r="AH25" s="1111">
        <v>0</v>
      </c>
      <c r="AI25" s="1111">
        <v>0</v>
      </c>
      <c r="AJ25" s="1111">
        <v>0</v>
      </c>
      <c r="AK25" s="1111">
        <v>0</v>
      </c>
      <c r="AL25" s="1157">
        <v>0</v>
      </c>
      <c r="AM25" s="1456">
        <v>11029552</v>
      </c>
      <c r="AN25" s="1111">
        <v>0</v>
      </c>
      <c r="AO25" s="1111">
        <v>0</v>
      </c>
      <c r="AP25" s="1111">
        <v>0</v>
      </c>
      <c r="AQ25" s="1111">
        <v>0</v>
      </c>
      <c r="AR25" s="1157">
        <v>0</v>
      </c>
      <c r="AS25" s="1456">
        <v>11284555</v>
      </c>
      <c r="AT25" s="1111">
        <v>0</v>
      </c>
      <c r="AU25" s="1111">
        <v>0</v>
      </c>
      <c r="AV25" s="1111">
        <v>0</v>
      </c>
      <c r="AW25" s="1111">
        <v>0</v>
      </c>
      <c r="AX25" s="1157">
        <v>0</v>
      </c>
      <c r="AY25" s="1460"/>
    </row>
    <row r="26" spans="1:51" s="1100" customFormat="1" ht="15.75">
      <c r="B26" s="1459" t="s">
        <v>29</v>
      </c>
      <c r="C26" s="1456">
        <v>2453710</v>
      </c>
      <c r="D26" s="1110">
        <v>1687879.0266892151</v>
      </c>
      <c r="E26" s="1110">
        <v>529.1379811721456</v>
      </c>
      <c r="F26" s="1110">
        <v>132046.95888823425</v>
      </c>
      <c r="G26" s="1110">
        <v>186.47966641163202</v>
      </c>
      <c r="H26" s="1139">
        <v>772.4747094961707</v>
      </c>
      <c r="I26" s="1456">
        <v>3109772</v>
      </c>
      <c r="J26" s="1110">
        <v>1885754.6953035805</v>
      </c>
      <c r="K26" s="1110">
        <v>420.70229723441298</v>
      </c>
      <c r="L26" s="1110">
        <v>214299.50347884963</v>
      </c>
      <c r="M26" s="1110">
        <v>251.53090650493633</v>
      </c>
      <c r="N26" s="1139">
        <v>1253.65209535127</v>
      </c>
      <c r="O26" s="1456">
        <v>2580338</v>
      </c>
      <c r="P26" s="1111">
        <v>2345390.9390365668</v>
      </c>
      <c r="Q26" s="1111">
        <v>1003.4497551361001</v>
      </c>
      <c r="R26" s="1111">
        <v>0</v>
      </c>
      <c r="S26" s="1110">
        <v>336.90200475207064</v>
      </c>
      <c r="T26" s="1139">
        <v>0</v>
      </c>
      <c r="U26" s="1456">
        <v>2776363</v>
      </c>
      <c r="V26" s="1111">
        <v>2399583.8833321859</v>
      </c>
      <c r="W26" s="1111">
        <v>981.20029986541215</v>
      </c>
      <c r="X26" s="1111">
        <v>0</v>
      </c>
      <c r="Y26" s="1110">
        <v>382.99509447776342</v>
      </c>
      <c r="Z26" s="1139">
        <v>0</v>
      </c>
      <c r="AA26" s="1456">
        <v>2843662</v>
      </c>
      <c r="AB26" s="1111">
        <v>2457749.7966641583</v>
      </c>
      <c r="AC26" s="1111">
        <v>1004.9845951341498</v>
      </c>
      <c r="AD26" s="1111">
        <v>0</v>
      </c>
      <c r="AE26" s="1111">
        <v>392.27889556790444</v>
      </c>
      <c r="AF26" s="1157">
        <v>0</v>
      </c>
      <c r="AG26" s="1456">
        <v>2912336</v>
      </c>
      <c r="AH26" s="1111">
        <v>2517104.4542535977</v>
      </c>
      <c r="AI26" s="1111">
        <v>1029.2549731066395</v>
      </c>
      <c r="AJ26" s="1111">
        <v>0</v>
      </c>
      <c r="AK26" s="1111">
        <v>401.75243089586928</v>
      </c>
      <c r="AL26" s="1157">
        <v>0</v>
      </c>
      <c r="AM26" s="1456">
        <v>2981620</v>
      </c>
      <c r="AN26" s="1111">
        <v>2576986.3692202908</v>
      </c>
      <c r="AO26" s="1111">
        <v>1053.7409489168465</v>
      </c>
      <c r="AP26" s="1111">
        <v>0</v>
      </c>
      <c r="AQ26" s="1111">
        <v>411.31012122688202</v>
      </c>
      <c r="AR26" s="1157">
        <v>0</v>
      </c>
      <c r="AS26" s="1456">
        <v>3050555</v>
      </c>
      <c r="AT26" s="1111">
        <v>2636566.2940766639</v>
      </c>
      <c r="AU26" s="1111">
        <v>1078.1034396558041</v>
      </c>
      <c r="AV26" s="1111">
        <v>0</v>
      </c>
      <c r="AW26" s="1111">
        <v>420.81961122964753</v>
      </c>
      <c r="AX26" s="1157">
        <v>0</v>
      </c>
      <c r="AY26" s="1460"/>
    </row>
    <row r="27" spans="1:51" s="1100" customFormat="1" ht="15.75">
      <c r="A27" s="1100">
        <v>1</v>
      </c>
      <c r="B27" s="1459" t="s">
        <v>31</v>
      </c>
      <c r="C27" s="1456">
        <v>10210458</v>
      </c>
      <c r="D27" s="1110">
        <v>0</v>
      </c>
      <c r="E27" s="1110">
        <v>0</v>
      </c>
      <c r="F27" s="1110">
        <v>0</v>
      </c>
      <c r="G27" s="1110">
        <v>0</v>
      </c>
      <c r="H27" s="1139">
        <v>0</v>
      </c>
      <c r="I27" s="1456">
        <v>10553892</v>
      </c>
      <c r="J27" s="1110">
        <v>0</v>
      </c>
      <c r="K27" s="1110">
        <v>0</v>
      </c>
      <c r="L27" s="1110">
        <v>0</v>
      </c>
      <c r="M27" s="1110">
        <v>0</v>
      </c>
      <c r="N27" s="1139">
        <v>0</v>
      </c>
      <c r="O27" s="1456">
        <v>10900668</v>
      </c>
      <c r="P27" s="1111">
        <v>0</v>
      </c>
      <c r="Q27" s="1111">
        <v>0</v>
      </c>
      <c r="R27" s="1111">
        <v>0</v>
      </c>
      <c r="S27" s="1110">
        <v>0</v>
      </c>
      <c r="T27" s="1139">
        <v>0</v>
      </c>
      <c r="U27" s="1456">
        <v>11224358</v>
      </c>
      <c r="V27" s="1111">
        <v>0</v>
      </c>
      <c r="W27" s="1111">
        <v>0</v>
      </c>
      <c r="X27" s="1111">
        <v>0</v>
      </c>
      <c r="Y27" s="1110">
        <v>0</v>
      </c>
      <c r="Z27" s="1139">
        <v>0</v>
      </c>
      <c r="AA27" s="1456">
        <v>11496436</v>
      </c>
      <c r="AB27" s="1111">
        <v>0</v>
      </c>
      <c r="AC27" s="1111">
        <v>0</v>
      </c>
      <c r="AD27" s="1111">
        <v>0</v>
      </c>
      <c r="AE27" s="1111">
        <v>0</v>
      </c>
      <c r="AF27" s="1157">
        <v>0</v>
      </c>
      <c r="AG27" s="1456">
        <v>11774075</v>
      </c>
      <c r="AH27" s="1111">
        <v>0</v>
      </c>
      <c r="AI27" s="1111">
        <v>0</v>
      </c>
      <c r="AJ27" s="1111">
        <v>0</v>
      </c>
      <c r="AK27" s="1111">
        <v>0</v>
      </c>
      <c r="AL27" s="1157">
        <v>0</v>
      </c>
      <c r="AM27" s="1456">
        <v>12054180</v>
      </c>
      <c r="AN27" s="1111">
        <v>0</v>
      </c>
      <c r="AO27" s="1111">
        <v>0</v>
      </c>
      <c r="AP27" s="1111">
        <v>0</v>
      </c>
      <c r="AQ27" s="1111">
        <v>0</v>
      </c>
      <c r="AR27" s="1157">
        <v>0</v>
      </c>
      <c r="AS27" s="1456">
        <v>12332873</v>
      </c>
      <c r="AT27" s="1111">
        <v>0</v>
      </c>
      <c r="AU27" s="1111">
        <v>0</v>
      </c>
      <c r="AV27" s="1111">
        <v>0</v>
      </c>
      <c r="AW27" s="1111">
        <v>0</v>
      </c>
      <c r="AX27" s="1157">
        <v>0</v>
      </c>
      <c r="AY27" s="1460"/>
    </row>
    <row r="28" spans="1:51" s="1100" customFormat="1" ht="15.75">
      <c r="A28" s="1100">
        <v>2</v>
      </c>
      <c r="B28" s="1459" t="s">
        <v>33</v>
      </c>
      <c r="C28" s="1456">
        <v>3626214</v>
      </c>
      <c r="D28" s="1110">
        <v>0</v>
      </c>
      <c r="E28" s="1110">
        <v>0</v>
      </c>
      <c r="F28" s="1110">
        <v>0</v>
      </c>
      <c r="G28" s="1110">
        <v>0</v>
      </c>
      <c r="H28" s="1139">
        <v>0</v>
      </c>
      <c r="I28" s="1456">
        <v>5437461</v>
      </c>
      <c r="J28" s="1110">
        <v>0</v>
      </c>
      <c r="K28" s="1110">
        <v>0</v>
      </c>
      <c r="L28" s="1110">
        <v>0</v>
      </c>
      <c r="M28" s="1110">
        <v>0</v>
      </c>
      <c r="N28" s="1139">
        <v>0</v>
      </c>
      <c r="O28" s="1456">
        <v>5658120</v>
      </c>
      <c r="P28" s="1111">
        <v>0</v>
      </c>
      <c r="Q28" s="1111">
        <v>0</v>
      </c>
      <c r="R28" s="1111">
        <v>0</v>
      </c>
      <c r="S28" s="1110">
        <v>0</v>
      </c>
      <c r="T28" s="1139">
        <v>0</v>
      </c>
      <c r="U28" s="1456">
        <v>3368510</v>
      </c>
      <c r="V28" s="1111">
        <v>0</v>
      </c>
      <c r="W28" s="1111">
        <v>0</v>
      </c>
      <c r="X28" s="1111">
        <v>0</v>
      </c>
      <c r="Y28" s="1110">
        <v>0</v>
      </c>
      <c r="Z28" s="1139">
        <v>0</v>
      </c>
      <c r="AA28" s="1456">
        <v>3450163</v>
      </c>
      <c r="AB28" s="1111">
        <v>0</v>
      </c>
      <c r="AC28" s="1111">
        <v>0</v>
      </c>
      <c r="AD28" s="1111">
        <v>0</v>
      </c>
      <c r="AE28" s="1111">
        <v>0</v>
      </c>
      <c r="AF28" s="1157">
        <v>0</v>
      </c>
      <c r="AG28" s="1456">
        <v>3533484</v>
      </c>
      <c r="AH28" s="1111">
        <v>0</v>
      </c>
      <c r="AI28" s="1111">
        <v>0</v>
      </c>
      <c r="AJ28" s="1111">
        <v>0</v>
      </c>
      <c r="AK28" s="1111">
        <v>0</v>
      </c>
      <c r="AL28" s="1157">
        <v>0</v>
      </c>
      <c r="AM28" s="1456">
        <v>3617546</v>
      </c>
      <c r="AN28" s="1111">
        <v>0</v>
      </c>
      <c r="AO28" s="1111">
        <v>0</v>
      </c>
      <c r="AP28" s="1111">
        <v>0</v>
      </c>
      <c r="AQ28" s="1111">
        <v>0</v>
      </c>
      <c r="AR28" s="1157">
        <v>0</v>
      </c>
      <c r="AS28" s="1456">
        <v>3701184</v>
      </c>
      <c r="AT28" s="1111">
        <v>0</v>
      </c>
      <c r="AU28" s="1111">
        <v>0</v>
      </c>
      <c r="AV28" s="1111">
        <v>0</v>
      </c>
      <c r="AW28" s="1111">
        <v>0</v>
      </c>
      <c r="AX28" s="1157">
        <v>0</v>
      </c>
      <c r="AY28" s="1460"/>
    </row>
    <row r="29" spans="1:51" s="1100" customFormat="1" ht="15.75">
      <c r="A29" s="1100">
        <v>3</v>
      </c>
      <c r="B29" s="1459" t="s">
        <v>35</v>
      </c>
      <c r="C29" s="1456">
        <v>10000000</v>
      </c>
      <c r="D29" s="1110">
        <v>0</v>
      </c>
      <c r="E29" s="1110">
        <v>0</v>
      </c>
      <c r="F29" s="1110">
        <v>0</v>
      </c>
      <c r="G29" s="1110">
        <v>0</v>
      </c>
      <c r="H29" s="1139">
        <v>0</v>
      </c>
      <c r="I29" s="1456">
        <v>10000000</v>
      </c>
      <c r="J29" s="1110">
        <v>0</v>
      </c>
      <c r="K29" s="1110">
        <v>0</v>
      </c>
      <c r="L29" s="1110">
        <v>0</v>
      </c>
      <c r="M29" s="1110">
        <v>0</v>
      </c>
      <c r="N29" s="1139">
        <v>0</v>
      </c>
      <c r="O29" s="1456">
        <v>10000000</v>
      </c>
      <c r="P29" s="1111">
        <v>0</v>
      </c>
      <c r="Q29" s="1111">
        <v>0</v>
      </c>
      <c r="R29" s="1111">
        <v>0</v>
      </c>
      <c r="S29" s="1110">
        <v>0</v>
      </c>
      <c r="T29" s="1139">
        <v>0</v>
      </c>
      <c r="U29" s="1456">
        <v>10000000</v>
      </c>
      <c r="V29" s="1111">
        <v>0</v>
      </c>
      <c r="W29" s="1111">
        <v>0</v>
      </c>
      <c r="X29" s="1111">
        <v>0</v>
      </c>
      <c r="Y29" s="1110">
        <v>0</v>
      </c>
      <c r="Z29" s="1139">
        <v>0</v>
      </c>
      <c r="AA29" s="1456">
        <v>10000000</v>
      </c>
      <c r="AB29" s="1111">
        <v>0</v>
      </c>
      <c r="AC29" s="1111">
        <v>0</v>
      </c>
      <c r="AD29" s="1111">
        <v>0</v>
      </c>
      <c r="AE29" s="1111">
        <v>0</v>
      </c>
      <c r="AF29" s="1157">
        <v>0</v>
      </c>
      <c r="AG29" s="1456">
        <v>10000000</v>
      </c>
      <c r="AH29" s="1111">
        <v>0</v>
      </c>
      <c r="AI29" s="1111">
        <v>0</v>
      </c>
      <c r="AJ29" s="1111">
        <v>0</v>
      </c>
      <c r="AK29" s="1111">
        <v>0</v>
      </c>
      <c r="AL29" s="1157">
        <v>0</v>
      </c>
      <c r="AM29" s="1456">
        <v>10000000</v>
      </c>
      <c r="AN29" s="1111">
        <v>0</v>
      </c>
      <c r="AO29" s="1111">
        <v>0</v>
      </c>
      <c r="AP29" s="1111">
        <v>0</v>
      </c>
      <c r="AQ29" s="1111">
        <v>0</v>
      </c>
      <c r="AR29" s="1157">
        <v>0</v>
      </c>
      <c r="AS29" s="1456">
        <v>10000000</v>
      </c>
      <c r="AT29" s="1111">
        <v>0</v>
      </c>
      <c r="AU29" s="1111">
        <v>0</v>
      </c>
      <c r="AV29" s="1111">
        <v>0</v>
      </c>
      <c r="AW29" s="1111">
        <v>0</v>
      </c>
      <c r="AX29" s="1157">
        <v>0</v>
      </c>
      <c r="AY29" s="1460"/>
    </row>
    <row r="30" spans="1:51" s="1461" customFormat="1" ht="15.75">
      <c r="A30" s="1461">
        <v>4</v>
      </c>
      <c r="B30" s="1462" t="s">
        <v>436</v>
      </c>
      <c r="C30" s="1457">
        <v>64956929</v>
      </c>
      <c r="D30" s="1112">
        <v>26164158.353630163</v>
      </c>
      <c r="E30" s="1112">
        <v>4227.9738450726973</v>
      </c>
      <c r="F30" s="1112">
        <v>708132.11276102532</v>
      </c>
      <c r="G30" s="1112">
        <v>1225.9669240091835</v>
      </c>
      <c r="H30" s="1141">
        <v>5285.1435145054247</v>
      </c>
      <c r="I30" s="1457">
        <v>69780109</v>
      </c>
      <c r="J30" s="1112">
        <v>27225794.313937556</v>
      </c>
      <c r="K30" s="1112">
        <v>4545.2377365906823</v>
      </c>
      <c r="L30" s="1112">
        <v>1069696.6231210814</v>
      </c>
      <c r="M30" s="1112">
        <v>1697.1724279481984</v>
      </c>
      <c r="N30" s="1141">
        <v>7415.4608100834785</v>
      </c>
      <c r="O30" s="1457">
        <v>68360572</v>
      </c>
      <c r="P30" s="1112">
        <v>26766495.051656861</v>
      </c>
      <c r="Q30" s="1112">
        <v>5022.6717074662256</v>
      </c>
      <c r="R30" s="1112">
        <v>497779.58286136785</v>
      </c>
      <c r="S30" s="1112">
        <v>1809.5389099402682</v>
      </c>
      <c r="T30" s="1141">
        <v>4030.2062828506259</v>
      </c>
      <c r="U30" s="1457">
        <v>67443959</v>
      </c>
      <c r="V30" s="1112">
        <v>25490063.616564929</v>
      </c>
      <c r="W30" s="1112">
        <v>4900.3552970789733</v>
      </c>
      <c r="X30" s="1112">
        <v>587784.14247052907</v>
      </c>
      <c r="Y30" s="1112">
        <v>1864.7476395747476</v>
      </c>
      <c r="Z30" s="1141">
        <v>4556.7329565642158</v>
      </c>
      <c r="AA30" s="1457">
        <v>68836400</v>
      </c>
      <c r="AB30" s="1112">
        <v>26107942.758630462</v>
      </c>
      <c r="AC30" s="1112">
        <v>5019.1399094801673</v>
      </c>
      <c r="AD30" s="1112">
        <v>602032.03008401464</v>
      </c>
      <c r="AE30" s="1112">
        <v>1909.9491223580394</v>
      </c>
      <c r="AF30" s="1141">
        <v>4667.1881634313322</v>
      </c>
      <c r="AG30" s="1457">
        <v>70257298</v>
      </c>
      <c r="AH30" s="1112">
        <v>26738449.576251391</v>
      </c>
      <c r="AI30" s="1112">
        <v>5140.3521382941126</v>
      </c>
      <c r="AJ30" s="1112">
        <v>616571.10361054353</v>
      </c>
      <c r="AK30" s="1112">
        <v>1956.074393662986</v>
      </c>
      <c r="AL30" s="1141">
        <v>4779.900757578198</v>
      </c>
      <c r="AM30" s="1457">
        <v>71690819</v>
      </c>
      <c r="AN30" s="1112">
        <v>27374557.291670404</v>
      </c>
      <c r="AO30" s="1112">
        <v>5262.6411156641298</v>
      </c>
      <c r="AP30" s="1112">
        <v>631239.33016543824</v>
      </c>
      <c r="AQ30" s="1112">
        <v>2002.6094034882283</v>
      </c>
      <c r="AR30" s="1141">
        <v>4893.6145966009835</v>
      </c>
      <c r="AS30" s="1457">
        <v>73117111</v>
      </c>
      <c r="AT30" s="1112">
        <v>28007457.056253828</v>
      </c>
      <c r="AU30" s="1112">
        <v>5384.3133782582854</v>
      </c>
      <c r="AV30" s="1112">
        <v>645833.58347886323</v>
      </c>
      <c r="AW30" s="1112">
        <v>2048.9097328968764</v>
      </c>
      <c r="AX30" s="1141">
        <v>5006.7549660743989</v>
      </c>
      <c r="AY30" s="1463"/>
    </row>
    <row r="31" spans="1:51" s="1461" customFormat="1" ht="17.100000000000001" customHeight="1">
      <c r="B31" s="1464" t="s">
        <v>437</v>
      </c>
      <c r="C31" s="1465">
        <v>29127128.16376682</v>
      </c>
      <c r="D31" s="1128"/>
      <c r="E31" s="1128"/>
      <c r="F31" s="1128"/>
      <c r="G31" s="1128"/>
      <c r="H31" s="1142"/>
      <c r="I31" s="1465">
        <v>36144564.707453527</v>
      </c>
      <c r="J31" s="1128"/>
      <c r="K31" s="1128"/>
      <c r="L31" s="1128"/>
      <c r="M31" s="1128"/>
      <c r="N31" s="1142"/>
      <c r="O31" s="1465">
        <v>30003633.72598223</v>
      </c>
      <c r="P31" s="1128"/>
      <c r="Q31" s="1128"/>
      <c r="R31" s="1128"/>
      <c r="S31" s="1128"/>
      <c r="T31" s="1142"/>
      <c r="U31" s="1465">
        <v>31156779.831570733</v>
      </c>
      <c r="V31" s="1128"/>
      <c r="W31" s="1128"/>
      <c r="X31" s="1128"/>
      <c r="Y31" s="1128"/>
      <c r="Z31" s="1142"/>
      <c r="AA31" s="1465">
        <v>31912020</v>
      </c>
      <c r="AB31" s="1128"/>
      <c r="AC31" s="1128"/>
      <c r="AD31" s="1128"/>
      <c r="AE31" s="1128"/>
      <c r="AF31" s="1142"/>
      <c r="AG31" s="1465">
        <v>32682695</v>
      </c>
      <c r="AH31" s="1128"/>
      <c r="AI31" s="1128"/>
      <c r="AJ31" s="1128"/>
      <c r="AK31" s="1128"/>
      <c r="AL31" s="1142"/>
      <c r="AM31" s="1465">
        <v>33460216</v>
      </c>
      <c r="AN31" s="1128"/>
      <c r="AO31" s="1128"/>
      <c r="AP31" s="1128"/>
      <c r="AQ31" s="1128"/>
      <c r="AR31" s="1142"/>
      <c r="AS31" s="1465">
        <v>34233816</v>
      </c>
      <c r="AT31" s="1128"/>
      <c r="AU31" s="1128"/>
      <c r="AV31" s="1128"/>
      <c r="AW31" s="1128"/>
      <c r="AX31" s="1142"/>
      <c r="AY31" s="1463"/>
    </row>
    <row r="32" spans="1:51" s="1126" customFormat="1" ht="15.75">
      <c r="B32" s="1131" t="s">
        <v>438</v>
      </c>
      <c r="C32" s="1143">
        <v>0.48969645489024538</v>
      </c>
      <c r="D32" s="1128"/>
      <c r="E32" s="1128"/>
      <c r="F32" s="1128"/>
      <c r="G32" s="1128"/>
      <c r="H32" s="1142"/>
      <c r="I32" s="1143">
        <v>0.54644791965691908</v>
      </c>
      <c r="J32" s="1128"/>
      <c r="K32" s="1128"/>
      <c r="L32" s="1128"/>
      <c r="M32" s="1128"/>
      <c r="N32" s="1142"/>
      <c r="O32" s="1143">
        <v>0.51048693394057976</v>
      </c>
      <c r="P32" s="1128"/>
      <c r="Q32" s="1128"/>
      <c r="R32" s="1128"/>
      <c r="S32" s="1128"/>
      <c r="T32" s="1142"/>
      <c r="U32" s="1143">
        <v>0.53270767768927463</v>
      </c>
      <c r="V32" s="1128"/>
      <c r="W32" s="1128"/>
      <c r="X32" s="1128"/>
      <c r="Y32" s="1128"/>
      <c r="Z32" s="1142"/>
      <c r="AA32" s="1154">
        <v>0.53270767768927463</v>
      </c>
      <c r="AB32" s="1128"/>
      <c r="AC32" s="1128"/>
      <c r="AD32" s="1128"/>
      <c r="AE32" s="1128"/>
      <c r="AF32" s="1142"/>
      <c r="AG32" s="1154">
        <v>0.53270767768927463</v>
      </c>
      <c r="AH32" s="1128"/>
      <c r="AI32" s="1128"/>
      <c r="AJ32" s="1128"/>
      <c r="AK32" s="1128"/>
      <c r="AL32" s="1142"/>
      <c r="AM32" s="1154">
        <v>0.53270767768927463</v>
      </c>
      <c r="AN32" s="1128"/>
      <c r="AO32" s="1128"/>
      <c r="AP32" s="1128"/>
      <c r="AQ32" s="1128"/>
      <c r="AR32" s="1142"/>
      <c r="AS32" s="1154">
        <v>0.53270767768927463</v>
      </c>
      <c r="AT32" s="1128"/>
      <c r="AU32" s="1128"/>
      <c r="AV32" s="1128"/>
      <c r="AW32" s="1128"/>
      <c r="AX32" s="1142"/>
      <c r="AY32" s="1127"/>
    </row>
    <row r="33" spans="1:51" s="1126" customFormat="1" ht="16.5" thickBot="1">
      <c r="B33" s="1133" t="s">
        <v>446</v>
      </c>
      <c r="C33" s="1144">
        <v>0.63473348511568761</v>
      </c>
      <c r="D33" s="1129"/>
      <c r="E33" s="1129"/>
      <c r="F33" s="1129"/>
      <c r="G33" s="1129"/>
      <c r="H33" s="1145"/>
      <c r="I33" s="1144">
        <v>0.72741260804474006</v>
      </c>
      <c r="J33" s="1129"/>
      <c r="K33" s="1129"/>
      <c r="L33" s="1129"/>
      <c r="M33" s="1129"/>
      <c r="N33" s="1145"/>
      <c r="O33" s="1144">
        <v>0.61910922170099603</v>
      </c>
      <c r="P33" s="1129"/>
      <c r="Q33" s="1129"/>
      <c r="R33" s="1129"/>
      <c r="S33" s="1129"/>
      <c r="T33" s="1145"/>
      <c r="U33" s="1144">
        <v>0.63331604605221981</v>
      </c>
      <c r="V33" s="1129"/>
      <c r="W33" s="1129"/>
      <c r="X33" s="1129"/>
      <c r="Y33" s="1129"/>
      <c r="Z33" s="1145"/>
      <c r="AA33" s="1155">
        <v>0.63331604605221981</v>
      </c>
      <c r="AB33" s="1129"/>
      <c r="AC33" s="1129"/>
      <c r="AD33" s="1129"/>
      <c r="AE33" s="1129"/>
      <c r="AF33" s="1145"/>
      <c r="AG33" s="1155">
        <v>0.63331604605221981</v>
      </c>
      <c r="AH33" s="1129"/>
      <c r="AI33" s="1129"/>
      <c r="AJ33" s="1129"/>
      <c r="AK33" s="1129"/>
      <c r="AL33" s="1145"/>
      <c r="AM33" s="1155">
        <v>0.63331604605221981</v>
      </c>
      <c r="AN33" s="1129"/>
      <c r="AO33" s="1129"/>
      <c r="AP33" s="1129"/>
      <c r="AQ33" s="1129"/>
      <c r="AR33" s="1145"/>
      <c r="AS33" s="1155">
        <v>0.63331604605221981</v>
      </c>
      <c r="AT33" s="1129"/>
      <c r="AU33" s="1129"/>
      <c r="AV33" s="1129"/>
      <c r="AW33" s="1129"/>
      <c r="AX33" s="1145"/>
      <c r="AY33" s="1127"/>
    </row>
    <row r="34" spans="1:51" ht="31.5" customHeight="1" thickBot="1">
      <c r="B34" s="1124" t="s">
        <v>25</v>
      </c>
      <c r="C34" s="1136"/>
      <c r="D34" s="1121"/>
      <c r="E34" s="1121"/>
      <c r="F34" s="1121"/>
      <c r="G34" s="1121"/>
      <c r="H34" s="1137"/>
      <c r="I34" s="1136"/>
      <c r="J34" s="1121"/>
      <c r="K34" s="1121"/>
      <c r="L34" s="1121"/>
      <c r="M34" s="1121"/>
      <c r="N34" s="1137"/>
      <c r="O34" s="1136"/>
      <c r="P34" s="1121"/>
      <c r="Q34" s="1121"/>
      <c r="R34" s="1121"/>
      <c r="S34" s="1121"/>
      <c r="T34" s="1137"/>
      <c r="U34" s="1136"/>
      <c r="V34" s="1121"/>
      <c r="W34" s="1121"/>
      <c r="X34" s="1121"/>
      <c r="Y34" s="1121"/>
      <c r="Z34" s="1137"/>
      <c r="AA34" s="1136"/>
      <c r="AB34" s="1122"/>
      <c r="AC34" s="1122"/>
      <c r="AD34" s="1122"/>
      <c r="AE34" s="1122"/>
      <c r="AF34" s="1123"/>
      <c r="AG34" s="1136"/>
      <c r="AH34" s="1121"/>
      <c r="AI34" s="1121"/>
      <c r="AJ34" s="1121"/>
      <c r="AK34" s="1121"/>
      <c r="AL34" s="1137"/>
      <c r="AM34" s="1136"/>
      <c r="AN34" s="1121"/>
      <c r="AO34" s="1121"/>
      <c r="AP34" s="1121"/>
      <c r="AQ34" s="1121"/>
      <c r="AR34" s="1137"/>
      <c r="AS34" s="1136"/>
      <c r="AT34" s="1122"/>
      <c r="AU34" s="1122"/>
      <c r="AV34" s="1122"/>
      <c r="AW34" s="1122"/>
      <c r="AX34" s="1123"/>
    </row>
    <row r="35" spans="1:51" s="1100" customFormat="1" ht="16.5" customHeight="1">
      <c r="B35" s="1458" t="s">
        <v>16</v>
      </c>
      <c r="C35" s="1455">
        <v>14368632</v>
      </c>
      <c r="D35" s="1116">
        <v>4170515.0825999998</v>
      </c>
      <c r="E35" s="1116">
        <v>1501.61897858063</v>
      </c>
      <c r="F35" s="1116">
        <v>29191.741357958101</v>
      </c>
      <c r="G35" s="1116">
        <v>383.68738759920001</v>
      </c>
      <c r="H35" s="1138">
        <v>170.77168694405501</v>
      </c>
      <c r="I35" s="1455">
        <v>14827276</v>
      </c>
      <c r="J35" s="1116">
        <v>4294755.8087999998</v>
      </c>
      <c r="K35" s="1116">
        <v>1546.35259749329</v>
      </c>
      <c r="L35" s="1116">
        <v>30061.370905753502</v>
      </c>
      <c r="M35" s="1116">
        <v>455.67359131367999</v>
      </c>
      <c r="N35" s="1138">
        <v>175.85901979865801</v>
      </c>
      <c r="O35" s="1455">
        <v>15297736</v>
      </c>
      <c r="P35" s="1117">
        <v>4423444.2942000004</v>
      </c>
      <c r="Q35" s="1117">
        <v>1592.6876587924701</v>
      </c>
      <c r="R35" s="1117">
        <v>30962.1327798005</v>
      </c>
      <c r="S35" s="1116">
        <v>474.19322833823998</v>
      </c>
      <c r="T35" s="1138">
        <v>181.12847676183301</v>
      </c>
      <c r="U35" s="1455">
        <v>15766269</v>
      </c>
      <c r="V35" s="1117">
        <v>4556284.0212000003</v>
      </c>
      <c r="W35" s="1117">
        <v>1640.5173995371899</v>
      </c>
      <c r="X35" s="1117">
        <v>31891.951489442501</v>
      </c>
      <c r="Y35" s="1116">
        <v>538.55277130584</v>
      </c>
      <c r="Z35" s="1138">
        <v>186.56791621323899</v>
      </c>
      <c r="AA35" s="1455">
        <v>16148443</v>
      </c>
      <c r="AB35" s="1117">
        <v>4666728.3458738886</v>
      </c>
      <c r="AC35" s="1117">
        <v>1680.2835413019716</v>
      </c>
      <c r="AD35" s="1117">
        <v>32665.012393546589</v>
      </c>
      <c r="AE35" s="1117">
        <v>551.60729048229359</v>
      </c>
      <c r="AF35" s="1156">
        <v>191.09032250224791</v>
      </c>
      <c r="AG35" s="1455">
        <v>16538428</v>
      </c>
      <c r="AH35" s="1117">
        <v>4779429.8354267422</v>
      </c>
      <c r="AI35" s="1117">
        <v>1720.862388824414</v>
      </c>
      <c r="AJ35" s="1117">
        <v>33453.872442850734</v>
      </c>
      <c r="AK35" s="1117">
        <v>564.92860654744095</v>
      </c>
      <c r="AL35" s="1156">
        <v>195.70515379067717</v>
      </c>
      <c r="AM35" s="1455">
        <v>16931877</v>
      </c>
      <c r="AN35" s="1117">
        <v>4893132.4712115442</v>
      </c>
      <c r="AO35" s="1117">
        <v>1761.8017050545468</v>
      </c>
      <c r="AP35" s="1117">
        <v>34249.740068266154</v>
      </c>
      <c r="AQ35" s="1117">
        <v>578.3682580972046</v>
      </c>
      <c r="AR35" s="1156">
        <v>200.36097939935738</v>
      </c>
      <c r="AS35" s="1455">
        <v>17323342</v>
      </c>
      <c r="AT35" s="1117">
        <v>5006261.6939459555</v>
      </c>
      <c r="AU35" s="1117">
        <v>1802.5345604754079</v>
      </c>
      <c r="AV35" s="1117">
        <v>35041.59405864447</v>
      </c>
      <c r="AW35" s="1117">
        <v>591.74013222441204</v>
      </c>
      <c r="AX35" s="1156">
        <v>204.99332524307053</v>
      </c>
    </row>
    <row r="36" spans="1:51" s="1100" customFormat="1" ht="15.75">
      <c r="B36" s="1459" t="s">
        <v>21</v>
      </c>
      <c r="C36" s="1456">
        <v>8368632</v>
      </c>
      <c r="D36" s="1110">
        <v>2354331.8898</v>
      </c>
      <c r="E36" s="1110">
        <v>796.91309271462205</v>
      </c>
      <c r="F36" s="1110">
        <v>-3135.9300535714701</v>
      </c>
      <c r="G36" s="1110">
        <v>216.5985338616</v>
      </c>
      <c r="H36" s="1139">
        <v>-18.345190813393099</v>
      </c>
      <c r="I36" s="1456">
        <v>8647276</v>
      </c>
      <c r="J36" s="1110">
        <v>2424100.6836000001</v>
      </c>
      <c r="K36" s="1110">
        <v>820.52899219039705</v>
      </c>
      <c r="L36" s="1110">
        <v>-3228.8609008435801</v>
      </c>
      <c r="M36" s="1110">
        <v>257.19708252996003</v>
      </c>
      <c r="N36" s="1139">
        <v>-18.888836269934899</v>
      </c>
      <c r="O36" s="1456">
        <v>8932736</v>
      </c>
      <c r="P36" s="1111">
        <v>2496788.6735999999</v>
      </c>
      <c r="Q36" s="1111">
        <v>845.13300454951695</v>
      </c>
      <c r="R36" s="1111">
        <v>-3325.68006782775</v>
      </c>
      <c r="S36" s="1110">
        <v>267.65574580992001</v>
      </c>
      <c r="T36" s="1139">
        <v>-19.4552283967923</v>
      </c>
      <c r="U36" s="1456">
        <v>9209269</v>
      </c>
      <c r="V36" s="1111">
        <v>2571520.1009999998</v>
      </c>
      <c r="W36" s="1111">
        <v>870.42869594728802</v>
      </c>
      <c r="X36" s="1111">
        <v>-3425.2210586902802</v>
      </c>
      <c r="Y36" s="1110">
        <v>303.95367593819998</v>
      </c>
      <c r="Z36" s="1139">
        <v>-20.037543193338202</v>
      </c>
      <c r="AA36" s="1456">
        <v>9432502</v>
      </c>
      <c r="AB36" s="1111">
        <v>2633853.74824824</v>
      </c>
      <c r="AC36" s="1111">
        <v>891.52788753705033</v>
      </c>
      <c r="AD36" s="1111">
        <v>-3508.2484171529327</v>
      </c>
      <c r="AE36" s="1111">
        <v>311.32151304294194</v>
      </c>
      <c r="AF36" s="1157">
        <v>-20.523253240344722</v>
      </c>
      <c r="AG36" s="1456">
        <v>9660297</v>
      </c>
      <c r="AH36" s="1111">
        <v>2697461.3162684347</v>
      </c>
      <c r="AI36" s="1111">
        <v>913.05828602106999</v>
      </c>
      <c r="AJ36" s="1111">
        <v>-3592.9726164271756</v>
      </c>
      <c r="AK36" s="1111">
        <v>318.83992758292896</v>
      </c>
      <c r="AL36" s="1157">
        <v>-21.018889806099047</v>
      </c>
      <c r="AM36" s="1456">
        <v>9890115</v>
      </c>
      <c r="AN36" s="1111">
        <v>2761633.920982461</v>
      </c>
      <c r="AO36" s="1111">
        <v>934.77994264551126</v>
      </c>
      <c r="AP36" s="1111">
        <v>-3678.449434971978</v>
      </c>
      <c r="AQ36" s="1111">
        <v>326.42512946012681</v>
      </c>
      <c r="AR36" s="1157">
        <v>-21.518929194586143</v>
      </c>
      <c r="AS36" s="1456">
        <v>10118774</v>
      </c>
      <c r="AT36" s="1111">
        <v>2825482.8972355756</v>
      </c>
      <c r="AU36" s="1111">
        <v>956.39205491947553</v>
      </c>
      <c r="AV36" s="1111">
        <v>-3763.4951859085304</v>
      </c>
      <c r="AW36" s="1111">
        <v>333.97207845324493</v>
      </c>
      <c r="AX36" s="1157">
        <v>-22.016446837564974</v>
      </c>
      <c r="AY36" s="1460"/>
    </row>
    <row r="37" spans="1:51" s="1100" customFormat="1" ht="15.75">
      <c r="B37" s="1459" t="s">
        <v>24</v>
      </c>
      <c r="C37" s="1456">
        <v>1568632</v>
      </c>
      <c r="D37" s="1110">
        <v>369278.34353999997</v>
      </c>
      <c r="E37" s="1110">
        <v>124.996287948168</v>
      </c>
      <c r="F37" s="1110">
        <v>-491.87247586344</v>
      </c>
      <c r="G37" s="1110">
        <v>33.973607605680002</v>
      </c>
      <c r="H37" s="1139">
        <v>-2.8774539838011202</v>
      </c>
      <c r="I37" s="1456">
        <v>1643277</v>
      </c>
      <c r="J37" s="1110">
        <v>379495.53090000001</v>
      </c>
      <c r="K37" s="1110">
        <v>128.45468326327901</v>
      </c>
      <c r="L37" s="1110">
        <v>-505.481595734775</v>
      </c>
      <c r="M37" s="1110">
        <v>40.264475828489999</v>
      </c>
      <c r="N37" s="1139">
        <v>-2.9570673350484298</v>
      </c>
      <c r="O37" s="1456">
        <v>1718735</v>
      </c>
      <c r="P37" s="1111">
        <v>390880.39679999999</v>
      </c>
      <c r="Q37" s="1111">
        <v>132.30832375203801</v>
      </c>
      <c r="R37" s="1111">
        <v>-520.64604357085398</v>
      </c>
      <c r="S37" s="1110">
        <v>41.902378536960001</v>
      </c>
      <c r="T37" s="1139">
        <v>-3.0457793548895</v>
      </c>
      <c r="U37" s="1456">
        <v>1779269</v>
      </c>
      <c r="V37" s="1111">
        <v>402557.18238000001</v>
      </c>
      <c r="W37" s="1111">
        <v>136.26077554944101</v>
      </c>
      <c r="X37" s="1111">
        <v>-536.19932345805898</v>
      </c>
      <c r="Y37" s="1110">
        <v>47.582258957316</v>
      </c>
      <c r="Z37" s="1139">
        <v>-3.1367660422296502</v>
      </c>
      <c r="AA37" s="1456">
        <v>1822398</v>
      </c>
      <c r="AB37" s="1111">
        <v>412315.16848089121</v>
      </c>
      <c r="AC37" s="1111">
        <v>139.56373674875945</v>
      </c>
      <c r="AD37" s="1111">
        <v>-549.19679505868237</v>
      </c>
      <c r="AE37" s="1111">
        <v>48.735652914441339</v>
      </c>
      <c r="AF37" s="1157">
        <v>-3.2128012510932971</v>
      </c>
      <c r="AG37" s="1456">
        <v>1866409</v>
      </c>
      <c r="AH37" s="1111">
        <v>422272.57979970466</v>
      </c>
      <c r="AI37" s="1111">
        <v>142.93420099124197</v>
      </c>
      <c r="AJ37" s="1111">
        <v>-562.45989765934951</v>
      </c>
      <c r="AK37" s="1111">
        <v>49.912618932325088</v>
      </c>
      <c r="AL37" s="1157">
        <v>-3.2903904013071998</v>
      </c>
      <c r="AM37" s="1456">
        <v>1910811</v>
      </c>
      <c r="AN37" s="1111">
        <v>432318.44447313965</v>
      </c>
      <c r="AO37" s="1111">
        <v>146.33460563282361</v>
      </c>
      <c r="AP37" s="1111">
        <v>-575.84081862466542</v>
      </c>
      <c r="AQ37" s="1111">
        <v>51.100040136725099</v>
      </c>
      <c r="AR37" s="1157">
        <v>-3.3686687889542979</v>
      </c>
      <c r="AS37" s="1456">
        <v>1954989</v>
      </c>
      <c r="AT37" s="1111">
        <v>442313.64690935868</v>
      </c>
      <c r="AU37" s="1111">
        <v>149.71786171505448</v>
      </c>
      <c r="AV37" s="1111">
        <v>-589.15425835126769</v>
      </c>
      <c r="AW37" s="1111">
        <v>52.281473064686182</v>
      </c>
      <c r="AX37" s="1157">
        <v>-3.4465524113549213</v>
      </c>
      <c r="AY37" s="1460"/>
    </row>
    <row r="38" spans="1:51" s="1100" customFormat="1" ht="15.75">
      <c r="B38" s="1459" t="s">
        <v>26</v>
      </c>
      <c r="C38" s="1456">
        <v>2868631</v>
      </c>
      <c r="D38" s="1110">
        <v>748773.87419999996</v>
      </c>
      <c r="E38" s="1110">
        <v>253.45097113021001</v>
      </c>
      <c r="F38" s="1110">
        <v>-997.35407127853898</v>
      </c>
      <c r="G38" s="1110">
        <v>68.887196426399996</v>
      </c>
      <c r="H38" s="1139">
        <v>-5.8345213169794503</v>
      </c>
      <c r="I38" s="1456">
        <v>2982277</v>
      </c>
      <c r="J38" s="1110">
        <v>770375.92799999996</v>
      </c>
      <c r="K38" s="1110">
        <v>260.763007116864</v>
      </c>
      <c r="L38" s="1110">
        <v>-1026.12763970522</v>
      </c>
      <c r="M38" s="1110">
        <v>81.736885960799995</v>
      </c>
      <c r="N38" s="1139">
        <v>-6.0028466922755603</v>
      </c>
      <c r="O38" s="1456">
        <v>3097735</v>
      </c>
      <c r="P38" s="1111">
        <v>793437.57900000003</v>
      </c>
      <c r="Q38" s="1111">
        <v>268.56909924055202</v>
      </c>
      <c r="R38" s="1111">
        <v>-1056.8453667891599</v>
      </c>
      <c r="S38" s="1110">
        <v>85.056508468800004</v>
      </c>
      <c r="T38" s="1139">
        <v>-6.1825453957165699</v>
      </c>
      <c r="U38" s="1456">
        <v>3199269</v>
      </c>
      <c r="V38" s="1111">
        <v>817083.07019999996</v>
      </c>
      <c r="W38" s="1111">
        <v>276.57281426585803</v>
      </c>
      <c r="X38" s="1111">
        <v>-1088.3407590942099</v>
      </c>
      <c r="Y38" s="1110">
        <v>96.579218897640004</v>
      </c>
      <c r="Z38" s="1139">
        <v>-6.3667934407011098</v>
      </c>
      <c r="AA38" s="1456">
        <v>3276819</v>
      </c>
      <c r="AB38" s="1111">
        <v>836889.16382164799</v>
      </c>
      <c r="AC38" s="1111">
        <v>283.27693928366244</v>
      </c>
      <c r="AD38" s="1111">
        <v>-1114.7221390946536</v>
      </c>
      <c r="AE38" s="1111">
        <v>98.920299163718795</v>
      </c>
      <c r="AF38" s="1157">
        <v>-6.5211245137037048</v>
      </c>
      <c r="AG38" s="1456">
        <v>3355954</v>
      </c>
      <c r="AH38" s="1111">
        <v>857100.03712794068</v>
      </c>
      <c r="AI38" s="1111">
        <v>290.11807736736284</v>
      </c>
      <c r="AJ38" s="1111">
        <v>-1141.6426787537894</v>
      </c>
      <c r="AK38" s="1111">
        <v>101.30922438852259</v>
      </c>
      <c r="AL38" s="1157">
        <v>-6.6786096707096485</v>
      </c>
      <c r="AM38" s="1456">
        <v>3435792</v>
      </c>
      <c r="AN38" s="1111">
        <v>877490.44701121433</v>
      </c>
      <c r="AO38" s="1111">
        <v>297.01998642793239</v>
      </c>
      <c r="AP38" s="1111">
        <v>-1168.8023580813419</v>
      </c>
      <c r="AQ38" s="1111">
        <v>103.71937083672555</v>
      </c>
      <c r="AR38" s="1157">
        <v>-6.8374937947758312</v>
      </c>
      <c r="AS38" s="1456">
        <v>3515228</v>
      </c>
      <c r="AT38" s="1111">
        <v>897778.02614611364</v>
      </c>
      <c r="AU38" s="1111">
        <v>303.88708851414623</v>
      </c>
      <c r="AV38" s="1111">
        <v>-1195.8250686001827</v>
      </c>
      <c r="AW38" s="1111">
        <v>106.11736269047064</v>
      </c>
      <c r="AX38" s="1157">
        <v>-6.9955766513110484</v>
      </c>
      <c r="AY38" s="1460"/>
    </row>
    <row r="39" spans="1:51" s="1100" customFormat="1" ht="15.75">
      <c r="B39" s="1459" t="s">
        <v>28</v>
      </c>
      <c r="C39" s="1456">
        <v>0</v>
      </c>
      <c r="D39" s="1110">
        <v>0</v>
      </c>
      <c r="E39" s="1110">
        <v>0</v>
      </c>
      <c r="F39" s="1110">
        <v>0</v>
      </c>
      <c r="G39" s="1110">
        <v>0</v>
      </c>
      <c r="H39" s="1139">
        <v>0</v>
      </c>
      <c r="I39" s="1456">
        <v>0</v>
      </c>
      <c r="J39" s="1110">
        <v>0</v>
      </c>
      <c r="K39" s="1110">
        <v>0</v>
      </c>
      <c r="L39" s="1110">
        <v>0</v>
      </c>
      <c r="M39" s="1110">
        <v>0</v>
      </c>
      <c r="N39" s="1139">
        <v>0</v>
      </c>
      <c r="O39" s="1456">
        <v>0</v>
      </c>
      <c r="P39" s="1111">
        <v>0</v>
      </c>
      <c r="Q39" s="1111">
        <v>0</v>
      </c>
      <c r="R39" s="1111">
        <v>0</v>
      </c>
      <c r="S39" s="1110">
        <v>0</v>
      </c>
      <c r="T39" s="1139">
        <v>0</v>
      </c>
      <c r="U39" s="1456">
        <v>0</v>
      </c>
      <c r="V39" s="1111">
        <v>0</v>
      </c>
      <c r="W39" s="1111">
        <v>0</v>
      </c>
      <c r="X39" s="1111">
        <v>0</v>
      </c>
      <c r="Y39" s="1110">
        <v>0</v>
      </c>
      <c r="Z39" s="1139">
        <v>0</v>
      </c>
      <c r="AA39" s="1456">
        <v>0</v>
      </c>
      <c r="AB39" s="1111">
        <v>0</v>
      </c>
      <c r="AC39" s="1111">
        <v>0</v>
      </c>
      <c r="AD39" s="1111">
        <v>0</v>
      </c>
      <c r="AE39" s="1111">
        <v>0</v>
      </c>
      <c r="AF39" s="1157">
        <v>0</v>
      </c>
      <c r="AG39" s="1456">
        <v>0</v>
      </c>
      <c r="AH39" s="1111">
        <v>0</v>
      </c>
      <c r="AI39" s="1111">
        <v>0</v>
      </c>
      <c r="AJ39" s="1111">
        <v>0</v>
      </c>
      <c r="AK39" s="1111">
        <v>0</v>
      </c>
      <c r="AL39" s="1157">
        <v>0</v>
      </c>
      <c r="AM39" s="1456">
        <v>0</v>
      </c>
      <c r="AN39" s="1111">
        <v>0</v>
      </c>
      <c r="AO39" s="1111">
        <v>0</v>
      </c>
      <c r="AP39" s="1111">
        <v>0</v>
      </c>
      <c r="AQ39" s="1111">
        <v>0</v>
      </c>
      <c r="AR39" s="1157">
        <v>0</v>
      </c>
      <c r="AS39" s="1456">
        <v>0</v>
      </c>
      <c r="AT39" s="1111">
        <v>0</v>
      </c>
      <c r="AU39" s="1111">
        <v>0</v>
      </c>
      <c r="AV39" s="1111">
        <v>0</v>
      </c>
      <c r="AW39" s="1111">
        <v>0</v>
      </c>
      <c r="AX39" s="1157">
        <v>0</v>
      </c>
      <c r="AY39" s="1460"/>
    </row>
    <row r="40" spans="1:51" s="1100" customFormat="1" ht="15.75">
      <c r="B40" s="1459" t="s">
        <v>29</v>
      </c>
      <c r="C40" s="1456">
        <v>2568632</v>
      </c>
      <c r="D40" s="1110">
        <v>661197.9828</v>
      </c>
      <c r="E40" s="1110">
        <v>223.80758280200601</v>
      </c>
      <c r="F40" s="1110">
        <v>-880.70447272389197</v>
      </c>
      <c r="G40" s="1110">
        <v>60.830214417599997</v>
      </c>
      <c r="H40" s="1139">
        <v>-5.1521211654347701</v>
      </c>
      <c r="I40" s="1456">
        <v>2673277</v>
      </c>
      <c r="J40" s="1110">
        <v>680172.75899999996</v>
      </c>
      <c r="K40" s="1110">
        <v>230.23031684839199</v>
      </c>
      <c r="L40" s="1110">
        <v>-905.97855205109704</v>
      </c>
      <c r="M40" s="1110">
        <v>72.166329729899999</v>
      </c>
      <c r="N40" s="1139">
        <v>-5.29997452949892</v>
      </c>
      <c r="O40" s="1456">
        <v>2779736</v>
      </c>
      <c r="P40" s="1111">
        <v>700607.13419999997</v>
      </c>
      <c r="Q40" s="1111">
        <v>237.14710764109</v>
      </c>
      <c r="R40" s="1111">
        <v>-933.19679243311896</v>
      </c>
      <c r="S40" s="1110">
        <v>75.105084786239999</v>
      </c>
      <c r="T40" s="1139">
        <v>-5.4592012357337403</v>
      </c>
      <c r="U40" s="1456">
        <v>2872269</v>
      </c>
      <c r="V40" s="1111">
        <v>721625.34779999999</v>
      </c>
      <c r="W40" s="1111">
        <v>244.26152072612601</v>
      </c>
      <c r="X40" s="1111">
        <v>-961.19269563868704</v>
      </c>
      <c r="Y40" s="1110">
        <v>85.296116109959996</v>
      </c>
      <c r="Z40" s="1139">
        <v>-5.62297726948632</v>
      </c>
      <c r="AA40" s="1456">
        <v>2941893</v>
      </c>
      <c r="AB40" s="1111">
        <v>739117.54623067204</v>
      </c>
      <c r="AC40" s="1111">
        <v>250.1824199885273</v>
      </c>
      <c r="AD40" s="1111">
        <v>-984.4920065809689</v>
      </c>
      <c r="AE40" s="1111">
        <v>87.363693964465426</v>
      </c>
      <c r="AF40" s="1157">
        <v>-5.7592782384986689</v>
      </c>
      <c r="AG40" s="1456">
        <v>3012940</v>
      </c>
      <c r="AH40" s="1111">
        <v>756967.23497214273</v>
      </c>
      <c r="AI40" s="1111">
        <v>256.22432543125024</v>
      </c>
      <c r="AJ40" s="1111">
        <v>-1008.2674885398992</v>
      </c>
      <c r="AK40" s="1111">
        <v>89.473527173707254</v>
      </c>
      <c r="AL40" s="1157">
        <v>-5.8983648079584112</v>
      </c>
      <c r="AM40" s="1456">
        <v>3084618</v>
      </c>
      <c r="AN40" s="1111">
        <v>774975.48549213004</v>
      </c>
      <c r="AO40" s="1111">
        <v>262.31990213325969</v>
      </c>
      <c r="AP40" s="1111">
        <v>-1032.2541720922634</v>
      </c>
      <c r="AQ40" s="1111">
        <v>91.602102385169744</v>
      </c>
      <c r="AR40" s="1157">
        <v>-6.0386869067397413</v>
      </c>
      <c r="AS40" s="1456">
        <v>3155934</v>
      </c>
      <c r="AT40" s="1111">
        <v>792892.91871670808</v>
      </c>
      <c r="AU40" s="1111">
        <v>268.38473827058067</v>
      </c>
      <c r="AV40" s="1111">
        <v>-1056.1198885510366</v>
      </c>
      <c r="AW40" s="1111">
        <v>93.71994299231487</v>
      </c>
      <c r="AX40" s="1157">
        <v>-6.178301348023564</v>
      </c>
      <c r="AY40" s="1460"/>
    </row>
    <row r="41" spans="1:51" s="1100" customFormat="1" ht="15.75">
      <c r="A41" s="1100">
        <v>1</v>
      </c>
      <c r="B41" s="1459" t="s">
        <v>31</v>
      </c>
      <c r="C41" s="1456">
        <v>252647</v>
      </c>
      <c r="D41" s="1110">
        <v>0</v>
      </c>
      <c r="E41" s="1110">
        <v>0</v>
      </c>
      <c r="F41" s="1110">
        <v>0</v>
      </c>
      <c r="G41" s="1110">
        <v>0</v>
      </c>
      <c r="H41" s="1139">
        <v>0</v>
      </c>
      <c r="I41" s="1456">
        <v>290764</v>
      </c>
      <c r="J41" s="1110">
        <v>0</v>
      </c>
      <c r="K41" s="1110">
        <v>0</v>
      </c>
      <c r="L41" s="1110">
        <v>0</v>
      </c>
      <c r="M41" s="1110">
        <v>0</v>
      </c>
      <c r="N41" s="1139">
        <v>0</v>
      </c>
      <c r="O41" s="1456">
        <v>325647</v>
      </c>
      <c r="P41" s="1111">
        <v>0</v>
      </c>
      <c r="Q41" s="1111">
        <v>0</v>
      </c>
      <c r="R41" s="1111">
        <v>0</v>
      </c>
      <c r="S41" s="1110">
        <v>0</v>
      </c>
      <c r="T41" s="1139">
        <v>0</v>
      </c>
      <c r="U41" s="1456">
        <v>344557</v>
      </c>
      <c r="V41" s="1111">
        <v>0</v>
      </c>
      <c r="W41" s="1111">
        <v>0</v>
      </c>
      <c r="X41" s="1111">
        <v>0</v>
      </c>
      <c r="Y41" s="1110">
        <v>0</v>
      </c>
      <c r="Z41" s="1139">
        <v>0</v>
      </c>
      <c r="AA41" s="1456">
        <v>352909</v>
      </c>
      <c r="AB41" s="1111">
        <v>0</v>
      </c>
      <c r="AC41" s="1111">
        <v>0</v>
      </c>
      <c r="AD41" s="1111">
        <v>0</v>
      </c>
      <c r="AE41" s="1111">
        <v>0</v>
      </c>
      <c r="AF41" s="1157">
        <v>0</v>
      </c>
      <c r="AG41" s="1456">
        <v>361432</v>
      </c>
      <c r="AH41" s="1111">
        <v>0</v>
      </c>
      <c r="AI41" s="1111">
        <v>0</v>
      </c>
      <c r="AJ41" s="1111">
        <v>0</v>
      </c>
      <c r="AK41" s="1111">
        <v>0</v>
      </c>
      <c r="AL41" s="1157">
        <v>0</v>
      </c>
      <c r="AM41" s="1456">
        <v>370030</v>
      </c>
      <c r="AN41" s="1111">
        <v>0</v>
      </c>
      <c r="AO41" s="1111">
        <v>0</v>
      </c>
      <c r="AP41" s="1111">
        <v>0</v>
      </c>
      <c r="AQ41" s="1111">
        <v>0</v>
      </c>
      <c r="AR41" s="1157">
        <v>0</v>
      </c>
      <c r="AS41" s="1456">
        <v>378585</v>
      </c>
      <c r="AT41" s="1111">
        <v>0</v>
      </c>
      <c r="AU41" s="1111">
        <v>0</v>
      </c>
      <c r="AV41" s="1111">
        <v>0</v>
      </c>
      <c r="AW41" s="1111">
        <v>0</v>
      </c>
      <c r="AX41" s="1157">
        <v>0</v>
      </c>
      <c r="AY41" s="1460"/>
    </row>
    <row r="42" spans="1:51" s="1100" customFormat="1" ht="15.75">
      <c r="A42" s="1100">
        <v>2</v>
      </c>
      <c r="B42" s="1459" t="s">
        <v>33</v>
      </c>
      <c r="C42" s="1456">
        <v>0</v>
      </c>
      <c r="D42" s="1110">
        <v>0</v>
      </c>
      <c r="E42" s="1110">
        <v>0</v>
      </c>
      <c r="F42" s="1110">
        <v>0</v>
      </c>
      <c r="G42" s="1110">
        <v>0</v>
      </c>
      <c r="H42" s="1139">
        <v>0</v>
      </c>
      <c r="I42" s="1456">
        <v>0</v>
      </c>
      <c r="J42" s="1110">
        <v>0</v>
      </c>
      <c r="K42" s="1110">
        <v>0</v>
      </c>
      <c r="L42" s="1110">
        <v>0</v>
      </c>
      <c r="M42" s="1110">
        <v>0</v>
      </c>
      <c r="N42" s="1139">
        <v>0</v>
      </c>
      <c r="O42" s="1456">
        <v>0</v>
      </c>
      <c r="P42" s="1111">
        <v>0</v>
      </c>
      <c r="Q42" s="1111">
        <v>0</v>
      </c>
      <c r="R42" s="1111">
        <v>0</v>
      </c>
      <c r="S42" s="1110">
        <v>0</v>
      </c>
      <c r="T42" s="1139">
        <v>0</v>
      </c>
      <c r="U42" s="1456">
        <v>0</v>
      </c>
      <c r="V42" s="1111">
        <v>0</v>
      </c>
      <c r="W42" s="1111">
        <v>0</v>
      </c>
      <c r="X42" s="1111">
        <v>0</v>
      </c>
      <c r="Y42" s="1110">
        <v>0</v>
      </c>
      <c r="Z42" s="1139">
        <v>0</v>
      </c>
      <c r="AA42" s="1456">
        <v>0</v>
      </c>
      <c r="AB42" s="1111">
        <v>0</v>
      </c>
      <c r="AC42" s="1111">
        <v>0</v>
      </c>
      <c r="AD42" s="1111">
        <v>0</v>
      </c>
      <c r="AE42" s="1111">
        <v>0</v>
      </c>
      <c r="AF42" s="1157">
        <v>0</v>
      </c>
      <c r="AG42" s="1456">
        <v>0</v>
      </c>
      <c r="AH42" s="1111">
        <v>0</v>
      </c>
      <c r="AI42" s="1111">
        <v>0</v>
      </c>
      <c r="AJ42" s="1111">
        <v>0</v>
      </c>
      <c r="AK42" s="1111">
        <v>0</v>
      </c>
      <c r="AL42" s="1157">
        <v>0</v>
      </c>
      <c r="AM42" s="1456">
        <v>0</v>
      </c>
      <c r="AN42" s="1111">
        <v>0</v>
      </c>
      <c r="AO42" s="1111">
        <v>0</v>
      </c>
      <c r="AP42" s="1111">
        <v>0</v>
      </c>
      <c r="AQ42" s="1111">
        <v>0</v>
      </c>
      <c r="AR42" s="1157">
        <v>0</v>
      </c>
      <c r="AS42" s="1456">
        <v>0</v>
      </c>
      <c r="AT42" s="1111">
        <v>0</v>
      </c>
      <c r="AU42" s="1111">
        <v>0</v>
      </c>
      <c r="AV42" s="1111">
        <v>0</v>
      </c>
      <c r="AW42" s="1111">
        <v>0</v>
      </c>
      <c r="AX42" s="1157">
        <v>0</v>
      </c>
      <c r="AY42" s="1460"/>
    </row>
    <row r="43" spans="1:51" s="1100" customFormat="1" ht="15.75">
      <c r="A43" s="1100">
        <v>3</v>
      </c>
      <c r="B43" s="1459" t="s">
        <v>35</v>
      </c>
      <c r="C43" s="1456">
        <v>0</v>
      </c>
      <c r="D43" s="1110">
        <v>0</v>
      </c>
      <c r="E43" s="1110">
        <v>0</v>
      </c>
      <c r="F43" s="1110">
        <v>0</v>
      </c>
      <c r="G43" s="1110">
        <v>0</v>
      </c>
      <c r="H43" s="1139">
        <v>0</v>
      </c>
      <c r="I43" s="1456">
        <v>0</v>
      </c>
      <c r="J43" s="1110">
        <v>0</v>
      </c>
      <c r="K43" s="1110">
        <v>0</v>
      </c>
      <c r="L43" s="1110">
        <v>0</v>
      </c>
      <c r="M43" s="1110">
        <v>0</v>
      </c>
      <c r="N43" s="1139">
        <v>0</v>
      </c>
      <c r="O43" s="1456">
        <v>0</v>
      </c>
      <c r="P43" s="1111">
        <v>0</v>
      </c>
      <c r="Q43" s="1111">
        <v>0</v>
      </c>
      <c r="R43" s="1111">
        <v>0</v>
      </c>
      <c r="S43" s="1110">
        <v>0</v>
      </c>
      <c r="T43" s="1139">
        <v>0</v>
      </c>
      <c r="U43" s="1456">
        <v>0</v>
      </c>
      <c r="V43" s="1111">
        <v>0</v>
      </c>
      <c r="W43" s="1111">
        <v>0</v>
      </c>
      <c r="X43" s="1111">
        <v>0</v>
      </c>
      <c r="Y43" s="1110">
        <v>0</v>
      </c>
      <c r="Z43" s="1139">
        <v>0</v>
      </c>
      <c r="AA43" s="1456">
        <v>0</v>
      </c>
      <c r="AB43" s="1111">
        <v>0</v>
      </c>
      <c r="AC43" s="1111">
        <v>0</v>
      </c>
      <c r="AD43" s="1111">
        <v>0</v>
      </c>
      <c r="AE43" s="1111">
        <v>0</v>
      </c>
      <c r="AF43" s="1157">
        <v>0</v>
      </c>
      <c r="AG43" s="1456">
        <v>0</v>
      </c>
      <c r="AH43" s="1111">
        <v>0</v>
      </c>
      <c r="AI43" s="1111">
        <v>0</v>
      </c>
      <c r="AJ43" s="1111">
        <v>0</v>
      </c>
      <c r="AK43" s="1111">
        <v>0</v>
      </c>
      <c r="AL43" s="1157">
        <v>0</v>
      </c>
      <c r="AM43" s="1456">
        <v>0</v>
      </c>
      <c r="AN43" s="1111">
        <v>0</v>
      </c>
      <c r="AO43" s="1111">
        <v>0</v>
      </c>
      <c r="AP43" s="1111">
        <v>0</v>
      </c>
      <c r="AQ43" s="1111">
        <v>0</v>
      </c>
      <c r="AR43" s="1157">
        <v>0</v>
      </c>
      <c r="AS43" s="1456">
        <v>0</v>
      </c>
      <c r="AT43" s="1111">
        <v>0</v>
      </c>
      <c r="AU43" s="1111">
        <v>0</v>
      </c>
      <c r="AV43" s="1111">
        <v>0</v>
      </c>
      <c r="AW43" s="1111">
        <v>0</v>
      </c>
      <c r="AX43" s="1157">
        <v>0</v>
      </c>
      <c r="AY43" s="1460"/>
    </row>
    <row r="44" spans="1:51" s="1461" customFormat="1" ht="15.75">
      <c r="A44" s="1461">
        <v>4</v>
      </c>
      <c r="B44" s="1462" t="s">
        <v>436</v>
      </c>
      <c r="C44" s="1457">
        <v>29995806</v>
      </c>
      <c r="D44" s="1112">
        <v>8304097.17294</v>
      </c>
      <c r="E44" s="1112">
        <v>2900.7869131756361</v>
      </c>
      <c r="F44" s="1112">
        <v>23685.880284520757</v>
      </c>
      <c r="G44" s="1112">
        <v>763.97693991047993</v>
      </c>
      <c r="H44" s="1141">
        <v>138.56239966444656</v>
      </c>
      <c r="I44" s="1457">
        <v>31064147</v>
      </c>
      <c r="J44" s="1112">
        <v>8548900.7103000004</v>
      </c>
      <c r="K44" s="1112">
        <v>2986.3295969122219</v>
      </c>
      <c r="L44" s="1112">
        <v>24394.922217418829</v>
      </c>
      <c r="M44" s="1112">
        <v>907.03836536283006</v>
      </c>
      <c r="N44" s="1141">
        <v>142.7102949719002</v>
      </c>
      <c r="O44" s="1457">
        <v>32152325</v>
      </c>
      <c r="P44" s="1112">
        <v>8805158.0778000001</v>
      </c>
      <c r="Q44" s="1112">
        <v>3075.8451939756669</v>
      </c>
      <c r="R44" s="1112">
        <v>25125.764509179618</v>
      </c>
      <c r="S44" s="1112">
        <v>943.91294594015994</v>
      </c>
      <c r="T44" s="1141">
        <v>146.9857223787009</v>
      </c>
      <c r="U44" s="1457">
        <v>33170902</v>
      </c>
      <c r="V44" s="1112">
        <v>9069069.7225800008</v>
      </c>
      <c r="W44" s="1112">
        <v>3168.0412060259032</v>
      </c>
      <c r="X44" s="1112">
        <v>25880.997652561262</v>
      </c>
      <c r="Y44" s="1112">
        <v>1071.9640412089559</v>
      </c>
      <c r="Z44" s="1141">
        <v>151.40383626748371</v>
      </c>
      <c r="AA44" s="1457">
        <v>33974964</v>
      </c>
      <c r="AB44" s="1112">
        <v>9288903.9726553392</v>
      </c>
      <c r="AC44" s="1112">
        <v>3244.8345248599712</v>
      </c>
      <c r="AD44" s="1112">
        <v>26508.353035659351</v>
      </c>
      <c r="AE44" s="1112">
        <v>1097.948449567861</v>
      </c>
      <c r="AF44" s="1141">
        <v>155.0738652586075</v>
      </c>
      <c r="AG44" s="1457">
        <v>34795460</v>
      </c>
      <c r="AH44" s="1112">
        <v>9513231.0035949647</v>
      </c>
      <c r="AI44" s="1112">
        <v>3323.197278635339</v>
      </c>
      <c r="AJ44" s="1112">
        <v>27148.529761470523</v>
      </c>
      <c r="AK44" s="1112">
        <v>1124.4639046249249</v>
      </c>
      <c r="AL44" s="1141">
        <v>158.81889910460285</v>
      </c>
      <c r="AM44" s="1457">
        <v>35623243</v>
      </c>
      <c r="AN44" s="1112">
        <v>9739550.7691704892</v>
      </c>
      <c r="AO44" s="1112">
        <v>3402.2561418940741</v>
      </c>
      <c r="AP44" s="1112">
        <v>27794.393284495902</v>
      </c>
      <c r="AQ44" s="1112">
        <v>1151.2149009159518</v>
      </c>
      <c r="AR44" s="1141">
        <v>162.59720071430135</v>
      </c>
      <c r="AS44" s="1457">
        <v>36446852</v>
      </c>
      <c r="AT44" s="1112">
        <v>9964729.1829537116</v>
      </c>
      <c r="AU44" s="1112">
        <v>3480.9163038946649</v>
      </c>
      <c r="AV44" s="1112">
        <v>28436.999657233457</v>
      </c>
      <c r="AW44" s="1112">
        <v>1177.8309894251286</v>
      </c>
      <c r="AX44" s="1141">
        <v>166.35644799481602</v>
      </c>
      <c r="AY44" s="1463"/>
    </row>
    <row r="45" spans="1:51" s="1461" customFormat="1" ht="17.100000000000001" customHeight="1">
      <c r="B45" s="1464" t="s">
        <v>437</v>
      </c>
      <c r="C45" s="1465">
        <v>2963824.440584166</v>
      </c>
      <c r="D45" s="1128"/>
      <c r="E45" s="1128"/>
      <c r="F45" s="1128"/>
      <c r="G45" s="1128"/>
      <c r="H45" s="1142"/>
      <c r="I45" s="1465">
        <v>3111886.069806892</v>
      </c>
      <c r="J45" s="1128"/>
      <c r="K45" s="1128"/>
      <c r="L45" s="1128"/>
      <c r="M45" s="1128"/>
      <c r="N45" s="1142"/>
      <c r="O45" s="1465">
        <v>3324732.9243454887</v>
      </c>
      <c r="P45" s="1128"/>
      <c r="Q45" s="1128"/>
      <c r="R45" s="1128"/>
      <c r="S45" s="1128"/>
      <c r="T45" s="1142"/>
      <c r="U45" s="1465">
        <v>3546258.8691025609</v>
      </c>
      <c r="V45" s="1128"/>
      <c r="W45" s="1128"/>
      <c r="X45" s="1128"/>
      <c r="Y45" s="1128"/>
      <c r="Z45" s="1142"/>
      <c r="AA45" s="1465">
        <v>3632220</v>
      </c>
      <c r="AB45" s="1128"/>
      <c r="AC45" s="1128"/>
      <c r="AD45" s="1128"/>
      <c r="AE45" s="1128"/>
      <c r="AF45" s="1142"/>
      <c r="AG45" s="1465">
        <v>3719938</v>
      </c>
      <c r="AH45" s="1128"/>
      <c r="AI45" s="1128"/>
      <c r="AJ45" s="1128"/>
      <c r="AK45" s="1128"/>
      <c r="AL45" s="1142"/>
      <c r="AM45" s="1465">
        <v>3808435</v>
      </c>
      <c r="AN45" s="1128"/>
      <c r="AO45" s="1128"/>
      <c r="AP45" s="1128"/>
      <c r="AQ45" s="1128"/>
      <c r="AR45" s="1142"/>
      <c r="AS45" s="1465">
        <v>3896486</v>
      </c>
      <c r="AT45" s="1128"/>
      <c r="AU45" s="1128"/>
      <c r="AV45" s="1128"/>
      <c r="AW45" s="1128"/>
      <c r="AX45" s="1142"/>
      <c r="AY45" s="1463"/>
    </row>
    <row r="46" spans="1:51" s="1126" customFormat="1" ht="15.75">
      <c r="B46" s="1131" t="s">
        <v>438</v>
      </c>
      <c r="C46" s="1143">
        <v>9.8466938171645299E-2</v>
      </c>
      <c r="D46" s="1128"/>
      <c r="E46" s="1128"/>
      <c r="F46" s="1128"/>
      <c r="G46" s="1128"/>
      <c r="H46" s="1142"/>
      <c r="I46" s="1143">
        <v>9.963940560463494E-2</v>
      </c>
      <c r="J46" s="1128"/>
      <c r="K46" s="1128"/>
      <c r="L46" s="1128"/>
      <c r="M46" s="1128"/>
      <c r="N46" s="1142"/>
      <c r="O46" s="1143">
        <v>0.10270220844957305</v>
      </c>
      <c r="P46" s="1128"/>
      <c r="Q46" s="1128"/>
      <c r="R46" s="1128"/>
      <c r="S46" s="1128"/>
      <c r="T46" s="1142"/>
      <c r="U46" s="1143">
        <v>0.10611449868996915</v>
      </c>
      <c r="V46" s="1128"/>
      <c r="W46" s="1128"/>
      <c r="X46" s="1128"/>
      <c r="Y46" s="1128"/>
      <c r="Z46" s="1142"/>
      <c r="AA46" s="1154">
        <v>0.10611449868996915</v>
      </c>
      <c r="AB46" s="1128"/>
      <c r="AC46" s="1128"/>
      <c r="AD46" s="1128"/>
      <c r="AE46" s="1128"/>
      <c r="AF46" s="1142"/>
      <c r="AG46" s="1154">
        <v>0.10611449868996915</v>
      </c>
      <c r="AH46" s="1128"/>
      <c r="AI46" s="1128"/>
      <c r="AJ46" s="1128"/>
      <c r="AK46" s="1128"/>
      <c r="AL46" s="1142"/>
      <c r="AM46" s="1154">
        <v>0.10611449868996915</v>
      </c>
      <c r="AN46" s="1128"/>
      <c r="AO46" s="1128"/>
      <c r="AP46" s="1128"/>
      <c r="AQ46" s="1128"/>
      <c r="AR46" s="1142"/>
      <c r="AS46" s="1154">
        <v>0.10611449868996915</v>
      </c>
      <c r="AT46" s="1128"/>
      <c r="AU46" s="1128"/>
      <c r="AV46" s="1128"/>
      <c r="AW46" s="1128"/>
      <c r="AX46" s="1142"/>
      <c r="AY46" s="1127"/>
    </row>
    <row r="47" spans="1:51" s="1126" customFormat="1" ht="16.5" thickBot="1">
      <c r="B47" s="1133" t="s">
        <v>446</v>
      </c>
      <c r="C47" s="1144">
        <v>9.8466938171645299E-2</v>
      </c>
      <c r="D47" s="1129"/>
      <c r="E47" s="1129"/>
      <c r="F47" s="1129"/>
      <c r="G47" s="1129"/>
      <c r="H47" s="1145"/>
      <c r="I47" s="1144">
        <v>9.963940560463494E-2</v>
      </c>
      <c r="J47" s="1129"/>
      <c r="K47" s="1129"/>
      <c r="L47" s="1129"/>
      <c r="M47" s="1129"/>
      <c r="N47" s="1145"/>
      <c r="O47" s="1144">
        <v>0.10270220844957305</v>
      </c>
      <c r="P47" s="1129"/>
      <c r="Q47" s="1129"/>
      <c r="R47" s="1129"/>
      <c r="S47" s="1129"/>
      <c r="T47" s="1145"/>
      <c r="U47" s="1144">
        <v>0.10611449868996915</v>
      </c>
      <c r="V47" s="1129"/>
      <c r="W47" s="1129"/>
      <c r="X47" s="1129"/>
      <c r="Y47" s="1129"/>
      <c r="Z47" s="1145"/>
      <c r="AA47" s="1155">
        <v>0.10611449868996915</v>
      </c>
      <c r="AB47" s="1129"/>
      <c r="AC47" s="1129"/>
      <c r="AD47" s="1129"/>
      <c r="AE47" s="1129"/>
      <c r="AF47" s="1145"/>
      <c r="AG47" s="1155">
        <v>0.10611449868996915</v>
      </c>
      <c r="AH47" s="1129"/>
      <c r="AI47" s="1129"/>
      <c r="AJ47" s="1129"/>
      <c r="AK47" s="1129"/>
      <c r="AL47" s="1145"/>
      <c r="AM47" s="1155">
        <v>0.10611449868996915</v>
      </c>
      <c r="AN47" s="1129"/>
      <c r="AO47" s="1129"/>
      <c r="AP47" s="1129"/>
      <c r="AQ47" s="1129"/>
      <c r="AR47" s="1145"/>
      <c r="AS47" s="1155">
        <v>0.10611449868996915</v>
      </c>
      <c r="AT47" s="1129"/>
      <c r="AU47" s="1129"/>
      <c r="AV47" s="1129"/>
      <c r="AW47" s="1129"/>
      <c r="AX47" s="1145"/>
      <c r="AY47" s="1127"/>
    </row>
    <row r="48" spans="1:51" ht="31.5" customHeight="1" thickBot="1">
      <c r="B48" s="1124" t="s">
        <v>439</v>
      </c>
      <c r="C48" s="1136"/>
      <c r="D48" s="1121"/>
      <c r="E48" s="1121"/>
      <c r="F48" s="1121"/>
      <c r="G48" s="1121"/>
      <c r="H48" s="1137"/>
      <c r="I48" s="1136"/>
      <c r="J48" s="1121"/>
      <c r="K48" s="1121"/>
      <c r="L48" s="1121"/>
      <c r="M48" s="1121"/>
      <c r="N48" s="1137"/>
      <c r="O48" s="1136"/>
      <c r="P48" s="1121"/>
      <c r="Q48" s="1121"/>
      <c r="R48" s="1121"/>
      <c r="S48" s="1121"/>
      <c r="T48" s="1137"/>
      <c r="U48" s="1136"/>
      <c r="V48" s="1121"/>
      <c r="W48" s="1121"/>
      <c r="X48" s="1121"/>
      <c r="Y48" s="1121"/>
      <c r="Z48" s="1137"/>
      <c r="AA48" s="1136"/>
      <c r="AB48" s="1122"/>
      <c r="AC48" s="1122"/>
      <c r="AD48" s="1122"/>
      <c r="AE48" s="1122"/>
      <c r="AF48" s="1123"/>
      <c r="AG48" s="1136"/>
      <c r="AH48" s="1121"/>
      <c r="AI48" s="1121"/>
      <c r="AJ48" s="1121"/>
      <c r="AK48" s="1121"/>
      <c r="AL48" s="1137"/>
      <c r="AM48" s="1136"/>
      <c r="AN48" s="1121"/>
      <c r="AO48" s="1121"/>
      <c r="AP48" s="1121"/>
      <c r="AQ48" s="1121"/>
      <c r="AR48" s="1137"/>
      <c r="AS48" s="1136"/>
      <c r="AT48" s="1122"/>
      <c r="AU48" s="1122"/>
      <c r="AV48" s="1122"/>
      <c r="AW48" s="1122"/>
      <c r="AX48" s="1123"/>
    </row>
    <row r="49" spans="1:51" s="1100" customFormat="1" ht="16.5" customHeight="1">
      <c r="B49" s="1458" t="s">
        <v>16</v>
      </c>
      <c r="C49" s="1455">
        <v>111663712</v>
      </c>
      <c r="D49" s="1116">
        <v>302914722.53876907</v>
      </c>
      <c r="E49" s="1116">
        <v>72432.043878689161</v>
      </c>
      <c r="F49" s="1116">
        <v>1587087.9414885053</v>
      </c>
      <c r="G49" s="1116">
        <v>46528.522962155221</v>
      </c>
      <c r="H49" s="1138">
        <v>25705.949815882177</v>
      </c>
      <c r="I49" s="1455">
        <v>113632555</v>
      </c>
      <c r="J49" s="1116">
        <v>302182219.54845166</v>
      </c>
      <c r="K49" s="1116">
        <v>92083.635940288121</v>
      </c>
      <c r="L49" s="1116">
        <v>1702556.8031886776</v>
      </c>
      <c r="M49" s="1116">
        <v>53544.761221715155</v>
      </c>
      <c r="N49" s="1138">
        <v>26569.953184117043</v>
      </c>
      <c r="O49" s="1455">
        <v>125787203</v>
      </c>
      <c r="P49" s="1117">
        <v>350515229.83185303</v>
      </c>
      <c r="Q49" s="1117">
        <v>81388.764611872917</v>
      </c>
      <c r="R49" s="1117">
        <v>1251122.769246211</v>
      </c>
      <c r="S49" s="1116">
        <v>69723.38761093581</v>
      </c>
      <c r="T49" s="1138">
        <v>23420.123007857317</v>
      </c>
      <c r="U49" s="1455">
        <v>172427302</v>
      </c>
      <c r="V49" s="1117">
        <v>390785624.02420539</v>
      </c>
      <c r="W49" s="1117">
        <v>85131.900387631438</v>
      </c>
      <c r="X49" s="1117">
        <v>1089636.6934857629</v>
      </c>
      <c r="Y49" s="1116">
        <v>85680.18613305538</v>
      </c>
      <c r="Z49" s="1138">
        <v>20672.082400606836</v>
      </c>
      <c r="AA49" s="1455">
        <v>176606940</v>
      </c>
      <c r="AB49" s="1117">
        <v>400258267.55055201</v>
      </c>
      <c r="AC49" s="1117">
        <v>87195.497653027633</v>
      </c>
      <c r="AD49" s="1117">
        <v>1116049.4869358579</v>
      </c>
      <c r="AE49" s="1117">
        <v>87757.07384492064</v>
      </c>
      <c r="AF49" s="1156">
        <v>21173.173677997544</v>
      </c>
      <c r="AG49" s="1455">
        <v>180871998</v>
      </c>
      <c r="AH49" s="1117">
        <v>409924504.71189785</v>
      </c>
      <c r="AI49" s="1117">
        <v>89301.268921348237</v>
      </c>
      <c r="AJ49" s="1117">
        <v>1143002.0820453588</v>
      </c>
      <c r="AK49" s="1117">
        <v>89876.407178275462</v>
      </c>
      <c r="AL49" s="1156">
        <v>21684.505822321185</v>
      </c>
      <c r="AM49" s="1455">
        <v>185174942</v>
      </c>
      <c r="AN49" s="1117">
        <v>419676608.67899388</v>
      </c>
      <c r="AO49" s="1117">
        <v>91425.746108987092</v>
      </c>
      <c r="AP49" s="1117">
        <v>1170194.1015772177</v>
      </c>
      <c r="AQ49" s="1117">
        <v>92014.566905046639</v>
      </c>
      <c r="AR49" s="1156">
        <v>22200.380215834204</v>
      </c>
      <c r="AS49" s="1455">
        <v>189456186</v>
      </c>
      <c r="AT49" s="1117">
        <v>429379531.87165225</v>
      </c>
      <c r="AU49" s="1117">
        <v>93539.509359026895</v>
      </c>
      <c r="AV49" s="1117">
        <v>1197248.9892056831</v>
      </c>
      <c r="AW49" s="1117">
        <v>94141.943691891312</v>
      </c>
      <c r="AX49" s="1156">
        <v>22713.653006424291</v>
      </c>
    </row>
    <row r="50" spans="1:51" s="1100" customFormat="1" ht="15.75">
      <c r="B50" s="1459" t="s">
        <v>21</v>
      </c>
      <c r="C50" s="1456">
        <v>124224649</v>
      </c>
      <c r="D50" s="1110">
        <v>242410355.10155129</v>
      </c>
      <c r="E50" s="1110">
        <v>32846.487077474849</v>
      </c>
      <c r="F50" s="1110">
        <v>1788358.5963020523</v>
      </c>
      <c r="G50" s="1110">
        <v>26356.817199172259</v>
      </c>
      <c r="H50" s="1139">
        <v>21433.292490408199</v>
      </c>
      <c r="I50" s="1456">
        <v>124164391</v>
      </c>
      <c r="J50" s="1110">
        <v>242923513.32802781</v>
      </c>
      <c r="K50" s="1110">
        <v>31530.356936747903</v>
      </c>
      <c r="L50" s="1110">
        <v>1840089.2774614459</v>
      </c>
      <c r="M50" s="1110">
        <v>21332.905631919897</v>
      </c>
      <c r="N50" s="1139">
        <v>25090.719392952058</v>
      </c>
      <c r="O50" s="1456">
        <v>117020698</v>
      </c>
      <c r="P50" s="1111">
        <v>229028896.05275682</v>
      </c>
      <c r="Q50" s="1111">
        <v>31468.781019263362</v>
      </c>
      <c r="R50" s="1111">
        <v>1451913.524689917</v>
      </c>
      <c r="S50" s="1110">
        <v>27178.842370692226</v>
      </c>
      <c r="T50" s="1139">
        <v>19274.474108239534</v>
      </c>
      <c r="U50" s="1456">
        <v>75003868</v>
      </c>
      <c r="V50" s="1111">
        <v>158054396.36170816</v>
      </c>
      <c r="W50" s="1111">
        <v>38679.298323690753</v>
      </c>
      <c r="X50" s="1111">
        <v>-3425.2210586902802</v>
      </c>
      <c r="Y50" s="1110">
        <v>27411.21070142831</v>
      </c>
      <c r="Z50" s="1139">
        <v>-20.037543193338202</v>
      </c>
      <c r="AA50" s="1456">
        <v>76821962</v>
      </c>
      <c r="AB50" s="1111">
        <v>161885634.92951596</v>
      </c>
      <c r="AC50" s="1111">
        <v>39616.884515057012</v>
      </c>
      <c r="AD50" s="1111">
        <v>-3508.2484171529327</v>
      </c>
      <c r="AE50" s="1111">
        <v>28075.658448830931</v>
      </c>
      <c r="AF50" s="1157">
        <v>-20.523253240344722</v>
      </c>
      <c r="AG50" s="1456">
        <v>78677212</v>
      </c>
      <c r="AH50" s="1111">
        <v>165795173.01306373</v>
      </c>
      <c r="AI50" s="1111">
        <v>40573.632276095639</v>
      </c>
      <c r="AJ50" s="1111">
        <v>-3592.9726164271756</v>
      </c>
      <c r="AK50" s="1111">
        <v>28753.685600370198</v>
      </c>
      <c r="AL50" s="1157">
        <v>-21.018889806099047</v>
      </c>
      <c r="AM50" s="1456">
        <v>80548943</v>
      </c>
      <c r="AN50" s="1111">
        <v>169739440.17904449</v>
      </c>
      <c r="AO50" s="1111">
        <v>41538.87898794395</v>
      </c>
      <c r="AP50" s="1111">
        <v>-3678.449434971978</v>
      </c>
      <c r="AQ50" s="1111">
        <v>29437.735780803006</v>
      </c>
      <c r="AR50" s="1157">
        <v>-21.518929194586143</v>
      </c>
      <c r="AS50" s="1456">
        <v>82411234</v>
      </c>
      <c r="AT50" s="1111">
        <v>173663816.03598398</v>
      </c>
      <c r="AU50" s="1111">
        <v>42499.257870145222</v>
      </c>
      <c r="AV50" s="1111">
        <v>-3763.4951859085304</v>
      </c>
      <c r="AW50" s="1111">
        <v>30118.336232055168</v>
      </c>
      <c r="AX50" s="1157">
        <v>-22.016446837564974</v>
      </c>
      <c r="AY50" s="1460"/>
    </row>
    <row r="51" spans="1:51" s="1100" customFormat="1" ht="15.75">
      <c r="B51" s="1459" t="s">
        <v>24</v>
      </c>
      <c r="C51" s="1456">
        <v>50099457</v>
      </c>
      <c r="D51" s="1110">
        <v>114001477.08880116</v>
      </c>
      <c r="E51" s="1110">
        <v>12614.559591894538</v>
      </c>
      <c r="F51" s="1110">
        <v>1576252.1875745871</v>
      </c>
      <c r="G51" s="1110">
        <v>10515.613439162664</v>
      </c>
      <c r="H51" s="1139">
        <v>17294.876913563752</v>
      </c>
      <c r="I51" s="1456">
        <v>50678494</v>
      </c>
      <c r="J51" s="1110">
        <v>114791861.36200529</v>
      </c>
      <c r="K51" s="1110">
        <v>12431.37377887812</v>
      </c>
      <c r="L51" s="1110">
        <v>1623571.5474743261</v>
      </c>
      <c r="M51" s="1110">
        <v>10614.91471277968</v>
      </c>
      <c r="N51" s="1139">
        <v>17265.12793634881</v>
      </c>
      <c r="O51" s="1456">
        <v>49837448</v>
      </c>
      <c r="P51" s="1111">
        <v>115145274.14150542</v>
      </c>
      <c r="Q51" s="1111">
        <v>15442.681554844627</v>
      </c>
      <c r="R51" s="1111">
        <v>1324486.7926447238</v>
      </c>
      <c r="S51" s="1110">
        <v>13289.507719868247</v>
      </c>
      <c r="T51" s="1139">
        <v>13441.044616245876</v>
      </c>
      <c r="U51" s="1456">
        <v>29870099</v>
      </c>
      <c r="V51" s="1111">
        <v>72972108.838846356</v>
      </c>
      <c r="W51" s="1111">
        <v>16453.523775259735</v>
      </c>
      <c r="X51" s="1111">
        <v>346311.41665191675</v>
      </c>
      <c r="Y51" s="1110">
        <v>12074.907969958496</v>
      </c>
      <c r="Z51" s="1139">
        <v>2025.9217874137123</v>
      </c>
      <c r="AA51" s="1456">
        <v>30594149</v>
      </c>
      <c r="AB51" s="1111">
        <v>74740952.757099971</v>
      </c>
      <c r="AC51" s="1111">
        <v>16852.357191572031</v>
      </c>
      <c r="AD51" s="1111">
        <v>354706.00539155927</v>
      </c>
      <c r="AE51" s="1111">
        <v>12367.603739150289</v>
      </c>
      <c r="AF51" s="1157">
        <v>2075.0301315406209</v>
      </c>
      <c r="AG51" s="1456">
        <v>31332997</v>
      </c>
      <c r="AH51" s="1111">
        <v>76545946.766183943</v>
      </c>
      <c r="AI51" s="1111">
        <v>17259.341617748498</v>
      </c>
      <c r="AJ51" s="1111">
        <v>363272.15542176535</v>
      </c>
      <c r="AK51" s="1111">
        <v>12666.281369450768</v>
      </c>
      <c r="AL51" s="1157">
        <v>2125.1421092173268</v>
      </c>
      <c r="AM51" s="1456">
        <v>32078409</v>
      </c>
      <c r="AN51" s="1111">
        <v>78366974.839751452</v>
      </c>
      <c r="AO51" s="1111">
        <v>17669.941354834733</v>
      </c>
      <c r="AP51" s="1111">
        <v>371914.39999924914</v>
      </c>
      <c r="AQ51" s="1111">
        <v>12967.612203230001</v>
      </c>
      <c r="AR51" s="1157">
        <v>2175.6992399956071</v>
      </c>
      <c r="AS51" s="1456">
        <v>32820062</v>
      </c>
      <c r="AT51" s="1111">
        <v>80178819.298046499</v>
      </c>
      <c r="AU51" s="1111">
        <v>18078.47039895851</v>
      </c>
      <c r="AV51" s="1111">
        <v>380513.0609272318</v>
      </c>
      <c r="AW51" s="1111">
        <v>13267.423397368677</v>
      </c>
      <c r="AX51" s="1157">
        <v>2226.001406424306</v>
      </c>
      <c r="AY51" s="1460"/>
    </row>
    <row r="52" spans="1:51" s="1100" customFormat="1" ht="15.75">
      <c r="B52" s="1459" t="s">
        <v>26</v>
      </c>
      <c r="C52" s="1456">
        <v>7632387</v>
      </c>
      <c r="D52" s="1110">
        <v>8803522.1464251783</v>
      </c>
      <c r="E52" s="1110">
        <v>1895.8643319913558</v>
      </c>
      <c r="F52" s="1110">
        <v>26209.75953059291</v>
      </c>
      <c r="G52" s="1110">
        <v>1201.30483263316</v>
      </c>
      <c r="H52" s="1139">
        <v>153.32709325396834</v>
      </c>
      <c r="I52" s="1456">
        <v>8072677</v>
      </c>
      <c r="J52" s="1110">
        <v>9120094.8960697092</v>
      </c>
      <c r="K52" s="1110">
        <v>1953.5610809022226</v>
      </c>
      <c r="L52" s="1110">
        <v>43128.398784774807</v>
      </c>
      <c r="M52" s="1110">
        <v>1384.2157838848461</v>
      </c>
      <c r="N52" s="1139">
        <v>252.30113289093237</v>
      </c>
      <c r="O52" s="1456">
        <v>9456635</v>
      </c>
      <c r="P52" s="1111">
        <v>13939648.532943852</v>
      </c>
      <c r="Q52" s="1111">
        <v>3407.0272000324021</v>
      </c>
      <c r="R52" s="1111">
        <v>48184.505998972927</v>
      </c>
      <c r="S52" s="1110">
        <v>2218.6494466173031</v>
      </c>
      <c r="T52" s="1139">
        <v>281.87936009399169</v>
      </c>
      <c r="U52" s="1456">
        <v>16593844</v>
      </c>
      <c r="V52" s="1111">
        <v>33674325.62684498</v>
      </c>
      <c r="W52" s="1111">
        <v>8163.5444926349037</v>
      </c>
      <c r="X52" s="1111">
        <v>60463.348439739399</v>
      </c>
      <c r="Y52" s="1110">
        <v>5813.8511378515132</v>
      </c>
      <c r="Z52" s="1139">
        <v>353.71058837247602</v>
      </c>
      <c r="AA52" s="1456">
        <v>16996078</v>
      </c>
      <c r="AB52" s="1111">
        <v>34490591.280039705</v>
      </c>
      <c r="AC52" s="1111">
        <v>8361.428811136373</v>
      </c>
      <c r="AD52" s="1111">
        <v>61928.980005918682</v>
      </c>
      <c r="AE52" s="1111">
        <v>5954.7788894330333</v>
      </c>
      <c r="AF52" s="1157">
        <v>362.28453303462487</v>
      </c>
      <c r="AG52" s="1456">
        <v>17406534</v>
      </c>
      <c r="AH52" s="1111">
        <v>35323539.05945266</v>
      </c>
      <c r="AI52" s="1111">
        <v>8563.3573169253159</v>
      </c>
      <c r="AJ52" s="1111">
        <v>63424.564873061609</v>
      </c>
      <c r="AK52" s="1111">
        <v>6098.5867996128409</v>
      </c>
      <c r="AL52" s="1157">
        <v>371.03370450741102</v>
      </c>
      <c r="AM52" s="1456">
        <v>17820635</v>
      </c>
      <c r="AN52" s="1111">
        <v>36163886.053677045</v>
      </c>
      <c r="AO52" s="1111">
        <v>8767.0795874949708</v>
      </c>
      <c r="AP52" s="1111">
        <v>64933.43527139174</v>
      </c>
      <c r="AQ52" s="1111">
        <v>6243.6721795756303</v>
      </c>
      <c r="AR52" s="1157">
        <v>379.86059633764233</v>
      </c>
      <c r="AS52" s="1456">
        <v>18232649</v>
      </c>
      <c r="AT52" s="1111">
        <v>36999995.099238053</v>
      </c>
      <c r="AU52" s="1111">
        <v>8969.7744675578524</v>
      </c>
      <c r="AV52" s="1111">
        <v>66434.696294866313</v>
      </c>
      <c r="AW52" s="1111">
        <v>6388.0258803674187</v>
      </c>
      <c r="AX52" s="1157">
        <v>388.64297332496858</v>
      </c>
      <c r="AY52" s="1460"/>
    </row>
    <row r="53" spans="1:51" s="1100" customFormat="1" ht="15.75">
      <c r="B53" s="1459" t="s">
        <v>28</v>
      </c>
      <c r="C53" s="1456">
        <v>11273582</v>
      </c>
      <c r="D53" s="1110">
        <v>0</v>
      </c>
      <c r="E53" s="1110">
        <v>0</v>
      </c>
      <c r="F53" s="1110">
        <v>0</v>
      </c>
      <c r="G53" s="1110">
        <v>0</v>
      </c>
      <c r="H53" s="1139">
        <v>0</v>
      </c>
      <c r="I53" s="1456">
        <v>10636174</v>
      </c>
      <c r="J53" s="1110">
        <v>0</v>
      </c>
      <c r="K53" s="1110">
        <v>0</v>
      </c>
      <c r="L53" s="1110">
        <v>0</v>
      </c>
      <c r="M53" s="1110">
        <v>0</v>
      </c>
      <c r="N53" s="1139">
        <v>0</v>
      </c>
      <c r="O53" s="1456">
        <v>10212061</v>
      </c>
      <c r="P53" s="1111">
        <v>0</v>
      </c>
      <c r="Q53" s="1111">
        <v>0</v>
      </c>
      <c r="R53" s="1111">
        <v>0</v>
      </c>
      <c r="S53" s="1110">
        <v>0</v>
      </c>
      <c r="T53" s="1139">
        <v>0</v>
      </c>
      <c r="U53" s="1456">
        <v>10270266</v>
      </c>
      <c r="V53" s="1111">
        <v>0</v>
      </c>
      <c r="W53" s="1111">
        <v>0</v>
      </c>
      <c r="X53" s="1111">
        <v>0</v>
      </c>
      <c r="Y53" s="1110">
        <v>0</v>
      </c>
      <c r="Z53" s="1139">
        <v>0</v>
      </c>
      <c r="AA53" s="1456">
        <v>10519217</v>
      </c>
      <c r="AB53" s="1111">
        <v>0</v>
      </c>
      <c r="AC53" s="1111">
        <v>0</v>
      </c>
      <c r="AD53" s="1111">
        <v>0</v>
      </c>
      <c r="AE53" s="1111">
        <v>0</v>
      </c>
      <c r="AF53" s="1157">
        <v>0</v>
      </c>
      <c r="AG53" s="1456">
        <v>10773256</v>
      </c>
      <c r="AH53" s="1111">
        <v>0</v>
      </c>
      <c r="AI53" s="1111">
        <v>0</v>
      </c>
      <c r="AJ53" s="1111">
        <v>0</v>
      </c>
      <c r="AK53" s="1111">
        <v>0</v>
      </c>
      <c r="AL53" s="1157">
        <v>0</v>
      </c>
      <c r="AM53" s="1456">
        <v>11029552</v>
      </c>
      <c r="AN53" s="1111">
        <v>0</v>
      </c>
      <c r="AO53" s="1111">
        <v>0</v>
      </c>
      <c r="AP53" s="1111">
        <v>0</v>
      </c>
      <c r="AQ53" s="1111">
        <v>0</v>
      </c>
      <c r="AR53" s="1157">
        <v>0</v>
      </c>
      <c r="AS53" s="1456">
        <v>11284555</v>
      </c>
      <c r="AT53" s="1111">
        <v>0</v>
      </c>
      <c r="AU53" s="1111">
        <v>0</v>
      </c>
      <c r="AV53" s="1111">
        <v>0</v>
      </c>
      <c r="AW53" s="1111">
        <v>0</v>
      </c>
      <c r="AX53" s="1157">
        <v>0</v>
      </c>
      <c r="AY53" s="1460"/>
    </row>
    <row r="54" spans="1:51" s="1100" customFormat="1" ht="15.75">
      <c r="B54" s="1459" t="s">
        <v>29</v>
      </c>
      <c r="C54" s="1456">
        <v>20242728</v>
      </c>
      <c r="D54" s="1110">
        <v>30039585.806472439</v>
      </c>
      <c r="E54" s="1110">
        <v>5598.4046055799163</v>
      </c>
      <c r="F54" s="1110">
        <v>131166.25441551037</v>
      </c>
      <c r="G54" s="1110">
        <v>3299.4074418163532</v>
      </c>
      <c r="H54" s="1139">
        <v>767.32258833073593</v>
      </c>
      <c r="I54" s="1456">
        <v>18075348</v>
      </c>
      <c r="J54" s="1110">
        <v>24469565.597597733</v>
      </c>
      <c r="K54" s="1110">
        <v>5063.6485722598472</v>
      </c>
      <c r="L54" s="1110">
        <v>213393.52492679853</v>
      </c>
      <c r="M54" s="1110">
        <v>3042.0158906806473</v>
      </c>
      <c r="N54" s="1139">
        <v>1248.352120821771</v>
      </c>
      <c r="O54" s="1456">
        <v>17357594</v>
      </c>
      <c r="P54" s="1111">
        <v>26050543.2581647</v>
      </c>
      <c r="Q54" s="1111">
        <v>7752.417995229026</v>
      </c>
      <c r="R54" s="1111">
        <v>-933.19679243311896</v>
      </c>
      <c r="S54" s="1110">
        <v>3459.6779378619212</v>
      </c>
      <c r="T54" s="1139">
        <v>-5.4592012357337403</v>
      </c>
      <c r="U54" s="1456">
        <v>25191579</v>
      </c>
      <c r="V54" s="1111">
        <v>48458180.095989726</v>
      </c>
      <c r="W54" s="1111">
        <v>13104.689957962722</v>
      </c>
      <c r="X54" s="1111">
        <v>-961.19269563868704</v>
      </c>
      <c r="Y54" s="1110">
        <v>6504.0536393082793</v>
      </c>
      <c r="Z54" s="1139">
        <v>-5.62297726948632</v>
      </c>
      <c r="AA54" s="1456">
        <v>25802223</v>
      </c>
      <c r="AB54" s="1111">
        <v>49632806.381516516</v>
      </c>
      <c r="AC54" s="1111">
        <v>13422.34764254374</v>
      </c>
      <c r="AD54" s="1111">
        <v>-984.4920065809689</v>
      </c>
      <c r="AE54" s="1111">
        <v>6661.711899525113</v>
      </c>
      <c r="AF54" s="1157">
        <v>-5.7592782384986689</v>
      </c>
      <c r="AG54" s="1456">
        <v>26425347</v>
      </c>
      <c r="AH54" s="1111">
        <v>50831438.655630134</v>
      </c>
      <c r="AI54" s="1111">
        <v>13746.49733811117</v>
      </c>
      <c r="AJ54" s="1111">
        <v>-1008.2674885398992</v>
      </c>
      <c r="AK54" s="1111">
        <v>6822.5922418986438</v>
      </c>
      <c r="AL54" s="1157">
        <v>-5.8983648079584112</v>
      </c>
      <c r="AM54" s="1456">
        <v>27054006</v>
      </c>
      <c r="AN54" s="1111">
        <v>52040718.581247583</v>
      </c>
      <c r="AO54" s="1111">
        <v>14073.526509784835</v>
      </c>
      <c r="AP54" s="1111">
        <v>-1032.2541720922634</v>
      </c>
      <c r="AQ54" s="1111">
        <v>6984.901711333413</v>
      </c>
      <c r="AR54" s="1157">
        <v>-6.0386869067397413</v>
      </c>
      <c r="AS54" s="1456">
        <v>27679494</v>
      </c>
      <c r="AT54" s="1111">
        <v>53243899.994846024</v>
      </c>
      <c r="AU54" s="1111">
        <v>14398.906442691061</v>
      </c>
      <c r="AV54" s="1111">
        <v>-1056.1198885510366</v>
      </c>
      <c r="AW54" s="1111">
        <v>7146.3926388994414</v>
      </c>
      <c r="AX54" s="1157">
        <v>-6.178301348023564</v>
      </c>
      <c r="AY54" s="1460"/>
    </row>
    <row r="55" spans="1:51" s="1100" customFormat="1" ht="15.75">
      <c r="A55" s="1100">
        <v>1</v>
      </c>
      <c r="B55" s="1459" t="s">
        <v>31</v>
      </c>
      <c r="C55" s="1456">
        <v>10463105</v>
      </c>
      <c r="D55" s="1110">
        <v>0</v>
      </c>
      <c r="E55" s="1110">
        <v>0</v>
      </c>
      <c r="F55" s="1110">
        <v>0</v>
      </c>
      <c r="G55" s="1110">
        <v>0</v>
      </c>
      <c r="H55" s="1139">
        <v>0</v>
      </c>
      <c r="I55" s="1456">
        <v>10844656</v>
      </c>
      <c r="J55" s="1110">
        <v>0</v>
      </c>
      <c r="K55" s="1110">
        <v>0</v>
      </c>
      <c r="L55" s="1110">
        <v>0</v>
      </c>
      <c r="M55" s="1110">
        <v>0</v>
      </c>
      <c r="N55" s="1139">
        <v>0</v>
      </c>
      <c r="O55" s="1456">
        <v>11226315</v>
      </c>
      <c r="P55" s="1111">
        <v>0</v>
      </c>
      <c r="Q55" s="1111">
        <v>0</v>
      </c>
      <c r="R55" s="1111">
        <v>0</v>
      </c>
      <c r="S55" s="1110">
        <v>0</v>
      </c>
      <c r="T55" s="1139">
        <v>0</v>
      </c>
      <c r="U55" s="1456">
        <v>11568915</v>
      </c>
      <c r="V55" s="1111">
        <v>0</v>
      </c>
      <c r="W55" s="1111">
        <v>0</v>
      </c>
      <c r="X55" s="1111">
        <v>0</v>
      </c>
      <c r="Y55" s="1110">
        <v>0</v>
      </c>
      <c r="Z55" s="1139">
        <v>0</v>
      </c>
      <c r="AA55" s="1456">
        <v>11849345</v>
      </c>
      <c r="AB55" s="1111">
        <v>0</v>
      </c>
      <c r="AC55" s="1111">
        <v>0</v>
      </c>
      <c r="AD55" s="1111">
        <v>0</v>
      </c>
      <c r="AE55" s="1111">
        <v>0</v>
      </c>
      <c r="AF55" s="1157">
        <v>0</v>
      </c>
      <c r="AG55" s="1456">
        <v>12135507</v>
      </c>
      <c r="AH55" s="1111">
        <v>0</v>
      </c>
      <c r="AI55" s="1111">
        <v>0</v>
      </c>
      <c r="AJ55" s="1111">
        <v>0</v>
      </c>
      <c r="AK55" s="1111">
        <v>0</v>
      </c>
      <c r="AL55" s="1157">
        <v>0</v>
      </c>
      <c r="AM55" s="1456">
        <v>12424210</v>
      </c>
      <c r="AN55" s="1111">
        <v>0</v>
      </c>
      <c r="AO55" s="1111">
        <v>0</v>
      </c>
      <c r="AP55" s="1111">
        <v>0</v>
      </c>
      <c r="AQ55" s="1111">
        <v>0</v>
      </c>
      <c r="AR55" s="1157">
        <v>0</v>
      </c>
      <c r="AS55" s="1456">
        <v>12711458</v>
      </c>
      <c r="AT55" s="1111">
        <v>0</v>
      </c>
      <c r="AU55" s="1111">
        <v>0</v>
      </c>
      <c r="AV55" s="1111">
        <v>0</v>
      </c>
      <c r="AW55" s="1111">
        <v>0</v>
      </c>
      <c r="AX55" s="1157">
        <v>0</v>
      </c>
      <c r="AY55" s="1460"/>
    </row>
    <row r="56" spans="1:51" s="1100" customFormat="1" ht="15.75">
      <c r="A56" s="1100">
        <v>2</v>
      </c>
      <c r="B56" s="1459" t="s">
        <v>33</v>
      </c>
      <c r="C56" s="1456">
        <v>3626214</v>
      </c>
      <c r="D56" s="1110">
        <v>0</v>
      </c>
      <c r="E56" s="1110">
        <v>0</v>
      </c>
      <c r="F56" s="1110">
        <v>0</v>
      </c>
      <c r="G56" s="1110">
        <v>0</v>
      </c>
      <c r="H56" s="1139">
        <v>0</v>
      </c>
      <c r="I56" s="1456">
        <v>5437461</v>
      </c>
      <c r="J56" s="1110">
        <v>0</v>
      </c>
      <c r="K56" s="1110">
        <v>0</v>
      </c>
      <c r="L56" s="1110">
        <v>0</v>
      </c>
      <c r="M56" s="1110">
        <v>0</v>
      </c>
      <c r="N56" s="1139">
        <v>0</v>
      </c>
      <c r="O56" s="1456">
        <v>5658120</v>
      </c>
      <c r="P56" s="1111">
        <v>0</v>
      </c>
      <c r="Q56" s="1111">
        <v>0</v>
      </c>
      <c r="R56" s="1111">
        <v>0</v>
      </c>
      <c r="S56" s="1110">
        <v>0</v>
      </c>
      <c r="T56" s="1139">
        <v>0</v>
      </c>
      <c r="U56" s="1456">
        <v>3368510</v>
      </c>
      <c r="V56" s="1111">
        <v>0</v>
      </c>
      <c r="W56" s="1111">
        <v>0</v>
      </c>
      <c r="X56" s="1111">
        <v>0</v>
      </c>
      <c r="Y56" s="1110">
        <v>0</v>
      </c>
      <c r="Z56" s="1139">
        <v>0</v>
      </c>
      <c r="AA56" s="1456">
        <v>3450163</v>
      </c>
      <c r="AB56" s="1111">
        <v>0</v>
      </c>
      <c r="AC56" s="1111">
        <v>0</v>
      </c>
      <c r="AD56" s="1111">
        <v>0</v>
      </c>
      <c r="AE56" s="1111">
        <v>0</v>
      </c>
      <c r="AF56" s="1157">
        <v>0</v>
      </c>
      <c r="AG56" s="1456">
        <v>3533484</v>
      </c>
      <c r="AH56" s="1111">
        <v>0</v>
      </c>
      <c r="AI56" s="1111">
        <v>0</v>
      </c>
      <c r="AJ56" s="1111">
        <v>0</v>
      </c>
      <c r="AK56" s="1111">
        <v>0</v>
      </c>
      <c r="AL56" s="1157">
        <v>0</v>
      </c>
      <c r="AM56" s="1456">
        <v>3617546</v>
      </c>
      <c r="AN56" s="1111">
        <v>0</v>
      </c>
      <c r="AO56" s="1111">
        <v>0</v>
      </c>
      <c r="AP56" s="1111">
        <v>0</v>
      </c>
      <c r="AQ56" s="1111">
        <v>0</v>
      </c>
      <c r="AR56" s="1157">
        <v>0</v>
      </c>
      <c r="AS56" s="1456">
        <v>3701184</v>
      </c>
      <c r="AT56" s="1111">
        <v>0</v>
      </c>
      <c r="AU56" s="1111">
        <v>0</v>
      </c>
      <c r="AV56" s="1111">
        <v>0</v>
      </c>
      <c r="AW56" s="1111">
        <v>0</v>
      </c>
      <c r="AX56" s="1157">
        <v>0</v>
      </c>
      <c r="AY56" s="1460"/>
    </row>
    <row r="57" spans="1:51" s="1100" customFormat="1" ht="15.75">
      <c r="A57" s="1100">
        <v>3</v>
      </c>
      <c r="B57" s="1459" t="s">
        <v>35</v>
      </c>
      <c r="C57" s="1456">
        <v>10000000</v>
      </c>
      <c r="D57" s="1110">
        <v>0</v>
      </c>
      <c r="E57" s="1110">
        <v>0</v>
      </c>
      <c r="F57" s="1110">
        <v>0</v>
      </c>
      <c r="G57" s="1110">
        <v>0</v>
      </c>
      <c r="H57" s="1139">
        <v>0</v>
      </c>
      <c r="I57" s="1456">
        <v>10000000</v>
      </c>
      <c r="J57" s="1110">
        <v>0</v>
      </c>
      <c r="K57" s="1110">
        <v>0</v>
      </c>
      <c r="L57" s="1110">
        <v>0</v>
      </c>
      <c r="M57" s="1110">
        <v>0</v>
      </c>
      <c r="N57" s="1139">
        <v>0</v>
      </c>
      <c r="O57" s="1456">
        <v>10000000</v>
      </c>
      <c r="P57" s="1111">
        <v>0</v>
      </c>
      <c r="Q57" s="1111">
        <v>0</v>
      </c>
      <c r="R57" s="1111">
        <v>0</v>
      </c>
      <c r="S57" s="1110">
        <v>0</v>
      </c>
      <c r="T57" s="1139">
        <v>0</v>
      </c>
      <c r="U57" s="1456">
        <v>10000000</v>
      </c>
      <c r="V57" s="1111">
        <v>0</v>
      </c>
      <c r="W57" s="1111">
        <v>0</v>
      </c>
      <c r="X57" s="1111">
        <v>0</v>
      </c>
      <c r="Y57" s="1110">
        <v>0</v>
      </c>
      <c r="Z57" s="1139">
        <v>0</v>
      </c>
      <c r="AA57" s="1456">
        <v>10000000</v>
      </c>
      <c r="AB57" s="1111">
        <v>0</v>
      </c>
      <c r="AC57" s="1111">
        <v>0</v>
      </c>
      <c r="AD57" s="1111">
        <v>0</v>
      </c>
      <c r="AE57" s="1111">
        <v>0</v>
      </c>
      <c r="AF57" s="1157">
        <v>0</v>
      </c>
      <c r="AG57" s="1456">
        <v>10000000</v>
      </c>
      <c r="AH57" s="1111">
        <v>0</v>
      </c>
      <c r="AI57" s="1111">
        <v>0</v>
      </c>
      <c r="AJ57" s="1111">
        <v>0</v>
      </c>
      <c r="AK57" s="1111">
        <v>0</v>
      </c>
      <c r="AL57" s="1157">
        <v>0</v>
      </c>
      <c r="AM57" s="1456">
        <v>10000000</v>
      </c>
      <c r="AN57" s="1111">
        <v>0</v>
      </c>
      <c r="AO57" s="1111">
        <v>0</v>
      </c>
      <c r="AP57" s="1111">
        <v>0</v>
      </c>
      <c r="AQ57" s="1111">
        <v>0</v>
      </c>
      <c r="AR57" s="1157">
        <v>0</v>
      </c>
      <c r="AS57" s="1456">
        <v>10000000</v>
      </c>
      <c r="AT57" s="1111">
        <v>0</v>
      </c>
      <c r="AU57" s="1111">
        <v>0</v>
      </c>
      <c r="AV57" s="1111">
        <v>0</v>
      </c>
      <c r="AW57" s="1111">
        <v>0</v>
      </c>
      <c r="AX57" s="1157">
        <v>0</v>
      </c>
      <c r="AY57" s="1460"/>
    </row>
    <row r="58" spans="1:51" ht="15.75">
      <c r="A58" s="881">
        <v>4</v>
      </c>
      <c r="B58" s="1131" t="s">
        <v>436</v>
      </c>
      <c r="C58" s="1140">
        <v>349225834</v>
      </c>
      <c r="D58" s="1112">
        <v>698169662.682019</v>
      </c>
      <c r="E58" s="1112">
        <v>125387.3594856298</v>
      </c>
      <c r="F58" s="1112">
        <v>5109074.7393112471</v>
      </c>
      <c r="G58" s="1112">
        <v>87901.665874939659</v>
      </c>
      <c r="H58" s="1141">
        <v>65354.768901438831</v>
      </c>
      <c r="I58" s="1140">
        <v>351541756</v>
      </c>
      <c r="J58" s="1112">
        <v>693487254.73215234</v>
      </c>
      <c r="K58" s="1112">
        <v>143062.57630907622</v>
      </c>
      <c r="L58" s="1112">
        <v>5422739.5518360222</v>
      </c>
      <c r="M58" s="1112">
        <v>89918.81324098022</v>
      </c>
      <c r="N58" s="1141">
        <v>70426.453767130617</v>
      </c>
      <c r="O58" s="1140">
        <v>356556074</v>
      </c>
      <c r="P58" s="1112">
        <v>734679591.81722367</v>
      </c>
      <c r="Q58" s="1112">
        <v>139459.67238124233</v>
      </c>
      <c r="R58" s="1112">
        <v>4074774.3957873913</v>
      </c>
      <c r="S58" s="1112">
        <v>115870.06508597551</v>
      </c>
      <c r="T58" s="1141">
        <v>56412.061891200981</v>
      </c>
      <c r="U58" s="1140">
        <v>354294383</v>
      </c>
      <c r="V58" s="1112">
        <v>703944634.94759464</v>
      </c>
      <c r="W58" s="1112">
        <v>161532.95693717955</v>
      </c>
      <c r="X58" s="1112">
        <v>1492025.0448230901</v>
      </c>
      <c r="Y58" s="1112">
        <v>137484.20958160199</v>
      </c>
      <c r="Z58" s="1141">
        <v>23026.054255930201</v>
      </c>
      <c r="AA58" s="1140">
        <v>362640077</v>
      </c>
      <c r="AB58" s="1113">
        <v>721008252.89872408</v>
      </c>
      <c r="AC58" s="1113">
        <v>165448.51581333677</v>
      </c>
      <c r="AD58" s="1113">
        <v>1528191.7319096019</v>
      </c>
      <c r="AE58" s="1113">
        <v>140816.82682186001</v>
      </c>
      <c r="AF58" s="1125">
        <v>23584.205811093943</v>
      </c>
      <c r="AG58" s="1140">
        <v>371156335</v>
      </c>
      <c r="AH58" s="1112">
        <v>738420602.20622826</v>
      </c>
      <c r="AI58" s="1112">
        <v>169444.09747022885</v>
      </c>
      <c r="AJ58" s="1112">
        <v>1565097.5622352187</v>
      </c>
      <c r="AK58" s="1112">
        <v>144217.55318960792</v>
      </c>
      <c r="AL58" s="1141">
        <v>24153.764381431865</v>
      </c>
      <c r="AM58" s="1140">
        <v>379748243</v>
      </c>
      <c r="AN58" s="1112">
        <v>755987628.33271456</v>
      </c>
      <c r="AO58" s="1112">
        <v>173475.17254904559</v>
      </c>
      <c r="AP58" s="1112">
        <v>1602331.2332407944</v>
      </c>
      <c r="AQ58" s="1112">
        <v>147648.48877998869</v>
      </c>
      <c r="AR58" s="1141">
        <v>24728.382436066127</v>
      </c>
      <c r="AS58" s="1140">
        <v>388296822</v>
      </c>
      <c r="AT58" s="1113">
        <v>773466062.29976666</v>
      </c>
      <c r="AU58" s="1113">
        <v>177485.91853837951</v>
      </c>
      <c r="AV58" s="1113">
        <v>1639377.1313533215</v>
      </c>
      <c r="AW58" s="1113">
        <v>151062.121840582</v>
      </c>
      <c r="AX58" s="1125">
        <v>25300.102637987977</v>
      </c>
      <c r="AY58" s="1102"/>
    </row>
    <row r="59" spans="1:51" ht="15.75">
      <c r="A59" s="881">
        <v>5</v>
      </c>
      <c r="B59" s="1131" t="s">
        <v>440</v>
      </c>
      <c r="C59" s="1168"/>
      <c r="D59" s="1114"/>
      <c r="E59" s="1114"/>
      <c r="F59" s="1114"/>
      <c r="G59" s="1114"/>
      <c r="H59" s="1146"/>
      <c r="I59" s="1168"/>
      <c r="J59" s="1114"/>
      <c r="K59" s="1114"/>
      <c r="L59" s="1114"/>
      <c r="M59" s="1114"/>
      <c r="N59" s="1146"/>
      <c r="O59" s="1168"/>
      <c r="P59" s="1114"/>
      <c r="Q59" s="1114"/>
      <c r="R59" s="1114"/>
      <c r="S59" s="1114"/>
      <c r="T59" s="1146"/>
      <c r="U59" s="1168"/>
      <c r="V59" s="1114"/>
      <c r="W59" s="1114"/>
      <c r="X59" s="1114"/>
      <c r="Y59" s="1114"/>
      <c r="Z59" s="1146"/>
      <c r="AA59" s="1168"/>
      <c r="AB59" s="1114"/>
      <c r="AC59" s="1114"/>
      <c r="AD59" s="1114"/>
      <c r="AE59" s="1114"/>
      <c r="AF59" s="1146"/>
      <c r="AG59" s="1168"/>
      <c r="AH59" s="1114"/>
      <c r="AI59" s="1114"/>
      <c r="AJ59" s="1114"/>
      <c r="AK59" s="1114"/>
      <c r="AL59" s="1146"/>
      <c r="AM59" s="1168"/>
      <c r="AN59" s="1114"/>
      <c r="AO59" s="1114"/>
      <c r="AP59" s="1114"/>
      <c r="AQ59" s="1114"/>
      <c r="AR59" s="1146"/>
      <c r="AS59" s="1168"/>
      <c r="AT59" s="1114"/>
      <c r="AU59" s="1114"/>
      <c r="AV59" s="1114"/>
      <c r="AW59" s="1114"/>
      <c r="AX59" s="1146"/>
      <c r="AY59" s="1102"/>
    </row>
    <row r="60" spans="1:51" ht="15.75">
      <c r="A60" s="881">
        <v>6</v>
      </c>
      <c r="B60" s="1131" t="s">
        <v>441</v>
      </c>
      <c r="C60" s="1505" t="s">
        <v>673</v>
      </c>
      <c r="D60" s="1506" t="s">
        <v>673</v>
      </c>
      <c r="E60" s="1506" t="s">
        <v>673</v>
      </c>
      <c r="F60" s="1506" t="s">
        <v>673</v>
      </c>
      <c r="G60" s="1506" t="s">
        <v>673</v>
      </c>
      <c r="H60" s="1507" t="s">
        <v>673</v>
      </c>
      <c r="I60" s="1505" t="s">
        <v>673</v>
      </c>
      <c r="J60" s="1506" t="s">
        <v>673</v>
      </c>
      <c r="K60" s="1506" t="s">
        <v>673</v>
      </c>
      <c r="L60" s="1506" t="s">
        <v>673</v>
      </c>
      <c r="M60" s="1506" t="s">
        <v>673</v>
      </c>
      <c r="N60" s="1507" t="s">
        <v>673</v>
      </c>
      <c r="O60" s="1505" t="s">
        <v>673</v>
      </c>
      <c r="P60" s="1506" t="s">
        <v>673</v>
      </c>
      <c r="Q60" s="1506" t="s">
        <v>673</v>
      </c>
      <c r="R60" s="1506" t="s">
        <v>673</v>
      </c>
      <c r="S60" s="1506" t="s">
        <v>673</v>
      </c>
      <c r="T60" s="1507" t="s">
        <v>673</v>
      </c>
      <c r="U60" s="1505" t="s">
        <v>673</v>
      </c>
      <c r="V60" s="1506" t="s">
        <v>673</v>
      </c>
      <c r="W60" s="1506" t="s">
        <v>673</v>
      </c>
      <c r="X60" s="1506" t="s">
        <v>673</v>
      </c>
      <c r="Y60" s="1506" t="s">
        <v>673</v>
      </c>
      <c r="Z60" s="1507" t="s">
        <v>673</v>
      </c>
      <c r="AA60" s="1505" t="s">
        <v>673</v>
      </c>
      <c r="AB60" s="1506" t="s">
        <v>673</v>
      </c>
      <c r="AC60" s="1506" t="s">
        <v>673</v>
      </c>
      <c r="AD60" s="1506" t="s">
        <v>673</v>
      </c>
      <c r="AE60" s="1506" t="s">
        <v>673</v>
      </c>
      <c r="AF60" s="1507" t="s">
        <v>673</v>
      </c>
      <c r="AG60" s="1505" t="s">
        <v>673</v>
      </c>
      <c r="AH60" s="1506" t="s">
        <v>673</v>
      </c>
      <c r="AI60" s="1506" t="s">
        <v>673</v>
      </c>
      <c r="AJ60" s="1506" t="s">
        <v>673</v>
      </c>
      <c r="AK60" s="1506" t="s">
        <v>673</v>
      </c>
      <c r="AL60" s="1507" t="s">
        <v>673</v>
      </c>
      <c r="AM60" s="1505" t="s">
        <v>673</v>
      </c>
      <c r="AN60" s="1506" t="s">
        <v>673</v>
      </c>
      <c r="AO60" s="1506" t="s">
        <v>673</v>
      </c>
      <c r="AP60" s="1506" t="s">
        <v>673</v>
      </c>
      <c r="AQ60" s="1506" t="s">
        <v>673</v>
      </c>
      <c r="AR60" s="1507" t="s">
        <v>673</v>
      </c>
      <c r="AS60" s="1505" t="s">
        <v>673</v>
      </c>
      <c r="AT60" s="1506" t="s">
        <v>673</v>
      </c>
      <c r="AU60" s="1506" t="s">
        <v>673</v>
      </c>
      <c r="AV60" s="1506" t="s">
        <v>673</v>
      </c>
      <c r="AW60" s="1506" t="s">
        <v>673</v>
      </c>
      <c r="AX60" s="1507" t="s">
        <v>673</v>
      </c>
      <c r="AY60" s="1102"/>
    </row>
    <row r="61" spans="1:51">
      <c r="A61" s="881">
        <v>8</v>
      </c>
      <c r="B61" s="1159" t="s">
        <v>2306</v>
      </c>
      <c r="C61" s="1160">
        <v>16840122</v>
      </c>
      <c r="D61" s="1169"/>
      <c r="E61" s="1169"/>
      <c r="F61" s="1169"/>
      <c r="G61" s="1169"/>
      <c r="H61" s="1170"/>
      <c r="I61" s="1160">
        <v>17272360</v>
      </c>
      <c r="J61" s="1169"/>
      <c r="K61" s="1169"/>
      <c r="L61" s="1169"/>
      <c r="M61" s="1169"/>
      <c r="N61" s="1170"/>
      <c r="O61" s="1160">
        <v>17600339</v>
      </c>
      <c r="P61" s="1169"/>
      <c r="Q61" s="1169"/>
      <c r="R61" s="1169"/>
      <c r="S61" s="1169"/>
      <c r="T61" s="1170"/>
      <c r="U61" s="1160">
        <v>17777135</v>
      </c>
      <c r="V61" s="1169"/>
      <c r="W61" s="1169"/>
      <c r="X61" s="1169"/>
      <c r="Y61" s="1169"/>
      <c r="Z61" s="1170"/>
      <c r="AA61" s="1160">
        <v>18085175</v>
      </c>
      <c r="AB61" s="1169"/>
      <c r="AC61" s="1169"/>
      <c r="AD61" s="1169"/>
      <c r="AE61" s="1169"/>
      <c r="AF61" s="1170"/>
      <c r="AG61" s="1160">
        <v>18659434</v>
      </c>
      <c r="AH61" s="1169"/>
      <c r="AI61" s="1169"/>
      <c r="AJ61" s="1169"/>
      <c r="AK61" s="1169"/>
      <c r="AL61" s="1170"/>
      <c r="AM61" s="1160">
        <v>19256444</v>
      </c>
      <c r="AN61" s="1169"/>
      <c r="AO61" s="1169"/>
      <c r="AP61" s="1169"/>
      <c r="AQ61" s="1169"/>
      <c r="AR61" s="1170"/>
      <c r="AS61" s="1160">
        <v>19872882</v>
      </c>
      <c r="AT61" s="1169"/>
      <c r="AU61" s="1169"/>
      <c r="AV61" s="1169"/>
      <c r="AW61" s="1169"/>
      <c r="AX61" s="1170"/>
    </row>
    <row r="62" spans="1:51">
      <c r="A62" s="882" t="s">
        <v>442</v>
      </c>
      <c r="B62" s="1130" t="s">
        <v>443</v>
      </c>
      <c r="C62" s="1161">
        <v>4224178</v>
      </c>
      <c r="D62" s="1169"/>
      <c r="E62" s="1169"/>
      <c r="F62" s="1169"/>
      <c r="G62" s="1169"/>
      <c r="H62" s="1170"/>
      <c r="I62" s="1161">
        <v>4253836</v>
      </c>
      <c r="J62" s="1169"/>
      <c r="K62" s="1169"/>
      <c r="L62" s="1169"/>
      <c r="M62" s="1169"/>
      <c r="N62" s="1170"/>
      <c r="O62" s="1161">
        <v>4314419</v>
      </c>
      <c r="P62" s="1169"/>
      <c r="Q62" s="1169"/>
      <c r="R62" s="1169"/>
      <c r="S62" s="1169"/>
      <c r="T62" s="1170"/>
      <c r="U62" s="1161">
        <v>4290341</v>
      </c>
      <c r="V62" s="1169"/>
      <c r="W62" s="1169"/>
      <c r="X62" s="1169"/>
      <c r="Y62" s="1169"/>
      <c r="Z62" s="1170"/>
      <c r="AA62" s="1161">
        <v>4391562</v>
      </c>
      <c r="AB62" s="1169"/>
      <c r="AC62" s="1169"/>
      <c r="AD62" s="1169"/>
      <c r="AE62" s="1169"/>
      <c r="AF62" s="1170"/>
      <c r="AG62" s="1161">
        <v>4494851</v>
      </c>
      <c r="AH62" s="1169"/>
      <c r="AI62" s="1169"/>
      <c r="AJ62" s="1169"/>
      <c r="AK62" s="1169"/>
      <c r="AL62" s="1170"/>
      <c r="AM62" s="1161">
        <v>4599057</v>
      </c>
      <c r="AN62" s="1169"/>
      <c r="AO62" s="1169"/>
      <c r="AP62" s="1169"/>
      <c r="AQ62" s="1169"/>
      <c r="AR62" s="1170"/>
      <c r="AS62" s="1161">
        <v>4702738</v>
      </c>
      <c r="AT62" s="1169"/>
      <c r="AU62" s="1169"/>
      <c r="AV62" s="1169"/>
      <c r="AW62" s="1169"/>
      <c r="AX62" s="1170"/>
    </row>
    <row r="63" spans="1:51">
      <c r="A63" s="882" t="s">
        <v>444</v>
      </c>
      <c r="B63" s="1130" t="s">
        <v>445</v>
      </c>
      <c r="C63" s="1161">
        <v>12615944</v>
      </c>
      <c r="D63" s="1169"/>
      <c r="E63" s="1169"/>
      <c r="F63" s="1169"/>
      <c r="G63" s="1169"/>
      <c r="H63" s="1170"/>
      <c r="I63" s="1161">
        <v>13018524</v>
      </c>
      <c r="J63" s="1169"/>
      <c r="K63" s="1169"/>
      <c r="L63" s="1169"/>
      <c r="M63" s="1169"/>
      <c r="N63" s="1170"/>
      <c r="O63" s="1161">
        <v>13285920</v>
      </c>
      <c r="P63" s="1169"/>
      <c r="Q63" s="1169"/>
      <c r="R63" s="1169"/>
      <c r="S63" s="1169"/>
      <c r="T63" s="1170"/>
      <c r="U63" s="1161">
        <v>13486794</v>
      </c>
      <c r="V63" s="1169"/>
      <c r="W63" s="1169"/>
      <c r="X63" s="1169"/>
      <c r="Y63" s="1169"/>
      <c r="Z63" s="1170"/>
      <c r="AA63" s="1161">
        <v>13693613</v>
      </c>
      <c r="AB63" s="1169"/>
      <c r="AC63" s="1169"/>
      <c r="AD63" s="1169"/>
      <c r="AE63" s="1169"/>
      <c r="AF63" s="1170"/>
      <c r="AG63" s="1161">
        <v>14164583</v>
      </c>
      <c r="AH63" s="1169"/>
      <c r="AI63" s="1169"/>
      <c r="AJ63" s="1169"/>
      <c r="AK63" s="1169"/>
      <c r="AL63" s="1170"/>
      <c r="AM63" s="1161">
        <v>14657387</v>
      </c>
      <c r="AN63" s="1169"/>
      <c r="AO63" s="1169"/>
      <c r="AP63" s="1169"/>
      <c r="AQ63" s="1169"/>
      <c r="AR63" s="1170"/>
      <c r="AS63" s="1161">
        <v>15170144</v>
      </c>
      <c r="AT63" s="1169"/>
      <c r="AU63" s="1169"/>
      <c r="AV63" s="1169"/>
      <c r="AW63" s="1169"/>
      <c r="AX63" s="1170"/>
    </row>
    <row r="64" spans="1:51" ht="15.75">
      <c r="B64" s="1132" t="s">
        <v>2307</v>
      </c>
      <c r="C64" s="1162">
        <v>318364930.43661547</v>
      </c>
      <c r="D64" s="1169"/>
      <c r="E64" s="1169"/>
      <c r="F64" s="1169"/>
      <c r="G64" s="1169"/>
      <c r="H64" s="1170"/>
      <c r="I64" s="1162">
        <v>324504476.95523512</v>
      </c>
      <c r="J64" s="1169"/>
      <c r="K64" s="1169"/>
      <c r="L64" s="1169"/>
      <c r="M64" s="1169"/>
      <c r="N64" s="1170"/>
      <c r="O64" s="1162">
        <v>344029400.85624647</v>
      </c>
      <c r="P64" s="1169"/>
      <c r="Q64" s="1169"/>
      <c r="R64" s="1169"/>
      <c r="S64" s="1169"/>
      <c r="T64" s="1170"/>
      <c r="U64" s="1162">
        <v>387712085.76727396</v>
      </c>
      <c r="V64" s="1169"/>
      <c r="W64" s="1169"/>
      <c r="X64" s="1169"/>
      <c r="Y64" s="1169"/>
      <c r="Z64" s="1170"/>
      <c r="AA64" s="1162">
        <v>397110227</v>
      </c>
      <c r="AB64" s="1169"/>
      <c r="AC64" s="1169"/>
      <c r="AD64" s="1169"/>
      <c r="AE64" s="1169"/>
      <c r="AF64" s="1170"/>
      <c r="AG64" s="1162">
        <v>406700439</v>
      </c>
      <c r="AH64" s="1169"/>
      <c r="AI64" s="1169"/>
      <c r="AJ64" s="1169"/>
      <c r="AK64" s="1169"/>
      <c r="AL64" s="1170"/>
      <c r="AM64" s="1162">
        <v>416375842</v>
      </c>
      <c r="AN64" s="1169"/>
      <c r="AO64" s="1169"/>
      <c r="AP64" s="1169"/>
      <c r="AQ64" s="1169"/>
      <c r="AR64" s="1170"/>
      <c r="AS64" s="1162">
        <v>426002451</v>
      </c>
      <c r="AT64" s="1169"/>
      <c r="AU64" s="1169"/>
      <c r="AV64" s="1169"/>
      <c r="AW64" s="1169"/>
      <c r="AX64" s="1170"/>
      <c r="AY64" s="1102"/>
    </row>
    <row r="65" spans="1:51" ht="17.100000000000001" customHeight="1">
      <c r="B65" s="1131" t="s">
        <v>2308</v>
      </c>
      <c r="C65" s="1163">
        <v>0.85214001840142994</v>
      </c>
      <c r="D65" s="1169"/>
      <c r="E65" s="1169"/>
      <c r="F65" s="1169"/>
      <c r="G65" s="1169"/>
      <c r="H65" s="1170"/>
      <c r="I65" s="1163">
        <v>0.86886452597647645</v>
      </c>
      <c r="J65" s="1169"/>
      <c r="K65" s="1169"/>
      <c r="L65" s="1169"/>
      <c r="M65" s="1169"/>
      <c r="N65" s="1170"/>
      <c r="O65" s="1163">
        <v>0.88383156986628519</v>
      </c>
      <c r="P65" s="1169"/>
      <c r="Q65" s="1169"/>
      <c r="R65" s="1169"/>
      <c r="S65" s="1169"/>
      <c r="T65" s="1170"/>
      <c r="U65" s="1163">
        <v>0.90719554874673547</v>
      </c>
      <c r="V65" s="1169"/>
      <c r="W65" s="1169"/>
      <c r="X65" s="1169"/>
      <c r="Y65" s="1169"/>
      <c r="Z65" s="1170"/>
      <c r="AA65" s="1163">
        <v>0.90719554874673547</v>
      </c>
      <c r="AB65" s="1169"/>
      <c r="AC65" s="1169"/>
      <c r="AD65" s="1169"/>
      <c r="AE65" s="1169"/>
      <c r="AF65" s="1170"/>
      <c r="AG65" s="1163">
        <v>0.90719554874673547</v>
      </c>
      <c r="AH65" s="1169"/>
      <c r="AI65" s="1169"/>
      <c r="AJ65" s="1169"/>
      <c r="AK65" s="1169"/>
      <c r="AL65" s="1170"/>
      <c r="AM65" s="1163">
        <v>0.90719554874673547</v>
      </c>
      <c r="AN65" s="1169"/>
      <c r="AO65" s="1169"/>
      <c r="AP65" s="1169"/>
      <c r="AQ65" s="1169"/>
      <c r="AR65" s="1170"/>
      <c r="AS65" s="1163">
        <v>0.90719554874673547</v>
      </c>
      <c r="AT65" s="1169"/>
      <c r="AU65" s="1169"/>
      <c r="AV65" s="1169"/>
      <c r="AW65" s="1169"/>
      <c r="AX65" s="1170"/>
      <c r="AY65" s="1102"/>
    </row>
    <row r="66" spans="1:51" ht="15.75">
      <c r="B66" s="1131" t="s">
        <v>2309</v>
      </c>
      <c r="C66" s="1163">
        <v>0.91804931307961091</v>
      </c>
      <c r="D66" s="1169"/>
      <c r="E66" s="1169"/>
      <c r="F66" s="1169"/>
      <c r="G66" s="1169"/>
      <c r="H66" s="1170"/>
      <c r="I66" s="1163">
        <v>0.93399508552904953</v>
      </c>
      <c r="J66" s="1169"/>
      <c r="K66" s="1169"/>
      <c r="L66" s="1169"/>
      <c r="M66" s="1169"/>
      <c r="N66" s="1170"/>
      <c r="O66" s="1163">
        <v>0.97143769495805476</v>
      </c>
      <c r="P66" s="1169"/>
      <c r="Q66" s="1169"/>
      <c r="R66" s="1169"/>
      <c r="S66" s="1169"/>
      <c r="T66" s="1170"/>
      <c r="U66" s="1163">
        <v>1.0928405479813874</v>
      </c>
      <c r="V66" s="1169"/>
      <c r="W66" s="1169"/>
      <c r="X66" s="1169"/>
      <c r="Y66" s="1169"/>
      <c r="Z66" s="1170"/>
      <c r="AA66" s="1163">
        <v>1.0928405479813874</v>
      </c>
      <c r="AB66" s="1169"/>
      <c r="AC66" s="1169"/>
      <c r="AD66" s="1169"/>
      <c r="AE66" s="1169"/>
      <c r="AF66" s="1170"/>
      <c r="AG66" s="1163">
        <v>1.0928405479813874</v>
      </c>
      <c r="AH66" s="1169"/>
      <c r="AI66" s="1169"/>
      <c r="AJ66" s="1169"/>
      <c r="AK66" s="1169"/>
      <c r="AL66" s="1170"/>
      <c r="AM66" s="1163">
        <v>1.0928405479813874</v>
      </c>
      <c r="AN66" s="1169"/>
      <c r="AO66" s="1169"/>
      <c r="AP66" s="1169"/>
      <c r="AQ66" s="1169"/>
      <c r="AR66" s="1170"/>
      <c r="AS66" s="1163">
        <v>1.0928405479813874</v>
      </c>
      <c r="AT66" s="1169"/>
      <c r="AU66" s="1169"/>
      <c r="AV66" s="1169"/>
      <c r="AW66" s="1169"/>
      <c r="AX66" s="1170"/>
      <c r="AY66" s="1102"/>
    </row>
    <row r="67" spans="1:51" ht="15.75">
      <c r="B67" s="1131" t="s">
        <v>2310</v>
      </c>
      <c r="C67" s="1163">
        <v>0.71718699106821593</v>
      </c>
      <c r="D67" s="1169"/>
      <c r="E67" s="1169"/>
      <c r="F67" s="1169"/>
      <c r="G67" s="1169"/>
      <c r="H67" s="1170"/>
      <c r="I67" s="1163">
        <v>0.80328017181123734</v>
      </c>
      <c r="J67" s="1169"/>
      <c r="K67" s="1169"/>
      <c r="L67" s="1169"/>
      <c r="M67" s="1169"/>
      <c r="N67" s="1170"/>
      <c r="O67" s="1163">
        <v>0.84079745919755378</v>
      </c>
      <c r="P67" s="1169"/>
      <c r="Q67" s="1169"/>
      <c r="R67" s="1169"/>
      <c r="S67" s="1169"/>
      <c r="T67" s="1170"/>
      <c r="U67" s="1163">
        <v>0.94538784563258738</v>
      </c>
      <c r="V67" s="1169"/>
      <c r="W67" s="1169"/>
      <c r="X67" s="1169"/>
      <c r="Y67" s="1169"/>
      <c r="Z67" s="1170"/>
      <c r="AA67" s="1163">
        <v>0.94538784563258738</v>
      </c>
      <c r="AB67" s="1169"/>
      <c r="AC67" s="1169"/>
      <c r="AD67" s="1169"/>
      <c r="AE67" s="1169"/>
      <c r="AF67" s="1170"/>
      <c r="AG67" s="1163">
        <v>0.94538784563258738</v>
      </c>
      <c r="AH67" s="1169"/>
      <c r="AI67" s="1169"/>
      <c r="AJ67" s="1169"/>
      <c r="AK67" s="1169"/>
      <c r="AL67" s="1170"/>
      <c r="AM67" s="1163">
        <v>0.94538784563258738</v>
      </c>
      <c r="AN67" s="1169"/>
      <c r="AO67" s="1169"/>
      <c r="AP67" s="1169"/>
      <c r="AQ67" s="1169"/>
      <c r="AR67" s="1170"/>
      <c r="AS67" s="1163">
        <v>0.94538784563258738</v>
      </c>
      <c r="AT67" s="1169"/>
      <c r="AU67" s="1169"/>
      <c r="AV67" s="1169"/>
      <c r="AW67" s="1169"/>
      <c r="AX67" s="1170"/>
      <c r="AY67" s="1102"/>
    </row>
    <row r="68" spans="1:51" ht="15.75">
      <c r="A68" s="881">
        <v>7</v>
      </c>
      <c r="B68" s="1131" t="s">
        <v>27</v>
      </c>
      <c r="C68" s="1161">
        <v>19429736</v>
      </c>
      <c r="D68" s="1110">
        <v>1086687491.6313148</v>
      </c>
      <c r="E68" s="1110">
        <v>212950.60274205633</v>
      </c>
      <c r="F68" s="1110">
        <v>0</v>
      </c>
      <c r="G68" s="1110">
        <v>145099.35243159797</v>
      </c>
      <c r="H68" s="1139">
        <v>0</v>
      </c>
      <c r="I68" s="1161">
        <v>19702111</v>
      </c>
      <c r="J68" s="1110">
        <v>975446560.26340175</v>
      </c>
      <c r="K68" s="1110">
        <v>198667.13615074518</v>
      </c>
      <c r="L68" s="1110">
        <v>0</v>
      </c>
      <c r="M68" s="1110">
        <v>120454.95428081189</v>
      </c>
      <c r="N68" s="1139">
        <v>0</v>
      </c>
      <c r="O68" s="1161">
        <v>19975038</v>
      </c>
      <c r="P68" s="1110">
        <v>888313947.06720281</v>
      </c>
      <c r="Q68" s="1110">
        <v>184677.90945255314</v>
      </c>
      <c r="R68" s="1110">
        <v>0</v>
      </c>
      <c r="S68" s="1110">
        <v>121092.5691232698</v>
      </c>
      <c r="T68" s="1139">
        <v>0</v>
      </c>
      <c r="U68" s="1161">
        <v>20135396</v>
      </c>
      <c r="V68" s="1110">
        <v>798091400.60008764</v>
      </c>
      <c r="W68" s="1110">
        <v>168510.38802357903</v>
      </c>
      <c r="X68" s="1110">
        <v>0</v>
      </c>
      <c r="Y68" s="1110">
        <v>112874.31739078011</v>
      </c>
      <c r="Z68" s="1139">
        <v>0</v>
      </c>
      <c r="AA68" s="1161">
        <v>20623478</v>
      </c>
      <c r="AB68" s="1110">
        <v>817437136.15063381</v>
      </c>
      <c r="AC68" s="1110">
        <v>172595.0798292706</v>
      </c>
      <c r="AD68" s="1110">
        <v>0</v>
      </c>
      <c r="AE68" s="1110">
        <v>115610.39084433262</v>
      </c>
      <c r="AF68" s="1139">
        <v>0</v>
      </c>
      <c r="AG68" s="1161">
        <v>21121535</v>
      </c>
      <c r="AH68" s="1110">
        <v>837178242.98867154</v>
      </c>
      <c r="AI68" s="1110">
        <v>176763.25100714748</v>
      </c>
      <c r="AJ68" s="1110">
        <v>0</v>
      </c>
      <c r="AK68" s="1110">
        <v>118402.38178322325</v>
      </c>
      <c r="AL68" s="1139">
        <v>0</v>
      </c>
      <c r="AM68" s="1161">
        <v>21624016</v>
      </c>
      <c r="AN68" s="1110">
        <v>857094713.38937199</v>
      </c>
      <c r="AO68" s="1110">
        <v>180968.44874860751</v>
      </c>
      <c r="AP68" s="1110">
        <v>0</v>
      </c>
      <c r="AQ68" s="1110">
        <v>121219.17444584612</v>
      </c>
      <c r="AR68" s="1139">
        <v>0</v>
      </c>
      <c r="AS68" s="1161">
        <v>22123963</v>
      </c>
      <c r="AT68" s="1110">
        <v>876910743.1629343</v>
      </c>
      <c r="AU68" s="1110">
        <v>185152.43928367531</v>
      </c>
      <c r="AV68" s="1110">
        <v>0</v>
      </c>
      <c r="AW68" s="1110">
        <v>124021.76175903408</v>
      </c>
      <c r="AX68" s="1139">
        <v>0</v>
      </c>
    </row>
    <row r="69" spans="1:51">
      <c r="A69" s="881">
        <v>9</v>
      </c>
      <c r="B69" s="1132" t="s">
        <v>2311</v>
      </c>
      <c r="C69" s="1160">
        <v>385495692</v>
      </c>
      <c r="D69" s="1104"/>
      <c r="E69" s="1104"/>
      <c r="F69" s="1104"/>
      <c r="G69" s="1104"/>
      <c r="H69" s="1147"/>
      <c r="I69" s="1160">
        <v>388516227</v>
      </c>
      <c r="J69" s="1104"/>
      <c r="K69" s="1104"/>
      <c r="L69" s="1104"/>
      <c r="M69" s="1104"/>
      <c r="N69" s="1147"/>
      <c r="O69" s="1160">
        <v>394131451</v>
      </c>
      <c r="P69" s="1104"/>
      <c r="Q69" s="1104"/>
      <c r="R69" s="1104"/>
      <c r="S69" s="1104"/>
      <c r="T69" s="1147"/>
      <c r="U69" s="1160">
        <v>392206914</v>
      </c>
      <c r="V69" s="1104"/>
      <c r="W69" s="1104"/>
      <c r="X69" s="1104"/>
      <c r="Y69" s="1104"/>
      <c r="Z69" s="1147"/>
      <c r="AA69" s="1160">
        <v>401348730</v>
      </c>
      <c r="AB69" s="1104"/>
      <c r="AC69" s="1104"/>
      <c r="AD69" s="1104"/>
      <c r="AE69" s="1104"/>
      <c r="AF69" s="1147"/>
      <c r="AG69" s="1160">
        <v>410937304</v>
      </c>
      <c r="AH69" s="1104"/>
      <c r="AI69" s="1104"/>
      <c r="AJ69" s="1104"/>
      <c r="AK69" s="1104"/>
      <c r="AL69" s="1147"/>
      <c r="AM69" s="1160">
        <v>420628703</v>
      </c>
      <c r="AN69" s="1104"/>
      <c r="AO69" s="1104"/>
      <c r="AP69" s="1104"/>
      <c r="AQ69" s="1104"/>
      <c r="AR69" s="1147"/>
      <c r="AS69" s="1160">
        <v>430293667</v>
      </c>
      <c r="AT69" s="1104"/>
      <c r="AU69" s="1104"/>
      <c r="AV69" s="1104"/>
      <c r="AW69" s="1104"/>
      <c r="AX69" s="1147"/>
    </row>
    <row r="70" spans="1:51">
      <c r="A70" s="881">
        <v>10</v>
      </c>
      <c r="B70" s="1131" t="s">
        <v>2312</v>
      </c>
      <c r="C70" s="1158">
        <v>10000000</v>
      </c>
      <c r="D70" s="1104"/>
      <c r="E70" s="1148"/>
      <c r="F70" s="1148"/>
      <c r="G70" s="1148"/>
      <c r="H70" s="1149"/>
      <c r="I70" s="1158">
        <v>10000000</v>
      </c>
      <c r="J70" s="1104"/>
      <c r="K70" s="1148"/>
      <c r="L70" s="1148"/>
      <c r="M70" s="1148"/>
      <c r="N70" s="1149"/>
      <c r="O70" s="1158">
        <v>10000000</v>
      </c>
      <c r="P70" s="1104"/>
      <c r="Q70" s="1148"/>
      <c r="R70" s="1148"/>
      <c r="S70" s="1148"/>
      <c r="T70" s="1149"/>
      <c r="U70" s="1158">
        <v>10000000</v>
      </c>
      <c r="V70" s="1104"/>
      <c r="W70" s="1148"/>
      <c r="X70" s="1148"/>
      <c r="Y70" s="1148"/>
      <c r="Z70" s="1149"/>
      <c r="AA70" s="1158">
        <v>10000000</v>
      </c>
      <c r="AB70" s="1104"/>
      <c r="AC70" s="1148"/>
      <c r="AD70" s="1148"/>
      <c r="AE70" s="1148"/>
      <c r="AF70" s="1149"/>
      <c r="AG70" s="1158">
        <v>10000000</v>
      </c>
      <c r="AH70" s="1104"/>
      <c r="AI70" s="1148"/>
      <c r="AJ70" s="1148"/>
      <c r="AK70" s="1148"/>
      <c r="AL70" s="1149"/>
      <c r="AM70" s="1158">
        <v>10000000</v>
      </c>
      <c r="AN70" s="1104"/>
      <c r="AO70" s="1148"/>
      <c r="AP70" s="1148"/>
      <c r="AQ70" s="1148"/>
      <c r="AR70" s="1149"/>
      <c r="AS70" s="1158">
        <v>10000000</v>
      </c>
      <c r="AT70" s="1104"/>
      <c r="AU70" s="1148"/>
      <c r="AV70" s="1148"/>
      <c r="AW70" s="1148"/>
      <c r="AX70" s="1149"/>
    </row>
    <row r="71" spans="1:51" ht="29.25" customHeight="1">
      <c r="A71" s="881">
        <v>11</v>
      </c>
      <c r="B71" s="1132" t="s">
        <v>2313</v>
      </c>
      <c r="C71" s="1158">
        <v>375495692</v>
      </c>
      <c r="D71" s="1104"/>
      <c r="E71" s="1104"/>
      <c r="F71" s="1148"/>
      <c r="G71" s="1104"/>
      <c r="H71" s="1147"/>
      <c r="I71" s="1158">
        <v>378516227</v>
      </c>
      <c r="J71" s="1104"/>
      <c r="K71" s="1104"/>
      <c r="L71" s="1148"/>
      <c r="M71" s="1104"/>
      <c r="N71" s="1147"/>
      <c r="O71" s="1158">
        <v>384131451</v>
      </c>
      <c r="P71" s="1104"/>
      <c r="Q71" s="1104"/>
      <c r="R71" s="1148"/>
      <c r="S71" s="1104"/>
      <c r="T71" s="1147"/>
      <c r="U71" s="1158">
        <v>382206914</v>
      </c>
      <c r="V71" s="1104"/>
      <c r="W71" s="1104"/>
      <c r="X71" s="1148"/>
      <c r="Y71" s="1104"/>
      <c r="Z71" s="1147"/>
      <c r="AA71" s="1158">
        <v>391348730</v>
      </c>
      <c r="AB71" s="1104"/>
      <c r="AC71" s="1104"/>
      <c r="AD71" s="1148"/>
      <c r="AE71" s="1104"/>
      <c r="AF71" s="1147"/>
      <c r="AG71" s="1158">
        <v>400937304</v>
      </c>
      <c r="AH71" s="1104"/>
      <c r="AI71" s="1104"/>
      <c r="AJ71" s="1148"/>
      <c r="AK71" s="1104"/>
      <c r="AL71" s="1147"/>
      <c r="AM71" s="1158">
        <v>410628703</v>
      </c>
      <c r="AN71" s="1104"/>
      <c r="AO71" s="1104"/>
      <c r="AP71" s="1148"/>
      <c r="AQ71" s="1104"/>
      <c r="AR71" s="1147"/>
      <c r="AS71" s="1158">
        <v>420293667</v>
      </c>
      <c r="AT71" s="1104"/>
      <c r="AU71" s="1104"/>
      <c r="AV71" s="1148"/>
      <c r="AW71" s="1104"/>
      <c r="AX71" s="1147"/>
    </row>
    <row r="72" spans="1:51" ht="29.25" customHeight="1">
      <c r="B72" s="1132" t="s">
        <v>447</v>
      </c>
      <c r="C72" s="1164">
        <v>0.22624157030275596</v>
      </c>
      <c r="D72" s="1104"/>
      <c r="E72" s="1104"/>
      <c r="F72" s="1148"/>
      <c r="G72" s="1104"/>
      <c r="H72" s="1147"/>
      <c r="I72" s="1164">
        <v>0.24000095509775859</v>
      </c>
      <c r="J72" s="1104"/>
      <c r="K72" s="1104"/>
      <c r="L72" s="1148"/>
      <c r="M72" s="1104"/>
      <c r="N72" s="1147"/>
      <c r="O72" s="1164">
        <v>0.2356300083327465</v>
      </c>
      <c r="P72" s="1104"/>
      <c r="Q72" s="1104"/>
      <c r="R72" s="1148"/>
      <c r="S72" s="1104"/>
      <c r="T72" s="1147"/>
      <c r="U72" s="1164">
        <v>0.23708325956657078</v>
      </c>
      <c r="V72" s="1104"/>
      <c r="W72" s="1104"/>
      <c r="X72" s="1148"/>
      <c r="Y72" s="1104"/>
      <c r="Z72" s="1147"/>
      <c r="AA72" s="1164">
        <v>0.23715769819925059</v>
      </c>
      <c r="AB72" s="1104"/>
      <c r="AC72" s="1104"/>
      <c r="AD72" s="1148"/>
      <c r="AE72" s="1104"/>
      <c r="AF72" s="1147"/>
      <c r="AG72" s="1164">
        <v>0.23707636344060418</v>
      </c>
      <c r="AH72" s="1104"/>
      <c r="AI72" s="1104"/>
      <c r="AJ72" s="1148"/>
      <c r="AK72" s="1104"/>
      <c r="AL72" s="1147"/>
      <c r="AM72" s="1164">
        <v>0.23698796817912654</v>
      </c>
      <c r="AN72" s="1104"/>
      <c r="AO72" s="1104"/>
      <c r="AP72" s="1148"/>
      <c r="AQ72" s="1104"/>
      <c r="AR72" s="1147"/>
      <c r="AS72" s="1164">
        <v>0.23689141858994511</v>
      </c>
      <c r="AT72" s="1104"/>
      <c r="AU72" s="1104"/>
      <c r="AV72" s="1148"/>
      <c r="AW72" s="1104"/>
      <c r="AX72" s="1147"/>
    </row>
    <row r="73" spans="1:51" ht="29.25" customHeight="1">
      <c r="A73" s="881">
        <v>12</v>
      </c>
      <c r="B73" s="1131" t="s">
        <v>448</v>
      </c>
      <c r="C73" s="1165">
        <v>0</v>
      </c>
      <c r="D73" s="1104"/>
      <c r="E73" s="1148"/>
      <c r="F73" s="1148"/>
      <c r="G73" s="1148"/>
      <c r="H73" s="1149"/>
      <c r="I73" s="1165">
        <v>0</v>
      </c>
      <c r="J73" s="1104"/>
      <c r="K73" s="1148"/>
      <c r="L73" s="1148"/>
      <c r="M73" s="1148"/>
      <c r="N73" s="1149"/>
      <c r="O73" s="1165">
        <v>0</v>
      </c>
      <c r="P73" s="1104"/>
      <c r="Q73" s="1148"/>
      <c r="R73" s="1148"/>
      <c r="S73" s="1148"/>
      <c r="T73" s="1149"/>
      <c r="U73" s="1165">
        <v>0</v>
      </c>
      <c r="V73" s="1104"/>
      <c r="W73" s="1148"/>
      <c r="X73" s="1148"/>
      <c r="Y73" s="1148"/>
      <c r="Z73" s="1149"/>
      <c r="AA73" s="1165">
        <v>0</v>
      </c>
      <c r="AB73" s="1104"/>
      <c r="AC73" s="1148"/>
      <c r="AD73" s="1148"/>
      <c r="AE73" s="1148"/>
      <c r="AF73" s="1149"/>
      <c r="AG73" s="1165">
        <v>0</v>
      </c>
      <c r="AH73" s="1104"/>
      <c r="AI73" s="1148"/>
      <c r="AJ73" s="1148"/>
      <c r="AK73" s="1148"/>
      <c r="AL73" s="1149"/>
      <c r="AM73" s="1165">
        <v>0</v>
      </c>
      <c r="AN73" s="1104"/>
      <c r="AO73" s="1148"/>
      <c r="AP73" s="1148"/>
      <c r="AQ73" s="1148"/>
      <c r="AR73" s="1149"/>
      <c r="AS73" s="1165">
        <v>0</v>
      </c>
      <c r="AT73" s="1104"/>
      <c r="AU73" s="1148"/>
      <c r="AV73" s="1148"/>
      <c r="AW73" s="1148"/>
      <c r="AX73" s="1149"/>
    </row>
    <row r="74" spans="1:51">
      <c r="B74" s="1131"/>
      <c r="C74" s="1166"/>
      <c r="D74" s="1150"/>
      <c r="E74" s="1148"/>
      <c r="F74" s="1148"/>
      <c r="G74" s="1148"/>
      <c r="H74" s="1149"/>
      <c r="I74" s="1166"/>
      <c r="J74" s="1150"/>
      <c r="K74" s="1148"/>
      <c r="L74" s="1148"/>
      <c r="M74" s="1148"/>
      <c r="N74" s="1149"/>
      <c r="O74" s="1166"/>
      <c r="P74" s="1150"/>
      <c r="Q74" s="1148"/>
      <c r="R74" s="1148"/>
      <c r="S74" s="1148"/>
      <c r="T74" s="1149"/>
      <c r="U74" s="1166"/>
      <c r="V74" s="1150"/>
      <c r="W74" s="1148"/>
      <c r="X74" s="1148"/>
      <c r="Y74" s="1148"/>
      <c r="Z74" s="1149"/>
      <c r="AA74" s="1166"/>
      <c r="AB74" s="1150"/>
      <c r="AC74" s="1148"/>
      <c r="AD74" s="1148"/>
      <c r="AE74" s="1148"/>
      <c r="AF74" s="1149"/>
      <c r="AG74" s="1166"/>
      <c r="AH74" s="1150"/>
      <c r="AI74" s="1148"/>
      <c r="AJ74" s="1148"/>
      <c r="AK74" s="1148"/>
      <c r="AL74" s="1149"/>
      <c r="AM74" s="1166"/>
      <c r="AN74" s="1150"/>
      <c r="AO74" s="1148"/>
      <c r="AP74" s="1148"/>
      <c r="AQ74" s="1148"/>
      <c r="AR74" s="1149"/>
      <c r="AS74" s="1166"/>
      <c r="AT74" s="1150"/>
      <c r="AU74" s="1148"/>
      <c r="AV74" s="1148"/>
      <c r="AW74" s="1148"/>
      <c r="AX74" s="1149"/>
    </row>
    <row r="75" spans="1:51">
      <c r="B75" s="1134" t="s">
        <v>449</v>
      </c>
      <c r="C75" s="1166"/>
      <c r="D75" s="1150"/>
      <c r="E75" s="1148"/>
      <c r="F75" s="1148"/>
      <c r="G75" s="1148"/>
      <c r="H75" s="1149"/>
      <c r="I75" s="1166"/>
      <c r="J75" s="1150"/>
      <c r="K75" s="1148"/>
      <c r="L75" s="1148"/>
      <c r="M75" s="1148"/>
      <c r="N75" s="1149"/>
      <c r="O75" s="1166"/>
      <c r="P75" s="1150"/>
      <c r="Q75" s="1148"/>
      <c r="R75" s="1148"/>
      <c r="S75" s="1148"/>
      <c r="T75" s="1149"/>
      <c r="U75" s="1166"/>
      <c r="V75" s="1150"/>
      <c r="W75" s="1148"/>
      <c r="X75" s="1148"/>
      <c r="Y75" s="1148"/>
      <c r="Z75" s="1149"/>
      <c r="AA75" s="1166"/>
      <c r="AB75" s="1150"/>
      <c r="AC75" s="1148"/>
      <c r="AD75" s="1148"/>
      <c r="AE75" s="1148"/>
      <c r="AF75" s="1149"/>
      <c r="AG75" s="1166"/>
      <c r="AH75" s="1150"/>
      <c r="AI75" s="1148"/>
      <c r="AJ75" s="1148"/>
      <c r="AK75" s="1148"/>
      <c r="AL75" s="1149"/>
      <c r="AM75" s="1166"/>
      <c r="AN75" s="1150"/>
      <c r="AO75" s="1148"/>
      <c r="AP75" s="1148"/>
      <c r="AQ75" s="1148"/>
      <c r="AR75" s="1149"/>
      <c r="AS75" s="1166"/>
      <c r="AT75" s="1150"/>
      <c r="AU75" s="1148"/>
      <c r="AV75" s="1148"/>
      <c r="AW75" s="1148"/>
      <c r="AX75" s="1149"/>
    </row>
    <row r="76" spans="1:51">
      <c r="A76" s="881">
        <v>13</v>
      </c>
      <c r="B76" s="1132" t="s">
        <v>450</v>
      </c>
      <c r="C76" s="1160">
        <v>49536869.296800002</v>
      </c>
      <c r="D76" s="1104"/>
      <c r="E76" s="1148"/>
      <c r="F76" s="1148"/>
      <c r="G76" s="1148"/>
      <c r="H76" s="1149"/>
      <c r="I76" s="1160">
        <v>60398393.415199995</v>
      </c>
      <c r="J76" s="1104"/>
      <c r="K76" s="1148"/>
      <c r="L76" s="1148"/>
      <c r="M76" s="1148"/>
      <c r="N76" s="1149"/>
      <c r="O76" s="1160">
        <v>64003712.312200002</v>
      </c>
      <c r="P76" s="1104"/>
      <c r="Q76" s="1148"/>
      <c r="R76" s="1148"/>
      <c r="S76" s="1148"/>
      <c r="T76" s="1149"/>
      <c r="U76" s="1160">
        <v>72854945.715200007</v>
      </c>
      <c r="V76" s="1104"/>
      <c r="W76" s="1148"/>
      <c r="X76" s="1148"/>
      <c r="Y76" s="1148"/>
      <c r="Z76" s="1149"/>
      <c r="AA76" s="1160">
        <v>70844809.838300005</v>
      </c>
      <c r="AB76" s="1104"/>
      <c r="AC76" s="1148"/>
      <c r="AD76" s="1148"/>
      <c r="AE76" s="1148"/>
      <c r="AF76" s="1149"/>
      <c r="AG76" s="1160">
        <v>77496598.294499993</v>
      </c>
      <c r="AH76" s="1104"/>
      <c r="AI76" s="1148"/>
      <c r="AJ76" s="1148"/>
      <c r="AK76" s="1148"/>
      <c r="AL76" s="1149"/>
      <c r="AM76" s="1160">
        <v>84798421.820900008</v>
      </c>
      <c r="AN76" s="1104"/>
      <c r="AO76" s="1148"/>
      <c r="AP76" s="1148"/>
      <c r="AQ76" s="1148"/>
      <c r="AR76" s="1149"/>
      <c r="AS76" s="1160">
        <v>92814751.006099999</v>
      </c>
      <c r="AT76" s="1104"/>
      <c r="AU76" s="1148"/>
      <c r="AV76" s="1148"/>
      <c r="AW76" s="1148"/>
      <c r="AX76" s="1149"/>
    </row>
    <row r="77" spans="1:51" s="882" customFormat="1" ht="15.75">
      <c r="A77" s="882" t="s">
        <v>451</v>
      </c>
      <c r="B77" s="1135" t="s">
        <v>452</v>
      </c>
      <c r="C77" s="1165">
        <v>0</v>
      </c>
      <c r="D77" s="1104"/>
      <c r="E77" s="1148"/>
      <c r="F77" s="1148"/>
      <c r="G77" s="1148"/>
      <c r="H77" s="1149"/>
      <c r="I77" s="1165">
        <v>0</v>
      </c>
      <c r="J77" s="1104"/>
      <c r="K77" s="1148"/>
      <c r="L77" s="1148"/>
      <c r="M77" s="1148"/>
      <c r="N77" s="1149"/>
      <c r="O77" s="1165">
        <v>0</v>
      </c>
      <c r="P77" s="1104"/>
      <c r="Q77" s="1148"/>
      <c r="R77" s="1148"/>
      <c r="S77" s="1148"/>
      <c r="T77" s="1149"/>
      <c r="U77" s="1165" t="s">
        <v>2104</v>
      </c>
      <c r="V77" s="1104"/>
      <c r="W77" s="1148"/>
      <c r="X77" s="1148"/>
      <c r="Y77" s="1148"/>
      <c r="Z77" s="1149"/>
      <c r="AA77" s="1165">
        <v>0</v>
      </c>
      <c r="AB77" s="1104"/>
      <c r="AC77" s="1148"/>
      <c r="AD77" s="1148"/>
      <c r="AE77" s="1148"/>
      <c r="AF77" s="1149"/>
      <c r="AG77" s="1165">
        <v>0</v>
      </c>
      <c r="AH77" s="1104"/>
      <c r="AI77" s="1148"/>
      <c r="AJ77" s="1148"/>
      <c r="AK77" s="1148"/>
      <c r="AL77" s="1149"/>
      <c r="AM77" s="1165">
        <v>0</v>
      </c>
      <c r="AN77" s="1104"/>
      <c r="AO77" s="1148"/>
      <c r="AP77" s="1148"/>
      <c r="AQ77" s="1148"/>
      <c r="AR77" s="1149"/>
      <c r="AS77" s="1165">
        <v>0</v>
      </c>
      <c r="AT77" s="1104"/>
      <c r="AU77" s="1148"/>
      <c r="AV77" s="1148"/>
      <c r="AW77" s="1148"/>
      <c r="AX77" s="1149"/>
    </row>
    <row r="78" spans="1:51" s="882" customFormat="1" ht="15.75">
      <c r="A78" s="882" t="s">
        <v>453</v>
      </c>
      <c r="B78" s="1135" t="s">
        <v>1750</v>
      </c>
      <c r="C78" s="1165">
        <v>35666501.296800002</v>
      </c>
      <c r="D78" s="1104"/>
      <c r="E78" s="1148"/>
      <c r="F78" s="1148"/>
      <c r="G78" s="1148"/>
      <c r="H78" s="1149"/>
      <c r="I78" s="1165">
        <v>45682477.415199995</v>
      </c>
      <c r="J78" s="1104"/>
      <c r="K78" s="1148"/>
      <c r="L78" s="1148"/>
      <c r="M78" s="1148"/>
      <c r="N78" s="1149"/>
      <c r="O78" s="1165">
        <v>49011946.312200002</v>
      </c>
      <c r="P78" s="1104"/>
      <c r="Q78" s="1148"/>
      <c r="R78" s="1148"/>
      <c r="S78" s="1148"/>
      <c r="T78" s="1149"/>
      <c r="U78" s="1165">
        <v>57504480.7152</v>
      </c>
      <c r="V78" s="1104"/>
      <c r="W78" s="1148"/>
      <c r="X78" s="1148"/>
      <c r="Y78" s="1148"/>
      <c r="Z78" s="1149"/>
      <c r="AA78" s="1165">
        <v>64188000.846299998</v>
      </c>
      <c r="AB78" s="1104"/>
      <c r="AC78" s="1148"/>
      <c r="AD78" s="1148"/>
      <c r="AE78" s="1148"/>
      <c r="AF78" s="1149"/>
      <c r="AG78" s="1165">
        <v>70606800.3345</v>
      </c>
      <c r="AH78" s="1104"/>
      <c r="AI78" s="1148"/>
      <c r="AJ78" s="1148"/>
      <c r="AK78" s="1148"/>
      <c r="AL78" s="1149"/>
      <c r="AM78" s="1165">
        <v>77667480.252900004</v>
      </c>
      <c r="AN78" s="1104"/>
      <c r="AO78" s="1148"/>
      <c r="AP78" s="1148"/>
      <c r="AQ78" s="1148"/>
      <c r="AR78" s="1149"/>
      <c r="AS78" s="1165">
        <v>85434228.486100003</v>
      </c>
      <c r="AT78" s="1104"/>
      <c r="AU78" s="1148"/>
      <c r="AV78" s="1148"/>
      <c r="AW78" s="1148"/>
      <c r="AX78" s="1149"/>
    </row>
    <row r="79" spans="1:51" s="882" customFormat="1" ht="15.75">
      <c r="A79" s="882" t="s">
        <v>454</v>
      </c>
      <c r="B79" s="1135" t="s">
        <v>1751</v>
      </c>
      <c r="C79" s="1165">
        <v>5536603</v>
      </c>
      <c r="D79" s="1104"/>
      <c r="E79" s="1148"/>
      <c r="F79" s="1148"/>
      <c r="G79" s="1148"/>
      <c r="H79" s="1149"/>
      <c r="I79" s="1165">
        <v>5797151</v>
      </c>
      <c r="J79" s="1104"/>
      <c r="K79" s="1148"/>
      <c r="L79" s="1148"/>
      <c r="M79" s="1148"/>
      <c r="N79" s="1149"/>
      <c r="O79" s="1165">
        <v>6073001</v>
      </c>
      <c r="P79" s="1104"/>
      <c r="Q79" s="1148"/>
      <c r="R79" s="1148"/>
      <c r="S79" s="1148"/>
      <c r="T79" s="1149"/>
      <c r="U79" s="1165">
        <v>6431700</v>
      </c>
      <c r="V79" s="1104"/>
      <c r="W79" s="1148"/>
      <c r="X79" s="1148"/>
      <c r="Y79" s="1148"/>
      <c r="Z79" s="1149"/>
      <c r="AA79" s="1165">
        <v>6656808.9919999996</v>
      </c>
      <c r="AB79" s="1104"/>
      <c r="AC79" s="1148"/>
      <c r="AD79" s="1148"/>
      <c r="AE79" s="1148"/>
      <c r="AF79" s="1149"/>
      <c r="AG79" s="1165">
        <v>6889797.959999999</v>
      </c>
      <c r="AH79" s="1104"/>
      <c r="AI79" s="1148"/>
      <c r="AJ79" s="1148"/>
      <c r="AK79" s="1148"/>
      <c r="AL79" s="1149"/>
      <c r="AM79" s="1165">
        <v>7130941.567999999</v>
      </c>
      <c r="AN79" s="1104"/>
      <c r="AO79" s="1148"/>
      <c r="AP79" s="1148"/>
      <c r="AQ79" s="1148"/>
      <c r="AR79" s="1149"/>
      <c r="AS79" s="1165">
        <v>7380522.5199999996</v>
      </c>
      <c r="AT79" s="1104"/>
      <c r="AU79" s="1148"/>
      <c r="AV79" s="1148"/>
      <c r="AW79" s="1148"/>
      <c r="AX79" s="1149"/>
    </row>
    <row r="80" spans="1:51" s="882" customFormat="1" ht="15.75">
      <c r="A80" s="882" t="s">
        <v>455</v>
      </c>
      <c r="B80" s="1135" t="s">
        <v>1752</v>
      </c>
      <c r="C80" s="1165">
        <v>8333765</v>
      </c>
      <c r="D80" s="1104"/>
      <c r="E80" s="1148"/>
      <c r="F80" s="1148"/>
      <c r="G80" s="1148"/>
      <c r="H80" s="1149"/>
      <c r="I80" s="1165">
        <v>8918765</v>
      </c>
      <c r="J80" s="1104"/>
      <c r="K80" s="1148"/>
      <c r="L80" s="1148"/>
      <c r="M80" s="1148"/>
      <c r="N80" s="1149"/>
      <c r="O80" s="1165">
        <v>8918765</v>
      </c>
      <c r="P80" s="1104"/>
      <c r="Q80" s="1148"/>
      <c r="R80" s="1148"/>
      <c r="S80" s="1148"/>
      <c r="T80" s="1149"/>
      <c r="U80" s="1165">
        <v>8918765</v>
      </c>
      <c r="V80" s="1104"/>
      <c r="W80" s="1148"/>
      <c r="X80" s="1148"/>
      <c r="Y80" s="1148"/>
      <c r="Z80" s="1149"/>
      <c r="AA80" s="1165">
        <v>0</v>
      </c>
      <c r="AB80" s="1104"/>
      <c r="AC80" s="1148"/>
      <c r="AD80" s="1148"/>
      <c r="AE80" s="1148"/>
      <c r="AF80" s="1149"/>
      <c r="AG80" s="1165">
        <v>0</v>
      </c>
      <c r="AH80" s="1104"/>
      <c r="AI80" s="1148"/>
      <c r="AJ80" s="1148"/>
      <c r="AK80" s="1148"/>
      <c r="AL80" s="1149"/>
      <c r="AM80" s="1165">
        <v>0</v>
      </c>
      <c r="AN80" s="1104"/>
      <c r="AO80" s="1148"/>
      <c r="AP80" s="1148"/>
      <c r="AQ80" s="1148"/>
      <c r="AR80" s="1149"/>
      <c r="AS80" s="1165">
        <v>0</v>
      </c>
      <c r="AT80" s="1104"/>
      <c r="AU80" s="1148"/>
      <c r="AV80" s="1148"/>
      <c r="AW80" s="1148"/>
      <c r="AX80" s="1149"/>
    </row>
    <row r="81" spans="1:50" s="882" customFormat="1" ht="15.75">
      <c r="A81" s="882" t="s">
        <v>1696</v>
      </c>
      <c r="B81" s="1135"/>
      <c r="C81" s="1165">
        <v>0</v>
      </c>
      <c r="D81" s="1104"/>
      <c r="E81" s="1148"/>
      <c r="F81" s="1148"/>
      <c r="G81" s="1148"/>
      <c r="H81" s="1149"/>
      <c r="I81" s="1165">
        <v>0</v>
      </c>
      <c r="J81" s="1104"/>
      <c r="K81" s="1148"/>
      <c r="L81" s="1148"/>
      <c r="M81" s="1148"/>
      <c r="N81" s="1149"/>
      <c r="O81" s="1165">
        <v>0</v>
      </c>
      <c r="P81" s="1104"/>
      <c r="Q81" s="1148"/>
      <c r="R81" s="1148"/>
      <c r="S81" s="1148"/>
      <c r="T81" s="1149"/>
      <c r="U81" s="1165">
        <v>0</v>
      </c>
      <c r="V81" s="1104"/>
      <c r="W81" s="1148"/>
      <c r="X81" s="1148"/>
      <c r="Y81" s="1148"/>
      <c r="Z81" s="1149"/>
      <c r="AA81" s="1165">
        <v>0</v>
      </c>
      <c r="AB81" s="1104"/>
      <c r="AC81" s="1148"/>
      <c r="AD81" s="1148"/>
      <c r="AE81" s="1148"/>
      <c r="AF81" s="1149"/>
      <c r="AG81" s="1165">
        <v>0</v>
      </c>
      <c r="AH81" s="1104"/>
      <c r="AI81" s="1148"/>
      <c r="AJ81" s="1148"/>
      <c r="AK81" s="1148"/>
      <c r="AL81" s="1149"/>
      <c r="AM81" s="1165">
        <v>0</v>
      </c>
      <c r="AN81" s="1104"/>
      <c r="AO81" s="1148"/>
      <c r="AP81" s="1148"/>
      <c r="AQ81" s="1148"/>
      <c r="AR81" s="1149"/>
      <c r="AS81" s="1165">
        <v>0</v>
      </c>
      <c r="AT81" s="1104"/>
      <c r="AU81" s="1148"/>
      <c r="AV81" s="1148"/>
      <c r="AW81" s="1148"/>
      <c r="AX81" s="1149"/>
    </row>
    <row r="82" spans="1:50" s="882" customFormat="1">
      <c r="A82" s="881">
        <v>14</v>
      </c>
      <c r="B82" s="1132" t="s">
        <v>456</v>
      </c>
      <c r="C82" s="1160">
        <v>0</v>
      </c>
      <c r="D82" s="1104"/>
      <c r="E82" s="1148"/>
      <c r="F82" s="1148"/>
      <c r="G82" s="1148"/>
      <c r="H82" s="1149"/>
      <c r="I82" s="1160">
        <v>0</v>
      </c>
      <c r="J82" s="1104"/>
      <c r="K82" s="1148"/>
      <c r="L82" s="1148"/>
      <c r="M82" s="1148"/>
      <c r="N82" s="1149"/>
      <c r="O82" s="1160">
        <v>0</v>
      </c>
      <c r="P82" s="1104"/>
      <c r="Q82" s="1148"/>
      <c r="R82" s="1148"/>
      <c r="S82" s="1148"/>
      <c r="T82" s="1149"/>
      <c r="U82" s="1160">
        <v>0</v>
      </c>
      <c r="V82" s="1104"/>
      <c r="W82" s="1148"/>
      <c r="X82" s="1148"/>
      <c r="Y82" s="1148"/>
      <c r="Z82" s="1149"/>
      <c r="AA82" s="1160">
        <v>0</v>
      </c>
      <c r="AB82" s="1104"/>
      <c r="AC82" s="1148"/>
      <c r="AD82" s="1148"/>
      <c r="AE82" s="1148"/>
      <c r="AF82" s="1149"/>
      <c r="AG82" s="1160">
        <v>0</v>
      </c>
      <c r="AH82" s="1104"/>
      <c r="AI82" s="1148"/>
      <c r="AJ82" s="1148"/>
      <c r="AK82" s="1148"/>
      <c r="AL82" s="1149"/>
      <c r="AM82" s="1160">
        <v>0</v>
      </c>
      <c r="AN82" s="1104"/>
      <c r="AO82" s="1148"/>
      <c r="AP82" s="1148"/>
      <c r="AQ82" s="1148"/>
      <c r="AR82" s="1149"/>
      <c r="AS82" s="1160">
        <v>0</v>
      </c>
      <c r="AT82" s="1104"/>
      <c r="AU82" s="1148"/>
      <c r="AV82" s="1148"/>
      <c r="AW82" s="1148"/>
      <c r="AX82" s="1149"/>
    </row>
    <row r="83" spans="1:50" ht="15.75">
      <c r="A83" s="882" t="s">
        <v>457</v>
      </c>
      <c r="B83" s="1135" t="s">
        <v>1765</v>
      </c>
      <c r="C83" s="1165">
        <v>0</v>
      </c>
      <c r="D83" s="1104"/>
      <c r="E83" s="1148"/>
      <c r="F83" s="1148"/>
      <c r="G83" s="1148"/>
      <c r="H83" s="1149"/>
      <c r="I83" s="1165">
        <v>0</v>
      </c>
      <c r="J83" s="1104"/>
      <c r="K83" s="1148"/>
      <c r="L83" s="1148"/>
      <c r="M83" s="1148"/>
      <c r="N83" s="1149"/>
      <c r="O83" s="1165">
        <v>0</v>
      </c>
      <c r="P83" s="1104"/>
      <c r="Q83" s="1148"/>
      <c r="R83" s="1148"/>
      <c r="S83" s="1148"/>
      <c r="T83" s="1149"/>
      <c r="U83" s="1165">
        <v>0</v>
      </c>
      <c r="V83" s="1104"/>
      <c r="W83" s="1148"/>
      <c r="X83" s="1148"/>
      <c r="Y83" s="1148"/>
      <c r="Z83" s="1149"/>
      <c r="AA83" s="1165">
        <v>0</v>
      </c>
      <c r="AB83" s="1104"/>
      <c r="AC83" s="1148"/>
      <c r="AD83" s="1148"/>
      <c r="AE83" s="1148"/>
      <c r="AF83" s="1149"/>
      <c r="AG83" s="1165">
        <v>0</v>
      </c>
      <c r="AH83" s="1104"/>
      <c r="AI83" s="1148"/>
      <c r="AJ83" s="1148"/>
      <c r="AK83" s="1148"/>
      <c r="AL83" s="1149"/>
      <c r="AM83" s="1165">
        <v>0</v>
      </c>
      <c r="AN83" s="1104"/>
      <c r="AO83" s="1148"/>
      <c r="AP83" s="1148"/>
      <c r="AQ83" s="1148"/>
      <c r="AR83" s="1149"/>
      <c r="AS83" s="1165">
        <v>0</v>
      </c>
      <c r="AT83" s="1104"/>
      <c r="AU83" s="1148"/>
      <c r="AV83" s="1148"/>
      <c r="AW83" s="1148"/>
      <c r="AX83" s="1149"/>
    </row>
    <row r="84" spans="1:50" ht="15.75">
      <c r="A84" s="882" t="s">
        <v>458</v>
      </c>
      <c r="B84" s="1135" t="s">
        <v>460</v>
      </c>
      <c r="C84" s="1165">
        <v>0</v>
      </c>
      <c r="D84" s="1104"/>
      <c r="E84" s="1148"/>
      <c r="F84" s="1148"/>
      <c r="G84" s="1148"/>
      <c r="H84" s="1149"/>
      <c r="I84" s="1165">
        <v>0</v>
      </c>
      <c r="J84" s="1104"/>
      <c r="K84" s="1148"/>
      <c r="L84" s="1148"/>
      <c r="M84" s="1148"/>
      <c r="N84" s="1149"/>
      <c r="O84" s="1165">
        <v>0</v>
      </c>
      <c r="P84" s="1104"/>
      <c r="Q84" s="1148"/>
      <c r="R84" s="1148"/>
      <c r="S84" s="1148"/>
      <c r="T84" s="1149"/>
      <c r="U84" s="1165">
        <v>0</v>
      </c>
      <c r="V84" s="1104"/>
      <c r="W84" s="1148"/>
      <c r="X84" s="1148"/>
      <c r="Y84" s="1148"/>
      <c r="Z84" s="1149"/>
      <c r="AA84" s="1165">
        <v>0</v>
      </c>
      <c r="AB84" s="1104"/>
      <c r="AC84" s="1148"/>
      <c r="AD84" s="1148"/>
      <c r="AE84" s="1148"/>
      <c r="AF84" s="1149"/>
      <c r="AG84" s="1165">
        <v>0</v>
      </c>
      <c r="AH84" s="1104"/>
      <c r="AI84" s="1148"/>
      <c r="AJ84" s="1148"/>
      <c r="AK84" s="1148"/>
      <c r="AL84" s="1149"/>
      <c r="AM84" s="1165">
        <v>0</v>
      </c>
      <c r="AN84" s="1104"/>
      <c r="AO84" s="1148"/>
      <c r="AP84" s="1148"/>
      <c r="AQ84" s="1148"/>
      <c r="AR84" s="1149"/>
      <c r="AS84" s="1165">
        <v>0</v>
      </c>
      <c r="AT84" s="1104"/>
      <c r="AU84" s="1148"/>
      <c r="AV84" s="1148"/>
      <c r="AW84" s="1148"/>
      <c r="AX84" s="1149"/>
    </row>
    <row r="85" spans="1:50" ht="15.75">
      <c r="A85" s="882" t="s">
        <v>459</v>
      </c>
      <c r="B85" s="1135" t="s">
        <v>462</v>
      </c>
      <c r="C85" s="1165"/>
      <c r="D85" s="1104"/>
      <c r="E85" s="1148"/>
      <c r="F85" s="1148"/>
      <c r="G85" s="1148"/>
      <c r="H85" s="1149"/>
      <c r="I85" s="1165"/>
      <c r="J85" s="1104"/>
      <c r="K85" s="1148"/>
      <c r="L85" s="1148"/>
      <c r="M85" s="1148"/>
      <c r="N85" s="1149"/>
      <c r="O85" s="1165"/>
      <c r="P85" s="1104"/>
      <c r="Q85" s="1148"/>
      <c r="R85" s="1148"/>
      <c r="S85" s="1148"/>
      <c r="T85" s="1149"/>
      <c r="U85" s="1165"/>
      <c r="V85" s="1104"/>
      <c r="W85" s="1148"/>
      <c r="X85" s="1148"/>
      <c r="Y85" s="1148"/>
      <c r="Z85" s="1149"/>
      <c r="AA85" s="1165"/>
      <c r="AB85" s="1104"/>
      <c r="AC85" s="1148"/>
      <c r="AD85" s="1148"/>
      <c r="AE85" s="1148"/>
      <c r="AF85" s="1149"/>
      <c r="AG85" s="1165"/>
      <c r="AH85" s="1104"/>
      <c r="AI85" s="1148"/>
      <c r="AJ85" s="1148"/>
      <c r="AK85" s="1148"/>
      <c r="AL85" s="1149"/>
      <c r="AM85" s="1165"/>
      <c r="AN85" s="1104"/>
      <c r="AO85" s="1148"/>
      <c r="AP85" s="1148"/>
      <c r="AQ85" s="1148"/>
      <c r="AR85" s="1149"/>
      <c r="AS85" s="1165"/>
      <c r="AT85" s="1104"/>
      <c r="AU85" s="1148"/>
      <c r="AV85" s="1148"/>
      <c r="AW85" s="1148"/>
      <c r="AX85" s="1149"/>
    </row>
    <row r="86" spans="1:50">
      <c r="A86" s="882" t="s">
        <v>461</v>
      </c>
      <c r="B86" s="1130"/>
      <c r="C86" s="1165">
        <v>0</v>
      </c>
      <c r="D86" s="1104"/>
      <c r="E86" s="1148"/>
      <c r="F86" s="1148"/>
      <c r="G86" s="1148"/>
      <c r="H86" s="1149"/>
      <c r="I86" s="1165">
        <v>0</v>
      </c>
      <c r="J86" s="1104"/>
      <c r="K86" s="1148"/>
      <c r="L86" s="1148"/>
      <c r="M86" s="1148"/>
      <c r="N86" s="1149"/>
      <c r="O86" s="1165">
        <v>0</v>
      </c>
      <c r="P86" s="1104"/>
      <c r="Q86" s="1148"/>
      <c r="R86" s="1148"/>
      <c r="S86" s="1148"/>
      <c r="T86" s="1149"/>
      <c r="U86" s="1165">
        <v>0</v>
      </c>
      <c r="V86" s="1104"/>
      <c r="W86" s="1148"/>
      <c r="X86" s="1148"/>
      <c r="Y86" s="1148"/>
      <c r="Z86" s="1149"/>
      <c r="AA86" s="1165">
        <v>0</v>
      </c>
      <c r="AB86" s="1104"/>
      <c r="AC86" s="1148"/>
      <c r="AD86" s="1148"/>
      <c r="AE86" s="1148"/>
      <c r="AF86" s="1149"/>
      <c r="AG86" s="1165">
        <v>0</v>
      </c>
      <c r="AH86" s="1104"/>
      <c r="AI86" s="1148"/>
      <c r="AJ86" s="1148"/>
      <c r="AK86" s="1148"/>
      <c r="AL86" s="1149"/>
      <c r="AM86" s="1165">
        <v>0</v>
      </c>
      <c r="AN86" s="1104"/>
      <c r="AO86" s="1148"/>
      <c r="AP86" s="1148"/>
      <c r="AQ86" s="1148"/>
      <c r="AR86" s="1149"/>
      <c r="AS86" s="1165">
        <v>0</v>
      </c>
      <c r="AT86" s="1104"/>
      <c r="AU86" s="1148"/>
      <c r="AV86" s="1148"/>
      <c r="AW86" s="1148"/>
      <c r="AX86" s="1149"/>
    </row>
    <row r="87" spans="1:50">
      <c r="A87" s="882" t="s">
        <v>1764</v>
      </c>
      <c r="B87" s="1130"/>
      <c r="C87" s="1165">
        <v>0</v>
      </c>
      <c r="D87" s="1104"/>
      <c r="E87" s="1148"/>
      <c r="F87" s="1148"/>
      <c r="G87" s="1148"/>
      <c r="H87" s="1149"/>
      <c r="I87" s="1165">
        <v>0</v>
      </c>
      <c r="J87" s="1104"/>
      <c r="K87" s="1148"/>
      <c r="L87" s="1148"/>
      <c r="M87" s="1148"/>
      <c r="N87" s="1149"/>
      <c r="O87" s="1165">
        <v>0</v>
      </c>
      <c r="P87" s="1104"/>
      <c r="Q87" s="1148"/>
      <c r="R87" s="1148"/>
      <c r="S87" s="1148"/>
      <c r="T87" s="1149"/>
      <c r="U87" s="1165">
        <v>0</v>
      </c>
      <c r="V87" s="1104"/>
      <c r="W87" s="1148"/>
      <c r="X87" s="1148"/>
      <c r="Y87" s="1148"/>
      <c r="Z87" s="1149"/>
      <c r="AA87" s="1165">
        <v>0</v>
      </c>
      <c r="AB87" s="1104"/>
      <c r="AC87" s="1148"/>
      <c r="AD87" s="1148"/>
      <c r="AE87" s="1148"/>
      <c r="AF87" s="1149"/>
      <c r="AG87" s="1165">
        <v>0</v>
      </c>
      <c r="AH87" s="1104"/>
      <c r="AI87" s="1148"/>
      <c r="AJ87" s="1148"/>
      <c r="AK87" s="1148"/>
      <c r="AL87" s="1149"/>
      <c r="AM87" s="1165">
        <v>0</v>
      </c>
      <c r="AN87" s="1104"/>
      <c r="AO87" s="1148"/>
      <c r="AP87" s="1148"/>
      <c r="AQ87" s="1148"/>
      <c r="AR87" s="1149"/>
      <c r="AS87" s="1165">
        <v>0</v>
      </c>
      <c r="AT87" s="1104"/>
      <c r="AU87" s="1148"/>
      <c r="AV87" s="1148"/>
      <c r="AW87" s="1148"/>
      <c r="AX87" s="1149"/>
    </row>
    <row r="88" spans="1:50" ht="33" customHeight="1" thickBot="1">
      <c r="A88" s="881">
        <v>15</v>
      </c>
      <c r="B88" s="1133" t="s">
        <v>2314</v>
      </c>
      <c r="C88" s="1167">
        <v>425032561.29680002</v>
      </c>
      <c r="D88" s="1151"/>
      <c r="E88" s="1152"/>
      <c r="F88" s="1152"/>
      <c r="G88" s="1152"/>
      <c r="H88" s="1153"/>
      <c r="I88" s="1167">
        <v>438914620.4152</v>
      </c>
      <c r="J88" s="1151"/>
      <c r="K88" s="1152"/>
      <c r="L88" s="1152"/>
      <c r="M88" s="1152"/>
      <c r="N88" s="1153"/>
      <c r="O88" s="1167">
        <v>448135163.31220001</v>
      </c>
      <c r="P88" s="1151"/>
      <c r="Q88" s="1152"/>
      <c r="R88" s="1152"/>
      <c r="S88" s="1152"/>
      <c r="T88" s="1153"/>
      <c r="U88" s="1167">
        <v>455061859.71520001</v>
      </c>
      <c r="V88" s="1151"/>
      <c r="W88" s="1152"/>
      <c r="X88" s="1152"/>
      <c r="Y88" s="1152"/>
      <c r="Z88" s="1153"/>
      <c r="AA88" s="1167">
        <v>462193539.83829999</v>
      </c>
      <c r="AB88" s="1151"/>
      <c r="AC88" s="1152"/>
      <c r="AD88" s="1152"/>
      <c r="AE88" s="1152"/>
      <c r="AF88" s="1153"/>
      <c r="AG88" s="1167">
        <v>478433902.29449999</v>
      </c>
      <c r="AH88" s="1151"/>
      <c r="AI88" s="1152"/>
      <c r="AJ88" s="1152"/>
      <c r="AK88" s="1152"/>
      <c r="AL88" s="1153"/>
      <c r="AM88" s="1167">
        <v>495427124.82090002</v>
      </c>
      <c r="AN88" s="1151"/>
      <c r="AO88" s="1152"/>
      <c r="AP88" s="1152"/>
      <c r="AQ88" s="1152"/>
      <c r="AR88" s="1153"/>
      <c r="AS88" s="1167">
        <v>513108418.0061</v>
      </c>
      <c r="AT88" s="1151"/>
      <c r="AU88" s="1152"/>
      <c r="AV88" s="1152"/>
      <c r="AW88" s="1152"/>
      <c r="AX88" s="1153"/>
    </row>
    <row r="89" spans="1:50" s="882" customFormat="1">
      <c r="B89" s="840"/>
      <c r="C89" s="1106"/>
      <c r="D89" s="1099"/>
      <c r="E89" s="1100"/>
      <c r="F89" s="1100"/>
      <c r="G89" s="1100"/>
      <c r="H89" s="1100"/>
      <c r="I89" s="1106"/>
      <c r="J89" s="1099"/>
      <c r="K89" s="1100"/>
      <c r="L89" s="1100"/>
      <c r="M89" s="1100"/>
      <c r="N89" s="1100"/>
      <c r="O89" s="1106"/>
      <c r="P89" s="1099"/>
      <c r="Q89" s="1100"/>
      <c r="R89" s="1100"/>
      <c r="S89" s="1100"/>
      <c r="T89" s="1100"/>
      <c r="U89" s="1106"/>
      <c r="V89" s="1099"/>
      <c r="W89" s="1100"/>
      <c r="X89" s="1100"/>
      <c r="Y89" s="1100"/>
      <c r="Z89" s="1100"/>
      <c r="AA89" s="1106"/>
      <c r="AC89" s="881"/>
      <c r="AD89" s="881"/>
      <c r="AE89" s="881"/>
      <c r="AF89" s="881"/>
      <c r="AG89" s="1106"/>
      <c r="AH89" s="1099"/>
      <c r="AI89" s="1100"/>
      <c r="AJ89" s="1100"/>
      <c r="AK89" s="1100"/>
      <c r="AL89" s="1100"/>
      <c r="AM89" s="1106"/>
      <c r="AN89" s="1099"/>
      <c r="AO89" s="1100"/>
      <c r="AP89" s="1100"/>
      <c r="AQ89" s="1100"/>
      <c r="AR89" s="1100"/>
      <c r="AS89" s="1106"/>
      <c r="AU89" s="881"/>
      <c r="AV89" s="881"/>
      <c r="AW89" s="881"/>
      <c r="AX89" s="881"/>
    </row>
    <row r="90" spans="1:50" s="882" customFormat="1" ht="17.25">
      <c r="B90" s="1171" t="s">
        <v>2294</v>
      </c>
      <c r="C90" s="1106"/>
      <c r="D90" s="1099"/>
      <c r="E90" s="1100"/>
      <c r="F90" s="1100"/>
      <c r="G90" s="1100"/>
      <c r="H90" s="1100"/>
      <c r="I90" s="1106"/>
      <c r="J90" s="1099"/>
      <c r="K90" s="1100"/>
      <c r="L90" s="1100"/>
      <c r="M90" s="1100"/>
      <c r="N90" s="1100"/>
      <c r="O90" s="1106"/>
      <c r="P90" s="1099"/>
      <c r="Q90" s="1100"/>
      <c r="R90" s="1100"/>
      <c r="S90" s="1100"/>
      <c r="T90" s="1100"/>
      <c r="U90" s="1106"/>
      <c r="V90" s="1099"/>
      <c r="W90" s="1100"/>
      <c r="X90" s="1100"/>
      <c r="Y90" s="1107"/>
      <c r="Z90" s="1107"/>
      <c r="AA90" s="1106"/>
      <c r="AC90" s="881"/>
      <c r="AD90" s="881"/>
      <c r="AE90" s="881"/>
      <c r="AF90" s="881"/>
      <c r="AG90" s="1106"/>
      <c r="AH90" s="1099"/>
      <c r="AI90" s="1100"/>
      <c r="AJ90" s="1100"/>
      <c r="AK90" s="1100"/>
      <c r="AL90" s="1100"/>
      <c r="AM90" s="1106"/>
      <c r="AN90" s="1099"/>
      <c r="AO90" s="1100"/>
      <c r="AP90" s="1100"/>
      <c r="AQ90" s="1100"/>
      <c r="AR90" s="1100"/>
      <c r="AS90" s="1106"/>
      <c r="AU90" s="881"/>
      <c r="AV90" s="881"/>
      <c r="AW90" s="1103"/>
      <c r="AX90" s="1103"/>
    </row>
    <row r="91" spans="1:50" s="882" customFormat="1" ht="17.25">
      <c r="B91" s="840" t="s">
        <v>2295</v>
      </c>
      <c r="C91" s="881"/>
      <c r="D91" s="1099"/>
      <c r="E91" s="1100"/>
      <c r="F91" s="1100"/>
      <c r="G91" s="1100"/>
      <c r="H91" s="1100"/>
      <c r="I91" s="881"/>
      <c r="J91" s="1099"/>
      <c r="K91" s="1100"/>
      <c r="L91" s="1100"/>
      <c r="M91" s="1100"/>
      <c r="N91" s="1100"/>
      <c r="O91" s="881"/>
      <c r="P91" s="1099"/>
      <c r="Q91" s="1100"/>
      <c r="R91" s="1100"/>
      <c r="S91" s="1100"/>
      <c r="T91" s="1100"/>
      <c r="U91" s="881"/>
      <c r="V91" s="1099"/>
      <c r="W91" s="1100"/>
      <c r="X91" s="1100"/>
      <c r="Y91" s="1100"/>
      <c r="Z91" s="1100"/>
      <c r="AA91" s="881"/>
      <c r="AC91" s="881"/>
      <c r="AD91" s="881"/>
      <c r="AE91" s="881"/>
      <c r="AF91" s="881"/>
      <c r="AG91" s="881"/>
      <c r="AH91" s="1099"/>
      <c r="AI91" s="1100"/>
      <c r="AJ91" s="1100"/>
      <c r="AK91" s="1100"/>
      <c r="AL91" s="1100"/>
      <c r="AM91" s="881"/>
      <c r="AN91" s="1099"/>
      <c r="AO91" s="1100"/>
      <c r="AP91" s="1100"/>
      <c r="AQ91" s="1100"/>
      <c r="AR91" s="1100"/>
      <c r="AS91" s="881"/>
      <c r="AU91" s="881"/>
      <c r="AV91" s="881"/>
      <c r="AW91" s="881"/>
      <c r="AX91" s="881"/>
    </row>
    <row r="92" spans="1:50" s="882" customFormat="1" ht="17.25">
      <c r="B92" s="1171" t="s">
        <v>2296</v>
      </c>
      <c r="C92" s="881"/>
      <c r="D92" s="1099"/>
      <c r="E92" s="1100"/>
      <c r="F92" s="1100"/>
      <c r="G92" s="1100"/>
      <c r="H92" s="1100"/>
      <c r="I92" s="881"/>
      <c r="J92" s="1099"/>
      <c r="K92" s="1100"/>
      <c r="L92" s="1100"/>
      <c r="M92" s="1100"/>
      <c r="N92" s="1100"/>
      <c r="O92" s="881"/>
      <c r="P92" s="1099"/>
      <c r="Q92" s="1100"/>
      <c r="R92" s="1100"/>
      <c r="S92" s="1100"/>
      <c r="T92" s="1100"/>
      <c r="U92" s="881"/>
      <c r="V92" s="1099"/>
      <c r="W92" s="1100"/>
      <c r="X92" s="1100"/>
      <c r="Y92" s="1100"/>
      <c r="Z92" s="1100"/>
      <c r="AA92" s="881"/>
      <c r="AC92" s="881"/>
      <c r="AD92" s="881"/>
      <c r="AE92" s="881"/>
      <c r="AF92" s="881"/>
      <c r="AG92" s="881"/>
      <c r="AH92" s="1099"/>
      <c r="AI92" s="1100"/>
      <c r="AJ92" s="1100"/>
      <c r="AK92" s="1100"/>
      <c r="AL92" s="1100"/>
      <c r="AM92" s="881"/>
      <c r="AN92" s="1099"/>
      <c r="AO92" s="1100"/>
      <c r="AP92" s="1100"/>
      <c r="AQ92" s="1100"/>
      <c r="AR92" s="1100"/>
      <c r="AS92" s="881"/>
      <c r="AU92" s="881"/>
      <c r="AV92" s="881"/>
      <c r="AW92" s="881"/>
      <c r="AX92" s="881"/>
    </row>
    <row r="93" spans="1:50" s="882" customFormat="1" ht="17.25">
      <c r="B93" s="840" t="s">
        <v>2297</v>
      </c>
      <c r="C93" s="881"/>
      <c r="D93" s="1099"/>
      <c r="E93" s="1100"/>
      <c r="F93" s="1100"/>
      <c r="G93" s="1100"/>
      <c r="H93" s="1100"/>
      <c r="I93" s="881"/>
      <c r="J93" s="1099"/>
      <c r="K93" s="1100"/>
      <c r="L93" s="1100"/>
      <c r="M93" s="1100"/>
      <c r="N93" s="1100"/>
      <c r="O93" s="881"/>
      <c r="P93" s="1099"/>
      <c r="Q93" s="1100"/>
      <c r="R93" s="1100"/>
      <c r="S93" s="1100"/>
      <c r="T93" s="1100"/>
      <c r="U93" s="881"/>
      <c r="V93" s="1099"/>
      <c r="W93" s="1100"/>
      <c r="X93" s="1100"/>
      <c r="Y93" s="1100"/>
      <c r="Z93" s="1100"/>
      <c r="AA93" s="881"/>
      <c r="AC93" s="881"/>
      <c r="AD93" s="881"/>
      <c r="AE93" s="881"/>
      <c r="AF93" s="881"/>
      <c r="AG93" s="881"/>
      <c r="AH93" s="1099"/>
      <c r="AI93" s="1100"/>
      <c r="AJ93" s="1100"/>
      <c r="AK93" s="1100"/>
      <c r="AL93" s="1100"/>
      <c r="AM93" s="881"/>
      <c r="AN93" s="1099"/>
      <c r="AO93" s="1100"/>
      <c r="AP93" s="1100"/>
      <c r="AQ93" s="1100"/>
      <c r="AR93" s="1100"/>
      <c r="AS93" s="881"/>
      <c r="AU93" s="881"/>
      <c r="AV93" s="881"/>
      <c r="AW93" s="881"/>
      <c r="AX93" s="881"/>
    </row>
    <row r="94" spans="1:50" ht="15.6" customHeight="1">
      <c r="B94" s="840" t="s">
        <v>2298</v>
      </c>
      <c r="C94" s="1105"/>
      <c r="D94" s="1108"/>
      <c r="E94" s="1108"/>
      <c r="F94" s="1108"/>
      <c r="G94" s="1108"/>
      <c r="H94" s="1108"/>
      <c r="I94" s="1105"/>
      <c r="J94" s="1108"/>
      <c r="K94" s="1108"/>
      <c r="L94" s="1108"/>
      <c r="M94" s="1108"/>
      <c r="N94" s="1108"/>
      <c r="O94" s="1105"/>
      <c r="P94" s="1108"/>
      <c r="Q94" s="1108"/>
      <c r="R94" s="1108"/>
      <c r="S94" s="1108"/>
      <c r="T94" s="1108"/>
      <c r="U94" s="1105"/>
      <c r="V94" s="1108"/>
      <c r="W94" s="1108"/>
      <c r="X94" s="1108"/>
      <c r="Y94" s="1108"/>
      <c r="Z94" s="1108"/>
      <c r="AA94" s="1105"/>
      <c r="AB94" s="1105"/>
      <c r="AC94" s="1105"/>
      <c r="AD94" s="1105"/>
      <c r="AE94" s="1105"/>
      <c r="AF94" s="1105"/>
      <c r="AG94" s="1105"/>
      <c r="AH94" s="1108"/>
      <c r="AI94" s="1108"/>
      <c r="AJ94" s="1108"/>
      <c r="AK94" s="1108"/>
      <c r="AL94" s="1108"/>
      <c r="AM94" s="1105"/>
      <c r="AN94" s="1108"/>
      <c r="AO94" s="1108"/>
      <c r="AP94" s="1108"/>
      <c r="AQ94" s="1108"/>
      <c r="AR94" s="1108"/>
      <c r="AS94" s="1105"/>
      <c r="AT94" s="1105"/>
      <c r="AU94" s="1105"/>
      <c r="AV94" s="1105"/>
      <c r="AW94" s="1105"/>
      <c r="AX94" s="1105"/>
    </row>
    <row r="95" spans="1:50" ht="17.25">
      <c r="B95" s="840" t="s">
        <v>2299</v>
      </c>
    </row>
    <row r="96" spans="1:50" s="882" customFormat="1">
      <c r="B96" s="840" t="s">
        <v>2287</v>
      </c>
      <c r="C96" s="881"/>
      <c r="D96" s="1099"/>
      <c r="E96" s="1100"/>
      <c r="F96" s="1100"/>
      <c r="G96" s="1100"/>
      <c r="H96" s="1100"/>
      <c r="I96" s="881"/>
      <c r="J96" s="1099"/>
      <c r="K96" s="1100"/>
      <c r="L96" s="1100"/>
      <c r="M96" s="1100"/>
      <c r="N96" s="1100"/>
      <c r="O96" s="881"/>
      <c r="P96" s="1099"/>
      <c r="Q96" s="1100"/>
      <c r="R96" s="1100"/>
      <c r="S96" s="1100"/>
      <c r="T96" s="1100"/>
      <c r="U96" s="881"/>
      <c r="V96" s="1099"/>
      <c r="W96" s="1100"/>
      <c r="X96" s="1100"/>
      <c r="Y96" s="1100"/>
      <c r="Z96" s="1100"/>
      <c r="AA96" s="881"/>
      <c r="AC96" s="881"/>
      <c r="AD96" s="881"/>
      <c r="AE96" s="881"/>
      <c r="AF96" s="881"/>
      <c r="AG96" s="881"/>
      <c r="AH96" s="1099"/>
      <c r="AI96" s="1100"/>
      <c r="AJ96" s="1100"/>
      <c r="AK96" s="1100"/>
      <c r="AL96" s="1100"/>
      <c r="AM96" s="881"/>
      <c r="AN96" s="1099"/>
      <c r="AO96" s="1100"/>
      <c r="AP96" s="1100"/>
      <c r="AQ96" s="1100"/>
      <c r="AR96" s="1100"/>
      <c r="AS96" s="881"/>
      <c r="AU96" s="881"/>
      <c r="AV96" s="881"/>
      <c r="AW96" s="881"/>
      <c r="AX96" s="881"/>
    </row>
    <row r="102" spans="2:2" ht="15.75">
      <c r="B102" s="1109"/>
    </row>
  </sheetData>
  <mergeCells count="8">
    <mergeCell ref="AA4:AF4"/>
    <mergeCell ref="AG4:AL4"/>
    <mergeCell ref="AM4:AR4"/>
    <mergeCell ref="AS4:AX4"/>
    <mergeCell ref="C4:H4"/>
    <mergeCell ref="I4:N4"/>
    <mergeCell ref="O4:T4"/>
    <mergeCell ref="U4:Z4"/>
  </mergeCells>
  <phoneticPr fontId="198" type="noConversion"/>
  <pageMargins left="0.19125" right="0.7" top="0.75" bottom="0.75" header="0.3" footer="0.3"/>
  <pageSetup scale="38"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F65E30-6F60-48D0-9D2D-E5F3D26A6EC5}">
  <sheetPr codeName="Sheet13">
    <pageSetUpPr fitToPage="1"/>
  </sheetPr>
  <dimension ref="A1:AB65"/>
  <sheetViews>
    <sheetView zoomScale="85" zoomScaleNormal="85" workbookViewId="0">
      <pane xSplit="4" ySplit="7" topLeftCell="E47" activePane="bottomRight" state="frozen"/>
      <selection sqref="A1:XFD1048576"/>
      <selection pane="topRight" sqref="A1:XFD1048576"/>
      <selection pane="bottomLeft" sqref="A1:XFD1048576"/>
      <selection pane="bottomRight" sqref="A1:XFD1048576"/>
    </sheetView>
  </sheetViews>
  <sheetFormatPr defaultColWidth="8.875" defaultRowHeight="15.75"/>
  <cols>
    <col min="1" max="1" width="12.125" style="271" bestFit="1" customWidth="1"/>
    <col min="2" max="2" width="23" style="271" customWidth="1"/>
    <col min="3" max="3" width="8.125" style="271" customWidth="1"/>
    <col min="4" max="4" width="51.125" style="271" customWidth="1"/>
    <col min="5" max="6" width="20.125" style="271" customWidth="1"/>
    <col min="7" max="7" width="15.625" style="271" bestFit="1" customWidth="1"/>
    <col min="8" max="8" width="11.875" style="271" customWidth="1"/>
    <col min="9" max="9" width="9.625" style="271" customWidth="1"/>
    <col min="10" max="10" width="8.875" style="271"/>
    <col min="11" max="12" width="20.125" style="271" customWidth="1"/>
    <col min="13" max="13" width="21.5" style="271" customWidth="1"/>
    <col min="14" max="14" width="10.125" style="271" customWidth="1"/>
    <col min="15" max="15" width="9.625" style="271" customWidth="1"/>
    <col min="16" max="16" width="8.875" style="271"/>
    <col min="17" max="18" width="20.125" style="271" customWidth="1"/>
    <col min="19" max="19" width="17.25" style="271" customWidth="1"/>
    <col min="20" max="20" width="10.125" style="271" customWidth="1"/>
    <col min="21" max="21" width="9.625" style="271" customWidth="1"/>
    <col min="22" max="22" width="8.875" style="271"/>
    <col min="23" max="24" width="20.125" style="271" customWidth="1"/>
    <col min="25" max="25" width="15.625" style="271" bestFit="1" customWidth="1"/>
    <col min="26" max="26" width="10.125" style="271" customWidth="1"/>
    <col min="27" max="27" width="9.625" style="271" customWidth="1"/>
    <col min="28" max="16384" width="8.875" style="271"/>
  </cols>
  <sheetData>
    <row r="1" spans="1:28">
      <c r="A1" s="25" t="s">
        <v>95</v>
      </c>
      <c r="B1" s="466" t="s">
        <v>1774</v>
      </c>
      <c r="C1" s="1174"/>
      <c r="E1" s="502"/>
    </row>
    <row r="2" spans="1:28">
      <c r="A2" s="25" t="s">
        <v>96</v>
      </c>
      <c r="B2" s="265" t="s">
        <v>274</v>
      </c>
      <c r="C2" s="1175"/>
      <c r="D2" s="1176"/>
      <c r="E2" s="1176"/>
      <c r="F2" s="1176"/>
      <c r="K2" s="1176"/>
      <c r="L2" s="1176"/>
      <c r="Q2" s="1176"/>
      <c r="R2" s="1176"/>
      <c r="W2" s="1176"/>
      <c r="X2" s="1176"/>
    </row>
    <row r="3" spans="1:28" ht="16.5">
      <c r="A3" s="383" t="s">
        <v>463</v>
      </c>
      <c r="B3" s="84"/>
      <c r="C3" s="1176"/>
      <c r="D3" s="1176"/>
      <c r="E3" s="1177"/>
      <c r="F3" s="538"/>
      <c r="G3" s="1178"/>
      <c r="H3" s="1178"/>
      <c r="I3" s="1178"/>
      <c r="K3" s="1176"/>
      <c r="L3" s="85"/>
      <c r="Q3" s="1176"/>
      <c r="R3" s="85"/>
      <c r="W3" s="1176"/>
      <c r="X3" s="85"/>
    </row>
    <row r="4" spans="1:28" ht="16.5" thickBot="1">
      <c r="B4" s="1176"/>
      <c r="C4" s="1176"/>
      <c r="D4" s="86"/>
      <c r="E4" s="539"/>
      <c r="F4" s="539"/>
      <c r="G4" s="539"/>
      <c r="H4" s="539"/>
      <c r="I4" s="539"/>
      <c r="K4" s="86"/>
      <c r="L4" s="86"/>
      <c r="Q4" s="86"/>
      <c r="R4" s="86"/>
      <c r="W4" s="86"/>
      <c r="X4" s="86"/>
    </row>
    <row r="5" spans="1:28" ht="18.75" thickBot="1">
      <c r="B5" s="144"/>
      <c r="C5" s="145"/>
      <c r="D5" s="145"/>
      <c r="E5" s="1588" t="s">
        <v>464</v>
      </c>
      <c r="F5" s="1588"/>
      <c r="G5" s="1588"/>
      <c r="H5" s="1588"/>
      <c r="I5" s="1588"/>
      <c r="J5" s="1589"/>
      <c r="K5" s="1590" t="s">
        <v>465</v>
      </c>
      <c r="L5" s="1588"/>
      <c r="M5" s="1588"/>
      <c r="N5" s="1588"/>
      <c r="O5" s="1588"/>
      <c r="P5" s="1589"/>
      <c r="Q5" s="1590" t="s">
        <v>466</v>
      </c>
      <c r="R5" s="1588"/>
      <c r="S5" s="1588"/>
      <c r="T5" s="1588"/>
      <c r="U5" s="1588"/>
      <c r="V5" s="1589"/>
      <c r="W5" s="1590" t="s">
        <v>467</v>
      </c>
      <c r="X5" s="1588"/>
      <c r="Y5" s="1588"/>
      <c r="Z5" s="1588"/>
      <c r="AA5" s="1588"/>
      <c r="AB5" s="1589"/>
    </row>
    <row r="6" spans="1:28" ht="16.5" thickBot="1">
      <c r="B6" s="111"/>
      <c r="C6" s="112"/>
      <c r="D6" s="112"/>
      <c r="E6" s="1584" t="s">
        <v>468</v>
      </c>
      <c r="F6" s="1585"/>
      <c r="G6" s="1586"/>
      <c r="H6" s="1584" t="s">
        <v>469</v>
      </c>
      <c r="I6" s="1585"/>
      <c r="J6" s="1586"/>
      <c r="K6" s="1584" t="s">
        <v>468</v>
      </c>
      <c r="L6" s="1585"/>
      <c r="M6" s="1586"/>
      <c r="N6" s="1584" t="s">
        <v>469</v>
      </c>
      <c r="O6" s="1585"/>
      <c r="P6" s="1586"/>
      <c r="Q6" s="1584" t="s">
        <v>468</v>
      </c>
      <c r="R6" s="1585"/>
      <c r="S6" s="1586"/>
      <c r="T6" s="1584" t="s">
        <v>469</v>
      </c>
      <c r="U6" s="1585"/>
      <c r="V6" s="1586"/>
      <c r="W6" s="1584" t="s">
        <v>468</v>
      </c>
      <c r="X6" s="1585"/>
      <c r="Y6" s="1586"/>
      <c r="Z6" s="1584" t="s">
        <v>469</v>
      </c>
      <c r="AA6" s="1585"/>
      <c r="AB6" s="1586"/>
    </row>
    <row r="7" spans="1:28" s="1179" customFormat="1" ht="87.75" customHeight="1" thickBot="1">
      <c r="B7" s="385" t="s">
        <v>426</v>
      </c>
      <c r="C7" s="113" t="s">
        <v>470</v>
      </c>
      <c r="D7" s="1201"/>
      <c r="E7" s="1203" t="s">
        <v>471</v>
      </c>
      <c r="F7" s="1203" t="s">
        <v>472</v>
      </c>
      <c r="G7" s="1203" t="s">
        <v>473</v>
      </c>
      <c r="H7" s="1204" t="s">
        <v>474</v>
      </c>
      <c r="I7" s="1205" t="s">
        <v>475</v>
      </c>
      <c r="J7" s="1205" t="s">
        <v>476</v>
      </c>
      <c r="K7" s="1203" t="s">
        <v>471</v>
      </c>
      <c r="L7" s="1203" t="s">
        <v>477</v>
      </c>
      <c r="M7" s="1203" t="s">
        <v>473</v>
      </c>
      <c r="N7" s="1204" t="s">
        <v>474</v>
      </c>
      <c r="O7" s="1205" t="s">
        <v>475</v>
      </c>
      <c r="P7" s="1205" t="s">
        <v>476</v>
      </c>
      <c r="Q7" s="1203" t="s">
        <v>471</v>
      </c>
      <c r="R7" s="1203" t="s">
        <v>477</v>
      </c>
      <c r="S7" s="1203" t="s">
        <v>473</v>
      </c>
      <c r="T7" s="1204" t="s">
        <v>474</v>
      </c>
      <c r="U7" s="1205" t="s">
        <v>475</v>
      </c>
      <c r="V7" s="1205" t="s">
        <v>476</v>
      </c>
      <c r="W7" s="1203" t="s">
        <v>471</v>
      </c>
      <c r="X7" s="1203" t="s">
        <v>477</v>
      </c>
      <c r="Y7" s="1203" t="s">
        <v>473</v>
      </c>
      <c r="Z7" s="1204" t="s">
        <v>474</v>
      </c>
      <c r="AA7" s="1205" t="s">
        <v>475</v>
      </c>
      <c r="AB7" s="1205" t="s">
        <v>476</v>
      </c>
    </row>
    <row r="8" spans="1:28" ht="18">
      <c r="B8" s="1180"/>
      <c r="C8" s="1176"/>
      <c r="D8" s="87"/>
      <c r="E8" s="1206"/>
      <c r="F8" s="1207"/>
      <c r="G8" s="1208"/>
      <c r="H8" s="1209"/>
      <c r="I8" s="1207"/>
      <c r="J8" s="1208"/>
      <c r="K8" s="1206"/>
      <c r="L8" s="1207"/>
      <c r="M8" s="1208"/>
      <c r="N8" s="1209"/>
      <c r="O8" s="1207"/>
      <c r="P8" s="1208"/>
      <c r="Q8" s="1206"/>
      <c r="R8" s="1207"/>
      <c r="S8" s="1208"/>
      <c r="T8" s="1209"/>
      <c r="U8" s="1207"/>
      <c r="V8" s="1208"/>
      <c r="W8" s="1206"/>
      <c r="X8" s="1207"/>
      <c r="Y8" s="1208"/>
      <c r="Z8" s="1209"/>
      <c r="AA8" s="1207"/>
      <c r="AB8" s="1208"/>
    </row>
    <row r="9" spans="1:28">
      <c r="B9" s="1180"/>
      <c r="C9" s="1176"/>
      <c r="D9" s="88"/>
      <c r="E9" s="89"/>
      <c r="F9" s="177"/>
      <c r="G9" s="178"/>
      <c r="H9" s="169"/>
      <c r="I9" s="1210"/>
      <c r="J9" s="90"/>
      <c r="K9" s="89"/>
      <c r="L9" s="177"/>
      <c r="M9" s="178"/>
      <c r="N9" s="169"/>
      <c r="O9" s="1210"/>
      <c r="P9" s="90"/>
      <c r="Q9" s="89"/>
      <c r="R9" s="177"/>
      <c r="S9" s="178"/>
      <c r="T9" s="169"/>
      <c r="U9" s="1210"/>
      <c r="V9" s="90"/>
      <c r="W9" s="89"/>
      <c r="X9" s="177"/>
      <c r="Y9" s="178"/>
      <c r="Z9" s="169"/>
      <c r="AA9" s="1210"/>
      <c r="AB9" s="90"/>
    </row>
    <row r="10" spans="1:28">
      <c r="B10" s="1180">
        <v>1</v>
      </c>
      <c r="C10" s="91" t="s">
        <v>478</v>
      </c>
      <c r="D10" s="88"/>
      <c r="E10" s="92"/>
      <c r="F10" s="179"/>
      <c r="G10" s="180"/>
      <c r="H10" s="169"/>
      <c r="I10" s="1211"/>
      <c r="J10" s="93"/>
      <c r="K10" s="92"/>
      <c r="L10" s="179"/>
      <c r="M10" s="180"/>
      <c r="N10" s="169"/>
      <c r="O10" s="1211"/>
      <c r="P10" s="93"/>
      <c r="Q10" s="92"/>
      <c r="R10" s="179"/>
      <c r="S10" s="180"/>
      <c r="T10" s="169"/>
      <c r="U10" s="1211"/>
      <c r="V10" s="93"/>
      <c r="W10" s="92"/>
      <c r="X10" s="179"/>
      <c r="Y10" s="180"/>
      <c r="Z10" s="169"/>
      <c r="AA10" s="1211"/>
      <c r="AB10" s="93"/>
    </row>
    <row r="11" spans="1:28">
      <c r="B11" s="1180"/>
      <c r="C11" s="91"/>
      <c r="D11" s="94"/>
      <c r="E11" s="95"/>
      <c r="F11" s="168"/>
      <c r="G11" s="181"/>
      <c r="H11" s="169"/>
      <c r="I11" s="167"/>
      <c r="J11" s="96"/>
      <c r="K11" s="95"/>
      <c r="L11" s="168"/>
      <c r="M11" s="181"/>
      <c r="N11" s="169"/>
      <c r="O11" s="167"/>
      <c r="P11" s="96"/>
      <c r="Q11" s="95"/>
      <c r="R11" s="168"/>
      <c r="S11" s="181"/>
      <c r="T11" s="169"/>
      <c r="U11" s="167"/>
      <c r="V11" s="96"/>
      <c r="W11" s="95"/>
      <c r="X11" s="168"/>
      <c r="Y11" s="181"/>
      <c r="Z11" s="169"/>
      <c r="AA11" s="167"/>
      <c r="AB11" s="96"/>
    </row>
    <row r="12" spans="1:28" s="496" customFormat="1" ht="18">
      <c r="B12" s="1181">
        <v>2</v>
      </c>
      <c r="C12" s="97"/>
      <c r="D12" s="98" t="s">
        <v>479</v>
      </c>
      <c r="E12" s="274">
        <v>12122598</v>
      </c>
      <c r="F12" s="1172"/>
      <c r="G12" s="1182">
        <v>12122598</v>
      </c>
      <c r="H12" s="1212">
        <v>3.093893415060767E-2</v>
      </c>
      <c r="I12" s="174">
        <v>0.1</v>
      </c>
      <c r="J12" s="175"/>
      <c r="K12" s="274">
        <v>12341440</v>
      </c>
      <c r="L12" s="1172"/>
      <c r="M12" s="1182">
        <v>12341440</v>
      </c>
      <c r="N12" s="1212">
        <v>3.1497456195749091E-2</v>
      </c>
      <c r="O12" s="174">
        <v>0.1</v>
      </c>
      <c r="P12" s="175"/>
      <c r="Q12" s="274">
        <v>12634348</v>
      </c>
      <c r="R12" s="1172"/>
      <c r="S12" s="1182">
        <v>12634348</v>
      </c>
      <c r="T12" s="1212">
        <v>3.2245007283740808E-2</v>
      </c>
      <c r="U12" s="174">
        <v>0.1</v>
      </c>
      <c r="V12" s="175"/>
      <c r="W12" s="274">
        <v>12928699</v>
      </c>
      <c r="X12" s="1172"/>
      <c r="Y12" s="1182">
        <v>12928699</v>
      </c>
      <c r="Z12" s="1212">
        <v>3.299624115342497E-2</v>
      </c>
      <c r="AA12" s="174">
        <v>0.1</v>
      </c>
      <c r="AB12" s="175"/>
    </row>
    <row r="13" spans="1:28" ht="18.75">
      <c r="B13" s="1180">
        <v>3</v>
      </c>
      <c r="C13" s="94"/>
      <c r="D13" s="100" t="s">
        <v>480</v>
      </c>
      <c r="E13" s="1183">
        <v>0</v>
      </c>
      <c r="F13" s="1184">
        <v>18741947</v>
      </c>
      <c r="G13" s="1185">
        <v>18741947</v>
      </c>
      <c r="H13" s="1212">
        <v>4.7832639842315894E-2</v>
      </c>
      <c r="I13" s="174"/>
      <c r="J13" s="175">
        <v>0.1</v>
      </c>
      <c r="K13" s="1183">
        <v>0</v>
      </c>
      <c r="L13" s="1184">
        <v>18027051</v>
      </c>
      <c r="M13" s="1185">
        <v>18027051</v>
      </c>
      <c r="N13" s="1212">
        <v>4.6008103528521374E-2</v>
      </c>
      <c r="O13" s="174"/>
      <c r="P13" s="175">
        <v>0.1</v>
      </c>
      <c r="Q13" s="1183">
        <v>0</v>
      </c>
      <c r="R13" s="1184">
        <v>18333310</v>
      </c>
      <c r="S13" s="1185">
        <v>18333310</v>
      </c>
      <c r="T13" s="1212">
        <v>4.6789728641721609E-2</v>
      </c>
      <c r="U13" s="174"/>
      <c r="V13" s="175">
        <v>0.1</v>
      </c>
      <c r="W13" s="1183">
        <v>0</v>
      </c>
      <c r="X13" s="1184">
        <v>19139928</v>
      </c>
      <c r="Y13" s="1185">
        <v>19139928</v>
      </c>
      <c r="Z13" s="1212">
        <v>4.8848355116565934E-2</v>
      </c>
      <c r="AA13" s="174"/>
      <c r="AB13" s="175">
        <v>0.1</v>
      </c>
    </row>
    <row r="14" spans="1:28" ht="18.75">
      <c r="B14" s="1180">
        <v>4</v>
      </c>
      <c r="C14" s="94"/>
      <c r="D14" s="100" t="s">
        <v>481</v>
      </c>
      <c r="E14" s="274">
        <v>791607</v>
      </c>
      <c r="F14" s="1184">
        <v>790289</v>
      </c>
      <c r="G14" s="1185">
        <v>1581896</v>
      </c>
      <c r="H14" s="1172"/>
      <c r="I14" s="1172"/>
      <c r="J14" s="1213"/>
      <c r="K14" s="274">
        <v>809887</v>
      </c>
      <c r="L14" s="1184">
        <v>793379</v>
      </c>
      <c r="M14" s="1185">
        <v>1603266</v>
      </c>
      <c r="N14" s="1172"/>
      <c r="O14" s="1172"/>
      <c r="P14" s="1213"/>
      <c r="Q14" s="274">
        <v>775560</v>
      </c>
      <c r="R14" s="1184">
        <v>793379</v>
      </c>
      <c r="S14" s="1185">
        <v>1568939</v>
      </c>
      <c r="T14" s="1172"/>
      <c r="U14" s="1172"/>
      <c r="V14" s="1213"/>
      <c r="W14" s="274">
        <v>793269</v>
      </c>
      <c r="X14" s="1184">
        <v>793379</v>
      </c>
      <c r="Y14" s="1185">
        <v>1586648</v>
      </c>
      <c r="Z14" s="1172"/>
      <c r="AA14" s="1172"/>
      <c r="AB14" s="1213"/>
    </row>
    <row r="15" spans="1:28">
      <c r="B15" s="1180"/>
      <c r="C15" s="100"/>
      <c r="D15" s="1176"/>
      <c r="E15" s="95"/>
      <c r="F15" s="1186"/>
      <c r="G15" s="1187"/>
      <c r="H15" s="1214"/>
      <c r="I15" s="1215"/>
      <c r="J15" s="1188"/>
      <c r="K15" s="95"/>
      <c r="L15" s="1186"/>
      <c r="M15" s="1187"/>
      <c r="N15" s="1214"/>
      <c r="O15" s="1215"/>
      <c r="P15" s="1188"/>
      <c r="Q15" s="95"/>
      <c r="R15" s="1186"/>
      <c r="S15" s="1187"/>
      <c r="T15" s="1214"/>
      <c r="U15" s="1215"/>
      <c r="V15" s="1188"/>
      <c r="W15" s="95"/>
      <c r="X15" s="1186"/>
      <c r="Y15" s="1187"/>
      <c r="Z15" s="1214"/>
      <c r="AA15" s="1215"/>
      <c r="AB15" s="1188"/>
    </row>
    <row r="16" spans="1:28" ht="18.75">
      <c r="B16" s="1180">
        <v>5</v>
      </c>
      <c r="C16" s="91" t="s">
        <v>482</v>
      </c>
      <c r="D16" s="94"/>
      <c r="E16" s="95"/>
      <c r="F16" s="168"/>
      <c r="G16" s="180"/>
      <c r="H16" s="169"/>
      <c r="I16" s="167"/>
      <c r="J16" s="96"/>
      <c r="K16" s="95"/>
      <c r="L16" s="168"/>
      <c r="M16" s="180"/>
      <c r="N16" s="169"/>
      <c r="O16" s="167"/>
      <c r="P16" s="96"/>
      <c r="Q16" s="95"/>
      <c r="R16" s="168"/>
      <c r="S16" s="180"/>
      <c r="T16" s="169"/>
      <c r="U16" s="167"/>
      <c r="V16" s="96"/>
      <c r="W16" s="95"/>
      <c r="X16" s="168"/>
      <c r="Y16" s="180"/>
      <c r="Z16" s="169"/>
      <c r="AA16" s="167"/>
      <c r="AB16" s="96"/>
    </row>
    <row r="17" spans="2:28">
      <c r="B17" s="1180"/>
      <c r="C17" s="91"/>
      <c r="D17" s="94"/>
      <c r="E17" s="95"/>
      <c r="F17" s="168"/>
      <c r="G17" s="181"/>
      <c r="H17" s="169"/>
      <c r="I17" s="167"/>
      <c r="J17" s="96"/>
      <c r="K17" s="95"/>
      <c r="L17" s="168"/>
      <c r="M17" s="181"/>
      <c r="N17" s="169"/>
      <c r="O17" s="167"/>
      <c r="P17" s="96"/>
      <c r="Q17" s="95"/>
      <c r="R17" s="168"/>
      <c r="S17" s="181"/>
      <c r="T17" s="169"/>
      <c r="U17" s="167"/>
      <c r="V17" s="96"/>
      <c r="W17" s="95"/>
      <c r="X17" s="168"/>
      <c r="Y17" s="181"/>
      <c r="Z17" s="169"/>
      <c r="AA17" s="167"/>
      <c r="AB17" s="96"/>
    </row>
    <row r="18" spans="2:28">
      <c r="B18" s="1180">
        <v>6</v>
      </c>
      <c r="C18" s="91"/>
      <c r="D18" s="100" t="s">
        <v>483</v>
      </c>
      <c r="E18" s="274">
        <v>2274784</v>
      </c>
      <c r="F18" s="1184">
        <v>14076365</v>
      </c>
      <c r="G18" s="1185">
        <v>16351149</v>
      </c>
      <c r="H18" s="1212">
        <v>4.1730916277003864E-2</v>
      </c>
      <c r="I18" s="174"/>
      <c r="J18" s="175">
        <v>0.06</v>
      </c>
      <c r="K18" s="274">
        <v>2493906</v>
      </c>
      <c r="L18" s="1184">
        <v>13689940</v>
      </c>
      <c r="M18" s="1185">
        <v>16183846</v>
      </c>
      <c r="N18" s="1212">
        <v>4.1303930535152231E-2</v>
      </c>
      <c r="O18" s="174"/>
      <c r="P18" s="175">
        <v>0.06</v>
      </c>
      <c r="Q18" s="274">
        <v>2550863</v>
      </c>
      <c r="R18" s="1184">
        <v>13308811</v>
      </c>
      <c r="S18" s="1185">
        <v>15859674</v>
      </c>
      <c r="T18" s="1212">
        <v>4.047658839599437E-2</v>
      </c>
      <c r="U18" s="174"/>
      <c r="V18" s="175">
        <v>0.06</v>
      </c>
      <c r="W18" s="274">
        <v>2380683</v>
      </c>
      <c r="X18" s="1184">
        <v>12362892</v>
      </c>
      <c r="Y18" s="1185">
        <v>14743575</v>
      </c>
      <c r="Z18" s="1212">
        <v>3.7628113715355856E-2</v>
      </c>
      <c r="AA18" s="174"/>
      <c r="AB18" s="175">
        <v>0.06</v>
      </c>
    </row>
    <row r="19" spans="2:28" ht="18.75">
      <c r="B19" s="1180">
        <v>7</v>
      </c>
      <c r="C19" s="101"/>
      <c r="D19" s="100" t="s">
        <v>484</v>
      </c>
      <c r="E19" s="274">
        <v>6327696</v>
      </c>
      <c r="F19" s="1172"/>
      <c r="G19" s="1185">
        <v>6327696</v>
      </c>
      <c r="H19" s="1172"/>
      <c r="I19" s="1172"/>
      <c r="J19" s="1213"/>
      <c r="K19" s="274">
        <v>6327696</v>
      </c>
      <c r="L19" s="1172"/>
      <c r="M19" s="1185">
        <v>6327696</v>
      </c>
      <c r="N19" s="1172"/>
      <c r="O19" s="1172"/>
      <c r="P19" s="1213"/>
      <c r="Q19" s="274">
        <v>6327696</v>
      </c>
      <c r="R19" s="1172"/>
      <c r="S19" s="1185">
        <v>6327696</v>
      </c>
      <c r="T19" s="1172"/>
      <c r="U19" s="1172"/>
      <c r="V19" s="1213"/>
      <c r="W19" s="274">
        <v>6327696</v>
      </c>
      <c r="X19" s="1172"/>
      <c r="Y19" s="1185">
        <v>6327696</v>
      </c>
      <c r="Z19" s="1172"/>
      <c r="AA19" s="1172"/>
      <c r="AB19" s="1213"/>
    </row>
    <row r="20" spans="2:28">
      <c r="B20" s="1180"/>
      <c r="C20" s="100"/>
      <c r="D20" s="1176"/>
      <c r="E20" s="95"/>
      <c r="F20" s="1186"/>
      <c r="G20" s="1187"/>
      <c r="H20" s="1214"/>
      <c r="I20" s="1215"/>
      <c r="J20" s="1188"/>
      <c r="K20" s="95"/>
      <c r="L20" s="1186"/>
      <c r="M20" s="1187"/>
      <c r="N20" s="1214"/>
      <c r="O20" s="1215"/>
      <c r="P20" s="1188"/>
      <c r="Q20" s="95"/>
      <c r="R20" s="1186"/>
      <c r="S20" s="1187"/>
      <c r="T20" s="1214"/>
      <c r="U20" s="1215"/>
      <c r="V20" s="1188"/>
      <c r="W20" s="95"/>
      <c r="X20" s="1186"/>
      <c r="Y20" s="1187"/>
      <c r="Z20" s="1214"/>
      <c r="AA20" s="1215"/>
      <c r="AB20" s="1188"/>
    </row>
    <row r="21" spans="2:28">
      <c r="B21" s="1180">
        <v>8</v>
      </c>
      <c r="C21" s="91" t="s">
        <v>485</v>
      </c>
      <c r="D21" s="94"/>
      <c r="E21" s="95"/>
      <c r="F21" s="168"/>
      <c r="G21" s="181"/>
      <c r="H21" s="169"/>
      <c r="I21" s="167"/>
      <c r="J21" s="96"/>
      <c r="K21" s="95"/>
      <c r="L21" s="168"/>
      <c r="M21" s="181"/>
      <c r="N21" s="169"/>
      <c r="O21" s="167"/>
      <c r="P21" s="96"/>
      <c r="Q21" s="95"/>
      <c r="R21" s="168"/>
      <c r="S21" s="181"/>
      <c r="T21" s="169"/>
      <c r="U21" s="167"/>
      <c r="V21" s="96"/>
      <c r="W21" s="95"/>
      <c r="X21" s="168"/>
      <c r="Y21" s="181"/>
      <c r="Z21" s="169"/>
      <c r="AA21" s="167"/>
      <c r="AB21" s="96"/>
    </row>
    <row r="22" spans="2:28">
      <c r="B22" s="1180"/>
      <c r="C22" s="91"/>
      <c r="D22" s="94"/>
      <c r="E22" s="95"/>
      <c r="F22" s="168"/>
      <c r="G22" s="181"/>
      <c r="H22" s="169"/>
      <c r="I22" s="167"/>
      <c r="J22" s="96"/>
      <c r="K22" s="95"/>
      <c r="L22" s="168"/>
      <c r="M22" s="181"/>
      <c r="N22" s="169"/>
      <c r="O22" s="167"/>
      <c r="P22" s="96"/>
      <c r="Q22" s="95"/>
      <c r="R22" s="168"/>
      <c r="S22" s="181"/>
      <c r="T22" s="169"/>
      <c r="U22" s="167"/>
      <c r="V22" s="96"/>
      <c r="W22" s="95"/>
      <c r="X22" s="168"/>
      <c r="Y22" s="181"/>
      <c r="Z22" s="169"/>
      <c r="AA22" s="167"/>
      <c r="AB22" s="96"/>
    </row>
    <row r="23" spans="2:28" ht="33" customHeight="1">
      <c r="B23" s="1180">
        <v>9</v>
      </c>
      <c r="C23" s="101"/>
      <c r="D23" s="86" t="s">
        <v>486</v>
      </c>
      <c r="E23" s="274">
        <v>29915674</v>
      </c>
      <c r="F23" s="1184">
        <v>76166931</v>
      </c>
      <c r="G23" s="1185">
        <v>106082605</v>
      </c>
      <c r="H23" s="1172"/>
      <c r="I23" s="1172"/>
      <c r="J23" s="1213"/>
      <c r="K23" s="274">
        <v>30374710</v>
      </c>
      <c r="L23" s="1184">
        <v>92680898</v>
      </c>
      <c r="M23" s="1185">
        <v>123055608</v>
      </c>
      <c r="N23" s="1172"/>
      <c r="O23" s="1172"/>
      <c r="P23" s="1213"/>
      <c r="Q23" s="274">
        <v>30792319</v>
      </c>
      <c r="R23" s="1184">
        <v>95992648</v>
      </c>
      <c r="S23" s="1185">
        <v>126784967</v>
      </c>
      <c r="T23" s="1172"/>
      <c r="U23" s="1172"/>
      <c r="V23" s="1213"/>
      <c r="W23" s="274">
        <v>31102352</v>
      </c>
      <c r="X23" s="1184">
        <v>74078531</v>
      </c>
      <c r="Y23" s="1185">
        <v>105180883</v>
      </c>
      <c r="Z23" s="1172"/>
      <c r="AA23" s="1172"/>
      <c r="AB23" s="1213"/>
    </row>
    <row r="24" spans="2:28">
      <c r="B24" s="1180"/>
      <c r="C24" s="101"/>
      <c r="D24" s="100"/>
      <c r="E24" s="1189"/>
      <c r="F24" s="1186"/>
      <c r="G24" s="1187"/>
      <c r="H24" s="1214"/>
      <c r="I24" s="1215"/>
      <c r="J24" s="1188"/>
      <c r="K24" s="1189"/>
      <c r="L24" s="1186"/>
      <c r="M24" s="1187"/>
      <c r="N24" s="1214"/>
      <c r="O24" s="1215"/>
      <c r="P24" s="1188"/>
      <c r="Q24" s="1189"/>
      <c r="R24" s="1186"/>
      <c r="S24" s="1187"/>
      <c r="T24" s="1214"/>
      <c r="U24" s="1215"/>
      <c r="V24" s="1188"/>
      <c r="W24" s="1189"/>
      <c r="X24" s="1186"/>
      <c r="Y24" s="1187"/>
      <c r="Z24" s="1214"/>
      <c r="AA24" s="1215"/>
      <c r="AB24" s="1188"/>
    </row>
    <row r="25" spans="2:28" ht="30.75">
      <c r="B25" s="1180">
        <v>10</v>
      </c>
      <c r="C25" s="101"/>
      <c r="D25" s="86" t="s">
        <v>487</v>
      </c>
      <c r="E25" s="274">
        <v>21367414</v>
      </c>
      <c r="F25" s="1184">
        <v>142703171</v>
      </c>
      <c r="G25" s="1185">
        <v>164070585</v>
      </c>
      <c r="H25" s="1212">
        <v>0.41873606840437</v>
      </c>
      <c r="I25" s="174"/>
      <c r="J25" s="175">
        <v>0.2</v>
      </c>
      <c r="K25" s="274">
        <v>21057411</v>
      </c>
      <c r="L25" s="1184">
        <v>127264428</v>
      </c>
      <c r="M25" s="1185">
        <v>148321839</v>
      </c>
      <c r="N25" s="1212">
        <v>0.37854258715153571</v>
      </c>
      <c r="O25" s="174"/>
      <c r="P25" s="175">
        <v>0.2</v>
      </c>
      <c r="Q25" s="274">
        <v>21078278</v>
      </c>
      <c r="R25" s="1184">
        <v>128434878</v>
      </c>
      <c r="S25" s="1185">
        <v>149513156</v>
      </c>
      <c r="T25" s="1212">
        <v>0.38158303097516988</v>
      </c>
      <c r="U25" s="174"/>
      <c r="V25" s="175">
        <v>0.2</v>
      </c>
      <c r="W25" s="274">
        <v>16648332</v>
      </c>
      <c r="X25" s="1184">
        <v>154069605</v>
      </c>
      <c r="Y25" s="1185">
        <v>170717937</v>
      </c>
      <c r="Z25" s="1212">
        <v>0.43570124252001008</v>
      </c>
      <c r="AA25" s="174"/>
      <c r="AB25" s="175">
        <v>0.2</v>
      </c>
    </row>
    <row r="26" spans="2:28">
      <c r="B26" s="1180"/>
      <c r="C26" s="101"/>
      <c r="D26" s="100"/>
      <c r="E26" s="1189"/>
      <c r="F26" s="1190"/>
      <c r="G26" s="1187"/>
      <c r="H26" s="169"/>
      <c r="I26" s="1215"/>
      <c r="J26" s="1188"/>
      <c r="K26" s="1189"/>
      <c r="L26" s="1190"/>
      <c r="M26" s="1187"/>
      <c r="N26" s="169"/>
      <c r="O26" s="1215"/>
      <c r="P26" s="1188"/>
      <c r="Q26" s="1189"/>
      <c r="R26" s="1190"/>
      <c r="S26" s="1187"/>
      <c r="T26" s="169"/>
      <c r="U26" s="1215"/>
      <c r="V26" s="1188"/>
      <c r="W26" s="1189"/>
      <c r="X26" s="1190"/>
      <c r="Y26" s="1187"/>
      <c r="Z26" s="169"/>
      <c r="AA26" s="1215"/>
      <c r="AB26" s="1188"/>
    </row>
    <row r="27" spans="2:28" ht="33.75">
      <c r="B27" s="1180">
        <v>11</v>
      </c>
      <c r="C27" s="101"/>
      <c r="D27" s="86" t="s">
        <v>488</v>
      </c>
      <c r="E27" s="163">
        <v>37248349</v>
      </c>
      <c r="F27" s="1184">
        <v>12456441</v>
      </c>
      <c r="G27" s="1185">
        <v>49704790</v>
      </c>
      <c r="H27" s="1172"/>
      <c r="I27" s="1172"/>
      <c r="J27" s="1213"/>
      <c r="K27" s="163">
        <v>39228422</v>
      </c>
      <c r="L27" s="1184">
        <v>12482395</v>
      </c>
      <c r="M27" s="1185">
        <v>51710817</v>
      </c>
      <c r="N27" s="1172"/>
      <c r="O27" s="1172"/>
      <c r="P27" s="1213"/>
      <c r="Q27" s="163">
        <v>39354323</v>
      </c>
      <c r="R27" s="1184">
        <v>12482395</v>
      </c>
      <c r="S27" s="1185">
        <v>51836718</v>
      </c>
      <c r="T27" s="1172"/>
      <c r="U27" s="1172"/>
      <c r="V27" s="1213"/>
      <c r="W27" s="163">
        <v>37649714</v>
      </c>
      <c r="X27" s="1184">
        <v>12482395</v>
      </c>
      <c r="Y27" s="1185">
        <v>50132109</v>
      </c>
      <c r="Z27" s="1172"/>
      <c r="AA27" s="1172"/>
      <c r="AB27" s="1213"/>
    </row>
    <row r="28" spans="2:28">
      <c r="B28" s="1180"/>
      <c r="C28" s="100"/>
      <c r="D28" s="1176"/>
      <c r="E28" s="95"/>
      <c r="F28" s="1186"/>
      <c r="G28" s="1187"/>
      <c r="H28" s="1214"/>
      <c r="I28" s="1215"/>
      <c r="J28" s="1188"/>
      <c r="K28" s="95"/>
      <c r="L28" s="1186"/>
      <c r="M28" s="1187"/>
      <c r="N28" s="1214"/>
      <c r="O28" s="1215"/>
      <c r="P28" s="1188"/>
      <c r="Q28" s="95"/>
      <c r="R28" s="1186"/>
      <c r="S28" s="1187"/>
      <c r="T28" s="1214"/>
      <c r="U28" s="1215"/>
      <c r="V28" s="1188"/>
      <c r="W28" s="95"/>
      <c r="X28" s="1186"/>
      <c r="Y28" s="1187"/>
      <c r="Z28" s="1214"/>
      <c r="AA28" s="1215"/>
      <c r="AB28" s="1188"/>
    </row>
    <row r="29" spans="2:28" ht="24" customHeight="1">
      <c r="B29" s="1180">
        <v>12</v>
      </c>
      <c r="C29" s="1592" t="s">
        <v>489</v>
      </c>
      <c r="D29" s="1593"/>
      <c r="E29" s="163">
        <v>16840122</v>
      </c>
      <c r="F29" s="1172"/>
      <c r="G29" s="1185">
        <v>16840122</v>
      </c>
      <c r="H29" s="1212">
        <v>4.3684332534642177E-2</v>
      </c>
      <c r="I29" s="1212">
        <v>0.04</v>
      </c>
      <c r="J29" s="172"/>
      <c r="K29" s="163">
        <v>17272360</v>
      </c>
      <c r="L29" s="1172"/>
      <c r="M29" s="1185">
        <v>17272360</v>
      </c>
      <c r="N29" s="1212">
        <v>4.4457242193901979E-2</v>
      </c>
      <c r="O29" s="1212">
        <v>0.04</v>
      </c>
      <c r="P29" s="172"/>
      <c r="Q29" s="163">
        <v>17600339</v>
      </c>
      <c r="R29" s="1172"/>
      <c r="S29" s="1185">
        <v>17600339</v>
      </c>
      <c r="T29" s="1212">
        <v>4.4656012493659129E-2</v>
      </c>
      <c r="U29" s="1212">
        <v>0.04</v>
      </c>
      <c r="V29" s="172"/>
      <c r="W29" s="163">
        <v>17777135</v>
      </c>
      <c r="X29" s="1172"/>
      <c r="Y29" s="1185">
        <v>17777135</v>
      </c>
      <c r="Z29" s="1212">
        <v>4.5325909272471418E-2</v>
      </c>
      <c r="AA29" s="1212">
        <v>0.04</v>
      </c>
      <c r="AB29" s="172"/>
    </row>
    <row r="30" spans="2:28" ht="37.5" customHeight="1">
      <c r="B30" s="1180" t="s">
        <v>490</v>
      </c>
      <c r="C30" s="702"/>
      <c r="D30" s="86" t="s">
        <v>305</v>
      </c>
      <c r="E30" s="274">
        <v>4224178</v>
      </c>
      <c r="F30" s="1172"/>
      <c r="G30" s="1185">
        <v>4224178</v>
      </c>
      <c r="H30" s="1172"/>
      <c r="I30" s="1172"/>
      <c r="J30" s="1213"/>
      <c r="K30" s="274">
        <v>4253836</v>
      </c>
      <c r="L30" s="1172"/>
      <c r="M30" s="1185">
        <v>4253836</v>
      </c>
      <c r="N30" s="1172"/>
      <c r="O30" s="1172"/>
      <c r="P30" s="1213"/>
      <c r="Q30" s="274">
        <v>4314419</v>
      </c>
      <c r="R30" s="1172"/>
      <c r="S30" s="1185">
        <v>4314419</v>
      </c>
      <c r="T30" s="1172"/>
      <c r="U30" s="1172"/>
      <c r="V30" s="1213"/>
      <c r="W30" s="274">
        <v>4290341</v>
      </c>
      <c r="X30" s="1172"/>
      <c r="Y30" s="1185">
        <v>4290341</v>
      </c>
      <c r="Z30" s="1172"/>
      <c r="AA30" s="1172"/>
      <c r="AB30" s="1213"/>
    </row>
    <row r="31" spans="2:28" ht="37.5" customHeight="1">
      <c r="B31" s="1180" t="s">
        <v>491</v>
      </c>
      <c r="C31" s="702"/>
      <c r="D31" s="86" t="s">
        <v>306</v>
      </c>
      <c r="E31" s="274">
        <v>12615944</v>
      </c>
      <c r="F31" s="1172"/>
      <c r="G31" s="1185">
        <v>12615944</v>
      </c>
      <c r="H31" s="1172"/>
      <c r="I31" s="1172"/>
      <c r="J31" s="1213"/>
      <c r="K31" s="274">
        <v>13018524</v>
      </c>
      <c r="L31" s="1172"/>
      <c r="M31" s="1185">
        <v>13018524</v>
      </c>
      <c r="N31" s="1172"/>
      <c r="O31" s="1172"/>
      <c r="P31" s="1213"/>
      <c r="Q31" s="274">
        <v>13285920</v>
      </c>
      <c r="R31" s="1172"/>
      <c r="S31" s="1185">
        <v>13285920</v>
      </c>
      <c r="T31" s="1172"/>
      <c r="U31" s="1172"/>
      <c r="V31" s="1213"/>
      <c r="W31" s="274">
        <v>13486794</v>
      </c>
      <c r="X31" s="1172"/>
      <c r="Y31" s="1185">
        <v>13486794</v>
      </c>
      <c r="Z31" s="1172"/>
      <c r="AA31" s="1172"/>
      <c r="AB31" s="1213"/>
    </row>
    <row r="32" spans="2:28">
      <c r="B32" s="1180"/>
      <c r="C32" s="91"/>
      <c r="D32" s="94"/>
      <c r="E32" s="95"/>
      <c r="F32" s="168"/>
      <c r="G32" s="181"/>
      <c r="H32" s="1216"/>
      <c r="I32" s="1217"/>
      <c r="J32" s="176"/>
      <c r="K32" s="95"/>
      <c r="L32" s="168"/>
      <c r="M32" s="181"/>
      <c r="N32" s="1216"/>
      <c r="O32" s="1217"/>
      <c r="P32" s="176"/>
      <c r="Q32" s="95"/>
      <c r="R32" s="168"/>
      <c r="S32" s="181"/>
      <c r="T32" s="1216"/>
      <c r="U32" s="1217"/>
      <c r="V32" s="176"/>
      <c r="W32" s="95"/>
      <c r="X32" s="168"/>
      <c r="Y32" s="181"/>
      <c r="Z32" s="1216"/>
      <c r="AA32" s="1217"/>
      <c r="AB32" s="176"/>
    </row>
    <row r="33" spans="2:28" ht="30.6" customHeight="1">
      <c r="B33" s="1180">
        <v>13</v>
      </c>
      <c r="C33" s="1595" t="s">
        <v>2284</v>
      </c>
      <c r="D33" s="1587"/>
      <c r="E33" s="164">
        <v>126888244</v>
      </c>
      <c r="F33" s="165">
        <v>264935144</v>
      </c>
      <c r="G33" s="182">
        <v>391823388</v>
      </c>
      <c r="H33" s="1172"/>
      <c r="I33" s="1172"/>
      <c r="J33" s="1213"/>
      <c r="K33" s="164">
        <v>129905832</v>
      </c>
      <c r="L33" s="165">
        <v>264938091</v>
      </c>
      <c r="M33" s="182">
        <v>394843923</v>
      </c>
      <c r="N33" s="1172"/>
      <c r="O33" s="1172"/>
      <c r="P33" s="1213"/>
      <c r="Q33" s="164">
        <v>131113726</v>
      </c>
      <c r="R33" s="165">
        <v>269345421</v>
      </c>
      <c r="S33" s="182">
        <v>400459147</v>
      </c>
      <c r="T33" s="1172"/>
      <c r="U33" s="1172"/>
      <c r="V33" s="1213"/>
      <c r="W33" s="164">
        <v>125607880</v>
      </c>
      <c r="X33" s="165">
        <v>272926730</v>
      </c>
      <c r="Y33" s="182">
        <v>398534610</v>
      </c>
      <c r="Z33" s="1172"/>
      <c r="AA33" s="1172"/>
      <c r="AB33" s="1213"/>
    </row>
    <row r="34" spans="2:28" ht="30.6" customHeight="1" thickBot="1">
      <c r="B34" s="1180"/>
      <c r="C34" s="703"/>
      <c r="D34" s="704"/>
      <c r="E34" s="102"/>
      <c r="F34" s="117"/>
      <c r="G34" s="183"/>
      <c r="H34" s="1218"/>
      <c r="I34" s="1219"/>
      <c r="J34" s="103"/>
      <c r="K34" s="102"/>
      <c r="L34" s="117"/>
      <c r="M34" s="183"/>
      <c r="N34" s="1218"/>
      <c r="O34" s="1219"/>
      <c r="P34" s="103"/>
      <c r="Q34" s="102"/>
      <c r="R34" s="117"/>
      <c r="S34" s="183"/>
      <c r="T34" s="1218"/>
      <c r="U34" s="1219"/>
      <c r="V34" s="103"/>
      <c r="W34" s="102"/>
      <c r="X34" s="117"/>
      <c r="Y34" s="183"/>
      <c r="Z34" s="1218"/>
      <c r="AA34" s="1219"/>
      <c r="AB34" s="103"/>
    </row>
    <row r="35" spans="2:28">
      <c r="B35" s="1191"/>
      <c r="C35" s="1192"/>
      <c r="D35" s="1202"/>
      <c r="E35" s="1220"/>
      <c r="F35" s="1221"/>
      <c r="G35" s="1194"/>
      <c r="H35" s="1196"/>
      <c r="I35" s="1222"/>
      <c r="J35" s="1223"/>
      <c r="K35" s="1220"/>
      <c r="L35" s="1221"/>
      <c r="M35" s="1194"/>
      <c r="N35" s="1196"/>
      <c r="O35" s="1222"/>
      <c r="P35" s="1223"/>
      <c r="Q35" s="1220"/>
      <c r="R35" s="1221"/>
      <c r="S35" s="1194"/>
      <c r="T35" s="1196"/>
      <c r="U35" s="1222"/>
      <c r="V35" s="1223"/>
      <c r="W35" s="1220"/>
      <c r="X35" s="1221"/>
      <c r="Y35" s="1194"/>
      <c r="Z35" s="1196"/>
      <c r="AA35" s="1222"/>
      <c r="AB35" s="1223"/>
    </row>
    <row r="36" spans="2:28" ht="32.85" customHeight="1">
      <c r="B36" s="1180">
        <v>14</v>
      </c>
      <c r="C36" s="1587" t="s">
        <v>1705</v>
      </c>
      <c r="D36" s="1587"/>
      <c r="E36" s="1224"/>
      <c r="F36" s="1172"/>
      <c r="G36" s="1195">
        <v>391823388</v>
      </c>
      <c r="H36" s="1197"/>
      <c r="I36" s="167"/>
      <c r="J36" s="96"/>
      <c r="K36" s="1224"/>
      <c r="L36" s="1172"/>
      <c r="M36" s="1195">
        <v>394843923</v>
      </c>
      <c r="N36" s="1197"/>
      <c r="O36" s="167"/>
      <c r="P36" s="96"/>
      <c r="Q36" s="1224"/>
      <c r="R36" s="1172"/>
      <c r="S36" s="1195">
        <v>400459147</v>
      </c>
      <c r="T36" s="1197"/>
      <c r="U36" s="167"/>
      <c r="V36" s="96"/>
      <c r="W36" s="1224"/>
      <c r="X36" s="1172"/>
      <c r="Y36" s="1195">
        <v>398534610</v>
      </c>
      <c r="Z36" s="1197"/>
      <c r="AA36" s="167"/>
      <c r="AB36" s="96"/>
    </row>
    <row r="37" spans="2:28">
      <c r="B37" s="1180"/>
      <c r="C37" s="1193"/>
      <c r="D37" s="166"/>
      <c r="E37" s="95"/>
      <c r="F37" s="168"/>
      <c r="G37" s="117"/>
      <c r="H37" s="1198"/>
      <c r="I37" s="167"/>
      <c r="J37" s="96"/>
      <c r="K37" s="95"/>
      <c r="L37" s="168"/>
      <c r="M37" s="117"/>
      <c r="N37" s="1198"/>
      <c r="O37" s="167"/>
      <c r="P37" s="96"/>
      <c r="Q37" s="95"/>
      <c r="R37" s="168"/>
      <c r="S37" s="117"/>
      <c r="T37" s="1198"/>
      <c r="U37" s="167"/>
      <c r="V37" s="96"/>
      <c r="W37" s="95"/>
      <c r="X37" s="168"/>
      <c r="Y37" s="117"/>
      <c r="Z37" s="1198"/>
      <c r="AA37" s="167"/>
      <c r="AB37" s="96"/>
    </row>
    <row r="38" spans="2:28" s="496" customFormat="1" ht="39.75" customHeight="1">
      <c r="B38" s="1181">
        <v>15</v>
      </c>
      <c r="C38" s="1594" t="s">
        <v>1706</v>
      </c>
      <c r="D38" s="1594"/>
      <c r="E38" s="1225"/>
      <c r="F38" s="170">
        <v>264935144</v>
      </c>
      <c r="G38" s="1173"/>
      <c r="H38" s="1199">
        <v>0.70556107471933394</v>
      </c>
      <c r="I38" s="173"/>
      <c r="J38" s="172">
        <v>0.6</v>
      </c>
      <c r="K38" s="1225"/>
      <c r="L38" s="170">
        <v>264938091</v>
      </c>
      <c r="M38" s="1173"/>
      <c r="N38" s="1199">
        <v>0.69993852865916895</v>
      </c>
      <c r="O38" s="173"/>
      <c r="P38" s="172">
        <v>0.6</v>
      </c>
      <c r="Q38" s="1225"/>
      <c r="R38" s="170">
        <v>269345421</v>
      </c>
      <c r="S38" s="1173"/>
      <c r="T38" s="1199">
        <v>0.70118033891476383</v>
      </c>
      <c r="U38" s="173"/>
      <c r="V38" s="172">
        <v>0.6</v>
      </c>
      <c r="W38" s="1225"/>
      <c r="X38" s="170">
        <v>272926730</v>
      </c>
      <c r="Y38" s="1173"/>
      <c r="Z38" s="1199">
        <v>0.71408109064191339</v>
      </c>
      <c r="AA38" s="173"/>
      <c r="AB38" s="172">
        <v>0.6</v>
      </c>
    </row>
    <row r="39" spans="2:28" ht="16.5" thickBot="1">
      <c r="B39" s="282"/>
      <c r="C39" s="171"/>
      <c r="D39" s="171"/>
      <c r="E39" s="1226"/>
      <c r="F39" s="104"/>
      <c r="G39" s="104"/>
      <c r="H39" s="1200"/>
      <c r="I39" s="105"/>
      <c r="J39" s="106"/>
      <c r="K39" s="1226"/>
      <c r="L39" s="104"/>
      <c r="M39" s="104"/>
      <c r="N39" s="1200"/>
      <c r="O39" s="105"/>
      <c r="P39" s="106"/>
      <c r="Q39" s="1226"/>
      <c r="R39" s="104"/>
      <c r="S39" s="104"/>
      <c r="T39" s="1200"/>
      <c r="U39" s="105"/>
      <c r="V39" s="106"/>
      <c r="W39" s="1226"/>
      <c r="X39" s="104"/>
      <c r="Y39" s="104"/>
      <c r="Z39" s="1200"/>
      <c r="AA39" s="105"/>
      <c r="AB39" s="106"/>
    </row>
    <row r="40" spans="2:28">
      <c r="B40" s="100"/>
      <c r="C40" s="100"/>
      <c r="D40" s="100"/>
      <c r="E40" s="107"/>
      <c r="F40" s="107"/>
      <c r="G40" s="107"/>
      <c r="H40" s="108"/>
      <c r="I40" s="108"/>
      <c r="J40" s="100"/>
      <c r="K40" s="107"/>
      <c r="L40" s="107"/>
      <c r="M40" s="107"/>
      <c r="N40" s="108"/>
      <c r="O40" s="108"/>
      <c r="P40" s="100"/>
      <c r="Q40" s="107"/>
      <c r="R40" s="107"/>
      <c r="S40" s="107"/>
      <c r="T40" s="108"/>
      <c r="U40" s="108"/>
      <c r="V40" s="100"/>
      <c r="W40" s="107"/>
      <c r="X40" s="107"/>
      <c r="Y40" s="107"/>
      <c r="Z40" s="108"/>
      <c r="AA40" s="108"/>
      <c r="AB40" s="100"/>
    </row>
    <row r="41" spans="2:28" ht="18">
      <c r="B41" s="1227" t="s">
        <v>269</v>
      </c>
      <c r="C41" s="1228"/>
      <c r="D41" s="1229"/>
      <c r="E41" s="1229"/>
      <c r="F41" s="1229"/>
      <c r="G41" s="1230"/>
      <c r="H41" s="1229"/>
      <c r="I41" s="1229"/>
      <c r="J41" s="1229"/>
      <c r="K41" s="109"/>
      <c r="L41" s="109"/>
      <c r="M41" s="110"/>
      <c r="N41" s="109"/>
      <c r="O41" s="109"/>
      <c r="P41" s="109"/>
      <c r="Q41" s="109"/>
      <c r="R41" s="109"/>
      <c r="S41" s="110"/>
      <c r="T41" s="109"/>
      <c r="U41" s="109"/>
      <c r="V41" s="109"/>
      <c r="W41" s="109"/>
      <c r="X41" s="109"/>
      <c r="Y41" s="110"/>
      <c r="Z41" s="109"/>
      <c r="AA41" s="109"/>
      <c r="AB41" s="109"/>
    </row>
    <row r="42" spans="2:28">
      <c r="B42" s="1591" t="s">
        <v>492</v>
      </c>
      <c r="C42" s="1591"/>
      <c r="D42" s="1591"/>
      <c r="E42" s="1591"/>
      <c r="F42" s="1591"/>
      <c r="G42" s="1591"/>
      <c r="H42" s="1591"/>
      <c r="I42" s="1591"/>
      <c r="J42" s="1591"/>
    </row>
    <row r="43" spans="2:28" ht="33.6" customHeight="1">
      <c r="B43" s="1583" t="s">
        <v>493</v>
      </c>
      <c r="C43" s="1583"/>
      <c r="D43" s="1583"/>
      <c r="E43" s="1583"/>
      <c r="F43" s="1583"/>
      <c r="G43" s="1583"/>
      <c r="H43" s="1583"/>
      <c r="I43" s="1583"/>
      <c r="J43" s="1583"/>
    </row>
    <row r="44" spans="2:28" ht="46.5" customHeight="1">
      <c r="B44" s="1583" t="s">
        <v>494</v>
      </c>
      <c r="C44" s="1583"/>
      <c r="D44" s="1583"/>
      <c r="E44" s="1583"/>
      <c r="F44" s="1583"/>
      <c r="G44" s="1583"/>
      <c r="H44" s="1583"/>
      <c r="I44" s="1583"/>
      <c r="J44" s="1583"/>
    </row>
    <row r="45" spans="2:28">
      <c r="B45" s="1583" t="s">
        <v>495</v>
      </c>
      <c r="C45" s="1583"/>
      <c r="D45" s="1583"/>
      <c r="E45" s="1583"/>
      <c r="F45" s="1583"/>
      <c r="G45" s="1583"/>
      <c r="H45" s="1583"/>
      <c r="I45" s="1583"/>
      <c r="J45" s="1583"/>
    </row>
    <row r="46" spans="2:28" ht="34.5" customHeight="1">
      <c r="B46" s="1583" t="s">
        <v>2300</v>
      </c>
      <c r="C46" s="1583"/>
      <c r="D46" s="1583"/>
      <c r="E46" s="1583"/>
      <c r="F46" s="1583"/>
      <c r="G46" s="1583"/>
      <c r="H46" s="1583"/>
      <c r="I46" s="1583"/>
      <c r="J46" s="1583"/>
    </row>
    <row r="47" spans="2:28" ht="31.35" customHeight="1">
      <c r="B47" s="1583" t="s">
        <v>496</v>
      </c>
      <c r="C47" s="1583"/>
      <c r="D47" s="1583"/>
      <c r="E47" s="1583"/>
      <c r="F47" s="1583"/>
      <c r="G47" s="1583"/>
      <c r="H47" s="1583"/>
      <c r="I47" s="1583"/>
      <c r="J47" s="1583"/>
    </row>
    <row r="48" spans="2:28" ht="34.5" customHeight="1">
      <c r="B48" s="1583" t="s">
        <v>2301</v>
      </c>
      <c r="C48" s="1583"/>
      <c r="D48" s="1583"/>
      <c r="E48" s="1583"/>
      <c r="F48" s="1583"/>
      <c r="G48" s="1583"/>
      <c r="H48" s="1583"/>
      <c r="I48" s="1583"/>
      <c r="J48" s="1583"/>
    </row>
    <row r="49" spans="2:10" ht="33.75" customHeight="1">
      <c r="B49" s="1583" t="s">
        <v>497</v>
      </c>
      <c r="C49" s="1583"/>
      <c r="D49" s="1583"/>
      <c r="E49" s="1583"/>
      <c r="F49" s="1583"/>
      <c r="G49" s="1583"/>
      <c r="H49" s="1583"/>
      <c r="I49" s="1583"/>
      <c r="J49" s="1583"/>
    </row>
    <row r="50" spans="2:10">
      <c r="B50" s="1583" t="s">
        <v>2283</v>
      </c>
      <c r="C50" s="1583"/>
      <c r="D50" s="1583"/>
      <c r="E50" s="1583"/>
      <c r="F50" s="1583"/>
      <c r="G50" s="1583"/>
      <c r="H50" s="1583"/>
      <c r="I50" s="1583"/>
      <c r="J50" s="1583"/>
    </row>
    <row r="51" spans="2:10" ht="37.5" customHeight="1">
      <c r="B51" s="1583" t="s">
        <v>2363</v>
      </c>
      <c r="C51" s="1583"/>
      <c r="D51" s="1583"/>
      <c r="E51" s="1583"/>
      <c r="F51" s="1583"/>
      <c r="G51" s="1583"/>
      <c r="H51" s="1583"/>
      <c r="I51" s="1583"/>
      <c r="J51" s="1583"/>
    </row>
    <row r="52" spans="2:10" ht="36" customHeight="1">
      <c r="B52" s="1583" t="s">
        <v>498</v>
      </c>
      <c r="C52" s="1583"/>
      <c r="D52" s="1583"/>
      <c r="E52" s="1583"/>
      <c r="F52" s="1583"/>
      <c r="G52" s="1583"/>
      <c r="H52" s="1583"/>
      <c r="I52" s="1583"/>
      <c r="J52" s="1583"/>
    </row>
    <row r="53" spans="2:10" ht="28.5" customHeight="1">
      <c r="B53" s="1591" t="s">
        <v>2285</v>
      </c>
      <c r="C53" s="1591"/>
      <c r="D53" s="1591"/>
      <c r="E53" s="1591"/>
      <c r="F53" s="1591"/>
      <c r="G53" s="1591"/>
      <c r="H53" s="1591"/>
      <c r="I53" s="1591"/>
      <c r="J53" s="1591"/>
    </row>
    <row r="54" spans="2:10">
      <c r="B54" s="1174"/>
      <c r="C54" s="1174"/>
      <c r="D54" s="1174"/>
      <c r="E54" s="1174"/>
      <c r="F54" s="1174"/>
      <c r="G54" s="1174"/>
      <c r="H54" s="1174"/>
      <c r="I54" s="1174"/>
      <c r="J54" s="1174"/>
    </row>
    <row r="55" spans="2:10">
      <c r="B55" s="1174"/>
      <c r="C55" s="1174"/>
      <c r="D55" s="1174"/>
      <c r="E55" s="1174"/>
      <c r="F55" s="1174"/>
      <c r="G55" s="1174"/>
      <c r="H55" s="1174"/>
      <c r="I55" s="1174"/>
      <c r="J55" s="1174"/>
    </row>
    <row r="56" spans="2:10">
      <c r="B56" s="1174"/>
      <c r="C56" s="1174"/>
      <c r="D56" s="1174"/>
      <c r="E56" s="1174"/>
      <c r="F56" s="1174"/>
      <c r="G56" s="1174"/>
      <c r="H56" s="1174"/>
      <c r="I56" s="1174"/>
      <c r="J56" s="1174"/>
    </row>
    <row r="57" spans="2:10">
      <c r="B57" s="1174"/>
      <c r="C57" s="1174"/>
      <c r="D57" s="1174"/>
      <c r="E57" s="1174"/>
      <c r="F57" s="1174"/>
      <c r="G57" s="1174"/>
      <c r="H57" s="1174"/>
      <c r="I57" s="1174"/>
      <c r="J57" s="1174"/>
    </row>
    <row r="58" spans="2:10">
      <c r="B58" s="1174"/>
      <c r="C58" s="1174"/>
      <c r="D58" s="1174"/>
      <c r="E58" s="1174"/>
      <c r="F58" s="1174"/>
      <c r="G58" s="1174"/>
      <c r="H58" s="1174"/>
      <c r="I58" s="1174"/>
      <c r="J58" s="1174"/>
    </row>
    <row r="59" spans="2:10">
      <c r="B59" s="1174"/>
      <c r="C59" s="1174"/>
      <c r="D59" s="1174"/>
      <c r="E59" s="1174"/>
      <c r="F59" s="1174"/>
      <c r="G59" s="1174"/>
      <c r="H59" s="1174"/>
      <c r="I59" s="1174"/>
      <c r="J59" s="1174"/>
    </row>
    <row r="60" spans="2:10">
      <c r="B60" s="1174"/>
      <c r="C60" s="1174"/>
      <c r="D60" s="1174"/>
      <c r="E60" s="1174"/>
      <c r="F60" s="1174"/>
      <c r="G60" s="1174"/>
      <c r="H60" s="1174"/>
      <c r="I60" s="1174"/>
      <c r="J60" s="1174"/>
    </row>
    <row r="61" spans="2:10">
      <c r="B61" s="1174"/>
      <c r="C61" s="1174"/>
      <c r="D61" s="1174"/>
      <c r="E61" s="1174"/>
      <c r="F61" s="1174"/>
      <c r="G61" s="1174"/>
      <c r="H61" s="1174"/>
      <c r="I61" s="1174"/>
      <c r="J61" s="1174"/>
    </row>
    <row r="62" spans="2:10">
      <c r="B62" s="1174"/>
      <c r="C62" s="1174"/>
      <c r="D62" s="1174"/>
      <c r="E62" s="1174"/>
      <c r="F62" s="1174"/>
      <c r="G62" s="1174"/>
      <c r="H62" s="1174"/>
      <c r="I62" s="1174"/>
      <c r="J62" s="1174"/>
    </row>
    <row r="63" spans="2:10">
      <c r="B63" s="1174"/>
      <c r="C63" s="1174"/>
      <c r="D63" s="1174"/>
      <c r="E63" s="1174"/>
      <c r="F63" s="1174"/>
      <c r="G63" s="1174"/>
      <c r="H63" s="1174"/>
      <c r="I63" s="1174"/>
      <c r="J63" s="1174"/>
    </row>
    <row r="64" spans="2:10">
      <c r="B64" s="1174"/>
      <c r="C64" s="1174"/>
      <c r="D64" s="1174"/>
      <c r="E64" s="1174"/>
      <c r="F64" s="1174"/>
      <c r="G64" s="1174"/>
      <c r="H64" s="1174"/>
      <c r="I64" s="1174"/>
      <c r="J64" s="1174"/>
    </row>
    <row r="65" spans="2:10">
      <c r="B65" s="1174"/>
      <c r="C65" s="1174"/>
      <c r="D65" s="1174"/>
      <c r="E65" s="1174"/>
      <c r="F65" s="1174"/>
      <c r="G65" s="1174"/>
      <c r="H65" s="1174"/>
      <c r="I65" s="1174"/>
      <c r="J65" s="1174"/>
    </row>
  </sheetData>
  <mergeCells count="28">
    <mergeCell ref="E5:J5"/>
    <mergeCell ref="K5:P5"/>
    <mergeCell ref="Q5:V5"/>
    <mergeCell ref="W5:AB5"/>
    <mergeCell ref="B53:J53"/>
    <mergeCell ref="B49:J49"/>
    <mergeCell ref="B50:J50"/>
    <mergeCell ref="B51:J51"/>
    <mergeCell ref="B52:J52"/>
    <mergeCell ref="B48:J48"/>
    <mergeCell ref="B42:J42"/>
    <mergeCell ref="E6:G6"/>
    <mergeCell ref="H6:J6"/>
    <mergeCell ref="C29:D29"/>
    <mergeCell ref="C38:D38"/>
    <mergeCell ref="C33:D33"/>
    <mergeCell ref="B47:J47"/>
    <mergeCell ref="Q6:S6"/>
    <mergeCell ref="T6:V6"/>
    <mergeCell ref="W6:Y6"/>
    <mergeCell ref="Z6:AB6"/>
    <mergeCell ref="K6:M6"/>
    <mergeCell ref="N6:P6"/>
    <mergeCell ref="C36:D36"/>
    <mergeCell ref="B43:J43"/>
    <mergeCell ref="B44:J44"/>
    <mergeCell ref="B45:J45"/>
    <mergeCell ref="B46:J46"/>
  </mergeCells>
  <pageMargins left="0.7" right="0.7" top="0.75" bottom="0.75" header="0.3" footer="0.3"/>
  <pageSetup scale="39"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64BCA-7FDC-4517-9575-BBEEFC04AE79}">
  <sheetPr codeName="Sheet14">
    <pageSetUpPr fitToPage="1"/>
  </sheetPr>
  <dimension ref="A1:D29"/>
  <sheetViews>
    <sheetView zoomScaleNormal="100" zoomScaleSheetLayoutView="55" workbookViewId="0">
      <selection sqref="A1:XFD1048576"/>
    </sheetView>
  </sheetViews>
  <sheetFormatPr defaultColWidth="8.625" defaultRowHeight="15"/>
  <cols>
    <col min="1" max="1" width="27.625" style="41" customWidth="1"/>
    <col min="2" max="2" width="22.125" style="41" customWidth="1"/>
    <col min="3" max="3" width="15.625" style="41" customWidth="1"/>
    <col min="4" max="4" width="76.125" style="41" customWidth="1"/>
    <col min="5" max="16384" width="8.625" style="41"/>
  </cols>
  <sheetData>
    <row r="1" spans="1:4" ht="15.75">
      <c r="A1" s="25" t="s">
        <v>95</v>
      </c>
      <c r="B1" s="466" t="s">
        <v>1774</v>
      </c>
    </row>
    <row r="2" spans="1:4" ht="15.75">
      <c r="A2" s="25" t="s">
        <v>96</v>
      </c>
      <c r="B2" s="265" t="s">
        <v>2</v>
      </c>
    </row>
    <row r="3" spans="1:4">
      <c r="A3" s="45" t="s">
        <v>499</v>
      </c>
    </row>
    <row r="6" spans="1:4" ht="15.75" thickBot="1"/>
    <row r="7" spans="1:4" ht="30.75" thickBot="1">
      <c r="A7" s="1232" t="s">
        <v>500</v>
      </c>
      <c r="B7" s="1233" t="s">
        <v>501</v>
      </c>
      <c r="C7" s="1234" t="s">
        <v>502</v>
      </c>
      <c r="D7" s="1235" t="s">
        <v>503</v>
      </c>
    </row>
    <row r="8" spans="1:4" ht="75">
      <c r="A8" s="1596" t="s">
        <v>504</v>
      </c>
      <c r="B8" s="1598" t="s">
        <v>505</v>
      </c>
      <c r="C8" s="1240" t="s">
        <v>506</v>
      </c>
      <c r="D8" s="1241" t="s">
        <v>507</v>
      </c>
    </row>
    <row r="9" spans="1:4" ht="45.75" thickBot="1">
      <c r="A9" s="1597"/>
      <c r="B9" s="1599"/>
      <c r="C9" s="1238" t="s">
        <v>508</v>
      </c>
      <c r="D9" s="1242" t="s">
        <v>509</v>
      </c>
    </row>
    <row r="10" spans="1:4" ht="90">
      <c r="A10" s="1596" t="s">
        <v>510</v>
      </c>
      <c r="B10" s="1598" t="s">
        <v>511</v>
      </c>
      <c r="C10" s="1240" t="s">
        <v>512</v>
      </c>
      <c r="D10" s="1243" t="s">
        <v>513</v>
      </c>
    </row>
    <row r="11" spans="1:4" ht="150">
      <c r="A11" s="1607"/>
      <c r="B11" s="1608"/>
      <c r="C11" s="1231" t="s">
        <v>514</v>
      </c>
      <c r="D11" s="1237" t="s">
        <v>515</v>
      </c>
    </row>
    <row r="12" spans="1:4" ht="30">
      <c r="A12" s="1607"/>
      <c r="B12" s="1608"/>
      <c r="C12" s="1231" t="s">
        <v>516</v>
      </c>
      <c r="D12" s="1236"/>
    </row>
    <row r="13" spans="1:4" ht="30.75" thickBot="1">
      <c r="A13" s="1597"/>
      <c r="B13" s="1599"/>
      <c r="C13" s="1239" t="s">
        <v>517</v>
      </c>
      <c r="D13" s="1244" t="s">
        <v>518</v>
      </c>
    </row>
    <row r="14" spans="1:4" ht="38.25" customHeight="1">
      <c r="A14" s="1596" t="s">
        <v>519</v>
      </c>
      <c r="B14" s="1598" t="s">
        <v>520</v>
      </c>
      <c r="C14" s="1240" t="s">
        <v>521</v>
      </c>
      <c r="D14" s="1600" t="s">
        <v>522</v>
      </c>
    </row>
    <row r="15" spans="1:4" ht="32.25" customHeight="1">
      <c r="A15" s="1607"/>
      <c r="B15" s="1608"/>
      <c r="C15" s="1231" t="s">
        <v>523</v>
      </c>
      <c r="D15" s="1602"/>
    </row>
    <row r="16" spans="1:4" ht="30.75" thickBot="1">
      <c r="A16" s="1597"/>
      <c r="B16" s="1599"/>
      <c r="C16" s="1238" t="s">
        <v>524</v>
      </c>
      <c r="D16" s="1601"/>
    </row>
    <row r="17" spans="1:4" ht="85.5" customHeight="1" thickBot="1">
      <c r="A17" s="1245" t="s">
        <v>525</v>
      </c>
      <c r="B17" s="1246" t="s">
        <v>526</v>
      </c>
      <c r="C17" s="1246" t="s">
        <v>527</v>
      </c>
      <c r="D17" s="1247"/>
    </row>
    <row r="18" spans="1:4" ht="43.5" customHeight="1" thickBot="1">
      <c r="A18" s="1248" t="s">
        <v>528</v>
      </c>
      <c r="B18" s="1246" t="s">
        <v>529</v>
      </c>
      <c r="C18" s="1246" t="s">
        <v>528</v>
      </c>
      <c r="D18" s="1247"/>
    </row>
    <row r="19" spans="1:4" ht="95.25" customHeight="1">
      <c r="A19" s="1596" t="s">
        <v>530</v>
      </c>
      <c r="B19" s="1598" t="s">
        <v>531</v>
      </c>
      <c r="C19" s="1603" t="s">
        <v>532</v>
      </c>
      <c r="D19" s="1600" t="s">
        <v>533</v>
      </c>
    </row>
    <row r="20" spans="1:4" ht="15.75" thickBot="1">
      <c r="A20" s="1597"/>
      <c r="B20" s="1599"/>
      <c r="C20" s="1604"/>
      <c r="D20" s="1601"/>
    </row>
    <row r="21" spans="1:4">
      <c r="A21" s="1596" t="s">
        <v>328</v>
      </c>
      <c r="B21" s="1605" t="s">
        <v>534</v>
      </c>
      <c r="C21" s="1240" t="s">
        <v>535</v>
      </c>
      <c r="D21" s="1249" t="s">
        <v>536</v>
      </c>
    </row>
    <row r="22" spans="1:4" ht="30.75" thickBot="1">
      <c r="A22" s="1597"/>
      <c r="B22" s="1606"/>
      <c r="C22" s="1238" t="s">
        <v>537</v>
      </c>
      <c r="D22" s="1250" t="s">
        <v>538</v>
      </c>
    </row>
    <row r="23" spans="1:4" ht="30">
      <c r="A23" s="1596" t="s">
        <v>539</v>
      </c>
      <c r="B23" s="1598" t="s">
        <v>540</v>
      </c>
      <c r="C23" s="1240" t="s">
        <v>541</v>
      </c>
      <c r="D23" s="1241" t="s">
        <v>542</v>
      </c>
    </row>
    <row r="24" spans="1:4" ht="30.75" thickBot="1">
      <c r="A24" s="1597"/>
      <c r="B24" s="1599"/>
      <c r="C24" s="1238" t="s">
        <v>543</v>
      </c>
      <c r="D24" s="1250" t="s">
        <v>544</v>
      </c>
    </row>
    <row r="25" spans="1:4" ht="45.75" thickBot="1">
      <c r="A25" s="1251" t="s">
        <v>545</v>
      </c>
      <c r="B25" s="1252" t="s">
        <v>546</v>
      </c>
      <c r="C25" s="1252" t="s">
        <v>547</v>
      </c>
      <c r="D25" s="1253"/>
    </row>
    <row r="26" spans="1:4" ht="59.25" customHeight="1">
      <c r="A26" s="1596" t="s">
        <v>548</v>
      </c>
      <c r="B26" s="1598" t="s">
        <v>549</v>
      </c>
      <c r="C26" s="1240" t="s">
        <v>550</v>
      </c>
      <c r="D26" s="1600" t="s">
        <v>551</v>
      </c>
    </row>
    <row r="27" spans="1:4" ht="15.75" thickBot="1">
      <c r="A27" s="1597"/>
      <c r="B27" s="1599"/>
      <c r="C27" s="1238" t="s">
        <v>552</v>
      </c>
      <c r="D27" s="1601"/>
    </row>
    <row r="28" spans="1:4" ht="84.75" customHeight="1" thickBot="1">
      <c r="A28" s="1248" t="s">
        <v>553</v>
      </c>
      <c r="B28" s="1246" t="s">
        <v>554</v>
      </c>
      <c r="C28" s="1246" t="s">
        <v>553</v>
      </c>
      <c r="D28" s="1247"/>
    </row>
    <row r="29" spans="1:4" ht="83.25" customHeight="1" thickBot="1">
      <c r="A29" s="1251" t="s">
        <v>555</v>
      </c>
      <c r="B29" s="1252" t="s">
        <v>556</v>
      </c>
      <c r="C29" s="1246" t="s">
        <v>555</v>
      </c>
      <c r="D29" s="1247"/>
    </row>
  </sheetData>
  <mergeCells count="18">
    <mergeCell ref="A21:A22"/>
    <mergeCell ref="B21:B22"/>
    <mergeCell ref="A8:A9"/>
    <mergeCell ref="B8:B9"/>
    <mergeCell ref="A10:A13"/>
    <mergeCell ref="B10:B13"/>
    <mergeCell ref="A14:A16"/>
    <mergeCell ref="B14:B16"/>
    <mergeCell ref="D14:D16"/>
    <mergeCell ref="A19:A20"/>
    <mergeCell ref="B19:B20"/>
    <mergeCell ref="C19:C20"/>
    <mergeCell ref="D19:D20"/>
    <mergeCell ref="A23:A24"/>
    <mergeCell ref="B23:B24"/>
    <mergeCell ref="A26:A27"/>
    <mergeCell ref="B26:B27"/>
    <mergeCell ref="D26:D27"/>
  </mergeCells>
  <pageMargins left="0.25" right="0.25" top="0.5" bottom="0.5" header="0.3" footer="0.3"/>
  <pageSetup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85F4F7-1DB7-4A5B-AB23-B33B48D0D83B}">
  <sheetPr codeName="Sheet15">
    <pageSetUpPr fitToPage="1"/>
  </sheetPr>
  <dimension ref="A1:AJ1006"/>
  <sheetViews>
    <sheetView zoomScale="80" zoomScaleNormal="80" workbookViewId="0">
      <pane xSplit="1" ySplit="7" topLeftCell="B8" activePane="bottomRight" state="frozen"/>
      <selection sqref="A1:XFD1048576"/>
      <selection pane="topRight" sqref="A1:XFD1048576"/>
      <selection pane="bottomLeft" sqref="A1:XFD1048576"/>
      <selection pane="bottomRight" sqref="A1:XFD1048576"/>
    </sheetView>
  </sheetViews>
  <sheetFormatPr defaultColWidth="8.625" defaultRowHeight="15.75"/>
  <cols>
    <col min="1" max="1" width="22.125" style="1256" customWidth="1"/>
    <col min="2" max="5" width="15.875" style="42" customWidth="1"/>
    <col min="6" max="9" width="19" style="42" customWidth="1"/>
    <col min="10" max="13" width="17.5" style="42" customWidth="1"/>
    <col min="14" max="17" width="15.625" style="42" customWidth="1"/>
    <col min="18" max="21" width="18.875" style="42" customWidth="1"/>
    <col min="22" max="23" width="20.5" style="1100" customWidth="1"/>
    <col min="24" max="24" width="10.75" style="1100" bestFit="1" customWidth="1"/>
    <col min="25" max="36" width="14.875" style="42" customWidth="1"/>
    <col min="37" max="16384" width="8.625" style="42"/>
  </cols>
  <sheetData>
    <row r="1" spans="1:36">
      <c r="A1" s="25" t="s">
        <v>95</v>
      </c>
      <c r="B1" s="466" t="s">
        <v>1774</v>
      </c>
    </row>
    <row r="2" spans="1:36">
      <c r="A2" s="25" t="s">
        <v>96</v>
      </c>
      <c r="B2" s="265" t="s">
        <v>2</v>
      </c>
      <c r="E2" s="1254"/>
    </row>
    <row r="3" spans="1:36" ht="15">
      <c r="A3" s="1255" t="s">
        <v>557</v>
      </c>
    </row>
    <row r="4" spans="1:36">
      <c r="B4" s="1268"/>
      <c r="C4" s="1268"/>
      <c r="D4" s="1268"/>
      <c r="E4" s="1268"/>
    </row>
    <row r="5" spans="1:36" ht="16.5" thickBot="1">
      <c r="B5" s="1612"/>
      <c r="C5" s="1612"/>
      <c r="D5" s="1612"/>
      <c r="E5" s="1612"/>
    </row>
    <row r="6" spans="1:36" s="1254" customFormat="1" ht="15">
      <c r="A6" s="1303"/>
      <c r="B6" s="1613" t="s">
        <v>1981</v>
      </c>
      <c r="C6" s="1614"/>
      <c r="D6" s="1614"/>
      <c r="E6" s="1615"/>
      <c r="F6" s="1613" t="s">
        <v>558</v>
      </c>
      <c r="G6" s="1614"/>
      <c r="H6" s="1614"/>
      <c r="I6" s="1615"/>
      <c r="J6" s="1613" t="s">
        <v>559</v>
      </c>
      <c r="K6" s="1614"/>
      <c r="L6" s="1614"/>
      <c r="M6" s="1615"/>
      <c r="N6" s="1613" t="s">
        <v>560</v>
      </c>
      <c r="O6" s="1614"/>
      <c r="P6" s="1614"/>
      <c r="Q6" s="1615"/>
      <c r="R6" s="1613" t="s">
        <v>561</v>
      </c>
      <c r="S6" s="1614"/>
      <c r="T6" s="1614"/>
      <c r="U6" s="1615"/>
      <c r="V6" s="1609" t="s">
        <v>1982</v>
      </c>
      <c r="W6" s="1610"/>
      <c r="X6" s="1611"/>
      <c r="Y6" s="1609" t="s">
        <v>562</v>
      </c>
      <c r="Z6" s="1610"/>
      <c r="AA6" s="1611"/>
      <c r="AB6" s="1609" t="s">
        <v>563</v>
      </c>
      <c r="AC6" s="1610"/>
      <c r="AD6" s="1611"/>
      <c r="AE6" s="1609" t="s">
        <v>564</v>
      </c>
      <c r="AF6" s="1610"/>
      <c r="AG6" s="1611"/>
      <c r="AH6" s="1609" t="s">
        <v>565</v>
      </c>
      <c r="AI6" s="1610"/>
      <c r="AJ6" s="1611"/>
    </row>
    <row r="7" spans="1:36" s="1275" customFormat="1" ht="30.75" thickBot="1">
      <c r="A7" s="1304" t="s">
        <v>418</v>
      </c>
      <c r="B7" s="1296" t="s">
        <v>566</v>
      </c>
      <c r="C7" s="1297" t="s">
        <v>567</v>
      </c>
      <c r="D7" s="1298" t="s">
        <v>555</v>
      </c>
      <c r="E7" s="1299" t="s">
        <v>194</v>
      </c>
      <c r="F7" s="1296" t="s">
        <v>566</v>
      </c>
      <c r="G7" s="1297" t="s">
        <v>567</v>
      </c>
      <c r="H7" s="1298" t="s">
        <v>555</v>
      </c>
      <c r="I7" s="1299" t="s">
        <v>194</v>
      </c>
      <c r="J7" s="1296" t="s">
        <v>566</v>
      </c>
      <c r="K7" s="1297" t="s">
        <v>567</v>
      </c>
      <c r="L7" s="1298" t="s">
        <v>555</v>
      </c>
      <c r="M7" s="1299" t="s">
        <v>194</v>
      </c>
      <c r="N7" s="1296" t="s">
        <v>566</v>
      </c>
      <c r="O7" s="1297" t="s">
        <v>567</v>
      </c>
      <c r="P7" s="1298" t="s">
        <v>555</v>
      </c>
      <c r="Q7" s="1299" t="s">
        <v>194</v>
      </c>
      <c r="R7" s="1296" t="s">
        <v>566</v>
      </c>
      <c r="S7" s="1297" t="s">
        <v>567</v>
      </c>
      <c r="T7" s="1298" t="s">
        <v>555</v>
      </c>
      <c r="U7" s="1299" t="s">
        <v>194</v>
      </c>
      <c r="V7" s="1300" t="s">
        <v>568</v>
      </c>
      <c r="W7" s="1301" t="s">
        <v>569</v>
      </c>
      <c r="X7" s="1302" t="s">
        <v>570</v>
      </c>
      <c r="Y7" s="1300" t="s">
        <v>568</v>
      </c>
      <c r="Z7" s="1301" t="s">
        <v>569</v>
      </c>
      <c r="AA7" s="1302" t="s">
        <v>570</v>
      </c>
      <c r="AB7" s="1300" t="s">
        <v>568</v>
      </c>
      <c r="AC7" s="1301" t="s">
        <v>569</v>
      </c>
      <c r="AD7" s="1302" t="s">
        <v>570</v>
      </c>
      <c r="AE7" s="1300" t="s">
        <v>568</v>
      </c>
      <c r="AF7" s="1301" t="s">
        <v>569</v>
      </c>
      <c r="AG7" s="1302" t="s">
        <v>570</v>
      </c>
      <c r="AH7" s="1300" t="s">
        <v>568</v>
      </c>
      <c r="AI7" s="1301" t="s">
        <v>569</v>
      </c>
      <c r="AJ7" s="1302" t="s">
        <v>570</v>
      </c>
    </row>
    <row r="8" spans="1:36">
      <c r="A8" s="1290" t="s">
        <v>16</v>
      </c>
      <c r="B8" s="1291">
        <v>8985941</v>
      </c>
      <c r="C8" s="1292">
        <v>17298355</v>
      </c>
      <c r="D8" s="1292">
        <v>22039674</v>
      </c>
      <c r="E8" s="1293">
        <v>48323970</v>
      </c>
      <c r="F8" s="1291">
        <v>4290851</v>
      </c>
      <c r="G8" s="1292">
        <v>56283425</v>
      </c>
      <c r="H8" s="1294">
        <v>51089436</v>
      </c>
      <c r="I8" s="1293">
        <v>111663712</v>
      </c>
      <c r="J8" s="1291">
        <v>4601877</v>
      </c>
      <c r="K8" s="1292">
        <v>44501174</v>
      </c>
      <c r="L8" s="1294">
        <v>64529504</v>
      </c>
      <c r="M8" s="1293">
        <v>113632555</v>
      </c>
      <c r="N8" s="1291">
        <v>4787941</v>
      </c>
      <c r="O8" s="1292">
        <v>54151730</v>
      </c>
      <c r="P8" s="1294">
        <v>66847532</v>
      </c>
      <c r="Q8" s="1293">
        <v>125787203</v>
      </c>
      <c r="R8" s="1291">
        <v>4771184</v>
      </c>
      <c r="S8" s="1292">
        <v>100862597</v>
      </c>
      <c r="T8" s="1294">
        <v>66793521</v>
      </c>
      <c r="U8" s="1293">
        <v>172427302</v>
      </c>
      <c r="V8" s="1258">
        <v>193316322</v>
      </c>
      <c r="W8" s="1259">
        <v>26098</v>
      </c>
      <c r="X8" s="1295">
        <v>0</v>
      </c>
      <c r="Y8" s="1258">
        <v>298158250.77526903</v>
      </c>
      <c r="Z8" s="1259">
        <v>71681.42857114943</v>
      </c>
      <c r="AA8" s="1295">
        <v>2031881.2618052557</v>
      </c>
      <c r="AB8" s="1258">
        <v>297710268.22404027</v>
      </c>
      <c r="AC8" s="1259">
        <v>91516.460152703963</v>
      </c>
      <c r="AD8" s="1295">
        <v>1995550.441095744</v>
      </c>
      <c r="AE8" s="1258">
        <v>345762541.29735512</v>
      </c>
      <c r="AF8" s="1259">
        <v>80800.096393558721</v>
      </c>
      <c r="AG8" s="1295">
        <v>1500813.330280164</v>
      </c>
      <c r="AH8" s="1258">
        <v>385757746.99548143</v>
      </c>
      <c r="AI8" s="1259">
        <v>84509.765308460657</v>
      </c>
      <c r="AJ8" s="1295">
        <v>1312549.4065030492</v>
      </c>
    </row>
    <row r="9" spans="1:36">
      <c r="A9" s="1276" t="s">
        <v>21</v>
      </c>
      <c r="B9" s="1279">
        <v>5981586</v>
      </c>
      <c r="C9" s="1257">
        <v>1649848</v>
      </c>
      <c r="D9" s="1257">
        <v>5713593</v>
      </c>
      <c r="E9" s="1280">
        <v>13345027</v>
      </c>
      <c r="F9" s="1279">
        <v>4481194</v>
      </c>
      <c r="G9" s="1257">
        <v>84329866</v>
      </c>
      <c r="H9" s="478">
        <v>35413589</v>
      </c>
      <c r="I9" s="1280">
        <v>124224649</v>
      </c>
      <c r="J9" s="1279">
        <v>4542133</v>
      </c>
      <c r="K9" s="1257">
        <v>82094835</v>
      </c>
      <c r="L9" s="478">
        <v>37527423</v>
      </c>
      <c r="M9" s="1280">
        <v>124164391</v>
      </c>
      <c r="N9" s="1279">
        <v>4446187</v>
      </c>
      <c r="O9" s="1257">
        <v>74026615</v>
      </c>
      <c r="P9" s="478">
        <v>38547896</v>
      </c>
      <c r="Q9" s="1280">
        <v>117020698</v>
      </c>
      <c r="R9" s="1279">
        <v>4582731</v>
      </c>
      <c r="S9" s="1257">
        <v>50975486</v>
      </c>
      <c r="T9" s="478">
        <v>19445651</v>
      </c>
      <c r="U9" s="1280">
        <v>75003868</v>
      </c>
      <c r="V9" s="1261">
        <v>17748170</v>
      </c>
      <c r="W9" s="1260">
        <v>3492</v>
      </c>
      <c r="X9" s="1284">
        <v>55961</v>
      </c>
      <c r="Y9" s="1261">
        <v>233868377.06433398</v>
      </c>
      <c r="Z9" s="1260">
        <v>31285.911990953482</v>
      </c>
      <c r="AA9" s="1284">
        <v>2472065.526204532</v>
      </c>
      <c r="AB9" s="1261">
        <v>229898169.78840759</v>
      </c>
      <c r="AC9" s="1260">
        <v>29368.856279000833</v>
      </c>
      <c r="AD9" s="1284">
        <v>2542682.1915697707</v>
      </c>
      <c r="AE9" s="1261">
        <v>214087034.30394</v>
      </c>
      <c r="AF9" s="1260">
        <v>29116.502106411492</v>
      </c>
      <c r="AG9" s="1284">
        <v>2157117.618519864</v>
      </c>
      <c r="AH9" s="1261">
        <v>141753080.33006486</v>
      </c>
      <c r="AI9" s="1260">
        <v>35929.363449606724</v>
      </c>
      <c r="AJ9" s="1284">
        <v>706865.00135308004</v>
      </c>
    </row>
    <row r="10" spans="1:36">
      <c r="A10" s="1276" t="s">
        <v>24</v>
      </c>
      <c r="B10" s="1279">
        <v>2991358</v>
      </c>
      <c r="C10" s="1257">
        <v>2276600</v>
      </c>
      <c r="D10" s="1257">
        <v>258255</v>
      </c>
      <c r="E10" s="1280">
        <v>5526213</v>
      </c>
      <c r="F10" s="1279">
        <v>1352846</v>
      </c>
      <c r="G10" s="1257">
        <v>36614111</v>
      </c>
      <c r="H10" s="478">
        <v>12132500</v>
      </c>
      <c r="I10" s="1280">
        <v>50099457</v>
      </c>
      <c r="J10" s="1279">
        <v>1519446</v>
      </c>
      <c r="K10" s="1257">
        <v>35853834</v>
      </c>
      <c r="L10" s="478">
        <v>13305214</v>
      </c>
      <c r="M10" s="1280">
        <v>50678494</v>
      </c>
      <c r="N10" s="1279">
        <v>1906162</v>
      </c>
      <c r="O10" s="1257">
        <v>34392247</v>
      </c>
      <c r="P10" s="478">
        <v>13539039</v>
      </c>
      <c r="Q10" s="1280">
        <v>49837448</v>
      </c>
      <c r="R10" s="1279">
        <v>1833008</v>
      </c>
      <c r="S10" s="1257">
        <v>20639534</v>
      </c>
      <c r="T10" s="478">
        <v>7397557</v>
      </c>
      <c r="U10" s="1280">
        <v>29870099</v>
      </c>
      <c r="V10" s="1261">
        <v>8387049</v>
      </c>
      <c r="W10" s="1260">
        <v>1232</v>
      </c>
      <c r="X10" s="1284">
        <v>0</v>
      </c>
      <c r="Y10" s="1261">
        <v>112942618.93601066</v>
      </c>
      <c r="Z10" s="1260">
        <v>12449.816044412604</v>
      </c>
      <c r="AA10" s="1284">
        <v>1875480.1688211774</v>
      </c>
      <c r="AB10" s="1261">
        <v>113712861.84441751</v>
      </c>
      <c r="AC10" s="1260">
        <v>12263.496516156589</v>
      </c>
      <c r="AD10" s="1284">
        <v>1928491.3767571752</v>
      </c>
      <c r="AE10" s="1261">
        <v>114341422.5700272</v>
      </c>
      <c r="AF10" s="1260">
        <v>15317.613471676728</v>
      </c>
      <c r="AG10" s="1284">
        <v>1551651.1982991733</v>
      </c>
      <c r="AH10" s="1261">
        <v>72365969.330335438</v>
      </c>
      <c r="AI10" s="1260">
        <v>16359.216929095068</v>
      </c>
      <c r="AJ10" s="1284">
        <v>517603.38881882181</v>
      </c>
    </row>
    <row r="11" spans="1:36">
      <c r="A11" s="1276" t="s">
        <v>26</v>
      </c>
      <c r="B11" s="1279">
        <v>1273744</v>
      </c>
      <c r="C11" s="1257">
        <v>128190</v>
      </c>
      <c r="D11" s="1257">
        <v>478649</v>
      </c>
      <c r="E11" s="1280">
        <v>1880583</v>
      </c>
      <c r="F11" s="1279">
        <v>1025895</v>
      </c>
      <c r="G11" s="1257">
        <v>4970976</v>
      </c>
      <c r="H11" s="478">
        <v>1635516</v>
      </c>
      <c r="I11" s="1280">
        <v>7632387</v>
      </c>
      <c r="J11" s="1279">
        <v>1129647</v>
      </c>
      <c r="K11" s="1257">
        <v>5132898</v>
      </c>
      <c r="L11" s="478">
        <v>1810132</v>
      </c>
      <c r="M11" s="1280">
        <v>8072677</v>
      </c>
      <c r="N11" s="1279">
        <v>1245373</v>
      </c>
      <c r="O11" s="1257">
        <v>5930831</v>
      </c>
      <c r="P11" s="478">
        <v>2280431</v>
      </c>
      <c r="Q11" s="1280">
        <v>9456635</v>
      </c>
      <c r="R11" s="1279">
        <v>1359492</v>
      </c>
      <c r="S11" s="1257">
        <v>11204961</v>
      </c>
      <c r="T11" s="478">
        <v>4029391</v>
      </c>
      <c r="U11" s="1280">
        <v>16593844</v>
      </c>
      <c r="V11" s="1261">
        <v>1468257</v>
      </c>
      <c r="W11" s="1260">
        <v>462</v>
      </c>
      <c r="X11" s="1284">
        <v>-226</v>
      </c>
      <c r="Y11" s="1261">
        <v>8614679.4409123939</v>
      </c>
      <c r="Z11" s="1260">
        <v>1835.7060350805268</v>
      </c>
      <c r="AA11" s="1284">
        <v>32002.904219390188</v>
      </c>
      <c r="AB11" s="1261">
        <v>8927660.0664312448</v>
      </c>
      <c r="AC11" s="1260">
        <v>1892.2584661853673</v>
      </c>
      <c r="AD11" s="1284">
        <v>49031.739379077735</v>
      </c>
      <c r="AE11" s="1261">
        <v>13796285.132275578</v>
      </c>
      <c r="AF11" s="1260">
        <v>3361.3569264537336</v>
      </c>
      <c r="AG11" s="1284">
        <v>52582.477950953289</v>
      </c>
      <c r="AH11" s="1261">
        <v>33566223.305233605</v>
      </c>
      <c r="AI11" s="1260">
        <v>8129.1070937820396</v>
      </c>
      <c r="AJ11" s="1284">
        <v>63779.613102667769</v>
      </c>
    </row>
    <row r="12" spans="1:36">
      <c r="A12" s="1276" t="s">
        <v>29</v>
      </c>
      <c r="B12" s="1279">
        <v>3054968</v>
      </c>
      <c r="C12" s="1257">
        <v>1478915</v>
      </c>
      <c r="D12" s="1257">
        <v>5186983</v>
      </c>
      <c r="E12" s="1280">
        <v>9720866</v>
      </c>
      <c r="F12" s="1279">
        <v>2993422</v>
      </c>
      <c r="G12" s="1257">
        <v>11437742</v>
      </c>
      <c r="H12" s="478">
        <v>5811564</v>
      </c>
      <c r="I12" s="1280">
        <v>20242728</v>
      </c>
      <c r="J12" s="1279">
        <v>2662836</v>
      </c>
      <c r="K12" s="1257">
        <v>9529177</v>
      </c>
      <c r="L12" s="478">
        <v>5883335</v>
      </c>
      <c r="M12" s="1280">
        <v>18075348</v>
      </c>
      <c r="N12" s="1279">
        <v>2723146</v>
      </c>
      <c r="O12" s="1257">
        <v>9064379</v>
      </c>
      <c r="P12" s="478">
        <v>5570069</v>
      </c>
      <c r="Q12" s="1280">
        <v>17357594</v>
      </c>
      <c r="R12" s="1279">
        <v>2917220</v>
      </c>
      <c r="S12" s="1257">
        <v>14759597</v>
      </c>
      <c r="T12" s="478">
        <v>7514762</v>
      </c>
      <c r="U12" s="1280">
        <v>25191579</v>
      </c>
      <c r="V12" s="1261">
        <v>8607953</v>
      </c>
      <c r="W12" s="1260">
        <v>79</v>
      </c>
      <c r="X12" s="1284">
        <v>6099</v>
      </c>
      <c r="Y12" s="1261">
        <v>28282574.437894832</v>
      </c>
      <c r="Z12" s="1260">
        <v>4975.9544111378918</v>
      </c>
      <c r="AA12" s="1284">
        <v>327837.36104546377</v>
      </c>
      <c r="AB12" s="1261">
        <v>22513310.985461038</v>
      </c>
      <c r="AC12" s="1260">
        <v>4364.1998662172355</v>
      </c>
      <c r="AD12" s="1284">
        <v>428615.37661491323</v>
      </c>
      <c r="AE12" s="1261">
        <v>23903611.559738461</v>
      </c>
      <c r="AF12" s="1260">
        <v>6988.3205554883098</v>
      </c>
      <c r="AG12" s="1284">
        <v>210236.83039685918</v>
      </c>
      <c r="AH12" s="1261">
        <v>46416461.556428857</v>
      </c>
      <c r="AI12" s="1260">
        <v>12392.192441442085</v>
      </c>
      <c r="AJ12" s="1284">
        <v>207585.37557343711</v>
      </c>
    </row>
    <row r="13" spans="1:36">
      <c r="A13" s="1276" t="s">
        <v>571</v>
      </c>
      <c r="B13" s="1279">
        <v>9950020</v>
      </c>
      <c r="C13" s="1257">
        <v>14903784</v>
      </c>
      <c r="D13" s="1257">
        <v>580546</v>
      </c>
      <c r="E13" s="1280">
        <v>25434350</v>
      </c>
      <c r="F13" s="1279">
        <v>7741769</v>
      </c>
      <c r="G13" s="1257">
        <v>37050868</v>
      </c>
      <c r="H13" s="478">
        <v>0</v>
      </c>
      <c r="I13" s="1280">
        <v>44792637</v>
      </c>
      <c r="J13" s="1279">
        <v>7713193</v>
      </c>
      <c r="K13" s="1257">
        <v>38907209</v>
      </c>
      <c r="L13" s="478">
        <v>0</v>
      </c>
      <c r="M13" s="1280">
        <v>46620402</v>
      </c>
      <c r="N13" s="1279">
        <v>7671146</v>
      </c>
      <c r="O13" s="1257">
        <v>39400388</v>
      </c>
      <c r="P13" s="478">
        <v>0</v>
      </c>
      <c r="Q13" s="1280">
        <v>47071534</v>
      </c>
      <c r="R13" s="1279">
        <v>7999728</v>
      </c>
      <c r="S13" s="1257">
        <v>37343359</v>
      </c>
      <c r="T13" s="478">
        <v>0</v>
      </c>
      <c r="U13" s="1280">
        <v>45343087</v>
      </c>
      <c r="V13" s="1270">
        <v>1260803007</v>
      </c>
      <c r="W13" s="1271">
        <v>210898</v>
      </c>
      <c r="X13" s="1284">
        <v>124891</v>
      </c>
      <c r="Y13" s="1270">
        <v>869349993.314394</v>
      </c>
      <c r="Z13" s="1271">
        <v>170360.48219345059</v>
      </c>
      <c r="AA13" s="1284">
        <v>15887406.579169471</v>
      </c>
      <c r="AB13" s="1270">
        <v>780357248.21422267</v>
      </c>
      <c r="AC13" s="1271">
        <v>158933.70891904071</v>
      </c>
      <c r="AD13" s="1284">
        <v>15497797.959075239</v>
      </c>
      <c r="AE13" s="1270">
        <v>710651157.67615283</v>
      </c>
      <c r="AF13" s="1271">
        <v>147742.3275636438</v>
      </c>
      <c r="AG13" s="1284">
        <v>13282622.478780314</v>
      </c>
      <c r="AH13" s="1270">
        <v>638473120.46459258</v>
      </c>
      <c r="AI13" s="1271">
        <v>134808.31041655748</v>
      </c>
      <c r="AJ13" s="1284">
        <v>11178344.053819789</v>
      </c>
    </row>
    <row r="14" spans="1:36">
      <c r="A14" s="1277" t="s">
        <v>572</v>
      </c>
      <c r="B14" s="1281">
        <v>32237617</v>
      </c>
      <c r="C14" s="478">
        <v>37735692</v>
      </c>
      <c r="D14" s="478">
        <v>34257700</v>
      </c>
      <c r="E14" s="1280">
        <v>104231009</v>
      </c>
      <c r="F14" s="1281">
        <v>21885977</v>
      </c>
      <c r="G14" s="478">
        <v>230686988</v>
      </c>
      <c r="H14" s="478">
        <v>106082605</v>
      </c>
      <c r="I14" s="1280">
        <v>358655570</v>
      </c>
      <c r="J14" s="1281">
        <v>22169132</v>
      </c>
      <c r="K14" s="478">
        <v>216019127</v>
      </c>
      <c r="L14" s="478">
        <v>123055608</v>
      </c>
      <c r="M14" s="1280">
        <v>361243867</v>
      </c>
      <c r="N14" s="1281">
        <v>22779955</v>
      </c>
      <c r="O14" s="478">
        <v>216966190</v>
      </c>
      <c r="P14" s="478">
        <v>126784967</v>
      </c>
      <c r="Q14" s="1280">
        <v>366531112</v>
      </c>
      <c r="R14" s="1281">
        <v>23463363</v>
      </c>
      <c r="S14" s="478">
        <v>235785534</v>
      </c>
      <c r="T14" s="478">
        <v>105180882</v>
      </c>
      <c r="U14" s="1280">
        <v>364429779</v>
      </c>
      <c r="V14" s="1285">
        <v>1490330758</v>
      </c>
      <c r="W14" s="899">
        <v>242261</v>
      </c>
      <c r="X14" s="1269">
        <v>186725</v>
      </c>
      <c r="Y14" s="1285">
        <v>1551216493.9688148</v>
      </c>
      <c r="Z14" s="899">
        <v>292589.29924618453</v>
      </c>
      <c r="AA14" s="1269">
        <v>22626673.801265292</v>
      </c>
      <c r="AB14" s="1285">
        <v>1453119519.1229804</v>
      </c>
      <c r="AC14" s="899">
        <v>298338.9801993047</v>
      </c>
      <c r="AD14" s="1269">
        <v>22442169.08449192</v>
      </c>
      <c r="AE14" s="1285">
        <v>1422542052.5394893</v>
      </c>
      <c r="AF14" s="899">
        <v>283326.21701723279</v>
      </c>
      <c r="AG14" s="1269">
        <v>18755023.934227329</v>
      </c>
      <c r="AH14" s="1285">
        <v>1318332601.9821367</v>
      </c>
      <c r="AI14" s="899">
        <v>292127.95563894405</v>
      </c>
      <c r="AJ14" s="1269">
        <v>13986726.839170845</v>
      </c>
    </row>
    <row r="15" spans="1:36">
      <c r="A15" s="1276" t="s">
        <v>573</v>
      </c>
      <c r="B15" s="1262">
        <v>491937</v>
      </c>
      <c r="C15" s="914">
        <v>574787</v>
      </c>
      <c r="D15" s="1257">
        <v>0</v>
      </c>
      <c r="E15" s="1280">
        <v>1066724</v>
      </c>
      <c r="F15" s="1279">
        <v>668053</v>
      </c>
      <c r="G15" s="1257">
        <v>3556125</v>
      </c>
      <c r="H15" s="1257">
        <v>0</v>
      </c>
      <c r="I15" s="1280">
        <v>4224178</v>
      </c>
      <c r="J15" s="1279">
        <v>688094</v>
      </c>
      <c r="K15" s="1257">
        <v>3565742</v>
      </c>
      <c r="L15" s="1257">
        <v>0</v>
      </c>
      <c r="M15" s="1280">
        <v>4253836</v>
      </c>
      <c r="N15" s="1279">
        <v>720850</v>
      </c>
      <c r="O15" s="1257">
        <v>3593569</v>
      </c>
      <c r="P15" s="1257">
        <v>0</v>
      </c>
      <c r="Q15" s="1280">
        <v>4314419</v>
      </c>
      <c r="R15" s="1279">
        <v>742477</v>
      </c>
      <c r="S15" s="1257">
        <v>3547864</v>
      </c>
      <c r="T15" s="1257">
        <v>0</v>
      </c>
      <c r="U15" s="1280">
        <v>4290341</v>
      </c>
      <c r="V15" s="1287"/>
      <c r="W15" s="1288"/>
      <c r="X15" s="1289"/>
      <c r="Y15" s="1287"/>
      <c r="Z15" s="1288"/>
      <c r="AA15" s="1289"/>
      <c r="AB15" s="1287"/>
      <c r="AC15" s="1288"/>
      <c r="AD15" s="1289"/>
      <c r="AE15" s="1287"/>
      <c r="AF15" s="1288"/>
      <c r="AG15" s="1289"/>
      <c r="AH15" s="1287"/>
      <c r="AI15" s="1288"/>
      <c r="AJ15" s="1289"/>
    </row>
    <row r="16" spans="1:36">
      <c r="A16" s="1276" t="s">
        <v>574</v>
      </c>
      <c r="B16" s="1263">
        <v>0</v>
      </c>
      <c r="C16" s="1264">
        <v>7295587</v>
      </c>
      <c r="D16" s="1257">
        <v>0</v>
      </c>
      <c r="E16" s="1280">
        <v>7295587</v>
      </c>
      <c r="F16" s="1279">
        <v>0</v>
      </c>
      <c r="G16" s="1257">
        <v>12615944</v>
      </c>
      <c r="H16" s="1257">
        <v>0</v>
      </c>
      <c r="I16" s="1280">
        <v>12615944</v>
      </c>
      <c r="J16" s="1279">
        <v>0</v>
      </c>
      <c r="K16" s="1257">
        <v>13018524</v>
      </c>
      <c r="L16" s="1257">
        <v>0</v>
      </c>
      <c r="M16" s="1280">
        <v>13018524</v>
      </c>
      <c r="N16" s="1279">
        <v>0</v>
      </c>
      <c r="O16" s="1257">
        <v>13285920</v>
      </c>
      <c r="P16" s="1257">
        <v>0</v>
      </c>
      <c r="Q16" s="1280">
        <v>13285920</v>
      </c>
      <c r="R16" s="1279">
        <v>0</v>
      </c>
      <c r="S16" s="1257">
        <v>13486794</v>
      </c>
      <c r="T16" s="1257">
        <v>0</v>
      </c>
      <c r="U16" s="1280">
        <v>13486794</v>
      </c>
      <c r="V16" s="1287"/>
      <c r="W16" s="1288"/>
      <c r="X16" s="1289"/>
      <c r="Y16" s="1287"/>
      <c r="Z16" s="1288"/>
      <c r="AA16" s="1289"/>
      <c r="AB16" s="1287"/>
      <c r="AC16" s="1288"/>
      <c r="AD16" s="1289"/>
      <c r="AE16" s="1287"/>
      <c r="AF16" s="1288"/>
      <c r="AG16" s="1289"/>
      <c r="AH16" s="1287"/>
      <c r="AI16" s="1288"/>
      <c r="AJ16" s="1289"/>
    </row>
    <row r="17" spans="1:36">
      <c r="A17" s="1276" t="s">
        <v>575</v>
      </c>
      <c r="B17" s="1263">
        <v>0</v>
      </c>
      <c r="C17" s="1264">
        <v>-3479324.26</v>
      </c>
      <c r="D17" s="1257">
        <v>0</v>
      </c>
      <c r="E17" s="1280">
        <v>-3479324.26</v>
      </c>
      <c r="F17" s="1279">
        <v>0</v>
      </c>
      <c r="G17" s="1257">
        <v>10000000</v>
      </c>
      <c r="H17" s="1257">
        <v>0</v>
      </c>
      <c r="I17" s="1280">
        <v>10000000</v>
      </c>
      <c r="J17" s="1279">
        <v>0</v>
      </c>
      <c r="K17" s="1257">
        <v>10000000</v>
      </c>
      <c r="L17" s="1257">
        <v>0</v>
      </c>
      <c r="M17" s="1280">
        <v>10000000</v>
      </c>
      <c r="N17" s="1279">
        <v>0</v>
      </c>
      <c r="O17" s="1257">
        <v>10000000</v>
      </c>
      <c r="P17" s="1257">
        <v>0</v>
      </c>
      <c r="Q17" s="1280">
        <v>10000000</v>
      </c>
      <c r="R17" s="1279">
        <v>0</v>
      </c>
      <c r="S17" s="1257">
        <v>10000000</v>
      </c>
      <c r="T17" s="1257">
        <v>0</v>
      </c>
      <c r="U17" s="1280">
        <v>10000000</v>
      </c>
      <c r="V17" s="1287"/>
      <c r="W17" s="1288"/>
      <c r="X17" s="1289"/>
      <c r="Y17" s="1287"/>
      <c r="Z17" s="1288"/>
      <c r="AA17" s="1289"/>
      <c r="AB17" s="1287"/>
      <c r="AC17" s="1288"/>
      <c r="AD17" s="1289"/>
      <c r="AE17" s="1287"/>
      <c r="AF17" s="1288"/>
      <c r="AG17" s="1289"/>
      <c r="AH17" s="1287"/>
      <c r="AI17" s="1288"/>
      <c r="AJ17" s="1289"/>
    </row>
    <row r="18" spans="1:36" ht="16.5" thickBot="1">
      <c r="A18" s="1278" t="s">
        <v>209</v>
      </c>
      <c r="B18" s="1282">
        <v>32729554</v>
      </c>
      <c r="C18" s="1272">
        <v>42126741.740000002</v>
      </c>
      <c r="D18" s="1272">
        <v>34257700</v>
      </c>
      <c r="E18" s="1283">
        <v>109113995.73999999</v>
      </c>
      <c r="F18" s="1282">
        <v>22554030</v>
      </c>
      <c r="G18" s="1272">
        <v>256859057</v>
      </c>
      <c r="H18" s="1272">
        <v>106082605</v>
      </c>
      <c r="I18" s="1283">
        <v>385495692</v>
      </c>
      <c r="J18" s="1282">
        <v>22857226</v>
      </c>
      <c r="K18" s="1272">
        <v>242603393</v>
      </c>
      <c r="L18" s="1272">
        <v>123055608</v>
      </c>
      <c r="M18" s="1283">
        <v>388516227</v>
      </c>
      <c r="N18" s="1282">
        <v>23500805</v>
      </c>
      <c r="O18" s="1272">
        <v>243845679</v>
      </c>
      <c r="P18" s="1272">
        <v>126784967</v>
      </c>
      <c r="Q18" s="1283">
        <v>394131451</v>
      </c>
      <c r="R18" s="1282">
        <v>24205840</v>
      </c>
      <c r="S18" s="1272">
        <v>262820192</v>
      </c>
      <c r="T18" s="1272">
        <v>105180882</v>
      </c>
      <c r="U18" s="1283">
        <v>392206914</v>
      </c>
      <c r="V18" s="1286">
        <v>1490330758</v>
      </c>
      <c r="W18" s="1273">
        <v>242261</v>
      </c>
      <c r="X18" s="1274">
        <v>186725</v>
      </c>
      <c r="Y18" s="1286">
        <v>1551216493.9688148</v>
      </c>
      <c r="Z18" s="1273">
        <v>292589.29924618453</v>
      </c>
      <c r="AA18" s="1274">
        <v>22626673.801265292</v>
      </c>
      <c r="AB18" s="1286">
        <v>1453119519.1229804</v>
      </c>
      <c r="AC18" s="1273">
        <v>298338.9801993047</v>
      </c>
      <c r="AD18" s="1274">
        <v>22442169.08449192</v>
      </c>
      <c r="AE18" s="1286">
        <v>1422542052.5394893</v>
      </c>
      <c r="AF18" s="1273">
        <v>283326.21701723279</v>
      </c>
      <c r="AG18" s="1274">
        <v>18755023.934227329</v>
      </c>
      <c r="AH18" s="1286">
        <v>1318332601.9821367</v>
      </c>
      <c r="AI18" s="1273">
        <v>292127.95563894405</v>
      </c>
      <c r="AJ18" s="1274">
        <v>13986726.839170845</v>
      </c>
    </row>
    <row r="19" spans="1:36" ht="15">
      <c r="A19" s="1265" t="s">
        <v>576</v>
      </c>
    </row>
    <row r="20" spans="1:36" ht="15">
      <c r="A20" s="1265" t="s">
        <v>577</v>
      </c>
    </row>
    <row r="21" spans="1:36" ht="15">
      <c r="A21" s="42"/>
      <c r="I21" s="1266"/>
      <c r="M21" s="1266"/>
      <c r="Q21" s="1266"/>
      <c r="U21" s="1266"/>
    </row>
    <row r="22" spans="1:36" ht="15">
      <c r="A22" s="42"/>
      <c r="Z22" s="1267"/>
    </row>
    <row r="23" spans="1:36" ht="15">
      <c r="A23" s="42"/>
    </row>
    <row r="24" spans="1:36" ht="15">
      <c r="A24" s="42"/>
    </row>
    <row r="25" spans="1:36" ht="15">
      <c r="A25" s="42"/>
    </row>
    <row r="26" spans="1:36" ht="15">
      <c r="A26" s="42"/>
    </row>
    <row r="27" spans="1:36" ht="15">
      <c r="A27" s="42"/>
    </row>
    <row r="28" spans="1:36" ht="15">
      <c r="A28" s="42"/>
    </row>
    <row r="29" spans="1:36" ht="15">
      <c r="A29" s="42"/>
    </row>
    <row r="30" spans="1:36" ht="15">
      <c r="A30" s="42"/>
    </row>
    <row r="31" spans="1:36" ht="15">
      <c r="A31" s="42"/>
    </row>
    <row r="32" spans="1:36" ht="15">
      <c r="A32" s="42"/>
    </row>
    <row r="33" spans="1:1" ht="15">
      <c r="A33" s="42"/>
    </row>
    <row r="34" spans="1:1" ht="15">
      <c r="A34" s="42"/>
    </row>
    <row r="35" spans="1:1" ht="15">
      <c r="A35" s="42"/>
    </row>
    <row r="36" spans="1:1" ht="15">
      <c r="A36" s="42"/>
    </row>
    <row r="37" spans="1:1" ht="15">
      <c r="A37" s="42"/>
    </row>
    <row r="38" spans="1:1" ht="15">
      <c r="A38" s="42"/>
    </row>
    <row r="39" spans="1:1" ht="15">
      <c r="A39" s="42"/>
    </row>
    <row r="40" spans="1:1" ht="15">
      <c r="A40" s="42"/>
    </row>
    <row r="41" spans="1:1" ht="15">
      <c r="A41" s="42"/>
    </row>
    <row r="42" spans="1:1" ht="15">
      <c r="A42" s="42"/>
    </row>
    <row r="43" spans="1:1" ht="15">
      <c r="A43" s="42"/>
    </row>
    <row r="44" spans="1:1" ht="15">
      <c r="A44" s="42"/>
    </row>
    <row r="45" spans="1:1" ht="15">
      <c r="A45" s="42"/>
    </row>
    <row r="46" spans="1:1" ht="15">
      <c r="A46" s="42"/>
    </row>
    <row r="47" spans="1:1" ht="15">
      <c r="A47" s="42"/>
    </row>
    <row r="48" spans="1:1" ht="15">
      <c r="A48" s="42"/>
    </row>
    <row r="49" spans="1:1" ht="15">
      <c r="A49" s="42"/>
    </row>
    <row r="50" spans="1:1" ht="15">
      <c r="A50" s="42"/>
    </row>
    <row r="51" spans="1:1" ht="15">
      <c r="A51" s="42"/>
    </row>
    <row r="52" spans="1:1" ht="15">
      <c r="A52" s="42"/>
    </row>
    <row r="53" spans="1:1" ht="15">
      <c r="A53" s="42"/>
    </row>
    <row r="54" spans="1:1" ht="15">
      <c r="A54" s="42"/>
    </row>
    <row r="55" spans="1:1" ht="15">
      <c r="A55" s="42"/>
    </row>
    <row r="56" spans="1:1" ht="15">
      <c r="A56" s="42"/>
    </row>
    <row r="57" spans="1:1" ht="15">
      <c r="A57" s="42"/>
    </row>
    <row r="58" spans="1:1" ht="15">
      <c r="A58" s="42"/>
    </row>
    <row r="59" spans="1:1" ht="15">
      <c r="A59" s="42"/>
    </row>
    <row r="60" spans="1:1" ht="15">
      <c r="A60" s="42"/>
    </row>
    <row r="61" spans="1:1" ht="15">
      <c r="A61" s="42"/>
    </row>
    <row r="62" spans="1:1" ht="15">
      <c r="A62" s="42"/>
    </row>
    <row r="63" spans="1:1" ht="15">
      <c r="A63" s="42"/>
    </row>
    <row r="64" spans="1:1" ht="15">
      <c r="A64" s="42"/>
    </row>
    <row r="65" spans="1:1" ht="15">
      <c r="A65" s="42"/>
    </row>
    <row r="66" spans="1:1" ht="15">
      <c r="A66" s="42"/>
    </row>
    <row r="67" spans="1:1" ht="15">
      <c r="A67" s="42"/>
    </row>
    <row r="68" spans="1:1" ht="15">
      <c r="A68" s="42"/>
    </row>
    <row r="69" spans="1:1" ht="15">
      <c r="A69" s="42"/>
    </row>
    <row r="70" spans="1:1" ht="15">
      <c r="A70" s="42"/>
    </row>
    <row r="71" spans="1:1" ht="15">
      <c r="A71" s="42"/>
    </row>
    <row r="72" spans="1:1" ht="15">
      <c r="A72" s="42"/>
    </row>
    <row r="73" spans="1:1" ht="15">
      <c r="A73" s="42"/>
    </row>
    <row r="74" spans="1:1" ht="15">
      <c r="A74" s="42"/>
    </row>
    <row r="75" spans="1:1" ht="15">
      <c r="A75" s="42"/>
    </row>
    <row r="76" spans="1:1" ht="15">
      <c r="A76" s="42"/>
    </row>
    <row r="77" spans="1:1" ht="15">
      <c r="A77" s="42"/>
    </row>
    <row r="78" spans="1:1" ht="15">
      <c r="A78" s="42"/>
    </row>
    <row r="79" spans="1:1" ht="15">
      <c r="A79" s="42"/>
    </row>
    <row r="80" spans="1:1" ht="15">
      <c r="A80" s="42"/>
    </row>
    <row r="81" spans="1:1" ht="15">
      <c r="A81" s="42"/>
    </row>
    <row r="82" spans="1:1" ht="15">
      <c r="A82" s="42"/>
    </row>
    <row r="83" spans="1:1" ht="15">
      <c r="A83" s="42"/>
    </row>
    <row r="84" spans="1:1" ht="15">
      <c r="A84" s="42"/>
    </row>
    <row r="85" spans="1:1" ht="15">
      <c r="A85" s="42"/>
    </row>
    <row r="86" spans="1:1" ht="15">
      <c r="A86" s="42"/>
    </row>
    <row r="87" spans="1:1" ht="15">
      <c r="A87" s="42"/>
    </row>
    <row r="88" spans="1:1" ht="15">
      <c r="A88" s="42"/>
    </row>
    <row r="89" spans="1:1" ht="15">
      <c r="A89" s="42"/>
    </row>
    <row r="90" spans="1:1" ht="15">
      <c r="A90" s="42"/>
    </row>
    <row r="91" spans="1:1" ht="15">
      <c r="A91" s="42"/>
    </row>
    <row r="92" spans="1:1" ht="15">
      <c r="A92" s="42"/>
    </row>
    <row r="93" spans="1:1" ht="15">
      <c r="A93" s="42"/>
    </row>
    <row r="94" spans="1:1" ht="15">
      <c r="A94" s="42"/>
    </row>
    <row r="95" spans="1:1" ht="15">
      <c r="A95" s="42"/>
    </row>
    <row r="96" spans="1:1" ht="15">
      <c r="A96" s="42"/>
    </row>
    <row r="97" spans="1:1" ht="15">
      <c r="A97" s="42"/>
    </row>
    <row r="98" spans="1:1" ht="15">
      <c r="A98" s="42"/>
    </row>
    <row r="99" spans="1:1" ht="15">
      <c r="A99" s="42"/>
    </row>
    <row r="100" spans="1:1" ht="15">
      <c r="A100" s="42"/>
    </row>
    <row r="101" spans="1:1" ht="15">
      <c r="A101" s="42"/>
    </row>
    <row r="102" spans="1:1" ht="15">
      <c r="A102" s="42"/>
    </row>
    <row r="103" spans="1:1" ht="15">
      <c r="A103" s="42"/>
    </row>
    <row r="104" spans="1:1" ht="15">
      <c r="A104" s="42"/>
    </row>
    <row r="105" spans="1:1" ht="15">
      <c r="A105" s="42"/>
    </row>
    <row r="106" spans="1:1" ht="15">
      <c r="A106" s="42"/>
    </row>
    <row r="107" spans="1:1" ht="15">
      <c r="A107" s="42"/>
    </row>
    <row r="108" spans="1:1" ht="15">
      <c r="A108" s="42"/>
    </row>
    <row r="109" spans="1:1" ht="15">
      <c r="A109" s="42"/>
    </row>
    <row r="110" spans="1:1" ht="15">
      <c r="A110" s="42"/>
    </row>
    <row r="111" spans="1:1" ht="15">
      <c r="A111" s="42"/>
    </row>
    <row r="112" spans="1:1" ht="15">
      <c r="A112" s="42"/>
    </row>
    <row r="113" spans="1:1" ht="15">
      <c r="A113" s="42"/>
    </row>
    <row r="114" spans="1:1" ht="15">
      <c r="A114" s="42"/>
    </row>
    <row r="115" spans="1:1" ht="15">
      <c r="A115" s="42"/>
    </row>
    <row r="116" spans="1:1" ht="15">
      <c r="A116" s="42"/>
    </row>
    <row r="117" spans="1:1" ht="15">
      <c r="A117" s="42"/>
    </row>
    <row r="118" spans="1:1" ht="15">
      <c r="A118" s="42"/>
    </row>
    <row r="119" spans="1:1" ht="15">
      <c r="A119" s="42"/>
    </row>
    <row r="120" spans="1:1" ht="15">
      <c r="A120" s="42"/>
    </row>
    <row r="121" spans="1:1" ht="15">
      <c r="A121" s="42"/>
    </row>
    <row r="122" spans="1:1" ht="15">
      <c r="A122" s="42"/>
    </row>
    <row r="123" spans="1:1" ht="15">
      <c r="A123" s="42"/>
    </row>
    <row r="124" spans="1:1" ht="15">
      <c r="A124" s="42"/>
    </row>
    <row r="125" spans="1:1" ht="15">
      <c r="A125" s="42"/>
    </row>
    <row r="126" spans="1:1" ht="15">
      <c r="A126" s="42"/>
    </row>
    <row r="127" spans="1:1" ht="15">
      <c r="A127" s="42"/>
    </row>
    <row r="128" spans="1:1" ht="15">
      <c r="A128" s="42"/>
    </row>
    <row r="129" spans="1:1" ht="15">
      <c r="A129" s="42"/>
    </row>
    <row r="130" spans="1:1" ht="15">
      <c r="A130" s="42"/>
    </row>
    <row r="131" spans="1:1" ht="15">
      <c r="A131" s="42"/>
    </row>
    <row r="132" spans="1:1" ht="15">
      <c r="A132" s="42"/>
    </row>
    <row r="133" spans="1:1" ht="15">
      <c r="A133" s="42"/>
    </row>
    <row r="134" spans="1:1" ht="15">
      <c r="A134" s="42"/>
    </row>
    <row r="135" spans="1:1" ht="15">
      <c r="A135" s="42"/>
    </row>
    <row r="136" spans="1:1" ht="15">
      <c r="A136" s="42"/>
    </row>
    <row r="137" spans="1:1" ht="15">
      <c r="A137" s="42"/>
    </row>
    <row r="138" spans="1:1" ht="15">
      <c r="A138" s="42"/>
    </row>
    <row r="139" spans="1:1" ht="15">
      <c r="A139" s="42"/>
    </row>
    <row r="140" spans="1:1" ht="15">
      <c r="A140" s="42"/>
    </row>
    <row r="141" spans="1:1" ht="15">
      <c r="A141" s="42"/>
    </row>
    <row r="142" spans="1:1" ht="15">
      <c r="A142" s="42"/>
    </row>
    <row r="143" spans="1:1" ht="15">
      <c r="A143" s="42"/>
    </row>
    <row r="144" spans="1:1" ht="15">
      <c r="A144" s="42"/>
    </row>
    <row r="145" spans="1:1" ht="15">
      <c r="A145" s="42"/>
    </row>
    <row r="146" spans="1:1" ht="15">
      <c r="A146" s="42"/>
    </row>
    <row r="147" spans="1:1" ht="15">
      <c r="A147" s="42"/>
    </row>
    <row r="148" spans="1:1" ht="15">
      <c r="A148" s="42"/>
    </row>
    <row r="149" spans="1:1" ht="15">
      <c r="A149" s="42"/>
    </row>
    <row r="150" spans="1:1" ht="15">
      <c r="A150" s="42"/>
    </row>
    <row r="151" spans="1:1" ht="15">
      <c r="A151" s="42"/>
    </row>
    <row r="152" spans="1:1" ht="15">
      <c r="A152" s="42"/>
    </row>
    <row r="153" spans="1:1" ht="15">
      <c r="A153" s="42"/>
    </row>
    <row r="154" spans="1:1" ht="15">
      <c r="A154" s="42"/>
    </row>
    <row r="155" spans="1:1" ht="15">
      <c r="A155" s="42"/>
    </row>
    <row r="156" spans="1:1" ht="15">
      <c r="A156" s="42"/>
    </row>
    <row r="157" spans="1:1" ht="15">
      <c r="A157" s="42"/>
    </row>
    <row r="158" spans="1:1" ht="15">
      <c r="A158" s="42"/>
    </row>
    <row r="159" spans="1:1" ht="15">
      <c r="A159" s="42"/>
    </row>
    <row r="160" spans="1:1" ht="15">
      <c r="A160" s="42"/>
    </row>
    <row r="161" spans="1:1" ht="15">
      <c r="A161" s="42"/>
    </row>
    <row r="162" spans="1:1" ht="15">
      <c r="A162" s="42"/>
    </row>
    <row r="163" spans="1:1" ht="15">
      <c r="A163" s="42"/>
    </row>
    <row r="164" spans="1:1" ht="15">
      <c r="A164" s="42"/>
    </row>
    <row r="165" spans="1:1" ht="15">
      <c r="A165" s="42"/>
    </row>
    <row r="166" spans="1:1" ht="15">
      <c r="A166" s="42"/>
    </row>
    <row r="167" spans="1:1" ht="15">
      <c r="A167" s="42"/>
    </row>
    <row r="168" spans="1:1" ht="15">
      <c r="A168" s="42"/>
    </row>
    <row r="169" spans="1:1" ht="15">
      <c r="A169" s="42"/>
    </row>
    <row r="170" spans="1:1" ht="15">
      <c r="A170" s="42"/>
    </row>
    <row r="171" spans="1:1" ht="15">
      <c r="A171" s="42"/>
    </row>
    <row r="172" spans="1:1" ht="15">
      <c r="A172" s="42"/>
    </row>
    <row r="173" spans="1:1" ht="15">
      <c r="A173" s="42"/>
    </row>
    <row r="174" spans="1:1" ht="15">
      <c r="A174" s="42"/>
    </row>
    <row r="175" spans="1:1" ht="15">
      <c r="A175" s="42"/>
    </row>
    <row r="176" spans="1:1" ht="15">
      <c r="A176" s="42"/>
    </row>
    <row r="177" spans="1:1" ht="15">
      <c r="A177" s="42"/>
    </row>
    <row r="178" spans="1:1" ht="15">
      <c r="A178" s="42"/>
    </row>
    <row r="179" spans="1:1" ht="15">
      <c r="A179" s="42"/>
    </row>
    <row r="180" spans="1:1" ht="15">
      <c r="A180" s="42"/>
    </row>
    <row r="181" spans="1:1" ht="15">
      <c r="A181" s="42"/>
    </row>
    <row r="182" spans="1:1" ht="15">
      <c r="A182" s="42"/>
    </row>
    <row r="183" spans="1:1" ht="15">
      <c r="A183" s="42"/>
    </row>
    <row r="184" spans="1:1" ht="15">
      <c r="A184" s="42"/>
    </row>
    <row r="185" spans="1:1" ht="15">
      <c r="A185" s="42"/>
    </row>
    <row r="186" spans="1:1" ht="15">
      <c r="A186" s="42"/>
    </row>
    <row r="187" spans="1:1" ht="15">
      <c r="A187" s="42"/>
    </row>
    <row r="188" spans="1:1" ht="15">
      <c r="A188" s="42"/>
    </row>
    <row r="189" spans="1:1" ht="15">
      <c r="A189" s="42"/>
    </row>
    <row r="190" spans="1:1" ht="15">
      <c r="A190" s="42"/>
    </row>
    <row r="191" spans="1:1" ht="15">
      <c r="A191" s="42"/>
    </row>
    <row r="192" spans="1:1" ht="15">
      <c r="A192" s="42"/>
    </row>
    <row r="193" spans="1:1" ht="15">
      <c r="A193" s="42"/>
    </row>
    <row r="194" spans="1:1" ht="15">
      <c r="A194" s="42"/>
    </row>
    <row r="195" spans="1:1" ht="15">
      <c r="A195" s="42"/>
    </row>
    <row r="196" spans="1:1" ht="15">
      <c r="A196" s="42"/>
    </row>
    <row r="197" spans="1:1" ht="15">
      <c r="A197" s="42"/>
    </row>
    <row r="198" spans="1:1" ht="15">
      <c r="A198" s="42"/>
    </row>
    <row r="199" spans="1:1" ht="15">
      <c r="A199" s="42"/>
    </row>
    <row r="200" spans="1:1" ht="15">
      <c r="A200" s="42"/>
    </row>
    <row r="201" spans="1:1" ht="15">
      <c r="A201" s="42"/>
    </row>
    <row r="202" spans="1:1" ht="15">
      <c r="A202" s="42"/>
    </row>
    <row r="203" spans="1:1" ht="15">
      <c r="A203" s="42"/>
    </row>
    <row r="204" spans="1:1" ht="15">
      <c r="A204" s="42"/>
    </row>
    <row r="205" spans="1:1" ht="15">
      <c r="A205" s="42"/>
    </row>
    <row r="206" spans="1:1" ht="15">
      <c r="A206" s="42"/>
    </row>
    <row r="207" spans="1:1" ht="15">
      <c r="A207" s="42"/>
    </row>
    <row r="208" spans="1:1" ht="15">
      <c r="A208" s="42"/>
    </row>
    <row r="209" spans="1:1" ht="15">
      <c r="A209" s="42"/>
    </row>
    <row r="210" spans="1:1" ht="15">
      <c r="A210" s="42"/>
    </row>
    <row r="211" spans="1:1" ht="15">
      <c r="A211" s="42"/>
    </row>
    <row r="212" spans="1:1" ht="15">
      <c r="A212" s="42"/>
    </row>
    <row r="213" spans="1:1" ht="15">
      <c r="A213" s="42"/>
    </row>
    <row r="214" spans="1:1" ht="15">
      <c r="A214" s="42"/>
    </row>
    <row r="215" spans="1:1" ht="15">
      <c r="A215" s="42"/>
    </row>
    <row r="216" spans="1:1" ht="15">
      <c r="A216" s="42"/>
    </row>
    <row r="217" spans="1:1" ht="15">
      <c r="A217" s="42"/>
    </row>
    <row r="218" spans="1:1" ht="15">
      <c r="A218" s="42"/>
    </row>
    <row r="219" spans="1:1" ht="15">
      <c r="A219" s="42"/>
    </row>
    <row r="220" spans="1:1" ht="15">
      <c r="A220" s="42"/>
    </row>
    <row r="221" spans="1:1" ht="15">
      <c r="A221" s="42"/>
    </row>
    <row r="222" spans="1:1" ht="15">
      <c r="A222" s="42"/>
    </row>
    <row r="223" spans="1:1" ht="15">
      <c r="A223" s="42"/>
    </row>
    <row r="224" spans="1:1" ht="15">
      <c r="A224" s="42"/>
    </row>
    <row r="225" spans="1:1" ht="15">
      <c r="A225" s="42"/>
    </row>
    <row r="226" spans="1:1" ht="15">
      <c r="A226" s="42"/>
    </row>
    <row r="227" spans="1:1" ht="15">
      <c r="A227" s="42"/>
    </row>
    <row r="228" spans="1:1" ht="15">
      <c r="A228" s="42"/>
    </row>
    <row r="229" spans="1:1" ht="15">
      <c r="A229" s="42"/>
    </row>
    <row r="230" spans="1:1" ht="15">
      <c r="A230" s="42"/>
    </row>
    <row r="231" spans="1:1" ht="15">
      <c r="A231" s="42"/>
    </row>
    <row r="232" spans="1:1" ht="15">
      <c r="A232" s="42"/>
    </row>
    <row r="233" spans="1:1" ht="15">
      <c r="A233" s="42"/>
    </row>
    <row r="234" spans="1:1" ht="15">
      <c r="A234" s="42"/>
    </row>
    <row r="235" spans="1:1" ht="15">
      <c r="A235" s="42"/>
    </row>
    <row r="236" spans="1:1" ht="15">
      <c r="A236" s="42"/>
    </row>
    <row r="237" spans="1:1" ht="15">
      <c r="A237" s="42"/>
    </row>
    <row r="238" spans="1:1" ht="15">
      <c r="A238" s="42"/>
    </row>
    <row r="239" spans="1:1" ht="15">
      <c r="A239" s="42"/>
    </row>
    <row r="240" spans="1:1" ht="15">
      <c r="A240" s="42"/>
    </row>
    <row r="241" spans="1:1" ht="15">
      <c r="A241" s="42"/>
    </row>
    <row r="242" spans="1:1" ht="15">
      <c r="A242" s="42"/>
    </row>
    <row r="243" spans="1:1" ht="15">
      <c r="A243" s="42"/>
    </row>
    <row r="244" spans="1:1" ht="15">
      <c r="A244" s="42"/>
    </row>
    <row r="245" spans="1:1" ht="15">
      <c r="A245" s="42"/>
    </row>
    <row r="246" spans="1:1" ht="15">
      <c r="A246" s="42"/>
    </row>
    <row r="247" spans="1:1" ht="15">
      <c r="A247" s="42"/>
    </row>
    <row r="248" spans="1:1" ht="15">
      <c r="A248" s="42"/>
    </row>
    <row r="249" spans="1:1" ht="15">
      <c r="A249" s="42"/>
    </row>
    <row r="250" spans="1:1" ht="15">
      <c r="A250" s="42"/>
    </row>
    <row r="251" spans="1:1" ht="15">
      <c r="A251" s="42"/>
    </row>
    <row r="252" spans="1:1" ht="15">
      <c r="A252" s="42"/>
    </row>
    <row r="253" spans="1:1" ht="15">
      <c r="A253" s="42"/>
    </row>
    <row r="254" spans="1:1" ht="15">
      <c r="A254" s="42"/>
    </row>
    <row r="255" spans="1:1" ht="15">
      <c r="A255" s="42"/>
    </row>
    <row r="256" spans="1:1" ht="15">
      <c r="A256" s="42"/>
    </row>
    <row r="257" spans="1:1" ht="15">
      <c r="A257" s="42"/>
    </row>
    <row r="258" spans="1:1" ht="15">
      <c r="A258" s="42"/>
    </row>
    <row r="259" spans="1:1" ht="15">
      <c r="A259" s="42"/>
    </row>
    <row r="260" spans="1:1" ht="15">
      <c r="A260" s="42"/>
    </row>
    <row r="261" spans="1:1" ht="15">
      <c r="A261" s="42"/>
    </row>
    <row r="262" spans="1:1" ht="15">
      <c r="A262" s="42"/>
    </row>
    <row r="263" spans="1:1" ht="15">
      <c r="A263" s="42"/>
    </row>
    <row r="264" spans="1:1" ht="15">
      <c r="A264" s="42"/>
    </row>
    <row r="265" spans="1:1" ht="15">
      <c r="A265" s="42"/>
    </row>
    <row r="266" spans="1:1" ht="15">
      <c r="A266" s="42"/>
    </row>
    <row r="267" spans="1:1" ht="15">
      <c r="A267" s="42"/>
    </row>
    <row r="268" spans="1:1" ht="15">
      <c r="A268" s="42"/>
    </row>
    <row r="269" spans="1:1" ht="15">
      <c r="A269" s="42"/>
    </row>
    <row r="270" spans="1:1" ht="15">
      <c r="A270" s="42"/>
    </row>
    <row r="271" spans="1:1" ht="15">
      <c r="A271" s="42"/>
    </row>
    <row r="272" spans="1:1" ht="15">
      <c r="A272" s="42"/>
    </row>
    <row r="273" spans="1:1" ht="15">
      <c r="A273" s="42"/>
    </row>
    <row r="274" spans="1:1" ht="15">
      <c r="A274" s="42"/>
    </row>
    <row r="275" spans="1:1" ht="15">
      <c r="A275" s="42"/>
    </row>
    <row r="276" spans="1:1" ht="15">
      <c r="A276" s="42"/>
    </row>
    <row r="277" spans="1:1" ht="15">
      <c r="A277" s="42"/>
    </row>
    <row r="278" spans="1:1" ht="15">
      <c r="A278" s="42"/>
    </row>
    <row r="279" spans="1:1" ht="15">
      <c r="A279" s="42"/>
    </row>
    <row r="280" spans="1:1" ht="15">
      <c r="A280" s="42"/>
    </row>
    <row r="281" spans="1:1" ht="15">
      <c r="A281" s="42"/>
    </row>
    <row r="282" spans="1:1" ht="15">
      <c r="A282" s="42"/>
    </row>
    <row r="283" spans="1:1" ht="15">
      <c r="A283" s="42"/>
    </row>
    <row r="284" spans="1:1" ht="15">
      <c r="A284" s="42"/>
    </row>
    <row r="285" spans="1:1" ht="15">
      <c r="A285" s="42"/>
    </row>
    <row r="286" spans="1:1" ht="15">
      <c r="A286" s="42"/>
    </row>
    <row r="287" spans="1:1" ht="15">
      <c r="A287" s="42"/>
    </row>
    <row r="288" spans="1:1" ht="15">
      <c r="A288" s="42"/>
    </row>
    <row r="289" spans="1:1" ht="15">
      <c r="A289" s="42"/>
    </row>
    <row r="290" spans="1:1" ht="15">
      <c r="A290" s="42"/>
    </row>
    <row r="291" spans="1:1" ht="15">
      <c r="A291" s="42"/>
    </row>
    <row r="292" spans="1:1" ht="15">
      <c r="A292" s="42"/>
    </row>
    <row r="293" spans="1:1" ht="15">
      <c r="A293" s="42"/>
    </row>
    <row r="294" spans="1:1" ht="15">
      <c r="A294" s="42"/>
    </row>
    <row r="295" spans="1:1" ht="15">
      <c r="A295" s="42"/>
    </row>
    <row r="296" spans="1:1" ht="15">
      <c r="A296" s="42"/>
    </row>
    <row r="297" spans="1:1" ht="15">
      <c r="A297" s="42"/>
    </row>
    <row r="298" spans="1:1" ht="15">
      <c r="A298" s="42"/>
    </row>
    <row r="299" spans="1:1" ht="15">
      <c r="A299" s="42"/>
    </row>
    <row r="300" spans="1:1" ht="15">
      <c r="A300" s="42"/>
    </row>
    <row r="301" spans="1:1" ht="15">
      <c r="A301" s="42"/>
    </row>
    <row r="302" spans="1:1" ht="15">
      <c r="A302" s="42"/>
    </row>
    <row r="303" spans="1:1" ht="15">
      <c r="A303" s="42"/>
    </row>
    <row r="304" spans="1:1" ht="15">
      <c r="A304" s="42"/>
    </row>
    <row r="305" spans="1:1" ht="15">
      <c r="A305" s="42"/>
    </row>
    <row r="306" spans="1:1" ht="15">
      <c r="A306" s="42"/>
    </row>
    <row r="307" spans="1:1" ht="15">
      <c r="A307" s="42"/>
    </row>
    <row r="308" spans="1:1" ht="15">
      <c r="A308" s="42"/>
    </row>
    <row r="309" spans="1:1" ht="15">
      <c r="A309" s="42"/>
    </row>
    <row r="310" spans="1:1" ht="15">
      <c r="A310" s="42"/>
    </row>
    <row r="311" spans="1:1" ht="15">
      <c r="A311" s="42"/>
    </row>
    <row r="312" spans="1:1" ht="15">
      <c r="A312" s="42"/>
    </row>
    <row r="313" spans="1:1" ht="15">
      <c r="A313" s="42"/>
    </row>
    <row r="314" spans="1:1" ht="15">
      <c r="A314" s="42"/>
    </row>
    <row r="315" spans="1:1" ht="15">
      <c r="A315" s="42"/>
    </row>
    <row r="316" spans="1:1" ht="15">
      <c r="A316" s="42"/>
    </row>
    <row r="317" spans="1:1" ht="15">
      <c r="A317" s="42"/>
    </row>
    <row r="318" spans="1:1" ht="15">
      <c r="A318" s="42"/>
    </row>
    <row r="319" spans="1:1" ht="15">
      <c r="A319" s="42"/>
    </row>
    <row r="320" spans="1:1" ht="15">
      <c r="A320" s="42"/>
    </row>
    <row r="321" spans="1:1" ht="15">
      <c r="A321" s="42"/>
    </row>
    <row r="322" spans="1:1" ht="15">
      <c r="A322" s="42"/>
    </row>
    <row r="323" spans="1:1" ht="15">
      <c r="A323" s="42"/>
    </row>
    <row r="324" spans="1:1" ht="15">
      <c r="A324" s="42"/>
    </row>
    <row r="325" spans="1:1" ht="15">
      <c r="A325" s="42"/>
    </row>
    <row r="326" spans="1:1" ht="15">
      <c r="A326" s="42"/>
    </row>
    <row r="327" spans="1:1" ht="15">
      <c r="A327" s="42"/>
    </row>
    <row r="328" spans="1:1" ht="15">
      <c r="A328" s="42"/>
    </row>
    <row r="329" spans="1:1" ht="15">
      <c r="A329" s="42"/>
    </row>
    <row r="330" spans="1:1" ht="15">
      <c r="A330" s="42"/>
    </row>
    <row r="331" spans="1:1" ht="15">
      <c r="A331" s="42"/>
    </row>
    <row r="332" spans="1:1" ht="15">
      <c r="A332" s="42"/>
    </row>
    <row r="333" spans="1:1" ht="15">
      <c r="A333" s="42"/>
    </row>
    <row r="334" spans="1:1" ht="15">
      <c r="A334" s="42"/>
    </row>
    <row r="335" spans="1:1" ht="15">
      <c r="A335" s="42"/>
    </row>
    <row r="336" spans="1:1" ht="15">
      <c r="A336" s="42"/>
    </row>
    <row r="337" spans="1:1" ht="15">
      <c r="A337" s="42"/>
    </row>
    <row r="338" spans="1:1" ht="15">
      <c r="A338" s="42"/>
    </row>
    <row r="339" spans="1:1" ht="15">
      <c r="A339" s="42"/>
    </row>
    <row r="340" spans="1:1" ht="15">
      <c r="A340" s="42"/>
    </row>
    <row r="341" spans="1:1" ht="15">
      <c r="A341" s="42"/>
    </row>
    <row r="342" spans="1:1" ht="15">
      <c r="A342" s="42"/>
    </row>
    <row r="343" spans="1:1" ht="15">
      <c r="A343" s="42"/>
    </row>
    <row r="344" spans="1:1" ht="15">
      <c r="A344" s="42"/>
    </row>
    <row r="345" spans="1:1" ht="15">
      <c r="A345" s="42"/>
    </row>
    <row r="346" spans="1:1" ht="15">
      <c r="A346" s="42"/>
    </row>
    <row r="347" spans="1:1" ht="15">
      <c r="A347" s="42"/>
    </row>
    <row r="348" spans="1:1" ht="15">
      <c r="A348" s="42"/>
    </row>
    <row r="349" spans="1:1" ht="15">
      <c r="A349" s="42"/>
    </row>
    <row r="350" spans="1:1" ht="15">
      <c r="A350" s="42"/>
    </row>
    <row r="351" spans="1:1" ht="15">
      <c r="A351" s="42"/>
    </row>
    <row r="352" spans="1:1" ht="15">
      <c r="A352" s="42"/>
    </row>
    <row r="353" spans="1:1" ht="15">
      <c r="A353" s="42"/>
    </row>
    <row r="354" spans="1:1" ht="15">
      <c r="A354" s="42"/>
    </row>
    <row r="355" spans="1:1" ht="15">
      <c r="A355" s="42"/>
    </row>
    <row r="356" spans="1:1" ht="15">
      <c r="A356" s="42"/>
    </row>
    <row r="357" spans="1:1" ht="15">
      <c r="A357" s="42"/>
    </row>
    <row r="358" spans="1:1" ht="15">
      <c r="A358" s="42"/>
    </row>
    <row r="359" spans="1:1" ht="15">
      <c r="A359" s="42"/>
    </row>
    <row r="360" spans="1:1" ht="15">
      <c r="A360" s="42"/>
    </row>
    <row r="361" spans="1:1" ht="15">
      <c r="A361" s="42"/>
    </row>
    <row r="362" spans="1:1" ht="15">
      <c r="A362" s="42"/>
    </row>
    <row r="363" spans="1:1" ht="15">
      <c r="A363" s="42"/>
    </row>
    <row r="364" spans="1:1" ht="15">
      <c r="A364" s="42"/>
    </row>
    <row r="365" spans="1:1" ht="15">
      <c r="A365" s="42"/>
    </row>
    <row r="366" spans="1:1" ht="15">
      <c r="A366" s="42"/>
    </row>
    <row r="367" spans="1:1" ht="15">
      <c r="A367" s="42"/>
    </row>
    <row r="368" spans="1:1" ht="15">
      <c r="A368" s="42"/>
    </row>
    <row r="369" spans="1:1" ht="15">
      <c r="A369" s="42"/>
    </row>
    <row r="370" spans="1:1" ht="15">
      <c r="A370" s="42"/>
    </row>
    <row r="371" spans="1:1" ht="15">
      <c r="A371" s="42"/>
    </row>
    <row r="372" spans="1:1" ht="15">
      <c r="A372" s="42"/>
    </row>
    <row r="373" spans="1:1" ht="15">
      <c r="A373" s="42"/>
    </row>
    <row r="374" spans="1:1" ht="15">
      <c r="A374" s="42"/>
    </row>
    <row r="375" spans="1:1" ht="15">
      <c r="A375" s="42"/>
    </row>
    <row r="376" spans="1:1" ht="15">
      <c r="A376" s="42"/>
    </row>
    <row r="377" spans="1:1" ht="15">
      <c r="A377" s="42"/>
    </row>
    <row r="378" spans="1:1" ht="15">
      <c r="A378" s="42"/>
    </row>
    <row r="379" spans="1:1" ht="15">
      <c r="A379" s="42"/>
    </row>
    <row r="380" spans="1:1" ht="15">
      <c r="A380" s="42"/>
    </row>
    <row r="381" spans="1:1" ht="15">
      <c r="A381" s="42"/>
    </row>
    <row r="382" spans="1:1" ht="15">
      <c r="A382" s="42"/>
    </row>
    <row r="383" spans="1:1" ht="15">
      <c r="A383" s="42"/>
    </row>
    <row r="384" spans="1:1" ht="15">
      <c r="A384" s="42"/>
    </row>
    <row r="385" spans="1:1" ht="15">
      <c r="A385" s="42"/>
    </row>
    <row r="386" spans="1:1" ht="15">
      <c r="A386" s="42"/>
    </row>
    <row r="387" spans="1:1" ht="15">
      <c r="A387" s="42"/>
    </row>
    <row r="388" spans="1:1" ht="15">
      <c r="A388" s="42"/>
    </row>
    <row r="389" spans="1:1" ht="15">
      <c r="A389" s="42"/>
    </row>
    <row r="390" spans="1:1" ht="15">
      <c r="A390" s="42"/>
    </row>
    <row r="391" spans="1:1" ht="15">
      <c r="A391" s="42"/>
    </row>
    <row r="392" spans="1:1" ht="15">
      <c r="A392" s="42"/>
    </row>
    <row r="393" spans="1:1" ht="15">
      <c r="A393" s="42"/>
    </row>
    <row r="394" spans="1:1" ht="15">
      <c r="A394" s="42"/>
    </row>
    <row r="395" spans="1:1" ht="15">
      <c r="A395" s="42"/>
    </row>
    <row r="396" spans="1:1" ht="15">
      <c r="A396" s="42"/>
    </row>
    <row r="397" spans="1:1" ht="15">
      <c r="A397" s="42"/>
    </row>
    <row r="398" spans="1:1" ht="15">
      <c r="A398" s="42"/>
    </row>
    <row r="399" spans="1:1" ht="15">
      <c r="A399" s="42"/>
    </row>
    <row r="400" spans="1:1" ht="15">
      <c r="A400" s="42"/>
    </row>
    <row r="401" spans="1:1" ht="15">
      <c r="A401" s="42"/>
    </row>
    <row r="402" spans="1:1" ht="15">
      <c r="A402" s="42"/>
    </row>
    <row r="403" spans="1:1" ht="15">
      <c r="A403" s="42"/>
    </row>
    <row r="404" spans="1:1" ht="15">
      <c r="A404" s="42"/>
    </row>
    <row r="405" spans="1:1" ht="15">
      <c r="A405" s="42"/>
    </row>
    <row r="406" spans="1:1" ht="15">
      <c r="A406" s="42"/>
    </row>
    <row r="407" spans="1:1" ht="15">
      <c r="A407" s="42"/>
    </row>
    <row r="408" spans="1:1" ht="15">
      <c r="A408" s="42"/>
    </row>
    <row r="409" spans="1:1" ht="15">
      <c r="A409" s="42"/>
    </row>
    <row r="410" spans="1:1" ht="15">
      <c r="A410" s="42"/>
    </row>
    <row r="411" spans="1:1" ht="15">
      <c r="A411" s="42"/>
    </row>
    <row r="412" spans="1:1" ht="15">
      <c r="A412" s="42"/>
    </row>
    <row r="413" spans="1:1" ht="15">
      <c r="A413" s="42"/>
    </row>
    <row r="414" spans="1:1" ht="15">
      <c r="A414" s="42"/>
    </row>
    <row r="415" spans="1:1" ht="15">
      <c r="A415" s="42"/>
    </row>
    <row r="416" spans="1:1" ht="15">
      <c r="A416" s="42"/>
    </row>
    <row r="417" spans="1:1" ht="15">
      <c r="A417" s="42"/>
    </row>
    <row r="418" spans="1:1" ht="15">
      <c r="A418" s="42"/>
    </row>
    <row r="419" spans="1:1" ht="15">
      <c r="A419" s="42"/>
    </row>
    <row r="420" spans="1:1" ht="15">
      <c r="A420" s="42"/>
    </row>
    <row r="421" spans="1:1" ht="15">
      <c r="A421" s="42"/>
    </row>
    <row r="422" spans="1:1" ht="15">
      <c r="A422" s="42"/>
    </row>
    <row r="423" spans="1:1" ht="15">
      <c r="A423" s="42"/>
    </row>
    <row r="424" spans="1:1" ht="15">
      <c r="A424" s="42"/>
    </row>
    <row r="425" spans="1:1" ht="15">
      <c r="A425" s="42"/>
    </row>
    <row r="426" spans="1:1" ht="15">
      <c r="A426" s="42"/>
    </row>
    <row r="427" spans="1:1" ht="15">
      <c r="A427" s="42"/>
    </row>
    <row r="428" spans="1:1" ht="15">
      <c r="A428" s="42"/>
    </row>
    <row r="429" spans="1:1" ht="15">
      <c r="A429" s="42"/>
    </row>
    <row r="430" spans="1:1" ht="15">
      <c r="A430" s="42"/>
    </row>
    <row r="431" spans="1:1" ht="15">
      <c r="A431" s="42"/>
    </row>
    <row r="432" spans="1:1" ht="15">
      <c r="A432" s="42"/>
    </row>
    <row r="433" spans="1:1" ht="15">
      <c r="A433" s="42"/>
    </row>
    <row r="434" spans="1:1" ht="15">
      <c r="A434" s="42"/>
    </row>
    <row r="435" spans="1:1" ht="15">
      <c r="A435" s="42"/>
    </row>
    <row r="436" spans="1:1" ht="15">
      <c r="A436" s="42"/>
    </row>
    <row r="437" spans="1:1" ht="15">
      <c r="A437" s="42"/>
    </row>
    <row r="438" spans="1:1" ht="15">
      <c r="A438" s="42"/>
    </row>
    <row r="439" spans="1:1" ht="15">
      <c r="A439" s="42"/>
    </row>
    <row r="440" spans="1:1" ht="15">
      <c r="A440" s="42"/>
    </row>
    <row r="441" spans="1:1" ht="15">
      <c r="A441" s="42"/>
    </row>
    <row r="442" spans="1:1" ht="15">
      <c r="A442" s="42"/>
    </row>
    <row r="443" spans="1:1" ht="15">
      <c r="A443" s="42"/>
    </row>
    <row r="444" spans="1:1" ht="15">
      <c r="A444" s="42"/>
    </row>
    <row r="445" spans="1:1" ht="15">
      <c r="A445" s="42"/>
    </row>
    <row r="446" spans="1:1" ht="15">
      <c r="A446" s="42"/>
    </row>
    <row r="447" spans="1:1" ht="15">
      <c r="A447" s="42"/>
    </row>
    <row r="448" spans="1:1" ht="15">
      <c r="A448" s="42"/>
    </row>
    <row r="449" spans="1:1" ht="15">
      <c r="A449" s="42"/>
    </row>
    <row r="450" spans="1:1" ht="15">
      <c r="A450" s="42"/>
    </row>
    <row r="451" spans="1:1" ht="15">
      <c r="A451" s="42"/>
    </row>
    <row r="452" spans="1:1" ht="15">
      <c r="A452" s="42"/>
    </row>
    <row r="453" spans="1:1" ht="15">
      <c r="A453" s="42"/>
    </row>
    <row r="454" spans="1:1" ht="15">
      <c r="A454" s="42"/>
    </row>
    <row r="455" spans="1:1" ht="15">
      <c r="A455" s="42"/>
    </row>
    <row r="456" spans="1:1" ht="15">
      <c r="A456" s="42"/>
    </row>
    <row r="457" spans="1:1" ht="15">
      <c r="A457" s="42"/>
    </row>
    <row r="458" spans="1:1" ht="15">
      <c r="A458" s="42"/>
    </row>
    <row r="459" spans="1:1" ht="15">
      <c r="A459" s="42"/>
    </row>
    <row r="460" spans="1:1" ht="15">
      <c r="A460" s="42"/>
    </row>
    <row r="461" spans="1:1" ht="15">
      <c r="A461" s="42"/>
    </row>
    <row r="462" spans="1:1" ht="15">
      <c r="A462" s="42"/>
    </row>
    <row r="463" spans="1:1" ht="15">
      <c r="A463" s="42"/>
    </row>
    <row r="464" spans="1:1" ht="15">
      <c r="A464" s="42"/>
    </row>
    <row r="465" spans="1:1" ht="15">
      <c r="A465" s="42"/>
    </row>
    <row r="466" spans="1:1" ht="15">
      <c r="A466" s="42"/>
    </row>
    <row r="467" spans="1:1" ht="15">
      <c r="A467" s="42"/>
    </row>
    <row r="468" spans="1:1" ht="15">
      <c r="A468" s="42"/>
    </row>
    <row r="469" spans="1:1" ht="15">
      <c r="A469" s="42"/>
    </row>
    <row r="470" spans="1:1" ht="15">
      <c r="A470" s="42"/>
    </row>
    <row r="471" spans="1:1" ht="15">
      <c r="A471" s="42"/>
    </row>
    <row r="472" spans="1:1" ht="15">
      <c r="A472" s="42"/>
    </row>
    <row r="473" spans="1:1" ht="15">
      <c r="A473" s="42"/>
    </row>
    <row r="474" spans="1:1" ht="15">
      <c r="A474" s="42"/>
    </row>
    <row r="475" spans="1:1" ht="15">
      <c r="A475" s="42"/>
    </row>
    <row r="476" spans="1:1" ht="15">
      <c r="A476" s="42"/>
    </row>
    <row r="477" spans="1:1" ht="15">
      <c r="A477" s="42"/>
    </row>
    <row r="478" spans="1:1" ht="15">
      <c r="A478" s="42"/>
    </row>
    <row r="479" spans="1:1" ht="15">
      <c r="A479" s="42"/>
    </row>
    <row r="480" spans="1:1" ht="15">
      <c r="A480" s="42"/>
    </row>
    <row r="481" spans="1:1" ht="15">
      <c r="A481" s="42"/>
    </row>
    <row r="482" spans="1:1" ht="15">
      <c r="A482" s="42"/>
    </row>
    <row r="483" spans="1:1" ht="15">
      <c r="A483" s="42"/>
    </row>
    <row r="484" spans="1:1" ht="15">
      <c r="A484" s="42"/>
    </row>
    <row r="485" spans="1:1" ht="15">
      <c r="A485" s="42"/>
    </row>
    <row r="486" spans="1:1" ht="15">
      <c r="A486" s="42"/>
    </row>
    <row r="487" spans="1:1" ht="15">
      <c r="A487" s="42"/>
    </row>
    <row r="488" spans="1:1" ht="15">
      <c r="A488" s="42"/>
    </row>
    <row r="489" spans="1:1" ht="15">
      <c r="A489" s="42"/>
    </row>
    <row r="490" spans="1:1" ht="15">
      <c r="A490" s="42"/>
    </row>
    <row r="491" spans="1:1" ht="15">
      <c r="A491" s="42"/>
    </row>
    <row r="492" spans="1:1" ht="15">
      <c r="A492" s="42"/>
    </row>
    <row r="493" spans="1:1" ht="15">
      <c r="A493" s="42"/>
    </row>
    <row r="494" spans="1:1" ht="15">
      <c r="A494" s="42"/>
    </row>
    <row r="495" spans="1:1" ht="15">
      <c r="A495" s="42"/>
    </row>
    <row r="496" spans="1:1" ht="15">
      <c r="A496" s="42"/>
    </row>
    <row r="497" spans="1:1" ht="15">
      <c r="A497" s="42"/>
    </row>
    <row r="498" spans="1:1" ht="15">
      <c r="A498" s="42"/>
    </row>
    <row r="499" spans="1:1" ht="15">
      <c r="A499" s="42"/>
    </row>
    <row r="500" spans="1:1" ht="15">
      <c r="A500" s="42"/>
    </row>
    <row r="501" spans="1:1" ht="15">
      <c r="A501" s="42"/>
    </row>
    <row r="502" spans="1:1" ht="15">
      <c r="A502" s="42"/>
    </row>
    <row r="503" spans="1:1" ht="15">
      <c r="A503" s="42"/>
    </row>
    <row r="504" spans="1:1" ht="15">
      <c r="A504" s="42"/>
    </row>
    <row r="505" spans="1:1" ht="15">
      <c r="A505" s="42"/>
    </row>
    <row r="506" spans="1:1" ht="15">
      <c r="A506" s="42"/>
    </row>
    <row r="507" spans="1:1" ht="15">
      <c r="A507" s="42"/>
    </row>
    <row r="508" spans="1:1" ht="15">
      <c r="A508" s="42"/>
    </row>
    <row r="509" spans="1:1" ht="15">
      <c r="A509" s="42"/>
    </row>
    <row r="510" spans="1:1" ht="15">
      <c r="A510" s="42"/>
    </row>
    <row r="511" spans="1:1" ht="15">
      <c r="A511" s="42"/>
    </row>
    <row r="512" spans="1:1" ht="15">
      <c r="A512" s="42"/>
    </row>
    <row r="513" spans="1:1" ht="15">
      <c r="A513" s="42"/>
    </row>
    <row r="514" spans="1:1" ht="15">
      <c r="A514" s="42"/>
    </row>
    <row r="515" spans="1:1" ht="15">
      <c r="A515" s="42"/>
    </row>
    <row r="516" spans="1:1" ht="15">
      <c r="A516" s="42"/>
    </row>
    <row r="517" spans="1:1" ht="15">
      <c r="A517" s="42"/>
    </row>
    <row r="518" spans="1:1" ht="15">
      <c r="A518" s="42"/>
    </row>
    <row r="519" spans="1:1" ht="15">
      <c r="A519" s="42"/>
    </row>
    <row r="520" spans="1:1" ht="15">
      <c r="A520" s="42"/>
    </row>
    <row r="521" spans="1:1" ht="15">
      <c r="A521" s="42"/>
    </row>
    <row r="522" spans="1:1" ht="15">
      <c r="A522" s="42"/>
    </row>
    <row r="523" spans="1:1" ht="15">
      <c r="A523" s="42"/>
    </row>
    <row r="524" spans="1:1" ht="15">
      <c r="A524" s="42"/>
    </row>
    <row r="525" spans="1:1" ht="15">
      <c r="A525" s="42"/>
    </row>
    <row r="526" spans="1:1" ht="15">
      <c r="A526" s="42"/>
    </row>
    <row r="527" spans="1:1" ht="15">
      <c r="A527" s="42"/>
    </row>
    <row r="528" spans="1:1" ht="15">
      <c r="A528" s="42"/>
    </row>
    <row r="529" spans="1:1" ht="15">
      <c r="A529" s="42"/>
    </row>
    <row r="530" spans="1:1" ht="15">
      <c r="A530" s="42"/>
    </row>
    <row r="531" spans="1:1" ht="15">
      <c r="A531" s="42"/>
    </row>
    <row r="532" spans="1:1" ht="15">
      <c r="A532" s="42"/>
    </row>
    <row r="533" spans="1:1" ht="15">
      <c r="A533" s="42"/>
    </row>
    <row r="534" spans="1:1" ht="15">
      <c r="A534" s="42"/>
    </row>
    <row r="535" spans="1:1" ht="15">
      <c r="A535" s="42"/>
    </row>
    <row r="536" spans="1:1" ht="15">
      <c r="A536" s="42"/>
    </row>
    <row r="537" spans="1:1" ht="15">
      <c r="A537" s="42"/>
    </row>
    <row r="538" spans="1:1" ht="15">
      <c r="A538" s="42"/>
    </row>
    <row r="539" spans="1:1" ht="15">
      <c r="A539" s="42"/>
    </row>
    <row r="540" spans="1:1" ht="15">
      <c r="A540" s="42"/>
    </row>
    <row r="541" spans="1:1" ht="15">
      <c r="A541" s="42"/>
    </row>
    <row r="542" spans="1:1" ht="15">
      <c r="A542" s="42"/>
    </row>
    <row r="543" spans="1:1" ht="15">
      <c r="A543" s="42"/>
    </row>
    <row r="544" spans="1:1" ht="15">
      <c r="A544" s="42"/>
    </row>
    <row r="545" spans="1:1" ht="15">
      <c r="A545" s="42"/>
    </row>
    <row r="546" spans="1:1" ht="15">
      <c r="A546" s="42"/>
    </row>
    <row r="547" spans="1:1" ht="15">
      <c r="A547" s="42"/>
    </row>
    <row r="548" spans="1:1" ht="15">
      <c r="A548" s="42"/>
    </row>
    <row r="549" spans="1:1" ht="15">
      <c r="A549" s="42"/>
    </row>
    <row r="550" spans="1:1" ht="15">
      <c r="A550" s="42"/>
    </row>
    <row r="551" spans="1:1" ht="15">
      <c r="A551" s="42"/>
    </row>
    <row r="552" spans="1:1" ht="15">
      <c r="A552" s="42"/>
    </row>
    <row r="553" spans="1:1" ht="15">
      <c r="A553" s="42"/>
    </row>
    <row r="554" spans="1:1" ht="15">
      <c r="A554" s="42"/>
    </row>
    <row r="555" spans="1:1" ht="15">
      <c r="A555" s="42"/>
    </row>
    <row r="556" spans="1:1" ht="15">
      <c r="A556" s="42"/>
    </row>
    <row r="557" spans="1:1" ht="15">
      <c r="A557" s="42"/>
    </row>
    <row r="558" spans="1:1" ht="15">
      <c r="A558" s="42"/>
    </row>
    <row r="559" spans="1:1" ht="15">
      <c r="A559" s="42"/>
    </row>
    <row r="560" spans="1:1" ht="15">
      <c r="A560" s="42"/>
    </row>
    <row r="561" spans="1:1" ht="15">
      <c r="A561" s="42"/>
    </row>
    <row r="562" spans="1:1" ht="15">
      <c r="A562" s="42"/>
    </row>
    <row r="563" spans="1:1" ht="15">
      <c r="A563" s="42"/>
    </row>
    <row r="564" spans="1:1" ht="15">
      <c r="A564" s="42"/>
    </row>
    <row r="565" spans="1:1" ht="15">
      <c r="A565" s="42"/>
    </row>
    <row r="566" spans="1:1" ht="15">
      <c r="A566" s="42"/>
    </row>
    <row r="567" spans="1:1" ht="15">
      <c r="A567" s="42"/>
    </row>
    <row r="568" spans="1:1" ht="15">
      <c r="A568" s="42"/>
    </row>
    <row r="569" spans="1:1" ht="15">
      <c r="A569" s="42"/>
    </row>
    <row r="570" spans="1:1" ht="15">
      <c r="A570" s="42"/>
    </row>
    <row r="571" spans="1:1" ht="15">
      <c r="A571" s="42"/>
    </row>
    <row r="572" spans="1:1" ht="15">
      <c r="A572" s="42"/>
    </row>
    <row r="573" spans="1:1" ht="15">
      <c r="A573" s="42"/>
    </row>
    <row r="574" spans="1:1" ht="15">
      <c r="A574" s="42"/>
    </row>
    <row r="575" spans="1:1" ht="15">
      <c r="A575" s="42"/>
    </row>
    <row r="576" spans="1:1" ht="15">
      <c r="A576" s="42"/>
    </row>
    <row r="577" spans="1:1" ht="15">
      <c r="A577" s="42"/>
    </row>
    <row r="578" spans="1:1" ht="15">
      <c r="A578" s="42"/>
    </row>
    <row r="579" spans="1:1" ht="15">
      <c r="A579" s="42"/>
    </row>
    <row r="580" spans="1:1" ht="15">
      <c r="A580" s="42"/>
    </row>
    <row r="581" spans="1:1" ht="15">
      <c r="A581" s="42"/>
    </row>
    <row r="582" spans="1:1" ht="15">
      <c r="A582" s="42"/>
    </row>
    <row r="583" spans="1:1" ht="15">
      <c r="A583" s="42"/>
    </row>
    <row r="584" spans="1:1" ht="15">
      <c r="A584" s="42"/>
    </row>
    <row r="585" spans="1:1" ht="15">
      <c r="A585" s="42"/>
    </row>
    <row r="586" spans="1:1" ht="15">
      <c r="A586" s="42"/>
    </row>
    <row r="587" spans="1:1" ht="15">
      <c r="A587" s="42"/>
    </row>
    <row r="588" spans="1:1" ht="15">
      <c r="A588" s="42"/>
    </row>
    <row r="589" spans="1:1" ht="15">
      <c r="A589" s="42"/>
    </row>
    <row r="590" spans="1:1" ht="15">
      <c r="A590" s="42"/>
    </row>
    <row r="591" spans="1:1" ht="15">
      <c r="A591" s="42"/>
    </row>
    <row r="592" spans="1:1" ht="15">
      <c r="A592" s="42"/>
    </row>
    <row r="593" spans="1:1" ht="15">
      <c r="A593" s="42"/>
    </row>
    <row r="594" spans="1:1" ht="15">
      <c r="A594" s="42"/>
    </row>
    <row r="595" spans="1:1" ht="15">
      <c r="A595" s="42"/>
    </row>
    <row r="596" spans="1:1" ht="15">
      <c r="A596" s="42"/>
    </row>
    <row r="597" spans="1:1" ht="15">
      <c r="A597" s="42"/>
    </row>
    <row r="598" spans="1:1" ht="15">
      <c r="A598" s="42"/>
    </row>
    <row r="599" spans="1:1" ht="15">
      <c r="A599" s="42"/>
    </row>
    <row r="600" spans="1:1" ht="15">
      <c r="A600" s="42"/>
    </row>
    <row r="601" spans="1:1" ht="15">
      <c r="A601" s="42"/>
    </row>
    <row r="602" spans="1:1" ht="15">
      <c r="A602" s="42"/>
    </row>
    <row r="603" spans="1:1" ht="15">
      <c r="A603" s="42"/>
    </row>
    <row r="604" spans="1:1" ht="15">
      <c r="A604" s="42"/>
    </row>
    <row r="605" spans="1:1" ht="15">
      <c r="A605" s="42"/>
    </row>
    <row r="606" spans="1:1" ht="15">
      <c r="A606" s="42"/>
    </row>
    <row r="607" spans="1:1" ht="15">
      <c r="A607" s="42"/>
    </row>
    <row r="608" spans="1:1" ht="15">
      <c r="A608" s="42"/>
    </row>
    <row r="609" spans="1:1" ht="15">
      <c r="A609" s="42"/>
    </row>
    <row r="610" spans="1:1" ht="15">
      <c r="A610" s="42"/>
    </row>
    <row r="611" spans="1:1" ht="15">
      <c r="A611" s="42"/>
    </row>
    <row r="612" spans="1:1" ht="15">
      <c r="A612" s="42"/>
    </row>
    <row r="613" spans="1:1" ht="15">
      <c r="A613" s="42"/>
    </row>
    <row r="614" spans="1:1" ht="15">
      <c r="A614" s="42"/>
    </row>
    <row r="615" spans="1:1" ht="15">
      <c r="A615" s="42"/>
    </row>
    <row r="616" spans="1:1" ht="15">
      <c r="A616" s="42"/>
    </row>
    <row r="617" spans="1:1" ht="15">
      <c r="A617" s="42"/>
    </row>
    <row r="618" spans="1:1" ht="15">
      <c r="A618" s="42"/>
    </row>
    <row r="619" spans="1:1" ht="15">
      <c r="A619" s="42"/>
    </row>
    <row r="620" spans="1:1" ht="15">
      <c r="A620" s="42"/>
    </row>
    <row r="621" spans="1:1" ht="15">
      <c r="A621" s="42"/>
    </row>
    <row r="622" spans="1:1" ht="15">
      <c r="A622" s="42"/>
    </row>
    <row r="623" spans="1:1" ht="15">
      <c r="A623" s="42"/>
    </row>
    <row r="624" spans="1:1" ht="15">
      <c r="A624" s="42"/>
    </row>
    <row r="625" spans="1:1" ht="15">
      <c r="A625" s="42"/>
    </row>
    <row r="626" spans="1:1" ht="15">
      <c r="A626" s="42"/>
    </row>
    <row r="627" spans="1:1" ht="15">
      <c r="A627" s="42"/>
    </row>
    <row r="628" spans="1:1" ht="15">
      <c r="A628" s="42"/>
    </row>
    <row r="629" spans="1:1" ht="15">
      <c r="A629" s="42"/>
    </row>
    <row r="630" spans="1:1" ht="15">
      <c r="A630" s="42"/>
    </row>
    <row r="631" spans="1:1" ht="15">
      <c r="A631" s="42"/>
    </row>
    <row r="632" spans="1:1" ht="15">
      <c r="A632" s="42"/>
    </row>
    <row r="633" spans="1:1" ht="15">
      <c r="A633" s="42"/>
    </row>
    <row r="634" spans="1:1" ht="15">
      <c r="A634" s="42"/>
    </row>
    <row r="635" spans="1:1" ht="15">
      <c r="A635" s="42"/>
    </row>
    <row r="636" spans="1:1" ht="15">
      <c r="A636" s="42"/>
    </row>
    <row r="637" spans="1:1" ht="15">
      <c r="A637" s="42"/>
    </row>
    <row r="638" spans="1:1" ht="15">
      <c r="A638" s="42"/>
    </row>
    <row r="639" spans="1:1" ht="15">
      <c r="A639" s="42"/>
    </row>
    <row r="640" spans="1:1" ht="15">
      <c r="A640" s="42"/>
    </row>
    <row r="641" spans="1:1" ht="15">
      <c r="A641" s="42"/>
    </row>
    <row r="642" spans="1:1" ht="15">
      <c r="A642" s="42"/>
    </row>
    <row r="643" spans="1:1" ht="15">
      <c r="A643" s="42"/>
    </row>
    <row r="644" spans="1:1" ht="15">
      <c r="A644" s="42"/>
    </row>
    <row r="645" spans="1:1" ht="15">
      <c r="A645" s="42"/>
    </row>
    <row r="646" spans="1:1" ht="15">
      <c r="A646" s="42"/>
    </row>
    <row r="647" spans="1:1" ht="15">
      <c r="A647" s="42"/>
    </row>
    <row r="648" spans="1:1" ht="15">
      <c r="A648" s="42"/>
    </row>
    <row r="649" spans="1:1" ht="15">
      <c r="A649" s="42"/>
    </row>
    <row r="650" spans="1:1" ht="15">
      <c r="A650" s="42"/>
    </row>
    <row r="651" spans="1:1" ht="15">
      <c r="A651" s="42"/>
    </row>
    <row r="652" spans="1:1" ht="15">
      <c r="A652" s="42"/>
    </row>
    <row r="653" spans="1:1" ht="15">
      <c r="A653" s="42"/>
    </row>
    <row r="654" spans="1:1" ht="15">
      <c r="A654" s="42"/>
    </row>
    <row r="655" spans="1:1" ht="15">
      <c r="A655" s="42"/>
    </row>
    <row r="656" spans="1:1" ht="15">
      <c r="A656" s="42"/>
    </row>
    <row r="657" spans="1:1" ht="15">
      <c r="A657" s="42"/>
    </row>
    <row r="658" spans="1:1" ht="15">
      <c r="A658" s="42"/>
    </row>
    <row r="659" spans="1:1" ht="15">
      <c r="A659" s="42"/>
    </row>
    <row r="660" spans="1:1" ht="15">
      <c r="A660" s="42"/>
    </row>
    <row r="661" spans="1:1" ht="15">
      <c r="A661" s="42"/>
    </row>
    <row r="662" spans="1:1" ht="15">
      <c r="A662" s="42"/>
    </row>
    <row r="663" spans="1:1" ht="15">
      <c r="A663" s="42"/>
    </row>
    <row r="664" spans="1:1" ht="15">
      <c r="A664" s="42"/>
    </row>
    <row r="665" spans="1:1" ht="15">
      <c r="A665" s="42"/>
    </row>
    <row r="666" spans="1:1" ht="15">
      <c r="A666" s="42"/>
    </row>
    <row r="667" spans="1:1" ht="15">
      <c r="A667" s="42"/>
    </row>
    <row r="668" spans="1:1" ht="15">
      <c r="A668" s="42"/>
    </row>
    <row r="669" spans="1:1" ht="15">
      <c r="A669" s="42"/>
    </row>
    <row r="670" spans="1:1" ht="15">
      <c r="A670" s="42"/>
    </row>
    <row r="671" spans="1:1" ht="15">
      <c r="A671" s="42"/>
    </row>
    <row r="672" spans="1:1" ht="15">
      <c r="A672" s="42"/>
    </row>
    <row r="673" spans="1:1" ht="15">
      <c r="A673" s="42"/>
    </row>
    <row r="674" spans="1:1" ht="15">
      <c r="A674" s="42"/>
    </row>
    <row r="675" spans="1:1" ht="15">
      <c r="A675" s="42"/>
    </row>
    <row r="676" spans="1:1" ht="15">
      <c r="A676" s="42"/>
    </row>
    <row r="677" spans="1:1" ht="15">
      <c r="A677" s="42"/>
    </row>
    <row r="678" spans="1:1" ht="15">
      <c r="A678" s="42"/>
    </row>
    <row r="679" spans="1:1" ht="15">
      <c r="A679" s="42"/>
    </row>
    <row r="680" spans="1:1" ht="15">
      <c r="A680" s="42"/>
    </row>
    <row r="681" spans="1:1" ht="15">
      <c r="A681" s="42"/>
    </row>
    <row r="682" spans="1:1" ht="15">
      <c r="A682" s="42"/>
    </row>
    <row r="683" spans="1:1" ht="15">
      <c r="A683" s="42"/>
    </row>
    <row r="684" spans="1:1" ht="15">
      <c r="A684" s="42"/>
    </row>
    <row r="685" spans="1:1" ht="15">
      <c r="A685" s="42"/>
    </row>
    <row r="686" spans="1:1" ht="15">
      <c r="A686" s="42"/>
    </row>
    <row r="687" spans="1:1" ht="15">
      <c r="A687" s="42"/>
    </row>
    <row r="688" spans="1:1" ht="15">
      <c r="A688" s="42"/>
    </row>
    <row r="689" spans="1:1" ht="15">
      <c r="A689" s="42"/>
    </row>
    <row r="690" spans="1:1" ht="15">
      <c r="A690" s="42"/>
    </row>
    <row r="691" spans="1:1" ht="15">
      <c r="A691" s="42"/>
    </row>
    <row r="692" spans="1:1" ht="15">
      <c r="A692" s="42"/>
    </row>
    <row r="693" spans="1:1" ht="15">
      <c r="A693" s="42"/>
    </row>
    <row r="694" spans="1:1" ht="15">
      <c r="A694" s="42"/>
    </row>
    <row r="695" spans="1:1" ht="15">
      <c r="A695" s="42"/>
    </row>
    <row r="696" spans="1:1" ht="15">
      <c r="A696" s="42"/>
    </row>
    <row r="697" spans="1:1" ht="15">
      <c r="A697" s="42"/>
    </row>
    <row r="698" spans="1:1" ht="15">
      <c r="A698" s="42"/>
    </row>
    <row r="699" spans="1:1" ht="15">
      <c r="A699" s="42"/>
    </row>
    <row r="700" spans="1:1" ht="15">
      <c r="A700" s="42"/>
    </row>
    <row r="701" spans="1:1" ht="15">
      <c r="A701" s="42"/>
    </row>
    <row r="702" spans="1:1" ht="15">
      <c r="A702" s="42"/>
    </row>
    <row r="703" spans="1:1" ht="15">
      <c r="A703" s="42"/>
    </row>
    <row r="704" spans="1:1" ht="15">
      <c r="A704" s="42"/>
    </row>
    <row r="705" spans="1:1" ht="15">
      <c r="A705" s="42"/>
    </row>
    <row r="706" spans="1:1" ht="15">
      <c r="A706" s="42"/>
    </row>
    <row r="707" spans="1:1" ht="15">
      <c r="A707" s="42"/>
    </row>
    <row r="708" spans="1:1" ht="15">
      <c r="A708" s="42"/>
    </row>
    <row r="709" spans="1:1" ht="15">
      <c r="A709" s="42"/>
    </row>
    <row r="710" spans="1:1" ht="15">
      <c r="A710" s="42"/>
    </row>
    <row r="711" spans="1:1" ht="15">
      <c r="A711" s="42"/>
    </row>
    <row r="712" spans="1:1" ht="15">
      <c r="A712" s="42"/>
    </row>
    <row r="713" spans="1:1" ht="15">
      <c r="A713" s="42"/>
    </row>
    <row r="714" spans="1:1" ht="15">
      <c r="A714" s="42"/>
    </row>
    <row r="715" spans="1:1" ht="15">
      <c r="A715" s="42"/>
    </row>
    <row r="716" spans="1:1" ht="15">
      <c r="A716" s="42"/>
    </row>
    <row r="717" spans="1:1" ht="15">
      <c r="A717" s="42"/>
    </row>
    <row r="718" spans="1:1" ht="15">
      <c r="A718" s="42"/>
    </row>
    <row r="719" spans="1:1" ht="15">
      <c r="A719" s="42"/>
    </row>
    <row r="720" spans="1:1" ht="15">
      <c r="A720" s="42"/>
    </row>
    <row r="721" spans="1:1" ht="15">
      <c r="A721" s="42"/>
    </row>
    <row r="722" spans="1:1" ht="15">
      <c r="A722" s="42"/>
    </row>
    <row r="723" spans="1:1" ht="15">
      <c r="A723" s="42"/>
    </row>
    <row r="724" spans="1:1" ht="15">
      <c r="A724" s="42"/>
    </row>
    <row r="725" spans="1:1" ht="15">
      <c r="A725" s="42"/>
    </row>
    <row r="726" spans="1:1" ht="15">
      <c r="A726" s="42"/>
    </row>
    <row r="727" spans="1:1" ht="15">
      <c r="A727" s="42"/>
    </row>
    <row r="728" spans="1:1" ht="15">
      <c r="A728" s="42"/>
    </row>
    <row r="729" spans="1:1" ht="15">
      <c r="A729" s="42"/>
    </row>
    <row r="730" spans="1:1" ht="15">
      <c r="A730" s="42"/>
    </row>
    <row r="731" spans="1:1" ht="15">
      <c r="A731" s="42"/>
    </row>
    <row r="732" spans="1:1" ht="15">
      <c r="A732" s="42"/>
    </row>
    <row r="733" spans="1:1" ht="15">
      <c r="A733" s="42"/>
    </row>
    <row r="734" spans="1:1" ht="15">
      <c r="A734" s="42"/>
    </row>
    <row r="735" spans="1:1" ht="15">
      <c r="A735" s="42"/>
    </row>
    <row r="736" spans="1:1" ht="15">
      <c r="A736" s="42"/>
    </row>
    <row r="737" spans="1:1" ht="15">
      <c r="A737" s="42"/>
    </row>
    <row r="738" spans="1:1" ht="15">
      <c r="A738" s="42"/>
    </row>
    <row r="739" spans="1:1" ht="15">
      <c r="A739" s="42"/>
    </row>
    <row r="740" spans="1:1" ht="15">
      <c r="A740" s="42"/>
    </row>
    <row r="741" spans="1:1" ht="15">
      <c r="A741" s="42"/>
    </row>
    <row r="742" spans="1:1" ht="15">
      <c r="A742" s="42"/>
    </row>
    <row r="743" spans="1:1" ht="15">
      <c r="A743" s="42"/>
    </row>
    <row r="744" spans="1:1" ht="15">
      <c r="A744" s="42"/>
    </row>
    <row r="745" spans="1:1" ht="15">
      <c r="A745" s="42"/>
    </row>
    <row r="746" spans="1:1" ht="15">
      <c r="A746" s="42"/>
    </row>
    <row r="747" spans="1:1" ht="15">
      <c r="A747" s="42"/>
    </row>
    <row r="748" spans="1:1" ht="15">
      <c r="A748" s="42"/>
    </row>
    <row r="749" spans="1:1" ht="15">
      <c r="A749" s="42"/>
    </row>
    <row r="750" spans="1:1" ht="15">
      <c r="A750" s="42"/>
    </row>
    <row r="751" spans="1:1" ht="15">
      <c r="A751" s="42"/>
    </row>
    <row r="752" spans="1:1" ht="15">
      <c r="A752" s="42"/>
    </row>
    <row r="753" spans="1:1" ht="15">
      <c r="A753" s="42"/>
    </row>
    <row r="754" spans="1:1" ht="15">
      <c r="A754" s="42"/>
    </row>
    <row r="755" spans="1:1" ht="15">
      <c r="A755" s="42"/>
    </row>
    <row r="756" spans="1:1" ht="15">
      <c r="A756" s="42"/>
    </row>
    <row r="757" spans="1:1" ht="15">
      <c r="A757" s="42"/>
    </row>
    <row r="758" spans="1:1" ht="15">
      <c r="A758" s="42"/>
    </row>
    <row r="759" spans="1:1" ht="15">
      <c r="A759" s="42"/>
    </row>
    <row r="760" spans="1:1" ht="15">
      <c r="A760" s="42"/>
    </row>
    <row r="761" spans="1:1" ht="15">
      <c r="A761" s="42"/>
    </row>
    <row r="762" spans="1:1" ht="15">
      <c r="A762" s="42"/>
    </row>
    <row r="763" spans="1:1" ht="15">
      <c r="A763" s="42"/>
    </row>
    <row r="764" spans="1:1" ht="15">
      <c r="A764" s="42"/>
    </row>
    <row r="765" spans="1:1" ht="15">
      <c r="A765" s="42"/>
    </row>
    <row r="766" spans="1:1" ht="15">
      <c r="A766" s="42"/>
    </row>
    <row r="767" spans="1:1" ht="15">
      <c r="A767" s="42"/>
    </row>
    <row r="768" spans="1:1" ht="15">
      <c r="A768" s="42"/>
    </row>
    <row r="769" spans="1:1" ht="15">
      <c r="A769" s="42"/>
    </row>
    <row r="770" spans="1:1" ht="15">
      <c r="A770" s="42"/>
    </row>
    <row r="771" spans="1:1" ht="15">
      <c r="A771" s="42"/>
    </row>
    <row r="772" spans="1:1" ht="15">
      <c r="A772" s="42"/>
    </row>
    <row r="773" spans="1:1" ht="15">
      <c r="A773" s="42"/>
    </row>
    <row r="774" spans="1:1" ht="15">
      <c r="A774" s="42"/>
    </row>
    <row r="775" spans="1:1" ht="15">
      <c r="A775" s="42"/>
    </row>
    <row r="776" spans="1:1" ht="15">
      <c r="A776" s="42"/>
    </row>
    <row r="777" spans="1:1" ht="15">
      <c r="A777" s="42"/>
    </row>
    <row r="778" spans="1:1" ht="15">
      <c r="A778" s="42"/>
    </row>
    <row r="779" spans="1:1" ht="15">
      <c r="A779" s="42"/>
    </row>
    <row r="780" spans="1:1" ht="15">
      <c r="A780" s="42"/>
    </row>
    <row r="781" spans="1:1" ht="15">
      <c r="A781" s="42"/>
    </row>
    <row r="782" spans="1:1" ht="15">
      <c r="A782" s="42"/>
    </row>
    <row r="783" spans="1:1" ht="15">
      <c r="A783" s="42"/>
    </row>
    <row r="784" spans="1:1" ht="15">
      <c r="A784" s="42"/>
    </row>
    <row r="785" spans="1:1" ht="15">
      <c r="A785" s="42"/>
    </row>
    <row r="786" spans="1:1" ht="15">
      <c r="A786" s="42"/>
    </row>
    <row r="787" spans="1:1" ht="15">
      <c r="A787" s="42"/>
    </row>
    <row r="788" spans="1:1" ht="15">
      <c r="A788" s="42"/>
    </row>
    <row r="789" spans="1:1" ht="15">
      <c r="A789" s="42"/>
    </row>
    <row r="790" spans="1:1" ht="15">
      <c r="A790" s="42"/>
    </row>
    <row r="791" spans="1:1" ht="15">
      <c r="A791" s="42"/>
    </row>
    <row r="792" spans="1:1" ht="15">
      <c r="A792" s="42"/>
    </row>
    <row r="793" spans="1:1" ht="15">
      <c r="A793" s="42"/>
    </row>
    <row r="794" spans="1:1" ht="15">
      <c r="A794" s="42"/>
    </row>
    <row r="795" spans="1:1" ht="15">
      <c r="A795" s="42"/>
    </row>
    <row r="796" spans="1:1" ht="15">
      <c r="A796" s="42"/>
    </row>
    <row r="797" spans="1:1" ht="15">
      <c r="A797" s="42"/>
    </row>
    <row r="798" spans="1:1" ht="15">
      <c r="A798" s="42"/>
    </row>
    <row r="799" spans="1:1" ht="15">
      <c r="A799" s="42"/>
    </row>
    <row r="800" spans="1:1" ht="15">
      <c r="A800" s="42"/>
    </row>
    <row r="801" spans="1:1" ht="15">
      <c r="A801" s="42"/>
    </row>
    <row r="802" spans="1:1" ht="15">
      <c r="A802" s="42"/>
    </row>
    <row r="803" spans="1:1" ht="15">
      <c r="A803" s="42"/>
    </row>
    <row r="804" spans="1:1" ht="15">
      <c r="A804" s="42"/>
    </row>
    <row r="805" spans="1:1" ht="15">
      <c r="A805" s="42"/>
    </row>
    <row r="806" spans="1:1" ht="15">
      <c r="A806" s="42"/>
    </row>
    <row r="807" spans="1:1" ht="15">
      <c r="A807" s="42"/>
    </row>
    <row r="808" spans="1:1" ht="15">
      <c r="A808" s="42"/>
    </row>
    <row r="809" spans="1:1" ht="15">
      <c r="A809" s="42"/>
    </row>
    <row r="810" spans="1:1" ht="15">
      <c r="A810" s="42"/>
    </row>
    <row r="811" spans="1:1" ht="15">
      <c r="A811" s="42"/>
    </row>
    <row r="812" spans="1:1" ht="15">
      <c r="A812" s="42"/>
    </row>
    <row r="813" spans="1:1" ht="15">
      <c r="A813" s="42"/>
    </row>
    <row r="814" spans="1:1" ht="15">
      <c r="A814" s="42"/>
    </row>
    <row r="815" spans="1:1" ht="15">
      <c r="A815" s="42"/>
    </row>
    <row r="816" spans="1:1" ht="15">
      <c r="A816" s="42"/>
    </row>
    <row r="817" spans="1:1" ht="15">
      <c r="A817" s="42"/>
    </row>
    <row r="818" spans="1:1" ht="15">
      <c r="A818" s="42"/>
    </row>
    <row r="819" spans="1:1" ht="15">
      <c r="A819" s="42"/>
    </row>
    <row r="820" spans="1:1" ht="15">
      <c r="A820" s="42"/>
    </row>
    <row r="821" spans="1:1" ht="15">
      <c r="A821" s="42"/>
    </row>
    <row r="822" spans="1:1" ht="15">
      <c r="A822" s="42"/>
    </row>
    <row r="823" spans="1:1" ht="15">
      <c r="A823" s="42"/>
    </row>
    <row r="824" spans="1:1" ht="15">
      <c r="A824" s="42"/>
    </row>
    <row r="825" spans="1:1" ht="15">
      <c r="A825" s="42"/>
    </row>
    <row r="826" spans="1:1" ht="15">
      <c r="A826" s="42"/>
    </row>
    <row r="827" spans="1:1" ht="15">
      <c r="A827" s="42"/>
    </row>
    <row r="828" spans="1:1" ht="15">
      <c r="A828" s="42"/>
    </row>
    <row r="829" spans="1:1" ht="15">
      <c r="A829" s="42"/>
    </row>
    <row r="830" spans="1:1" ht="15">
      <c r="A830" s="42"/>
    </row>
    <row r="831" spans="1:1" ht="15">
      <c r="A831" s="42"/>
    </row>
    <row r="832" spans="1:1" ht="15">
      <c r="A832" s="42"/>
    </row>
    <row r="833" spans="1:1" ht="15">
      <c r="A833" s="42"/>
    </row>
    <row r="834" spans="1:1" ht="15">
      <c r="A834" s="42"/>
    </row>
    <row r="835" spans="1:1" ht="15">
      <c r="A835" s="42"/>
    </row>
    <row r="836" spans="1:1" ht="15">
      <c r="A836" s="42"/>
    </row>
    <row r="837" spans="1:1" ht="15">
      <c r="A837" s="42"/>
    </row>
    <row r="838" spans="1:1" ht="15">
      <c r="A838" s="42"/>
    </row>
    <row r="839" spans="1:1" ht="15">
      <c r="A839" s="42"/>
    </row>
    <row r="840" spans="1:1" ht="15">
      <c r="A840" s="42"/>
    </row>
    <row r="841" spans="1:1" ht="15">
      <c r="A841" s="42"/>
    </row>
    <row r="842" spans="1:1" ht="15">
      <c r="A842" s="42"/>
    </row>
    <row r="843" spans="1:1" ht="15">
      <c r="A843" s="42"/>
    </row>
    <row r="844" spans="1:1" ht="15">
      <c r="A844" s="42"/>
    </row>
    <row r="845" spans="1:1" ht="15">
      <c r="A845" s="42"/>
    </row>
    <row r="846" spans="1:1" ht="15">
      <c r="A846" s="42"/>
    </row>
    <row r="847" spans="1:1" ht="15">
      <c r="A847" s="42"/>
    </row>
    <row r="848" spans="1:1" ht="15">
      <c r="A848" s="42"/>
    </row>
    <row r="849" spans="1:1" ht="15">
      <c r="A849" s="42"/>
    </row>
    <row r="850" spans="1:1" ht="15">
      <c r="A850" s="42"/>
    </row>
    <row r="851" spans="1:1" ht="15">
      <c r="A851" s="42"/>
    </row>
    <row r="852" spans="1:1" ht="15">
      <c r="A852" s="42"/>
    </row>
    <row r="853" spans="1:1" ht="15">
      <c r="A853" s="42"/>
    </row>
    <row r="854" spans="1:1" ht="15">
      <c r="A854" s="42"/>
    </row>
    <row r="855" spans="1:1" ht="15">
      <c r="A855" s="42"/>
    </row>
    <row r="856" spans="1:1" ht="15">
      <c r="A856" s="42"/>
    </row>
    <row r="857" spans="1:1" ht="15">
      <c r="A857" s="42"/>
    </row>
    <row r="858" spans="1:1" ht="15">
      <c r="A858" s="42"/>
    </row>
    <row r="859" spans="1:1" ht="15">
      <c r="A859" s="42"/>
    </row>
    <row r="860" spans="1:1" ht="15">
      <c r="A860" s="42"/>
    </row>
    <row r="861" spans="1:1" ht="15">
      <c r="A861" s="42"/>
    </row>
    <row r="862" spans="1:1" ht="15">
      <c r="A862" s="42"/>
    </row>
    <row r="863" spans="1:1" ht="15">
      <c r="A863" s="42"/>
    </row>
    <row r="864" spans="1:1" ht="15">
      <c r="A864" s="42"/>
    </row>
    <row r="865" spans="1:1" ht="15">
      <c r="A865" s="42"/>
    </row>
    <row r="866" spans="1:1" ht="15">
      <c r="A866" s="42"/>
    </row>
    <row r="867" spans="1:1" ht="15">
      <c r="A867" s="42"/>
    </row>
    <row r="868" spans="1:1" ht="15">
      <c r="A868" s="42"/>
    </row>
    <row r="869" spans="1:1" ht="15">
      <c r="A869" s="42"/>
    </row>
    <row r="870" spans="1:1" ht="15">
      <c r="A870" s="42"/>
    </row>
    <row r="871" spans="1:1" ht="15">
      <c r="A871" s="42"/>
    </row>
    <row r="872" spans="1:1" ht="15">
      <c r="A872" s="42"/>
    </row>
    <row r="873" spans="1:1" ht="15">
      <c r="A873" s="42"/>
    </row>
    <row r="874" spans="1:1" ht="15">
      <c r="A874" s="42"/>
    </row>
    <row r="875" spans="1:1" ht="15">
      <c r="A875" s="42"/>
    </row>
    <row r="876" spans="1:1" ht="15">
      <c r="A876" s="42"/>
    </row>
    <row r="877" spans="1:1" ht="15">
      <c r="A877" s="42"/>
    </row>
    <row r="878" spans="1:1" ht="15">
      <c r="A878" s="42"/>
    </row>
    <row r="879" spans="1:1" ht="15">
      <c r="A879" s="42"/>
    </row>
    <row r="880" spans="1:1" ht="15">
      <c r="A880" s="42"/>
    </row>
    <row r="881" spans="1:1" ht="15">
      <c r="A881" s="42"/>
    </row>
    <row r="882" spans="1:1" ht="15">
      <c r="A882" s="42"/>
    </row>
    <row r="883" spans="1:1" ht="15">
      <c r="A883" s="42"/>
    </row>
    <row r="884" spans="1:1" ht="15">
      <c r="A884" s="42"/>
    </row>
    <row r="885" spans="1:1" ht="15">
      <c r="A885" s="42"/>
    </row>
    <row r="886" spans="1:1" ht="15">
      <c r="A886" s="42"/>
    </row>
    <row r="887" spans="1:1" ht="15">
      <c r="A887" s="42"/>
    </row>
    <row r="888" spans="1:1" ht="15">
      <c r="A888" s="42"/>
    </row>
    <row r="889" spans="1:1" ht="15">
      <c r="A889" s="42"/>
    </row>
    <row r="890" spans="1:1" ht="15">
      <c r="A890" s="42"/>
    </row>
    <row r="891" spans="1:1" ht="15">
      <c r="A891" s="42"/>
    </row>
    <row r="892" spans="1:1" ht="15">
      <c r="A892" s="42"/>
    </row>
    <row r="893" spans="1:1" ht="15">
      <c r="A893" s="42"/>
    </row>
    <row r="894" spans="1:1" ht="15">
      <c r="A894" s="42"/>
    </row>
    <row r="895" spans="1:1" ht="15">
      <c r="A895" s="42"/>
    </row>
    <row r="896" spans="1:1" ht="15">
      <c r="A896" s="42"/>
    </row>
    <row r="897" spans="1:1" ht="15">
      <c r="A897" s="42"/>
    </row>
    <row r="898" spans="1:1" ht="15">
      <c r="A898" s="42"/>
    </row>
    <row r="899" spans="1:1" ht="15">
      <c r="A899" s="42"/>
    </row>
    <row r="900" spans="1:1" ht="15">
      <c r="A900" s="42"/>
    </row>
    <row r="901" spans="1:1" ht="15">
      <c r="A901" s="42"/>
    </row>
    <row r="902" spans="1:1" ht="15">
      <c r="A902" s="42"/>
    </row>
    <row r="903" spans="1:1" ht="15">
      <c r="A903" s="42"/>
    </row>
    <row r="904" spans="1:1" ht="15">
      <c r="A904" s="42"/>
    </row>
    <row r="905" spans="1:1" ht="15">
      <c r="A905" s="42"/>
    </row>
    <row r="906" spans="1:1" ht="15">
      <c r="A906" s="42"/>
    </row>
    <row r="907" spans="1:1" ht="15">
      <c r="A907" s="42"/>
    </row>
    <row r="908" spans="1:1" ht="15">
      <c r="A908" s="42"/>
    </row>
    <row r="909" spans="1:1" ht="15">
      <c r="A909" s="42"/>
    </row>
    <row r="910" spans="1:1" ht="15">
      <c r="A910" s="42"/>
    </row>
    <row r="911" spans="1:1" ht="15">
      <c r="A911" s="42"/>
    </row>
    <row r="912" spans="1:1" ht="15">
      <c r="A912" s="42"/>
    </row>
    <row r="913" spans="1:1" ht="15">
      <c r="A913" s="42"/>
    </row>
    <row r="914" spans="1:1" ht="15">
      <c r="A914" s="42"/>
    </row>
    <row r="915" spans="1:1" ht="15">
      <c r="A915" s="42"/>
    </row>
    <row r="916" spans="1:1" ht="15">
      <c r="A916" s="42"/>
    </row>
    <row r="917" spans="1:1" ht="15">
      <c r="A917" s="42"/>
    </row>
    <row r="918" spans="1:1" ht="15">
      <c r="A918" s="42"/>
    </row>
    <row r="919" spans="1:1" ht="15">
      <c r="A919" s="42"/>
    </row>
    <row r="920" spans="1:1" ht="15">
      <c r="A920" s="42"/>
    </row>
    <row r="921" spans="1:1" ht="15">
      <c r="A921" s="42"/>
    </row>
    <row r="922" spans="1:1" ht="15">
      <c r="A922" s="42"/>
    </row>
    <row r="923" spans="1:1" ht="15">
      <c r="A923" s="42"/>
    </row>
    <row r="924" spans="1:1" ht="15">
      <c r="A924" s="42"/>
    </row>
    <row r="925" spans="1:1" ht="15">
      <c r="A925" s="42"/>
    </row>
    <row r="926" spans="1:1" ht="15">
      <c r="A926" s="42"/>
    </row>
    <row r="927" spans="1:1" ht="15">
      <c r="A927" s="42"/>
    </row>
    <row r="928" spans="1:1" ht="15">
      <c r="A928" s="42"/>
    </row>
    <row r="929" spans="1:1" ht="15">
      <c r="A929" s="42"/>
    </row>
    <row r="930" spans="1:1" ht="15">
      <c r="A930" s="42"/>
    </row>
    <row r="931" spans="1:1" ht="15">
      <c r="A931" s="42"/>
    </row>
    <row r="932" spans="1:1" ht="15">
      <c r="A932" s="42"/>
    </row>
    <row r="933" spans="1:1" ht="15">
      <c r="A933" s="42"/>
    </row>
    <row r="934" spans="1:1" ht="15">
      <c r="A934" s="42"/>
    </row>
    <row r="935" spans="1:1" ht="15">
      <c r="A935" s="42"/>
    </row>
    <row r="936" spans="1:1" ht="15">
      <c r="A936" s="42"/>
    </row>
    <row r="937" spans="1:1" ht="15">
      <c r="A937" s="42"/>
    </row>
    <row r="938" spans="1:1" ht="15">
      <c r="A938" s="42"/>
    </row>
    <row r="939" spans="1:1" ht="15">
      <c r="A939" s="42"/>
    </row>
    <row r="940" spans="1:1" ht="15">
      <c r="A940" s="42"/>
    </row>
    <row r="941" spans="1:1" ht="15">
      <c r="A941" s="42"/>
    </row>
    <row r="942" spans="1:1" ht="15">
      <c r="A942" s="42"/>
    </row>
    <row r="943" spans="1:1" ht="15">
      <c r="A943" s="42"/>
    </row>
    <row r="944" spans="1:1" ht="15">
      <c r="A944" s="42"/>
    </row>
    <row r="945" spans="1:1" ht="15">
      <c r="A945" s="42"/>
    </row>
    <row r="946" spans="1:1" ht="15">
      <c r="A946" s="42"/>
    </row>
    <row r="947" spans="1:1" ht="15">
      <c r="A947" s="42"/>
    </row>
    <row r="948" spans="1:1" ht="15">
      <c r="A948" s="42"/>
    </row>
    <row r="949" spans="1:1" ht="15">
      <c r="A949" s="42"/>
    </row>
    <row r="950" spans="1:1" ht="15">
      <c r="A950" s="42"/>
    </row>
    <row r="951" spans="1:1" ht="15">
      <c r="A951" s="42"/>
    </row>
    <row r="952" spans="1:1" ht="15">
      <c r="A952" s="42"/>
    </row>
    <row r="953" spans="1:1" ht="15">
      <c r="A953" s="42"/>
    </row>
    <row r="954" spans="1:1" ht="15">
      <c r="A954" s="42"/>
    </row>
    <row r="955" spans="1:1" ht="15">
      <c r="A955" s="42"/>
    </row>
    <row r="956" spans="1:1" ht="15">
      <c r="A956" s="42"/>
    </row>
    <row r="957" spans="1:1" ht="15">
      <c r="A957" s="42"/>
    </row>
    <row r="958" spans="1:1" ht="15">
      <c r="A958" s="42"/>
    </row>
    <row r="959" spans="1:1" ht="15">
      <c r="A959" s="42"/>
    </row>
    <row r="960" spans="1:1" ht="15">
      <c r="A960" s="42"/>
    </row>
    <row r="961" spans="1:1" ht="15">
      <c r="A961" s="42"/>
    </row>
    <row r="962" spans="1:1" ht="15">
      <c r="A962" s="42"/>
    </row>
    <row r="963" spans="1:1" ht="15">
      <c r="A963" s="42"/>
    </row>
    <row r="964" spans="1:1" ht="15">
      <c r="A964" s="42"/>
    </row>
    <row r="965" spans="1:1" ht="15">
      <c r="A965" s="42"/>
    </row>
    <row r="966" spans="1:1" ht="15">
      <c r="A966" s="42"/>
    </row>
    <row r="967" spans="1:1" ht="15">
      <c r="A967" s="42"/>
    </row>
    <row r="968" spans="1:1" ht="15">
      <c r="A968" s="42"/>
    </row>
    <row r="969" spans="1:1" ht="15">
      <c r="A969" s="42"/>
    </row>
    <row r="970" spans="1:1" ht="15">
      <c r="A970" s="42"/>
    </row>
    <row r="971" spans="1:1" ht="15">
      <c r="A971" s="42"/>
    </row>
    <row r="972" spans="1:1" ht="15">
      <c r="A972" s="42"/>
    </row>
    <row r="973" spans="1:1" ht="15">
      <c r="A973" s="42"/>
    </row>
    <row r="974" spans="1:1" ht="15">
      <c r="A974" s="42"/>
    </row>
    <row r="975" spans="1:1" ht="15">
      <c r="A975" s="42"/>
    </row>
    <row r="976" spans="1:1" ht="15">
      <c r="A976" s="42"/>
    </row>
    <row r="977" spans="1:1" ht="15">
      <c r="A977" s="42"/>
    </row>
    <row r="978" spans="1:1" ht="15">
      <c r="A978" s="42"/>
    </row>
    <row r="979" spans="1:1" ht="15">
      <c r="A979" s="42"/>
    </row>
    <row r="980" spans="1:1" ht="15">
      <c r="A980" s="42"/>
    </row>
    <row r="981" spans="1:1" ht="15">
      <c r="A981" s="42"/>
    </row>
    <row r="982" spans="1:1" ht="15">
      <c r="A982" s="42"/>
    </row>
    <row r="983" spans="1:1" ht="15">
      <c r="A983" s="42"/>
    </row>
    <row r="984" spans="1:1" ht="15">
      <c r="A984" s="42"/>
    </row>
    <row r="985" spans="1:1" ht="15">
      <c r="A985" s="42"/>
    </row>
    <row r="986" spans="1:1" ht="15">
      <c r="A986" s="42"/>
    </row>
    <row r="987" spans="1:1" ht="15">
      <c r="A987" s="42"/>
    </row>
    <row r="988" spans="1:1" ht="15">
      <c r="A988" s="42"/>
    </row>
    <row r="989" spans="1:1" ht="15">
      <c r="A989" s="42"/>
    </row>
    <row r="990" spans="1:1" ht="15">
      <c r="A990" s="42"/>
    </row>
    <row r="991" spans="1:1" ht="15">
      <c r="A991" s="42"/>
    </row>
    <row r="992" spans="1:1" ht="15">
      <c r="A992" s="42"/>
    </row>
    <row r="993" spans="1:1" ht="15">
      <c r="A993" s="42"/>
    </row>
    <row r="994" spans="1:1" ht="15">
      <c r="A994" s="42"/>
    </row>
    <row r="995" spans="1:1" ht="15">
      <c r="A995" s="42"/>
    </row>
    <row r="996" spans="1:1" ht="15">
      <c r="A996" s="42"/>
    </row>
    <row r="997" spans="1:1" ht="15">
      <c r="A997" s="42"/>
    </row>
    <row r="998" spans="1:1" ht="15">
      <c r="A998" s="42"/>
    </row>
    <row r="999" spans="1:1" ht="15">
      <c r="A999" s="42"/>
    </row>
    <row r="1000" spans="1:1" ht="15">
      <c r="A1000" s="42"/>
    </row>
    <row r="1001" spans="1:1" ht="15">
      <c r="A1001" s="42"/>
    </row>
    <row r="1002" spans="1:1" ht="15">
      <c r="A1002" s="42"/>
    </row>
    <row r="1003" spans="1:1" ht="15">
      <c r="A1003" s="42"/>
    </row>
    <row r="1004" spans="1:1" ht="15">
      <c r="A1004" s="42"/>
    </row>
    <row r="1005" spans="1:1" ht="15">
      <c r="A1005" s="42"/>
    </row>
    <row r="1006" spans="1:1" ht="15">
      <c r="A1006" s="42"/>
    </row>
  </sheetData>
  <mergeCells count="11">
    <mergeCell ref="B5:E5"/>
    <mergeCell ref="R6:U6"/>
    <mergeCell ref="N6:Q6"/>
    <mergeCell ref="B6:E6"/>
    <mergeCell ref="F6:I6"/>
    <mergeCell ref="J6:M6"/>
    <mergeCell ref="V6:X6"/>
    <mergeCell ref="AE6:AG6"/>
    <mergeCell ref="AH6:AJ6"/>
    <mergeCell ref="Y6:AA6"/>
    <mergeCell ref="AB6:AD6"/>
  </mergeCells>
  <pageMargins left="0.7" right="0.7" top="0.75" bottom="0.75" header="0.3" footer="0.3"/>
  <pageSetup scale="40"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00BC3-D90B-446C-8E22-C7886CE8BF73}">
  <sheetPr codeName="Sheet16">
    <pageSetUpPr fitToPage="1"/>
  </sheetPr>
  <dimension ref="A1:H21"/>
  <sheetViews>
    <sheetView workbookViewId="0">
      <selection sqref="A1:XFD1048576"/>
    </sheetView>
  </sheetViews>
  <sheetFormatPr defaultColWidth="8.625" defaultRowHeight="15"/>
  <cols>
    <col min="1" max="1" width="45.125" style="42" customWidth="1"/>
    <col min="2" max="8" width="13.75" style="42" customWidth="1"/>
    <col min="9" max="16384" width="8.625" style="42"/>
  </cols>
  <sheetData>
    <row r="1" spans="1:8" ht="15.75">
      <c r="A1" s="25" t="s">
        <v>95</v>
      </c>
      <c r="B1" s="466" t="s">
        <v>1774</v>
      </c>
      <c r="D1" s="273"/>
      <c r="E1" s="616"/>
    </row>
    <row r="2" spans="1:8" ht="15.75">
      <c r="A2" s="25" t="s">
        <v>96</v>
      </c>
      <c r="B2" s="466" t="s">
        <v>274</v>
      </c>
      <c r="D2" s="273"/>
    </row>
    <row r="3" spans="1:8">
      <c r="A3" s="1254" t="s">
        <v>578</v>
      </c>
    </row>
    <row r="5" spans="1:8" ht="15.75" thickBot="1"/>
    <row r="6" spans="1:8" ht="30.75" thickBot="1">
      <c r="A6" s="1308" t="s">
        <v>579</v>
      </c>
      <c r="B6" s="1309" t="s">
        <v>1974</v>
      </c>
      <c r="C6" s="1309" t="s">
        <v>1975</v>
      </c>
      <c r="D6" s="1309" t="s">
        <v>1976</v>
      </c>
      <c r="E6" s="1309" t="s">
        <v>1977</v>
      </c>
      <c r="F6" s="1309" t="s">
        <v>1978</v>
      </c>
      <c r="G6" s="1309" t="s">
        <v>1979</v>
      </c>
      <c r="H6" s="1310" t="s">
        <v>1980</v>
      </c>
    </row>
    <row r="7" spans="1:8" ht="15.75">
      <c r="A7" s="1311" t="s">
        <v>504</v>
      </c>
      <c r="B7" s="1307">
        <v>22.771781188365573</v>
      </c>
      <c r="C7" s="1307">
        <v>38.33</v>
      </c>
      <c r="D7" s="1307">
        <v>38.33</v>
      </c>
      <c r="E7" s="1307">
        <v>29.25</v>
      </c>
      <c r="F7" s="1307">
        <v>29.25</v>
      </c>
      <c r="G7" s="1307">
        <v>29.25</v>
      </c>
      <c r="H7" s="1312">
        <v>29.25</v>
      </c>
    </row>
    <row r="8" spans="1:8" ht="15.75">
      <c r="A8" s="1313" t="s">
        <v>580</v>
      </c>
      <c r="B8" s="1305">
        <v>63.885016873809491</v>
      </c>
      <c r="C8" s="1305">
        <v>46.02</v>
      </c>
      <c r="D8" s="1305">
        <v>46.02</v>
      </c>
      <c r="E8" s="1305">
        <v>47.433749999999996</v>
      </c>
      <c r="F8" s="1305">
        <v>46.308750000000003</v>
      </c>
      <c r="G8" s="1305">
        <v>45.953749999999992</v>
      </c>
      <c r="H8" s="1314">
        <v>45.953749999999992</v>
      </c>
    </row>
    <row r="9" spans="1:8" ht="15.75">
      <c r="A9" s="1313" t="s">
        <v>519</v>
      </c>
      <c r="B9" s="1305">
        <v>35.647331675778936</v>
      </c>
      <c r="C9" s="1305">
        <v>34.29</v>
      </c>
      <c r="D9" s="1305">
        <v>34.29</v>
      </c>
      <c r="E9" s="1305">
        <v>36.627499999999998</v>
      </c>
      <c r="F9" s="1305">
        <v>36.377499999999998</v>
      </c>
      <c r="G9" s="1305">
        <v>36.350000000000009</v>
      </c>
      <c r="H9" s="1314">
        <v>36.35</v>
      </c>
    </row>
    <row r="10" spans="1:8" ht="15.75">
      <c r="A10" s="1313" t="s">
        <v>581</v>
      </c>
      <c r="B10" s="1305">
        <v>9.6106704287428109</v>
      </c>
      <c r="C10" s="1305">
        <v>8.4700000000000006</v>
      </c>
      <c r="D10" s="1305">
        <v>8.4700000000000006</v>
      </c>
      <c r="E10" s="1305">
        <v>12.729867014159941</v>
      </c>
      <c r="F10" s="1305">
        <v>11.318403196721308</v>
      </c>
      <c r="G10" s="1305">
        <v>11.239688498044698</v>
      </c>
      <c r="H10" s="1314">
        <v>11.239688498044698</v>
      </c>
    </row>
    <row r="11" spans="1:8" ht="15.75">
      <c r="A11" s="1313" t="s">
        <v>582</v>
      </c>
      <c r="B11" s="1305">
        <v>5.2445321384295589</v>
      </c>
      <c r="C11" s="1305">
        <v>4.4400000000000004</v>
      </c>
      <c r="D11" s="1305">
        <v>4.4400000000000004</v>
      </c>
      <c r="E11" s="1305">
        <v>4.1439967966649309</v>
      </c>
      <c r="F11" s="1305">
        <v>3.5863590983606546</v>
      </c>
      <c r="G11" s="1305">
        <v>3.5819481191567597</v>
      </c>
      <c r="H11" s="1314">
        <v>3.5819481191567597</v>
      </c>
    </row>
    <row r="12" spans="1:8" ht="15.75">
      <c r="A12" s="1313" t="s">
        <v>530</v>
      </c>
      <c r="B12" s="1305">
        <v>11.136807120701127</v>
      </c>
      <c r="C12" s="1305">
        <v>9.8800000000000008</v>
      </c>
      <c r="D12" s="1305">
        <v>9.8800000000000008</v>
      </c>
      <c r="E12" s="1305">
        <v>9.25</v>
      </c>
      <c r="F12" s="1305">
        <v>9.25</v>
      </c>
      <c r="G12" s="1305">
        <v>9.25</v>
      </c>
      <c r="H12" s="1314">
        <v>9.25</v>
      </c>
    </row>
    <row r="13" spans="1:8" ht="15.75">
      <c r="A13" s="1313" t="s">
        <v>328</v>
      </c>
      <c r="B13" s="1305">
        <v>3.3431855940458637</v>
      </c>
      <c r="C13" s="1305">
        <v>4.22</v>
      </c>
      <c r="D13" s="1305">
        <v>4.22</v>
      </c>
      <c r="E13" s="1305">
        <v>4.5500000000000007</v>
      </c>
      <c r="F13" s="1305">
        <v>4.5500000000000007</v>
      </c>
      <c r="G13" s="1305">
        <v>4.6000000000000005</v>
      </c>
      <c r="H13" s="1314">
        <v>4.6000000000000005</v>
      </c>
    </row>
    <row r="14" spans="1:8" ht="15.75">
      <c r="A14" s="1313" t="s">
        <v>583</v>
      </c>
      <c r="B14" s="1305">
        <v>3.4111807397859768</v>
      </c>
      <c r="C14" s="1305">
        <v>4</v>
      </c>
      <c r="D14" s="1305">
        <v>4</v>
      </c>
      <c r="E14" s="1305">
        <v>3.65</v>
      </c>
      <c r="F14" s="1305">
        <v>3.65</v>
      </c>
      <c r="G14" s="1305">
        <v>3.65</v>
      </c>
      <c r="H14" s="1314">
        <v>3.65</v>
      </c>
    </row>
    <row r="15" spans="1:8" ht="15.75">
      <c r="A15" s="1313" t="s">
        <v>545</v>
      </c>
      <c r="B15" s="1305">
        <v>27.240575348827594</v>
      </c>
      <c r="C15" s="1305">
        <v>9.56</v>
      </c>
      <c r="D15" s="1305">
        <v>9.56</v>
      </c>
      <c r="E15" s="1305">
        <v>9.3662499999999991</v>
      </c>
      <c r="F15" s="1305">
        <v>9.3662499999999991</v>
      </c>
      <c r="G15" s="1305">
        <v>9.3662499999999991</v>
      </c>
      <c r="H15" s="1314">
        <v>9.3662499999999991</v>
      </c>
    </row>
    <row r="16" spans="1:8" ht="15.75">
      <c r="A16" s="1313" t="s">
        <v>548</v>
      </c>
      <c r="B16" s="1305">
        <v>6.2079937827052172</v>
      </c>
      <c r="C16" s="1305">
        <v>8.94</v>
      </c>
      <c r="D16" s="1305">
        <v>8.94</v>
      </c>
      <c r="E16" s="1305">
        <v>9</v>
      </c>
      <c r="F16" s="1305">
        <v>9</v>
      </c>
      <c r="G16" s="1305">
        <v>9</v>
      </c>
      <c r="H16" s="1314">
        <v>9</v>
      </c>
    </row>
    <row r="17" spans="1:8" ht="15.75">
      <c r="A17" s="1313" t="s">
        <v>553</v>
      </c>
      <c r="B17" s="1305">
        <v>9.4540413049824306</v>
      </c>
      <c r="C17" s="1305">
        <v>2.2799999999999998</v>
      </c>
      <c r="D17" s="1305">
        <v>2.2799999999999998</v>
      </c>
      <c r="E17" s="1305">
        <v>2.0942999999999996</v>
      </c>
      <c r="F17" s="1305">
        <v>2.0317999999999996</v>
      </c>
      <c r="G17" s="1305">
        <v>2.0317999999999996</v>
      </c>
      <c r="H17" s="1314">
        <v>2.0317999999999996</v>
      </c>
    </row>
    <row r="18" spans="1:8" ht="16.5" thickBot="1">
      <c r="A18" s="1315" t="s">
        <v>194</v>
      </c>
      <c r="B18" s="1316">
        <v>197.95311619617459</v>
      </c>
      <c r="C18" s="1316">
        <v>170.42999999999998</v>
      </c>
      <c r="D18" s="1316">
        <v>170.42999999999998</v>
      </c>
      <c r="E18" s="1316">
        <v>168.0956638108249</v>
      </c>
      <c r="F18" s="1316">
        <v>164.68906229508198</v>
      </c>
      <c r="G18" s="1316">
        <v>164.27343661720147</v>
      </c>
      <c r="H18" s="1317">
        <v>164.27343661720147</v>
      </c>
    </row>
    <row r="19" spans="1:8" ht="15.75">
      <c r="B19" s="1306"/>
      <c r="C19" s="1268"/>
      <c r="D19" s="1306"/>
    </row>
    <row r="20" spans="1:8" ht="15.75">
      <c r="A20" s="42" t="s">
        <v>269</v>
      </c>
      <c r="B20" s="1306"/>
      <c r="C20" s="1268"/>
      <c r="D20" s="1306"/>
    </row>
    <row r="21" spans="1:8" ht="15.75">
      <c r="B21" s="1306"/>
      <c r="C21" s="1268"/>
      <c r="D21" s="1306"/>
    </row>
  </sheetData>
  <phoneticPr fontId="198" type="noConversion"/>
  <pageMargins left="0.7" right="0.7" top="0.75" bottom="0.75" header="0.3" footer="0.3"/>
  <pageSetup scale="49"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9558FE-E96F-4A28-AF45-8E2BAACF221D}">
  <sheetPr codeName="Sheet17">
    <pageSetUpPr fitToPage="1"/>
  </sheetPr>
  <dimension ref="A1:K44"/>
  <sheetViews>
    <sheetView zoomScaleNormal="100" workbookViewId="0">
      <selection sqref="A1:XFD1048576"/>
    </sheetView>
  </sheetViews>
  <sheetFormatPr defaultColWidth="8.625" defaultRowHeight="15"/>
  <cols>
    <col min="1" max="1" width="23.375" style="942" bestFit="1" customWidth="1"/>
    <col min="2" max="2" width="30.125" style="942" customWidth="1"/>
    <col min="3" max="3" width="69.125" style="942" bestFit="1" customWidth="1"/>
    <col min="4" max="6" width="20.875" style="942" customWidth="1"/>
    <col min="7" max="10" width="20.875" style="1332" customWidth="1"/>
    <col min="11" max="11" width="8.625" style="1332"/>
    <col min="12" max="16384" width="8.625" style="1386"/>
  </cols>
  <sheetData>
    <row r="1" spans="1:11" ht="15.75">
      <c r="A1" s="25" t="s">
        <v>95</v>
      </c>
      <c r="B1" s="466" t="s">
        <v>1774</v>
      </c>
    </row>
    <row r="2" spans="1:11" ht="15.75">
      <c r="A2" s="25" t="s">
        <v>96</v>
      </c>
      <c r="B2" s="466" t="s">
        <v>274</v>
      </c>
      <c r="D2" s="616"/>
    </row>
    <row r="3" spans="1:11">
      <c r="A3" s="1333" t="s">
        <v>584</v>
      </c>
    </row>
    <row r="6" spans="1:11" ht="15.75" thickBot="1"/>
    <row r="7" spans="1:11" s="1403" customFormat="1" ht="30.75" thickBot="1">
      <c r="A7" s="1334" t="s">
        <v>418</v>
      </c>
      <c r="B7" s="1335" t="s">
        <v>585</v>
      </c>
      <c r="C7" s="1335" t="s">
        <v>579</v>
      </c>
      <c r="D7" s="1336" t="s">
        <v>1981</v>
      </c>
      <c r="E7" s="1336" t="s">
        <v>586</v>
      </c>
      <c r="F7" s="1336" t="s">
        <v>587</v>
      </c>
      <c r="G7" s="1336" t="s">
        <v>558</v>
      </c>
      <c r="H7" s="1336" t="s">
        <v>559</v>
      </c>
      <c r="I7" s="1336" t="s">
        <v>560</v>
      </c>
      <c r="J7" s="1337" t="s">
        <v>561</v>
      </c>
      <c r="K7" s="1338"/>
    </row>
    <row r="8" spans="1:11" ht="15.75">
      <c r="A8" s="1339" t="s">
        <v>16</v>
      </c>
      <c r="B8" s="1340" t="s">
        <v>588</v>
      </c>
      <c r="C8" s="1341" t="s">
        <v>504</v>
      </c>
      <c r="D8" s="914">
        <v>2274233</v>
      </c>
      <c r="E8" s="914">
        <v>1495193</v>
      </c>
      <c r="F8" s="914">
        <v>1679048</v>
      </c>
      <c r="G8" s="1342">
        <v>1112404</v>
      </c>
      <c r="H8" s="1342">
        <v>1227119</v>
      </c>
      <c r="I8" s="1342">
        <v>1249570</v>
      </c>
      <c r="J8" s="1343">
        <v>1246583</v>
      </c>
    </row>
    <row r="9" spans="1:11" ht="15.75">
      <c r="A9" s="1344"/>
      <c r="B9" s="1345"/>
      <c r="C9" s="1346" t="s">
        <v>580</v>
      </c>
      <c r="D9" s="1264">
        <v>3682660</v>
      </c>
      <c r="E9" s="1264">
        <v>559424</v>
      </c>
      <c r="F9" s="1264">
        <v>697989</v>
      </c>
      <c r="G9" s="1347">
        <v>1298889</v>
      </c>
      <c r="H9" s="1347">
        <v>1365414</v>
      </c>
      <c r="I9" s="1347">
        <v>1357962</v>
      </c>
      <c r="J9" s="1348">
        <v>1331185</v>
      </c>
    </row>
    <row r="10" spans="1:11" ht="15.75">
      <c r="A10" s="1344"/>
      <c r="B10" s="1345"/>
      <c r="C10" s="1346" t="s">
        <v>589</v>
      </c>
      <c r="D10" s="1264">
        <v>951939</v>
      </c>
      <c r="E10" s="1264">
        <v>341049</v>
      </c>
      <c r="F10" s="1264">
        <v>381171</v>
      </c>
      <c r="G10" s="1347">
        <v>346743</v>
      </c>
      <c r="H10" s="1347">
        <v>394681</v>
      </c>
      <c r="I10" s="1347">
        <v>528276</v>
      </c>
      <c r="J10" s="1348">
        <v>527421</v>
      </c>
    </row>
    <row r="11" spans="1:11" ht="15.75">
      <c r="A11" s="1344"/>
      <c r="B11" s="1345"/>
      <c r="C11" s="1346" t="s">
        <v>581</v>
      </c>
      <c r="D11" s="1264">
        <v>254903</v>
      </c>
      <c r="E11" s="1264">
        <v>472326</v>
      </c>
      <c r="F11" s="1264">
        <v>488594</v>
      </c>
      <c r="G11" s="1347">
        <v>184307</v>
      </c>
      <c r="H11" s="1347">
        <v>155216</v>
      </c>
      <c r="I11" s="1347">
        <v>161482</v>
      </c>
      <c r="J11" s="1348">
        <v>166325</v>
      </c>
    </row>
    <row r="12" spans="1:11" ht="15.75">
      <c r="A12" s="1344"/>
      <c r="B12" s="1345"/>
      <c r="C12" s="1346" t="s">
        <v>582</v>
      </c>
      <c r="D12" s="1264">
        <v>139100</v>
      </c>
      <c r="E12" s="1264">
        <v>247453</v>
      </c>
      <c r="F12" s="1264">
        <v>255977</v>
      </c>
      <c r="G12" s="1347">
        <v>269034</v>
      </c>
      <c r="H12" s="1347">
        <v>277109</v>
      </c>
      <c r="I12" s="1347">
        <v>285508</v>
      </c>
      <c r="J12" s="1348">
        <v>294072</v>
      </c>
    </row>
    <row r="13" spans="1:11" ht="15.75">
      <c r="A13" s="1344"/>
      <c r="B13" s="1345"/>
      <c r="C13" s="1346" t="s">
        <v>530</v>
      </c>
      <c r="D13" s="1264">
        <v>607701</v>
      </c>
      <c r="E13" s="1264">
        <v>268541</v>
      </c>
      <c r="F13" s="1264">
        <v>301189</v>
      </c>
      <c r="G13" s="1347">
        <v>327718</v>
      </c>
      <c r="H13" s="1347">
        <v>361513</v>
      </c>
      <c r="I13" s="1347">
        <v>368127</v>
      </c>
      <c r="J13" s="1348">
        <v>367247</v>
      </c>
    </row>
    <row r="14" spans="1:11" ht="15.75">
      <c r="A14" s="1344"/>
      <c r="B14" s="1345"/>
      <c r="C14" s="1346" t="s">
        <v>583</v>
      </c>
      <c r="D14" s="1264">
        <v>283327</v>
      </c>
      <c r="E14" s="1264">
        <v>179509</v>
      </c>
      <c r="F14" s="1264">
        <v>200568</v>
      </c>
      <c r="G14" s="1347">
        <v>130469</v>
      </c>
      <c r="H14" s="1347">
        <v>143923</v>
      </c>
      <c r="I14" s="1347">
        <v>146556</v>
      </c>
      <c r="J14" s="1348">
        <v>146206</v>
      </c>
    </row>
    <row r="15" spans="1:11" ht="15.75">
      <c r="A15" s="1344"/>
      <c r="B15" s="1345"/>
      <c r="C15" s="1346" t="s">
        <v>545</v>
      </c>
      <c r="D15" s="1264">
        <v>29624</v>
      </c>
      <c r="E15" s="1264">
        <v>4796</v>
      </c>
      <c r="F15" s="1264">
        <v>6252</v>
      </c>
      <c r="G15" s="1347">
        <v>201176</v>
      </c>
      <c r="H15" s="1347">
        <v>221921</v>
      </c>
      <c r="I15" s="1347">
        <v>225982</v>
      </c>
      <c r="J15" s="1348">
        <v>225442</v>
      </c>
    </row>
    <row r="16" spans="1:11" ht="15.75">
      <c r="A16" s="1344"/>
      <c r="B16" s="1345"/>
      <c r="C16" s="1346" t="s">
        <v>548</v>
      </c>
      <c r="D16" s="1264">
        <v>511705</v>
      </c>
      <c r="E16" s="1264">
        <v>200332</v>
      </c>
      <c r="F16" s="1264">
        <v>223836</v>
      </c>
      <c r="G16" s="1347">
        <v>321787</v>
      </c>
      <c r="H16" s="1347">
        <v>354970</v>
      </c>
      <c r="I16" s="1347">
        <v>361465</v>
      </c>
      <c r="J16" s="1348">
        <v>360600</v>
      </c>
    </row>
    <row r="17" spans="1:11" ht="15" customHeight="1" thickBot="1">
      <c r="A17" s="1349"/>
      <c r="B17" s="1350"/>
      <c r="C17" s="1351" t="s">
        <v>553</v>
      </c>
      <c r="D17" s="1352">
        <v>250749</v>
      </c>
      <c r="E17" s="1352">
        <v>127234</v>
      </c>
      <c r="F17" s="1352">
        <v>131616</v>
      </c>
      <c r="G17" s="1353">
        <v>98324</v>
      </c>
      <c r="H17" s="1353">
        <v>100011</v>
      </c>
      <c r="I17" s="1353">
        <v>103013</v>
      </c>
      <c r="J17" s="1354">
        <v>106103</v>
      </c>
    </row>
    <row r="18" spans="1:11" s="1418" customFormat="1" ht="16.5" thickBot="1">
      <c r="A18" s="1355"/>
      <c r="B18" s="1356" t="s">
        <v>590</v>
      </c>
      <c r="C18" s="1356"/>
      <c r="D18" s="1050">
        <v>8985941</v>
      </c>
      <c r="E18" s="1050">
        <v>3895857</v>
      </c>
      <c r="F18" s="1050">
        <v>4366240</v>
      </c>
      <c r="G18" s="1357">
        <v>4290851</v>
      </c>
      <c r="H18" s="1357">
        <v>4601877</v>
      </c>
      <c r="I18" s="1357">
        <v>4787941</v>
      </c>
      <c r="J18" s="1358">
        <v>4771184</v>
      </c>
      <c r="K18" s="1359"/>
    </row>
    <row r="19" spans="1:11" ht="15.75">
      <c r="A19" s="1360"/>
      <c r="B19" s="1361" t="s">
        <v>591</v>
      </c>
      <c r="C19" s="1361" t="s">
        <v>2302</v>
      </c>
      <c r="D19" s="914">
        <v>16830760</v>
      </c>
      <c r="E19" s="914">
        <v>33710250</v>
      </c>
      <c r="F19" s="914">
        <v>47378257</v>
      </c>
      <c r="G19" s="1342">
        <v>54117766</v>
      </c>
      <c r="H19" s="1342">
        <v>42424714</v>
      </c>
      <c r="I19" s="1342">
        <v>52236337</v>
      </c>
      <c r="J19" s="1343">
        <v>99470085</v>
      </c>
    </row>
    <row r="20" spans="1:11" ht="15.75">
      <c r="A20" s="1362"/>
      <c r="B20" s="1363"/>
      <c r="C20" s="1363" t="s">
        <v>593</v>
      </c>
      <c r="D20" s="1264"/>
      <c r="E20" s="1264"/>
      <c r="F20" s="1264"/>
      <c r="G20" s="1364"/>
      <c r="H20" s="1364"/>
      <c r="I20" s="1364"/>
      <c r="J20" s="1365"/>
    </row>
    <row r="21" spans="1:11" ht="15.75">
      <c r="A21" s="1362"/>
      <c r="B21" s="1363"/>
      <c r="C21" s="1363" t="s">
        <v>594</v>
      </c>
      <c r="D21" s="1264"/>
      <c r="E21" s="1264"/>
      <c r="F21" s="1264"/>
      <c r="G21" s="1364"/>
      <c r="H21" s="1364"/>
      <c r="I21" s="1364"/>
      <c r="J21" s="1365"/>
    </row>
    <row r="22" spans="1:11" ht="15.75">
      <c r="A22" s="1362"/>
      <c r="B22" s="1363"/>
      <c r="C22" s="1363" t="s">
        <v>595</v>
      </c>
      <c r="D22" s="1264"/>
      <c r="E22" s="1264"/>
      <c r="F22" s="1264"/>
      <c r="G22" s="1347"/>
      <c r="H22" s="1347"/>
      <c r="I22" s="1347"/>
      <c r="J22" s="1348"/>
    </row>
    <row r="23" spans="1:11" ht="15.75">
      <c r="A23" s="1362"/>
      <c r="B23" s="1363"/>
      <c r="C23" s="1366" t="s">
        <v>596</v>
      </c>
      <c r="D23" s="1264"/>
      <c r="E23" s="1264"/>
      <c r="F23" s="1264"/>
      <c r="G23" s="1347">
        <v>482955</v>
      </c>
      <c r="H23" s="1347">
        <v>517517</v>
      </c>
      <c r="I23" s="1347">
        <v>512182</v>
      </c>
      <c r="J23" s="1348">
        <v>535962</v>
      </c>
    </row>
    <row r="24" spans="1:11" ht="15.75">
      <c r="A24" s="1362"/>
      <c r="B24" s="1363"/>
      <c r="C24" s="1363" t="s">
        <v>597</v>
      </c>
      <c r="D24" s="1264">
        <v>467595</v>
      </c>
      <c r="E24" s="1264">
        <v>2644517</v>
      </c>
      <c r="F24" s="1264">
        <v>3315375</v>
      </c>
      <c r="G24" s="1347">
        <v>32970</v>
      </c>
      <c r="H24" s="1347">
        <v>35310</v>
      </c>
      <c r="I24" s="1347">
        <v>34909</v>
      </c>
      <c r="J24" s="1348">
        <v>33811</v>
      </c>
    </row>
    <row r="25" spans="1:11" ht="15.75">
      <c r="A25" s="1362"/>
      <c r="B25" s="1363"/>
      <c r="C25" s="1363" t="s">
        <v>598</v>
      </c>
      <c r="D25" s="1264"/>
      <c r="E25" s="1264">
        <v>159261</v>
      </c>
      <c r="F25" s="1264">
        <v>161963</v>
      </c>
      <c r="G25" s="1347">
        <v>1127364</v>
      </c>
      <c r="H25" s="1347">
        <v>984138</v>
      </c>
      <c r="I25" s="1347">
        <v>848000</v>
      </c>
      <c r="J25" s="1348">
        <v>359245</v>
      </c>
    </row>
    <row r="26" spans="1:11" ht="15.75">
      <c r="A26" s="1362"/>
      <c r="B26" s="1363"/>
      <c r="C26" s="1363" t="s">
        <v>599</v>
      </c>
      <c r="D26" s="1264"/>
      <c r="E26" s="1264"/>
      <c r="F26" s="1264"/>
      <c r="G26" s="1347"/>
      <c r="H26" s="1347"/>
      <c r="I26" s="1347"/>
      <c r="J26" s="1348"/>
    </row>
    <row r="27" spans="1:11" ht="15.75">
      <c r="A27" s="1362"/>
      <c r="B27" s="1363"/>
      <c r="C27" s="1363" t="s">
        <v>600</v>
      </c>
      <c r="D27" s="1264"/>
      <c r="E27" s="1264"/>
      <c r="F27" s="1264"/>
      <c r="G27" s="1347">
        <v>71491</v>
      </c>
      <c r="H27" s="1347">
        <v>57529</v>
      </c>
      <c r="I27" s="1347">
        <v>43666</v>
      </c>
      <c r="J27" s="1348">
        <v>1437</v>
      </c>
    </row>
    <row r="28" spans="1:11" ht="15.75">
      <c r="A28" s="1362"/>
      <c r="B28" s="1363"/>
      <c r="C28" s="1363" t="s">
        <v>601</v>
      </c>
      <c r="D28" s="1264"/>
      <c r="E28" s="1264"/>
      <c r="F28" s="1264"/>
      <c r="G28" s="1347"/>
      <c r="H28" s="1347"/>
      <c r="I28" s="1347"/>
      <c r="J28" s="1348"/>
    </row>
    <row r="29" spans="1:11" ht="15.75">
      <c r="A29" s="1362"/>
      <c r="B29" s="1363"/>
      <c r="C29" s="1363" t="s">
        <v>602</v>
      </c>
      <c r="D29" s="1264"/>
      <c r="E29" s="1264"/>
      <c r="F29" s="1264"/>
      <c r="G29" s="1347">
        <v>13000</v>
      </c>
      <c r="H29" s="1347">
        <v>13000</v>
      </c>
      <c r="I29" s="1347">
        <v>13000</v>
      </c>
      <c r="J29" s="1348">
        <v>13000</v>
      </c>
    </row>
    <row r="30" spans="1:11" ht="15.75">
      <c r="A30" s="1362"/>
      <c r="B30" s="1363"/>
      <c r="C30" s="1363" t="s">
        <v>603</v>
      </c>
      <c r="D30" s="1264"/>
      <c r="E30" s="1264"/>
      <c r="F30" s="1264"/>
      <c r="G30" s="1347"/>
      <c r="H30" s="1347"/>
      <c r="I30" s="1347"/>
      <c r="J30" s="1348"/>
    </row>
    <row r="31" spans="1:11" ht="15.75">
      <c r="A31" s="1362"/>
      <c r="B31" s="1363"/>
      <c r="C31" s="1366" t="s">
        <v>604</v>
      </c>
      <c r="D31" s="1264"/>
      <c r="E31" s="1264">
        <v>203604</v>
      </c>
      <c r="F31" s="1264">
        <v>219948</v>
      </c>
      <c r="G31" s="1347">
        <v>437879</v>
      </c>
      <c r="H31" s="1347">
        <v>468966</v>
      </c>
      <c r="I31" s="1347">
        <v>463636</v>
      </c>
      <c r="J31" s="1348">
        <v>449057</v>
      </c>
    </row>
    <row r="32" spans="1:11" ht="15.75">
      <c r="A32" s="1362"/>
      <c r="B32" s="1363"/>
      <c r="C32" s="1363" t="s">
        <v>605</v>
      </c>
      <c r="D32" s="1264"/>
      <c r="E32" s="1264"/>
      <c r="F32" s="1264"/>
      <c r="G32" s="1347"/>
      <c r="H32" s="1347"/>
      <c r="I32" s="1347"/>
      <c r="J32" s="1348"/>
    </row>
    <row r="33" spans="1:11" ht="15.75">
      <c r="A33" s="1362"/>
      <c r="B33" s="1363"/>
      <c r="C33" s="1363" t="s">
        <v>606</v>
      </c>
      <c r="D33" s="1264"/>
      <c r="E33" s="1264"/>
      <c r="F33" s="1264"/>
      <c r="G33" s="1364"/>
      <c r="H33" s="1364"/>
      <c r="I33" s="1364"/>
      <c r="J33" s="1365"/>
    </row>
    <row r="34" spans="1:11" ht="15.75">
      <c r="A34" s="1362"/>
      <c r="B34" s="1363"/>
      <c r="C34" s="1367" t="s">
        <v>607</v>
      </c>
      <c r="D34" s="1264">
        <v>14814891</v>
      </c>
      <c r="E34" s="1264">
        <v>17750310</v>
      </c>
      <c r="F34" s="1264">
        <v>17680537</v>
      </c>
      <c r="G34" s="1347">
        <v>29532660</v>
      </c>
      <c r="H34" s="1347">
        <v>29888610</v>
      </c>
      <c r="I34" s="1347">
        <v>30255239</v>
      </c>
      <c r="J34" s="1348">
        <v>30632866</v>
      </c>
    </row>
    <row r="35" spans="1:11" ht="16.5" thickBot="1">
      <c r="A35" s="1368"/>
      <c r="B35" s="1369"/>
      <c r="C35" s="1369" t="s">
        <v>608</v>
      </c>
      <c r="D35" s="1352">
        <v>7224783</v>
      </c>
      <c r="E35" s="1352">
        <v>10232133</v>
      </c>
      <c r="F35" s="1352">
        <v>17304938</v>
      </c>
      <c r="G35" s="1353">
        <v>21556776</v>
      </c>
      <c r="H35" s="1353">
        <v>34640894</v>
      </c>
      <c r="I35" s="1353">
        <v>36592293</v>
      </c>
      <c r="J35" s="1354">
        <v>36160655</v>
      </c>
    </row>
    <row r="36" spans="1:11" s="1418" customFormat="1" ht="16.5" thickBot="1">
      <c r="A36" s="1355"/>
      <c r="B36" s="1356" t="s">
        <v>609</v>
      </c>
      <c r="C36" s="1356"/>
      <c r="D36" s="1050">
        <v>39338029</v>
      </c>
      <c r="E36" s="1050">
        <v>64700075</v>
      </c>
      <c r="F36" s="1050">
        <v>86061018</v>
      </c>
      <c r="G36" s="1357">
        <v>107372861</v>
      </c>
      <c r="H36" s="1357">
        <v>109030678</v>
      </c>
      <c r="I36" s="1357">
        <v>120999262</v>
      </c>
      <c r="J36" s="1358">
        <v>167656118</v>
      </c>
      <c r="K36" s="1359"/>
    </row>
    <row r="37" spans="1:11" s="1418" customFormat="1" ht="16.5" thickBot="1">
      <c r="A37" s="1370" t="s">
        <v>610</v>
      </c>
      <c r="B37" s="1371"/>
      <c r="C37" s="1371"/>
      <c r="D37" s="1372">
        <v>48323970</v>
      </c>
      <c r="E37" s="1372">
        <v>68595932</v>
      </c>
      <c r="F37" s="1372">
        <v>90427258</v>
      </c>
      <c r="G37" s="1373">
        <v>111663712</v>
      </c>
      <c r="H37" s="1373">
        <v>113632555</v>
      </c>
      <c r="I37" s="1373">
        <v>125787203</v>
      </c>
      <c r="J37" s="1374">
        <v>172427302</v>
      </c>
      <c r="K37" s="1359"/>
    </row>
    <row r="38" spans="1:11" ht="16.5" thickBot="1">
      <c r="A38" s="1375"/>
      <c r="B38" s="1376" t="s">
        <v>611</v>
      </c>
      <c r="C38" s="1376" t="s">
        <v>612</v>
      </c>
      <c r="D38" s="1377">
        <v>1627480</v>
      </c>
      <c r="E38" s="1377">
        <v>1199397</v>
      </c>
      <c r="F38" s="1377">
        <v>1329786</v>
      </c>
      <c r="G38" s="1378">
        <v>1711758</v>
      </c>
      <c r="H38" s="1378">
        <v>1835836</v>
      </c>
      <c r="I38" s="1378">
        <v>1910063</v>
      </c>
      <c r="J38" s="1379">
        <v>1903378</v>
      </c>
    </row>
    <row r="39" spans="1:11">
      <c r="A39" s="1380"/>
      <c r="B39" s="1380"/>
      <c r="C39" s="1380"/>
      <c r="D39" s="1381"/>
      <c r="E39" s="1381"/>
      <c r="F39" s="1381"/>
      <c r="G39" s="1382"/>
      <c r="H39" s="1382"/>
      <c r="I39" s="1382"/>
      <c r="J39" s="1382"/>
    </row>
    <row r="40" spans="1:11">
      <c r="A40" s="1380"/>
      <c r="B40" s="1380"/>
      <c r="C40" s="1380"/>
      <c r="D40" s="1381"/>
      <c r="E40" s="1380"/>
      <c r="F40" s="1380"/>
      <c r="G40" s="1383"/>
      <c r="H40" s="1383"/>
      <c r="I40" s="1383"/>
      <c r="J40" s="1383"/>
    </row>
    <row r="41" spans="1:11">
      <c r="A41" s="1380" t="s">
        <v>269</v>
      </c>
      <c r="B41" s="1380" t="s">
        <v>613</v>
      </c>
      <c r="C41" s="1380"/>
      <c r="D41" s="1380"/>
      <c r="E41" s="1380"/>
      <c r="F41" s="1380"/>
    </row>
    <row r="42" spans="1:11">
      <c r="A42" s="1380"/>
      <c r="B42" s="1384" t="s">
        <v>614</v>
      </c>
      <c r="C42" s="1385"/>
    </row>
    <row r="43" spans="1:11">
      <c r="B43" s="1386" t="s">
        <v>615</v>
      </c>
    </row>
    <row r="44" spans="1:11" ht="15.75">
      <c r="B44" s="1387" t="s">
        <v>616</v>
      </c>
    </row>
  </sheetData>
  <phoneticPr fontId="198" type="noConversion"/>
  <pageMargins left="0" right="0" top="0" bottom="0" header="0.3" footer="0.3"/>
  <pageSetup scale="5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341A77-E2ED-4E0A-8D2B-24FD9278AA6A}">
  <sheetPr codeName="Sheet2">
    <pageSetUpPr fitToPage="1"/>
  </sheetPr>
  <dimension ref="A1:AH48"/>
  <sheetViews>
    <sheetView workbookViewId="0">
      <selection activeCell="E62" sqref="E62"/>
    </sheetView>
  </sheetViews>
  <sheetFormatPr defaultColWidth="8.875" defaultRowHeight="15.75"/>
  <cols>
    <col min="2" max="2" width="64.125" customWidth="1"/>
    <col min="3" max="4" width="15.75" bestFit="1" customWidth="1"/>
    <col min="5" max="10" width="14.75" bestFit="1" customWidth="1"/>
    <col min="11" max="11" width="13.75" bestFit="1" customWidth="1"/>
    <col min="12" max="13" width="14.75" bestFit="1" customWidth="1"/>
    <col min="14" max="14" width="13.25" bestFit="1" customWidth="1"/>
    <col min="15" max="15" width="12.125" bestFit="1" customWidth="1"/>
    <col min="16" max="16" width="13.375" bestFit="1" customWidth="1"/>
    <col min="17" max="18" width="13.25" bestFit="1" customWidth="1"/>
  </cols>
  <sheetData>
    <row r="1" spans="1:10">
      <c r="A1" s="25" t="s">
        <v>95</v>
      </c>
      <c r="B1" s="265" t="str">
        <f>PA_NAME</f>
        <v>Southern California Edison</v>
      </c>
    </row>
    <row r="2" spans="1:10">
      <c r="A2" s="25" t="s">
        <v>96</v>
      </c>
      <c r="B2" s="265" t="str">
        <f>RPT_YEAR</f>
        <v>2024-2031</v>
      </c>
    </row>
    <row r="3" spans="1:10" ht="31.5">
      <c r="D3" s="339"/>
    </row>
    <row r="4" spans="1:10">
      <c r="B4" s="255" t="s">
        <v>97</v>
      </c>
      <c r="C4" s="481" t="str">
        <f>LEFT($B$2,4)</f>
        <v>2024</v>
      </c>
      <c r="D4" s="481">
        <f t="shared" ref="D4:J4" si="0">+C4+1</f>
        <v>2025</v>
      </c>
      <c r="E4" s="481">
        <f t="shared" si="0"/>
        <v>2026</v>
      </c>
      <c r="F4" s="481">
        <f t="shared" si="0"/>
        <v>2027</v>
      </c>
      <c r="G4" s="481">
        <f t="shared" si="0"/>
        <v>2028</v>
      </c>
      <c r="H4" s="481">
        <f t="shared" si="0"/>
        <v>2029</v>
      </c>
      <c r="I4" s="481">
        <f t="shared" si="0"/>
        <v>2030</v>
      </c>
      <c r="J4" s="481">
        <f t="shared" si="0"/>
        <v>2031</v>
      </c>
    </row>
    <row r="5" spans="1:10">
      <c r="B5" t="str">
        <f>"Tab 3 - "&amp;'3.2 Funding Source'!C9</f>
        <v>Tab 3 - PA Spending Budget Request (PA Program and EM&amp;V) (same as row above, used for reference)</v>
      </c>
      <c r="C5" s="362">
        <f>+'3.2 Funding Source'!D9</f>
        <v>385495692</v>
      </c>
      <c r="D5" s="362">
        <f>+'3.2 Funding Source'!E9</f>
        <v>388516227</v>
      </c>
      <c r="E5" s="362">
        <f>+'3.2 Funding Source'!F9</f>
        <v>394131451</v>
      </c>
      <c r="F5" s="362">
        <f>+'3.2 Funding Source'!G9</f>
        <v>392206914</v>
      </c>
      <c r="G5" s="362">
        <f>+'3.2 Funding Source'!H9</f>
        <v>401348730</v>
      </c>
      <c r="H5" s="362">
        <f>+'3.2 Funding Source'!I9</f>
        <v>410937304</v>
      </c>
      <c r="I5" s="362">
        <f>+'3.2 Funding Source'!J9</f>
        <v>420628703</v>
      </c>
      <c r="J5" s="362">
        <f>+'3.2 Funding Source'!K9</f>
        <v>430293667</v>
      </c>
    </row>
    <row r="6" spans="1:10">
      <c r="B6" t="str">
        <f>"Tab 4 - "&amp;'4.1 Program Budget - 2024-2027'!D212</f>
        <v>Tab 4 - PA Spending Budget Request (PA Program and EM&amp;V)</v>
      </c>
      <c r="C6" s="362">
        <f>+'4.1 Program Budget - 2024-2027'!S212</f>
        <v>385495692</v>
      </c>
      <c r="D6" s="362">
        <f>+'4.1 Program Budget - 2024-2027'!AK212</f>
        <v>388516227</v>
      </c>
      <c r="E6" s="362">
        <f>+'4.1 Program Budget - 2024-2027'!BC212</f>
        <v>394131451</v>
      </c>
      <c r="F6" s="362">
        <f>+'4.1 Program Budget - 2024-2027'!BU212</f>
        <v>392206914</v>
      </c>
      <c r="G6" s="362">
        <f>'4.2 Program Budget 2028-2031'!I53</f>
        <v>401348730</v>
      </c>
      <c r="H6" s="362">
        <f>'4.2 Program Budget 2028-2031'!T53</f>
        <v>410937304</v>
      </c>
      <c r="I6" s="362">
        <f>'4.2 Program Budget 2028-2031'!AE53</f>
        <v>420628703</v>
      </c>
      <c r="J6" s="362">
        <f>'4.2 Program Budget 2028-2031'!AP53</f>
        <v>430293667</v>
      </c>
    </row>
    <row r="7" spans="1:10">
      <c r="B7" s="266" t="s">
        <v>98</v>
      </c>
      <c r="C7" s="362">
        <f>+'7.3 PA PY budget_savings'!C69</f>
        <v>385495692</v>
      </c>
      <c r="D7" s="362">
        <f>+'7.3 PA PY budget_savings'!I69</f>
        <v>388516227</v>
      </c>
      <c r="E7" s="362">
        <f>+'7.3 PA PY budget_savings'!O69</f>
        <v>394131451</v>
      </c>
      <c r="F7" s="362">
        <f>+'7.3 PA PY budget_savings'!U69</f>
        <v>392206914</v>
      </c>
      <c r="G7" s="362">
        <f>+'7.3 PA PY budget_savings'!AA69</f>
        <v>401348730</v>
      </c>
      <c r="H7" s="362">
        <f>+'7.3 PA PY budget_savings'!AG69</f>
        <v>410937304</v>
      </c>
      <c r="I7" s="362">
        <f>+'7.3 PA PY budget_savings'!AM69</f>
        <v>420628703</v>
      </c>
      <c r="J7" s="362">
        <f>+'7.3 PA PY budget_savings'!AS69</f>
        <v>430293667</v>
      </c>
    </row>
    <row r="8" spans="1:10">
      <c r="B8" t="str" cm="1">
        <f t="array" ref="B8">"Tab 8 - "&amp;LEFT('8 Cap &amp; Target'!C36:C36,LEN('8 Cap &amp; Target'!C36:C36)-1)</f>
        <v xml:space="preserve">Tab 8 - PA Spending Budget Request (PA Program and EM&amp;V) </v>
      </c>
      <c r="C8" s="362">
        <f>+'8 Cap &amp; Target'!G36</f>
        <v>391823388</v>
      </c>
      <c r="D8" s="362">
        <f>+'8 Cap &amp; Target'!M36</f>
        <v>394843923</v>
      </c>
      <c r="E8" s="362">
        <f>+'8 Cap &amp; Target'!S36</f>
        <v>400459147</v>
      </c>
      <c r="F8" s="362">
        <f>+'8 Cap &amp; Target'!Y36</f>
        <v>398534610</v>
      </c>
      <c r="G8" s="367"/>
      <c r="H8" s="367"/>
      <c r="I8" s="367"/>
      <c r="J8" s="367"/>
    </row>
    <row r="9" spans="1:10">
      <c r="B9" t="str">
        <f>"Tab 9 - "&amp;'9 Portfolio Summary'!A18</f>
        <v>Tab 9 - PA Spending Budget Request (PA Program and EM&amp;V + CEC AB 841)</v>
      </c>
      <c r="C9" s="362">
        <f>+'9 Portfolio Summary'!I18</f>
        <v>385495692</v>
      </c>
      <c r="D9" s="362">
        <f>+'9 Portfolio Summary'!M18</f>
        <v>388516227</v>
      </c>
      <c r="E9" s="362">
        <f>+'9 Portfolio Summary'!Q18</f>
        <v>394131451</v>
      </c>
      <c r="F9" s="362">
        <f>+'9 Portfolio Summary'!U18</f>
        <v>392206914</v>
      </c>
      <c r="G9" s="367"/>
      <c r="H9" s="367"/>
      <c r="I9" s="367"/>
      <c r="J9" s="367"/>
    </row>
    <row r="10" spans="1:10">
      <c r="B10" s="363" t="s">
        <v>99</v>
      </c>
      <c r="C10" s="365" t="str">
        <f>IF(AND(C5=C6,C7=C8,C9=C8,C7=C6,C5=C9,C6=C8)=TRUE,0,"ERROR")</f>
        <v>ERROR</v>
      </c>
      <c r="D10" s="365" t="str">
        <f>IF(AND(D5=D6,D7=D8,D9=D8,D7=D6,D5=D9,D6=D8)=TRUE,0,"ERROR")</f>
        <v>ERROR</v>
      </c>
      <c r="E10" s="365" t="str">
        <f>IF(AND(E5=E6,E7=E8,E9=E8,E7=E6,E5=E9,E6=E8)=TRUE,0,"ERROR")</f>
        <v>ERROR</v>
      </c>
      <c r="F10" s="365" t="str">
        <f>IF(AND(F5=F6,F7=F8,F9=F8,F7=F6,F5=F9,F6=F8)=TRUE,0,"ERROR")</f>
        <v>ERROR</v>
      </c>
      <c r="G10" s="365">
        <f>IF(AND(G5=G6,G7=G5)=TRUE,0,"ERROR")</f>
        <v>0</v>
      </c>
      <c r="H10" s="365">
        <f>IF(AND(H5=H6,H7=H5)=TRUE,0,"ERROR")</f>
        <v>0</v>
      </c>
      <c r="I10" s="365">
        <f>IF(AND(I5=I6,I7=I5)=TRUE,0,"ERROR")</f>
        <v>0</v>
      </c>
      <c r="J10" s="365">
        <f>IF(AND(J5=J6,J7=J5)=TRUE,0,"ERROR")</f>
        <v>0</v>
      </c>
    </row>
    <row r="11" spans="1:10">
      <c r="B11" s="363"/>
      <c r="C11" s="365"/>
      <c r="D11" s="365"/>
    </row>
    <row r="12" spans="1:10">
      <c r="B12" s="255" t="s">
        <v>100</v>
      </c>
      <c r="C12" s="481" t="str">
        <f>LEFT($B$2,4)</f>
        <v>2024</v>
      </c>
      <c r="D12" s="481">
        <f t="shared" ref="D12:J12" si="1">+C12+1</f>
        <v>2025</v>
      </c>
      <c r="E12" s="481">
        <f t="shared" si="1"/>
        <v>2026</v>
      </c>
      <c r="F12" s="481">
        <f t="shared" si="1"/>
        <v>2027</v>
      </c>
      <c r="G12" s="481">
        <f t="shared" si="1"/>
        <v>2028</v>
      </c>
      <c r="H12" s="481">
        <f t="shared" si="1"/>
        <v>2029</v>
      </c>
      <c r="I12" s="481">
        <f t="shared" si="1"/>
        <v>2030</v>
      </c>
      <c r="J12" s="481">
        <f t="shared" si="1"/>
        <v>2031</v>
      </c>
    </row>
    <row r="13" spans="1:10">
      <c r="B13" s="266" t="s">
        <v>101</v>
      </c>
      <c r="C13" s="362">
        <f>+'4.1 Program Budget - 2024-2027'!V212</f>
        <v>375495692</v>
      </c>
      <c r="D13" s="362">
        <f>+'4.1 Program Budget - 2024-2027'!AN212</f>
        <v>378516227</v>
      </c>
      <c r="E13" s="362">
        <f>+'4.1 Program Budget - 2024-2027'!BF212</f>
        <v>384131451</v>
      </c>
      <c r="F13" s="362">
        <f>+'4.1 Program Budget - 2024-2027'!BX212</f>
        <v>382206914</v>
      </c>
      <c r="G13" s="362">
        <f>'4.2 Program Budget 2028-2031'!I45</f>
        <v>401348730</v>
      </c>
      <c r="H13" s="362">
        <f>'4.2 Program Budget 2028-2031'!T45</f>
        <v>410937304</v>
      </c>
      <c r="I13" s="362">
        <f>'4.2 Program Budget 2028-2031'!AE45</f>
        <v>420628703</v>
      </c>
      <c r="J13" s="362">
        <f>'4.2 Program Budget 2028-2031'!AP45</f>
        <v>430293667</v>
      </c>
    </row>
    <row r="14" spans="1:10">
      <c r="B14" s="266" t="s">
        <v>102</v>
      </c>
      <c r="C14" s="362">
        <f>+'7.3 PA PY budget_savings'!C71</f>
        <v>375495692</v>
      </c>
      <c r="D14" s="362">
        <f>+'7.3 PA PY budget_savings'!I71</f>
        <v>378516227</v>
      </c>
      <c r="E14" s="362">
        <f>+'7.3 PA PY budget_savings'!O71</f>
        <v>384131451</v>
      </c>
      <c r="F14" s="362">
        <f>+'7.3 PA PY budget_savings'!U71</f>
        <v>382206914</v>
      </c>
      <c r="G14" s="362">
        <f>+'7.3 PA PY budget_savings'!AA71</f>
        <v>391348730</v>
      </c>
      <c r="H14" s="362">
        <f>+'7.3 PA PY budget_savings'!AG71</f>
        <v>400937304</v>
      </c>
      <c r="I14" s="362">
        <f>+'7.3 PA PY budget_savings'!AM71</f>
        <v>410628703</v>
      </c>
      <c r="J14" s="362">
        <f>+'7.3 PA PY budget_savings'!AS71</f>
        <v>420293667</v>
      </c>
    </row>
    <row r="15" spans="1:10">
      <c r="B15" s="363" t="s">
        <v>99</v>
      </c>
      <c r="C15" s="364">
        <f t="shared" ref="C15:J15" si="2">+C13-C14</f>
        <v>0</v>
      </c>
      <c r="D15" s="364">
        <f t="shared" si="2"/>
        <v>0</v>
      </c>
      <c r="E15" s="364">
        <f t="shared" si="2"/>
        <v>0</v>
      </c>
      <c r="F15" s="364">
        <f t="shared" si="2"/>
        <v>0</v>
      </c>
      <c r="G15" s="364">
        <f t="shared" si="2"/>
        <v>10000000</v>
      </c>
      <c r="H15" s="364">
        <f t="shared" si="2"/>
        <v>10000000</v>
      </c>
      <c r="I15" s="364">
        <f t="shared" si="2"/>
        <v>10000000</v>
      </c>
      <c r="J15" s="364">
        <f t="shared" si="2"/>
        <v>10000000</v>
      </c>
    </row>
    <row r="16" spans="1:10">
      <c r="C16" s="361"/>
      <c r="D16" s="361"/>
    </row>
    <row r="17" spans="2:34">
      <c r="C17" s="1512" t="str">
        <f>LEFT(B2,4)</f>
        <v>2024</v>
      </c>
      <c r="D17" s="1512"/>
      <c r="E17" s="1512"/>
      <c r="F17" s="1512"/>
      <c r="G17" s="1511">
        <f>+C17+1</f>
        <v>2025</v>
      </c>
      <c r="H17" s="1511"/>
      <c r="I17" s="1511"/>
      <c r="J17" s="1511"/>
      <c r="K17" s="1511">
        <f>+G17+1</f>
        <v>2026</v>
      </c>
      <c r="L17" s="1511"/>
      <c r="M17" s="1511"/>
      <c r="N17" s="1511"/>
      <c r="O17" s="1511">
        <f>+K17+1</f>
        <v>2027</v>
      </c>
      <c r="P17" s="1511"/>
      <c r="Q17" s="1511"/>
      <c r="R17" s="1511"/>
      <c r="S17" s="1511">
        <f>+O17+1</f>
        <v>2028</v>
      </c>
      <c r="T17" s="1511"/>
      <c r="U17" s="1511"/>
      <c r="V17" s="1511"/>
      <c r="W17" s="1511">
        <f>+S17+1</f>
        <v>2029</v>
      </c>
      <c r="X17" s="1511"/>
      <c r="Y17" s="1511"/>
      <c r="Z17" s="1511"/>
      <c r="AA17" s="1511">
        <f>+W17+1</f>
        <v>2030</v>
      </c>
      <c r="AB17" s="1511"/>
      <c r="AC17" s="1511"/>
      <c r="AD17" s="1511"/>
      <c r="AE17" s="1511">
        <f>+AA17+1</f>
        <v>2031</v>
      </c>
      <c r="AF17" s="1511"/>
      <c r="AG17" s="1511"/>
      <c r="AH17" s="1511"/>
    </row>
    <row r="18" spans="2:34">
      <c r="B18" s="255" t="s">
        <v>103</v>
      </c>
      <c r="C18" s="480" t="s">
        <v>104</v>
      </c>
      <c r="D18" s="480" t="s">
        <v>105</v>
      </c>
      <c r="E18" s="481" t="s">
        <v>106</v>
      </c>
      <c r="F18" s="481" t="s">
        <v>107</v>
      </c>
      <c r="G18" s="480" t="s">
        <v>104</v>
      </c>
      <c r="H18" s="480" t="s">
        <v>105</v>
      </c>
      <c r="I18" s="481" t="s">
        <v>106</v>
      </c>
      <c r="J18" s="481" t="s">
        <v>107</v>
      </c>
      <c r="K18" s="480" t="s">
        <v>104</v>
      </c>
      <c r="L18" s="480" t="s">
        <v>105</v>
      </c>
      <c r="M18" s="481" t="s">
        <v>106</v>
      </c>
      <c r="N18" s="481" t="s">
        <v>107</v>
      </c>
      <c r="O18" s="480" t="s">
        <v>104</v>
      </c>
      <c r="P18" s="480" t="s">
        <v>105</v>
      </c>
      <c r="Q18" s="481" t="s">
        <v>106</v>
      </c>
      <c r="R18" s="481" t="s">
        <v>107</v>
      </c>
      <c r="S18" s="480" t="s">
        <v>104</v>
      </c>
      <c r="T18" s="480" t="s">
        <v>105</v>
      </c>
      <c r="U18" s="481" t="s">
        <v>106</v>
      </c>
      <c r="V18" s="481" t="s">
        <v>107</v>
      </c>
      <c r="W18" s="480" t="s">
        <v>104</v>
      </c>
      <c r="X18" s="480" t="s">
        <v>105</v>
      </c>
      <c r="Y18" s="481" t="s">
        <v>106</v>
      </c>
      <c r="Z18" s="481" t="s">
        <v>107</v>
      </c>
      <c r="AA18" s="480" t="s">
        <v>104</v>
      </c>
      <c r="AB18" s="480" t="s">
        <v>105</v>
      </c>
      <c r="AC18" s="481" t="s">
        <v>106</v>
      </c>
      <c r="AD18" s="481" t="s">
        <v>107</v>
      </c>
      <c r="AE18" s="480" t="s">
        <v>104</v>
      </c>
      <c r="AF18" s="480" t="s">
        <v>105</v>
      </c>
      <c r="AG18" s="481" t="s">
        <v>106</v>
      </c>
      <c r="AH18" s="481" t="s">
        <v>107</v>
      </c>
    </row>
    <row r="19" spans="2:34">
      <c r="B19" t="s">
        <v>108</v>
      </c>
      <c r="C19" s="362">
        <f>+'4.1 Program Budget - 2024-2027'!O212</f>
        <v>32446441</v>
      </c>
      <c r="D19" s="362">
        <f>+'4.1 Program Budget - 2024-2027'!P212+'4.1 Program Budget - 2024-2027'!S224</f>
        <v>22678845</v>
      </c>
      <c r="E19" s="362">
        <f>+'4.1 Program Budget - 2024-2027'!Q212</f>
        <v>213775375</v>
      </c>
      <c r="F19" s="362">
        <f>+'4.1 Program Budget - 2024-2027'!R212</f>
        <v>106082605</v>
      </c>
      <c r="G19" s="362">
        <f>+'4.1 Program Budget - 2024-2027'!AG212</f>
        <v>31971757</v>
      </c>
      <c r="H19" s="362">
        <f>+'4.1 Program Budget - 2024-2027'!AH212+'4.1 Program Budget - 2024-2027'!AK224</f>
        <v>22511542</v>
      </c>
      <c r="I19" s="362">
        <f>+'4.1 Program Budget - 2024-2027'!AI212</f>
        <v>200032656</v>
      </c>
      <c r="J19" s="362">
        <f>+'4.1 Program Budget - 2024-2027'!AJ212</f>
        <v>123055608</v>
      </c>
      <c r="K19" s="362">
        <f>+'4.1 Program Budget - 2024-2027'!AY212</f>
        <v>32536597</v>
      </c>
      <c r="L19" s="362">
        <f>+'4.1 Program Budget - 2024-2027'!AZ212+'4.1 Program Budget - 2024-2027'!BC224</f>
        <v>22187370</v>
      </c>
      <c r="M19" s="362">
        <f>+'4.1 Program Budget - 2024-2027'!BA212</f>
        <v>201349874</v>
      </c>
      <c r="N19" s="362">
        <f>+'4.1 Program Budget - 2024-2027'!BB212</f>
        <v>126784967</v>
      </c>
      <c r="O19" s="362">
        <f>+'4.1 Program Budget - 2024-2027'!BQ212</f>
        <v>33655275</v>
      </c>
      <c r="P19" s="362">
        <f>+'4.1 Program Budget - 2024-2027'!BR212+'4.1 Program Budget - 2024-2027'!BU224</f>
        <v>21071271</v>
      </c>
      <c r="Q19" s="362">
        <f>+'4.1 Program Budget - 2024-2027'!BS212</f>
        <v>220850046</v>
      </c>
      <c r="R19" s="362">
        <f>+'4.1 Program Budget - 2024-2027'!BT212</f>
        <v>105180883</v>
      </c>
      <c r="S19" s="367"/>
      <c r="T19" s="367"/>
      <c r="U19" s="367"/>
      <c r="V19" s="367"/>
      <c r="W19" s="367"/>
      <c r="X19" s="367"/>
      <c r="Y19" s="367"/>
      <c r="Z19" s="367"/>
      <c r="AA19" s="367"/>
      <c r="AB19" s="367"/>
      <c r="AC19" s="367"/>
      <c r="AD19" s="367"/>
      <c r="AE19" s="367"/>
      <c r="AF19" s="367"/>
      <c r="AG19" s="367"/>
      <c r="AH19" s="367"/>
    </row>
    <row r="20" spans="2:34">
      <c r="B20" t="s">
        <v>109</v>
      </c>
      <c r="C20" s="362">
        <f>+SUM('8 Cap &amp; Target'!G12:G14)</f>
        <v>32446441</v>
      </c>
      <c r="D20" s="362">
        <f>SUM('8 Cap &amp; Target'!G18:G19)</f>
        <v>22678845</v>
      </c>
      <c r="E20" s="362">
        <f>+SUM('8 Cap &amp; Target'!G25:G27)</f>
        <v>213775375</v>
      </c>
      <c r="F20" s="362">
        <f>+'8 Cap &amp; Target'!G23</f>
        <v>106082605</v>
      </c>
      <c r="G20" s="362">
        <f>+SUM('8 Cap &amp; Target'!M12:M14)</f>
        <v>31971757</v>
      </c>
      <c r="H20" s="362">
        <f>+SUM('8 Cap &amp; Target'!M18:M19)</f>
        <v>22511542</v>
      </c>
      <c r="I20" s="362">
        <f>+SUM('8 Cap &amp; Target'!M25:M27)</f>
        <v>200032656</v>
      </c>
      <c r="J20" s="362">
        <f>+'8 Cap &amp; Target'!M23</f>
        <v>123055608</v>
      </c>
      <c r="K20" s="362">
        <f>+SUM('8 Cap &amp; Target'!S12:S14)</f>
        <v>32536597</v>
      </c>
      <c r="L20" s="362">
        <f>+SUM('8 Cap &amp; Target'!S18:S19)</f>
        <v>22187370</v>
      </c>
      <c r="M20" s="362">
        <f>+SUM('8 Cap &amp; Target'!S25:S27)</f>
        <v>201349874</v>
      </c>
      <c r="N20" s="362">
        <f>+'8 Cap &amp; Target'!S23</f>
        <v>126784967</v>
      </c>
      <c r="O20" s="362">
        <f>+SUM('8 Cap &amp; Target'!Y12:Y14)</f>
        <v>33655275</v>
      </c>
      <c r="P20" s="362">
        <f>+SUM('8 Cap &amp; Target'!Y18:Y19)</f>
        <v>21071271</v>
      </c>
      <c r="Q20" s="362">
        <f>+SUM('8 Cap &amp; Target'!Y25:Y27)</f>
        <v>220850046</v>
      </c>
      <c r="R20" s="362">
        <f>+'8 Cap &amp; Target'!Y23</f>
        <v>105180883</v>
      </c>
      <c r="S20" s="367"/>
      <c r="T20" s="367"/>
      <c r="U20" s="367"/>
      <c r="V20" s="367"/>
      <c r="W20" s="367"/>
      <c r="X20" s="367"/>
      <c r="Y20" s="367"/>
      <c r="Z20" s="367"/>
      <c r="AA20" s="367"/>
      <c r="AB20" s="367"/>
      <c r="AC20" s="367"/>
      <c r="AD20" s="367"/>
      <c r="AE20" s="367"/>
      <c r="AF20" s="367"/>
      <c r="AG20" s="367"/>
      <c r="AH20" s="367"/>
    </row>
    <row r="21" spans="2:34">
      <c r="B21" s="363" t="s">
        <v>99</v>
      </c>
      <c r="C21" s="364">
        <f>+C19-C20</f>
        <v>0</v>
      </c>
      <c r="D21" s="364">
        <f t="shared" ref="D21:J21" si="3">+D19-D20</f>
        <v>0</v>
      </c>
      <c r="E21" s="364">
        <f t="shared" si="3"/>
        <v>0</v>
      </c>
      <c r="F21" s="364">
        <f t="shared" si="3"/>
        <v>0</v>
      </c>
      <c r="G21" s="364">
        <f t="shared" si="3"/>
        <v>0</v>
      </c>
      <c r="H21" s="364">
        <f t="shared" si="3"/>
        <v>0</v>
      </c>
      <c r="I21" s="364">
        <f t="shared" si="3"/>
        <v>0</v>
      </c>
      <c r="J21" s="364">
        <f t="shared" si="3"/>
        <v>0</v>
      </c>
      <c r="K21" s="364">
        <f t="shared" ref="K21:AH21" si="4">+K19-K20</f>
        <v>0</v>
      </c>
      <c r="L21" s="364">
        <f t="shared" si="4"/>
        <v>0</v>
      </c>
      <c r="M21" s="364">
        <f t="shared" si="4"/>
        <v>0</v>
      </c>
      <c r="N21" s="364">
        <f t="shared" si="4"/>
        <v>0</v>
      </c>
      <c r="O21" s="364">
        <f t="shared" si="4"/>
        <v>0</v>
      </c>
      <c r="P21" s="364">
        <f t="shared" si="4"/>
        <v>0</v>
      </c>
      <c r="Q21" s="364">
        <f t="shared" si="4"/>
        <v>0</v>
      </c>
      <c r="R21" s="364">
        <f t="shared" si="4"/>
        <v>0</v>
      </c>
      <c r="S21" s="364">
        <f t="shared" si="4"/>
        <v>0</v>
      </c>
      <c r="T21" s="364">
        <f t="shared" si="4"/>
        <v>0</v>
      </c>
      <c r="U21" s="364">
        <f t="shared" si="4"/>
        <v>0</v>
      </c>
      <c r="V21" s="364">
        <f t="shared" si="4"/>
        <v>0</v>
      </c>
      <c r="W21" s="364">
        <f t="shared" si="4"/>
        <v>0</v>
      </c>
      <c r="X21" s="364">
        <f t="shared" si="4"/>
        <v>0</v>
      </c>
      <c r="Y21" s="364">
        <f t="shared" si="4"/>
        <v>0</v>
      </c>
      <c r="Z21" s="364">
        <f t="shared" si="4"/>
        <v>0</v>
      </c>
      <c r="AA21" s="364">
        <f t="shared" si="4"/>
        <v>0</v>
      </c>
      <c r="AB21" s="364">
        <f t="shared" si="4"/>
        <v>0</v>
      </c>
      <c r="AC21" s="364">
        <f t="shared" si="4"/>
        <v>0</v>
      </c>
      <c r="AD21" s="364">
        <f t="shared" si="4"/>
        <v>0</v>
      </c>
      <c r="AE21" s="364">
        <f t="shared" si="4"/>
        <v>0</v>
      </c>
      <c r="AF21" s="364">
        <f t="shared" si="4"/>
        <v>0</v>
      </c>
      <c r="AG21" s="364">
        <f t="shared" si="4"/>
        <v>0</v>
      </c>
      <c r="AH21" s="364">
        <f t="shared" si="4"/>
        <v>0</v>
      </c>
    </row>
    <row r="22" spans="2:34">
      <c r="B22" t="s">
        <v>110</v>
      </c>
      <c r="C22" s="367"/>
      <c r="D22" s="367"/>
      <c r="E22" s="368"/>
      <c r="F22" s="366">
        <f>+'9 Portfolio Summary'!H18</f>
        <v>106082605</v>
      </c>
      <c r="G22" s="368"/>
      <c r="H22" s="368"/>
      <c r="I22" s="368"/>
      <c r="J22" s="366">
        <f>+'9 Portfolio Summary'!L18</f>
        <v>123055608</v>
      </c>
      <c r="K22" s="367"/>
      <c r="L22" s="367"/>
      <c r="M22" s="368"/>
      <c r="N22" s="366">
        <f>+'9 Portfolio Summary'!P18</f>
        <v>126784967</v>
      </c>
      <c r="O22" s="367"/>
      <c r="P22" s="367"/>
      <c r="Q22" s="368"/>
      <c r="R22" s="366">
        <f>+'9 Portfolio Summary'!T18</f>
        <v>105180882</v>
      </c>
      <c r="S22" s="367"/>
      <c r="T22" s="367"/>
      <c r="U22" s="368"/>
      <c r="V22" s="473"/>
      <c r="W22" s="367"/>
      <c r="X22" s="367"/>
      <c r="Y22" s="368"/>
      <c r="Z22" s="473"/>
      <c r="AA22" s="367"/>
      <c r="AB22" s="367"/>
      <c r="AC22" s="368"/>
      <c r="AD22" s="473"/>
      <c r="AE22" s="367"/>
      <c r="AF22" s="367"/>
      <c r="AG22" s="368"/>
      <c r="AH22" s="473"/>
    </row>
    <row r="23" spans="2:34">
      <c r="B23" s="363" t="s">
        <v>99</v>
      </c>
      <c r="C23" s="361"/>
      <c r="D23" s="361"/>
      <c r="F23" s="364">
        <f>+F19-F22</f>
        <v>0</v>
      </c>
      <c r="J23" s="364">
        <f>+J19-J22</f>
        <v>0</v>
      </c>
      <c r="K23" s="361"/>
      <c r="L23" s="361"/>
      <c r="N23" s="364">
        <f>+N19-N22</f>
        <v>0</v>
      </c>
      <c r="O23" s="361"/>
      <c r="P23" s="361"/>
      <c r="R23" s="364">
        <f>+R19-R22</f>
        <v>1</v>
      </c>
      <c r="S23" s="361"/>
      <c r="T23" s="361"/>
      <c r="V23" s="364">
        <f>+V19-V22</f>
        <v>0</v>
      </c>
      <c r="W23" s="361"/>
      <c r="X23" s="361"/>
      <c r="Z23" s="364">
        <f>+Z19-Z22</f>
        <v>0</v>
      </c>
      <c r="AA23" s="361"/>
      <c r="AB23" s="361"/>
      <c r="AD23" s="364">
        <f>+AD19-AD22</f>
        <v>0</v>
      </c>
      <c r="AE23" s="361"/>
      <c r="AF23" s="361"/>
      <c r="AH23" s="364">
        <f>+AH19-AH22</f>
        <v>0</v>
      </c>
    </row>
    <row r="24" spans="2:34">
      <c r="C24" s="361"/>
      <c r="D24" s="361"/>
      <c r="F24" s="364"/>
      <c r="J24" s="364"/>
    </row>
    <row r="25" spans="2:34">
      <c r="C25" s="1510" t="str">
        <f>LEFT(B2,4)</f>
        <v>2024</v>
      </c>
      <c r="D25" s="1510"/>
      <c r="E25" s="1510"/>
      <c r="F25" s="1510"/>
      <c r="G25" s="1510"/>
      <c r="H25" s="1510"/>
      <c r="I25" s="1510"/>
      <c r="J25" s="1510"/>
      <c r="K25" s="1510"/>
      <c r="L25" s="1510"/>
      <c r="M25" s="1510"/>
    </row>
    <row r="26" spans="2:34" ht="31.5">
      <c r="B26" s="255" t="s">
        <v>111</v>
      </c>
      <c r="C26" s="434" t="s">
        <v>16</v>
      </c>
      <c r="D26" s="434" t="s">
        <v>21</v>
      </c>
      <c r="E26" s="434" t="s">
        <v>24</v>
      </c>
      <c r="F26" s="434" t="s">
        <v>26</v>
      </c>
      <c r="G26" s="434" t="s">
        <v>29</v>
      </c>
      <c r="H26" s="435" t="s">
        <v>28</v>
      </c>
      <c r="I26" s="435" t="s">
        <v>27</v>
      </c>
      <c r="J26" s="435" t="s">
        <v>31</v>
      </c>
      <c r="K26" s="435" t="s">
        <v>33</v>
      </c>
      <c r="L26" s="435" t="s">
        <v>112</v>
      </c>
      <c r="M26" s="434" t="s">
        <v>35</v>
      </c>
    </row>
    <row r="27" spans="2:34">
      <c r="B27" s="266" t="s">
        <v>113</v>
      </c>
      <c r="C27" s="436">
        <f>'7.3 PA PY budget_savings'!C49</f>
        <v>111663712</v>
      </c>
      <c r="D27" s="436">
        <f>'7.3 PA PY budget_savings'!C50</f>
        <v>124224649</v>
      </c>
      <c r="E27" s="436">
        <f>'7.3 PA PY budget_savings'!C51</f>
        <v>50099457</v>
      </c>
      <c r="F27" s="436">
        <f>'7.3 PA PY budget_savings'!C52</f>
        <v>7632387</v>
      </c>
      <c r="G27" s="436">
        <f>'7.3 PA PY budget_savings'!C54</f>
        <v>20242728</v>
      </c>
      <c r="H27" s="436">
        <f>'7.3 PA PY budget_savings'!C53</f>
        <v>11273582</v>
      </c>
      <c r="I27" s="436">
        <f>'7.3 PA PY budget_savings'!C68</f>
        <v>19429736</v>
      </c>
      <c r="J27" s="436">
        <f>'7.3 PA PY budget_savings'!C55</f>
        <v>10463105</v>
      </c>
      <c r="K27" s="436">
        <f>'7.3 PA PY budget_savings'!C56</f>
        <v>3626214</v>
      </c>
      <c r="L27" s="436">
        <f>SUM(H27:K27)</f>
        <v>44792637</v>
      </c>
      <c r="M27" s="436">
        <f>'7.3 PA PY budget_savings'!C57</f>
        <v>10000000</v>
      </c>
    </row>
    <row r="28" spans="2:34">
      <c r="B28" s="266" t="s">
        <v>114</v>
      </c>
      <c r="C28" s="436">
        <f>'9 Portfolio Summary'!I8</f>
        <v>111663712</v>
      </c>
      <c r="D28" s="436">
        <f>+'9 Portfolio Summary'!I9</f>
        <v>124224649</v>
      </c>
      <c r="E28" s="436">
        <f>+'9 Portfolio Summary'!I10</f>
        <v>50099457</v>
      </c>
      <c r="F28" s="436">
        <f>+'9 Portfolio Summary'!I11</f>
        <v>7632387</v>
      </c>
      <c r="G28" s="436">
        <f>+'9 Portfolio Summary'!I12</f>
        <v>20242728</v>
      </c>
      <c r="H28" s="438"/>
      <c r="I28" s="438"/>
      <c r="J28" s="438"/>
      <c r="K28" s="438"/>
      <c r="L28" s="436">
        <f>'9 Portfolio Summary'!I13</f>
        <v>44792637</v>
      </c>
      <c r="M28" s="436">
        <f>'9 Portfolio Summary'!I17</f>
        <v>10000000</v>
      </c>
    </row>
    <row r="29" spans="2:34">
      <c r="B29" s="474" t="s">
        <v>99</v>
      </c>
      <c r="C29" s="364">
        <f>+C27-C28</f>
        <v>0</v>
      </c>
      <c r="D29" s="364">
        <f>+D27-D28</f>
        <v>0</v>
      </c>
      <c r="E29" s="364">
        <f>+E27-E28</f>
        <v>0</v>
      </c>
      <c r="F29" s="364">
        <f>+F27-F28</f>
        <v>0</v>
      </c>
      <c r="G29" s="364">
        <f>+G27-G28</f>
        <v>0</v>
      </c>
      <c r="H29" s="364"/>
      <c r="I29" s="364"/>
      <c r="J29" s="364"/>
      <c r="L29" s="364">
        <f>+L27-L28</f>
        <v>0</v>
      </c>
      <c r="M29" s="364">
        <f>+M27-M28</f>
        <v>0</v>
      </c>
    </row>
    <row r="30" spans="2:34">
      <c r="B30" s="266"/>
    </row>
    <row r="31" spans="2:34">
      <c r="B31" s="266"/>
      <c r="C31" s="1510">
        <f>+C25+1</f>
        <v>2025</v>
      </c>
      <c r="D31" s="1510"/>
      <c r="E31" s="1510"/>
      <c r="F31" s="1510"/>
      <c r="G31" s="1510"/>
      <c r="H31" s="1510"/>
      <c r="I31" s="1510"/>
      <c r="J31" s="1510"/>
      <c r="K31" s="1510"/>
      <c r="L31" s="1510"/>
      <c r="M31" s="1510"/>
    </row>
    <row r="32" spans="2:34" ht="31.5">
      <c r="B32" s="266"/>
      <c r="C32" s="434" t="s">
        <v>16</v>
      </c>
      <c r="D32" s="434" t="s">
        <v>21</v>
      </c>
      <c r="E32" s="434" t="s">
        <v>24</v>
      </c>
      <c r="F32" s="434" t="s">
        <v>26</v>
      </c>
      <c r="G32" s="434" t="s">
        <v>29</v>
      </c>
      <c r="H32" s="435" t="s">
        <v>28</v>
      </c>
      <c r="I32" s="435" t="s">
        <v>27</v>
      </c>
      <c r="J32" s="435" t="s">
        <v>31</v>
      </c>
      <c r="K32" s="435" t="s">
        <v>33</v>
      </c>
      <c r="L32" s="435" t="s">
        <v>112</v>
      </c>
      <c r="M32" s="434" t="s">
        <v>35</v>
      </c>
    </row>
    <row r="33" spans="2:13">
      <c r="B33" s="266" t="str">
        <f>+B27</f>
        <v>Tab 7 - PA Portfolio Budget by Function</v>
      </c>
      <c r="C33" s="436">
        <f>+'7.3 PA PY budget_savings'!I49</f>
        <v>113632555</v>
      </c>
      <c r="D33" s="436">
        <f>+'7.3 PA PY budget_savings'!I50</f>
        <v>124164391</v>
      </c>
      <c r="E33" s="436">
        <f>+'7.3 PA PY budget_savings'!I51</f>
        <v>50678494</v>
      </c>
      <c r="F33" s="436">
        <f>+'7.3 PA PY budget_savings'!I52</f>
        <v>8072677</v>
      </c>
      <c r="G33" s="436">
        <f>+'7.3 PA PY budget_savings'!I54</f>
        <v>18075348</v>
      </c>
      <c r="H33" s="436">
        <f>+'7.3 PA PY budget_savings'!I53</f>
        <v>10636174</v>
      </c>
      <c r="I33" s="436">
        <f>+'7.3 PA PY budget_savings'!I68</f>
        <v>19702111</v>
      </c>
      <c r="J33" s="436">
        <f>+'7.3 PA PY budget_savings'!I55</f>
        <v>10844656</v>
      </c>
      <c r="K33" s="436">
        <f>+'7.3 PA PY budget_savings'!I56</f>
        <v>5437461</v>
      </c>
      <c r="L33" s="436">
        <f>SUM(H33:K33)</f>
        <v>46620402</v>
      </c>
      <c r="M33" s="436">
        <f>+'7.3 PA PY budget_savings'!I57</f>
        <v>10000000</v>
      </c>
    </row>
    <row r="34" spans="2:13">
      <c r="B34" s="266" t="str">
        <f>+B28</f>
        <v>Tab 9 - PA Portfolio Budget by Function</v>
      </c>
      <c r="C34" s="436">
        <f>+'9 Portfolio Summary'!M8</f>
        <v>113632555</v>
      </c>
      <c r="D34" s="436">
        <f>+'9 Portfolio Summary'!M9</f>
        <v>124164391</v>
      </c>
      <c r="E34" s="436">
        <f>+'9 Portfolio Summary'!M10</f>
        <v>50678494</v>
      </c>
      <c r="F34" s="436">
        <f>+'9 Portfolio Summary'!M11</f>
        <v>8072677</v>
      </c>
      <c r="G34" s="436">
        <f>+'9 Portfolio Summary'!M12</f>
        <v>18075348</v>
      </c>
      <c r="H34" s="438"/>
      <c r="I34" s="438"/>
      <c r="J34" s="438"/>
      <c r="K34" s="438"/>
      <c r="L34" s="436">
        <f>+'9 Portfolio Summary'!M13</f>
        <v>46620402</v>
      </c>
      <c r="M34" s="436">
        <f>'9 Portfolio Summary'!M17</f>
        <v>10000000</v>
      </c>
    </row>
    <row r="35" spans="2:13">
      <c r="B35" s="474" t="s">
        <v>99</v>
      </c>
      <c r="C35" s="364">
        <f>+C33-C34</f>
        <v>0</v>
      </c>
      <c r="D35" s="364">
        <f>+D33-D34</f>
        <v>0</v>
      </c>
      <c r="E35" s="364">
        <f>+E33-E34</f>
        <v>0</v>
      </c>
      <c r="F35" s="364">
        <f>+F33-F34</f>
        <v>0</v>
      </c>
      <c r="G35" s="364">
        <f>+G33-G34</f>
        <v>0</v>
      </c>
      <c r="H35" s="364"/>
      <c r="I35" s="364"/>
      <c r="J35" s="364"/>
      <c r="L35" s="364">
        <f>+L33-L34</f>
        <v>0</v>
      </c>
      <c r="M35" s="364">
        <f>+M33-M34</f>
        <v>0</v>
      </c>
    </row>
    <row r="36" spans="2:13">
      <c r="B36" s="266"/>
    </row>
    <row r="37" spans="2:13">
      <c r="B37" s="266"/>
      <c r="C37" s="1510">
        <f>+C31+1</f>
        <v>2026</v>
      </c>
      <c r="D37" s="1510"/>
      <c r="E37" s="1510"/>
      <c r="F37" s="1510"/>
      <c r="G37" s="1510"/>
      <c r="H37" s="1510"/>
      <c r="I37" s="1510"/>
      <c r="J37" s="1510"/>
      <c r="K37" s="1510"/>
      <c r="L37" s="1510"/>
      <c r="M37" s="1510"/>
    </row>
    <row r="38" spans="2:13" ht="31.5">
      <c r="B38" s="266"/>
      <c r="C38" s="434" t="s">
        <v>16</v>
      </c>
      <c r="D38" s="434" t="s">
        <v>21</v>
      </c>
      <c r="E38" s="434" t="s">
        <v>24</v>
      </c>
      <c r="F38" s="434" t="s">
        <v>26</v>
      </c>
      <c r="G38" s="434" t="s">
        <v>29</v>
      </c>
      <c r="H38" s="435" t="s">
        <v>28</v>
      </c>
      <c r="I38" s="435" t="s">
        <v>27</v>
      </c>
      <c r="J38" s="435" t="s">
        <v>31</v>
      </c>
      <c r="K38" s="435" t="s">
        <v>33</v>
      </c>
      <c r="L38" s="435" t="s">
        <v>112</v>
      </c>
      <c r="M38" s="434" t="s">
        <v>35</v>
      </c>
    </row>
    <row r="39" spans="2:13">
      <c r="B39" s="266" t="str">
        <f>+B33</f>
        <v>Tab 7 - PA Portfolio Budget by Function</v>
      </c>
      <c r="C39" s="439">
        <f>'7.3 PA PY budget_savings'!O49</f>
        <v>125787203</v>
      </c>
      <c r="D39" s="439">
        <f>'7.3 PA PY budget_savings'!O50</f>
        <v>117020698</v>
      </c>
      <c r="E39" s="439">
        <f>'7.3 PA PY budget_savings'!O51</f>
        <v>49837448</v>
      </c>
      <c r="F39" s="439">
        <f>'7.3 PA PY budget_savings'!O52</f>
        <v>9456635</v>
      </c>
      <c r="G39" s="439">
        <f>'7.3 PA PY budget_savings'!O54</f>
        <v>17357594</v>
      </c>
      <c r="H39" s="439">
        <f>'7.3 PA PY budget_savings'!O53</f>
        <v>10212061</v>
      </c>
      <c r="I39" s="437">
        <f>'7.3 PA PY budget_savings'!O68</f>
        <v>19975038</v>
      </c>
      <c r="J39" s="439">
        <f>'7.3 PA PY budget_savings'!O55</f>
        <v>11226315</v>
      </c>
      <c r="K39" s="439">
        <f>'7.3 PA PY budget_savings'!O56</f>
        <v>5658120</v>
      </c>
      <c r="L39" s="439">
        <f>SUM(H39:K39)</f>
        <v>47071534</v>
      </c>
      <c r="M39" s="439">
        <f>'7.3 PA PY budget_savings'!O57</f>
        <v>10000000</v>
      </c>
    </row>
    <row r="40" spans="2:13">
      <c r="B40" s="266" t="str">
        <f>+B34</f>
        <v>Tab 9 - PA Portfolio Budget by Function</v>
      </c>
      <c r="C40" s="436">
        <f>+'9 Portfolio Summary'!Q8</f>
        <v>125787203</v>
      </c>
      <c r="D40" s="436">
        <f>+'9 Portfolio Summary'!Q9</f>
        <v>117020698</v>
      </c>
      <c r="E40" s="436">
        <f>+'9 Portfolio Summary'!Q10</f>
        <v>49837448</v>
      </c>
      <c r="F40" s="436">
        <f>+'9 Portfolio Summary'!Q11</f>
        <v>9456635</v>
      </c>
      <c r="G40" s="436">
        <f>+'9 Portfolio Summary'!Q12</f>
        <v>17357594</v>
      </c>
      <c r="H40" s="438"/>
      <c r="I40" s="438"/>
      <c r="J40" s="438"/>
      <c r="K40" s="438"/>
      <c r="L40" s="436">
        <f>+'9 Portfolio Summary'!Q13</f>
        <v>47071534</v>
      </c>
      <c r="M40" s="436">
        <f>'9 Portfolio Summary'!Q17</f>
        <v>10000000</v>
      </c>
    </row>
    <row r="41" spans="2:13">
      <c r="B41" s="474" t="s">
        <v>99</v>
      </c>
      <c r="C41" s="364">
        <f>+C39-C40</f>
        <v>0</v>
      </c>
      <c r="D41" s="364">
        <f>+D39-D40</f>
        <v>0</v>
      </c>
      <c r="E41" s="364">
        <f>+E39-E40</f>
        <v>0</v>
      </c>
      <c r="F41" s="364">
        <f>+F39-F40</f>
        <v>0</v>
      </c>
      <c r="G41" s="364">
        <f>+G39-G40</f>
        <v>0</v>
      </c>
      <c r="H41" s="364"/>
      <c r="I41" s="364"/>
      <c r="J41" s="364"/>
      <c r="L41" s="364">
        <f>+L39-L40</f>
        <v>0</v>
      </c>
      <c r="M41" s="364">
        <f>+M39-M40</f>
        <v>0</v>
      </c>
    </row>
    <row r="42" spans="2:13">
      <c r="B42" s="474"/>
      <c r="C42" s="364"/>
      <c r="D42" s="364"/>
      <c r="E42" s="364"/>
      <c r="F42" s="364"/>
      <c r="G42" s="364"/>
      <c r="H42" s="364"/>
      <c r="I42" s="364"/>
      <c r="J42" s="364"/>
      <c r="L42" s="364"/>
      <c r="M42" s="364"/>
    </row>
    <row r="43" spans="2:13">
      <c r="B43" s="266"/>
      <c r="C43" s="1510">
        <f>+C37+1</f>
        <v>2027</v>
      </c>
      <c r="D43" s="1510"/>
      <c r="E43" s="1510"/>
      <c r="F43" s="1510"/>
      <c r="G43" s="1510"/>
      <c r="H43" s="1510"/>
      <c r="I43" s="1510"/>
      <c r="J43" s="1510"/>
      <c r="K43" s="1510"/>
      <c r="L43" s="1510"/>
      <c r="M43" s="1510"/>
    </row>
    <row r="44" spans="2:13" ht="31.5">
      <c r="B44" s="266"/>
      <c r="C44" s="434" t="s">
        <v>16</v>
      </c>
      <c r="D44" s="434" t="s">
        <v>21</v>
      </c>
      <c r="E44" s="434" t="s">
        <v>24</v>
      </c>
      <c r="F44" s="434" t="s">
        <v>26</v>
      </c>
      <c r="G44" s="434" t="s">
        <v>29</v>
      </c>
      <c r="H44" s="435" t="s">
        <v>28</v>
      </c>
      <c r="I44" s="435" t="s">
        <v>27</v>
      </c>
      <c r="J44" s="435" t="s">
        <v>31</v>
      </c>
      <c r="K44" s="435" t="s">
        <v>33</v>
      </c>
      <c r="L44" s="435" t="s">
        <v>112</v>
      </c>
      <c r="M44" s="434" t="s">
        <v>35</v>
      </c>
    </row>
    <row r="45" spans="2:13">
      <c r="B45" s="266" t="str">
        <f>+B39</f>
        <v>Tab 7 - PA Portfolio Budget by Function</v>
      </c>
      <c r="C45" s="439">
        <f>'7.3 PA PY budget_savings'!U49</f>
        <v>172427302</v>
      </c>
      <c r="D45" s="439">
        <f>'7.3 PA PY budget_savings'!U50</f>
        <v>75003868</v>
      </c>
      <c r="E45" s="439">
        <f>'7.3 PA PY budget_savings'!U51</f>
        <v>29870099</v>
      </c>
      <c r="F45" s="439">
        <f>'7.3 PA PY budget_savings'!U52</f>
        <v>16593844</v>
      </c>
      <c r="G45" s="439">
        <f>'7.3 PA PY budget_savings'!U54</f>
        <v>25191579</v>
      </c>
      <c r="H45" s="439">
        <f>'7.3 PA PY budget_savings'!U53</f>
        <v>10270266</v>
      </c>
      <c r="I45" s="437">
        <f>'7.3 PA PY budget_savings'!U68</f>
        <v>20135396</v>
      </c>
      <c r="J45" s="439">
        <f>'7.3 PA PY budget_savings'!U55</f>
        <v>11568915</v>
      </c>
      <c r="K45" s="439">
        <f>'7.3 PA PY budget_savings'!U56</f>
        <v>3368510</v>
      </c>
      <c r="L45" s="436">
        <f>SUM(H45:K45)</f>
        <v>45343087</v>
      </c>
      <c r="M45" s="439">
        <f>'7.3 PA PY budget_savings'!U57</f>
        <v>10000000</v>
      </c>
    </row>
    <row r="46" spans="2:13">
      <c r="B46" s="266" t="str">
        <f>+B40</f>
        <v>Tab 9 - PA Portfolio Budget by Function</v>
      </c>
      <c r="C46" s="436">
        <f>+'9 Portfolio Summary'!U8</f>
        <v>172427302</v>
      </c>
      <c r="D46" s="436">
        <f>+'9 Portfolio Summary'!U9</f>
        <v>75003868</v>
      </c>
      <c r="E46" s="436">
        <f>+'9 Portfolio Summary'!U10</f>
        <v>29870099</v>
      </c>
      <c r="F46" s="436">
        <f>+'9 Portfolio Summary'!U11</f>
        <v>16593844</v>
      </c>
      <c r="G46" s="436">
        <f>+'9 Portfolio Summary'!U12</f>
        <v>25191579</v>
      </c>
      <c r="H46" s="438"/>
      <c r="I46" s="438"/>
      <c r="J46" s="438"/>
      <c r="K46" s="438"/>
      <c r="L46" s="436">
        <f>+'9 Portfolio Summary'!U13</f>
        <v>45343087</v>
      </c>
      <c r="M46" s="436">
        <f>'9 Portfolio Summary'!U17</f>
        <v>10000000</v>
      </c>
    </row>
    <row r="47" spans="2:13">
      <c r="B47" s="474" t="s">
        <v>99</v>
      </c>
      <c r="C47" s="364">
        <f>+C45-C46</f>
        <v>0</v>
      </c>
      <c r="D47" s="364">
        <f>+D45-D46</f>
        <v>0</v>
      </c>
      <c r="E47" s="364">
        <f>+E45-E46</f>
        <v>0</v>
      </c>
      <c r="F47" s="364">
        <f>+F45-F46</f>
        <v>0</v>
      </c>
      <c r="G47" s="364">
        <f>+G45-G46</f>
        <v>0</v>
      </c>
      <c r="H47" s="364"/>
      <c r="I47" s="364"/>
      <c r="J47" s="364"/>
      <c r="L47" s="364">
        <f>+L45-L46</f>
        <v>0</v>
      </c>
      <c r="M47" s="364">
        <f>+M45-M46</f>
        <v>0</v>
      </c>
    </row>
    <row r="48" spans="2:13">
      <c r="B48" s="474"/>
      <c r="C48" s="364"/>
      <c r="D48" s="364"/>
      <c r="E48" s="364"/>
      <c r="F48" s="364"/>
      <c r="G48" s="364"/>
      <c r="H48" s="364"/>
      <c r="I48" s="364"/>
      <c r="J48" s="364"/>
      <c r="L48" s="364"/>
      <c r="M48" s="364"/>
    </row>
  </sheetData>
  <mergeCells count="12">
    <mergeCell ref="AA17:AD17"/>
    <mergeCell ref="AE17:AH17"/>
    <mergeCell ref="C17:F17"/>
    <mergeCell ref="G17:J17"/>
    <mergeCell ref="K17:N17"/>
    <mergeCell ref="O17:R17"/>
    <mergeCell ref="S17:V17"/>
    <mergeCell ref="C37:M37"/>
    <mergeCell ref="C43:M43"/>
    <mergeCell ref="C25:M25"/>
    <mergeCell ref="C31:M31"/>
    <mergeCell ref="W17:Z17"/>
  </mergeCells>
  <pageMargins left="0.7" right="0.7" top="0.75" bottom="0.75" header="0.3" footer="0.3"/>
  <pageSetup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5192E-C6D1-48CB-9EE8-4D4E7CAABBEE}">
  <sheetPr codeName="Sheet18">
    <pageSetUpPr fitToPage="1"/>
  </sheetPr>
  <dimension ref="A1:K45"/>
  <sheetViews>
    <sheetView zoomScaleNormal="100" workbookViewId="0">
      <selection sqref="A1:XFD1048576"/>
    </sheetView>
  </sheetViews>
  <sheetFormatPr defaultColWidth="8.625" defaultRowHeight="15"/>
  <cols>
    <col min="1" max="1" width="40.125" style="942" bestFit="1" customWidth="1"/>
    <col min="2" max="2" width="30.125" style="942" customWidth="1"/>
    <col min="3" max="3" width="70.125" style="942" customWidth="1"/>
    <col min="4" max="6" width="20.875" style="942" customWidth="1"/>
    <col min="7" max="10" width="20.875" style="1332" customWidth="1"/>
    <col min="11" max="11" width="8.625" style="1332"/>
    <col min="12" max="16384" width="8.625" style="1386"/>
  </cols>
  <sheetData>
    <row r="1" spans="1:11" ht="15.75">
      <c r="A1" s="25" t="s">
        <v>95</v>
      </c>
      <c r="B1" s="466" t="s">
        <v>1774</v>
      </c>
    </row>
    <row r="2" spans="1:11" ht="15.75">
      <c r="A2" s="25" t="s">
        <v>96</v>
      </c>
      <c r="B2" s="466" t="s">
        <v>274</v>
      </c>
    </row>
    <row r="3" spans="1:11">
      <c r="A3" s="1359" t="s">
        <v>617</v>
      </c>
    </row>
    <row r="6" spans="1:11" ht="15.75" thickBot="1"/>
    <row r="7" spans="1:11" s="1403" customFormat="1" ht="30.75" thickBot="1">
      <c r="A7" s="1334" t="s">
        <v>418</v>
      </c>
      <c r="B7" s="1335" t="s">
        <v>585</v>
      </c>
      <c r="C7" s="1335" t="s">
        <v>579</v>
      </c>
      <c r="D7" s="1336" t="s">
        <v>1981</v>
      </c>
      <c r="E7" s="1336" t="s">
        <v>586</v>
      </c>
      <c r="F7" s="1336" t="s">
        <v>618</v>
      </c>
      <c r="G7" s="1336" t="s">
        <v>558</v>
      </c>
      <c r="H7" s="1336" t="s">
        <v>559</v>
      </c>
      <c r="I7" s="1336" t="s">
        <v>560</v>
      </c>
      <c r="J7" s="1337" t="s">
        <v>561</v>
      </c>
      <c r="K7" s="1338"/>
    </row>
    <row r="8" spans="1:11" ht="15.75">
      <c r="A8" s="1339" t="s">
        <v>21</v>
      </c>
      <c r="B8" s="1340" t="s">
        <v>588</v>
      </c>
      <c r="C8" s="1341" t="s">
        <v>504</v>
      </c>
      <c r="D8" s="914">
        <v>883116</v>
      </c>
      <c r="E8" s="914">
        <v>3081539</v>
      </c>
      <c r="F8" s="914">
        <v>2897914</v>
      </c>
      <c r="G8" s="1394">
        <v>850662</v>
      </c>
      <c r="H8" s="1394">
        <v>920339</v>
      </c>
      <c r="I8" s="1394">
        <v>833047</v>
      </c>
      <c r="J8" s="1395">
        <v>890416</v>
      </c>
    </row>
    <row r="9" spans="1:11" ht="15.75">
      <c r="A9" s="1344"/>
      <c r="B9" s="1345"/>
      <c r="C9" s="1346" t="s">
        <v>580</v>
      </c>
      <c r="D9" s="1264">
        <v>1835465</v>
      </c>
      <c r="E9" s="1264">
        <v>1164956</v>
      </c>
      <c r="F9" s="1264">
        <v>1304661</v>
      </c>
      <c r="G9" s="1364">
        <v>1137503</v>
      </c>
      <c r="H9" s="1364">
        <v>1126748</v>
      </c>
      <c r="I9" s="1364">
        <v>1081132</v>
      </c>
      <c r="J9" s="1365">
        <v>1080246</v>
      </c>
    </row>
    <row r="10" spans="1:11" ht="15.75">
      <c r="A10" s="1344"/>
      <c r="B10" s="1345"/>
      <c r="C10" s="1346" t="s">
        <v>589</v>
      </c>
      <c r="D10" s="1264">
        <v>798995</v>
      </c>
      <c r="E10" s="1264">
        <v>724451</v>
      </c>
      <c r="F10" s="1264">
        <v>676805</v>
      </c>
      <c r="G10" s="1364">
        <v>477572</v>
      </c>
      <c r="H10" s="1364">
        <v>505666</v>
      </c>
      <c r="I10" s="1364">
        <v>593634</v>
      </c>
      <c r="J10" s="1365">
        <v>587055</v>
      </c>
    </row>
    <row r="11" spans="1:11" ht="15.75">
      <c r="A11" s="1344"/>
      <c r="B11" s="1345"/>
      <c r="C11" s="1346" t="s">
        <v>581</v>
      </c>
      <c r="D11" s="1264">
        <v>286391</v>
      </c>
      <c r="E11" s="1264">
        <v>112636</v>
      </c>
      <c r="F11" s="1264">
        <v>120242</v>
      </c>
      <c r="G11" s="1364">
        <v>723937</v>
      </c>
      <c r="H11" s="1364">
        <v>668585</v>
      </c>
      <c r="I11" s="1364">
        <v>680077</v>
      </c>
      <c r="J11" s="1365">
        <v>700480</v>
      </c>
    </row>
    <row r="12" spans="1:11" ht="15.75">
      <c r="A12" s="1344"/>
      <c r="B12" s="1345"/>
      <c r="C12" s="1346" t="s">
        <v>582</v>
      </c>
      <c r="D12" s="1264">
        <v>156283</v>
      </c>
      <c r="E12" s="1264">
        <v>59011</v>
      </c>
      <c r="F12" s="1264">
        <v>62995</v>
      </c>
      <c r="G12" s="1364">
        <v>98841</v>
      </c>
      <c r="H12" s="1364">
        <v>53388</v>
      </c>
      <c r="I12" s="1364">
        <v>54214</v>
      </c>
      <c r="J12" s="1365">
        <v>55770</v>
      </c>
    </row>
    <row r="13" spans="1:11" ht="15.75">
      <c r="A13" s="1344"/>
      <c r="B13" s="1345"/>
      <c r="C13" s="1346" t="s">
        <v>530</v>
      </c>
      <c r="D13" s="1264">
        <v>240882</v>
      </c>
      <c r="E13" s="1264">
        <v>532686</v>
      </c>
      <c r="F13" s="1264">
        <v>504656</v>
      </c>
      <c r="G13" s="1364">
        <v>250608</v>
      </c>
      <c r="H13" s="1364">
        <v>271135</v>
      </c>
      <c r="I13" s="1364">
        <v>245418</v>
      </c>
      <c r="J13" s="1365">
        <v>262319</v>
      </c>
    </row>
    <row r="14" spans="1:11" ht="15.75">
      <c r="A14" s="1344"/>
      <c r="B14" s="1345"/>
      <c r="C14" s="1346" t="s">
        <v>583</v>
      </c>
      <c r="D14" s="1264">
        <v>-33923</v>
      </c>
      <c r="E14" s="1264">
        <v>374099</v>
      </c>
      <c r="F14" s="1264">
        <v>348465</v>
      </c>
      <c r="G14" s="1364">
        <v>99770</v>
      </c>
      <c r="H14" s="1364">
        <v>107942</v>
      </c>
      <c r="I14" s="1364">
        <v>97704</v>
      </c>
      <c r="J14" s="1365">
        <v>104433</v>
      </c>
    </row>
    <row r="15" spans="1:11" ht="15.75">
      <c r="A15" s="1344"/>
      <c r="B15" s="1345"/>
      <c r="C15" s="1346" t="s">
        <v>545</v>
      </c>
      <c r="D15" s="1264">
        <v>1325900</v>
      </c>
      <c r="E15" s="1264">
        <v>119186</v>
      </c>
      <c r="F15" s="1264">
        <v>126953</v>
      </c>
      <c r="G15" s="1364">
        <v>553066</v>
      </c>
      <c r="H15" s="1364">
        <v>577644</v>
      </c>
      <c r="I15" s="1364">
        <v>574193</v>
      </c>
      <c r="J15" s="1365">
        <v>597275</v>
      </c>
    </row>
    <row r="16" spans="1:11" ht="15.75">
      <c r="A16" s="1344"/>
      <c r="B16" s="1345"/>
      <c r="C16" s="1346" t="s">
        <v>548</v>
      </c>
      <c r="D16" s="1264">
        <v>206754</v>
      </c>
      <c r="E16" s="1264">
        <v>417499</v>
      </c>
      <c r="F16" s="1264">
        <v>388888</v>
      </c>
      <c r="G16" s="1396">
        <v>246072</v>
      </c>
      <c r="H16" s="1396">
        <v>266228</v>
      </c>
      <c r="I16" s="1396">
        <v>240976</v>
      </c>
      <c r="J16" s="1397">
        <v>257572</v>
      </c>
    </row>
    <row r="17" spans="1:11" ht="16.5" thickBot="1">
      <c r="A17" s="1349"/>
      <c r="B17" s="1350"/>
      <c r="C17" s="1351" t="s">
        <v>553</v>
      </c>
      <c r="D17" s="1352">
        <v>281723</v>
      </c>
      <c r="E17" s="1352">
        <v>30342</v>
      </c>
      <c r="F17" s="1352">
        <v>32391</v>
      </c>
      <c r="G17" s="1398">
        <v>43163</v>
      </c>
      <c r="H17" s="1398">
        <v>44458</v>
      </c>
      <c r="I17" s="1398">
        <v>45792</v>
      </c>
      <c r="J17" s="1399">
        <v>47165</v>
      </c>
    </row>
    <row r="18" spans="1:11" s="1418" customFormat="1" ht="16.5" thickBot="1">
      <c r="A18" s="1355"/>
      <c r="B18" s="1356" t="s">
        <v>590</v>
      </c>
      <c r="C18" s="1356"/>
      <c r="D18" s="1050">
        <v>5981586</v>
      </c>
      <c r="E18" s="1050">
        <v>6616405</v>
      </c>
      <c r="F18" s="1050">
        <v>6463970</v>
      </c>
      <c r="G18" s="1357">
        <v>4481194</v>
      </c>
      <c r="H18" s="1357">
        <v>4542133</v>
      </c>
      <c r="I18" s="1357">
        <v>4446187</v>
      </c>
      <c r="J18" s="1358">
        <v>4582731</v>
      </c>
      <c r="K18" s="1359"/>
    </row>
    <row r="19" spans="1:11" ht="15.75">
      <c r="A19" s="1360"/>
      <c r="B19" s="1361" t="s">
        <v>591</v>
      </c>
      <c r="C19" s="1361" t="s">
        <v>2302</v>
      </c>
      <c r="D19" s="914">
        <v>354197</v>
      </c>
      <c r="E19" s="914">
        <v>90951936</v>
      </c>
      <c r="F19" s="914">
        <v>94192555</v>
      </c>
      <c r="G19" s="1394">
        <v>79330020</v>
      </c>
      <c r="H19" s="1394">
        <v>76399587</v>
      </c>
      <c r="I19" s="1394">
        <v>68666843</v>
      </c>
      <c r="J19" s="1395">
        <v>47082744</v>
      </c>
    </row>
    <row r="20" spans="1:11" ht="15.75">
      <c r="A20" s="1362"/>
      <c r="B20" s="1363"/>
      <c r="C20" s="1363" t="s">
        <v>593</v>
      </c>
      <c r="D20" s="1264"/>
      <c r="E20" s="1264"/>
      <c r="F20" s="1264"/>
      <c r="G20" s="1364"/>
      <c r="H20" s="1364"/>
      <c r="I20" s="1364"/>
      <c r="J20" s="1365"/>
    </row>
    <row r="21" spans="1:11" ht="15.75">
      <c r="A21" s="1362"/>
      <c r="B21" s="1363"/>
      <c r="C21" s="1363" t="s">
        <v>594</v>
      </c>
      <c r="D21" s="1264"/>
      <c r="E21" s="1264"/>
      <c r="F21" s="1264"/>
      <c r="G21" s="1364"/>
      <c r="H21" s="1364"/>
      <c r="I21" s="1364"/>
      <c r="J21" s="1365"/>
    </row>
    <row r="22" spans="1:11" ht="15.75">
      <c r="A22" s="1362"/>
      <c r="B22" s="1363"/>
      <c r="C22" s="1363" t="s">
        <v>595</v>
      </c>
      <c r="D22" s="1264"/>
      <c r="E22" s="1264"/>
      <c r="F22" s="1264"/>
      <c r="G22" s="1364"/>
      <c r="H22" s="1364"/>
      <c r="I22" s="1364"/>
      <c r="J22" s="1365"/>
    </row>
    <row r="23" spans="1:11" ht="15.75">
      <c r="A23" s="1362"/>
      <c r="B23" s="1363"/>
      <c r="C23" s="1363" t="s">
        <v>596</v>
      </c>
      <c r="D23" s="1264"/>
      <c r="E23" s="1264"/>
      <c r="F23" s="1264"/>
      <c r="G23" s="1364">
        <v>369318</v>
      </c>
      <c r="H23" s="1364">
        <v>388138</v>
      </c>
      <c r="I23" s="1364">
        <v>341455</v>
      </c>
      <c r="J23" s="1365">
        <v>382830</v>
      </c>
    </row>
    <row r="24" spans="1:11" ht="15.75">
      <c r="A24" s="1362"/>
      <c r="B24" s="1363"/>
      <c r="C24" s="1363" t="s">
        <v>597</v>
      </c>
      <c r="D24" s="1264">
        <v>1295651</v>
      </c>
      <c r="E24" s="1264">
        <v>748850</v>
      </c>
      <c r="F24" s="1264">
        <v>392317</v>
      </c>
      <c r="G24" s="1364">
        <v>1135212</v>
      </c>
      <c r="H24" s="1364">
        <v>1792483</v>
      </c>
      <c r="I24" s="1364">
        <v>2261273</v>
      </c>
      <c r="J24" s="1365">
        <v>2670151</v>
      </c>
    </row>
    <row r="25" spans="1:11" ht="15.75">
      <c r="A25" s="1362"/>
      <c r="B25" s="1363"/>
      <c r="C25" s="1363" t="s">
        <v>598</v>
      </c>
      <c r="D25" s="1264"/>
      <c r="E25" s="1264">
        <v>331903</v>
      </c>
      <c r="F25" s="1264">
        <v>281392</v>
      </c>
      <c r="G25" s="1364">
        <v>2300455</v>
      </c>
      <c r="H25" s="1364">
        <v>2308103</v>
      </c>
      <c r="I25" s="1364">
        <v>1766000</v>
      </c>
      <c r="J25" s="1365">
        <v>356604</v>
      </c>
    </row>
    <row r="26" spans="1:11" ht="15.75">
      <c r="A26" s="1362"/>
      <c r="B26" s="1363"/>
      <c r="C26" s="1363" t="s">
        <v>599</v>
      </c>
      <c r="D26" s="1264"/>
      <c r="E26" s="1264"/>
      <c r="F26" s="1264"/>
      <c r="G26" s="1364">
        <v>0</v>
      </c>
      <c r="H26" s="1364">
        <v>0</v>
      </c>
      <c r="I26" s="1364">
        <v>0</v>
      </c>
      <c r="J26" s="1365">
        <v>0</v>
      </c>
    </row>
    <row r="27" spans="1:11" ht="15.75">
      <c r="A27" s="1362"/>
      <c r="B27" s="1363"/>
      <c r="C27" s="1363" t="s">
        <v>600</v>
      </c>
      <c r="D27" s="1264"/>
      <c r="E27" s="1264"/>
      <c r="F27" s="1264"/>
      <c r="G27" s="1364">
        <v>692013</v>
      </c>
      <c r="H27" s="1364">
        <v>693800</v>
      </c>
      <c r="I27" s="1364">
        <v>524953</v>
      </c>
      <c r="J27" s="1365">
        <v>4402</v>
      </c>
    </row>
    <row r="28" spans="1:11" ht="15.75">
      <c r="A28" s="1362"/>
      <c r="B28" s="1363"/>
      <c r="C28" s="1363" t="s">
        <v>601</v>
      </c>
      <c r="D28" s="1264"/>
      <c r="E28" s="1264"/>
      <c r="F28" s="1264"/>
      <c r="G28" s="1364"/>
      <c r="H28" s="1364"/>
      <c r="I28" s="1364"/>
      <c r="J28" s="1365"/>
    </row>
    <row r="29" spans="1:11" ht="15.75">
      <c r="A29" s="1362"/>
      <c r="B29" s="1363"/>
      <c r="C29" s="1363" t="s">
        <v>602</v>
      </c>
      <c r="D29" s="1264"/>
      <c r="E29" s="1264"/>
      <c r="F29" s="1264"/>
      <c r="G29" s="1364">
        <v>78000</v>
      </c>
      <c r="H29" s="1364">
        <v>81000</v>
      </c>
      <c r="I29" s="1364">
        <v>82000</v>
      </c>
      <c r="J29" s="1365">
        <v>83000</v>
      </c>
    </row>
    <row r="30" spans="1:11" ht="15.75">
      <c r="A30" s="1362"/>
      <c r="B30" s="1363"/>
      <c r="C30" s="1363" t="s">
        <v>603</v>
      </c>
      <c r="D30" s="1264"/>
      <c r="E30" s="1264"/>
      <c r="F30" s="1264"/>
      <c r="G30" s="1364"/>
      <c r="H30" s="1364"/>
      <c r="I30" s="1364"/>
      <c r="J30" s="1365"/>
    </row>
    <row r="31" spans="1:11" ht="15.75">
      <c r="A31" s="1362"/>
      <c r="B31" s="1363"/>
      <c r="C31" s="1366" t="s">
        <v>604</v>
      </c>
      <c r="D31" s="1264"/>
      <c r="E31" s="1264">
        <v>424314</v>
      </c>
      <c r="F31" s="1264">
        <v>382137</v>
      </c>
      <c r="G31" s="1364">
        <v>424848</v>
      </c>
      <c r="H31" s="1364">
        <v>431724</v>
      </c>
      <c r="I31" s="1364">
        <v>384091</v>
      </c>
      <c r="J31" s="1365">
        <v>395755</v>
      </c>
    </row>
    <row r="32" spans="1:11" ht="15.75">
      <c r="A32" s="1362"/>
      <c r="B32" s="1363"/>
      <c r="C32" s="1363" t="s">
        <v>605</v>
      </c>
      <c r="D32" s="1264"/>
      <c r="E32" s="1264"/>
      <c r="F32" s="1264"/>
      <c r="G32" s="1364">
        <v>0</v>
      </c>
      <c r="H32" s="1364">
        <v>0</v>
      </c>
      <c r="I32" s="1364">
        <v>0</v>
      </c>
      <c r="J32" s="1365">
        <v>0</v>
      </c>
    </row>
    <row r="33" spans="1:11" ht="15.75">
      <c r="A33" s="1362"/>
      <c r="B33" s="1363"/>
      <c r="C33" s="1363" t="s">
        <v>606</v>
      </c>
      <c r="D33" s="1264"/>
      <c r="E33" s="1264"/>
      <c r="F33" s="1264"/>
      <c r="G33" s="1364"/>
      <c r="H33" s="1364"/>
      <c r="I33" s="1364"/>
      <c r="J33" s="1365"/>
    </row>
    <row r="34" spans="1:11" ht="15.75">
      <c r="A34" s="1362"/>
      <c r="B34" s="1363"/>
      <c r="C34" s="1367" t="s">
        <v>607</v>
      </c>
      <c r="D34" s="1264">
        <v>5024332</v>
      </c>
      <c r="E34" s="1264"/>
      <c r="F34" s="1264"/>
      <c r="G34" s="1364">
        <v>90000</v>
      </c>
      <c r="H34" s="1364">
        <v>180000</v>
      </c>
      <c r="I34" s="1364">
        <v>221580</v>
      </c>
      <c r="J34" s="1365">
        <v>250686</v>
      </c>
    </row>
    <row r="35" spans="1:11" ht="16.5" thickBot="1">
      <c r="A35" s="1368"/>
      <c r="B35" s="1369"/>
      <c r="C35" s="1369" t="s">
        <v>608</v>
      </c>
      <c r="D35" s="1352">
        <v>689261</v>
      </c>
      <c r="E35" s="1352">
        <v>34780256</v>
      </c>
      <c r="F35" s="1352">
        <v>51476563</v>
      </c>
      <c r="G35" s="1398">
        <v>35323589</v>
      </c>
      <c r="H35" s="1398">
        <v>37347423</v>
      </c>
      <c r="I35" s="1398">
        <v>38326316</v>
      </c>
      <c r="J35" s="1399">
        <v>19194965</v>
      </c>
    </row>
    <row r="36" spans="1:11" s="1418" customFormat="1" ht="16.5" thickBot="1">
      <c r="A36" s="1355"/>
      <c r="B36" s="1356" t="s">
        <v>609</v>
      </c>
      <c r="C36" s="1356"/>
      <c r="D36" s="1050">
        <v>7363441</v>
      </c>
      <c r="E36" s="1050">
        <v>127237259</v>
      </c>
      <c r="F36" s="1050">
        <v>146724964</v>
      </c>
      <c r="G36" s="1357">
        <v>119743455</v>
      </c>
      <c r="H36" s="1357">
        <v>119622258</v>
      </c>
      <c r="I36" s="1357">
        <v>112574511</v>
      </c>
      <c r="J36" s="1358">
        <v>70421137</v>
      </c>
      <c r="K36" s="1359"/>
    </row>
    <row r="37" spans="1:11" s="1418" customFormat="1" ht="16.5" thickBot="1">
      <c r="A37" s="1370" t="s">
        <v>619</v>
      </c>
      <c r="B37" s="1371"/>
      <c r="C37" s="1371"/>
      <c r="D37" s="1372">
        <v>13345027</v>
      </c>
      <c r="E37" s="1372">
        <v>133853664</v>
      </c>
      <c r="F37" s="1372">
        <v>153188934</v>
      </c>
      <c r="G37" s="1373">
        <v>124224649</v>
      </c>
      <c r="H37" s="1373">
        <v>124164391</v>
      </c>
      <c r="I37" s="1373">
        <v>117020698</v>
      </c>
      <c r="J37" s="1374">
        <v>75003868</v>
      </c>
      <c r="K37" s="1359"/>
    </row>
    <row r="38" spans="1:11" ht="16.5" thickBot="1">
      <c r="A38" s="1375"/>
      <c r="B38" s="1376" t="s">
        <v>611</v>
      </c>
      <c r="C38" s="1376" t="s">
        <v>612</v>
      </c>
      <c r="D38" s="1377">
        <v>1824255</v>
      </c>
      <c r="E38" s="1377">
        <v>2200288</v>
      </c>
      <c r="F38" s="1377">
        <v>2077173</v>
      </c>
      <c r="G38" s="1378">
        <v>1787692</v>
      </c>
      <c r="H38" s="1378">
        <v>1812002</v>
      </c>
      <c r="I38" s="1378">
        <v>1773726</v>
      </c>
      <c r="J38" s="1379">
        <v>1828198</v>
      </c>
    </row>
    <row r="39" spans="1:11">
      <c r="A39" s="1380"/>
      <c r="B39" s="1380"/>
      <c r="C39" s="1380"/>
      <c r="D39" s="1381"/>
      <c r="E39" s="1381"/>
      <c r="F39" s="1381"/>
      <c r="G39" s="1382"/>
      <c r="H39" s="1382"/>
      <c r="I39" s="1382"/>
      <c r="J39" s="1382"/>
    </row>
    <row r="40" spans="1:11">
      <c r="A40" s="1380" t="s">
        <v>269</v>
      </c>
      <c r="B40" s="1380" t="s">
        <v>613</v>
      </c>
      <c r="C40" s="1380"/>
      <c r="D40" s="1380"/>
      <c r="E40" s="1380"/>
      <c r="F40" s="1380"/>
      <c r="G40" s="1383"/>
      <c r="H40" s="1383"/>
      <c r="I40" s="1383"/>
      <c r="J40" s="1383"/>
    </row>
    <row r="41" spans="1:11">
      <c r="A41" s="1380"/>
      <c r="B41" s="1388" t="s">
        <v>614</v>
      </c>
    </row>
    <row r="42" spans="1:11">
      <c r="B42" s="1386" t="s">
        <v>615</v>
      </c>
    </row>
    <row r="43" spans="1:11" ht="15.75">
      <c r="B43" s="1400" t="s">
        <v>616</v>
      </c>
    </row>
    <row r="44" spans="1:11">
      <c r="B44" s="942" t="s">
        <v>620</v>
      </c>
    </row>
    <row r="45" spans="1:11">
      <c r="B45" s="942" t="s">
        <v>621</v>
      </c>
    </row>
  </sheetData>
  <pageMargins left="0" right="0" top="0" bottom="0" header="0.3" footer="0.3"/>
  <pageSetup scale="48"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EF9170-06C3-4B08-B8B2-DBC744E2F239}">
  <sheetPr codeName="Sheet19">
    <pageSetUpPr fitToPage="1"/>
  </sheetPr>
  <dimension ref="A1:J43"/>
  <sheetViews>
    <sheetView zoomScaleNormal="100" workbookViewId="0">
      <selection sqref="A1:XFD1048576"/>
    </sheetView>
  </sheetViews>
  <sheetFormatPr defaultColWidth="8.625" defaultRowHeight="15"/>
  <cols>
    <col min="1" max="1" width="13.5" style="942" customWidth="1"/>
    <col min="2" max="2" width="30.125" style="942" customWidth="1"/>
    <col min="3" max="3" width="72" style="942" customWidth="1"/>
    <col min="4" max="6" width="20.875" style="942" customWidth="1"/>
    <col min="7" max="10" width="20.875" style="1332" customWidth="1"/>
    <col min="11" max="16384" width="8.625" style="1386"/>
  </cols>
  <sheetData>
    <row r="1" spans="1:10" ht="15.75">
      <c r="A1" s="25" t="s">
        <v>95</v>
      </c>
      <c r="B1" s="466" t="s">
        <v>1774</v>
      </c>
    </row>
    <row r="2" spans="1:10" ht="15.75">
      <c r="A2" s="25" t="s">
        <v>96</v>
      </c>
      <c r="B2" s="466" t="s">
        <v>274</v>
      </c>
    </row>
    <row r="3" spans="1:10">
      <c r="A3" s="1333" t="s">
        <v>622</v>
      </c>
    </row>
    <row r="6" spans="1:10" ht="15.75" thickBot="1"/>
    <row r="7" spans="1:10" s="1403" customFormat="1" ht="30.75" thickBot="1">
      <c r="A7" s="1334" t="s">
        <v>418</v>
      </c>
      <c r="B7" s="1335" t="s">
        <v>585</v>
      </c>
      <c r="C7" s="1335" t="s">
        <v>579</v>
      </c>
      <c r="D7" s="1336" t="s">
        <v>1981</v>
      </c>
      <c r="E7" s="1336" t="s">
        <v>586</v>
      </c>
      <c r="F7" s="1336" t="s">
        <v>618</v>
      </c>
      <c r="G7" s="1336" t="s">
        <v>558</v>
      </c>
      <c r="H7" s="1336" t="s">
        <v>559</v>
      </c>
      <c r="I7" s="1336" t="s">
        <v>560</v>
      </c>
      <c r="J7" s="1337" t="s">
        <v>561</v>
      </c>
    </row>
    <row r="8" spans="1:10" ht="15.75">
      <c r="A8" s="1339" t="s">
        <v>24</v>
      </c>
      <c r="B8" s="1340" t="s">
        <v>588</v>
      </c>
      <c r="C8" s="1341" t="s">
        <v>504</v>
      </c>
      <c r="D8" s="914">
        <v>414055</v>
      </c>
      <c r="E8" s="914">
        <v>2092335</v>
      </c>
      <c r="F8" s="914">
        <v>2556960</v>
      </c>
      <c r="G8" s="1394">
        <v>327178</v>
      </c>
      <c r="H8" s="1394">
        <v>383475</v>
      </c>
      <c r="I8" s="1394">
        <v>499828</v>
      </c>
      <c r="J8" s="1395">
        <v>445208</v>
      </c>
    </row>
    <row r="9" spans="1:10" ht="15.75">
      <c r="A9" s="1344"/>
      <c r="B9" s="1345"/>
      <c r="C9" s="1346" t="s">
        <v>580</v>
      </c>
      <c r="D9" s="1264">
        <v>1338361</v>
      </c>
      <c r="E9" s="1264">
        <v>2335178</v>
      </c>
      <c r="F9" s="1264">
        <v>2992244</v>
      </c>
      <c r="G9" s="1364">
        <v>320986</v>
      </c>
      <c r="H9" s="1364">
        <v>354216</v>
      </c>
      <c r="I9" s="1364">
        <v>426375</v>
      </c>
      <c r="J9" s="1365">
        <v>430751</v>
      </c>
    </row>
    <row r="10" spans="1:10" ht="15.75">
      <c r="A10" s="1344"/>
      <c r="B10" s="1345"/>
      <c r="C10" s="1346" t="s">
        <v>589</v>
      </c>
      <c r="D10" s="1264">
        <v>334744</v>
      </c>
      <c r="E10" s="1264">
        <v>528085</v>
      </c>
      <c r="F10" s="1264">
        <v>647552</v>
      </c>
      <c r="G10" s="1347">
        <v>294225</v>
      </c>
      <c r="H10" s="1347">
        <v>317538</v>
      </c>
      <c r="I10" s="1347">
        <v>410240</v>
      </c>
      <c r="J10" s="1348">
        <v>431641</v>
      </c>
    </row>
    <row r="11" spans="1:10" ht="15.75">
      <c r="A11" s="1344"/>
      <c r="B11" s="1345"/>
      <c r="C11" s="1346" t="s">
        <v>581</v>
      </c>
      <c r="D11" s="1264">
        <v>73268</v>
      </c>
      <c r="E11" s="1264">
        <v>189659</v>
      </c>
      <c r="F11" s="1264">
        <v>192433</v>
      </c>
      <c r="G11" s="1364">
        <v>118463</v>
      </c>
      <c r="H11" s="1364">
        <v>122443</v>
      </c>
      <c r="I11" s="1364">
        <v>125261</v>
      </c>
      <c r="J11" s="1365">
        <v>129018</v>
      </c>
    </row>
    <row r="12" spans="1:10" ht="15.75">
      <c r="A12" s="1344"/>
      <c r="B12" s="1345"/>
      <c r="C12" s="1346" t="s">
        <v>582</v>
      </c>
      <c r="D12" s="1264">
        <v>39982</v>
      </c>
      <c r="E12" s="1264">
        <v>99363</v>
      </c>
      <c r="F12" s="1264">
        <v>100816</v>
      </c>
      <c r="G12" s="1347">
        <v>3421</v>
      </c>
      <c r="H12" s="1347">
        <v>3547</v>
      </c>
      <c r="I12" s="1347">
        <v>3606</v>
      </c>
      <c r="J12" s="1348">
        <v>3713</v>
      </c>
    </row>
    <row r="13" spans="1:10" ht="15.75">
      <c r="A13" s="1344"/>
      <c r="B13" s="1345"/>
      <c r="C13" s="1346" t="s">
        <v>530</v>
      </c>
      <c r="D13" s="1264">
        <v>106370</v>
      </c>
      <c r="E13" s="1264">
        <v>328304</v>
      </c>
      <c r="F13" s="1264">
        <v>402077</v>
      </c>
      <c r="G13" s="1364">
        <v>96388</v>
      </c>
      <c r="H13" s="1364">
        <v>112973</v>
      </c>
      <c r="I13" s="1364">
        <v>147251</v>
      </c>
      <c r="J13" s="1365">
        <v>131160</v>
      </c>
    </row>
    <row r="14" spans="1:10" ht="15.75">
      <c r="A14" s="1344"/>
      <c r="B14" s="1345"/>
      <c r="C14" s="1346" t="s">
        <v>583</v>
      </c>
      <c r="D14" s="1264">
        <v>10610</v>
      </c>
      <c r="E14" s="1264">
        <v>259126</v>
      </c>
      <c r="F14" s="1264">
        <v>317355</v>
      </c>
      <c r="G14" s="1364">
        <v>38373</v>
      </c>
      <c r="H14" s="1364">
        <v>44976</v>
      </c>
      <c r="I14" s="1364">
        <v>58622</v>
      </c>
      <c r="J14" s="1365">
        <v>52216</v>
      </c>
    </row>
    <row r="15" spans="1:10" ht="15.75">
      <c r="A15" s="1344"/>
      <c r="B15" s="1345"/>
      <c r="C15" s="1346" t="s">
        <v>545</v>
      </c>
      <c r="D15" s="1264">
        <v>505424</v>
      </c>
      <c r="E15" s="1264">
        <v>292089</v>
      </c>
      <c r="F15" s="1264">
        <v>367682</v>
      </c>
      <c r="G15" s="1364">
        <v>59169</v>
      </c>
      <c r="H15" s="1364">
        <v>69350</v>
      </c>
      <c r="I15" s="1364">
        <v>90393</v>
      </c>
      <c r="J15" s="1365">
        <v>80515</v>
      </c>
    </row>
    <row r="16" spans="1:10" ht="15.75">
      <c r="A16" s="1344"/>
      <c r="B16" s="1345"/>
      <c r="C16" s="1346" t="s">
        <v>548</v>
      </c>
      <c r="D16" s="1264">
        <v>96470</v>
      </c>
      <c r="E16" s="1264">
        <v>289186</v>
      </c>
      <c r="F16" s="1264">
        <v>354171</v>
      </c>
      <c r="G16" s="1396">
        <v>94643</v>
      </c>
      <c r="H16" s="1396">
        <v>110928</v>
      </c>
      <c r="I16" s="1396">
        <v>144586</v>
      </c>
      <c r="J16" s="1397">
        <v>128786</v>
      </c>
    </row>
    <row r="17" spans="1:10" ht="16.5" thickBot="1">
      <c r="A17" s="1349"/>
      <c r="B17" s="1350"/>
      <c r="C17" s="1351" t="s">
        <v>553</v>
      </c>
      <c r="D17" s="1352">
        <v>72074</v>
      </c>
      <c r="E17" s="1352">
        <v>51091</v>
      </c>
      <c r="F17" s="1352">
        <v>51837</v>
      </c>
      <c r="G17" s="1398">
        <v>0</v>
      </c>
      <c r="H17" s="1398">
        <v>0</v>
      </c>
      <c r="I17" s="1398">
        <v>0</v>
      </c>
      <c r="J17" s="1399">
        <v>0</v>
      </c>
    </row>
    <row r="18" spans="1:10" ht="16.5" thickBot="1">
      <c r="A18" s="1404"/>
      <c r="B18" s="1405" t="s">
        <v>590</v>
      </c>
      <c r="C18" s="1405"/>
      <c r="D18" s="1050">
        <v>2991358</v>
      </c>
      <c r="E18" s="1050">
        <v>6464416</v>
      </c>
      <c r="F18" s="1050">
        <v>7983127</v>
      </c>
      <c r="G18" s="1357">
        <v>1352846</v>
      </c>
      <c r="H18" s="1357">
        <v>1519446</v>
      </c>
      <c r="I18" s="1357">
        <v>1906162</v>
      </c>
      <c r="J18" s="1358">
        <v>1833008</v>
      </c>
    </row>
    <row r="19" spans="1:10" ht="15.75">
      <c r="A19" s="1360"/>
      <c r="B19" s="1361" t="s">
        <v>591</v>
      </c>
      <c r="C19" s="1361" t="s">
        <v>2302</v>
      </c>
      <c r="D19" s="914">
        <v>2018035</v>
      </c>
      <c r="E19" s="914">
        <v>8198312</v>
      </c>
      <c r="F19" s="914">
        <v>22411480</v>
      </c>
      <c r="G19" s="1394">
        <v>31151561</v>
      </c>
      <c r="H19" s="1394">
        <v>30522241</v>
      </c>
      <c r="I19" s="1394">
        <v>29341449</v>
      </c>
      <c r="J19" s="1395">
        <v>18018441</v>
      </c>
    </row>
    <row r="20" spans="1:10" ht="15.75">
      <c r="A20" s="1362"/>
      <c r="B20" s="1363"/>
      <c r="C20" s="1363" t="s">
        <v>593</v>
      </c>
      <c r="D20" s="1264"/>
      <c r="E20" s="1264"/>
      <c r="F20" s="1264"/>
      <c r="G20" s="1364"/>
      <c r="H20" s="1364"/>
      <c r="I20" s="1364"/>
      <c r="J20" s="1365"/>
    </row>
    <row r="21" spans="1:10" ht="15.75">
      <c r="A21" s="1362"/>
      <c r="B21" s="1363"/>
      <c r="C21" s="1363" t="s">
        <v>594</v>
      </c>
      <c r="D21" s="1264"/>
      <c r="E21" s="1264"/>
      <c r="F21" s="1264"/>
      <c r="G21" s="1364"/>
      <c r="H21" s="1364"/>
      <c r="I21" s="1364"/>
      <c r="J21" s="1365"/>
    </row>
    <row r="22" spans="1:10" ht="15.75">
      <c r="A22" s="1362"/>
      <c r="B22" s="1363"/>
      <c r="C22" s="1363" t="s">
        <v>595</v>
      </c>
      <c r="D22" s="1264"/>
      <c r="E22" s="1264"/>
      <c r="F22" s="1264"/>
      <c r="G22" s="1364"/>
      <c r="H22" s="1364"/>
      <c r="I22" s="1364"/>
      <c r="J22" s="1365"/>
    </row>
    <row r="23" spans="1:10" ht="15.75">
      <c r="A23" s="1362"/>
      <c r="B23" s="1363"/>
      <c r="C23" s="1363" t="s">
        <v>596</v>
      </c>
      <c r="D23" s="1264"/>
      <c r="E23" s="1264"/>
      <c r="F23" s="1264"/>
      <c r="G23" s="1364">
        <v>142045</v>
      </c>
      <c r="H23" s="1364">
        <v>161724</v>
      </c>
      <c r="I23" s="1364">
        <v>204873</v>
      </c>
      <c r="J23" s="1365">
        <v>191415</v>
      </c>
    </row>
    <row r="24" spans="1:10" ht="15.75">
      <c r="A24" s="1362"/>
      <c r="B24" s="1363"/>
      <c r="C24" s="1363" t="s">
        <v>597</v>
      </c>
      <c r="D24" s="1264">
        <v>258565</v>
      </c>
      <c r="E24" s="1264">
        <v>5565881</v>
      </c>
      <c r="F24" s="1264">
        <v>5959070</v>
      </c>
      <c r="G24" s="1364">
        <v>2769697</v>
      </c>
      <c r="H24" s="1364">
        <v>2792034</v>
      </c>
      <c r="I24" s="1364">
        <v>2890964</v>
      </c>
      <c r="J24" s="1365">
        <v>1947075</v>
      </c>
    </row>
    <row r="25" spans="1:10" ht="15.75">
      <c r="A25" s="1362"/>
      <c r="B25" s="1363"/>
      <c r="C25" s="1363" t="s">
        <v>598</v>
      </c>
      <c r="D25" s="1264"/>
      <c r="E25" s="1264">
        <v>229900</v>
      </c>
      <c r="F25" s="1264">
        <v>256720</v>
      </c>
      <c r="G25" s="1364">
        <v>2255636</v>
      </c>
      <c r="H25" s="1364">
        <v>2079793</v>
      </c>
      <c r="I25" s="1364">
        <v>1657000</v>
      </c>
      <c r="J25" s="1365">
        <v>278302</v>
      </c>
    </row>
    <row r="26" spans="1:10" ht="15.75">
      <c r="A26" s="1362"/>
      <c r="B26" s="1363"/>
      <c r="C26" s="1363" t="s">
        <v>599</v>
      </c>
      <c r="D26" s="1264"/>
      <c r="E26" s="1264"/>
      <c r="F26" s="1264"/>
      <c r="G26" s="1364"/>
      <c r="H26" s="1364"/>
      <c r="I26" s="1364"/>
      <c r="J26" s="1365"/>
    </row>
    <row r="27" spans="1:10" ht="15.75">
      <c r="A27" s="1362"/>
      <c r="B27" s="1363"/>
      <c r="C27" s="1363" t="s">
        <v>600</v>
      </c>
      <c r="D27" s="1264"/>
      <c r="E27" s="1264"/>
      <c r="F27" s="1264"/>
      <c r="G27" s="1364">
        <v>166384</v>
      </c>
      <c r="H27" s="1364">
        <v>151490</v>
      </c>
      <c r="I27" s="1364">
        <v>112506</v>
      </c>
      <c r="J27" s="1365">
        <v>43924</v>
      </c>
    </row>
    <row r="28" spans="1:10" ht="15.75">
      <c r="A28" s="1362"/>
      <c r="B28" s="1363"/>
      <c r="C28" s="1363" t="s">
        <v>601</v>
      </c>
      <c r="D28" s="1264"/>
      <c r="E28" s="1264"/>
      <c r="F28" s="1264"/>
      <c r="G28" s="1364"/>
      <c r="H28" s="1364"/>
      <c r="I28" s="1364"/>
      <c r="J28" s="1365"/>
    </row>
    <row r="29" spans="1:10" ht="15.75">
      <c r="A29" s="1362"/>
      <c r="B29" s="1363"/>
      <c r="C29" s="1363" t="s">
        <v>602</v>
      </c>
      <c r="D29" s="1264"/>
      <c r="E29" s="1264"/>
      <c r="F29" s="1264"/>
      <c r="G29" s="1364">
        <v>0</v>
      </c>
      <c r="H29" s="1364">
        <v>0</v>
      </c>
      <c r="I29" s="1364">
        <v>0</v>
      </c>
      <c r="J29" s="1365">
        <v>0</v>
      </c>
    </row>
    <row r="30" spans="1:10" ht="15.75">
      <c r="A30" s="1362"/>
      <c r="B30" s="1363"/>
      <c r="C30" s="1363" t="s">
        <v>603</v>
      </c>
      <c r="D30" s="1264"/>
      <c r="E30" s="1264"/>
      <c r="F30" s="1264"/>
      <c r="G30" s="1364"/>
      <c r="H30" s="1364"/>
      <c r="I30" s="1364"/>
      <c r="J30" s="1365"/>
    </row>
    <row r="31" spans="1:10" ht="15.75">
      <c r="A31" s="1362"/>
      <c r="B31" s="1363"/>
      <c r="C31" s="1366" t="s">
        <v>604</v>
      </c>
      <c r="D31" s="1264"/>
      <c r="E31" s="1264">
        <v>293908</v>
      </c>
      <c r="F31" s="1264">
        <v>348021</v>
      </c>
      <c r="G31" s="1364">
        <v>128788</v>
      </c>
      <c r="H31" s="1364">
        <v>146552</v>
      </c>
      <c r="I31" s="1364">
        <v>185455</v>
      </c>
      <c r="J31" s="1365">
        <v>160377</v>
      </c>
    </row>
    <row r="32" spans="1:10" ht="15.75">
      <c r="A32" s="1362"/>
      <c r="B32" s="1363"/>
      <c r="C32" s="1363" t="s">
        <v>605</v>
      </c>
      <c r="D32" s="1264"/>
      <c r="E32" s="1264"/>
      <c r="F32" s="1264"/>
      <c r="G32" s="1364"/>
      <c r="H32" s="1364"/>
      <c r="I32" s="1364"/>
      <c r="J32" s="1365"/>
    </row>
    <row r="33" spans="1:10" ht="15.75">
      <c r="A33" s="1362"/>
      <c r="B33" s="1363"/>
      <c r="C33" s="1363" t="s">
        <v>606</v>
      </c>
      <c r="D33" s="1264"/>
      <c r="E33" s="1264"/>
      <c r="F33" s="1264"/>
      <c r="G33" s="1364"/>
      <c r="H33" s="1364"/>
      <c r="I33" s="1364"/>
      <c r="J33" s="1365"/>
    </row>
    <row r="34" spans="1:10" ht="15.75">
      <c r="A34" s="1362"/>
      <c r="B34" s="1363"/>
      <c r="C34" s="1367" t="s">
        <v>607</v>
      </c>
      <c r="D34" s="1264">
        <v>258255</v>
      </c>
      <c r="E34" s="1264">
        <v>394600</v>
      </c>
      <c r="F34" s="1264">
        <v>387750</v>
      </c>
      <c r="G34" s="1364">
        <v>293014</v>
      </c>
      <c r="H34" s="1364">
        <v>306100</v>
      </c>
      <c r="I34" s="1364">
        <v>315500</v>
      </c>
      <c r="J34" s="1365">
        <v>218800</v>
      </c>
    </row>
    <row r="35" spans="1:10" ht="16.5" thickBot="1">
      <c r="A35" s="1362"/>
      <c r="B35" s="1363"/>
      <c r="C35" s="1363" t="s">
        <v>608</v>
      </c>
      <c r="D35" s="1264"/>
      <c r="E35" s="1264">
        <v>5747098</v>
      </c>
      <c r="F35" s="1264">
        <v>14873199</v>
      </c>
      <c r="G35" s="1364">
        <v>11839486</v>
      </c>
      <c r="H35" s="1364">
        <v>12999114</v>
      </c>
      <c r="I35" s="1364">
        <v>13223539</v>
      </c>
      <c r="J35" s="1365">
        <v>7178757</v>
      </c>
    </row>
    <row r="36" spans="1:10" ht="16.5" thickBot="1">
      <c r="A36" s="1404"/>
      <c r="B36" s="1405" t="s">
        <v>609</v>
      </c>
      <c r="C36" s="1405"/>
      <c r="D36" s="1050">
        <v>2534855</v>
      </c>
      <c r="E36" s="1050">
        <v>20429699</v>
      </c>
      <c r="F36" s="1050">
        <v>44236240</v>
      </c>
      <c r="G36" s="1357">
        <v>48746611</v>
      </c>
      <c r="H36" s="1357">
        <v>49159048</v>
      </c>
      <c r="I36" s="1357">
        <v>47931286</v>
      </c>
      <c r="J36" s="1358">
        <v>28037091</v>
      </c>
    </row>
    <row r="37" spans="1:10" ht="16.5" thickBot="1">
      <c r="A37" s="1404" t="s">
        <v>623</v>
      </c>
      <c r="B37" s="1405"/>
      <c r="C37" s="1405"/>
      <c r="D37" s="1050">
        <v>5526213</v>
      </c>
      <c r="E37" s="1050">
        <v>26894115</v>
      </c>
      <c r="F37" s="1050">
        <v>52219367</v>
      </c>
      <c r="G37" s="1357">
        <v>50099457</v>
      </c>
      <c r="H37" s="1357">
        <v>50678494</v>
      </c>
      <c r="I37" s="1357">
        <v>49837448</v>
      </c>
      <c r="J37" s="1358">
        <v>29870099</v>
      </c>
    </row>
    <row r="38" spans="1:10" ht="16.5" thickBot="1">
      <c r="A38" s="1406"/>
      <c r="B38" s="1407" t="s">
        <v>611</v>
      </c>
      <c r="C38" s="1407" t="s">
        <v>612</v>
      </c>
      <c r="D38" s="1408">
        <v>800730</v>
      </c>
      <c r="E38" s="1408">
        <v>2212001</v>
      </c>
      <c r="F38" s="1408">
        <v>2702090</v>
      </c>
      <c r="G38" s="1409">
        <v>539694</v>
      </c>
      <c r="H38" s="1409">
        <v>606156</v>
      </c>
      <c r="I38" s="1409">
        <v>760429</v>
      </c>
      <c r="J38" s="1410">
        <v>731246</v>
      </c>
    </row>
    <row r="39" spans="1:10">
      <c r="A39" s="1380"/>
      <c r="B39" s="1380"/>
      <c r="C39" s="1380"/>
      <c r="D39" s="1381"/>
      <c r="E39" s="1381"/>
      <c r="F39" s="1381"/>
      <c r="G39" s="1381"/>
      <c r="H39" s="1381"/>
      <c r="I39" s="1381"/>
      <c r="J39" s="1381"/>
    </row>
    <row r="40" spans="1:10">
      <c r="A40" s="1380" t="s">
        <v>269</v>
      </c>
      <c r="B40" s="1380" t="s">
        <v>613</v>
      </c>
      <c r="C40" s="1380"/>
      <c r="D40" s="1380"/>
      <c r="E40" s="1380"/>
      <c r="F40" s="1380"/>
      <c r="G40" s="1063"/>
      <c r="H40" s="1063"/>
      <c r="I40" s="1063"/>
      <c r="J40" s="1063"/>
    </row>
    <row r="41" spans="1:10">
      <c r="A41" s="1380"/>
      <c r="B41" s="1388" t="s">
        <v>614</v>
      </c>
    </row>
    <row r="42" spans="1:10">
      <c r="B42" s="1386" t="s">
        <v>615</v>
      </c>
    </row>
    <row r="43" spans="1:10">
      <c r="B43" s="942" t="s">
        <v>616</v>
      </c>
    </row>
  </sheetData>
  <pageMargins left="0" right="0" top="0" bottom="0" header="0.3" footer="0.3"/>
  <pageSetup scale="5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FCD51-436D-4BB1-B75A-37CE2804B878}">
  <sheetPr codeName="Sheet20">
    <pageSetUpPr fitToPage="1"/>
  </sheetPr>
  <dimension ref="A1:K43"/>
  <sheetViews>
    <sheetView zoomScaleNormal="100" workbookViewId="0">
      <selection sqref="A1:XFD1048576"/>
    </sheetView>
  </sheetViews>
  <sheetFormatPr defaultColWidth="8.625" defaultRowHeight="15"/>
  <cols>
    <col min="1" max="1" width="13.5" style="942" customWidth="1"/>
    <col min="2" max="2" width="30.125" style="942" customWidth="1"/>
    <col min="3" max="3" width="69.125" style="942" customWidth="1"/>
    <col min="4" max="6" width="20.875" style="942" customWidth="1"/>
    <col min="7" max="10" width="20.875" style="1332" customWidth="1"/>
    <col min="11" max="11" width="8.625" style="1332"/>
    <col min="12" max="16384" width="8.625" style="1386"/>
  </cols>
  <sheetData>
    <row r="1" spans="1:11" ht="15.75">
      <c r="A1" s="25" t="s">
        <v>95</v>
      </c>
      <c r="B1" s="466" t="str">
        <f>PA_NAME</f>
        <v>Southern California Edison</v>
      </c>
    </row>
    <row r="2" spans="1:11" ht="15.75">
      <c r="A2" s="25" t="s">
        <v>96</v>
      </c>
      <c r="B2" s="466" t="s">
        <v>274</v>
      </c>
    </row>
    <row r="3" spans="1:11">
      <c r="A3" s="1333" t="s">
        <v>624</v>
      </c>
    </row>
    <row r="6" spans="1:11" ht="15.75" thickBot="1"/>
    <row r="7" spans="1:11" s="1403" customFormat="1" ht="30.75" thickBot="1">
      <c r="A7" s="1334" t="s">
        <v>418</v>
      </c>
      <c r="B7" s="1335" t="s">
        <v>585</v>
      </c>
      <c r="C7" s="1335" t="s">
        <v>579</v>
      </c>
      <c r="D7" s="1336" t="s">
        <v>1981</v>
      </c>
      <c r="E7" s="1336" t="s">
        <v>586</v>
      </c>
      <c r="F7" s="1336" t="s">
        <v>618</v>
      </c>
      <c r="G7" s="1336" t="s">
        <v>558</v>
      </c>
      <c r="H7" s="1336" t="s">
        <v>559</v>
      </c>
      <c r="I7" s="1336" t="s">
        <v>560</v>
      </c>
      <c r="J7" s="1337" t="s">
        <v>561</v>
      </c>
      <c r="K7" s="1338"/>
    </row>
    <row r="8" spans="1:11" ht="15.75">
      <c r="A8" s="1339" t="s">
        <v>26</v>
      </c>
      <c r="B8" s="1340" t="s">
        <v>588</v>
      </c>
      <c r="C8" s="1341" t="s">
        <v>504</v>
      </c>
      <c r="D8" s="914">
        <v>151254</v>
      </c>
      <c r="E8" s="914">
        <v>147451</v>
      </c>
      <c r="F8" s="914">
        <v>172264</v>
      </c>
      <c r="G8" s="1394">
        <v>261742</v>
      </c>
      <c r="H8" s="1394">
        <v>306780</v>
      </c>
      <c r="I8" s="1394">
        <v>333219</v>
      </c>
      <c r="J8" s="1395">
        <v>356167</v>
      </c>
    </row>
    <row r="9" spans="1:11" ht="15.75">
      <c r="A9" s="1344"/>
      <c r="B9" s="1345"/>
      <c r="C9" s="1346" t="s">
        <v>580</v>
      </c>
      <c r="D9" s="1264">
        <f>516713-65054</f>
        <v>451659</v>
      </c>
      <c r="E9" s="1264">
        <v>126732</v>
      </c>
      <c r="F9" s="1264">
        <v>139470</v>
      </c>
      <c r="G9" s="1364">
        <v>261156</v>
      </c>
      <c r="H9" s="1364">
        <v>287872</v>
      </c>
      <c r="I9" s="1364">
        <v>300599</v>
      </c>
      <c r="J9" s="1365">
        <v>356653</v>
      </c>
    </row>
    <row r="10" spans="1:11" ht="15.75">
      <c r="A10" s="1344"/>
      <c r="B10" s="1345"/>
      <c r="C10" s="1346" t="s">
        <v>589</v>
      </c>
      <c r="D10" s="1264">
        <v>178453</v>
      </c>
      <c r="E10" s="1264">
        <f>53616-16554</f>
        <v>37062</v>
      </c>
      <c r="F10" s="1264">
        <f>60366-17532</f>
        <v>42834</v>
      </c>
      <c r="G10" s="1347">
        <v>272140</v>
      </c>
      <c r="H10" s="1347">
        <v>264413</v>
      </c>
      <c r="I10" s="1347">
        <v>317653</v>
      </c>
      <c r="J10" s="1348">
        <v>332530</v>
      </c>
    </row>
    <row r="11" spans="1:11" ht="15.75">
      <c r="A11" s="1344"/>
      <c r="B11" s="1345"/>
      <c r="C11" s="1346" t="s">
        <v>581</v>
      </c>
      <c r="D11" s="1264">
        <v>19454</v>
      </c>
      <c r="E11" s="1264">
        <v>18914</v>
      </c>
      <c r="F11" s="1264">
        <v>19564</v>
      </c>
      <c r="G11" s="1364">
        <v>0</v>
      </c>
      <c r="H11" s="1364">
        <v>0</v>
      </c>
      <c r="I11" s="1364">
        <v>0</v>
      </c>
      <c r="J11" s="1365">
        <v>0</v>
      </c>
    </row>
    <row r="12" spans="1:11" ht="15.75">
      <c r="A12" s="1344"/>
      <c r="B12" s="1345"/>
      <c r="C12" s="1346" t="s">
        <v>582</v>
      </c>
      <c r="D12" s="1264">
        <v>10616</v>
      </c>
      <c r="E12" s="1264">
        <v>9909</v>
      </c>
      <c r="F12" s="1264">
        <v>10250</v>
      </c>
      <c r="G12" s="1347">
        <v>0</v>
      </c>
      <c r="H12" s="1347">
        <v>0</v>
      </c>
      <c r="I12" s="1347">
        <v>0</v>
      </c>
      <c r="J12" s="1348">
        <v>0</v>
      </c>
    </row>
    <row r="13" spans="1:11" ht="15.75">
      <c r="A13" s="1344"/>
      <c r="B13" s="1345"/>
      <c r="C13" s="1346" t="s">
        <v>530</v>
      </c>
      <c r="D13" s="1264">
        <v>39142</v>
      </c>
      <c r="E13" s="1264">
        <v>23640</v>
      </c>
      <c r="F13" s="1264">
        <v>27508</v>
      </c>
      <c r="G13" s="1364">
        <v>77110</v>
      </c>
      <c r="H13" s="1364">
        <v>90378</v>
      </c>
      <c r="I13" s="1364">
        <v>98167</v>
      </c>
      <c r="J13" s="1365">
        <v>104928</v>
      </c>
    </row>
    <row r="14" spans="1:11" ht="15.75">
      <c r="A14" s="1344"/>
      <c r="B14" s="1345"/>
      <c r="C14" s="1346" t="s">
        <v>583</v>
      </c>
      <c r="D14" s="1264">
        <v>13665</v>
      </c>
      <c r="E14" s="1264">
        <v>18659</v>
      </c>
      <c r="F14" s="1264">
        <v>21711</v>
      </c>
      <c r="G14" s="1364">
        <v>30698</v>
      </c>
      <c r="H14" s="1364">
        <v>35981</v>
      </c>
      <c r="I14" s="1364">
        <v>39082</v>
      </c>
      <c r="J14" s="1365">
        <v>41773</v>
      </c>
    </row>
    <row r="15" spans="1:11" ht="15.75">
      <c r="A15" s="1344"/>
      <c r="B15" s="1345"/>
      <c r="C15" s="1346" t="s">
        <v>545</v>
      </c>
      <c r="D15" s="1264">
        <v>354724</v>
      </c>
      <c r="E15" s="1264">
        <v>13357</v>
      </c>
      <c r="F15" s="1264">
        <v>13193</v>
      </c>
      <c r="G15" s="1364">
        <v>47335</v>
      </c>
      <c r="H15" s="1364">
        <v>55480</v>
      </c>
      <c r="I15" s="1364">
        <v>60262</v>
      </c>
      <c r="J15" s="1365">
        <v>64412</v>
      </c>
    </row>
    <row r="16" spans="1:11" ht="15.75">
      <c r="A16" s="1344"/>
      <c r="B16" s="1345"/>
      <c r="C16" s="1346" t="s">
        <v>548</v>
      </c>
      <c r="D16" s="1264">
        <v>35640</v>
      </c>
      <c r="E16" s="1264">
        <f>41987-21164</f>
        <v>20823</v>
      </c>
      <c r="F16" s="1264">
        <f>48040-23810</f>
        <v>24230</v>
      </c>
      <c r="G16" s="1396">
        <v>75714</v>
      </c>
      <c r="H16" s="1396">
        <v>88743</v>
      </c>
      <c r="I16" s="1396">
        <v>96391</v>
      </c>
      <c r="J16" s="1397">
        <v>103029</v>
      </c>
    </row>
    <row r="17" spans="1:11" ht="16.5" thickBot="1">
      <c r="A17" s="1349"/>
      <c r="B17" s="1350"/>
      <c r="C17" s="1351" t="s">
        <v>553</v>
      </c>
      <c r="D17" s="1352">
        <v>19137</v>
      </c>
      <c r="E17" s="1352">
        <v>5095</v>
      </c>
      <c r="F17" s="1352">
        <v>5270</v>
      </c>
      <c r="G17" s="1398">
        <v>0</v>
      </c>
      <c r="H17" s="1398">
        <v>0</v>
      </c>
      <c r="I17" s="1398">
        <v>0</v>
      </c>
      <c r="J17" s="1399">
        <v>0</v>
      </c>
    </row>
    <row r="18" spans="1:11" s="1418" customFormat="1" ht="16.5" thickBot="1">
      <c r="A18" s="1355"/>
      <c r="B18" s="1356" t="s">
        <v>590</v>
      </c>
      <c r="C18" s="1356"/>
      <c r="D18" s="1050">
        <f t="shared" ref="D18:J18" si="0">SUM(D8:D17)</f>
        <v>1273744</v>
      </c>
      <c r="E18" s="1050">
        <f t="shared" si="0"/>
        <v>421642</v>
      </c>
      <c r="F18" s="1050">
        <f t="shared" si="0"/>
        <v>476294</v>
      </c>
      <c r="G18" s="1357">
        <f t="shared" si="0"/>
        <v>1025895</v>
      </c>
      <c r="H18" s="1357">
        <f t="shared" si="0"/>
        <v>1129647</v>
      </c>
      <c r="I18" s="1357">
        <f t="shared" si="0"/>
        <v>1245373</v>
      </c>
      <c r="J18" s="1358">
        <f t="shared" si="0"/>
        <v>1359492</v>
      </c>
      <c r="K18" s="1359"/>
    </row>
    <row r="19" spans="1:11" ht="15.75">
      <c r="A19" s="1360"/>
      <c r="B19" s="1361" t="s">
        <v>591</v>
      </c>
      <c r="C19" s="1361" t="s">
        <v>2302</v>
      </c>
      <c r="D19" s="914"/>
      <c r="E19" s="914">
        <v>1981132</v>
      </c>
      <c r="F19" s="914">
        <v>2377359</v>
      </c>
      <c r="G19" s="1394">
        <v>4655643</v>
      </c>
      <c r="H19" s="1394">
        <v>4786416</v>
      </c>
      <c r="I19" s="1394">
        <v>5549304</v>
      </c>
      <c r="J19" s="1395">
        <v>10811225</v>
      </c>
    </row>
    <row r="20" spans="1:11" ht="15.75">
      <c r="A20" s="1362"/>
      <c r="B20" s="1363"/>
      <c r="C20" s="1363" t="s">
        <v>593</v>
      </c>
      <c r="D20" s="1264"/>
      <c r="E20" s="1264"/>
      <c r="F20" s="1264"/>
      <c r="G20" s="1364"/>
      <c r="H20" s="1364"/>
      <c r="I20" s="1364"/>
      <c r="J20" s="1365"/>
    </row>
    <row r="21" spans="1:11" ht="15.75">
      <c r="A21" s="1362"/>
      <c r="B21" s="1363"/>
      <c r="C21" s="1363" t="s">
        <v>594</v>
      </c>
      <c r="D21" s="1264"/>
      <c r="E21" s="1264"/>
      <c r="F21" s="1264"/>
      <c r="G21" s="1364"/>
      <c r="H21" s="1364"/>
      <c r="I21" s="1364"/>
      <c r="J21" s="1365"/>
    </row>
    <row r="22" spans="1:11" ht="15.75">
      <c r="A22" s="1362"/>
      <c r="B22" s="1363"/>
      <c r="C22" s="1363" t="s">
        <v>595</v>
      </c>
      <c r="D22" s="1264"/>
      <c r="E22" s="1264"/>
      <c r="F22" s="1264"/>
      <c r="G22" s="1364"/>
      <c r="H22" s="1364"/>
      <c r="I22" s="1364"/>
      <c r="J22" s="1365"/>
    </row>
    <row r="23" spans="1:11" ht="15.75">
      <c r="A23" s="1362"/>
      <c r="B23" s="1363"/>
      <c r="C23" s="1363" t="s">
        <v>596</v>
      </c>
      <c r="D23" s="1264"/>
      <c r="E23" s="1264"/>
      <c r="F23" s="1264"/>
      <c r="G23" s="1364">
        <v>113636</v>
      </c>
      <c r="H23" s="1364">
        <v>129379</v>
      </c>
      <c r="I23" s="1364">
        <v>136582</v>
      </c>
      <c r="J23" s="1365">
        <v>153132</v>
      </c>
    </row>
    <row r="24" spans="1:11" ht="15.75">
      <c r="A24" s="1362"/>
      <c r="B24" s="1363"/>
      <c r="C24" s="1363" t="s">
        <v>597</v>
      </c>
      <c r="D24" s="1264">
        <v>128190</v>
      </c>
      <c r="E24" s="1264">
        <v>54960</v>
      </c>
      <c r="F24" s="1264">
        <v>19500</v>
      </c>
      <c r="G24" s="1364">
        <v>7758</v>
      </c>
      <c r="H24" s="1364">
        <v>8828</v>
      </c>
      <c r="I24" s="1364">
        <v>9309</v>
      </c>
      <c r="J24" s="1365">
        <v>9660</v>
      </c>
    </row>
    <row r="25" spans="1:11" ht="15.75">
      <c r="A25" s="1362"/>
      <c r="B25" s="1363"/>
      <c r="C25" s="1363" t="s">
        <v>598</v>
      </c>
      <c r="D25" s="1264"/>
      <c r="E25" s="1264">
        <v>16554</v>
      </c>
      <c r="F25" s="1264">
        <v>17532</v>
      </c>
      <c r="G25" s="1364">
        <v>90909</v>
      </c>
      <c r="H25" s="1364">
        <v>91034</v>
      </c>
      <c r="I25" s="1364">
        <v>112000</v>
      </c>
      <c r="J25" s="1365">
        <v>102642</v>
      </c>
    </row>
    <row r="26" spans="1:11" ht="15.75">
      <c r="A26" s="1362"/>
      <c r="B26" s="1363"/>
      <c r="C26" s="1363" t="s">
        <v>599</v>
      </c>
      <c r="D26" s="1264"/>
      <c r="E26" s="1264"/>
      <c r="F26" s="1264"/>
      <c r="G26" s="1364"/>
      <c r="H26" s="1364"/>
      <c r="I26" s="1364"/>
      <c r="J26" s="1365"/>
    </row>
    <row r="27" spans="1:11" ht="15.75">
      <c r="A27" s="1362"/>
      <c r="B27" s="1363"/>
      <c r="C27" s="1363" t="s">
        <v>600</v>
      </c>
      <c r="D27" s="1264"/>
      <c r="E27" s="1264"/>
      <c r="F27" s="1264"/>
      <c r="G27" s="1364"/>
      <c r="H27" s="1364"/>
      <c r="I27" s="1364"/>
      <c r="J27" s="1365"/>
    </row>
    <row r="28" spans="1:11" ht="15.75">
      <c r="A28" s="1362"/>
      <c r="B28" s="1363"/>
      <c r="C28" s="1363" t="s">
        <v>601</v>
      </c>
      <c r="D28" s="1264"/>
      <c r="E28" s="1264"/>
      <c r="F28" s="1264"/>
      <c r="G28" s="1364"/>
      <c r="H28" s="1364"/>
      <c r="I28" s="1364"/>
      <c r="J28" s="1365"/>
    </row>
    <row r="29" spans="1:11" ht="15.75">
      <c r="A29" s="1362"/>
      <c r="B29" s="1363"/>
      <c r="C29" s="1363" t="s">
        <v>602</v>
      </c>
      <c r="D29" s="1264"/>
      <c r="E29" s="1264"/>
      <c r="F29" s="1264"/>
      <c r="G29" s="1364"/>
      <c r="H29" s="1364"/>
      <c r="I29" s="1364"/>
      <c r="J29" s="1365"/>
    </row>
    <row r="30" spans="1:11" ht="15.75">
      <c r="A30" s="1362"/>
      <c r="B30" s="1363"/>
      <c r="C30" s="1363" t="s">
        <v>603</v>
      </c>
      <c r="D30" s="1264"/>
      <c r="E30" s="1264"/>
      <c r="F30" s="1264"/>
      <c r="G30" s="1364"/>
      <c r="H30" s="1364"/>
      <c r="I30" s="1364"/>
      <c r="J30" s="1365"/>
    </row>
    <row r="31" spans="1:11" ht="15.75">
      <c r="A31" s="1362"/>
      <c r="B31" s="1363"/>
      <c r="C31" s="1366" t="s">
        <v>604</v>
      </c>
      <c r="D31" s="1264"/>
      <c r="E31" s="1264">
        <v>21164</v>
      </c>
      <c r="F31" s="1264">
        <v>23810</v>
      </c>
      <c r="G31" s="1364">
        <v>103030</v>
      </c>
      <c r="H31" s="1364">
        <v>117241</v>
      </c>
      <c r="I31" s="1364">
        <v>123636</v>
      </c>
      <c r="J31" s="1365">
        <v>128302</v>
      </c>
    </row>
    <row r="32" spans="1:11" ht="15.75">
      <c r="A32" s="1362"/>
      <c r="B32" s="1363"/>
      <c r="C32" s="1363" t="s">
        <v>605</v>
      </c>
      <c r="D32" s="1264"/>
      <c r="E32" s="1264"/>
      <c r="F32" s="1264"/>
      <c r="G32" s="1364"/>
      <c r="H32" s="1364"/>
      <c r="I32" s="1364"/>
      <c r="J32" s="1365"/>
    </row>
    <row r="33" spans="1:11" ht="15.75">
      <c r="A33" s="1362"/>
      <c r="B33" s="1363"/>
      <c r="C33" s="1363" t="s">
        <v>606</v>
      </c>
      <c r="D33" s="1264"/>
      <c r="E33" s="1264"/>
      <c r="F33" s="1264"/>
      <c r="G33" s="1364"/>
      <c r="H33" s="1364"/>
      <c r="I33" s="1364"/>
      <c r="J33" s="1365"/>
    </row>
    <row r="34" spans="1:11" ht="15.75">
      <c r="A34" s="1362"/>
      <c r="B34" s="1363"/>
      <c r="C34" s="1367" t="s">
        <v>607</v>
      </c>
      <c r="D34" s="1264">
        <v>478649</v>
      </c>
      <c r="E34" s="1264"/>
      <c r="F34" s="1264"/>
      <c r="G34" s="1364"/>
      <c r="H34" s="1364"/>
      <c r="I34" s="1364"/>
      <c r="J34" s="1365"/>
    </row>
    <row r="35" spans="1:11" ht="16.5" thickBot="1">
      <c r="A35" s="1362"/>
      <c r="B35" s="1363"/>
      <c r="C35" s="1363" t="s">
        <v>608</v>
      </c>
      <c r="D35" s="1264">
        <v>0</v>
      </c>
      <c r="E35" s="1264">
        <v>3200000</v>
      </c>
      <c r="F35" s="1264">
        <v>3840000</v>
      </c>
      <c r="G35" s="1364">
        <v>1635516</v>
      </c>
      <c r="H35" s="1364">
        <v>1810132</v>
      </c>
      <c r="I35" s="1364">
        <v>2280431</v>
      </c>
      <c r="J35" s="1365">
        <v>4029391</v>
      </c>
    </row>
    <row r="36" spans="1:11" s="1418" customFormat="1" ht="16.5" thickBot="1">
      <c r="A36" s="1355"/>
      <c r="B36" s="1356" t="s">
        <v>609</v>
      </c>
      <c r="C36" s="1356"/>
      <c r="D36" s="1050">
        <f t="shared" ref="D36:J36" si="1">SUM(D19:D35)</f>
        <v>606839</v>
      </c>
      <c r="E36" s="1050">
        <f t="shared" si="1"/>
        <v>5273810</v>
      </c>
      <c r="F36" s="1050">
        <f t="shared" si="1"/>
        <v>6278201</v>
      </c>
      <c r="G36" s="1357">
        <f t="shared" si="1"/>
        <v>6606492</v>
      </c>
      <c r="H36" s="1357">
        <f t="shared" si="1"/>
        <v>6943030</v>
      </c>
      <c r="I36" s="1357">
        <f t="shared" si="1"/>
        <v>8211262</v>
      </c>
      <c r="J36" s="1358">
        <f t="shared" si="1"/>
        <v>15234352</v>
      </c>
      <c r="K36" s="1359"/>
    </row>
    <row r="37" spans="1:11" s="1418" customFormat="1" ht="16.5" thickBot="1">
      <c r="A37" s="1355" t="s">
        <v>625</v>
      </c>
      <c r="B37" s="1356"/>
      <c r="C37" s="1356"/>
      <c r="D37" s="1050">
        <f t="shared" ref="D37:J37" si="2">+D36+D18</f>
        <v>1880583</v>
      </c>
      <c r="E37" s="1050">
        <f t="shared" si="2"/>
        <v>5695452</v>
      </c>
      <c r="F37" s="1050">
        <f t="shared" si="2"/>
        <v>6754495</v>
      </c>
      <c r="G37" s="1357">
        <f t="shared" si="2"/>
        <v>7632387</v>
      </c>
      <c r="H37" s="1357">
        <f t="shared" si="2"/>
        <v>8072677</v>
      </c>
      <c r="I37" s="1357">
        <f t="shared" si="2"/>
        <v>9456635</v>
      </c>
      <c r="J37" s="1358">
        <f t="shared" si="2"/>
        <v>16593844</v>
      </c>
      <c r="K37" s="1359"/>
    </row>
    <row r="38" spans="1:11" ht="16.5" thickBot="1">
      <c r="A38" s="1406"/>
      <c r="B38" s="1407" t="s">
        <v>611</v>
      </c>
      <c r="C38" s="1407" t="s">
        <v>612</v>
      </c>
      <c r="D38" s="1408">
        <v>358954</v>
      </c>
      <c r="E38" s="1408">
        <v>137680</v>
      </c>
      <c r="F38" s="1408">
        <v>153489</v>
      </c>
      <c r="G38" s="1409">
        <f>ROUND(+G18/1.03*0.4109,0)</f>
        <v>409262</v>
      </c>
      <c r="H38" s="1409">
        <f>ROUND(+H18/1.03*0.4109,0)</f>
        <v>450652</v>
      </c>
      <c r="I38" s="1409">
        <f>ROUND(+I18/1.03*0.4109,0)</f>
        <v>496819</v>
      </c>
      <c r="J38" s="1410">
        <f>ROUND(+J18/1.03*0.4109,0)</f>
        <v>542345</v>
      </c>
    </row>
    <row r="39" spans="1:11">
      <c r="A39" s="1380"/>
      <c r="B39" s="1380"/>
      <c r="C39" s="1380"/>
      <c r="D39" s="1381"/>
      <c r="E39" s="1381"/>
      <c r="F39" s="1381"/>
      <c r="G39" s="1382"/>
      <c r="H39" s="1382"/>
      <c r="I39" s="1382"/>
      <c r="J39" s="1382"/>
    </row>
    <row r="40" spans="1:11">
      <c r="A40" s="1380" t="s">
        <v>269</v>
      </c>
      <c r="B40" s="1380" t="s">
        <v>613</v>
      </c>
      <c r="C40" s="1380"/>
      <c r="D40" s="1380"/>
      <c r="E40" s="1380"/>
      <c r="F40" s="1380"/>
      <c r="G40" s="1063"/>
      <c r="H40" s="1063"/>
      <c r="I40" s="1063"/>
      <c r="J40" s="1063"/>
    </row>
    <row r="41" spans="1:11">
      <c r="A41" s="1380"/>
      <c r="B41" s="1388" t="s">
        <v>614</v>
      </c>
    </row>
    <row r="42" spans="1:11">
      <c r="B42" s="1386" t="s">
        <v>615</v>
      </c>
    </row>
    <row r="43" spans="1:11" ht="15.75">
      <c r="B43" s="1387" t="s">
        <v>616</v>
      </c>
    </row>
  </sheetData>
  <pageMargins left="0" right="0" top="0" bottom="0" header="0.3" footer="0.3"/>
  <pageSetup scale="5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A9729-1DB1-4C26-8D98-E1CD4A9605BB}">
  <sheetPr codeName="Sheet21">
    <pageSetUpPr fitToPage="1"/>
  </sheetPr>
  <dimension ref="A1:XFD43"/>
  <sheetViews>
    <sheetView topLeftCell="A61" zoomScaleNormal="100" workbookViewId="0">
      <selection sqref="A1:XFD1048576"/>
    </sheetView>
  </sheetViews>
  <sheetFormatPr defaultColWidth="8.625" defaultRowHeight="15"/>
  <cols>
    <col min="1" max="1" width="13.5" style="70" customWidth="1"/>
    <col min="2" max="2" width="30.125" style="70" customWidth="1"/>
    <col min="3" max="3" width="69.125" style="70" customWidth="1"/>
    <col min="4" max="6" width="20.625" style="70" customWidth="1"/>
    <col min="7" max="10" width="20.625" style="71" customWidth="1"/>
    <col min="11" max="16384" width="8.625" style="78"/>
  </cols>
  <sheetData>
    <row r="1" spans="1:10" ht="15.75">
      <c r="A1" s="25" t="s">
        <v>95</v>
      </c>
      <c r="B1" s="466" t="s">
        <v>1774</v>
      </c>
    </row>
    <row r="2" spans="1:10" ht="15.75">
      <c r="A2" s="25" t="s">
        <v>96</v>
      </c>
      <c r="B2" s="466" t="s">
        <v>274</v>
      </c>
    </row>
    <row r="3" spans="1:10">
      <c r="A3" s="72" t="s">
        <v>626</v>
      </c>
    </row>
    <row r="6" spans="1:10" ht="15.75" thickBot="1"/>
    <row r="7" spans="1:10" s="1414" customFormat="1" ht="30.75" thickBot="1">
      <c r="A7" s="1334" t="s">
        <v>418</v>
      </c>
      <c r="B7" s="1335" t="s">
        <v>585</v>
      </c>
      <c r="C7" s="1335" t="s">
        <v>579</v>
      </c>
      <c r="D7" s="1336" t="s">
        <v>1981</v>
      </c>
      <c r="E7" s="1336" t="s">
        <v>586</v>
      </c>
      <c r="F7" s="1336" t="s">
        <v>618</v>
      </c>
      <c r="G7" s="1336" t="s">
        <v>558</v>
      </c>
      <c r="H7" s="1336" t="s">
        <v>559</v>
      </c>
      <c r="I7" s="1336" t="s">
        <v>560</v>
      </c>
      <c r="J7" s="1337" t="s">
        <v>561</v>
      </c>
    </row>
    <row r="8" spans="1:10" ht="15.75">
      <c r="A8" s="1339" t="s">
        <v>627</v>
      </c>
      <c r="B8" s="1340" t="s">
        <v>588</v>
      </c>
      <c r="C8" s="1341" t="s">
        <v>504</v>
      </c>
      <c r="D8" s="914">
        <v>326239</v>
      </c>
      <c r="E8" s="914">
        <v>215849</v>
      </c>
      <c r="F8" s="914">
        <v>246901</v>
      </c>
      <c r="G8" s="1394">
        <v>850662</v>
      </c>
      <c r="H8" s="1394">
        <v>766949</v>
      </c>
      <c r="I8" s="1394">
        <v>749742</v>
      </c>
      <c r="J8" s="1395">
        <v>801375</v>
      </c>
    </row>
    <row r="9" spans="1:10" ht="15.75">
      <c r="A9" s="1344"/>
      <c r="B9" s="1345"/>
      <c r="C9" s="1346" t="s">
        <v>580</v>
      </c>
      <c r="D9" s="1264">
        <v>2081989</v>
      </c>
      <c r="E9" s="1264">
        <v>501445</v>
      </c>
      <c r="F9" s="1264">
        <v>407879</v>
      </c>
      <c r="G9" s="1364">
        <v>933723</v>
      </c>
      <c r="H9" s="1364">
        <v>811580</v>
      </c>
      <c r="I9" s="1364">
        <v>822564</v>
      </c>
      <c r="J9" s="1365">
        <v>892746</v>
      </c>
    </row>
    <row r="10" spans="1:10" ht="15.75">
      <c r="A10" s="1344"/>
      <c r="B10" s="1345"/>
      <c r="C10" s="1346" t="s">
        <v>589</v>
      </c>
      <c r="D10" s="1264">
        <v>180574</v>
      </c>
      <c r="E10" s="1264">
        <v>63876</v>
      </c>
      <c r="F10" s="1264">
        <v>57758</v>
      </c>
      <c r="G10" s="1347">
        <v>448786</v>
      </c>
      <c r="H10" s="1347">
        <v>407851</v>
      </c>
      <c r="I10" s="1347">
        <v>489563</v>
      </c>
      <c r="J10" s="1348">
        <v>516280</v>
      </c>
    </row>
    <row r="11" spans="1:10" ht="15.75">
      <c r="A11" s="1344"/>
      <c r="B11" s="1345"/>
      <c r="C11" s="1346" t="s">
        <v>581</v>
      </c>
      <c r="D11" s="1264">
        <v>57208</v>
      </c>
      <c r="E11" s="1264">
        <v>70993</v>
      </c>
      <c r="F11" s="1264">
        <v>73429</v>
      </c>
      <c r="G11" s="1364">
        <v>7470</v>
      </c>
      <c r="H11" s="1364">
        <v>0</v>
      </c>
      <c r="I11" s="1364">
        <v>0</v>
      </c>
      <c r="J11" s="1365">
        <v>0</v>
      </c>
    </row>
    <row r="12" spans="1:10" ht="15.75">
      <c r="A12" s="1344"/>
      <c r="B12" s="1345"/>
      <c r="C12" s="1346" t="s">
        <v>582</v>
      </c>
      <c r="D12" s="1264">
        <v>31219</v>
      </c>
      <c r="E12" s="1264">
        <v>37193</v>
      </c>
      <c r="F12" s="1264">
        <v>38469</v>
      </c>
      <c r="G12" s="1347">
        <v>2491</v>
      </c>
      <c r="H12" s="1347">
        <v>0</v>
      </c>
      <c r="I12" s="1347">
        <v>0</v>
      </c>
      <c r="J12" s="1348">
        <v>0</v>
      </c>
    </row>
    <row r="13" spans="1:10" ht="15.75">
      <c r="A13" s="1344"/>
      <c r="B13" s="1345"/>
      <c r="C13" s="1346" t="s">
        <v>530</v>
      </c>
      <c r="D13" s="1264">
        <v>75300</v>
      </c>
      <c r="E13" s="1264">
        <v>36048</v>
      </c>
      <c r="F13" s="1264">
        <v>41534</v>
      </c>
      <c r="G13" s="1364">
        <v>250608</v>
      </c>
      <c r="H13" s="1364">
        <v>225946</v>
      </c>
      <c r="I13" s="1364">
        <v>220876</v>
      </c>
      <c r="J13" s="1365">
        <v>236087</v>
      </c>
    </row>
    <row r="14" spans="1:10" ht="15.75">
      <c r="A14" s="1344"/>
      <c r="B14" s="1345"/>
      <c r="C14" s="1346" t="s">
        <v>583</v>
      </c>
      <c r="D14" s="1264">
        <v>59089</v>
      </c>
      <c r="E14" s="1264">
        <v>26116</v>
      </c>
      <c r="F14" s="1264">
        <v>28043</v>
      </c>
      <c r="G14" s="1364">
        <v>99770</v>
      </c>
      <c r="H14" s="1364">
        <v>89952</v>
      </c>
      <c r="I14" s="1364">
        <v>87933</v>
      </c>
      <c r="J14" s="1365">
        <v>93990</v>
      </c>
    </row>
    <row r="15" spans="1:10" ht="15.75">
      <c r="A15" s="1344"/>
      <c r="B15" s="1345"/>
      <c r="C15" s="1346" t="s">
        <v>545</v>
      </c>
      <c r="D15" s="1264">
        <v>115218</v>
      </c>
      <c r="E15" s="1264">
        <v>114390</v>
      </c>
      <c r="F15" s="1264">
        <v>36498</v>
      </c>
      <c r="G15" s="1364">
        <v>153840</v>
      </c>
      <c r="H15" s="1364">
        <v>138701</v>
      </c>
      <c r="I15" s="1364">
        <v>135589</v>
      </c>
      <c r="J15" s="1365">
        <v>144927</v>
      </c>
    </row>
    <row r="16" spans="1:10" ht="15.75">
      <c r="A16" s="1344"/>
      <c r="B16" s="1345"/>
      <c r="C16" s="1346" t="s">
        <v>548</v>
      </c>
      <c r="D16" s="1264">
        <v>71856</v>
      </c>
      <c r="E16" s="1264">
        <v>29144</v>
      </c>
      <c r="F16" s="1264">
        <v>31295</v>
      </c>
      <c r="G16" s="1396">
        <v>246072</v>
      </c>
      <c r="H16" s="1396">
        <v>221857</v>
      </c>
      <c r="I16" s="1396">
        <v>216879</v>
      </c>
      <c r="J16" s="1397">
        <v>231815</v>
      </c>
    </row>
    <row r="17" spans="1:10" ht="16.5" thickBot="1">
      <c r="A17" s="1349"/>
      <c r="B17" s="1350"/>
      <c r="C17" s="1351" t="s">
        <v>553</v>
      </c>
      <c r="D17" s="1352">
        <v>56276</v>
      </c>
      <c r="E17" s="1352">
        <v>19124</v>
      </c>
      <c r="F17" s="1352">
        <v>19782</v>
      </c>
      <c r="G17" s="1398">
        <v>0</v>
      </c>
      <c r="H17" s="1398">
        <v>0</v>
      </c>
      <c r="I17" s="1398">
        <v>0</v>
      </c>
      <c r="J17" s="1399">
        <v>0</v>
      </c>
    </row>
    <row r="18" spans="1:10" ht="16.5" thickBot="1">
      <c r="A18" s="1355"/>
      <c r="B18" s="1356" t="s">
        <v>590</v>
      </c>
      <c r="C18" s="1356"/>
      <c r="D18" s="1050">
        <v>3054968</v>
      </c>
      <c r="E18" s="1050">
        <v>1114178</v>
      </c>
      <c r="F18" s="1050">
        <v>981588</v>
      </c>
      <c r="G18" s="1357">
        <v>2993422</v>
      </c>
      <c r="H18" s="1357">
        <v>2662836</v>
      </c>
      <c r="I18" s="1357">
        <v>2723146</v>
      </c>
      <c r="J18" s="1358">
        <v>2917220</v>
      </c>
    </row>
    <row r="19" spans="1:10" ht="15.75">
      <c r="A19" s="1360"/>
      <c r="B19" s="1361" t="s">
        <v>591</v>
      </c>
      <c r="C19" s="1361" t="s">
        <v>2302</v>
      </c>
      <c r="D19" s="914">
        <v>1285725</v>
      </c>
      <c r="E19" s="914">
        <v>2814909</v>
      </c>
      <c r="F19" s="914">
        <v>4570692</v>
      </c>
      <c r="G19" s="1394">
        <v>9599909</v>
      </c>
      <c r="H19" s="1394">
        <v>8293971</v>
      </c>
      <c r="I19" s="1394">
        <v>7845943</v>
      </c>
      <c r="J19" s="1395">
        <v>13873692</v>
      </c>
    </row>
    <row r="20" spans="1:10" ht="15.75">
      <c r="A20" s="1362"/>
      <c r="B20" s="1363"/>
      <c r="C20" s="1363" t="s">
        <v>593</v>
      </c>
      <c r="D20" s="1264"/>
      <c r="E20" s="1264"/>
      <c r="F20" s="1264"/>
      <c r="G20" s="1364"/>
      <c r="H20" s="1364"/>
      <c r="I20" s="1364"/>
      <c r="J20" s="1365"/>
    </row>
    <row r="21" spans="1:10" ht="15.75">
      <c r="A21" s="1362"/>
      <c r="B21" s="1363"/>
      <c r="C21" s="1363" t="s">
        <v>594</v>
      </c>
      <c r="D21" s="1264"/>
      <c r="E21" s="1264"/>
      <c r="F21" s="1264"/>
      <c r="G21" s="1364"/>
      <c r="H21" s="1364"/>
      <c r="I21" s="1364"/>
      <c r="J21" s="1365"/>
    </row>
    <row r="22" spans="1:10" ht="15.75">
      <c r="A22" s="1362"/>
      <c r="B22" s="1363"/>
      <c r="C22" s="1363" t="s">
        <v>595</v>
      </c>
      <c r="D22" s="1264"/>
      <c r="E22" s="1264"/>
      <c r="F22" s="1264"/>
      <c r="G22" s="1364"/>
      <c r="H22" s="1364"/>
      <c r="I22" s="1364"/>
      <c r="J22" s="1365"/>
    </row>
    <row r="23" spans="1:10" ht="15.75">
      <c r="A23" s="1362"/>
      <c r="B23" s="1363"/>
      <c r="C23" s="1363" t="s">
        <v>596</v>
      </c>
      <c r="D23" s="1264"/>
      <c r="E23" s="1264"/>
      <c r="F23" s="1264"/>
      <c r="G23" s="1364">
        <v>369318</v>
      </c>
      <c r="H23" s="1364">
        <v>323448</v>
      </c>
      <c r="I23" s="1364">
        <v>307309</v>
      </c>
      <c r="J23" s="1365">
        <v>344547</v>
      </c>
    </row>
    <row r="24" spans="1:10" ht="15.75">
      <c r="A24" s="1362"/>
      <c r="B24" s="1363"/>
      <c r="C24" s="1363" t="s">
        <v>597</v>
      </c>
      <c r="D24" s="1264">
        <v>193190</v>
      </c>
      <c r="E24" s="1264">
        <v>1956941</v>
      </c>
      <c r="F24" s="1264">
        <v>518711</v>
      </c>
      <c r="G24" s="1364">
        <v>700212</v>
      </c>
      <c r="H24" s="1364">
        <v>328069</v>
      </c>
      <c r="I24" s="1364">
        <v>325945</v>
      </c>
      <c r="J24" s="1365">
        <v>21736</v>
      </c>
    </row>
    <row r="25" spans="1:10" ht="15.75">
      <c r="A25" s="1362"/>
      <c r="B25" s="1363"/>
      <c r="C25" s="1363" t="s">
        <v>598</v>
      </c>
      <c r="D25" s="1264"/>
      <c r="E25" s="1264">
        <v>23168</v>
      </c>
      <c r="F25" s="1264">
        <v>22644</v>
      </c>
      <c r="G25" s="1364">
        <v>433455</v>
      </c>
      <c r="H25" s="1364">
        <v>290586</v>
      </c>
      <c r="I25" s="1364">
        <v>307000</v>
      </c>
      <c r="J25" s="1365">
        <v>230943</v>
      </c>
    </row>
    <row r="26" spans="1:10" ht="15.75">
      <c r="A26" s="1362"/>
      <c r="B26" s="1363"/>
      <c r="C26" s="1363" t="s">
        <v>599</v>
      </c>
      <c r="D26" s="1264"/>
      <c r="E26" s="1264"/>
      <c r="F26" s="1264"/>
      <c r="G26" s="1364"/>
      <c r="H26" s="1364"/>
      <c r="I26" s="1364"/>
      <c r="J26" s="1365"/>
    </row>
    <row r="27" spans="1:10" ht="15.75">
      <c r="A27" s="1362"/>
      <c r="B27" s="1363"/>
      <c r="C27" s="1363" t="s">
        <v>600</v>
      </c>
      <c r="D27" s="1264"/>
      <c r="E27" s="1264"/>
      <c r="F27" s="1264"/>
      <c r="G27" s="1364">
        <v>0</v>
      </c>
      <c r="H27" s="1364">
        <v>0</v>
      </c>
      <c r="I27" s="1364">
        <v>0</v>
      </c>
      <c r="J27" s="1365">
        <v>0</v>
      </c>
    </row>
    <row r="28" spans="1:10" ht="15.75">
      <c r="A28" s="1362"/>
      <c r="B28" s="1363"/>
      <c r="C28" s="1363" t="s">
        <v>601</v>
      </c>
      <c r="D28" s="1264"/>
      <c r="E28" s="1264"/>
      <c r="F28" s="1264"/>
      <c r="G28" s="1364"/>
      <c r="H28" s="1364"/>
      <c r="I28" s="1364"/>
      <c r="J28" s="1365"/>
    </row>
    <row r="29" spans="1:10" ht="15.75">
      <c r="A29" s="1362"/>
      <c r="B29" s="1363"/>
      <c r="C29" s="1363" t="s">
        <v>602</v>
      </c>
      <c r="D29" s="1264"/>
      <c r="E29" s="1264"/>
      <c r="F29" s="1264"/>
      <c r="G29" s="1364">
        <v>0</v>
      </c>
      <c r="H29" s="1364">
        <v>0</v>
      </c>
      <c r="I29" s="1364">
        <v>0</v>
      </c>
      <c r="J29" s="1365">
        <v>0</v>
      </c>
    </row>
    <row r="30" spans="1:10" ht="15.75">
      <c r="A30" s="1362"/>
      <c r="B30" s="1363"/>
      <c r="C30" s="1363" t="s">
        <v>603</v>
      </c>
      <c r="D30" s="1264"/>
      <c r="E30" s="1264"/>
      <c r="F30" s="1264"/>
      <c r="G30" s="1364"/>
      <c r="H30" s="1364"/>
      <c r="I30" s="1364"/>
      <c r="J30" s="1365"/>
    </row>
    <row r="31" spans="1:10" ht="15.75">
      <c r="A31" s="1362"/>
      <c r="B31" s="1363"/>
      <c r="C31" s="1366" t="s">
        <v>604</v>
      </c>
      <c r="D31" s="1264"/>
      <c r="E31" s="1264">
        <v>29620</v>
      </c>
      <c r="F31" s="1264">
        <v>30751</v>
      </c>
      <c r="G31" s="1364">
        <v>334848</v>
      </c>
      <c r="H31" s="1364">
        <v>293103</v>
      </c>
      <c r="I31" s="1364">
        <v>278182</v>
      </c>
      <c r="J31" s="1365">
        <v>288679</v>
      </c>
    </row>
    <row r="32" spans="1:10" ht="15.75">
      <c r="A32" s="1362"/>
      <c r="B32" s="1363"/>
      <c r="C32" s="1363" t="s">
        <v>605</v>
      </c>
      <c r="D32" s="1264"/>
      <c r="E32" s="1264"/>
      <c r="F32" s="1264"/>
      <c r="G32" s="1364"/>
      <c r="H32" s="1364"/>
      <c r="I32" s="1364"/>
      <c r="J32" s="1365"/>
    </row>
    <row r="33" spans="1:16384" ht="15.75">
      <c r="A33" s="1362"/>
      <c r="B33" s="1363"/>
      <c r="C33" s="1363" t="s">
        <v>606</v>
      </c>
      <c r="D33" s="1264"/>
      <c r="E33" s="1264"/>
      <c r="F33" s="1264"/>
      <c r="G33" s="1364"/>
      <c r="H33" s="1364"/>
      <c r="I33" s="1364"/>
      <c r="J33" s="1365"/>
    </row>
    <row r="34" spans="1:16384" ht="15.75">
      <c r="A34" s="1362"/>
      <c r="B34" s="1363"/>
      <c r="C34" s="1367" t="s">
        <v>607</v>
      </c>
      <c r="D34" s="1264">
        <v>5186983</v>
      </c>
      <c r="E34" s="1264">
        <v>3490683</v>
      </c>
      <c r="F34" s="1264">
        <v>0</v>
      </c>
      <c r="G34" s="1364"/>
      <c r="H34" s="1364"/>
      <c r="I34" s="1364"/>
      <c r="J34" s="1365"/>
    </row>
    <row r="35" spans="1:16384" ht="16.5" thickBot="1">
      <c r="A35" s="1362"/>
      <c r="B35" s="1363"/>
      <c r="C35" s="1363" t="s">
        <v>608</v>
      </c>
      <c r="D35" s="1264">
        <v>0</v>
      </c>
      <c r="E35" s="1264">
        <v>4048080</v>
      </c>
      <c r="F35" s="1264">
        <v>6717351</v>
      </c>
      <c r="G35" s="1364">
        <v>5811564</v>
      </c>
      <c r="H35" s="1364">
        <v>5883335</v>
      </c>
      <c r="I35" s="1364">
        <v>5570069</v>
      </c>
      <c r="J35" s="1365">
        <v>7514762</v>
      </c>
    </row>
    <row r="36" spans="1:16384" ht="16.5" thickBot="1">
      <c r="A36" s="1355"/>
      <c r="B36" s="1356" t="s">
        <v>609</v>
      </c>
      <c r="C36" s="1356"/>
      <c r="D36" s="1050">
        <v>6665898</v>
      </c>
      <c r="E36" s="1050">
        <v>12363401</v>
      </c>
      <c r="F36" s="1050">
        <v>11860149</v>
      </c>
      <c r="G36" s="1357">
        <v>17249306</v>
      </c>
      <c r="H36" s="1357">
        <v>15412512</v>
      </c>
      <c r="I36" s="1357">
        <v>14634448</v>
      </c>
      <c r="J36" s="1358">
        <v>22274359</v>
      </c>
      <c r="K36" s="1415"/>
      <c r="L36" s="1415"/>
      <c r="M36" s="1415"/>
      <c r="N36" s="1416"/>
      <c r="O36" s="1416"/>
      <c r="P36" s="1416"/>
      <c r="Q36" s="1417"/>
      <c r="R36" s="1417"/>
      <c r="S36" s="1417"/>
      <c r="T36" s="1417"/>
      <c r="U36" s="1415"/>
      <c r="V36" s="1415"/>
      <c r="W36" s="1415"/>
      <c r="X36" s="1416"/>
      <c r="Y36" s="1416"/>
      <c r="Z36" s="1416"/>
      <c r="AA36" s="1417"/>
      <c r="AB36" s="1417"/>
      <c r="AC36" s="1417"/>
      <c r="AD36" s="1417"/>
      <c r="AE36" s="1415"/>
      <c r="AF36" s="1415"/>
      <c r="AG36" s="1415"/>
      <c r="AH36" s="1416"/>
      <c r="AI36" s="1416"/>
      <c r="AJ36" s="1416"/>
      <c r="AK36" s="1417"/>
      <c r="AL36" s="1417"/>
      <c r="AM36" s="1417"/>
      <c r="AN36" s="1417"/>
      <c r="AO36" s="1415"/>
      <c r="AP36" s="1415"/>
      <c r="AQ36" s="1415"/>
      <c r="AR36" s="1416"/>
      <c r="AS36" s="1416"/>
      <c r="AT36" s="1416"/>
      <c r="AU36" s="1417"/>
      <c r="AV36" s="1417"/>
      <c r="AW36" s="1417"/>
      <c r="AX36" s="1417"/>
      <c r="AY36" s="1415"/>
      <c r="AZ36" s="1415"/>
      <c r="BA36" s="1415"/>
      <c r="BB36" s="1416"/>
      <c r="BC36" s="1416"/>
      <c r="BD36" s="1416"/>
      <c r="BE36" s="1417"/>
      <c r="BF36" s="1417"/>
      <c r="BG36" s="1417"/>
      <c r="BH36" s="1417"/>
      <c r="BI36" s="1415"/>
      <c r="BJ36" s="1415"/>
      <c r="BK36" s="1415"/>
      <c r="BL36" s="1416"/>
      <c r="BM36" s="1416"/>
      <c r="BN36" s="1416"/>
      <c r="BO36" s="1417"/>
      <c r="BP36" s="1417"/>
      <c r="BQ36" s="1417"/>
      <c r="BR36" s="1417"/>
      <c r="BS36" s="1415"/>
      <c r="BT36" s="1415"/>
      <c r="BU36" s="1415"/>
      <c r="BV36" s="1416"/>
      <c r="BW36" s="1416"/>
      <c r="BX36" s="1416"/>
      <c r="BY36" s="1417"/>
      <c r="BZ36" s="1417"/>
      <c r="CA36" s="1417"/>
      <c r="CB36" s="1417"/>
      <c r="CC36" s="1415"/>
      <c r="CD36" s="1415"/>
      <c r="CE36" s="1415"/>
      <c r="CF36" s="1416"/>
      <c r="CG36" s="1416"/>
      <c r="CH36" s="1416"/>
      <c r="CI36" s="1417"/>
      <c r="CJ36" s="1417"/>
      <c r="CK36" s="1417"/>
      <c r="CL36" s="1417"/>
      <c r="CM36" s="1415"/>
      <c r="CN36" s="1415"/>
      <c r="CO36" s="1415"/>
      <c r="CP36" s="1416"/>
      <c r="CQ36" s="1416"/>
      <c r="CR36" s="1416"/>
      <c r="CS36" s="1417"/>
      <c r="CT36" s="1417"/>
      <c r="CU36" s="1417"/>
      <c r="CV36" s="1417"/>
      <c r="CW36" s="1415"/>
      <c r="CX36" s="1415"/>
      <c r="CY36" s="1415"/>
      <c r="CZ36" s="1416"/>
      <c r="DA36" s="1416"/>
      <c r="DB36" s="1416"/>
      <c r="DC36" s="1417"/>
      <c r="DD36" s="1417"/>
      <c r="DE36" s="1417"/>
      <c r="DF36" s="1417"/>
      <c r="DG36" s="1415"/>
      <c r="DH36" s="1415"/>
      <c r="DI36" s="1415"/>
      <c r="DJ36" s="1416"/>
      <c r="DK36" s="1416"/>
      <c r="DL36" s="1416"/>
      <c r="DM36" s="1417"/>
      <c r="DN36" s="1417"/>
      <c r="DO36" s="1417"/>
      <c r="DP36" s="1417"/>
      <c r="DQ36" s="1415"/>
      <c r="DR36" s="1415"/>
      <c r="DS36" s="1415"/>
      <c r="DT36" s="1416"/>
      <c r="DU36" s="1416"/>
      <c r="DV36" s="1416"/>
      <c r="DW36" s="1417"/>
      <c r="DX36" s="1417"/>
      <c r="DY36" s="1417"/>
      <c r="DZ36" s="1417"/>
      <c r="EA36" s="1415"/>
      <c r="EB36" s="1415"/>
      <c r="EC36" s="1415"/>
      <c r="ED36" s="1416"/>
      <c r="EE36" s="1416"/>
      <c r="EF36" s="1416"/>
      <c r="EG36" s="1417"/>
      <c r="EH36" s="1417"/>
      <c r="EI36" s="1417"/>
      <c r="EJ36" s="1417"/>
      <c r="EK36" s="1415"/>
      <c r="EL36" s="1415"/>
      <c r="EM36" s="1415"/>
      <c r="EN36" s="1416"/>
      <c r="EO36" s="1416"/>
      <c r="EP36" s="1416"/>
      <c r="EQ36" s="1417"/>
      <c r="ER36" s="1417"/>
      <c r="ES36" s="1417"/>
      <c r="ET36" s="1417"/>
      <c r="EU36" s="1415"/>
      <c r="EV36" s="1415"/>
      <c r="EW36" s="1415"/>
      <c r="EX36" s="1416"/>
      <c r="EY36" s="1416"/>
      <c r="EZ36" s="1416"/>
      <c r="FA36" s="1417"/>
      <c r="FB36" s="1417"/>
      <c r="FC36" s="1417"/>
      <c r="FD36" s="1417"/>
      <c r="FE36" s="1415"/>
      <c r="FF36" s="1415"/>
      <c r="FG36" s="1415"/>
      <c r="FH36" s="1416"/>
      <c r="FI36" s="1416"/>
      <c r="FJ36" s="1416"/>
      <c r="FK36" s="1417"/>
      <c r="FL36" s="1417"/>
      <c r="FM36" s="1417"/>
      <c r="FN36" s="1417"/>
      <c r="FO36" s="1415"/>
      <c r="FP36" s="1415"/>
      <c r="FQ36" s="1415"/>
      <c r="FR36" s="1416"/>
      <c r="FS36" s="1416"/>
      <c r="FT36" s="1416"/>
      <c r="FU36" s="1417"/>
      <c r="FV36" s="1417"/>
      <c r="FW36" s="1417"/>
      <c r="FX36" s="1417"/>
      <c r="FY36" s="1415"/>
      <c r="FZ36" s="1415"/>
      <c r="GA36" s="1415"/>
      <c r="GB36" s="1416"/>
      <c r="GC36" s="1416"/>
      <c r="GD36" s="1416"/>
      <c r="GE36" s="1417"/>
      <c r="GF36" s="1417"/>
      <c r="GG36" s="1417"/>
      <c r="GH36" s="1417"/>
      <c r="GI36" s="1415"/>
      <c r="GJ36" s="1415"/>
      <c r="GK36" s="1415"/>
      <c r="GL36" s="1416"/>
      <c r="GM36" s="1416"/>
      <c r="GN36" s="1416"/>
      <c r="GO36" s="1417"/>
      <c r="GP36" s="1417"/>
      <c r="GQ36" s="1417"/>
      <c r="GR36" s="1417"/>
      <c r="GS36" s="1415"/>
      <c r="GT36" s="1415"/>
      <c r="GU36" s="1415"/>
      <c r="GV36" s="1416"/>
      <c r="GW36" s="1416"/>
      <c r="GX36" s="1416"/>
      <c r="GY36" s="1417"/>
      <c r="GZ36" s="1417"/>
      <c r="HA36" s="1417"/>
      <c r="HB36" s="1417"/>
      <c r="HC36" s="1415"/>
      <c r="HD36" s="1415"/>
      <c r="HE36" s="1415"/>
      <c r="HF36" s="1416"/>
      <c r="HG36" s="1416"/>
      <c r="HH36" s="1416"/>
      <c r="HI36" s="1417"/>
      <c r="HJ36" s="1417"/>
      <c r="HK36" s="1417"/>
      <c r="HL36" s="1417"/>
      <c r="HM36" s="1415"/>
      <c r="HN36" s="1415"/>
      <c r="HO36" s="1415"/>
      <c r="HP36" s="1416"/>
      <c r="HQ36" s="1416"/>
      <c r="HR36" s="1416"/>
      <c r="HS36" s="1417"/>
      <c r="HT36" s="1417"/>
      <c r="HU36" s="1417"/>
      <c r="HV36" s="1417"/>
      <c r="HW36" s="1415"/>
      <c r="HX36" s="1415"/>
      <c r="HY36" s="1415"/>
      <c r="HZ36" s="1416"/>
      <c r="IA36" s="1416"/>
      <c r="IB36" s="1416"/>
      <c r="IC36" s="1417"/>
      <c r="ID36" s="1417"/>
      <c r="IE36" s="1417"/>
      <c r="IF36" s="1417"/>
      <c r="IG36" s="1415"/>
      <c r="IH36" s="1415"/>
      <c r="II36" s="1415"/>
      <c r="IJ36" s="1416"/>
      <c r="IK36" s="1416"/>
      <c r="IL36" s="1416"/>
      <c r="IM36" s="1417"/>
      <c r="IN36" s="1417"/>
      <c r="IO36" s="1417"/>
      <c r="IP36" s="1417"/>
      <c r="IQ36" s="1415"/>
      <c r="IR36" s="1415"/>
      <c r="IS36" s="1415"/>
      <c r="IT36" s="1416"/>
      <c r="IU36" s="1416"/>
      <c r="IV36" s="1416"/>
      <c r="IW36" s="1417"/>
      <c r="IX36" s="1417"/>
      <c r="IY36" s="1417"/>
      <c r="IZ36" s="1417"/>
      <c r="JA36" s="1415"/>
      <c r="JB36" s="1415"/>
      <c r="JC36" s="1415"/>
      <c r="JD36" s="1416"/>
      <c r="JE36" s="1416"/>
      <c r="JF36" s="1416"/>
      <c r="JG36" s="1417"/>
      <c r="JH36" s="1417"/>
      <c r="JI36" s="1417"/>
      <c r="JJ36" s="1417"/>
      <c r="JK36" s="1415"/>
      <c r="JL36" s="1415"/>
      <c r="JM36" s="1415"/>
      <c r="JN36" s="1416"/>
      <c r="JO36" s="1416"/>
      <c r="JP36" s="1416"/>
      <c r="JQ36" s="1417"/>
      <c r="JR36" s="1417"/>
      <c r="JS36" s="1417"/>
      <c r="JT36" s="1417"/>
      <c r="JU36" s="1415"/>
      <c r="JV36" s="1415"/>
      <c r="JW36" s="1415"/>
      <c r="JX36" s="1416"/>
      <c r="JY36" s="1416"/>
      <c r="JZ36" s="1416"/>
      <c r="KA36" s="1417"/>
      <c r="KB36" s="1417"/>
      <c r="KC36" s="1417"/>
      <c r="KD36" s="1417"/>
      <c r="KE36" s="1415"/>
      <c r="KF36" s="1415"/>
      <c r="KG36" s="1415"/>
      <c r="KH36" s="1416"/>
      <c r="KI36" s="1416"/>
      <c r="KJ36" s="1416"/>
      <c r="KK36" s="1417"/>
      <c r="KL36" s="1417"/>
      <c r="KM36" s="1417"/>
      <c r="KN36" s="1417"/>
      <c r="KO36" s="1415"/>
      <c r="KP36" s="1415"/>
      <c r="KQ36" s="1415"/>
      <c r="KR36" s="1416"/>
      <c r="KS36" s="1416"/>
      <c r="KT36" s="1416"/>
      <c r="KU36" s="1417"/>
      <c r="KV36" s="1417"/>
      <c r="KW36" s="1417"/>
      <c r="KX36" s="1417"/>
      <c r="KY36" s="1415"/>
      <c r="KZ36" s="1415"/>
      <c r="LA36" s="1415"/>
      <c r="LB36" s="1416"/>
      <c r="LC36" s="1416"/>
      <c r="LD36" s="1416"/>
      <c r="LE36" s="1417"/>
      <c r="LF36" s="1417"/>
      <c r="LG36" s="1417"/>
      <c r="LH36" s="1417"/>
      <c r="LI36" s="1415"/>
      <c r="LJ36" s="1415"/>
      <c r="LK36" s="1415"/>
      <c r="LL36" s="1416"/>
      <c r="LM36" s="1416"/>
      <c r="LN36" s="1416"/>
      <c r="LO36" s="1417"/>
      <c r="LP36" s="1417"/>
      <c r="LQ36" s="1417"/>
      <c r="LR36" s="1417"/>
      <c r="LS36" s="1415"/>
      <c r="LT36" s="1415"/>
      <c r="LU36" s="1415"/>
      <c r="LV36" s="1416"/>
      <c r="LW36" s="1416"/>
      <c r="LX36" s="1416"/>
      <c r="LY36" s="1417"/>
      <c r="LZ36" s="1417"/>
      <c r="MA36" s="1417"/>
      <c r="MB36" s="1417"/>
      <c r="MC36" s="1415"/>
      <c r="MD36" s="1415"/>
      <c r="ME36" s="1415"/>
      <c r="MF36" s="1416"/>
      <c r="MG36" s="1416"/>
      <c r="MH36" s="1416"/>
      <c r="MI36" s="1417"/>
      <c r="MJ36" s="1417"/>
      <c r="MK36" s="1417"/>
      <c r="ML36" s="1417"/>
      <c r="MM36" s="1415"/>
      <c r="MN36" s="1415"/>
      <c r="MO36" s="1415"/>
      <c r="MP36" s="1416"/>
      <c r="MQ36" s="1416"/>
      <c r="MR36" s="1416"/>
      <c r="MS36" s="1417"/>
      <c r="MT36" s="1417"/>
      <c r="MU36" s="1417"/>
      <c r="MV36" s="1417"/>
      <c r="MW36" s="1415"/>
      <c r="MX36" s="1415"/>
      <c r="MY36" s="1415"/>
      <c r="MZ36" s="1416"/>
      <c r="NA36" s="1416"/>
      <c r="NB36" s="1416"/>
      <c r="NC36" s="1417"/>
      <c r="ND36" s="1417"/>
      <c r="NE36" s="1417"/>
      <c r="NF36" s="1417"/>
      <c r="NG36" s="1415"/>
      <c r="NH36" s="1415"/>
      <c r="NI36" s="1415"/>
      <c r="NJ36" s="1416"/>
      <c r="NK36" s="1416"/>
      <c r="NL36" s="1416"/>
      <c r="NM36" s="1417"/>
      <c r="NN36" s="1417"/>
      <c r="NO36" s="1417"/>
      <c r="NP36" s="1417"/>
      <c r="NQ36" s="1415"/>
      <c r="NR36" s="1415"/>
      <c r="NS36" s="1415"/>
      <c r="NT36" s="1416"/>
      <c r="NU36" s="1416"/>
      <c r="NV36" s="1416"/>
      <c r="NW36" s="1417"/>
      <c r="NX36" s="1417"/>
      <c r="NY36" s="1417"/>
      <c r="NZ36" s="1417"/>
      <c r="OA36" s="1415"/>
      <c r="OB36" s="1415"/>
      <c r="OC36" s="1415"/>
      <c r="OD36" s="1416"/>
      <c r="OE36" s="1416"/>
      <c r="OF36" s="1416"/>
      <c r="OG36" s="1417"/>
      <c r="OH36" s="1417"/>
      <c r="OI36" s="1417"/>
      <c r="OJ36" s="1417"/>
      <c r="OK36" s="1415"/>
      <c r="OL36" s="1415"/>
      <c r="OM36" s="1415"/>
      <c r="ON36" s="1416"/>
      <c r="OO36" s="1416"/>
      <c r="OP36" s="1416"/>
      <c r="OQ36" s="1417"/>
      <c r="OR36" s="1417"/>
      <c r="OS36" s="1417"/>
      <c r="OT36" s="1417"/>
      <c r="OU36" s="1415"/>
      <c r="OV36" s="1415"/>
      <c r="OW36" s="1415"/>
      <c r="OX36" s="1416"/>
      <c r="OY36" s="1416"/>
      <c r="OZ36" s="1416"/>
      <c r="PA36" s="1417"/>
      <c r="PB36" s="1417"/>
      <c r="PC36" s="1417"/>
      <c r="PD36" s="1417"/>
      <c r="PE36" s="1415"/>
      <c r="PF36" s="1415"/>
      <c r="PG36" s="1415"/>
      <c r="PH36" s="1416"/>
      <c r="PI36" s="1416"/>
      <c r="PJ36" s="1416"/>
      <c r="PK36" s="1417"/>
      <c r="PL36" s="1417"/>
      <c r="PM36" s="1417"/>
      <c r="PN36" s="1417"/>
      <c r="PO36" s="1415"/>
      <c r="PP36" s="1415"/>
      <c r="PQ36" s="1415"/>
      <c r="PR36" s="1416"/>
      <c r="PS36" s="1416"/>
      <c r="PT36" s="1416"/>
      <c r="PU36" s="1417"/>
      <c r="PV36" s="1417"/>
      <c r="PW36" s="1417"/>
      <c r="PX36" s="1417"/>
      <c r="PY36" s="1415"/>
      <c r="PZ36" s="1415"/>
      <c r="QA36" s="1415"/>
      <c r="QB36" s="1416"/>
      <c r="QC36" s="1416"/>
      <c r="QD36" s="1416"/>
      <c r="QE36" s="1417"/>
      <c r="QF36" s="1417"/>
      <c r="QG36" s="1417"/>
      <c r="QH36" s="1417"/>
      <c r="QI36" s="1415"/>
      <c r="QJ36" s="1415"/>
      <c r="QK36" s="1415"/>
      <c r="QL36" s="1416"/>
      <c r="QM36" s="1416"/>
      <c r="QN36" s="1416"/>
      <c r="QO36" s="1417"/>
      <c r="QP36" s="1417"/>
      <c r="QQ36" s="1417"/>
      <c r="QR36" s="1417"/>
      <c r="QS36" s="1415"/>
      <c r="QT36" s="1415"/>
      <c r="QU36" s="1415"/>
      <c r="QV36" s="1416"/>
      <c r="QW36" s="1416"/>
      <c r="QX36" s="1416"/>
      <c r="QY36" s="1417"/>
      <c r="QZ36" s="1417"/>
      <c r="RA36" s="1417"/>
      <c r="RB36" s="1417"/>
      <c r="RC36" s="1415"/>
      <c r="RD36" s="1415"/>
      <c r="RE36" s="1415"/>
      <c r="RF36" s="1416"/>
      <c r="RG36" s="1416"/>
      <c r="RH36" s="1416"/>
      <c r="RI36" s="1417"/>
      <c r="RJ36" s="1417"/>
      <c r="RK36" s="1417"/>
      <c r="RL36" s="1417"/>
      <c r="RM36" s="1415"/>
      <c r="RN36" s="1415"/>
      <c r="RO36" s="1415"/>
      <c r="RP36" s="1416"/>
      <c r="RQ36" s="1416"/>
      <c r="RR36" s="1416"/>
      <c r="RS36" s="1417"/>
      <c r="RT36" s="1417"/>
      <c r="RU36" s="1417"/>
      <c r="RV36" s="1417"/>
      <c r="RW36" s="1415"/>
      <c r="RX36" s="1415"/>
      <c r="RY36" s="1415"/>
      <c r="RZ36" s="1416"/>
      <c r="SA36" s="1416"/>
      <c r="SB36" s="1416"/>
      <c r="SC36" s="1417"/>
      <c r="SD36" s="1417"/>
      <c r="SE36" s="1417"/>
      <c r="SF36" s="1417"/>
      <c r="SG36" s="1415"/>
      <c r="SH36" s="1415"/>
      <c r="SI36" s="1415"/>
      <c r="SJ36" s="1416"/>
      <c r="SK36" s="1416"/>
      <c r="SL36" s="1416"/>
      <c r="SM36" s="1417"/>
      <c r="SN36" s="1417"/>
      <c r="SO36" s="1417"/>
      <c r="SP36" s="1417"/>
      <c r="SQ36" s="1415"/>
      <c r="SR36" s="1415"/>
      <c r="SS36" s="1415"/>
      <c r="ST36" s="1416"/>
      <c r="SU36" s="1416"/>
      <c r="SV36" s="1416"/>
      <c r="SW36" s="1417"/>
      <c r="SX36" s="1417"/>
      <c r="SY36" s="1417"/>
      <c r="SZ36" s="1417"/>
      <c r="TA36" s="1415"/>
      <c r="TB36" s="1415"/>
      <c r="TC36" s="1415"/>
      <c r="TD36" s="1416"/>
      <c r="TE36" s="1416"/>
      <c r="TF36" s="1416"/>
      <c r="TG36" s="1417"/>
      <c r="TH36" s="1417"/>
      <c r="TI36" s="1417"/>
      <c r="TJ36" s="1417"/>
      <c r="TK36" s="1415"/>
      <c r="TL36" s="1415"/>
      <c r="TM36" s="1415"/>
      <c r="TN36" s="1416"/>
      <c r="TO36" s="1416"/>
      <c r="TP36" s="1416"/>
      <c r="TQ36" s="1417"/>
      <c r="TR36" s="1417"/>
      <c r="TS36" s="1417"/>
      <c r="TT36" s="1417"/>
      <c r="TU36" s="1415"/>
      <c r="TV36" s="1415"/>
      <c r="TW36" s="1415"/>
      <c r="TX36" s="1416"/>
      <c r="TY36" s="1416"/>
      <c r="TZ36" s="1416"/>
      <c r="UA36" s="1417"/>
      <c r="UB36" s="1417"/>
      <c r="UC36" s="1417"/>
      <c r="UD36" s="1417"/>
      <c r="UE36" s="1415"/>
      <c r="UF36" s="1415"/>
      <c r="UG36" s="1415"/>
      <c r="UH36" s="1416"/>
      <c r="UI36" s="1416"/>
      <c r="UJ36" s="1416"/>
      <c r="UK36" s="1417"/>
      <c r="UL36" s="1417"/>
      <c r="UM36" s="1417"/>
      <c r="UN36" s="1417"/>
      <c r="UO36" s="1415"/>
      <c r="UP36" s="1415"/>
      <c r="UQ36" s="1415"/>
      <c r="UR36" s="1416"/>
      <c r="US36" s="1416"/>
      <c r="UT36" s="1416"/>
      <c r="UU36" s="1417"/>
      <c r="UV36" s="1417"/>
      <c r="UW36" s="1417"/>
      <c r="UX36" s="1417"/>
      <c r="UY36" s="1415"/>
      <c r="UZ36" s="1415"/>
      <c r="VA36" s="1415"/>
      <c r="VB36" s="1416"/>
      <c r="VC36" s="1416"/>
      <c r="VD36" s="1416"/>
      <c r="VE36" s="1417"/>
      <c r="VF36" s="1417"/>
      <c r="VG36" s="1417"/>
      <c r="VH36" s="1417"/>
      <c r="VI36" s="1415"/>
      <c r="VJ36" s="1415"/>
      <c r="VK36" s="1415"/>
      <c r="VL36" s="1416"/>
      <c r="VM36" s="1416"/>
      <c r="VN36" s="1416"/>
      <c r="VO36" s="1417"/>
      <c r="VP36" s="1417"/>
      <c r="VQ36" s="1417"/>
      <c r="VR36" s="1417"/>
      <c r="VS36" s="1415"/>
      <c r="VT36" s="1415"/>
      <c r="VU36" s="1415"/>
      <c r="VV36" s="1416"/>
      <c r="VW36" s="1416"/>
      <c r="VX36" s="1416"/>
      <c r="VY36" s="1417"/>
      <c r="VZ36" s="1417"/>
      <c r="WA36" s="1417"/>
      <c r="WB36" s="1417"/>
      <c r="WC36" s="1415"/>
      <c r="WD36" s="1415"/>
      <c r="WE36" s="1415"/>
      <c r="WF36" s="1416"/>
      <c r="WG36" s="1416"/>
      <c r="WH36" s="1416"/>
      <c r="WI36" s="1417"/>
      <c r="WJ36" s="1417"/>
      <c r="WK36" s="1417"/>
      <c r="WL36" s="1417"/>
      <c r="WM36" s="1415"/>
      <c r="WN36" s="1415"/>
      <c r="WO36" s="1415"/>
      <c r="WP36" s="1416"/>
      <c r="WQ36" s="1416"/>
      <c r="WR36" s="1416"/>
      <c r="WS36" s="1417"/>
      <c r="WT36" s="1417"/>
      <c r="WU36" s="1417"/>
      <c r="WV36" s="1417"/>
      <c r="WW36" s="1415"/>
      <c r="WX36" s="1415"/>
      <c r="WY36" s="1415"/>
      <c r="WZ36" s="1416"/>
      <c r="XA36" s="1416"/>
      <c r="XB36" s="1416"/>
      <c r="XC36" s="1417"/>
      <c r="XD36" s="1417"/>
      <c r="XE36" s="1417"/>
      <c r="XF36" s="1417"/>
      <c r="XG36" s="1415"/>
      <c r="XH36" s="1415"/>
      <c r="XI36" s="1415"/>
      <c r="XJ36" s="1416"/>
      <c r="XK36" s="1416"/>
      <c r="XL36" s="1416"/>
      <c r="XM36" s="1417"/>
      <c r="XN36" s="1417"/>
      <c r="XO36" s="1417"/>
      <c r="XP36" s="1417"/>
      <c r="XQ36" s="1415"/>
      <c r="XR36" s="1415"/>
      <c r="XS36" s="1415"/>
      <c r="XT36" s="1416"/>
      <c r="XU36" s="1416"/>
      <c r="XV36" s="1416"/>
      <c r="XW36" s="1417"/>
      <c r="XX36" s="1417"/>
      <c r="XY36" s="1417"/>
      <c r="XZ36" s="1417"/>
      <c r="YA36" s="1415"/>
      <c r="YB36" s="1415"/>
      <c r="YC36" s="1415"/>
      <c r="YD36" s="1416"/>
      <c r="YE36" s="1416"/>
      <c r="YF36" s="1416"/>
      <c r="YG36" s="1417"/>
      <c r="YH36" s="1417"/>
      <c r="YI36" s="1417"/>
      <c r="YJ36" s="1417"/>
      <c r="YK36" s="1415"/>
      <c r="YL36" s="1415"/>
      <c r="YM36" s="1415"/>
      <c r="YN36" s="1416"/>
      <c r="YO36" s="1416"/>
      <c r="YP36" s="1416"/>
      <c r="YQ36" s="1417"/>
      <c r="YR36" s="1417"/>
      <c r="YS36" s="1417"/>
      <c r="YT36" s="1417"/>
      <c r="YU36" s="1415"/>
      <c r="YV36" s="1415"/>
      <c r="YW36" s="1415"/>
      <c r="YX36" s="1416"/>
      <c r="YY36" s="1416"/>
      <c r="YZ36" s="1416"/>
      <c r="ZA36" s="1417"/>
      <c r="ZB36" s="1417"/>
      <c r="ZC36" s="1417"/>
      <c r="ZD36" s="1417"/>
      <c r="ZE36" s="1415"/>
      <c r="ZF36" s="1415"/>
      <c r="ZG36" s="1415"/>
      <c r="ZH36" s="1416"/>
      <c r="ZI36" s="1416"/>
      <c r="ZJ36" s="1416"/>
      <c r="ZK36" s="1417"/>
      <c r="ZL36" s="1417"/>
      <c r="ZM36" s="1417"/>
      <c r="ZN36" s="1417"/>
      <c r="ZO36" s="1415"/>
      <c r="ZP36" s="1415"/>
      <c r="ZQ36" s="1415"/>
      <c r="ZR36" s="1416"/>
      <c r="ZS36" s="1416"/>
      <c r="ZT36" s="1416"/>
      <c r="ZU36" s="1417"/>
      <c r="ZV36" s="1417"/>
      <c r="ZW36" s="1417"/>
      <c r="ZX36" s="1417"/>
      <c r="ZY36" s="1415"/>
      <c r="ZZ36" s="1415"/>
      <c r="AAA36" s="1415"/>
      <c r="AAB36" s="1416"/>
      <c r="AAC36" s="1416"/>
      <c r="AAD36" s="1416"/>
      <c r="AAE36" s="1417"/>
      <c r="AAF36" s="1417"/>
      <c r="AAG36" s="1417"/>
      <c r="AAH36" s="1417"/>
      <c r="AAI36" s="1415"/>
      <c r="AAJ36" s="1415"/>
      <c r="AAK36" s="1415"/>
      <c r="AAL36" s="1416"/>
      <c r="AAM36" s="1416"/>
      <c r="AAN36" s="1416"/>
      <c r="AAO36" s="1417"/>
      <c r="AAP36" s="1417"/>
      <c r="AAQ36" s="1417"/>
      <c r="AAR36" s="1417"/>
      <c r="AAS36" s="1415"/>
      <c r="AAT36" s="1415"/>
      <c r="AAU36" s="1415"/>
      <c r="AAV36" s="1416"/>
      <c r="AAW36" s="1416"/>
      <c r="AAX36" s="1416"/>
      <c r="AAY36" s="1417"/>
      <c r="AAZ36" s="1417"/>
      <c r="ABA36" s="1417"/>
      <c r="ABB36" s="1417"/>
      <c r="ABC36" s="1415"/>
      <c r="ABD36" s="1415"/>
      <c r="ABE36" s="1415"/>
      <c r="ABF36" s="1416"/>
      <c r="ABG36" s="1416"/>
      <c r="ABH36" s="1416"/>
      <c r="ABI36" s="1417"/>
      <c r="ABJ36" s="1417"/>
      <c r="ABK36" s="1417"/>
      <c r="ABL36" s="1417"/>
      <c r="ABM36" s="1415"/>
      <c r="ABN36" s="1415"/>
      <c r="ABO36" s="1415"/>
      <c r="ABP36" s="1416"/>
      <c r="ABQ36" s="1416"/>
      <c r="ABR36" s="1416"/>
      <c r="ABS36" s="1417"/>
      <c r="ABT36" s="1417"/>
      <c r="ABU36" s="1417"/>
      <c r="ABV36" s="1417"/>
      <c r="ABW36" s="1415"/>
      <c r="ABX36" s="1415"/>
      <c r="ABY36" s="1415"/>
      <c r="ABZ36" s="1416"/>
      <c r="ACA36" s="1416"/>
      <c r="ACB36" s="1416"/>
      <c r="ACC36" s="1417"/>
      <c r="ACD36" s="1417"/>
      <c r="ACE36" s="1417"/>
      <c r="ACF36" s="1417"/>
      <c r="ACG36" s="1415"/>
      <c r="ACH36" s="1415"/>
      <c r="ACI36" s="1415"/>
      <c r="ACJ36" s="1416"/>
      <c r="ACK36" s="1416"/>
      <c r="ACL36" s="1416"/>
      <c r="ACM36" s="1417"/>
      <c r="ACN36" s="1417"/>
      <c r="ACO36" s="1417"/>
      <c r="ACP36" s="1417"/>
      <c r="ACQ36" s="1415"/>
      <c r="ACR36" s="1415"/>
      <c r="ACS36" s="1415"/>
      <c r="ACT36" s="1416"/>
      <c r="ACU36" s="1416"/>
      <c r="ACV36" s="1416"/>
      <c r="ACW36" s="1417"/>
      <c r="ACX36" s="1417"/>
      <c r="ACY36" s="1417"/>
      <c r="ACZ36" s="1417"/>
      <c r="ADA36" s="1415"/>
      <c r="ADB36" s="1415"/>
      <c r="ADC36" s="1415"/>
      <c r="ADD36" s="1416"/>
      <c r="ADE36" s="1416"/>
      <c r="ADF36" s="1416"/>
      <c r="ADG36" s="1417"/>
      <c r="ADH36" s="1417"/>
      <c r="ADI36" s="1417"/>
      <c r="ADJ36" s="1417"/>
      <c r="ADK36" s="1415"/>
      <c r="ADL36" s="1415"/>
      <c r="ADM36" s="1415"/>
      <c r="ADN36" s="1416"/>
      <c r="ADO36" s="1416"/>
      <c r="ADP36" s="1416"/>
      <c r="ADQ36" s="1417"/>
      <c r="ADR36" s="1417"/>
      <c r="ADS36" s="1417"/>
      <c r="ADT36" s="1417"/>
      <c r="ADU36" s="1415"/>
      <c r="ADV36" s="1415"/>
      <c r="ADW36" s="1415"/>
      <c r="ADX36" s="1416"/>
      <c r="ADY36" s="1416"/>
      <c r="ADZ36" s="1416"/>
      <c r="AEA36" s="1417"/>
      <c r="AEB36" s="1417"/>
      <c r="AEC36" s="1417"/>
      <c r="AED36" s="1417"/>
      <c r="AEE36" s="1415"/>
      <c r="AEF36" s="1415"/>
      <c r="AEG36" s="1415"/>
      <c r="AEH36" s="1416"/>
      <c r="AEI36" s="1416"/>
      <c r="AEJ36" s="1416"/>
      <c r="AEK36" s="1417"/>
      <c r="AEL36" s="1417"/>
      <c r="AEM36" s="1417"/>
      <c r="AEN36" s="1417"/>
      <c r="AEO36" s="1415"/>
      <c r="AEP36" s="1415"/>
      <c r="AEQ36" s="1415"/>
      <c r="AER36" s="1416"/>
      <c r="AES36" s="1416"/>
      <c r="AET36" s="1416"/>
      <c r="AEU36" s="1417"/>
      <c r="AEV36" s="1417"/>
      <c r="AEW36" s="1417"/>
      <c r="AEX36" s="1417"/>
      <c r="AEY36" s="1415"/>
      <c r="AEZ36" s="1415"/>
      <c r="AFA36" s="1415"/>
      <c r="AFB36" s="1416"/>
      <c r="AFC36" s="1416"/>
      <c r="AFD36" s="1416"/>
      <c r="AFE36" s="1417"/>
      <c r="AFF36" s="1417"/>
      <c r="AFG36" s="1417"/>
      <c r="AFH36" s="1417"/>
      <c r="AFI36" s="1415"/>
      <c r="AFJ36" s="1415"/>
      <c r="AFK36" s="1415"/>
      <c r="AFL36" s="1416"/>
      <c r="AFM36" s="1416"/>
      <c r="AFN36" s="1416"/>
      <c r="AFO36" s="1417"/>
      <c r="AFP36" s="1417"/>
      <c r="AFQ36" s="1417"/>
      <c r="AFR36" s="1417"/>
      <c r="AFS36" s="1415"/>
      <c r="AFT36" s="1415"/>
      <c r="AFU36" s="1415"/>
      <c r="AFV36" s="1416"/>
      <c r="AFW36" s="1416"/>
      <c r="AFX36" s="1416"/>
      <c r="AFY36" s="1417"/>
      <c r="AFZ36" s="1417"/>
      <c r="AGA36" s="1417"/>
      <c r="AGB36" s="1417"/>
      <c r="AGC36" s="1415"/>
      <c r="AGD36" s="1415"/>
      <c r="AGE36" s="1415"/>
      <c r="AGF36" s="1416"/>
      <c r="AGG36" s="1416"/>
      <c r="AGH36" s="1416"/>
      <c r="AGI36" s="1417"/>
      <c r="AGJ36" s="1417"/>
      <c r="AGK36" s="1417"/>
      <c r="AGL36" s="1417"/>
      <c r="AGM36" s="1415"/>
      <c r="AGN36" s="1415"/>
      <c r="AGO36" s="1415"/>
      <c r="AGP36" s="1416"/>
      <c r="AGQ36" s="1416"/>
      <c r="AGR36" s="1416"/>
      <c r="AGS36" s="1417"/>
      <c r="AGT36" s="1417"/>
      <c r="AGU36" s="1417"/>
      <c r="AGV36" s="1417"/>
      <c r="AGW36" s="1415"/>
      <c r="AGX36" s="1415"/>
      <c r="AGY36" s="1415"/>
      <c r="AGZ36" s="1416"/>
      <c r="AHA36" s="1416"/>
      <c r="AHB36" s="1416"/>
      <c r="AHC36" s="1417"/>
      <c r="AHD36" s="1417"/>
      <c r="AHE36" s="1417"/>
      <c r="AHF36" s="1417"/>
      <c r="AHG36" s="1415"/>
      <c r="AHH36" s="1415"/>
      <c r="AHI36" s="1415"/>
      <c r="AHJ36" s="1416"/>
      <c r="AHK36" s="1416"/>
      <c r="AHL36" s="1416"/>
      <c r="AHM36" s="1417"/>
      <c r="AHN36" s="1417"/>
      <c r="AHO36" s="1417"/>
      <c r="AHP36" s="1417"/>
      <c r="AHQ36" s="1415"/>
      <c r="AHR36" s="1415"/>
      <c r="AHS36" s="1415"/>
      <c r="AHT36" s="1416"/>
      <c r="AHU36" s="1416"/>
      <c r="AHV36" s="1416"/>
      <c r="AHW36" s="1417"/>
      <c r="AHX36" s="1417"/>
      <c r="AHY36" s="1417"/>
      <c r="AHZ36" s="1417"/>
      <c r="AIA36" s="1415"/>
      <c r="AIB36" s="1415"/>
      <c r="AIC36" s="1415"/>
      <c r="AID36" s="1416"/>
      <c r="AIE36" s="1416"/>
      <c r="AIF36" s="1416"/>
      <c r="AIG36" s="1417"/>
      <c r="AIH36" s="1417"/>
      <c r="AII36" s="1417"/>
      <c r="AIJ36" s="1417"/>
      <c r="AIK36" s="1415"/>
      <c r="AIL36" s="1415"/>
      <c r="AIM36" s="1415"/>
      <c r="AIN36" s="1416"/>
      <c r="AIO36" s="1416"/>
      <c r="AIP36" s="1416"/>
      <c r="AIQ36" s="1417"/>
      <c r="AIR36" s="1417"/>
      <c r="AIS36" s="1417"/>
      <c r="AIT36" s="1417"/>
      <c r="AIU36" s="1415"/>
      <c r="AIV36" s="1415"/>
      <c r="AIW36" s="1415"/>
      <c r="AIX36" s="1416"/>
      <c r="AIY36" s="1416"/>
      <c r="AIZ36" s="1416"/>
      <c r="AJA36" s="1417"/>
      <c r="AJB36" s="1417"/>
      <c r="AJC36" s="1417"/>
      <c r="AJD36" s="1417"/>
      <c r="AJE36" s="1415"/>
      <c r="AJF36" s="1415"/>
      <c r="AJG36" s="1415"/>
      <c r="AJH36" s="1416"/>
      <c r="AJI36" s="1416"/>
      <c r="AJJ36" s="1416"/>
      <c r="AJK36" s="1417"/>
      <c r="AJL36" s="1417"/>
      <c r="AJM36" s="1417"/>
      <c r="AJN36" s="1417"/>
      <c r="AJO36" s="1415"/>
      <c r="AJP36" s="1415"/>
      <c r="AJQ36" s="1415"/>
      <c r="AJR36" s="1416"/>
      <c r="AJS36" s="1416"/>
      <c r="AJT36" s="1416"/>
      <c r="AJU36" s="1417"/>
      <c r="AJV36" s="1417"/>
      <c r="AJW36" s="1417"/>
      <c r="AJX36" s="1417"/>
      <c r="AJY36" s="1415"/>
      <c r="AJZ36" s="1415"/>
      <c r="AKA36" s="1415"/>
      <c r="AKB36" s="1416"/>
      <c r="AKC36" s="1416"/>
      <c r="AKD36" s="1416"/>
      <c r="AKE36" s="1417"/>
      <c r="AKF36" s="1417"/>
      <c r="AKG36" s="1417"/>
      <c r="AKH36" s="1417"/>
      <c r="AKI36" s="1415"/>
      <c r="AKJ36" s="1415"/>
      <c r="AKK36" s="1415"/>
      <c r="AKL36" s="1416"/>
      <c r="AKM36" s="1416"/>
      <c r="AKN36" s="1416"/>
      <c r="AKO36" s="1417"/>
      <c r="AKP36" s="1417"/>
      <c r="AKQ36" s="1417"/>
      <c r="AKR36" s="1417"/>
      <c r="AKS36" s="1415"/>
      <c r="AKT36" s="1415"/>
      <c r="AKU36" s="1415"/>
      <c r="AKV36" s="1416"/>
      <c r="AKW36" s="1416"/>
      <c r="AKX36" s="1416"/>
      <c r="AKY36" s="1417"/>
      <c r="AKZ36" s="1417"/>
      <c r="ALA36" s="1417"/>
      <c r="ALB36" s="1417"/>
      <c r="ALC36" s="1415"/>
      <c r="ALD36" s="1415"/>
      <c r="ALE36" s="1415"/>
      <c r="ALF36" s="1416"/>
      <c r="ALG36" s="1416"/>
      <c r="ALH36" s="1416"/>
      <c r="ALI36" s="1417"/>
      <c r="ALJ36" s="1417"/>
      <c r="ALK36" s="1417"/>
      <c r="ALL36" s="1417"/>
      <c r="ALM36" s="1415"/>
      <c r="ALN36" s="1415"/>
      <c r="ALO36" s="1415"/>
      <c r="ALP36" s="1416"/>
      <c r="ALQ36" s="1416"/>
      <c r="ALR36" s="1416"/>
      <c r="ALS36" s="1417"/>
      <c r="ALT36" s="1417"/>
      <c r="ALU36" s="1417"/>
      <c r="ALV36" s="1417"/>
      <c r="ALW36" s="1415"/>
      <c r="ALX36" s="1415"/>
      <c r="ALY36" s="1415"/>
      <c r="ALZ36" s="1416"/>
      <c r="AMA36" s="1416"/>
      <c r="AMB36" s="1416"/>
      <c r="AMC36" s="1417"/>
      <c r="AMD36" s="1417"/>
      <c r="AME36" s="1417"/>
      <c r="AMF36" s="1417"/>
      <c r="AMG36" s="1415"/>
      <c r="AMH36" s="1415"/>
      <c r="AMI36" s="1415"/>
      <c r="AMJ36" s="1416"/>
      <c r="AMK36" s="1416"/>
      <c r="AML36" s="1416"/>
      <c r="AMM36" s="1417"/>
      <c r="AMN36" s="1417"/>
      <c r="AMO36" s="1417"/>
      <c r="AMP36" s="1417"/>
      <c r="AMQ36" s="1415"/>
      <c r="AMR36" s="1415"/>
      <c r="AMS36" s="1415"/>
      <c r="AMT36" s="1416"/>
      <c r="AMU36" s="1416"/>
      <c r="AMV36" s="1416"/>
      <c r="AMW36" s="1417"/>
      <c r="AMX36" s="1417"/>
      <c r="AMY36" s="1417"/>
      <c r="AMZ36" s="1417"/>
      <c r="ANA36" s="1415"/>
      <c r="ANB36" s="1415"/>
      <c r="ANC36" s="1415"/>
      <c r="AND36" s="1416"/>
      <c r="ANE36" s="1416"/>
      <c r="ANF36" s="1416"/>
      <c r="ANG36" s="1417"/>
      <c r="ANH36" s="1417"/>
      <c r="ANI36" s="1417"/>
      <c r="ANJ36" s="1417"/>
      <c r="ANK36" s="1415"/>
      <c r="ANL36" s="1415"/>
      <c r="ANM36" s="1415"/>
      <c r="ANN36" s="1416"/>
      <c r="ANO36" s="1416"/>
      <c r="ANP36" s="1416"/>
      <c r="ANQ36" s="1417"/>
      <c r="ANR36" s="1417"/>
      <c r="ANS36" s="1417"/>
      <c r="ANT36" s="1417"/>
      <c r="ANU36" s="1415"/>
      <c r="ANV36" s="1415"/>
      <c r="ANW36" s="1415"/>
      <c r="ANX36" s="1416"/>
      <c r="ANY36" s="1416"/>
      <c r="ANZ36" s="1416"/>
      <c r="AOA36" s="1417"/>
      <c r="AOB36" s="1417"/>
      <c r="AOC36" s="1417"/>
      <c r="AOD36" s="1417"/>
      <c r="AOE36" s="1415"/>
      <c r="AOF36" s="1415"/>
      <c r="AOG36" s="1415"/>
      <c r="AOH36" s="1416"/>
      <c r="AOI36" s="1416"/>
      <c r="AOJ36" s="1416"/>
      <c r="AOK36" s="1417"/>
      <c r="AOL36" s="1417"/>
      <c r="AOM36" s="1417"/>
      <c r="AON36" s="1417"/>
      <c r="AOO36" s="1415"/>
      <c r="AOP36" s="1415"/>
      <c r="AOQ36" s="1415"/>
      <c r="AOR36" s="1416"/>
      <c r="AOS36" s="1416"/>
      <c r="AOT36" s="1416"/>
      <c r="AOU36" s="1417"/>
      <c r="AOV36" s="1417"/>
      <c r="AOW36" s="1417"/>
      <c r="AOX36" s="1417"/>
      <c r="AOY36" s="1415"/>
      <c r="AOZ36" s="1415"/>
      <c r="APA36" s="1415"/>
      <c r="APB36" s="1416"/>
      <c r="APC36" s="1416"/>
      <c r="APD36" s="1416"/>
      <c r="APE36" s="1417"/>
      <c r="APF36" s="1417"/>
      <c r="APG36" s="1417"/>
      <c r="APH36" s="1417"/>
      <c r="API36" s="1415"/>
      <c r="APJ36" s="1415"/>
      <c r="APK36" s="1415"/>
      <c r="APL36" s="1416"/>
      <c r="APM36" s="1416"/>
      <c r="APN36" s="1416"/>
      <c r="APO36" s="1417"/>
      <c r="APP36" s="1417"/>
      <c r="APQ36" s="1417"/>
      <c r="APR36" s="1417"/>
      <c r="APS36" s="1415"/>
      <c r="APT36" s="1415"/>
      <c r="APU36" s="1415"/>
      <c r="APV36" s="1416"/>
      <c r="APW36" s="1416"/>
      <c r="APX36" s="1416"/>
      <c r="APY36" s="1417"/>
      <c r="APZ36" s="1417"/>
      <c r="AQA36" s="1417"/>
      <c r="AQB36" s="1417"/>
      <c r="AQC36" s="1415"/>
      <c r="AQD36" s="1415"/>
      <c r="AQE36" s="1415"/>
      <c r="AQF36" s="1416"/>
      <c r="AQG36" s="1416"/>
      <c r="AQH36" s="1416"/>
      <c r="AQI36" s="1417"/>
      <c r="AQJ36" s="1417"/>
      <c r="AQK36" s="1417"/>
      <c r="AQL36" s="1417"/>
      <c r="AQM36" s="1415"/>
      <c r="AQN36" s="1415"/>
      <c r="AQO36" s="1415"/>
      <c r="AQP36" s="1416"/>
      <c r="AQQ36" s="1416"/>
      <c r="AQR36" s="1416"/>
      <c r="AQS36" s="1417"/>
      <c r="AQT36" s="1417"/>
      <c r="AQU36" s="1417"/>
      <c r="AQV36" s="1417"/>
      <c r="AQW36" s="1415"/>
      <c r="AQX36" s="1415"/>
      <c r="AQY36" s="1415"/>
      <c r="AQZ36" s="1416"/>
      <c r="ARA36" s="1416"/>
      <c r="ARB36" s="1416"/>
      <c r="ARC36" s="1417"/>
      <c r="ARD36" s="1417"/>
      <c r="ARE36" s="1417"/>
      <c r="ARF36" s="1417"/>
      <c r="ARG36" s="1415"/>
      <c r="ARH36" s="1415"/>
      <c r="ARI36" s="1415"/>
      <c r="ARJ36" s="1416"/>
      <c r="ARK36" s="1416"/>
      <c r="ARL36" s="1416"/>
      <c r="ARM36" s="1417"/>
      <c r="ARN36" s="1417"/>
      <c r="ARO36" s="1417"/>
      <c r="ARP36" s="1417"/>
      <c r="ARQ36" s="1415"/>
      <c r="ARR36" s="1415"/>
      <c r="ARS36" s="1415"/>
      <c r="ART36" s="1416"/>
      <c r="ARU36" s="1416"/>
      <c r="ARV36" s="1416"/>
      <c r="ARW36" s="1417"/>
      <c r="ARX36" s="1417"/>
      <c r="ARY36" s="1417"/>
      <c r="ARZ36" s="1417"/>
      <c r="ASA36" s="1415"/>
      <c r="ASB36" s="1415"/>
      <c r="ASC36" s="1415"/>
      <c r="ASD36" s="1416"/>
      <c r="ASE36" s="1416"/>
      <c r="ASF36" s="1416"/>
      <c r="ASG36" s="1417"/>
      <c r="ASH36" s="1417"/>
      <c r="ASI36" s="1417"/>
      <c r="ASJ36" s="1417"/>
      <c r="ASK36" s="1415"/>
      <c r="ASL36" s="1415"/>
      <c r="ASM36" s="1415"/>
      <c r="ASN36" s="1416"/>
      <c r="ASO36" s="1416"/>
      <c r="ASP36" s="1416"/>
      <c r="ASQ36" s="1417"/>
      <c r="ASR36" s="1417"/>
      <c r="ASS36" s="1417"/>
      <c r="AST36" s="1417"/>
      <c r="ASU36" s="1415"/>
      <c r="ASV36" s="1415"/>
      <c r="ASW36" s="1415"/>
      <c r="ASX36" s="1416"/>
      <c r="ASY36" s="1416"/>
      <c r="ASZ36" s="1416"/>
      <c r="ATA36" s="1417"/>
      <c r="ATB36" s="1417"/>
      <c r="ATC36" s="1417"/>
      <c r="ATD36" s="1417"/>
      <c r="ATE36" s="1415"/>
      <c r="ATF36" s="1415"/>
      <c r="ATG36" s="1415"/>
      <c r="ATH36" s="1416"/>
      <c r="ATI36" s="1416"/>
      <c r="ATJ36" s="1416"/>
      <c r="ATK36" s="1417"/>
      <c r="ATL36" s="1417"/>
      <c r="ATM36" s="1417"/>
      <c r="ATN36" s="1417"/>
      <c r="ATO36" s="1415"/>
      <c r="ATP36" s="1415"/>
      <c r="ATQ36" s="1415"/>
      <c r="ATR36" s="1416"/>
      <c r="ATS36" s="1416"/>
      <c r="ATT36" s="1416"/>
      <c r="ATU36" s="1417"/>
      <c r="ATV36" s="1417"/>
      <c r="ATW36" s="1417"/>
      <c r="ATX36" s="1417"/>
      <c r="ATY36" s="1415"/>
      <c r="ATZ36" s="1415"/>
      <c r="AUA36" s="1415"/>
      <c r="AUB36" s="1416"/>
      <c r="AUC36" s="1416"/>
      <c r="AUD36" s="1416"/>
      <c r="AUE36" s="1417"/>
      <c r="AUF36" s="1417"/>
      <c r="AUG36" s="1417"/>
      <c r="AUH36" s="1417"/>
      <c r="AUI36" s="1415"/>
      <c r="AUJ36" s="1415"/>
      <c r="AUK36" s="1415"/>
      <c r="AUL36" s="1416"/>
      <c r="AUM36" s="1416"/>
      <c r="AUN36" s="1416"/>
      <c r="AUO36" s="1417"/>
      <c r="AUP36" s="1417"/>
      <c r="AUQ36" s="1417"/>
      <c r="AUR36" s="1417"/>
      <c r="AUS36" s="1415"/>
      <c r="AUT36" s="1415"/>
      <c r="AUU36" s="1415"/>
      <c r="AUV36" s="1416"/>
      <c r="AUW36" s="1416"/>
      <c r="AUX36" s="1416"/>
      <c r="AUY36" s="1417"/>
      <c r="AUZ36" s="1417"/>
      <c r="AVA36" s="1417"/>
      <c r="AVB36" s="1417"/>
      <c r="AVC36" s="1415"/>
      <c r="AVD36" s="1415"/>
      <c r="AVE36" s="1415"/>
      <c r="AVF36" s="1416"/>
      <c r="AVG36" s="1416"/>
      <c r="AVH36" s="1416"/>
      <c r="AVI36" s="1417"/>
      <c r="AVJ36" s="1417"/>
      <c r="AVK36" s="1417"/>
      <c r="AVL36" s="1417"/>
      <c r="AVM36" s="1415"/>
      <c r="AVN36" s="1415"/>
      <c r="AVO36" s="1415"/>
      <c r="AVP36" s="1416"/>
      <c r="AVQ36" s="1416"/>
      <c r="AVR36" s="1416"/>
      <c r="AVS36" s="1417"/>
      <c r="AVT36" s="1417"/>
      <c r="AVU36" s="1417"/>
      <c r="AVV36" s="1417"/>
      <c r="AVW36" s="1415"/>
      <c r="AVX36" s="1415"/>
      <c r="AVY36" s="1415"/>
      <c r="AVZ36" s="1416"/>
      <c r="AWA36" s="1416"/>
      <c r="AWB36" s="1416"/>
      <c r="AWC36" s="1417"/>
      <c r="AWD36" s="1417"/>
      <c r="AWE36" s="1417"/>
      <c r="AWF36" s="1417"/>
      <c r="AWG36" s="1415"/>
      <c r="AWH36" s="1415"/>
      <c r="AWI36" s="1415"/>
      <c r="AWJ36" s="1416"/>
      <c r="AWK36" s="1416"/>
      <c r="AWL36" s="1416"/>
      <c r="AWM36" s="1417"/>
      <c r="AWN36" s="1417"/>
      <c r="AWO36" s="1417"/>
      <c r="AWP36" s="1417"/>
      <c r="AWQ36" s="1415"/>
      <c r="AWR36" s="1415"/>
      <c r="AWS36" s="1415"/>
      <c r="AWT36" s="1416"/>
      <c r="AWU36" s="1416"/>
      <c r="AWV36" s="1416"/>
      <c r="AWW36" s="1417"/>
      <c r="AWX36" s="1417"/>
      <c r="AWY36" s="1417"/>
      <c r="AWZ36" s="1417"/>
      <c r="AXA36" s="1415"/>
      <c r="AXB36" s="1415"/>
      <c r="AXC36" s="1415"/>
      <c r="AXD36" s="1416"/>
      <c r="AXE36" s="1416"/>
      <c r="AXF36" s="1416"/>
      <c r="AXG36" s="1417"/>
      <c r="AXH36" s="1417"/>
      <c r="AXI36" s="1417"/>
      <c r="AXJ36" s="1417"/>
      <c r="AXK36" s="1415"/>
      <c r="AXL36" s="1415"/>
      <c r="AXM36" s="1415"/>
      <c r="AXN36" s="1416"/>
      <c r="AXO36" s="1416"/>
      <c r="AXP36" s="1416"/>
      <c r="AXQ36" s="1417"/>
      <c r="AXR36" s="1417"/>
      <c r="AXS36" s="1417"/>
      <c r="AXT36" s="1417"/>
      <c r="AXU36" s="1415"/>
      <c r="AXV36" s="1415"/>
      <c r="AXW36" s="1415"/>
      <c r="AXX36" s="1416"/>
      <c r="AXY36" s="1416"/>
      <c r="AXZ36" s="1416"/>
      <c r="AYA36" s="1417"/>
      <c r="AYB36" s="1417"/>
      <c r="AYC36" s="1417"/>
      <c r="AYD36" s="1417"/>
      <c r="AYE36" s="1415"/>
      <c r="AYF36" s="1415"/>
      <c r="AYG36" s="1415"/>
      <c r="AYH36" s="1416"/>
      <c r="AYI36" s="1416"/>
      <c r="AYJ36" s="1416"/>
      <c r="AYK36" s="1417"/>
      <c r="AYL36" s="1417"/>
      <c r="AYM36" s="1417"/>
      <c r="AYN36" s="1417"/>
      <c r="AYO36" s="1415"/>
      <c r="AYP36" s="1415"/>
      <c r="AYQ36" s="1415"/>
      <c r="AYR36" s="1416"/>
      <c r="AYS36" s="1416"/>
      <c r="AYT36" s="1416"/>
      <c r="AYU36" s="1417"/>
      <c r="AYV36" s="1417"/>
      <c r="AYW36" s="1417"/>
      <c r="AYX36" s="1417"/>
      <c r="AYY36" s="1415"/>
      <c r="AYZ36" s="1415"/>
      <c r="AZA36" s="1415"/>
      <c r="AZB36" s="1416"/>
      <c r="AZC36" s="1416"/>
      <c r="AZD36" s="1416"/>
      <c r="AZE36" s="1417"/>
      <c r="AZF36" s="1417"/>
      <c r="AZG36" s="1417"/>
      <c r="AZH36" s="1417"/>
      <c r="AZI36" s="1415"/>
      <c r="AZJ36" s="1415"/>
      <c r="AZK36" s="1415"/>
      <c r="AZL36" s="1416"/>
      <c r="AZM36" s="1416"/>
      <c r="AZN36" s="1416"/>
      <c r="AZO36" s="1417"/>
      <c r="AZP36" s="1417"/>
      <c r="AZQ36" s="1417"/>
      <c r="AZR36" s="1417"/>
      <c r="AZS36" s="1415"/>
      <c r="AZT36" s="1415"/>
      <c r="AZU36" s="1415"/>
      <c r="AZV36" s="1416"/>
      <c r="AZW36" s="1416"/>
      <c r="AZX36" s="1416"/>
      <c r="AZY36" s="1417"/>
      <c r="AZZ36" s="1417"/>
      <c r="BAA36" s="1417"/>
      <c r="BAB36" s="1417"/>
      <c r="BAC36" s="1415"/>
      <c r="BAD36" s="1415"/>
      <c r="BAE36" s="1415"/>
      <c r="BAF36" s="1416"/>
      <c r="BAG36" s="1416"/>
      <c r="BAH36" s="1416"/>
      <c r="BAI36" s="1417"/>
      <c r="BAJ36" s="1417"/>
      <c r="BAK36" s="1417"/>
      <c r="BAL36" s="1417"/>
      <c r="BAM36" s="1415"/>
      <c r="BAN36" s="1415"/>
      <c r="BAO36" s="1415"/>
      <c r="BAP36" s="1416"/>
      <c r="BAQ36" s="1416"/>
      <c r="BAR36" s="1416"/>
      <c r="BAS36" s="1417"/>
      <c r="BAT36" s="1417"/>
      <c r="BAU36" s="1417"/>
      <c r="BAV36" s="1417"/>
      <c r="BAW36" s="1415"/>
      <c r="BAX36" s="1415"/>
      <c r="BAY36" s="1415"/>
      <c r="BAZ36" s="1416"/>
      <c r="BBA36" s="1416"/>
      <c r="BBB36" s="1416"/>
      <c r="BBC36" s="1417"/>
      <c r="BBD36" s="1417"/>
      <c r="BBE36" s="1417"/>
      <c r="BBF36" s="1417"/>
      <c r="BBG36" s="1415"/>
      <c r="BBH36" s="1415"/>
      <c r="BBI36" s="1415"/>
      <c r="BBJ36" s="1416"/>
      <c r="BBK36" s="1416"/>
      <c r="BBL36" s="1416"/>
      <c r="BBM36" s="1417"/>
      <c r="BBN36" s="1417"/>
      <c r="BBO36" s="1417"/>
      <c r="BBP36" s="1417"/>
      <c r="BBQ36" s="1415"/>
      <c r="BBR36" s="1415"/>
      <c r="BBS36" s="1415"/>
      <c r="BBT36" s="1416"/>
      <c r="BBU36" s="1416"/>
      <c r="BBV36" s="1416"/>
      <c r="BBW36" s="1417"/>
      <c r="BBX36" s="1417"/>
      <c r="BBY36" s="1417"/>
      <c r="BBZ36" s="1417"/>
      <c r="BCA36" s="1415"/>
      <c r="BCB36" s="1415"/>
      <c r="BCC36" s="1415"/>
      <c r="BCD36" s="1416"/>
      <c r="BCE36" s="1416"/>
      <c r="BCF36" s="1416"/>
      <c r="BCG36" s="1417"/>
      <c r="BCH36" s="1417"/>
      <c r="BCI36" s="1417"/>
      <c r="BCJ36" s="1417"/>
      <c r="BCK36" s="1415"/>
      <c r="BCL36" s="1415"/>
      <c r="BCM36" s="1415"/>
      <c r="BCN36" s="1416"/>
      <c r="BCO36" s="1416"/>
      <c r="BCP36" s="1416"/>
      <c r="BCQ36" s="1417"/>
      <c r="BCR36" s="1417"/>
      <c r="BCS36" s="1417"/>
      <c r="BCT36" s="1417"/>
      <c r="BCU36" s="1415"/>
      <c r="BCV36" s="1415"/>
      <c r="BCW36" s="1415"/>
      <c r="BCX36" s="1416"/>
      <c r="BCY36" s="1416"/>
      <c r="BCZ36" s="1416"/>
      <c r="BDA36" s="1417"/>
      <c r="BDB36" s="1417"/>
      <c r="BDC36" s="1417"/>
      <c r="BDD36" s="1417"/>
      <c r="BDE36" s="1415"/>
      <c r="BDF36" s="1415"/>
      <c r="BDG36" s="1415"/>
      <c r="BDH36" s="1416"/>
      <c r="BDI36" s="1416"/>
      <c r="BDJ36" s="1416"/>
      <c r="BDK36" s="1417"/>
      <c r="BDL36" s="1417"/>
      <c r="BDM36" s="1417"/>
      <c r="BDN36" s="1417"/>
      <c r="BDO36" s="1415"/>
      <c r="BDP36" s="1415"/>
      <c r="BDQ36" s="1415"/>
      <c r="BDR36" s="1416"/>
      <c r="BDS36" s="1416"/>
      <c r="BDT36" s="1416"/>
      <c r="BDU36" s="1417"/>
      <c r="BDV36" s="1417"/>
      <c r="BDW36" s="1417"/>
      <c r="BDX36" s="1417"/>
      <c r="BDY36" s="1415"/>
      <c r="BDZ36" s="1415"/>
      <c r="BEA36" s="1415"/>
      <c r="BEB36" s="1416"/>
      <c r="BEC36" s="1416"/>
      <c r="BED36" s="1416"/>
      <c r="BEE36" s="1417"/>
      <c r="BEF36" s="1417"/>
      <c r="BEG36" s="1417"/>
      <c r="BEH36" s="1417"/>
      <c r="BEI36" s="1415"/>
      <c r="BEJ36" s="1415"/>
      <c r="BEK36" s="1415"/>
      <c r="BEL36" s="1416"/>
      <c r="BEM36" s="1416"/>
      <c r="BEN36" s="1416"/>
      <c r="BEO36" s="1417"/>
      <c r="BEP36" s="1417"/>
      <c r="BEQ36" s="1417"/>
      <c r="BER36" s="1417"/>
      <c r="BES36" s="1415"/>
      <c r="BET36" s="1415"/>
      <c r="BEU36" s="1415"/>
      <c r="BEV36" s="1416"/>
      <c r="BEW36" s="1416"/>
      <c r="BEX36" s="1416"/>
      <c r="BEY36" s="1417"/>
      <c r="BEZ36" s="1417"/>
      <c r="BFA36" s="1417"/>
      <c r="BFB36" s="1417"/>
      <c r="BFC36" s="1415"/>
      <c r="BFD36" s="1415"/>
      <c r="BFE36" s="1415"/>
      <c r="BFF36" s="1416"/>
      <c r="BFG36" s="1416"/>
      <c r="BFH36" s="1416"/>
      <c r="BFI36" s="1417"/>
      <c r="BFJ36" s="1417"/>
      <c r="BFK36" s="1417"/>
      <c r="BFL36" s="1417"/>
      <c r="BFM36" s="1415"/>
      <c r="BFN36" s="1415"/>
      <c r="BFO36" s="1415"/>
      <c r="BFP36" s="1416"/>
      <c r="BFQ36" s="1416"/>
      <c r="BFR36" s="1416"/>
      <c r="BFS36" s="1417"/>
      <c r="BFT36" s="1417"/>
      <c r="BFU36" s="1417"/>
      <c r="BFV36" s="1417"/>
      <c r="BFW36" s="1415"/>
      <c r="BFX36" s="1415"/>
      <c r="BFY36" s="1415"/>
      <c r="BFZ36" s="1416"/>
      <c r="BGA36" s="1416"/>
      <c r="BGB36" s="1416"/>
      <c r="BGC36" s="1417"/>
      <c r="BGD36" s="1417"/>
      <c r="BGE36" s="1417"/>
      <c r="BGF36" s="1417"/>
      <c r="BGG36" s="1415"/>
      <c r="BGH36" s="1415"/>
      <c r="BGI36" s="1415"/>
      <c r="BGJ36" s="1416"/>
      <c r="BGK36" s="1416"/>
      <c r="BGL36" s="1416"/>
      <c r="BGM36" s="1417"/>
      <c r="BGN36" s="1417"/>
      <c r="BGO36" s="1417"/>
      <c r="BGP36" s="1417"/>
      <c r="BGQ36" s="1415"/>
      <c r="BGR36" s="1415"/>
      <c r="BGS36" s="1415"/>
      <c r="BGT36" s="1416"/>
      <c r="BGU36" s="1416"/>
      <c r="BGV36" s="1416"/>
      <c r="BGW36" s="1417"/>
      <c r="BGX36" s="1417"/>
      <c r="BGY36" s="1417"/>
      <c r="BGZ36" s="1417"/>
      <c r="BHA36" s="1415"/>
      <c r="BHB36" s="1415"/>
      <c r="BHC36" s="1415"/>
      <c r="BHD36" s="1416"/>
      <c r="BHE36" s="1416"/>
      <c r="BHF36" s="1416"/>
      <c r="BHG36" s="1417"/>
      <c r="BHH36" s="1417"/>
      <c r="BHI36" s="1417"/>
      <c r="BHJ36" s="1417"/>
      <c r="BHK36" s="1415"/>
      <c r="BHL36" s="1415"/>
      <c r="BHM36" s="1415"/>
      <c r="BHN36" s="1416"/>
      <c r="BHO36" s="1416"/>
      <c r="BHP36" s="1416"/>
      <c r="BHQ36" s="1417"/>
      <c r="BHR36" s="1417"/>
      <c r="BHS36" s="1417"/>
      <c r="BHT36" s="1417"/>
      <c r="BHU36" s="1415"/>
      <c r="BHV36" s="1415"/>
      <c r="BHW36" s="1415"/>
      <c r="BHX36" s="1416"/>
      <c r="BHY36" s="1416"/>
      <c r="BHZ36" s="1416"/>
      <c r="BIA36" s="1417"/>
      <c r="BIB36" s="1417"/>
      <c r="BIC36" s="1417"/>
      <c r="BID36" s="1417"/>
      <c r="BIE36" s="1415"/>
      <c r="BIF36" s="1415"/>
      <c r="BIG36" s="1415"/>
      <c r="BIH36" s="1416"/>
      <c r="BII36" s="1416"/>
      <c r="BIJ36" s="1416"/>
      <c r="BIK36" s="1417"/>
      <c r="BIL36" s="1417"/>
      <c r="BIM36" s="1417"/>
      <c r="BIN36" s="1417"/>
      <c r="BIO36" s="1415"/>
      <c r="BIP36" s="1415"/>
      <c r="BIQ36" s="1415"/>
      <c r="BIR36" s="1416"/>
      <c r="BIS36" s="1416"/>
      <c r="BIT36" s="1416"/>
      <c r="BIU36" s="1417"/>
      <c r="BIV36" s="1417"/>
      <c r="BIW36" s="1417"/>
      <c r="BIX36" s="1417"/>
      <c r="BIY36" s="1415"/>
      <c r="BIZ36" s="1415"/>
      <c r="BJA36" s="1415"/>
      <c r="BJB36" s="1416"/>
      <c r="BJC36" s="1416"/>
      <c r="BJD36" s="1416"/>
      <c r="BJE36" s="1417"/>
      <c r="BJF36" s="1417"/>
      <c r="BJG36" s="1417"/>
      <c r="BJH36" s="1417"/>
      <c r="BJI36" s="1415"/>
      <c r="BJJ36" s="1415"/>
      <c r="BJK36" s="1415"/>
      <c r="BJL36" s="1416"/>
      <c r="BJM36" s="1416"/>
      <c r="BJN36" s="1416"/>
      <c r="BJO36" s="1417"/>
      <c r="BJP36" s="1417"/>
      <c r="BJQ36" s="1417"/>
      <c r="BJR36" s="1417"/>
      <c r="BJS36" s="1415"/>
      <c r="BJT36" s="1415"/>
      <c r="BJU36" s="1415"/>
      <c r="BJV36" s="1416"/>
      <c r="BJW36" s="1416"/>
      <c r="BJX36" s="1416"/>
      <c r="BJY36" s="1417"/>
      <c r="BJZ36" s="1417"/>
      <c r="BKA36" s="1417"/>
      <c r="BKB36" s="1417"/>
      <c r="BKC36" s="1415"/>
      <c r="BKD36" s="1415"/>
      <c r="BKE36" s="1415"/>
      <c r="BKF36" s="1416"/>
      <c r="BKG36" s="1416"/>
      <c r="BKH36" s="1416"/>
      <c r="BKI36" s="1417"/>
      <c r="BKJ36" s="1417"/>
      <c r="BKK36" s="1417"/>
      <c r="BKL36" s="1417"/>
      <c r="BKM36" s="1415"/>
      <c r="BKN36" s="1415"/>
      <c r="BKO36" s="1415"/>
      <c r="BKP36" s="1416"/>
      <c r="BKQ36" s="1416"/>
      <c r="BKR36" s="1416"/>
      <c r="BKS36" s="1417"/>
      <c r="BKT36" s="1417"/>
      <c r="BKU36" s="1417"/>
      <c r="BKV36" s="1417"/>
      <c r="BKW36" s="1415"/>
      <c r="BKX36" s="1415"/>
      <c r="BKY36" s="1415"/>
      <c r="BKZ36" s="1416"/>
      <c r="BLA36" s="1416"/>
      <c r="BLB36" s="1416"/>
      <c r="BLC36" s="1417"/>
      <c r="BLD36" s="1417"/>
      <c r="BLE36" s="1417"/>
      <c r="BLF36" s="1417"/>
      <c r="BLG36" s="1415"/>
      <c r="BLH36" s="1415"/>
      <c r="BLI36" s="1415"/>
      <c r="BLJ36" s="1416"/>
      <c r="BLK36" s="1416"/>
      <c r="BLL36" s="1416"/>
      <c r="BLM36" s="1417"/>
      <c r="BLN36" s="1417"/>
      <c r="BLO36" s="1417"/>
      <c r="BLP36" s="1417"/>
      <c r="BLQ36" s="1415"/>
      <c r="BLR36" s="1415"/>
      <c r="BLS36" s="1415"/>
      <c r="BLT36" s="1416"/>
      <c r="BLU36" s="1416"/>
      <c r="BLV36" s="1416"/>
      <c r="BLW36" s="1417"/>
      <c r="BLX36" s="1417"/>
      <c r="BLY36" s="1417"/>
      <c r="BLZ36" s="1417"/>
      <c r="BMA36" s="1415"/>
      <c r="BMB36" s="1415"/>
      <c r="BMC36" s="1415"/>
      <c r="BMD36" s="1416"/>
      <c r="BME36" s="1416"/>
      <c r="BMF36" s="1416"/>
      <c r="BMG36" s="1417"/>
      <c r="BMH36" s="1417"/>
      <c r="BMI36" s="1417"/>
      <c r="BMJ36" s="1417"/>
      <c r="BMK36" s="1415"/>
      <c r="BML36" s="1415"/>
      <c r="BMM36" s="1415"/>
      <c r="BMN36" s="1416"/>
      <c r="BMO36" s="1416"/>
      <c r="BMP36" s="1416"/>
      <c r="BMQ36" s="1417"/>
      <c r="BMR36" s="1417"/>
      <c r="BMS36" s="1417"/>
      <c r="BMT36" s="1417"/>
      <c r="BMU36" s="1415"/>
      <c r="BMV36" s="1415"/>
      <c r="BMW36" s="1415"/>
      <c r="BMX36" s="1416"/>
      <c r="BMY36" s="1416"/>
      <c r="BMZ36" s="1416"/>
      <c r="BNA36" s="1417"/>
      <c r="BNB36" s="1417"/>
      <c r="BNC36" s="1417"/>
      <c r="BND36" s="1417"/>
      <c r="BNE36" s="1415"/>
      <c r="BNF36" s="1415"/>
      <c r="BNG36" s="1415"/>
      <c r="BNH36" s="1416"/>
      <c r="BNI36" s="1416"/>
      <c r="BNJ36" s="1416"/>
      <c r="BNK36" s="1417"/>
      <c r="BNL36" s="1417"/>
      <c r="BNM36" s="1417"/>
      <c r="BNN36" s="1417"/>
      <c r="BNO36" s="1415"/>
      <c r="BNP36" s="1415"/>
      <c r="BNQ36" s="1415"/>
      <c r="BNR36" s="1416"/>
      <c r="BNS36" s="1416"/>
      <c r="BNT36" s="1416"/>
      <c r="BNU36" s="1417"/>
      <c r="BNV36" s="1417"/>
      <c r="BNW36" s="1417"/>
      <c r="BNX36" s="1417"/>
      <c r="BNY36" s="1415"/>
      <c r="BNZ36" s="1415"/>
      <c r="BOA36" s="1415"/>
      <c r="BOB36" s="1416"/>
      <c r="BOC36" s="1416"/>
      <c r="BOD36" s="1416"/>
      <c r="BOE36" s="1417"/>
      <c r="BOF36" s="1417"/>
      <c r="BOG36" s="1417"/>
      <c r="BOH36" s="1417"/>
      <c r="BOI36" s="1415"/>
      <c r="BOJ36" s="1415"/>
      <c r="BOK36" s="1415"/>
      <c r="BOL36" s="1416"/>
      <c r="BOM36" s="1416"/>
      <c r="BON36" s="1416"/>
      <c r="BOO36" s="1417"/>
      <c r="BOP36" s="1417"/>
      <c r="BOQ36" s="1417"/>
      <c r="BOR36" s="1417"/>
      <c r="BOS36" s="1415"/>
      <c r="BOT36" s="1415"/>
      <c r="BOU36" s="1415"/>
      <c r="BOV36" s="1416"/>
      <c r="BOW36" s="1416"/>
      <c r="BOX36" s="1416"/>
      <c r="BOY36" s="1417"/>
      <c r="BOZ36" s="1417"/>
      <c r="BPA36" s="1417"/>
      <c r="BPB36" s="1417"/>
      <c r="BPC36" s="1415"/>
      <c r="BPD36" s="1415"/>
      <c r="BPE36" s="1415"/>
      <c r="BPF36" s="1416"/>
      <c r="BPG36" s="1416"/>
      <c r="BPH36" s="1416"/>
      <c r="BPI36" s="1417"/>
      <c r="BPJ36" s="1417"/>
      <c r="BPK36" s="1417"/>
      <c r="BPL36" s="1417"/>
      <c r="BPM36" s="1415"/>
      <c r="BPN36" s="1415"/>
      <c r="BPO36" s="1415"/>
      <c r="BPP36" s="1416"/>
      <c r="BPQ36" s="1416"/>
      <c r="BPR36" s="1416"/>
      <c r="BPS36" s="1417"/>
      <c r="BPT36" s="1417"/>
      <c r="BPU36" s="1417"/>
      <c r="BPV36" s="1417"/>
      <c r="BPW36" s="1415"/>
      <c r="BPX36" s="1415"/>
      <c r="BPY36" s="1415"/>
      <c r="BPZ36" s="1416"/>
      <c r="BQA36" s="1416"/>
      <c r="BQB36" s="1416"/>
      <c r="BQC36" s="1417"/>
      <c r="BQD36" s="1417"/>
      <c r="BQE36" s="1417"/>
      <c r="BQF36" s="1417"/>
      <c r="BQG36" s="1415"/>
      <c r="BQH36" s="1415"/>
      <c r="BQI36" s="1415"/>
      <c r="BQJ36" s="1416"/>
      <c r="BQK36" s="1416"/>
      <c r="BQL36" s="1416"/>
      <c r="BQM36" s="1417"/>
      <c r="BQN36" s="1417"/>
      <c r="BQO36" s="1417"/>
      <c r="BQP36" s="1417"/>
      <c r="BQQ36" s="1415"/>
      <c r="BQR36" s="1415"/>
      <c r="BQS36" s="1415"/>
      <c r="BQT36" s="1416"/>
      <c r="BQU36" s="1416"/>
      <c r="BQV36" s="1416"/>
      <c r="BQW36" s="1417"/>
      <c r="BQX36" s="1417"/>
      <c r="BQY36" s="1417"/>
      <c r="BQZ36" s="1417"/>
      <c r="BRA36" s="1415"/>
      <c r="BRB36" s="1415"/>
      <c r="BRC36" s="1415"/>
      <c r="BRD36" s="1416"/>
      <c r="BRE36" s="1416"/>
      <c r="BRF36" s="1416"/>
      <c r="BRG36" s="1417"/>
      <c r="BRH36" s="1417"/>
      <c r="BRI36" s="1417"/>
      <c r="BRJ36" s="1417"/>
      <c r="BRK36" s="1415"/>
      <c r="BRL36" s="1415"/>
      <c r="BRM36" s="1415"/>
      <c r="BRN36" s="1416"/>
      <c r="BRO36" s="1416"/>
      <c r="BRP36" s="1416"/>
      <c r="BRQ36" s="1417"/>
      <c r="BRR36" s="1417"/>
      <c r="BRS36" s="1417"/>
      <c r="BRT36" s="1417"/>
      <c r="BRU36" s="1415"/>
      <c r="BRV36" s="1415"/>
      <c r="BRW36" s="1415"/>
      <c r="BRX36" s="1416"/>
      <c r="BRY36" s="1416"/>
      <c r="BRZ36" s="1416"/>
      <c r="BSA36" s="1417"/>
      <c r="BSB36" s="1417"/>
      <c r="BSC36" s="1417"/>
      <c r="BSD36" s="1417"/>
      <c r="BSE36" s="1415"/>
      <c r="BSF36" s="1415"/>
      <c r="BSG36" s="1415"/>
      <c r="BSH36" s="1416"/>
      <c r="BSI36" s="1416"/>
      <c r="BSJ36" s="1416"/>
      <c r="BSK36" s="1417"/>
      <c r="BSL36" s="1417"/>
      <c r="BSM36" s="1417"/>
      <c r="BSN36" s="1417"/>
      <c r="BSO36" s="1415"/>
      <c r="BSP36" s="1415"/>
      <c r="BSQ36" s="1415"/>
      <c r="BSR36" s="1416"/>
      <c r="BSS36" s="1416"/>
      <c r="BST36" s="1416"/>
      <c r="BSU36" s="1417"/>
      <c r="BSV36" s="1417"/>
      <c r="BSW36" s="1417"/>
      <c r="BSX36" s="1417"/>
      <c r="BSY36" s="1415"/>
      <c r="BSZ36" s="1415"/>
      <c r="BTA36" s="1415"/>
      <c r="BTB36" s="1416"/>
      <c r="BTC36" s="1416"/>
      <c r="BTD36" s="1416"/>
      <c r="BTE36" s="1417"/>
      <c r="BTF36" s="1417"/>
      <c r="BTG36" s="1417"/>
      <c r="BTH36" s="1417"/>
      <c r="BTI36" s="1415"/>
      <c r="BTJ36" s="1415"/>
      <c r="BTK36" s="1415"/>
      <c r="BTL36" s="1416"/>
      <c r="BTM36" s="1416"/>
      <c r="BTN36" s="1416"/>
      <c r="BTO36" s="1417"/>
      <c r="BTP36" s="1417"/>
      <c r="BTQ36" s="1417"/>
      <c r="BTR36" s="1417"/>
      <c r="BTS36" s="1415"/>
      <c r="BTT36" s="1415"/>
      <c r="BTU36" s="1415"/>
      <c r="BTV36" s="1416"/>
      <c r="BTW36" s="1416"/>
      <c r="BTX36" s="1416"/>
      <c r="BTY36" s="1417"/>
      <c r="BTZ36" s="1417"/>
      <c r="BUA36" s="1417"/>
      <c r="BUB36" s="1417"/>
      <c r="BUC36" s="1415"/>
      <c r="BUD36" s="1415"/>
      <c r="BUE36" s="1415"/>
      <c r="BUF36" s="1416"/>
      <c r="BUG36" s="1416"/>
      <c r="BUH36" s="1416"/>
      <c r="BUI36" s="1417"/>
      <c r="BUJ36" s="1417"/>
      <c r="BUK36" s="1417"/>
      <c r="BUL36" s="1417"/>
      <c r="BUM36" s="1415"/>
      <c r="BUN36" s="1415"/>
      <c r="BUO36" s="1415"/>
      <c r="BUP36" s="1416"/>
      <c r="BUQ36" s="1416"/>
      <c r="BUR36" s="1416"/>
      <c r="BUS36" s="1417"/>
      <c r="BUT36" s="1417"/>
      <c r="BUU36" s="1417"/>
      <c r="BUV36" s="1417"/>
      <c r="BUW36" s="1415"/>
      <c r="BUX36" s="1415"/>
      <c r="BUY36" s="1415"/>
      <c r="BUZ36" s="1416"/>
      <c r="BVA36" s="1416"/>
      <c r="BVB36" s="1416"/>
      <c r="BVC36" s="1417"/>
      <c r="BVD36" s="1417"/>
      <c r="BVE36" s="1417"/>
      <c r="BVF36" s="1417"/>
      <c r="BVG36" s="1415"/>
      <c r="BVH36" s="1415"/>
      <c r="BVI36" s="1415"/>
      <c r="BVJ36" s="1416"/>
      <c r="BVK36" s="1416"/>
      <c r="BVL36" s="1416"/>
      <c r="BVM36" s="1417"/>
      <c r="BVN36" s="1417"/>
      <c r="BVO36" s="1417"/>
      <c r="BVP36" s="1417"/>
      <c r="BVQ36" s="1415"/>
      <c r="BVR36" s="1415"/>
      <c r="BVS36" s="1415"/>
      <c r="BVT36" s="1416"/>
      <c r="BVU36" s="1416"/>
      <c r="BVV36" s="1416"/>
      <c r="BVW36" s="1417"/>
      <c r="BVX36" s="1417"/>
      <c r="BVY36" s="1417"/>
      <c r="BVZ36" s="1417"/>
      <c r="BWA36" s="1415"/>
      <c r="BWB36" s="1415"/>
      <c r="BWC36" s="1415"/>
      <c r="BWD36" s="1416"/>
      <c r="BWE36" s="1416"/>
      <c r="BWF36" s="1416"/>
      <c r="BWG36" s="1417"/>
      <c r="BWH36" s="1417"/>
      <c r="BWI36" s="1417"/>
      <c r="BWJ36" s="1417"/>
      <c r="BWK36" s="1415"/>
      <c r="BWL36" s="1415"/>
      <c r="BWM36" s="1415"/>
      <c r="BWN36" s="1416"/>
      <c r="BWO36" s="1416"/>
      <c r="BWP36" s="1416"/>
      <c r="BWQ36" s="1417"/>
      <c r="BWR36" s="1417"/>
      <c r="BWS36" s="1417"/>
      <c r="BWT36" s="1417"/>
      <c r="BWU36" s="1415"/>
      <c r="BWV36" s="1415"/>
      <c r="BWW36" s="1415"/>
      <c r="BWX36" s="1416"/>
      <c r="BWY36" s="1416"/>
      <c r="BWZ36" s="1416"/>
      <c r="BXA36" s="1417"/>
      <c r="BXB36" s="1417"/>
      <c r="BXC36" s="1417"/>
      <c r="BXD36" s="1417"/>
      <c r="BXE36" s="1415"/>
      <c r="BXF36" s="1415"/>
      <c r="BXG36" s="1415"/>
      <c r="BXH36" s="1416"/>
      <c r="BXI36" s="1416"/>
      <c r="BXJ36" s="1416"/>
      <c r="BXK36" s="1417"/>
      <c r="BXL36" s="1417"/>
      <c r="BXM36" s="1417"/>
      <c r="BXN36" s="1417"/>
      <c r="BXO36" s="1415"/>
      <c r="BXP36" s="1415"/>
      <c r="BXQ36" s="1415"/>
      <c r="BXR36" s="1416"/>
      <c r="BXS36" s="1416"/>
      <c r="BXT36" s="1416"/>
      <c r="BXU36" s="1417"/>
      <c r="BXV36" s="1417"/>
      <c r="BXW36" s="1417"/>
      <c r="BXX36" s="1417"/>
      <c r="BXY36" s="1415"/>
      <c r="BXZ36" s="1415"/>
      <c r="BYA36" s="1415"/>
      <c r="BYB36" s="1416"/>
      <c r="BYC36" s="1416"/>
      <c r="BYD36" s="1416"/>
      <c r="BYE36" s="1417"/>
      <c r="BYF36" s="1417"/>
      <c r="BYG36" s="1417"/>
      <c r="BYH36" s="1417"/>
      <c r="BYI36" s="1415"/>
      <c r="BYJ36" s="1415"/>
      <c r="BYK36" s="1415"/>
      <c r="BYL36" s="1416"/>
      <c r="BYM36" s="1416"/>
      <c r="BYN36" s="1416"/>
      <c r="BYO36" s="1417"/>
      <c r="BYP36" s="1417"/>
      <c r="BYQ36" s="1417"/>
      <c r="BYR36" s="1417"/>
      <c r="BYS36" s="1415"/>
      <c r="BYT36" s="1415"/>
      <c r="BYU36" s="1415"/>
      <c r="BYV36" s="1416"/>
      <c r="BYW36" s="1416"/>
      <c r="BYX36" s="1416"/>
      <c r="BYY36" s="1417"/>
      <c r="BYZ36" s="1417"/>
      <c r="BZA36" s="1417"/>
      <c r="BZB36" s="1417"/>
      <c r="BZC36" s="1415"/>
      <c r="BZD36" s="1415"/>
      <c r="BZE36" s="1415"/>
      <c r="BZF36" s="1416"/>
      <c r="BZG36" s="1416"/>
      <c r="BZH36" s="1416"/>
      <c r="BZI36" s="1417"/>
      <c r="BZJ36" s="1417"/>
      <c r="BZK36" s="1417"/>
      <c r="BZL36" s="1417"/>
      <c r="BZM36" s="1415"/>
      <c r="BZN36" s="1415"/>
      <c r="BZO36" s="1415"/>
      <c r="BZP36" s="1416"/>
      <c r="BZQ36" s="1416"/>
      <c r="BZR36" s="1416"/>
      <c r="BZS36" s="1417"/>
      <c r="BZT36" s="1417"/>
      <c r="BZU36" s="1417"/>
      <c r="BZV36" s="1417"/>
      <c r="BZW36" s="1415"/>
      <c r="BZX36" s="1415"/>
      <c r="BZY36" s="1415"/>
      <c r="BZZ36" s="1416"/>
      <c r="CAA36" s="1416"/>
      <c r="CAB36" s="1416"/>
      <c r="CAC36" s="1417"/>
      <c r="CAD36" s="1417"/>
      <c r="CAE36" s="1417"/>
      <c r="CAF36" s="1417"/>
      <c r="CAG36" s="1415"/>
      <c r="CAH36" s="1415"/>
      <c r="CAI36" s="1415"/>
      <c r="CAJ36" s="1416"/>
      <c r="CAK36" s="1416"/>
      <c r="CAL36" s="1416"/>
      <c r="CAM36" s="1417"/>
      <c r="CAN36" s="1417"/>
      <c r="CAO36" s="1417"/>
      <c r="CAP36" s="1417"/>
      <c r="CAQ36" s="1415"/>
      <c r="CAR36" s="1415"/>
      <c r="CAS36" s="1415"/>
      <c r="CAT36" s="1416"/>
      <c r="CAU36" s="1416"/>
      <c r="CAV36" s="1416"/>
      <c r="CAW36" s="1417"/>
      <c r="CAX36" s="1417"/>
      <c r="CAY36" s="1417"/>
      <c r="CAZ36" s="1417"/>
      <c r="CBA36" s="1415"/>
      <c r="CBB36" s="1415"/>
      <c r="CBC36" s="1415"/>
      <c r="CBD36" s="1416"/>
      <c r="CBE36" s="1416"/>
      <c r="CBF36" s="1416"/>
      <c r="CBG36" s="1417"/>
      <c r="CBH36" s="1417"/>
      <c r="CBI36" s="1417"/>
      <c r="CBJ36" s="1417"/>
      <c r="CBK36" s="1415"/>
      <c r="CBL36" s="1415"/>
      <c r="CBM36" s="1415"/>
      <c r="CBN36" s="1416"/>
      <c r="CBO36" s="1416"/>
      <c r="CBP36" s="1416"/>
      <c r="CBQ36" s="1417"/>
      <c r="CBR36" s="1417"/>
      <c r="CBS36" s="1417"/>
      <c r="CBT36" s="1417"/>
      <c r="CBU36" s="1415"/>
      <c r="CBV36" s="1415"/>
      <c r="CBW36" s="1415"/>
      <c r="CBX36" s="1416"/>
      <c r="CBY36" s="1416"/>
      <c r="CBZ36" s="1416"/>
      <c r="CCA36" s="1417"/>
      <c r="CCB36" s="1417"/>
      <c r="CCC36" s="1417"/>
      <c r="CCD36" s="1417"/>
      <c r="CCE36" s="1415"/>
      <c r="CCF36" s="1415"/>
      <c r="CCG36" s="1415"/>
      <c r="CCH36" s="1416"/>
      <c r="CCI36" s="1416"/>
      <c r="CCJ36" s="1416"/>
      <c r="CCK36" s="1417"/>
      <c r="CCL36" s="1417"/>
      <c r="CCM36" s="1417"/>
      <c r="CCN36" s="1417"/>
      <c r="CCO36" s="1415"/>
      <c r="CCP36" s="1415"/>
      <c r="CCQ36" s="1415"/>
      <c r="CCR36" s="1416"/>
      <c r="CCS36" s="1416"/>
      <c r="CCT36" s="1416"/>
      <c r="CCU36" s="1417"/>
      <c r="CCV36" s="1417"/>
      <c r="CCW36" s="1417"/>
      <c r="CCX36" s="1417"/>
      <c r="CCY36" s="1415"/>
      <c r="CCZ36" s="1415"/>
      <c r="CDA36" s="1415"/>
      <c r="CDB36" s="1416"/>
      <c r="CDC36" s="1416"/>
      <c r="CDD36" s="1416"/>
      <c r="CDE36" s="1417"/>
      <c r="CDF36" s="1417"/>
      <c r="CDG36" s="1417"/>
      <c r="CDH36" s="1417"/>
      <c r="CDI36" s="1415"/>
      <c r="CDJ36" s="1415"/>
      <c r="CDK36" s="1415"/>
      <c r="CDL36" s="1416"/>
      <c r="CDM36" s="1416"/>
      <c r="CDN36" s="1416"/>
      <c r="CDO36" s="1417"/>
      <c r="CDP36" s="1417"/>
      <c r="CDQ36" s="1417"/>
      <c r="CDR36" s="1417"/>
      <c r="CDS36" s="1415"/>
      <c r="CDT36" s="1415"/>
      <c r="CDU36" s="1415"/>
      <c r="CDV36" s="1416"/>
      <c r="CDW36" s="1416"/>
      <c r="CDX36" s="1416"/>
      <c r="CDY36" s="1417"/>
      <c r="CDZ36" s="1417"/>
      <c r="CEA36" s="1417"/>
      <c r="CEB36" s="1417"/>
      <c r="CEC36" s="1415"/>
      <c r="CED36" s="1415"/>
      <c r="CEE36" s="1415"/>
      <c r="CEF36" s="1416"/>
      <c r="CEG36" s="1416"/>
      <c r="CEH36" s="1416"/>
      <c r="CEI36" s="1417"/>
      <c r="CEJ36" s="1417"/>
      <c r="CEK36" s="1417"/>
      <c r="CEL36" s="1417"/>
      <c r="CEM36" s="1415"/>
      <c r="CEN36" s="1415"/>
      <c r="CEO36" s="1415"/>
      <c r="CEP36" s="1416"/>
      <c r="CEQ36" s="1416"/>
      <c r="CER36" s="1416"/>
      <c r="CES36" s="1417"/>
      <c r="CET36" s="1417"/>
      <c r="CEU36" s="1417"/>
      <c r="CEV36" s="1417"/>
      <c r="CEW36" s="1415"/>
      <c r="CEX36" s="1415"/>
      <c r="CEY36" s="1415"/>
      <c r="CEZ36" s="1416"/>
      <c r="CFA36" s="1416"/>
      <c r="CFB36" s="1416"/>
      <c r="CFC36" s="1417"/>
      <c r="CFD36" s="1417"/>
      <c r="CFE36" s="1417"/>
      <c r="CFF36" s="1417"/>
      <c r="CFG36" s="1415"/>
      <c r="CFH36" s="1415"/>
      <c r="CFI36" s="1415"/>
      <c r="CFJ36" s="1416"/>
      <c r="CFK36" s="1416"/>
      <c r="CFL36" s="1416"/>
      <c r="CFM36" s="1417"/>
      <c r="CFN36" s="1417"/>
      <c r="CFO36" s="1417"/>
      <c r="CFP36" s="1417"/>
      <c r="CFQ36" s="1415"/>
      <c r="CFR36" s="1415"/>
      <c r="CFS36" s="1415"/>
      <c r="CFT36" s="1416"/>
      <c r="CFU36" s="1416"/>
      <c r="CFV36" s="1416"/>
      <c r="CFW36" s="1417"/>
      <c r="CFX36" s="1417"/>
      <c r="CFY36" s="1417"/>
      <c r="CFZ36" s="1417"/>
      <c r="CGA36" s="1415"/>
      <c r="CGB36" s="1415"/>
      <c r="CGC36" s="1415"/>
      <c r="CGD36" s="1416"/>
      <c r="CGE36" s="1416"/>
      <c r="CGF36" s="1416"/>
      <c r="CGG36" s="1417"/>
      <c r="CGH36" s="1417"/>
      <c r="CGI36" s="1417"/>
      <c r="CGJ36" s="1417"/>
      <c r="CGK36" s="1415"/>
      <c r="CGL36" s="1415"/>
      <c r="CGM36" s="1415"/>
      <c r="CGN36" s="1416"/>
      <c r="CGO36" s="1416"/>
      <c r="CGP36" s="1416"/>
      <c r="CGQ36" s="1417"/>
      <c r="CGR36" s="1417"/>
      <c r="CGS36" s="1417"/>
      <c r="CGT36" s="1417"/>
      <c r="CGU36" s="1415"/>
      <c r="CGV36" s="1415"/>
      <c r="CGW36" s="1415"/>
      <c r="CGX36" s="1416"/>
      <c r="CGY36" s="1416"/>
      <c r="CGZ36" s="1416"/>
      <c r="CHA36" s="1417"/>
      <c r="CHB36" s="1417"/>
      <c r="CHC36" s="1417"/>
      <c r="CHD36" s="1417"/>
      <c r="CHE36" s="1415"/>
      <c r="CHF36" s="1415"/>
      <c r="CHG36" s="1415"/>
      <c r="CHH36" s="1416"/>
      <c r="CHI36" s="1416"/>
      <c r="CHJ36" s="1416"/>
      <c r="CHK36" s="1417"/>
      <c r="CHL36" s="1417"/>
      <c r="CHM36" s="1417"/>
      <c r="CHN36" s="1417"/>
      <c r="CHO36" s="1415"/>
      <c r="CHP36" s="1415"/>
      <c r="CHQ36" s="1415"/>
      <c r="CHR36" s="1416"/>
      <c r="CHS36" s="1416"/>
      <c r="CHT36" s="1416"/>
      <c r="CHU36" s="1417"/>
      <c r="CHV36" s="1417"/>
      <c r="CHW36" s="1417"/>
      <c r="CHX36" s="1417"/>
      <c r="CHY36" s="1415"/>
      <c r="CHZ36" s="1415"/>
      <c r="CIA36" s="1415"/>
      <c r="CIB36" s="1416"/>
      <c r="CIC36" s="1416"/>
      <c r="CID36" s="1416"/>
      <c r="CIE36" s="1417"/>
      <c r="CIF36" s="1417"/>
      <c r="CIG36" s="1417"/>
      <c r="CIH36" s="1417"/>
      <c r="CII36" s="1415"/>
      <c r="CIJ36" s="1415"/>
      <c r="CIK36" s="1415"/>
      <c r="CIL36" s="1416"/>
      <c r="CIM36" s="1416"/>
      <c r="CIN36" s="1416"/>
      <c r="CIO36" s="1417"/>
      <c r="CIP36" s="1417"/>
      <c r="CIQ36" s="1417"/>
      <c r="CIR36" s="1417"/>
      <c r="CIS36" s="1415"/>
      <c r="CIT36" s="1415"/>
      <c r="CIU36" s="1415"/>
      <c r="CIV36" s="1416"/>
      <c r="CIW36" s="1416"/>
      <c r="CIX36" s="1416"/>
      <c r="CIY36" s="1417"/>
      <c r="CIZ36" s="1417"/>
      <c r="CJA36" s="1417"/>
      <c r="CJB36" s="1417"/>
      <c r="CJC36" s="1415"/>
      <c r="CJD36" s="1415"/>
      <c r="CJE36" s="1415"/>
      <c r="CJF36" s="1416"/>
      <c r="CJG36" s="1416"/>
      <c r="CJH36" s="1416"/>
      <c r="CJI36" s="1417"/>
      <c r="CJJ36" s="1417"/>
      <c r="CJK36" s="1417"/>
      <c r="CJL36" s="1417"/>
      <c r="CJM36" s="1415"/>
      <c r="CJN36" s="1415"/>
      <c r="CJO36" s="1415"/>
      <c r="CJP36" s="1416"/>
      <c r="CJQ36" s="1416"/>
      <c r="CJR36" s="1416"/>
      <c r="CJS36" s="1417"/>
      <c r="CJT36" s="1417"/>
      <c r="CJU36" s="1417"/>
      <c r="CJV36" s="1417"/>
      <c r="CJW36" s="1415"/>
      <c r="CJX36" s="1415"/>
      <c r="CJY36" s="1415"/>
      <c r="CJZ36" s="1416"/>
      <c r="CKA36" s="1416"/>
      <c r="CKB36" s="1416"/>
      <c r="CKC36" s="1417"/>
      <c r="CKD36" s="1417"/>
      <c r="CKE36" s="1417"/>
      <c r="CKF36" s="1417"/>
      <c r="CKG36" s="1415"/>
      <c r="CKH36" s="1415"/>
      <c r="CKI36" s="1415"/>
      <c r="CKJ36" s="1416"/>
      <c r="CKK36" s="1416"/>
      <c r="CKL36" s="1416"/>
      <c r="CKM36" s="1417"/>
      <c r="CKN36" s="1417"/>
      <c r="CKO36" s="1417"/>
      <c r="CKP36" s="1417"/>
      <c r="CKQ36" s="1415"/>
      <c r="CKR36" s="1415"/>
      <c r="CKS36" s="1415"/>
      <c r="CKT36" s="1416"/>
      <c r="CKU36" s="1416"/>
      <c r="CKV36" s="1416"/>
      <c r="CKW36" s="1417"/>
      <c r="CKX36" s="1417"/>
      <c r="CKY36" s="1417"/>
      <c r="CKZ36" s="1417"/>
      <c r="CLA36" s="1415"/>
      <c r="CLB36" s="1415"/>
      <c r="CLC36" s="1415"/>
      <c r="CLD36" s="1416"/>
      <c r="CLE36" s="1416"/>
      <c r="CLF36" s="1416"/>
      <c r="CLG36" s="1417"/>
      <c r="CLH36" s="1417"/>
      <c r="CLI36" s="1417"/>
      <c r="CLJ36" s="1417"/>
      <c r="CLK36" s="1415"/>
      <c r="CLL36" s="1415"/>
      <c r="CLM36" s="1415"/>
      <c r="CLN36" s="1416"/>
      <c r="CLO36" s="1416"/>
      <c r="CLP36" s="1416"/>
      <c r="CLQ36" s="1417"/>
      <c r="CLR36" s="1417"/>
      <c r="CLS36" s="1417"/>
      <c r="CLT36" s="1417"/>
      <c r="CLU36" s="1415"/>
      <c r="CLV36" s="1415"/>
      <c r="CLW36" s="1415"/>
      <c r="CLX36" s="1416"/>
      <c r="CLY36" s="1416"/>
      <c r="CLZ36" s="1416"/>
      <c r="CMA36" s="1417"/>
      <c r="CMB36" s="1417"/>
      <c r="CMC36" s="1417"/>
      <c r="CMD36" s="1417"/>
      <c r="CME36" s="1415"/>
      <c r="CMF36" s="1415"/>
      <c r="CMG36" s="1415"/>
      <c r="CMH36" s="1416"/>
      <c r="CMI36" s="1416"/>
      <c r="CMJ36" s="1416"/>
      <c r="CMK36" s="1417"/>
      <c r="CML36" s="1417"/>
      <c r="CMM36" s="1417"/>
      <c r="CMN36" s="1417"/>
      <c r="CMO36" s="1415"/>
      <c r="CMP36" s="1415"/>
      <c r="CMQ36" s="1415"/>
      <c r="CMR36" s="1416"/>
      <c r="CMS36" s="1416"/>
      <c r="CMT36" s="1416"/>
      <c r="CMU36" s="1417"/>
      <c r="CMV36" s="1417"/>
      <c r="CMW36" s="1417"/>
      <c r="CMX36" s="1417"/>
      <c r="CMY36" s="1415"/>
      <c r="CMZ36" s="1415"/>
      <c r="CNA36" s="1415"/>
      <c r="CNB36" s="1416"/>
      <c r="CNC36" s="1416"/>
      <c r="CND36" s="1416"/>
      <c r="CNE36" s="1417"/>
      <c r="CNF36" s="1417"/>
      <c r="CNG36" s="1417"/>
      <c r="CNH36" s="1417"/>
      <c r="CNI36" s="1415"/>
      <c r="CNJ36" s="1415"/>
      <c r="CNK36" s="1415"/>
      <c r="CNL36" s="1416"/>
      <c r="CNM36" s="1416"/>
      <c r="CNN36" s="1416"/>
      <c r="CNO36" s="1417"/>
      <c r="CNP36" s="1417"/>
      <c r="CNQ36" s="1417"/>
      <c r="CNR36" s="1417"/>
      <c r="CNS36" s="1415"/>
      <c r="CNT36" s="1415"/>
      <c r="CNU36" s="1415"/>
      <c r="CNV36" s="1416"/>
      <c r="CNW36" s="1416"/>
      <c r="CNX36" s="1416"/>
      <c r="CNY36" s="1417"/>
      <c r="CNZ36" s="1417"/>
      <c r="COA36" s="1417"/>
      <c r="COB36" s="1417"/>
      <c r="COC36" s="1415"/>
      <c r="COD36" s="1415"/>
      <c r="COE36" s="1415"/>
      <c r="COF36" s="1416"/>
      <c r="COG36" s="1416"/>
      <c r="COH36" s="1416"/>
      <c r="COI36" s="1417"/>
      <c r="COJ36" s="1417"/>
      <c r="COK36" s="1417"/>
      <c r="COL36" s="1417"/>
      <c r="COM36" s="1415"/>
      <c r="CON36" s="1415"/>
      <c r="COO36" s="1415"/>
      <c r="COP36" s="1416"/>
      <c r="COQ36" s="1416"/>
      <c r="COR36" s="1416"/>
      <c r="COS36" s="1417"/>
      <c r="COT36" s="1417"/>
      <c r="COU36" s="1417"/>
      <c r="COV36" s="1417"/>
      <c r="COW36" s="1415"/>
      <c r="COX36" s="1415"/>
      <c r="COY36" s="1415"/>
      <c r="COZ36" s="1416"/>
      <c r="CPA36" s="1416"/>
      <c r="CPB36" s="1416"/>
      <c r="CPC36" s="1417"/>
      <c r="CPD36" s="1417"/>
      <c r="CPE36" s="1417"/>
      <c r="CPF36" s="1417"/>
      <c r="CPG36" s="1415"/>
      <c r="CPH36" s="1415"/>
      <c r="CPI36" s="1415"/>
      <c r="CPJ36" s="1416"/>
      <c r="CPK36" s="1416"/>
      <c r="CPL36" s="1416"/>
      <c r="CPM36" s="1417"/>
      <c r="CPN36" s="1417"/>
      <c r="CPO36" s="1417"/>
      <c r="CPP36" s="1417"/>
      <c r="CPQ36" s="1415"/>
      <c r="CPR36" s="1415"/>
      <c r="CPS36" s="1415"/>
      <c r="CPT36" s="1416"/>
      <c r="CPU36" s="1416"/>
      <c r="CPV36" s="1416"/>
      <c r="CPW36" s="1417"/>
      <c r="CPX36" s="1417"/>
      <c r="CPY36" s="1417"/>
      <c r="CPZ36" s="1417"/>
      <c r="CQA36" s="1415"/>
      <c r="CQB36" s="1415"/>
      <c r="CQC36" s="1415"/>
      <c r="CQD36" s="1416"/>
      <c r="CQE36" s="1416"/>
      <c r="CQF36" s="1416"/>
      <c r="CQG36" s="1417"/>
      <c r="CQH36" s="1417"/>
      <c r="CQI36" s="1417"/>
      <c r="CQJ36" s="1417"/>
      <c r="CQK36" s="1415"/>
      <c r="CQL36" s="1415"/>
      <c r="CQM36" s="1415"/>
      <c r="CQN36" s="1416"/>
      <c r="CQO36" s="1416"/>
      <c r="CQP36" s="1416"/>
      <c r="CQQ36" s="1417"/>
      <c r="CQR36" s="1417"/>
      <c r="CQS36" s="1417"/>
      <c r="CQT36" s="1417"/>
      <c r="CQU36" s="1415"/>
      <c r="CQV36" s="1415"/>
      <c r="CQW36" s="1415"/>
      <c r="CQX36" s="1416"/>
      <c r="CQY36" s="1416"/>
      <c r="CQZ36" s="1416"/>
      <c r="CRA36" s="1417"/>
      <c r="CRB36" s="1417"/>
      <c r="CRC36" s="1417"/>
      <c r="CRD36" s="1417"/>
      <c r="CRE36" s="1415"/>
      <c r="CRF36" s="1415"/>
      <c r="CRG36" s="1415"/>
      <c r="CRH36" s="1416"/>
      <c r="CRI36" s="1416"/>
      <c r="CRJ36" s="1416"/>
      <c r="CRK36" s="1417"/>
      <c r="CRL36" s="1417"/>
      <c r="CRM36" s="1417"/>
      <c r="CRN36" s="1417"/>
      <c r="CRO36" s="1415"/>
      <c r="CRP36" s="1415"/>
      <c r="CRQ36" s="1415"/>
      <c r="CRR36" s="1416"/>
      <c r="CRS36" s="1416"/>
      <c r="CRT36" s="1416"/>
      <c r="CRU36" s="1417"/>
      <c r="CRV36" s="1417"/>
      <c r="CRW36" s="1417"/>
      <c r="CRX36" s="1417"/>
      <c r="CRY36" s="1415"/>
      <c r="CRZ36" s="1415"/>
      <c r="CSA36" s="1415"/>
      <c r="CSB36" s="1416"/>
      <c r="CSC36" s="1416"/>
      <c r="CSD36" s="1416"/>
      <c r="CSE36" s="1417"/>
      <c r="CSF36" s="1417"/>
      <c r="CSG36" s="1417"/>
      <c r="CSH36" s="1417"/>
      <c r="CSI36" s="1415"/>
      <c r="CSJ36" s="1415"/>
      <c r="CSK36" s="1415"/>
      <c r="CSL36" s="1416"/>
      <c r="CSM36" s="1416"/>
      <c r="CSN36" s="1416"/>
      <c r="CSO36" s="1417"/>
      <c r="CSP36" s="1417"/>
      <c r="CSQ36" s="1417"/>
      <c r="CSR36" s="1417"/>
      <c r="CSS36" s="1415"/>
      <c r="CST36" s="1415"/>
      <c r="CSU36" s="1415"/>
      <c r="CSV36" s="1416"/>
      <c r="CSW36" s="1416"/>
      <c r="CSX36" s="1416"/>
      <c r="CSY36" s="1417"/>
      <c r="CSZ36" s="1417"/>
      <c r="CTA36" s="1417"/>
      <c r="CTB36" s="1417"/>
      <c r="CTC36" s="1415"/>
      <c r="CTD36" s="1415"/>
      <c r="CTE36" s="1415"/>
      <c r="CTF36" s="1416"/>
      <c r="CTG36" s="1416"/>
      <c r="CTH36" s="1416"/>
      <c r="CTI36" s="1417"/>
      <c r="CTJ36" s="1417"/>
      <c r="CTK36" s="1417"/>
      <c r="CTL36" s="1417"/>
      <c r="CTM36" s="1415"/>
      <c r="CTN36" s="1415"/>
      <c r="CTO36" s="1415"/>
      <c r="CTP36" s="1416"/>
      <c r="CTQ36" s="1416"/>
      <c r="CTR36" s="1416"/>
      <c r="CTS36" s="1417"/>
      <c r="CTT36" s="1417"/>
      <c r="CTU36" s="1417"/>
      <c r="CTV36" s="1417"/>
      <c r="CTW36" s="1415"/>
      <c r="CTX36" s="1415"/>
      <c r="CTY36" s="1415"/>
      <c r="CTZ36" s="1416"/>
      <c r="CUA36" s="1416"/>
      <c r="CUB36" s="1416"/>
      <c r="CUC36" s="1417"/>
      <c r="CUD36" s="1417"/>
      <c r="CUE36" s="1417"/>
      <c r="CUF36" s="1417"/>
      <c r="CUG36" s="1415"/>
      <c r="CUH36" s="1415"/>
      <c r="CUI36" s="1415"/>
      <c r="CUJ36" s="1416"/>
      <c r="CUK36" s="1416"/>
      <c r="CUL36" s="1416"/>
      <c r="CUM36" s="1417"/>
      <c r="CUN36" s="1417"/>
      <c r="CUO36" s="1417"/>
      <c r="CUP36" s="1417"/>
      <c r="CUQ36" s="1415"/>
      <c r="CUR36" s="1415"/>
      <c r="CUS36" s="1415"/>
      <c r="CUT36" s="1416"/>
      <c r="CUU36" s="1416"/>
      <c r="CUV36" s="1416"/>
      <c r="CUW36" s="1417"/>
      <c r="CUX36" s="1417"/>
      <c r="CUY36" s="1417"/>
      <c r="CUZ36" s="1417"/>
      <c r="CVA36" s="1415"/>
      <c r="CVB36" s="1415"/>
      <c r="CVC36" s="1415"/>
      <c r="CVD36" s="1416"/>
      <c r="CVE36" s="1416"/>
      <c r="CVF36" s="1416"/>
      <c r="CVG36" s="1417"/>
      <c r="CVH36" s="1417"/>
      <c r="CVI36" s="1417"/>
      <c r="CVJ36" s="1417"/>
      <c r="CVK36" s="1415"/>
      <c r="CVL36" s="1415"/>
      <c r="CVM36" s="1415"/>
      <c r="CVN36" s="1416"/>
      <c r="CVO36" s="1416"/>
      <c r="CVP36" s="1416"/>
      <c r="CVQ36" s="1417"/>
      <c r="CVR36" s="1417"/>
      <c r="CVS36" s="1417"/>
      <c r="CVT36" s="1417"/>
      <c r="CVU36" s="1415"/>
      <c r="CVV36" s="1415"/>
      <c r="CVW36" s="1415"/>
      <c r="CVX36" s="1416"/>
      <c r="CVY36" s="1416"/>
      <c r="CVZ36" s="1416"/>
      <c r="CWA36" s="1417"/>
      <c r="CWB36" s="1417"/>
      <c r="CWC36" s="1417"/>
      <c r="CWD36" s="1417"/>
      <c r="CWE36" s="1415"/>
      <c r="CWF36" s="1415"/>
      <c r="CWG36" s="1415"/>
      <c r="CWH36" s="1416"/>
      <c r="CWI36" s="1416"/>
      <c r="CWJ36" s="1416"/>
      <c r="CWK36" s="1417"/>
      <c r="CWL36" s="1417"/>
      <c r="CWM36" s="1417"/>
      <c r="CWN36" s="1417"/>
      <c r="CWO36" s="1415"/>
      <c r="CWP36" s="1415"/>
      <c r="CWQ36" s="1415"/>
      <c r="CWR36" s="1416"/>
      <c r="CWS36" s="1416"/>
      <c r="CWT36" s="1416"/>
      <c r="CWU36" s="1417"/>
      <c r="CWV36" s="1417"/>
      <c r="CWW36" s="1417"/>
      <c r="CWX36" s="1417"/>
      <c r="CWY36" s="1415"/>
      <c r="CWZ36" s="1415"/>
      <c r="CXA36" s="1415"/>
      <c r="CXB36" s="1416"/>
      <c r="CXC36" s="1416"/>
      <c r="CXD36" s="1416"/>
      <c r="CXE36" s="1417"/>
      <c r="CXF36" s="1417"/>
      <c r="CXG36" s="1417"/>
      <c r="CXH36" s="1417"/>
      <c r="CXI36" s="1415"/>
      <c r="CXJ36" s="1415"/>
      <c r="CXK36" s="1415"/>
      <c r="CXL36" s="1416"/>
      <c r="CXM36" s="1416"/>
      <c r="CXN36" s="1416"/>
      <c r="CXO36" s="1417"/>
      <c r="CXP36" s="1417"/>
      <c r="CXQ36" s="1417"/>
      <c r="CXR36" s="1417"/>
      <c r="CXS36" s="1415"/>
      <c r="CXT36" s="1415"/>
      <c r="CXU36" s="1415"/>
      <c r="CXV36" s="1416"/>
      <c r="CXW36" s="1416"/>
      <c r="CXX36" s="1416"/>
      <c r="CXY36" s="1417"/>
      <c r="CXZ36" s="1417"/>
      <c r="CYA36" s="1417"/>
      <c r="CYB36" s="1417"/>
      <c r="CYC36" s="1415"/>
      <c r="CYD36" s="1415"/>
      <c r="CYE36" s="1415"/>
      <c r="CYF36" s="1416"/>
      <c r="CYG36" s="1416"/>
      <c r="CYH36" s="1416"/>
      <c r="CYI36" s="1417"/>
      <c r="CYJ36" s="1417"/>
      <c r="CYK36" s="1417"/>
      <c r="CYL36" s="1417"/>
      <c r="CYM36" s="1415"/>
      <c r="CYN36" s="1415"/>
      <c r="CYO36" s="1415"/>
      <c r="CYP36" s="1416"/>
      <c r="CYQ36" s="1416"/>
      <c r="CYR36" s="1416"/>
      <c r="CYS36" s="1417"/>
      <c r="CYT36" s="1417"/>
      <c r="CYU36" s="1417"/>
      <c r="CYV36" s="1417"/>
      <c r="CYW36" s="1415"/>
      <c r="CYX36" s="1415"/>
      <c r="CYY36" s="1415"/>
      <c r="CYZ36" s="1416"/>
      <c r="CZA36" s="1416"/>
      <c r="CZB36" s="1416"/>
      <c r="CZC36" s="1417"/>
      <c r="CZD36" s="1417"/>
      <c r="CZE36" s="1417"/>
      <c r="CZF36" s="1417"/>
      <c r="CZG36" s="1415"/>
      <c r="CZH36" s="1415"/>
      <c r="CZI36" s="1415"/>
      <c r="CZJ36" s="1416"/>
      <c r="CZK36" s="1416"/>
      <c r="CZL36" s="1416"/>
      <c r="CZM36" s="1417"/>
      <c r="CZN36" s="1417"/>
      <c r="CZO36" s="1417"/>
      <c r="CZP36" s="1417"/>
      <c r="CZQ36" s="1415"/>
      <c r="CZR36" s="1415"/>
      <c r="CZS36" s="1415"/>
      <c r="CZT36" s="1416"/>
      <c r="CZU36" s="1416"/>
      <c r="CZV36" s="1416"/>
      <c r="CZW36" s="1417"/>
      <c r="CZX36" s="1417"/>
      <c r="CZY36" s="1417"/>
      <c r="CZZ36" s="1417"/>
      <c r="DAA36" s="1415"/>
      <c r="DAB36" s="1415"/>
      <c r="DAC36" s="1415"/>
      <c r="DAD36" s="1416"/>
      <c r="DAE36" s="1416"/>
      <c r="DAF36" s="1416"/>
      <c r="DAG36" s="1417"/>
      <c r="DAH36" s="1417"/>
      <c r="DAI36" s="1417"/>
      <c r="DAJ36" s="1417"/>
      <c r="DAK36" s="1415"/>
      <c r="DAL36" s="1415"/>
      <c r="DAM36" s="1415"/>
      <c r="DAN36" s="1416"/>
      <c r="DAO36" s="1416"/>
      <c r="DAP36" s="1416"/>
      <c r="DAQ36" s="1417"/>
      <c r="DAR36" s="1417"/>
      <c r="DAS36" s="1417"/>
      <c r="DAT36" s="1417"/>
      <c r="DAU36" s="1415"/>
      <c r="DAV36" s="1415"/>
      <c r="DAW36" s="1415"/>
      <c r="DAX36" s="1416"/>
      <c r="DAY36" s="1416"/>
      <c r="DAZ36" s="1416"/>
      <c r="DBA36" s="1417"/>
      <c r="DBB36" s="1417"/>
      <c r="DBC36" s="1417"/>
      <c r="DBD36" s="1417"/>
      <c r="DBE36" s="1415"/>
      <c r="DBF36" s="1415"/>
      <c r="DBG36" s="1415"/>
      <c r="DBH36" s="1416"/>
      <c r="DBI36" s="1416"/>
      <c r="DBJ36" s="1416"/>
      <c r="DBK36" s="1417"/>
      <c r="DBL36" s="1417"/>
      <c r="DBM36" s="1417"/>
      <c r="DBN36" s="1417"/>
      <c r="DBO36" s="1415"/>
      <c r="DBP36" s="1415"/>
      <c r="DBQ36" s="1415"/>
      <c r="DBR36" s="1416"/>
      <c r="DBS36" s="1416"/>
      <c r="DBT36" s="1416"/>
      <c r="DBU36" s="1417"/>
      <c r="DBV36" s="1417"/>
      <c r="DBW36" s="1417"/>
      <c r="DBX36" s="1417"/>
      <c r="DBY36" s="1415"/>
      <c r="DBZ36" s="1415"/>
      <c r="DCA36" s="1415"/>
      <c r="DCB36" s="1416"/>
      <c r="DCC36" s="1416"/>
      <c r="DCD36" s="1416"/>
      <c r="DCE36" s="1417"/>
      <c r="DCF36" s="1417"/>
      <c r="DCG36" s="1417"/>
      <c r="DCH36" s="1417"/>
      <c r="DCI36" s="1415"/>
      <c r="DCJ36" s="1415"/>
      <c r="DCK36" s="1415"/>
      <c r="DCL36" s="1416"/>
      <c r="DCM36" s="1416"/>
      <c r="DCN36" s="1416"/>
      <c r="DCO36" s="1417"/>
      <c r="DCP36" s="1417"/>
      <c r="DCQ36" s="1417"/>
      <c r="DCR36" s="1417"/>
      <c r="DCS36" s="1415"/>
      <c r="DCT36" s="1415"/>
      <c r="DCU36" s="1415"/>
      <c r="DCV36" s="1416"/>
      <c r="DCW36" s="1416"/>
      <c r="DCX36" s="1416"/>
      <c r="DCY36" s="1417"/>
      <c r="DCZ36" s="1417"/>
      <c r="DDA36" s="1417"/>
      <c r="DDB36" s="1417"/>
      <c r="DDC36" s="1415"/>
      <c r="DDD36" s="1415"/>
      <c r="DDE36" s="1415"/>
      <c r="DDF36" s="1416"/>
      <c r="DDG36" s="1416"/>
      <c r="DDH36" s="1416"/>
      <c r="DDI36" s="1417"/>
      <c r="DDJ36" s="1417"/>
      <c r="DDK36" s="1417"/>
      <c r="DDL36" s="1417"/>
      <c r="DDM36" s="1415"/>
      <c r="DDN36" s="1415"/>
      <c r="DDO36" s="1415"/>
      <c r="DDP36" s="1416"/>
      <c r="DDQ36" s="1416"/>
      <c r="DDR36" s="1416"/>
      <c r="DDS36" s="1417"/>
      <c r="DDT36" s="1417"/>
      <c r="DDU36" s="1417"/>
      <c r="DDV36" s="1417"/>
      <c r="DDW36" s="1415"/>
      <c r="DDX36" s="1415"/>
      <c r="DDY36" s="1415"/>
      <c r="DDZ36" s="1416"/>
      <c r="DEA36" s="1416"/>
      <c r="DEB36" s="1416"/>
      <c r="DEC36" s="1417"/>
      <c r="DED36" s="1417"/>
      <c r="DEE36" s="1417"/>
      <c r="DEF36" s="1417"/>
      <c r="DEG36" s="1415"/>
      <c r="DEH36" s="1415"/>
      <c r="DEI36" s="1415"/>
      <c r="DEJ36" s="1416"/>
      <c r="DEK36" s="1416"/>
      <c r="DEL36" s="1416"/>
      <c r="DEM36" s="1417"/>
      <c r="DEN36" s="1417"/>
      <c r="DEO36" s="1417"/>
      <c r="DEP36" s="1417"/>
      <c r="DEQ36" s="1415"/>
      <c r="DER36" s="1415"/>
      <c r="DES36" s="1415"/>
      <c r="DET36" s="1416"/>
      <c r="DEU36" s="1416"/>
      <c r="DEV36" s="1416"/>
      <c r="DEW36" s="1417"/>
      <c r="DEX36" s="1417"/>
      <c r="DEY36" s="1417"/>
      <c r="DEZ36" s="1417"/>
      <c r="DFA36" s="1415"/>
      <c r="DFB36" s="1415"/>
      <c r="DFC36" s="1415"/>
      <c r="DFD36" s="1416"/>
      <c r="DFE36" s="1416"/>
      <c r="DFF36" s="1416"/>
      <c r="DFG36" s="1417"/>
      <c r="DFH36" s="1417"/>
      <c r="DFI36" s="1417"/>
      <c r="DFJ36" s="1417"/>
      <c r="DFK36" s="1415"/>
      <c r="DFL36" s="1415"/>
      <c r="DFM36" s="1415"/>
      <c r="DFN36" s="1416"/>
      <c r="DFO36" s="1416"/>
      <c r="DFP36" s="1416"/>
      <c r="DFQ36" s="1417"/>
      <c r="DFR36" s="1417"/>
      <c r="DFS36" s="1417"/>
      <c r="DFT36" s="1417"/>
      <c r="DFU36" s="1415"/>
      <c r="DFV36" s="1415"/>
      <c r="DFW36" s="1415"/>
      <c r="DFX36" s="1416"/>
      <c r="DFY36" s="1416"/>
      <c r="DFZ36" s="1416"/>
      <c r="DGA36" s="1417"/>
      <c r="DGB36" s="1417"/>
      <c r="DGC36" s="1417"/>
      <c r="DGD36" s="1417"/>
      <c r="DGE36" s="1415"/>
      <c r="DGF36" s="1415"/>
      <c r="DGG36" s="1415"/>
      <c r="DGH36" s="1416"/>
      <c r="DGI36" s="1416"/>
      <c r="DGJ36" s="1416"/>
      <c r="DGK36" s="1417"/>
      <c r="DGL36" s="1417"/>
      <c r="DGM36" s="1417"/>
      <c r="DGN36" s="1417"/>
      <c r="DGO36" s="1415"/>
      <c r="DGP36" s="1415"/>
      <c r="DGQ36" s="1415"/>
      <c r="DGR36" s="1416"/>
      <c r="DGS36" s="1416"/>
      <c r="DGT36" s="1416"/>
      <c r="DGU36" s="1417"/>
      <c r="DGV36" s="1417"/>
      <c r="DGW36" s="1417"/>
      <c r="DGX36" s="1417"/>
      <c r="DGY36" s="1415"/>
      <c r="DGZ36" s="1415"/>
      <c r="DHA36" s="1415"/>
      <c r="DHB36" s="1416"/>
      <c r="DHC36" s="1416"/>
      <c r="DHD36" s="1416"/>
      <c r="DHE36" s="1417"/>
      <c r="DHF36" s="1417"/>
      <c r="DHG36" s="1417"/>
      <c r="DHH36" s="1417"/>
      <c r="DHI36" s="1415"/>
      <c r="DHJ36" s="1415"/>
      <c r="DHK36" s="1415"/>
      <c r="DHL36" s="1416"/>
      <c r="DHM36" s="1416"/>
      <c r="DHN36" s="1416"/>
      <c r="DHO36" s="1417"/>
      <c r="DHP36" s="1417"/>
      <c r="DHQ36" s="1417"/>
      <c r="DHR36" s="1417"/>
      <c r="DHS36" s="1415"/>
      <c r="DHT36" s="1415"/>
      <c r="DHU36" s="1415"/>
      <c r="DHV36" s="1416"/>
      <c r="DHW36" s="1416"/>
      <c r="DHX36" s="1416"/>
      <c r="DHY36" s="1417"/>
      <c r="DHZ36" s="1417"/>
      <c r="DIA36" s="1417"/>
      <c r="DIB36" s="1417"/>
      <c r="DIC36" s="1415"/>
      <c r="DID36" s="1415"/>
      <c r="DIE36" s="1415"/>
      <c r="DIF36" s="1416"/>
      <c r="DIG36" s="1416"/>
      <c r="DIH36" s="1416"/>
      <c r="DII36" s="1417"/>
      <c r="DIJ36" s="1417"/>
      <c r="DIK36" s="1417"/>
      <c r="DIL36" s="1417"/>
      <c r="DIM36" s="1415"/>
      <c r="DIN36" s="1415"/>
      <c r="DIO36" s="1415"/>
      <c r="DIP36" s="1416"/>
      <c r="DIQ36" s="1416"/>
      <c r="DIR36" s="1416"/>
      <c r="DIS36" s="1417"/>
      <c r="DIT36" s="1417"/>
      <c r="DIU36" s="1417"/>
      <c r="DIV36" s="1417"/>
      <c r="DIW36" s="1415"/>
      <c r="DIX36" s="1415"/>
      <c r="DIY36" s="1415"/>
      <c r="DIZ36" s="1416"/>
      <c r="DJA36" s="1416"/>
      <c r="DJB36" s="1416"/>
      <c r="DJC36" s="1417"/>
      <c r="DJD36" s="1417"/>
      <c r="DJE36" s="1417"/>
      <c r="DJF36" s="1417"/>
      <c r="DJG36" s="1415"/>
      <c r="DJH36" s="1415"/>
      <c r="DJI36" s="1415"/>
      <c r="DJJ36" s="1416"/>
      <c r="DJK36" s="1416"/>
      <c r="DJL36" s="1416"/>
      <c r="DJM36" s="1417"/>
      <c r="DJN36" s="1417"/>
      <c r="DJO36" s="1417"/>
      <c r="DJP36" s="1417"/>
      <c r="DJQ36" s="1415"/>
      <c r="DJR36" s="1415"/>
      <c r="DJS36" s="1415"/>
      <c r="DJT36" s="1416"/>
      <c r="DJU36" s="1416"/>
      <c r="DJV36" s="1416"/>
      <c r="DJW36" s="1417"/>
      <c r="DJX36" s="1417"/>
      <c r="DJY36" s="1417"/>
      <c r="DJZ36" s="1417"/>
      <c r="DKA36" s="1415"/>
      <c r="DKB36" s="1415"/>
      <c r="DKC36" s="1415"/>
      <c r="DKD36" s="1416"/>
      <c r="DKE36" s="1416"/>
      <c r="DKF36" s="1416"/>
      <c r="DKG36" s="1417"/>
      <c r="DKH36" s="1417"/>
      <c r="DKI36" s="1417"/>
      <c r="DKJ36" s="1417"/>
      <c r="DKK36" s="1415"/>
      <c r="DKL36" s="1415"/>
      <c r="DKM36" s="1415"/>
      <c r="DKN36" s="1416"/>
      <c r="DKO36" s="1416"/>
      <c r="DKP36" s="1416"/>
      <c r="DKQ36" s="1417"/>
      <c r="DKR36" s="1417"/>
      <c r="DKS36" s="1417"/>
      <c r="DKT36" s="1417"/>
      <c r="DKU36" s="1415"/>
      <c r="DKV36" s="1415"/>
      <c r="DKW36" s="1415"/>
      <c r="DKX36" s="1416"/>
      <c r="DKY36" s="1416"/>
      <c r="DKZ36" s="1416"/>
      <c r="DLA36" s="1417"/>
      <c r="DLB36" s="1417"/>
      <c r="DLC36" s="1417"/>
      <c r="DLD36" s="1417"/>
      <c r="DLE36" s="1415"/>
      <c r="DLF36" s="1415"/>
      <c r="DLG36" s="1415"/>
      <c r="DLH36" s="1416"/>
      <c r="DLI36" s="1416"/>
      <c r="DLJ36" s="1416"/>
      <c r="DLK36" s="1417"/>
      <c r="DLL36" s="1417"/>
      <c r="DLM36" s="1417"/>
      <c r="DLN36" s="1417"/>
      <c r="DLO36" s="1415"/>
      <c r="DLP36" s="1415"/>
      <c r="DLQ36" s="1415"/>
      <c r="DLR36" s="1416"/>
      <c r="DLS36" s="1416"/>
      <c r="DLT36" s="1416"/>
      <c r="DLU36" s="1417"/>
      <c r="DLV36" s="1417"/>
      <c r="DLW36" s="1417"/>
      <c r="DLX36" s="1417"/>
      <c r="DLY36" s="1415"/>
      <c r="DLZ36" s="1415"/>
      <c r="DMA36" s="1415"/>
      <c r="DMB36" s="1416"/>
      <c r="DMC36" s="1416"/>
      <c r="DMD36" s="1416"/>
      <c r="DME36" s="1417"/>
      <c r="DMF36" s="1417"/>
      <c r="DMG36" s="1417"/>
      <c r="DMH36" s="1417"/>
      <c r="DMI36" s="1415"/>
      <c r="DMJ36" s="1415"/>
      <c r="DMK36" s="1415"/>
      <c r="DML36" s="1416"/>
      <c r="DMM36" s="1416"/>
      <c r="DMN36" s="1416"/>
      <c r="DMO36" s="1417"/>
      <c r="DMP36" s="1417"/>
      <c r="DMQ36" s="1417"/>
      <c r="DMR36" s="1417"/>
      <c r="DMS36" s="1415"/>
      <c r="DMT36" s="1415"/>
      <c r="DMU36" s="1415"/>
      <c r="DMV36" s="1416"/>
      <c r="DMW36" s="1416"/>
      <c r="DMX36" s="1416"/>
      <c r="DMY36" s="1417"/>
      <c r="DMZ36" s="1417"/>
      <c r="DNA36" s="1417"/>
      <c r="DNB36" s="1417"/>
      <c r="DNC36" s="1415"/>
      <c r="DND36" s="1415"/>
      <c r="DNE36" s="1415"/>
      <c r="DNF36" s="1416"/>
      <c r="DNG36" s="1416"/>
      <c r="DNH36" s="1416"/>
      <c r="DNI36" s="1417"/>
      <c r="DNJ36" s="1417"/>
      <c r="DNK36" s="1417"/>
      <c r="DNL36" s="1417"/>
      <c r="DNM36" s="1415"/>
      <c r="DNN36" s="1415"/>
      <c r="DNO36" s="1415"/>
      <c r="DNP36" s="1416"/>
      <c r="DNQ36" s="1416"/>
      <c r="DNR36" s="1416"/>
      <c r="DNS36" s="1417"/>
      <c r="DNT36" s="1417"/>
      <c r="DNU36" s="1417"/>
      <c r="DNV36" s="1417"/>
      <c r="DNW36" s="1415"/>
      <c r="DNX36" s="1415"/>
      <c r="DNY36" s="1415"/>
      <c r="DNZ36" s="1416"/>
      <c r="DOA36" s="1416"/>
      <c r="DOB36" s="1416"/>
      <c r="DOC36" s="1417"/>
      <c r="DOD36" s="1417"/>
      <c r="DOE36" s="1417"/>
      <c r="DOF36" s="1417"/>
      <c r="DOG36" s="1415"/>
      <c r="DOH36" s="1415"/>
      <c r="DOI36" s="1415"/>
      <c r="DOJ36" s="1416"/>
      <c r="DOK36" s="1416"/>
      <c r="DOL36" s="1416"/>
      <c r="DOM36" s="1417"/>
      <c r="DON36" s="1417"/>
      <c r="DOO36" s="1417"/>
      <c r="DOP36" s="1417"/>
      <c r="DOQ36" s="1415"/>
      <c r="DOR36" s="1415"/>
      <c r="DOS36" s="1415"/>
      <c r="DOT36" s="1416"/>
      <c r="DOU36" s="1416"/>
      <c r="DOV36" s="1416"/>
      <c r="DOW36" s="1417"/>
      <c r="DOX36" s="1417"/>
      <c r="DOY36" s="1417"/>
      <c r="DOZ36" s="1417"/>
      <c r="DPA36" s="1415"/>
      <c r="DPB36" s="1415"/>
      <c r="DPC36" s="1415"/>
      <c r="DPD36" s="1416"/>
      <c r="DPE36" s="1416"/>
      <c r="DPF36" s="1416"/>
      <c r="DPG36" s="1417"/>
      <c r="DPH36" s="1417"/>
      <c r="DPI36" s="1417"/>
      <c r="DPJ36" s="1417"/>
      <c r="DPK36" s="1415"/>
      <c r="DPL36" s="1415"/>
      <c r="DPM36" s="1415"/>
      <c r="DPN36" s="1416"/>
      <c r="DPO36" s="1416"/>
      <c r="DPP36" s="1416"/>
      <c r="DPQ36" s="1417"/>
      <c r="DPR36" s="1417"/>
      <c r="DPS36" s="1417"/>
      <c r="DPT36" s="1417"/>
      <c r="DPU36" s="1415"/>
      <c r="DPV36" s="1415"/>
      <c r="DPW36" s="1415"/>
      <c r="DPX36" s="1416"/>
      <c r="DPY36" s="1416"/>
      <c r="DPZ36" s="1416"/>
      <c r="DQA36" s="1417"/>
      <c r="DQB36" s="1417"/>
      <c r="DQC36" s="1417"/>
      <c r="DQD36" s="1417"/>
      <c r="DQE36" s="1415"/>
      <c r="DQF36" s="1415"/>
      <c r="DQG36" s="1415"/>
      <c r="DQH36" s="1416"/>
      <c r="DQI36" s="1416"/>
      <c r="DQJ36" s="1416"/>
      <c r="DQK36" s="1417"/>
      <c r="DQL36" s="1417"/>
      <c r="DQM36" s="1417"/>
      <c r="DQN36" s="1417"/>
      <c r="DQO36" s="1415"/>
      <c r="DQP36" s="1415"/>
      <c r="DQQ36" s="1415"/>
      <c r="DQR36" s="1416"/>
      <c r="DQS36" s="1416"/>
      <c r="DQT36" s="1416"/>
      <c r="DQU36" s="1417"/>
      <c r="DQV36" s="1417"/>
      <c r="DQW36" s="1417"/>
      <c r="DQX36" s="1417"/>
      <c r="DQY36" s="1415"/>
      <c r="DQZ36" s="1415"/>
      <c r="DRA36" s="1415"/>
      <c r="DRB36" s="1416"/>
      <c r="DRC36" s="1416"/>
      <c r="DRD36" s="1416"/>
      <c r="DRE36" s="1417"/>
      <c r="DRF36" s="1417"/>
      <c r="DRG36" s="1417"/>
      <c r="DRH36" s="1417"/>
      <c r="DRI36" s="1415"/>
      <c r="DRJ36" s="1415"/>
      <c r="DRK36" s="1415"/>
      <c r="DRL36" s="1416"/>
      <c r="DRM36" s="1416"/>
      <c r="DRN36" s="1416"/>
      <c r="DRO36" s="1417"/>
      <c r="DRP36" s="1417"/>
      <c r="DRQ36" s="1417"/>
      <c r="DRR36" s="1417"/>
      <c r="DRS36" s="1415"/>
      <c r="DRT36" s="1415"/>
      <c r="DRU36" s="1415"/>
      <c r="DRV36" s="1416"/>
      <c r="DRW36" s="1416"/>
      <c r="DRX36" s="1416"/>
      <c r="DRY36" s="1417"/>
      <c r="DRZ36" s="1417"/>
      <c r="DSA36" s="1417"/>
      <c r="DSB36" s="1417"/>
      <c r="DSC36" s="1415"/>
      <c r="DSD36" s="1415"/>
      <c r="DSE36" s="1415"/>
      <c r="DSF36" s="1416"/>
      <c r="DSG36" s="1416"/>
      <c r="DSH36" s="1416"/>
      <c r="DSI36" s="1417"/>
      <c r="DSJ36" s="1417"/>
      <c r="DSK36" s="1417"/>
      <c r="DSL36" s="1417"/>
      <c r="DSM36" s="1415"/>
      <c r="DSN36" s="1415"/>
      <c r="DSO36" s="1415"/>
      <c r="DSP36" s="1416"/>
      <c r="DSQ36" s="1416"/>
      <c r="DSR36" s="1416"/>
      <c r="DSS36" s="1417"/>
      <c r="DST36" s="1417"/>
      <c r="DSU36" s="1417"/>
      <c r="DSV36" s="1417"/>
      <c r="DSW36" s="1415"/>
      <c r="DSX36" s="1415"/>
      <c r="DSY36" s="1415"/>
      <c r="DSZ36" s="1416"/>
      <c r="DTA36" s="1416"/>
      <c r="DTB36" s="1416"/>
      <c r="DTC36" s="1417"/>
      <c r="DTD36" s="1417"/>
      <c r="DTE36" s="1417"/>
      <c r="DTF36" s="1417"/>
      <c r="DTG36" s="1415"/>
      <c r="DTH36" s="1415"/>
      <c r="DTI36" s="1415"/>
      <c r="DTJ36" s="1416"/>
      <c r="DTK36" s="1416"/>
      <c r="DTL36" s="1416"/>
      <c r="DTM36" s="1417"/>
      <c r="DTN36" s="1417"/>
      <c r="DTO36" s="1417"/>
      <c r="DTP36" s="1417"/>
      <c r="DTQ36" s="1415"/>
      <c r="DTR36" s="1415"/>
      <c r="DTS36" s="1415"/>
      <c r="DTT36" s="1416"/>
      <c r="DTU36" s="1416"/>
      <c r="DTV36" s="1416"/>
      <c r="DTW36" s="1417"/>
      <c r="DTX36" s="1417"/>
      <c r="DTY36" s="1417"/>
      <c r="DTZ36" s="1417"/>
      <c r="DUA36" s="1415"/>
      <c r="DUB36" s="1415"/>
      <c r="DUC36" s="1415"/>
      <c r="DUD36" s="1416"/>
      <c r="DUE36" s="1416"/>
      <c r="DUF36" s="1416"/>
      <c r="DUG36" s="1417"/>
      <c r="DUH36" s="1417"/>
      <c r="DUI36" s="1417"/>
      <c r="DUJ36" s="1417"/>
      <c r="DUK36" s="1415"/>
      <c r="DUL36" s="1415"/>
      <c r="DUM36" s="1415"/>
      <c r="DUN36" s="1416"/>
      <c r="DUO36" s="1416"/>
      <c r="DUP36" s="1416"/>
      <c r="DUQ36" s="1417"/>
      <c r="DUR36" s="1417"/>
      <c r="DUS36" s="1417"/>
      <c r="DUT36" s="1417"/>
      <c r="DUU36" s="1415"/>
      <c r="DUV36" s="1415"/>
      <c r="DUW36" s="1415"/>
      <c r="DUX36" s="1416"/>
      <c r="DUY36" s="1416"/>
      <c r="DUZ36" s="1416"/>
      <c r="DVA36" s="1417"/>
      <c r="DVB36" s="1417"/>
      <c r="DVC36" s="1417"/>
      <c r="DVD36" s="1417"/>
      <c r="DVE36" s="1415"/>
      <c r="DVF36" s="1415"/>
      <c r="DVG36" s="1415"/>
      <c r="DVH36" s="1416"/>
      <c r="DVI36" s="1416"/>
      <c r="DVJ36" s="1416"/>
      <c r="DVK36" s="1417"/>
      <c r="DVL36" s="1417"/>
      <c r="DVM36" s="1417"/>
      <c r="DVN36" s="1417"/>
      <c r="DVO36" s="1415"/>
      <c r="DVP36" s="1415"/>
      <c r="DVQ36" s="1415"/>
      <c r="DVR36" s="1416"/>
      <c r="DVS36" s="1416"/>
      <c r="DVT36" s="1416"/>
      <c r="DVU36" s="1417"/>
      <c r="DVV36" s="1417"/>
      <c r="DVW36" s="1417"/>
      <c r="DVX36" s="1417"/>
      <c r="DVY36" s="1415"/>
      <c r="DVZ36" s="1415"/>
      <c r="DWA36" s="1415"/>
      <c r="DWB36" s="1416"/>
      <c r="DWC36" s="1416"/>
      <c r="DWD36" s="1416"/>
      <c r="DWE36" s="1417"/>
      <c r="DWF36" s="1417"/>
      <c r="DWG36" s="1417"/>
      <c r="DWH36" s="1417"/>
      <c r="DWI36" s="1415"/>
      <c r="DWJ36" s="1415"/>
      <c r="DWK36" s="1415"/>
      <c r="DWL36" s="1416"/>
      <c r="DWM36" s="1416"/>
      <c r="DWN36" s="1416"/>
      <c r="DWO36" s="1417"/>
      <c r="DWP36" s="1417"/>
      <c r="DWQ36" s="1417"/>
      <c r="DWR36" s="1417"/>
      <c r="DWS36" s="1415"/>
      <c r="DWT36" s="1415"/>
      <c r="DWU36" s="1415"/>
      <c r="DWV36" s="1416"/>
      <c r="DWW36" s="1416"/>
      <c r="DWX36" s="1416"/>
      <c r="DWY36" s="1417"/>
      <c r="DWZ36" s="1417"/>
      <c r="DXA36" s="1417"/>
      <c r="DXB36" s="1417"/>
      <c r="DXC36" s="1415"/>
      <c r="DXD36" s="1415"/>
      <c r="DXE36" s="1415"/>
      <c r="DXF36" s="1416"/>
      <c r="DXG36" s="1416"/>
      <c r="DXH36" s="1416"/>
      <c r="DXI36" s="1417"/>
      <c r="DXJ36" s="1417"/>
      <c r="DXK36" s="1417"/>
      <c r="DXL36" s="1417"/>
      <c r="DXM36" s="1415"/>
      <c r="DXN36" s="1415"/>
      <c r="DXO36" s="1415"/>
      <c r="DXP36" s="1416"/>
      <c r="DXQ36" s="1416"/>
      <c r="DXR36" s="1416"/>
      <c r="DXS36" s="1417"/>
      <c r="DXT36" s="1417"/>
      <c r="DXU36" s="1417"/>
      <c r="DXV36" s="1417"/>
      <c r="DXW36" s="1415"/>
      <c r="DXX36" s="1415"/>
      <c r="DXY36" s="1415"/>
      <c r="DXZ36" s="1416"/>
      <c r="DYA36" s="1416"/>
      <c r="DYB36" s="1416"/>
      <c r="DYC36" s="1417"/>
      <c r="DYD36" s="1417"/>
      <c r="DYE36" s="1417"/>
      <c r="DYF36" s="1417"/>
      <c r="DYG36" s="1415"/>
      <c r="DYH36" s="1415"/>
      <c r="DYI36" s="1415"/>
      <c r="DYJ36" s="1416"/>
      <c r="DYK36" s="1416"/>
      <c r="DYL36" s="1416"/>
      <c r="DYM36" s="1417"/>
      <c r="DYN36" s="1417"/>
      <c r="DYO36" s="1417"/>
      <c r="DYP36" s="1417"/>
      <c r="DYQ36" s="1415"/>
      <c r="DYR36" s="1415"/>
      <c r="DYS36" s="1415"/>
      <c r="DYT36" s="1416"/>
      <c r="DYU36" s="1416"/>
      <c r="DYV36" s="1416"/>
      <c r="DYW36" s="1417"/>
      <c r="DYX36" s="1417"/>
      <c r="DYY36" s="1417"/>
      <c r="DYZ36" s="1417"/>
      <c r="DZA36" s="1415"/>
      <c r="DZB36" s="1415"/>
      <c r="DZC36" s="1415"/>
      <c r="DZD36" s="1416"/>
      <c r="DZE36" s="1416"/>
      <c r="DZF36" s="1416"/>
      <c r="DZG36" s="1417"/>
      <c r="DZH36" s="1417"/>
      <c r="DZI36" s="1417"/>
      <c r="DZJ36" s="1417"/>
      <c r="DZK36" s="1415"/>
      <c r="DZL36" s="1415"/>
      <c r="DZM36" s="1415"/>
      <c r="DZN36" s="1416"/>
      <c r="DZO36" s="1416"/>
      <c r="DZP36" s="1416"/>
      <c r="DZQ36" s="1417"/>
      <c r="DZR36" s="1417"/>
      <c r="DZS36" s="1417"/>
      <c r="DZT36" s="1417"/>
      <c r="DZU36" s="1415"/>
      <c r="DZV36" s="1415"/>
      <c r="DZW36" s="1415"/>
      <c r="DZX36" s="1416"/>
      <c r="DZY36" s="1416"/>
      <c r="DZZ36" s="1416"/>
      <c r="EAA36" s="1417"/>
      <c r="EAB36" s="1417"/>
      <c r="EAC36" s="1417"/>
      <c r="EAD36" s="1417"/>
      <c r="EAE36" s="1415"/>
      <c r="EAF36" s="1415"/>
      <c r="EAG36" s="1415"/>
      <c r="EAH36" s="1416"/>
      <c r="EAI36" s="1416"/>
      <c r="EAJ36" s="1416"/>
      <c r="EAK36" s="1417"/>
      <c r="EAL36" s="1417"/>
      <c r="EAM36" s="1417"/>
      <c r="EAN36" s="1417"/>
      <c r="EAO36" s="1415"/>
      <c r="EAP36" s="1415"/>
      <c r="EAQ36" s="1415"/>
      <c r="EAR36" s="1416"/>
      <c r="EAS36" s="1416"/>
      <c r="EAT36" s="1416"/>
      <c r="EAU36" s="1417"/>
      <c r="EAV36" s="1417"/>
      <c r="EAW36" s="1417"/>
      <c r="EAX36" s="1417"/>
      <c r="EAY36" s="1415"/>
      <c r="EAZ36" s="1415"/>
      <c r="EBA36" s="1415"/>
      <c r="EBB36" s="1416"/>
      <c r="EBC36" s="1416"/>
      <c r="EBD36" s="1416"/>
      <c r="EBE36" s="1417"/>
      <c r="EBF36" s="1417"/>
      <c r="EBG36" s="1417"/>
      <c r="EBH36" s="1417"/>
      <c r="EBI36" s="1415"/>
      <c r="EBJ36" s="1415"/>
      <c r="EBK36" s="1415"/>
      <c r="EBL36" s="1416"/>
      <c r="EBM36" s="1416"/>
      <c r="EBN36" s="1416"/>
      <c r="EBO36" s="1417"/>
      <c r="EBP36" s="1417"/>
      <c r="EBQ36" s="1417"/>
      <c r="EBR36" s="1417"/>
      <c r="EBS36" s="1415"/>
      <c r="EBT36" s="1415"/>
      <c r="EBU36" s="1415"/>
      <c r="EBV36" s="1416"/>
      <c r="EBW36" s="1416"/>
      <c r="EBX36" s="1416"/>
      <c r="EBY36" s="1417"/>
      <c r="EBZ36" s="1417"/>
      <c r="ECA36" s="1417"/>
      <c r="ECB36" s="1417"/>
      <c r="ECC36" s="1415"/>
      <c r="ECD36" s="1415"/>
      <c r="ECE36" s="1415"/>
      <c r="ECF36" s="1416"/>
      <c r="ECG36" s="1416"/>
      <c r="ECH36" s="1416"/>
      <c r="ECI36" s="1417"/>
      <c r="ECJ36" s="1417"/>
      <c r="ECK36" s="1417"/>
      <c r="ECL36" s="1417"/>
      <c r="ECM36" s="1415"/>
      <c r="ECN36" s="1415"/>
      <c r="ECO36" s="1415"/>
      <c r="ECP36" s="1416"/>
      <c r="ECQ36" s="1416"/>
      <c r="ECR36" s="1416"/>
      <c r="ECS36" s="1417"/>
      <c r="ECT36" s="1417"/>
      <c r="ECU36" s="1417"/>
      <c r="ECV36" s="1417"/>
      <c r="ECW36" s="1415"/>
      <c r="ECX36" s="1415"/>
      <c r="ECY36" s="1415"/>
      <c r="ECZ36" s="1416"/>
      <c r="EDA36" s="1416"/>
      <c r="EDB36" s="1416"/>
      <c r="EDC36" s="1417"/>
      <c r="EDD36" s="1417"/>
      <c r="EDE36" s="1417"/>
      <c r="EDF36" s="1417"/>
      <c r="EDG36" s="1415"/>
      <c r="EDH36" s="1415"/>
      <c r="EDI36" s="1415"/>
      <c r="EDJ36" s="1416"/>
      <c r="EDK36" s="1416"/>
      <c r="EDL36" s="1416"/>
      <c r="EDM36" s="1417"/>
      <c r="EDN36" s="1417"/>
      <c r="EDO36" s="1417"/>
      <c r="EDP36" s="1417"/>
      <c r="EDQ36" s="1415"/>
      <c r="EDR36" s="1415"/>
      <c r="EDS36" s="1415"/>
      <c r="EDT36" s="1416"/>
      <c r="EDU36" s="1416"/>
      <c r="EDV36" s="1416"/>
      <c r="EDW36" s="1417"/>
      <c r="EDX36" s="1417"/>
      <c r="EDY36" s="1417"/>
      <c r="EDZ36" s="1417"/>
      <c r="EEA36" s="1415"/>
      <c r="EEB36" s="1415"/>
      <c r="EEC36" s="1415"/>
      <c r="EED36" s="1416"/>
      <c r="EEE36" s="1416"/>
      <c r="EEF36" s="1416"/>
      <c r="EEG36" s="1417"/>
      <c r="EEH36" s="1417"/>
      <c r="EEI36" s="1417"/>
      <c r="EEJ36" s="1417"/>
      <c r="EEK36" s="1415"/>
      <c r="EEL36" s="1415"/>
      <c r="EEM36" s="1415"/>
      <c r="EEN36" s="1416"/>
      <c r="EEO36" s="1416"/>
      <c r="EEP36" s="1416"/>
      <c r="EEQ36" s="1417"/>
      <c r="EER36" s="1417"/>
      <c r="EES36" s="1417"/>
      <c r="EET36" s="1417"/>
      <c r="EEU36" s="1415"/>
      <c r="EEV36" s="1415"/>
      <c r="EEW36" s="1415"/>
      <c r="EEX36" s="1416"/>
      <c r="EEY36" s="1416"/>
      <c r="EEZ36" s="1416"/>
      <c r="EFA36" s="1417"/>
      <c r="EFB36" s="1417"/>
      <c r="EFC36" s="1417"/>
      <c r="EFD36" s="1417"/>
      <c r="EFE36" s="1415"/>
      <c r="EFF36" s="1415"/>
      <c r="EFG36" s="1415"/>
      <c r="EFH36" s="1416"/>
      <c r="EFI36" s="1416"/>
      <c r="EFJ36" s="1416"/>
      <c r="EFK36" s="1417"/>
      <c r="EFL36" s="1417"/>
      <c r="EFM36" s="1417"/>
      <c r="EFN36" s="1417"/>
      <c r="EFO36" s="1415"/>
      <c r="EFP36" s="1415"/>
      <c r="EFQ36" s="1415"/>
      <c r="EFR36" s="1416"/>
      <c r="EFS36" s="1416"/>
      <c r="EFT36" s="1416"/>
      <c r="EFU36" s="1417"/>
      <c r="EFV36" s="1417"/>
      <c r="EFW36" s="1417"/>
      <c r="EFX36" s="1417"/>
      <c r="EFY36" s="1415"/>
      <c r="EFZ36" s="1415"/>
      <c r="EGA36" s="1415"/>
      <c r="EGB36" s="1416"/>
      <c r="EGC36" s="1416"/>
      <c r="EGD36" s="1416"/>
      <c r="EGE36" s="1417"/>
      <c r="EGF36" s="1417"/>
      <c r="EGG36" s="1417"/>
      <c r="EGH36" s="1417"/>
      <c r="EGI36" s="1415"/>
      <c r="EGJ36" s="1415"/>
      <c r="EGK36" s="1415"/>
      <c r="EGL36" s="1416"/>
      <c r="EGM36" s="1416"/>
      <c r="EGN36" s="1416"/>
      <c r="EGO36" s="1417"/>
      <c r="EGP36" s="1417"/>
      <c r="EGQ36" s="1417"/>
      <c r="EGR36" s="1417"/>
      <c r="EGS36" s="1415"/>
      <c r="EGT36" s="1415"/>
      <c r="EGU36" s="1415"/>
      <c r="EGV36" s="1416"/>
      <c r="EGW36" s="1416"/>
      <c r="EGX36" s="1416"/>
      <c r="EGY36" s="1417"/>
      <c r="EGZ36" s="1417"/>
      <c r="EHA36" s="1417"/>
      <c r="EHB36" s="1417"/>
      <c r="EHC36" s="1415"/>
      <c r="EHD36" s="1415"/>
      <c r="EHE36" s="1415"/>
      <c r="EHF36" s="1416"/>
      <c r="EHG36" s="1416"/>
      <c r="EHH36" s="1416"/>
      <c r="EHI36" s="1417"/>
      <c r="EHJ36" s="1417"/>
      <c r="EHK36" s="1417"/>
      <c r="EHL36" s="1417"/>
      <c r="EHM36" s="1415"/>
      <c r="EHN36" s="1415"/>
      <c r="EHO36" s="1415"/>
      <c r="EHP36" s="1416"/>
      <c r="EHQ36" s="1416"/>
      <c r="EHR36" s="1416"/>
      <c r="EHS36" s="1417"/>
      <c r="EHT36" s="1417"/>
      <c r="EHU36" s="1417"/>
      <c r="EHV36" s="1417"/>
      <c r="EHW36" s="1415"/>
      <c r="EHX36" s="1415"/>
      <c r="EHY36" s="1415"/>
      <c r="EHZ36" s="1416"/>
      <c r="EIA36" s="1416"/>
      <c r="EIB36" s="1416"/>
      <c r="EIC36" s="1417"/>
      <c r="EID36" s="1417"/>
      <c r="EIE36" s="1417"/>
      <c r="EIF36" s="1417"/>
      <c r="EIG36" s="1415"/>
      <c r="EIH36" s="1415"/>
      <c r="EII36" s="1415"/>
      <c r="EIJ36" s="1416"/>
      <c r="EIK36" s="1416"/>
      <c r="EIL36" s="1416"/>
      <c r="EIM36" s="1417"/>
      <c r="EIN36" s="1417"/>
      <c r="EIO36" s="1417"/>
      <c r="EIP36" s="1417"/>
      <c r="EIQ36" s="1415"/>
      <c r="EIR36" s="1415"/>
      <c r="EIS36" s="1415"/>
      <c r="EIT36" s="1416"/>
      <c r="EIU36" s="1416"/>
      <c r="EIV36" s="1416"/>
      <c r="EIW36" s="1417"/>
      <c r="EIX36" s="1417"/>
      <c r="EIY36" s="1417"/>
      <c r="EIZ36" s="1417"/>
      <c r="EJA36" s="1415"/>
      <c r="EJB36" s="1415"/>
      <c r="EJC36" s="1415"/>
      <c r="EJD36" s="1416"/>
      <c r="EJE36" s="1416"/>
      <c r="EJF36" s="1416"/>
      <c r="EJG36" s="1417"/>
      <c r="EJH36" s="1417"/>
      <c r="EJI36" s="1417"/>
      <c r="EJJ36" s="1417"/>
      <c r="EJK36" s="1415"/>
      <c r="EJL36" s="1415"/>
      <c r="EJM36" s="1415"/>
      <c r="EJN36" s="1416"/>
      <c r="EJO36" s="1416"/>
      <c r="EJP36" s="1416"/>
      <c r="EJQ36" s="1417"/>
      <c r="EJR36" s="1417"/>
      <c r="EJS36" s="1417"/>
      <c r="EJT36" s="1417"/>
      <c r="EJU36" s="1415"/>
      <c r="EJV36" s="1415"/>
      <c r="EJW36" s="1415"/>
      <c r="EJX36" s="1416"/>
      <c r="EJY36" s="1416"/>
      <c r="EJZ36" s="1416"/>
      <c r="EKA36" s="1417"/>
      <c r="EKB36" s="1417"/>
      <c r="EKC36" s="1417"/>
      <c r="EKD36" s="1417"/>
      <c r="EKE36" s="1415"/>
      <c r="EKF36" s="1415"/>
      <c r="EKG36" s="1415"/>
      <c r="EKH36" s="1416"/>
      <c r="EKI36" s="1416"/>
      <c r="EKJ36" s="1416"/>
      <c r="EKK36" s="1417"/>
      <c r="EKL36" s="1417"/>
      <c r="EKM36" s="1417"/>
      <c r="EKN36" s="1417"/>
      <c r="EKO36" s="1415"/>
      <c r="EKP36" s="1415"/>
      <c r="EKQ36" s="1415"/>
      <c r="EKR36" s="1416"/>
      <c r="EKS36" s="1416"/>
      <c r="EKT36" s="1416"/>
      <c r="EKU36" s="1417"/>
      <c r="EKV36" s="1417"/>
      <c r="EKW36" s="1417"/>
      <c r="EKX36" s="1417"/>
      <c r="EKY36" s="1415"/>
      <c r="EKZ36" s="1415"/>
      <c r="ELA36" s="1415"/>
      <c r="ELB36" s="1416"/>
      <c r="ELC36" s="1416"/>
      <c r="ELD36" s="1416"/>
      <c r="ELE36" s="1417"/>
      <c r="ELF36" s="1417"/>
      <c r="ELG36" s="1417"/>
      <c r="ELH36" s="1417"/>
      <c r="ELI36" s="1415"/>
      <c r="ELJ36" s="1415"/>
      <c r="ELK36" s="1415"/>
      <c r="ELL36" s="1416"/>
      <c r="ELM36" s="1416"/>
      <c r="ELN36" s="1416"/>
      <c r="ELO36" s="1417"/>
      <c r="ELP36" s="1417"/>
      <c r="ELQ36" s="1417"/>
      <c r="ELR36" s="1417"/>
      <c r="ELS36" s="1415"/>
      <c r="ELT36" s="1415"/>
      <c r="ELU36" s="1415"/>
      <c r="ELV36" s="1416"/>
      <c r="ELW36" s="1416"/>
      <c r="ELX36" s="1416"/>
      <c r="ELY36" s="1417"/>
      <c r="ELZ36" s="1417"/>
      <c r="EMA36" s="1417"/>
      <c r="EMB36" s="1417"/>
      <c r="EMC36" s="1415"/>
      <c r="EMD36" s="1415"/>
      <c r="EME36" s="1415"/>
      <c r="EMF36" s="1416"/>
      <c r="EMG36" s="1416"/>
      <c r="EMH36" s="1416"/>
      <c r="EMI36" s="1417"/>
      <c r="EMJ36" s="1417"/>
      <c r="EMK36" s="1417"/>
      <c r="EML36" s="1417"/>
      <c r="EMM36" s="1415"/>
      <c r="EMN36" s="1415"/>
      <c r="EMO36" s="1415"/>
      <c r="EMP36" s="1416"/>
      <c r="EMQ36" s="1416"/>
      <c r="EMR36" s="1416"/>
      <c r="EMS36" s="1417"/>
      <c r="EMT36" s="1417"/>
      <c r="EMU36" s="1417"/>
      <c r="EMV36" s="1417"/>
      <c r="EMW36" s="1415"/>
      <c r="EMX36" s="1415"/>
      <c r="EMY36" s="1415"/>
      <c r="EMZ36" s="1416"/>
      <c r="ENA36" s="1416"/>
      <c r="ENB36" s="1416"/>
      <c r="ENC36" s="1417"/>
      <c r="END36" s="1417"/>
      <c r="ENE36" s="1417"/>
      <c r="ENF36" s="1417"/>
      <c r="ENG36" s="1415"/>
      <c r="ENH36" s="1415"/>
      <c r="ENI36" s="1415"/>
      <c r="ENJ36" s="1416"/>
      <c r="ENK36" s="1416"/>
      <c r="ENL36" s="1416"/>
      <c r="ENM36" s="1417"/>
      <c r="ENN36" s="1417"/>
      <c r="ENO36" s="1417"/>
      <c r="ENP36" s="1417"/>
      <c r="ENQ36" s="1415"/>
      <c r="ENR36" s="1415"/>
      <c r="ENS36" s="1415"/>
      <c r="ENT36" s="1416"/>
      <c r="ENU36" s="1416"/>
      <c r="ENV36" s="1416"/>
      <c r="ENW36" s="1417"/>
      <c r="ENX36" s="1417"/>
      <c r="ENY36" s="1417"/>
      <c r="ENZ36" s="1417"/>
      <c r="EOA36" s="1415"/>
      <c r="EOB36" s="1415"/>
      <c r="EOC36" s="1415"/>
      <c r="EOD36" s="1416"/>
      <c r="EOE36" s="1416"/>
      <c r="EOF36" s="1416"/>
      <c r="EOG36" s="1417"/>
      <c r="EOH36" s="1417"/>
      <c r="EOI36" s="1417"/>
      <c r="EOJ36" s="1417"/>
      <c r="EOK36" s="1415"/>
      <c r="EOL36" s="1415"/>
      <c r="EOM36" s="1415"/>
      <c r="EON36" s="1416"/>
      <c r="EOO36" s="1416"/>
      <c r="EOP36" s="1416"/>
      <c r="EOQ36" s="1417"/>
      <c r="EOR36" s="1417"/>
      <c r="EOS36" s="1417"/>
      <c r="EOT36" s="1417"/>
      <c r="EOU36" s="1415"/>
      <c r="EOV36" s="1415"/>
      <c r="EOW36" s="1415"/>
      <c r="EOX36" s="1416"/>
      <c r="EOY36" s="1416"/>
      <c r="EOZ36" s="1416"/>
      <c r="EPA36" s="1417"/>
      <c r="EPB36" s="1417"/>
      <c r="EPC36" s="1417"/>
      <c r="EPD36" s="1417"/>
      <c r="EPE36" s="1415"/>
      <c r="EPF36" s="1415"/>
      <c r="EPG36" s="1415"/>
      <c r="EPH36" s="1416"/>
      <c r="EPI36" s="1416"/>
      <c r="EPJ36" s="1416"/>
      <c r="EPK36" s="1417"/>
      <c r="EPL36" s="1417"/>
      <c r="EPM36" s="1417"/>
      <c r="EPN36" s="1417"/>
      <c r="EPO36" s="1415"/>
      <c r="EPP36" s="1415"/>
      <c r="EPQ36" s="1415"/>
      <c r="EPR36" s="1416"/>
      <c r="EPS36" s="1416"/>
      <c r="EPT36" s="1416"/>
      <c r="EPU36" s="1417"/>
      <c r="EPV36" s="1417"/>
      <c r="EPW36" s="1417"/>
      <c r="EPX36" s="1417"/>
      <c r="EPY36" s="1415"/>
      <c r="EPZ36" s="1415"/>
      <c r="EQA36" s="1415"/>
      <c r="EQB36" s="1416"/>
      <c r="EQC36" s="1416"/>
      <c r="EQD36" s="1416"/>
      <c r="EQE36" s="1417"/>
      <c r="EQF36" s="1417"/>
      <c r="EQG36" s="1417"/>
      <c r="EQH36" s="1417"/>
      <c r="EQI36" s="1415"/>
      <c r="EQJ36" s="1415"/>
      <c r="EQK36" s="1415"/>
      <c r="EQL36" s="1416"/>
      <c r="EQM36" s="1416"/>
      <c r="EQN36" s="1416"/>
      <c r="EQO36" s="1417"/>
      <c r="EQP36" s="1417"/>
      <c r="EQQ36" s="1417"/>
      <c r="EQR36" s="1417"/>
      <c r="EQS36" s="1415"/>
      <c r="EQT36" s="1415"/>
      <c r="EQU36" s="1415"/>
      <c r="EQV36" s="1416"/>
      <c r="EQW36" s="1416"/>
      <c r="EQX36" s="1416"/>
      <c r="EQY36" s="1417"/>
      <c r="EQZ36" s="1417"/>
      <c r="ERA36" s="1417"/>
      <c r="ERB36" s="1417"/>
      <c r="ERC36" s="1415"/>
      <c r="ERD36" s="1415"/>
      <c r="ERE36" s="1415"/>
      <c r="ERF36" s="1416"/>
      <c r="ERG36" s="1416"/>
      <c r="ERH36" s="1416"/>
      <c r="ERI36" s="1417"/>
      <c r="ERJ36" s="1417"/>
      <c r="ERK36" s="1417"/>
      <c r="ERL36" s="1417"/>
      <c r="ERM36" s="1415"/>
      <c r="ERN36" s="1415"/>
      <c r="ERO36" s="1415"/>
      <c r="ERP36" s="1416"/>
      <c r="ERQ36" s="1416"/>
      <c r="ERR36" s="1416"/>
      <c r="ERS36" s="1417"/>
      <c r="ERT36" s="1417"/>
      <c r="ERU36" s="1417"/>
      <c r="ERV36" s="1417"/>
      <c r="ERW36" s="1415"/>
      <c r="ERX36" s="1415"/>
      <c r="ERY36" s="1415"/>
      <c r="ERZ36" s="1416"/>
      <c r="ESA36" s="1416"/>
      <c r="ESB36" s="1416"/>
      <c r="ESC36" s="1417"/>
      <c r="ESD36" s="1417"/>
      <c r="ESE36" s="1417"/>
      <c r="ESF36" s="1417"/>
      <c r="ESG36" s="1415"/>
      <c r="ESH36" s="1415"/>
      <c r="ESI36" s="1415"/>
      <c r="ESJ36" s="1416"/>
      <c r="ESK36" s="1416"/>
      <c r="ESL36" s="1416"/>
      <c r="ESM36" s="1417"/>
      <c r="ESN36" s="1417"/>
      <c r="ESO36" s="1417"/>
      <c r="ESP36" s="1417"/>
      <c r="ESQ36" s="1415"/>
      <c r="ESR36" s="1415"/>
      <c r="ESS36" s="1415"/>
      <c r="EST36" s="1416"/>
      <c r="ESU36" s="1416"/>
      <c r="ESV36" s="1416"/>
      <c r="ESW36" s="1417"/>
      <c r="ESX36" s="1417"/>
      <c r="ESY36" s="1417"/>
      <c r="ESZ36" s="1417"/>
      <c r="ETA36" s="1415"/>
      <c r="ETB36" s="1415"/>
      <c r="ETC36" s="1415"/>
      <c r="ETD36" s="1416"/>
      <c r="ETE36" s="1416"/>
      <c r="ETF36" s="1416"/>
      <c r="ETG36" s="1417"/>
      <c r="ETH36" s="1417"/>
      <c r="ETI36" s="1417"/>
      <c r="ETJ36" s="1417"/>
      <c r="ETK36" s="1415"/>
      <c r="ETL36" s="1415"/>
      <c r="ETM36" s="1415"/>
      <c r="ETN36" s="1416"/>
      <c r="ETO36" s="1416"/>
      <c r="ETP36" s="1416"/>
      <c r="ETQ36" s="1417"/>
      <c r="ETR36" s="1417"/>
      <c r="ETS36" s="1417"/>
      <c r="ETT36" s="1417"/>
      <c r="ETU36" s="1415"/>
      <c r="ETV36" s="1415"/>
      <c r="ETW36" s="1415"/>
      <c r="ETX36" s="1416"/>
      <c r="ETY36" s="1416"/>
      <c r="ETZ36" s="1416"/>
      <c r="EUA36" s="1417"/>
      <c r="EUB36" s="1417"/>
      <c r="EUC36" s="1417"/>
      <c r="EUD36" s="1417"/>
      <c r="EUE36" s="1415"/>
      <c r="EUF36" s="1415"/>
      <c r="EUG36" s="1415"/>
      <c r="EUH36" s="1416"/>
      <c r="EUI36" s="1416"/>
      <c r="EUJ36" s="1416"/>
      <c r="EUK36" s="1417"/>
      <c r="EUL36" s="1417"/>
      <c r="EUM36" s="1417"/>
      <c r="EUN36" s="1417"/>
      <c r="EUO36" s="1415"/>
      <c r="EUP36" s="1415"/>
      <c r="EUQ36" s="1415"/>
      <c r="EUR36" s="1416"/>
      <c r="EUS36" s="1416"/>
      <c r="EUT36" s="1416"/>
      <c r="EUU36" s="1417"/>
      <c r="EUV36" s="1417"/>
      <c r="EUW36" s="1417"/>
      <c r="EUX36" s="1417"/>
      <c r="EUY36" s="1415"/>
      <c r="EUZ36" s="1415"/>
      <c r="EVA36" s="1415"/>
      <c r="EVB36" s="1416"/>
      <c r="EVC36" s="1416"/>
      <c r="EVD36" s="1416"/>
      <c r="EVE36" s="1417"/>
      <c r="EVF36" s="1417"/>
      <c r="EVG36" s="1417"/>
      <c r="EVH36" s="1417"/>
      <c r="EVI36" s="1415"/>
      <c r="EVJ36" s="1415"/>
      <c r="EVK36" s="1415"/>
      <c r="EVL36" s="1416"/>
      <c r="EVM36" s="1416"/>
      <c r="EVN36" s="1416"/>
      <c r="EVO36" s="1417"/>
      <c r="EVP36" s="1417"/>
      <c r="EVQ36" s="1417"/>
      <c r="EVR36" s="1417"/>
      <c r="EVS36" s="1415"/>
      <c r="EVT36" s="1415"/>
      <c r="EVU36" s="1415"/>
      <c r="EVV36" s="1416"/>
      <c r="EVW36" s="1416"/>
      <c r="EVX36" s="1416"/>
      <c r="EVY36" s="1417"/>
      <c r="EVZ36" s="1417"/>
      <c r="EWA36" s="1417"/>
      <c r="EWB36" s="1417"/>
      <c r="EWC36" s="1415"/>
      <c r="EWD36" s="1415"/>
      <c r="EWE36" s="1415"/>
      <c r="EWF36" s="1416"/>
      <c r="EWG36" s="1416"/>
      <c r="EWH36" s="1416"/>
      <c r="EWI36" s="1417"/>
      <c r="EWJ36" s="1417"/>
      <c r="EWK36" s="1417"/>
      <c r="EWL36" s="1417"/>
      <c r="EWM36" s="1415"/>
      <c r="EWN36" s="1415"/>
      <c r="EWO36" s="1415"/>
      <c r="EWP36" s="1416"/>
      <c r="EWQ36" s="1416"/>
      <c r="EWR36" s="1416"/>
      <c r="EWS36" s="1417"/>
      <c r="EWT36" s="1417"/>
      <c r="EWU36" s="1417"/>
      <c r="EWV36" s="1417"/>
      <c r="EWW36" s="1415"/>
      <c r="EWX36" s="1415"/>
      <c r="EWY36" s="1415"/>
      <c r="EWZ36" s="1416"/>
      <c r="EXA36" s="1416"/>
      <c r="EXB36" s="1416"/>
      <c r="EXC36" s="1417"/>
      <c r="EXD36" s="1417"/>
      <c r="EXE36" s="1417"/>
      <c r="EXF36" s="1417"/>
      <c r="EXG36" s="1415"/>
      <c r="EXH36" s="1415"/>
      <c r="EXI36" s="1415"/>
      <c r="EXJ36" s="1416"/>
      <c r="EXK36" s="1416"/>
      <c r="EXL36" s="1416"/>
      <c r="EXM36" s="1417"/>
      <c r="EXN36" s="1417"/>
      <c r="EXO36" s="1417"/>
      <c r="EXP36" s="1417"/>
      <c r="EXQ36" s="1415"/>
      <c r="EXR36" s="1415"/>
      <c r="EXS36" s="1415"/>
      <c r="EXT36" s="1416"/>
      <c r="EXU36" s="1416"/>
      <c r="EXV36" s="1416"/>
      <c r="EXW36" s="1417"/>
      <c r="EXX36" s="1417"/>
      <c r="EXY36" s="1417"/>
      <c r="EXZ36" s="1417"/>
      <c r="EYA36" s="1415"/>
      <c r="EYB36" s="1415"/>
      <c r="EYC36" s="1415"/>
      <c r="EYD36" s="1416"/>
      <c r="EYE36" s="1416"/>
      <c r="EYF36" s="1416"/>
      <c r="EYG36" s="1417"/>
      <c r="EYH36" s="1417"/>
      <c r="EYI36" s="1417"/>
      <c r="EYJ36" s="1417"/>
      <c r="EYK36" s="1415"/>
      <c r="EYL36" s="1415"/>
      <c r="EYM36" s="1415"/>
      <c r="EYN36" s="1416"/>
      <c r="EYO36" s="1416"/>
      <c r="EYP36" s="1416"/>
      <c r="EYQ36" s="1417"/>
      <c r="EYR36" s="1417"/>
      <c r="EYS36" s="1417"/>
      <c r="EYT36" s="1417"/>
      <c r="EYU36" s="1415"/>
      <c r="EYV36" s="1415"/>
      <c r="EYW36" s="1415"/>
      <c r="EYX36" s="1416"/>
      <c r="EYY36" s="1416"/>
      <c r="EYZ36" s="1416"/>
      <c r="EZA36" s="1417"/>
      <c r="EZB36" s="1417"/>
      <c r="EZC36" s="1417"/>
      <c r="EZD36" s="1417"/>
      <c r="EZE36" s="1415"/>
      <c r="EZF36" s="1415"/>
      <c r="EZG36" s="1415"/>
      <c r="EZH36" s="1416"/>
      <c r="EZI36" s="1416"/>
      <c r="EZJ36" s="1416"/>
      <c r="EZK36" s="1417"/>
      <c r="EZL36" s="1417"/>
      <c r="EZM36" s="1417"/>
      <c r="EZN36" s="1417"/>
      <c r="EZO36" s="1415"/>
      <c r="EZP36" s="1415"/>
      <c r="EZQ36" s="1415"/>
      <c r="EZR36" s="1416"/>
      <c r="EZS36" s="1416"/>
      <c r="EZT36" s="1416"/>
      <c r="EZU36" s="1417"/>
      <c r="EZV36" s="1417"/>
      <c r="EZW36" s="1417"/>
      <c r="EZX36" s="1417"/>
      <c r="EZY36" s="1415"/>
      <c r="EZZ36" s="1415"/>
      <c r="FAA36" s="1415"/>
      <c r="FAB36" s="1416"/>
      <c r="FAC36" s="1416"/>
      <c r="FAD36" s="1416"/>
      <c r="FAE36" s="1417"/>
      <c r="FAF36" s="1417"/>
      <c r="FAG36" s="1417"/>
      <c r="FAH36" s="1417"/>
      <c r="FAI36" s="1415"/>
      <c r="FAJ36" s="1415"/>
      <c r="FAK36" s="1415"/>
      <c r="FAL36" s="1416"/>
      <c r="FAM36" s="1416"/>
      <c r="FAN36" s="1416"/>
      <c r="FAO36" s="1417"/>
      <c r="FAP36" s="1417"/>
      <c r="FAQ36" s="1417"/>
      <c r="FAR36" s="1417"/>
      <c r="FAS36" s="1415"/>
      <c r="FAT36" s="1415"/>
      <c r="FAU36" s="1415"/>
      <c r="FAV36" s="1416"/>
      <c r="FAW36" s="1416"/>
      <c r="FAX36" s="1416"/>
      <c r="FAY36" s="1417"/>
      <c r="FAZ36" s="1417"/>
      <c r="FBA36" s="1417"/>
      <c r="FBB36" s="1417"/>
      <c r="FBC36" s="1415"/>
      <c r="FBD36" s="1415"/>
      <c r="FBE36" s="1415"/>
      <c r="FBF36" s="1416"/>
      <c r="FBG36" s="1416"/>
      <c r="FBH36" s="1416"/>
      <c r="FBI36" s="1417"/>
      <c r="FBJ36" s="1417"/>
      <c r="FBK36" s="1417"/>
      <c r="FBL36" s="1417"/>
      <c r="FBM36" s="1415"/>
      <c r="FBN36" s="1415"/>
      <c r="FBO36" s="1415"/>
      <c r="FBP36" s="1416"/>
      <c r="FBQ36" s="1416"/>
      <c r="FBR36" s="1416"/>
      <c r="FBS36" s="1417"/>
      <c r="FBT36" s="1417"/>
      <c r="FBU36" s="1417"/>
      <c r="FBV36" s="1417"/>
      <c r="FBW36" s="1415"/>
      <c r="FBX36" s="1415"/>
      <c r="FBY36" s="1415"/>
      <c r="FBZ36" s="1416"/>
      <c r="FCA36" s="1416"/>
      <c r="FCB36" s="1416"/>
      <c r="FCC36" s="1417"/>
      <c r="FCD36" s="1417"/>
      <c r="FCE36" s="1417"/>
      <c r="FCF36" s="1417"/>
      <c r="FCG36" s="1415"/>
      <c r="FCH36" s="1415"/>
      <c r="FCI36" s="1415"/>
      <c r="FCJ36" s="1416"/>
      <c r="FCK36" s="1416"/>
      <c r="FCL36" s="1416"/>
      <c r="FCM36" s="1417"/>
      <c r="FCN36" s="1417"/>
      <c r="FCO36" s="1417"/>
      <c r="FCP36" s="1417"/>
      <c r="FCQ36" s="1415"/>
      <c r="FCR36" s="1415"/>
      <c r="FCS36" s="1415"/>
      <c r="FCT36" s="1416"/>
      <c r="FCU36" s="1416"/>
      <c r="FCV36" s="1416"/>
      <c r="FCW36" s="1417"/>
      <c r="FCX36" s="1417"/>
      <c r="FCY36" s="1417"/>
      <c r="FCZ36" s="1417"/>
      <c r="FDA36" s="1415"/>
      <c r="FDB36" s="1415"/>
      <c r="FDC36" s="1415"/>
      <c r="FDD36" s="1416"/>
      <c r="FDE36" s="1416"/>
      <c r="FDF36" s="1416"/>
      <c r="FDG36" s="1417"/>
      <c r="FDH36" s="1417"/>
      <c r="FDI36" s="1417"/>
      <c r="FDJ36" s="1417"/>
      <c r="FDK36" s="1415"/>
      <c r="FDL36" s="1415"/>
      <c r="FDM36" s="1415"/>
      <c r="FDN36" s="1416"/>
      <c r="FDO36" s="1416"/>
      <c r="FDP36" s="1416"/>
      <c r="FDQ36" s="1417"/>
      <c r="FDR36" s="1417"/>
      <c r="FDS36" s="1417"/>
      <c r="FDT36" s="1417"/>
      <c r="FDU36" s="1415"/>
      <c r="FDV36" s="1415"/>
      <c r="FDW36" s="1415"/>
      <c r="FDX36" s="1416"/>
      <c r="FDY36" s="1416"/>
      <c r="FDZ36" s="1416"/>
      <c r="FEA36" s="1417"/>
      <c r="FEB36" s="1417"/>
      <c r="FEC36" s="1417"/>
      <c r="FED36" s="1417"/>
      <c r="FEE36" s="1415"/>
      <c r="FEF36" s="1415"/>
      <c r="FEG36" s="1415"/>
      <c r="FEH36" s="1416"/>
      <c r="FEI36" s="1416"/>
      <c r="FEJ36" s="1416"/>
      <c r="FEK36" s="1417"/>
      <c r="FEL36" s="1417"/>
      <c r="FEM36" s="1417"/>
      <c r="FEN36" s="1417"/>
      <c r="FEO36" s="1415"/>
      <c r="FEP36" s="1415"/>
      <c r="FEQ36" s="1415"/>
      <c r="FER36" s="1416"/>
      <c r="FES36" s="1416"/>
      <c r="FET36" s="1416"/>
      <c r="FEU36" s="1417"/>
      <c r="FEV36" s="1417"/>
      <c r="FEW36" s="1417"/>
      <c r="FEX36" s="1417"/>
      <c r="FEY36" s="1415"/>
      <c r="FEZ36" s="1415"/>
      <c r="FFA36" s="1415"/>
      <c r="FFB36" s="1416"/>
      <c r="FFC36" s="1416"/>
      <c r="FFD36" s="1416"/>
      <c r="FFE36" s="1417"/>
      <c r="FFF36" s="1417"/>
      <c r="FFG36" s="1417"/>
      <c r="FFH36" s="1417"/>
      <c r="FFI36" s="1415"/>
      <c r="FFJ36" s="1415"/>
      <c r="FFK36" s="1415"/>
      <c r="FFL36" s="1416"/>
      <c r="FFM36" s="1416"/>
      <c r="FFN36" s="1416"/>
      <c r="FFO36" s="1417"/>
      <c r="FFP36" s="1417"/>
      <c r="FFQ36" s="1417"/>
      <c r="FFR36" s="1417"/>
      <c r="FFS36" s="1415"/>
      <c r="FFT36" s="1415"/>
      <c r="FFU36" s="1415"/>
      <c r="FFV36" s="1416"/>
      <c r="FFW36" s="1416"/>
      <c r="FFX36" s="1416"/>
      <c r="FFY36" s="1417"/>
      <c r="FFZ36" s="1417"/>
      <c r="FGA36" s="1417"/>
      <c r="FGB36" s="1417"/>
      <c r="FGC36" s="1415"/>
      <c r="FGD36" s="1415"/>
      <c r="FGE36" s="1415"/>
      <c r="FGF36" s="1416"/>
      <c r="FGG36" s="1416"/>
      <c r="FGH36" s="1416"/>
      <c r="FGI36" s="1417"/>
      <c r="FGJ36" s="1417"/>
      <c r="FGK36" s="1417"/>
      <c r="FGL36" s="1417"/>
      <c r="FGM36" s="1415"/>
      <c r="FGN36" s="1415"/>
      <c r="FGO36" s="1415"/>
      <c r="FGP36" s="1416"/>
      <c r="FGQ36" s="1416"/>
      <c r="FGR36" s="1416"/>
      <c r="FGS36" s="1417"/>
      <c r="FGT36" s="1417"/>
      <c r="FGU36" s="1417"/>
      <c r="FGV36" s="1417"/>
      <c r="FGW36" s="1415"/>
      <c r="FGX36" s="1415"/>
      <c r="FGY36" s="1415"/>
      <c r="FGZ36" s="1416"/>
      <c r="FHA36" s="1416"/>
      <c r="FHB36" s="1416"/>
      <c r="FHC36" s="1417"/>
      <c r="FHD36" s="1417"/>
      <c r="FHE36" s="1417"/>
      <c r="FHF36" s="1417"/>
      <c r="FHG36" s="1415"/>
      <c r="FHH36" s="1415"/>
      <c r="FHI36" s="1415"/>
      <c r="FHJ36" s="1416"/>
      <c r="FHK36" s="1416"/>
      <c r="FHL36" s="1416"/>
      <c r="FHM36" s="1417"/>
      <c r="FHN36" s="1417"/>
      <c r="FHO36" s="1417"/>
      <c r="FHP36" s="1417"/>
      <c r="FHQ36" s="1415"/>
      <c r="FHR36" s="1415"/>
      <c r="FHS36" s="1415"/>
      <c r="FHT36" s="1416"/>
      <c r="FHU36" s="1416"/>
      <c r="FHV36" s="1416"/>
      <c r="FHW36" s="1417"/>
      <c r="FHX36" s="1417"/>
      <c r="FHY36" s="1417"/>
      <c r="FHZ36" s="1417"/>
      <c r="FIA36" s="1415"/>
      <c r="FIB36" s="1415"/>
      <c r="FIC36" s="1415"/>
      <c r="FID36" s="1416"/>
      <c r="FIE36" s="1416"/>
      <c r="FIF36" s="1416"/>
      <c r="FIG36" s="1417"/>
      <c r="FIH36" s="1417"/>
      <c r="FII36" s="1417"/>
      <c r="FIJ36" s="1417"/>
      <c r="FIK36" s="1415"/>
      <c r="FIL36" s="1415"/>
      <c r="FIM36" s="1415"/>
      <c r="FIN36" s="1416"/>
      <c r="FIO36" s="1416"/>
      <c r="FIP36" s="1416"/>
      <c r="FIQ36" s="1417"/>
      <c r="FIR36" s="1417"/>
      <c r="FIS36" s="1417"/>
      <c r="FIT36" s="1417"/>
      <c r="FIU36" s="1415"/>
      <c r="FIV36" s="1415"/>
      <c r="FIW36" s="1415"/>
      <c r="FIX36" s="1416"/>
      <c r="FIY36" s="1416"/>
      <c r="FIZ36" s="1416"/>
      <c r="FJA36" s="1417"/>
      <c r="FJB36" s="1417"/>
      <c r="FJC36" s="1417"/>
      <c r="FJD36" s="1417"/>
      <c r="FJE36" s="1415"/>
      <c r="FJF36" s="1415"/>
      <c r="FJG36" s="1415"/>
      <c r="FJH36" s="1416"/>
      <c r="FJI36" s="1416"/>
      <c r="FJJ36" s="1416"/>
      <c r="FJK36" s="1417"/>
      <c r="FJL36" s="1417"/>
      <c r="FJM36" s="1417"/>
      <c r="FJN36" s="1417"/>
      <c r="FJO36" s="1415"/>
      <c r="FJP36" s="1415"/>
      <c r="FJQ36" s="1415"/>
      <c r="FJR36" s="1416"/>
      <c r="FJS36" s="1416"/>
      <c r="FJT36" s="1416"/>
      <c r="FJU36" s="1417"/>
      <c r="FJV36" s="1417"/>
      <c r="FJW36" s="1417"/>
      <c r="FJX36" s="1417"/>
      <c r="FJY36" s="1415"/>
      <c r="FJZ36" s="1415"/>
      <c r="FKA36" s="1415"/>
      <c r="FKB36" s="1416"/>
      <c r="FKC36" s="1416"/>
      <c r="FKD36" s="1416"/>
      <c r="FKE36" s="1417"/>
      <c r="FKF36" s="1417"/>
      <c r="FKG36" s="1417"/>
      <c r="FKH36" s="1417"/>
      <c r="FKI36" s="1415"/>
      <c r="FKJ36" s="1415"/>
      <c r="FKK36" s="1415"/>
      <c r="FKL36" s="1416"/>
      <c r="FKM36" s="1416"/>
      <c r="FKN36" s="1416"/>
      <c r="FKO36" s="1417"/>
      <c r="FKP36" s="1417"/>
      <c r="FKQ36" s="1417"/>
      <c r="FKR36" s="1417"/>
      <c r="FKS36" s="1415"/>
      <c r="FKT36" s="1415"/>
      <c r="FKU36" s="1415"/>
      <c r="FKV36" s="1416"/>
      <c r="FKW36" s="1416"/>
      <c r="FKX36" s="1416"/>
      <c r="FKY36" s="1417"/>
      <c r="FKZ36" s="1417"/>
      <c r="FLA36" s="1417"/>
      <c r="FLB36" s="1417"/>
      <c r="FLC36" s="1415"/>
      <c r="FLD36" s="1415"/>
      <c r="FLE36" s="1415"/>
      <c r="FLF36" s="1416"/>
      <c r="FLG36" s="1416"/>
      <c r="FLH36" s="1416"/>
      <c r="FLI36" s="1417"/>
      <c r="FLJ36" s="1417"/>
      <c r="FLK36" s="1417"/>
      <c r="FLL36" s="1417"/>
      <c r="FLM36" s="1415"/>
      <c r="FLN36" s="1415"/>
      <c r="FLO36" s="1415"/>
      <c r="FLP36" s="1416"/>
      <c r="FLQ36" s="1416"/>
      <c r="FLR36" s="1416"/>
      <c r="FLS36" s="1417"/>
      <c r="FLT36" s="1417"/>
      <c r="FLU36" s="1417"/>
      <c r="FLV36" s="1417"/>
      <c r="FLW36" s="1415"/>
      <c r="FLX36" s="1415"/>
      <c r="FLY36" s="1415"/>
      <c r="FLZ36" s="1416"/>
      <c r="FMA36" s="1416"/>
      <c r="FMB36" s="1416"/>
      <c r="FMC36" s="1417"/>
      <c r="FMD36" s="1417"/>
      <c r="FME36" s="1417"/>
      <c r="FMF36" s="1417"/>
      <c r="FMG36" s="1415"/>
      <c r="FMH36" s="1415"/>
      <c r="FMI36" s="1415"/>
      <c r="FMJ36" s="1416"/>
      <c r="FMK36" s="1416"/>
      <c r="FML36" s="1416"/>
      <c r="FMM36" s="1417"/>
      <c r="FMN36" s="1417"/>
      <c r="FMO36" s="1417"/>
      <c r="FMP36" s="1417"/>
      <c r="FMQ36" s="1415"/>
      <c r="FMR36" s="1415"/>
      <c r="FMS36" s="1415"/>
      <c r="FMT36" s="1416"/>
      <c r="FMU36" s="1416"/>
      <c r="FMV36" s="1416"/>
      <c r="FMW36" s="1417"/>
      <c r="FMX36" s="1417"/>
      <c r="FMY36" s="1417"/>
      <c r="FMZ36" s="1417"/>
      <c r="FNA36" s="1415"/>
      <c r="FNB36" s="1415"/>
      <c r="FNC36" s="1415"/>
      <c r="FND36" s="1416"/>
      <c r="FNE36" s="1416"/>
      <c r="FNF36" s="1416"/>
      <c r="FNG36" s="1417"/>
      <c r="FNH36" s="1417"/>
      <c r="FNI36" s="1417"/>
      <c r="FNJ36" s="1417"/>
      <c r="FNK36" s="1415"/>
      <c r="FNL36" s="1415"/>
      <c r="FNM36" s="1415"/>
      <c r="FNN36" s="1416"/>
      <c r="FNO36" s="1416"/>
      <c r="FNP36" s="1416"/>
      <c r="FNQ36" s="1417"/>
      <c r="FNR36" s="1417"/>
      <c r="FNS36" s="1417"/>
      <c r="FNT36" s="1417"/>
      <c r="FNU36" s="1415"/>
      <c r="FNV36" s="1415"/>
      <c r="FNW36" s="1415"/>
      <c r="FNX36" s="1416"/>
      <c r="FNY36" s="1416"/>
      <c r="FNZ36" s="1416"/>
      <c r="FOA36" s="1417"/>
      <c r="FOB36" s="1417"/>
      <c r="FOC36" s="1417"/>
      <c r="FOD36" s="1417"/>
      <c r="FOE36" s="1415"/>
      <c r="FOF36" s="1415"/>
      <c r="FOG36" s="1415"/>
      <c r="FOH36" s="1416"/>
      <c r="FOI36" s="1416"/>
      <c r="FOJ36" s="1416"/>
      <c r="FOK36" s="1417"/>
      <c r="FOL36" s="1417"/>
      <c r="FOM36" s="1417"/>
      <c r="FON36" s="1417"/>
      <c r="FOO36" s="1415"/>
      <c r="FOP36" s="1415"/>
      <c r="FOQ36" s="1415"/>
      <c r="FOR36" s="1416"/>
      <c r="FOS36" s="1416"/>
      <c r="FOT36" s="1416"/>
      <c r="FOU36" s="1417"/>
      <c r="FOV36" s="1417"/>
      <c r="FOW36" s="1417"/>
      <c r="FOX36" s="1417"/>
      <c r="FOY36" s="1415"/>
      <c r="FOZ36" s="1415"/>
      <c r="FPA36" s="1415"/>
      <c r="FPB36" s="1416"/>
      <c r="FPC36" s="1416"/>
      <c r="FPD36" s="1416"/>
      <c r="FPE36" s="1417"/>
      <c r="FPF36" s="1417"/>
      <c r="FPG36" s="1417"/>
      <c r="FPH36" s="1417"/>
      <c r="FPI36" s="1415"/>
      <c r="FPJ36" s="1415"/>
      <c r="FPK36" s="1415"/>
      <c r="FPL36" s="1416"/>
      <c r="FPM36" s="1416"/>
      <c r="FPN36" s="1416"/>
      <c r="FPO36" s="1417"/>
      <c r="FPP36" s="1417"/>
      <c r="FPQ36" s="1417"/>
      <c r="FPR36" s="1417"/>
      <c r="FPS36" s="1415"/>
      <c r="FPT36" s="1415"/>
      <c r="FPU36" s="1415"/>
      <c r="FPV36" s="1416"/>
      <c r="FPW36" s="1416"/>
      <c r="FPX36" s="1416"/>
      <c r="FPY36" s="1417"/>
      <c r="FPZ36" s="1417"/>
      <c r="FQA36" s="1417"/>
      <c r="FQB36" s="1417"/>
      <c r="FQC36" s="1415"/>
      <c r="FQD36" s="1415"/>
      <c r="FQE36" s="1415"/>
      <c r="FQF36" s="1416"/>
      <c r="FQG36" s="1416"/>
      <c r="FQH36" s="1416"/>
      <c r="FQI36" s="1417"/>
      <c r="FQJ36" s="1417"/>
      <c r="FQK36" s="1417"/>
      <c r="FQL36" s="1417"/>
      <c r="FQM36" s="1415"/>
      <c r="FQN36" s="1415"/>
      <c r="FQO36" s="1415"/>
      <c r="FQP36" s="1416"/>
      <c r="FQQ36" s="1416"/>
      <c r="FQR36" s="1416"/>
      <c r="FQS36" s="1417"/>
      <c r="FQT36" s="1417"/>
      <c r="FQU36" s="1417"/>
      <c r="FQV36" s="1417"/>
      <c r="FQW36" s="1415"/>
      <c r="FQX36" s="1415"/>
      <c r="FQY36" s="1415"/>
      <c r="FQZ36" s="1416"/>
      <c r="FRA36" s="1416"/>
      <c r="FRB36" s="1416"/>
      <c r="FRC36" s="1417"/>
      <c r="FRD36" s="1417"/>
      <c r="FRE36" s="1417"/>
      <c r="FRF36" s="1417"/>
      <c r="FRG36" s="1415"/>
      <c r="FRH36" s="1415"/>
      <c r="FRI36" s="1415"/>
      <c r="FRJ36" s="1416"/>
      <c r="FRK36" s="1416"/>
      <c r="FRL36" s="1416"/>
      <c r="FRM36" s="1417"/>
      <c r="FRN36" s="1417"/>
      <c r="FRO36" s="1417"/>
      <c r="FRP36" s="1417"/>
      <c r="FRQ36" s="1415"/>
      <c r="FRR36" s="1415"/>
      <c r="FRS36" s="1415"/>
      <c r="FRT36" s="1416"/>
      <c r="FRU36" s="1416"/>
      <c r="FRV36" s="1416"/>
      <c r="FRW36" s="1417"/>
      <c r="FRX36" s="1417"/>
      <c r="FRY36" s="1417"/>
      <c r="FRZ36" s="1417"/>
      <c r="FSA36" s="1415"/>
      <c r="FSB36" s="1415"/>
      <c r="FSC36" s="1415"/>
      <c r="FSD36" s="1416"/>
      <c r="FSE36" s="1416"/>
      <c r="FSF36" s="1416"/>
      <c r="FSG36" s="1417"/>
      <c r="FSH36" s="1417"/>
      <c r="FSI36" s="1417"/>
      <c r="FSJ36" s="1417"/>
      <c r="FSK36" s="1415"/>
      <c r="FSL36" s="1415"/>
      <c r="FSM36" s="1415"/>
      <c r="FSN36" s="1416"/>
      <c r="FSO36" s="1416"/>
      <c r="FSP36" s="1416"/>
      <c r="FSQ36" s="1417"/>
      <c r="FSR36" s="1417"/>
      <c r="FSS36" s="1417"/>
      <c r="FST36" s="1417"/>
      <c r="FSU36" s="1415"/>
      <c r="FSV36" s="1415"/>
      <c r="FSW36" s="1415"/>
      <c r="FSX36" s="1416"/>
      <c r="FSY36" s="1416"/>
      <c r="FSZ36" s="1416"/>
      <c r="FTA36" s="1417"/>
      <c r="FTB36" s="1417"/>
      <c r="FTC36" s="1417"/>
      <c r="FTD36" s="1417"/>
      <c r="FTE36" s="1415"/>
      <c r="FTF36" s="1415"/>
      <c r="FTG36" s="1415"/>
      <c r="FTH36" s="1416"/>
      <c r="FTI36" s="1416"/>
      <c r="FTJ36" s="1416"/>
      <c r="FTK36" s="1417"/>
      <c r="FTL36" s="1417"/>
      <c r="FTM36" s="1417"/>
      <c r="FTN36" s="1417"/>
      <c r="FTO36" s="1415"/>
      <c r="FTP36" s="1415"/>
      <c r="FTQ36" s="1415"/>
      <c r="FTR36" s="1416"/>
      <c r="FTS36" s="1416"/>
      <c r="FTT36" s="1416"/>
      <c r="FTU36" s="1417"/>
      <c r="FTV36" s="1417"/>
      <c r="FTW36" s="1417"/>
      <c r="FTX36" s="1417"/>
      <c r="FTY36" s="1415"/>
      <c r="FTZ36" s="1415"/>
      <c r="FUA36" s="1415"/>
      <c r="FUB36" s="1416"/>
      <c r="FUC36" s="1416"/>
      <c r="FUD36" s="1416"/>
      <c r="FUE36" s="1417"/>
      <c r="FUF36" s="1417"/>
      <c r="FUG36" s="1417"/>
      <c r="FUH36" s="1417"/>
      <c r="FUI36" s="1415"/>
      <c r="FUJ36" s="1415"/>
      <c r="FUK36" s="1415"/>
      <c r="FUL36" s="1416"/>
      <c r="FUM36" s="1416"/>
      <c r="FUN36" s="1416"/>
      <c r="FUO36" s="1417"/>
      <c r="FUP36" s="1417"/>
      <c r="FUQ36" s="1417"/>
      <c r="FUR36" s="1417"/>
      <c r="FUS36" s="1415"/>
      <c r="FUT36" s="1415"/>
      <c r="FUU36" s="1415"/>
      <c r="FUV36" s="1416"/>
      <c r="FUW36" s="1416"/>
      <c r="FUX36" s="1416"/>
      <c r="FUY36" s="1417"/>
      <c r="FUZ36" s="1417"/>
      <c r="FVA36" s="1417"/>
      <c r="FVB36" s="1417"/>
      <c r="FVC36" s="1415"/>
      <c r="FVD36" s="1415"/>
      <c r="FVE36" s="1415"/>
      <c r="FVF36" s="1416"/>
      <c r="FVG36" s="1416"/>
      <c r="FVH36" s="1416"/>
      <c r="FVI36" s="1417"/>
      <c r="FVJ36" s="1417"/>
      <c r="FVK36" s="1417"/>
      <c r="FVL36" s="1417"/>
      <c r="FVM36" s="1415"/>
      <c r="FVN36" s="1415"/>
      <c r="FVO36" s="1415"/>
      <c r="FVP36" s="1416"/>
      <c r="FVQ36" s="1416"/>
      <c r="FVR36" s="1416"/>
      <c r="FVS36" s="1417"/>
      <c r="FVT36" s="1417"/>
      <c r="FVU36" s="1417"/>
      <c r="FVV36" s="1417"/>
      <c r="FVW36" s="1415"/>
      <c r="FVX36" s="1415"/>
      <c r="FVY36" s="1415"/>
      <c r="FVZ36" s="1416"/>
      <c r="FWA36" s="1416"/>
      <c r="FWB36" s="1416"/>
      <c r="FWC36" s="1417"/>
      <c r="FWD36" s="1417"/>
      <c r="FWE36" s="1417"/>
      <c r="FWF36" s="1417"/>
      <c r="FWG36" s="1415"/>
      <c r="FWH36" s="1415"/>
      <c r="FWI36" s="1415"/>
      <c r="FWJ36" s="1416"/>
      <c r="FWK36" s="1416"/>
      <c r="FWL36" s="1416"/>
      <c r="FWM36" s="1417"/>
      <c r="FWN36" s="1417"/>
      <c r="FWO36" s="1417"/>
      <c r="FWP36" s="1417"/>
      <c r="FWQ36" s="1415"/>
      <c r="FWR36" s="1415"/>
      <c r="FWS36" s="1415"/>
      <c r="FWT36" s="1416"/>
      <c r="FWU36" s="1416"/>
      <c r="FWV36" s="1416"/>
      <c r="FWW36" s="1417"/>
      <c r="FWX36" s="1417"/>
      <c r="FWY36" s="1417"/>
      <c r="FWZ36" s="1417"/>
      <c r="FXA36" s="1415"/>
      <c r="FXB36" s="1415"/>
      <c r="FXC36" s="1415"/>
      <c r="FXD36" s="1416"/>
      <c r="FXE36" s="1416"/>
      <c r="FXF36" s="1416"/>
      <c r="FXG36" s="1417"/>
      <c r="FXH36" s="1417"/>
      <c r="FXI36" s="1417"/>
      <c r="FXJ36" s="1417"/>
      <c r="FXK36" s="1415"/>
      <c r="FXL36" s="1415"/>
      <c r="FXM36" s="1415"/>
      <c r="FXN36" s="1416"/>
      <c r="FXO36" s="1416"/>
      <c r="FXP36" s="1416"/>
      <c r="FXQ36" s="1417"/>
      <c r="FXR36" s="1417"/>
      <c r="FXS36" s="1417"/>
      <c r="FXT36" s="1417"/>
      <c r="FXU36" s="1415"/>
      <c r="FXV36" s="1415"/>
      <c r="FXW36" s="1415"/>
      <c r="FXX36" s="1416"/>
      <c r="FXY36" s="1416"/>
      <c r="FXZ36" s="1416"/>
      <c r="FYA36" s="1417"/>
      <c r="FYB36" s="1417"/>
      <c r="FYC36" s="1417"/>
      <c r="FYD36" s="1417"/>
      <c r="FYE36" s="1415"/>
      <c r="FYF36" s="1415"/>
      <c r="FYG36" s="1415"/>
      <c r="FYH36" s="1416"/>
      <c r="FYI36" s="1416"/>
      <c r="FYJ36" s="1416"/>
      <c r="FYK36" s="1417"/>
      <c r="FYL36" s="1417"/>
      <c r="FYM36" s="1417"/>
      <c r="FYN36" s="1417"/>
      <c r="FYO36" s="1415"/>
      <c r="FYP36" s="1415"/>
      <c r="FYQ36" s="1415"/>
      <c r="FYR36" s="1416"/>
      <c r="FYS36" s="1416"/>
      <c r="FYT36" s="1416"/>
      <c r="FYU36" s="1417"/>
      <c r="FYV36" s="1417"/>
      <c r="FYW36" s="1417"/>
      <c r="FYX36" s="1417"/>
      <c r="FYY36" s="1415"/>
      <c r="FYZ36" s="1415"/>
      <c r="FZA36" s="1415"/>
      <c r="FZB36" s="1416"/>
      <c r="FZC36" s="1416"/>
      <c r="FZD36" s="1416"/>
      <c r="FZE36" s="1417"/>
      <c r="FZF36" s="1417"/>
      <c r="FZG36" s="1417"/>
      <c r="FZH36" s="1417"/>
      <c r="FZI36" s="1415"/>
      <c r="FZJ36" s="1415"/>
      <c r="FZK36" s="1415"/>
      <c r="FZL36" s="1416"/>
      <c r="FZM36" s="1416"/>
      <c r="FZN36" s="1416"/>
      <c r="FZO36" s="1417"/>
      <c r="FZP36" s="1417"/>
      <c r="FZQ36" s="1417"/>
      <c r="FZR36" s="1417"/>
      <c r="FZS36" s="1415"/>
      <c r="FZT36" s="1415"/>
      <c r="FZU36" s="1415"/>
      <c r="FZV36" s="1416"/>
      <c r="FZW36" s="1416"/>
      <c r="FZX36" s="1416"/>
      <c r="FZY36" s="1417"/>
      <c r="FZZ36" s="1417"/>
      <c r="GAA36" s="1417"/>
      <c r="GAB36" s="1417"/>
      <c r="GAC36" s="1415"/>
      <c r="GAD36" s="1415"/>
      <c r="GAE36" s="1415"/>
      <c r="GAF36" s="1416"/>
      <c r="GAG36" s="1416"/>
      <c r="GAH36" s="1416"/>
      <c r="GAI36" s="1417"/>
      <c r="GAJ36" s="1417"/>
      <c r="GAK36" s="1417"/>
      <c r="GAL36" s="1417"/>
      <c r="GAM36" s="1415"/>
      <c r="GAN36" s="1415"/>
      <c r="GAO36" s="1415"/>
      <c r="GAP36" s="1416"/>
      <c r="GAQ36" s="1416"/>
      <c r="GAR36" s="1416"/>
      <c r="GAS36" s="1417"/>
      <c r="GAT36" s="1417"/>
      <c r="GAU36" s="1417"/>
      <c r="GAV36" s="1417"/>
      <c r="GAW36" s="1415"/>
      <c r="GAX36" s="1415"/>
      <c r="GAY36" s="1415"/>
      <c r="GAZ36" s="1416"/>
      <c r="GBA36" s="1416"/>
      <c r="GBB36" s="1416"/>
      <c r="GBC36" s="1417"/>
      <c r="GBD36" s="1417"/>
      <c r="GBE36" s="1417"/>
      <c r="GBF36" s="1417"/>
      <c r="GBG36" s="1415"/>
      <c r="GBH36" s="1415"/>
      <c r="GBI36" s="1415"/>
      <c r="GBJ36" s="1416"/>
      <c r="GBK36" s="1416"/>
      <c r="GBL36" s="1416"/>
      <c r="GBM36" s="1417"/>
      <c r="GBN36" s="1417"/>
      <c r="GBO36" s="1417"/>
      <c r="GBP36" s="1417"/>
      <c r="GBQ36" s="1415"/>
      <c r="GBR36" s="1415"/>
      <c r="GBS36" s="1415"/>
      <c r="GBT36" s="1416"/>
      <c r="GBU36" s="1416"/>
      <c r="GBV36" s="1416"/>
      <c r="GBW36" s="1417"/>
      <c r="GBX36" s="1417"/>
      <c r="GBY36" s="1417"/>
      <c r="GBZ36" s="1417"/>
      <c r="GCA36" s="1415"/>
      <c r="GCB36" s="1415"/>
      <c r="GCC36" s="1415"/>
      <c r="GCD36" s="1416"/>
      <c r="GCE36" s="1416"/>
      <c r="GCF36" s="1416"/>
      <c r="GCG36" s="1417"/>
      <c r="GCH36" s="1417"/>
      <c r="GCI36" s="1417"/>
      <c r="GCJ36" s="1417"/>
      <c r="GCK36" s="1415"/>
      <c r="GCL36" s="1415"/>
      <c r="GCM36" s="1415"/>
      <c r="GCN36" s="1416"/>
      <c r="GCO36" s="1416"/>
      <c r="GCP36" s="1416"/>
      <c r="GCQ36" s="1417"/>
      <c r="GCR36" s="1417"/>
      <c r="GCS36" s="1417"/>
      <c r="GCT36" s="1417"/>
      <c r="GCU36" s="1415"/>
      <c r="GCV36" s="1415"/>
      <c r="GCW36" s="1415"/>
      <c r="GCX36" s="1416"/>
      <c r="GCY36" s="1416"/>
      <c r="GCZ36" s="1416"/>
      <c r="GDA36" s="1417"/>
      <c r="GDB36" s="1417"/>
      <c r="GDC36" s="1417"/>
      <c r="GDD36" s="1417"/>
      <c r="GDE36" s="1415"/>
      <c r="GDF36" s="1415"/>
      <c r="GDG36" s="1415"/>
      <c r="GDH36" s="1416"/>
      <c r="GDI36" s="1416"/>
      <c r="GDJ36" s="1416"/>
      <c r="GDK36" s="1417"/>
      <c r="GDL36" s="1417"/>
      <c r="GDM36" s="1417"/>
      <c r="GDN36" s="1417"/>
      <c r="GDO36" s="1415"/>
      <c r="GDP36" s="1415"/>
      <c r="GDQ36" s="1415"/>
      <c r="GDR36" s="1416"/>
      <c r="GDS36" s="1416"/>
      <c r="GDT36" s="1416"/>
      <c r="GDU36" s="1417"/>
      <c r="GDV36" s="1417"/>
      <c r="GDW36" s="1417"/>
      <c r="GDX36" s="1417"/>
      <c r="GDY36" s="1415"/>
      <c r="GDZ36" s="1415"/>
      <c r="GEA36" s="1415"/>
      <c r="GEB36" s="1416"/>
      <c r="GEC36" s="1416"/>
      <c r="GED36" s="1416"/>
      <c r="GEE36" s="1417"/>
      <c r="GEF36" s="1417"/>
      <c r="GEG36" s="1417"/>
      <c r="GEH36" s="1417"/>
      <c r="GEI36" s="1415"/>
      <c r="GEJ36" s="1415"/>
      <c r="GEK36" s="1415"/>
      <c r="GEL36" s="1416"/>
      <c r="GEM36" s="1416"/>
      <c r="GEN36" s="1416"/>
      <c r="GEO36" s="1417"/>
      <c r="GEP36" s="1417"/>
      <c r="GEQ36" s="1417"/>
      <c r="GER36" s="1417"/>
      <c r="GES36" s="1415"/>
      <c r="GET36" s="1415"/>
      <c r="GEU36" s="1415"/>
      <c r="GEV36" s="1416"/>
      <c r="GEW36" s="1416"/>
      <c r="GEX36" s="1416"/>
      <c r="GEY36" s="1417"/>
      <c r="GEZ36" s="1417"/>
      <c r="GFA36" s="1417"/>
      <c r="GFB36" s="1417"/>
      <c r="GFC36" s="1415"/>
      <c r="GFD36" s="1415"/>
      <c r="GFE36" s="1415"/>
      <c r="GFF36" s="1416"/>
      <c r="GFG36" s="1416"/>
      <c r="GFH36" s="1416"/>
      <c r="GFI36" s="1417"/>
      <c r="GFJ36" s="1417"/>
      <c r="GFK36" s="1417"/>
      <c r="GFL36" s="1417"/>
      <c r="GFM36" s="1415"/>
      <c r="GFN36" s="1415"/>
      <c r="GFO36" s="1415"/>
      <c r="GFP36" s="1416"/>
      <c r="GFQ36" s="1416"/>
      <c r="GFR36" s="1416"/>
      <c r="GFS36" s="1417"/>
      <c r="GFT36" s="1417"/>
      <c r="GFU36" s="1417"/>
      <c r="GFV36" s="1417"/>
      <c r="GFW36" s="1415"/>
      <c r="GFX36" s="1415"/>
      <c r="GFY36" s="1415"/>
      <c r="GFZ36" s="1416"/>
      <c r="GGA36" s="1416"/>
      <c r="GGB36" s="1416"/>
      <c r="GGC36" s="1417"/>
      <c r="GGD36" s="1417"/>
      <c r="GGE36" s="1417"/>
      <c r="GGF36" s="1417"/>
      <c r="GGG36" s="1415"/>
      <c r="GGH36" s="1415"/>
      <c r="GGI36" s="1415"/>
      <c r="GGJ36" s="1416"/>
      <c r="GGK36" s="1416"/>
      <c r="GGL36" s="1416"/>
      <c r="GGM36" s="1417"/>
      <c r="GGN36" s="1417"/>
      <c r="GGO36" s="1417"/>
      <c r="GGP36" s="1417"/>
      <c r="GGQ36" s="1415"/>
      <c r="GGR36" s="1415"/>
      <c r="GGS36" s="1415"/>
      <c r="GGT36" s="1416"/>
      <c r="GGU36" s="1416"/>
      <c r="GGV36" s="1416"/>
      <c r="GGW36" s="1417"/>
      <c r="GGX36" s="1417"/>
      <c r="GGY36" s="1417"/>
      <c r="GGZ36" s="1417"/>
      <c r="GHA36" s="1415"/>
      <c r="GHB36" s="1415"/>
      <c r="GHC36" s="1415"/>
      <c r="GHD36" s="1416"/>
      <c r="GHE36" s="1416"/>
      <c r="GHF36" s="1416"/>
      <c r="GHG36" s="1417"/>
      <c r="GHH36" s="1417"/>
      <c r="GHI36" s="1417"/>
      <c r="GHJ36" s="1417"/>
      <c r="GHK36" s="1415"/>
      <c r="GHL36" s="1415"/>
      <c r="GHM36" s="1415"/>
      <c r="GHN36" s="1416"/>
      <c r="GHO36" s="1416"/>
      <c r="GHP36" s="1416"/>
      <c r="GHQ36" s="1417"/>
      <c r="GHR36" s="1417"/>
      <c r="GHS36" s="1417"/>
      <c r="GHT36" s="1417"/>
      <c r="GHU36" s="1415"/>
      <c r="GHV36" s="1415"/>
      <c r="GHW36" s="1415"/>
      <c r="GHX36" s="1416"/>
      <c r="GHY36" s="1416"/>
      <c r="GHZ36" s="1416"/>
      <c r="GIA36" s="1417"/>
      <c r="GIB36" s="1417"/>
      <c r="GIC36" s="1417"/>
      <c r="GID36" s="1417"/>
      <c r="GIE36" s="1415"/>
      <c r="GIF36" s="1415"/>
      <c r="GIG36" s="1415"/>
      <c r="GIH36" s="1416"/>
      <c r="GII36" s="1416"/>
      <c r="GIJ36" s="1416"/>
      <c r="GIK36" s="1417"/>
      <c r="GIL36" s="1417"/>
      <c r="GIM36" s="1417"/>
      <c r="GIN36" s="1417"/>
      <c r="GIO36" s="1415"/>
      <c r="GIP36" s="1415"/>
      <c r="GIQ36" s="1415"/>
      <c r="GIR36" s="1416"/>
      <c r="GIS36" s="1416"/>
      <c r="GIT36" s="1416"/>
      <c r="GIU36" s="1417"/>
      <c r="GIV36" s="1417"/>
      <c r="GIW36" s="1417"/>
      <c r="GIX36" s="1417"/>
      <c r="GIY36" s="1415"/>
      <c r="GIZ36" s="1415"/>
      <c r="GJA36" s="1415"/>
      <c r="GJB36" s="1416"/>
      <c r="GJC36" s="1416"/>
      <c r="GJD36" s="1416"/>
      <c r="GJE36" s="1417"/>
      <c r="GJF36" s="1417"/>
      <c r="GJG36" s="1417"/>
      <c r="GJH36" s="1417"/>
      <c r="GJI36" s="1415"/>
      <c r="GJJ36" s="1415"/>
      <c r="GJK36" s="1415"/>
      <c r="GJL36" s="1416"/>
      <c r="GJM36" s="1416"/>
      <c r="GJN36" s="1416"/>
      <c r="GJO36" s="1417"/>
      <c r="GJP36" s="1417"/>
      <c r="GJQ36" s="1417"/>
      <c r="GJR36" s="1417"/>
      <c r="GJS36" s="1415"/>
      <c r="GJT36" s="1415"/>
      <c r="GJU36" s="1415"/>
      <c r="GJV36" s="1416"/>
      <c r="GJW36" s="1416"/>
      <c r="GJX36" s="1416"/>
      <c r="GJY36" s="1417"/>
      <c r="GJZ36" s="1417"/>
      <c r="GKA36" s="1417"/>
      <c r="GKB36" s="1417"/>
      <c r="GKC36" s="1415"/>
      <c r="GKD36" s="1415"/>
      <c r="GKE36" s="1415"/>
      <c r="GKF36" s="1416"/>
      <c r="GKG36" s="1416"/>
      <c r="GKH36" s="1416"/>
      <c r="GKI36" s="1417"/>
      <c r="GKJ36" s="1417"/>
      <c r="GKK36" s="1417"/>
      <c r="GKL36" s="1417"/>
      <c r="GKM36" s="1415"/>
      <c r="GKN36" s="1415"/>
      <c r="GKO36" s="1415"/>
      <c r="GKP36" s="1416"/>
      <c r="GKQ36" s="1416"/>
      <c r="GKR36" s="1416"/>
      <c r="GKS36" s="1417"/>
      <c r="GKT36" s="1417"/>
      <c r="GKU36" s="1417"/>
      <c r="GKV36" s="1417"/>
      <c r="GKW36" s="1415"/>
      <c r="GKX36" s="1415"/>
      <c r="GKY36" s="1415"/>
      <c r="GKZ36" s="1416"/>
      <c r="GLA36" s="1416"/>
      <c r="GLB36" s="1416"/>
      <c r="GLC36" s="1417"/>
      <c r="GLD36" s="1417"/>
      <c r="GLE36" s="1417"/>
      <c r="GLF36" s="1417"/>
      <c r="GLG36" s="1415"/>
      <c r="GLH36" s="1415"/>
      <c r="GLI36" s="1415"/>
      <c r="GLJ36" s="1416"/>
      <c r="GLK36" s="1416"/>
      <c r="GLL36" s="1416"/>
      <c r="GLM36" s="1417"/>
      <c r="GLN36" s="1417"/>
      <c r="GLO36" s="1417"/>
      <c r="GLP36" s="1417"/>
      <c r="GLQ36" s="1415"/>
      <c r="GLR36" s="1415"/>
      <c r="GLS36" s="1415"/>
      <c r="GLT36" s="1416"/>
      <c r="GLU36" s="1416"/>
      <c r="GLV36" s="1416"/>
      <c r="GLW36" s="1417"/>
      <c r="GLX36" s="1417"/>
      <c r="GLY36" s="1417"/>
      <c r="GLZ36" s="1417"/>
      <c r="GMA36" s="1415"/>
      <c r="GMB36" s="1415"/>
      <c r="GMC36" s="1415"/>
      <c r="GMD36" s="1416"/>
      <c r="GME36" s="1416"/>
      <c r="GMF36" s="1416"/>
      <c r="GMG36" s="1417"/>
      <c r="GMH36" s="1417"/>
      <c r="GMI36" s="1417"/>
      <c r="GMJ36" s="1417"/>
      <c r="GMK36" s="1415"/>
      <c r="GML36" s="1415"/>
      <c r="GMM36" s="1415"/>
      <c r="GMN36" s="1416"/>
      <c r="GMO36" s="1416"/>
      <c r="GMP36" s="1416"/>
      <c r="GMQ36" s="1417"/>
      <c r="GMR36" s="1417"/>
      <c r="GMS36" s="1417"/>
      <c r="GMT36" s="1417"/>
      <c r="GMU36" s="1415"/>
      <c r="GMV36" s="1415"/>
      <c r="GMW36" s="1415"/>
      <c r="GMX36" s="1416"/>
      <c r="GMY36" s="1416"/>
      <c r="GMZ36" s="1416"/>
      <c r="GNA36" s="1417"/>
      <c r="GNB36" s="1417"/>
      <c r="GNC36" s="1417"/>
      <c r="GND36" s="1417"/>
      <c r="GNE36" s="1415"/>
      <c r="GNF36" s="1415"/>
      <c r="GNG36" s="1415"/>
      <c r="GNH36" s="1416"/>
      <c r="GNI36" s="1416"/>
      <c r="GNJ36" s="1416"/>
      <c r="GNK36" s="1417"/>
      <c r="GNL36" s="1417"/>
      <c r="GNM36" s="1417"/>
      <c r="GNN36" s="1417"/>
      <c r="GNO36" s="1415"/>
      <c r="GNP36" s="1415"/>
      <c r="GNQ36" s="1415"/>
      <c r="GNR36" s="1416"/>
      <c r="GNS36" s="1416"/>
      <c r="GNT36" s="1416"/>
      <c r="GNU36" s="1417"/>
      <c r="GNV36" s="1417"/>
      <c r="GNW36" s="1417"/>
      <c r="GNX36" s="1417"/>
      <c r="GNY36" s="1415"/>
      <c r="GNZ36" s="1415"/>
      <c r="GOA36" s="1415"/>
      <c r="GOB36" s="1416"/>
      <c r="GOC36" s="1416"/>
      <c r="GOD36" s="1416"/>
      <c r="GOE36" s="1417"/>
      <c r="GOF36" s="1417"/>
      <c r="GOG36" s="1417"/>
      <c r="GOH36" s="1417"/>
      <c r="GOI36" s="1415"/>
      <c r="GOJ36" s="1415"/>
      <c r="GOK36" s="1415"/>
      <c r="GOL36" s="1416"/>
      <c r="GOM36" s="1416"/>
      <c r="GON36" s="1416"/>
      <c r="GOO36" s="1417"/>
      <c r="GOP36" s="1417"/>
      <c r="GOQ36" s="1417"/>
      <c r="GOR36" s="1417"/>
      <c r="GOS36" s="1415"/>
      <c r="GOT36" s="1415"/>
      <c r="GOU36" s="1415"/>
      <c r="GOV36" s="1416"/>
      <c r="GOW36" s="1416"/>
      <c r="GOX36" s="1416"/>
      <c r="GOY36" s="1417"/>
      <c r="GOZ36" s="1417"/>
      <c r="GPA36" s="1417"/>
      <c r="GPB36" s="1417"/>
      <c r="GPC36" s="1415"/>
      <c r="GPD36" s="1415"/>
      <c r="GPE36" s="1415"/>
      <c r="GPF36" s="1416"/>
      <c r="GPG36" s="1416"/>
      <c r="GPH36" s="1416"/>
      <c r="GPI36" s="1417"/>
      <c r="GPJ36" s="1417"/>
      <c r="GPK36" s="1417"/>
      <c r="GPL36" s="1417"/>
      <c r="GPM36" s="1415"/>
      <c r="GPN36" s="1415"/>
      <c r="GPO36" s="1415"/>
      <c r="GPP36" s="1416"/>
      <c r="GPQ36" s="1416"/>
      <c r="GPR36" s="1416"/>
      <c r="GPS36" s="1417"/>
      <c r="GPT36" s="1417"/>
      <c r="GPU36" s="1417"/>
      <c r="GPV36" s="1417"/>
      <c r="GPW36" s="1415"/>
      <c r="GPX36" s="1415"/>
      <c r="GPY36" s="1415"/>
      <c r="GPZ36" s="1416"/>
      <c r="GQA36" s="1416"/>
      <c r="GQB36" s="1416"/>
      <c r="GQC36" s="1417"/>
      <c r="GQD36" s="1417"/>
      <c r="GQE36" s="1417"/>
      <c r="GQF36" s="1417"/>
      <c r="GQG36" s="1415"/>
      <c r="GQH36" s="1415"/>
      <c r="GQI36" s="1415"/>
      <c r="GQJ36" s="1416"/>
      <c r="GQK36" s="1416"/>
      <c r="GQL36" s="1416"/>
      <c r="GQM36" s="1417"/>
      <c r="GQN36" s="1417"/>
      <c r="GQO36" s="1417"/>
      <c r="GQP36" s="1417"/>
      <c r="GQQ36" s="1415"/>
      <c r="GQR36" s="1415"/>
      <c r="GQS36" s="1415"/>
      <c r="GQT36" s="1416"/>
      <c r="GQU36" s="1416"/>
      <c r="GQV36" s="1416"/>
      <c r="GQW36" s="1417"/>
      <c r="GQX36" s="1417"/>
      <c r="GQY36" s="1417"/>
      <c r="GQZ36" s="1417"/>
      <c r="GRA36" s="1415"/>
      <c r="GRB36" s="1415"/>
      <c r="GRC36" s="1415"/>
      <c r="GRD36" s="1416"/>
      <c r="GRE36" s="1416"/>
      <c r="GRF36" s="1416"/>
      <c r="GRG36" s="1417"/>
      <c r="GRH36" s="1417"/>
      <c r="GRI36" s="1417"/>
      <c r="GRJ36" s="1417"/>
      <c r="GRK36" s="1415"/>
      <c r="GRL36" s="1415"/>
      <c r="GRM36" s="1415"/>
      <c r="GRN36" s="1416"/>
      <c r="GRO36" s="1416"/>
      <c r="GRP36" s="1416"/>
      <c r="GRQ36" s="1417"/>
      <c r="GRR36" s="1417"/>
      <c r="GRS36" s="1417"/>
      <c r="GRT36" s="1417"/>
      <c r="GRU36" s="1415"/>
      <c r="GRV36" s="1415"/>
      <c r="GRW36" s="1415"/>
      <c r="GRX36" s="1416"/>
      <c r="GRY36" s="1416"/>
      <c r="GRZ36" s="1416"/>
      <c r="GSA36" s="1417"/>
      <c r="GSB36" s="1417"/>
      <c r="GSC36" s="1417"/>
      <c r="GSD36" s="1417"/>
      <c r="GSE36" s="1415"/>
      <c r="GSF36" s="1415"/>
      <c r="GSG36" s="1415"/>
      <c r="GSH36" s="1416"/>
      <c r="GSI36" s="1416"/>
      <c r="GSJ36" s="1416"/>
      <c r="GSK36" s="1417"/>
      <c r="GSL36" s="1417"/>
      <c r="GSM36" s="1417"/>
      <c r="GSN36" s="1417"/>
      <c r="GSO36" s="1415"/>
      <c r="GSP36" s="1415"/>
      <c r="GSQ36" s="1415"/>
      <c r="GSR36" s="1416"/>
      <c r="GSS36" s="1416"/>
      <c r="GST36" s="1416"/>
      <c r="GSU36" s="1417"/>
      <c r="GSV36" s="1417"/>
      <c r="GSW36" s="1417"/>
      <c r="GSX36" s="1417"/>
      <c r="GSY36" s="1415"/>
      <c r="GSZ36" s="1415"/>
      <c r="GTA36" s="1415"/>
      <c r="GTB36" s="1416"/>
      <c r="GTC36" s="1416"/>
      <c r="GTD36" s="1416"/>
      <c r="GTE36" s="1417"/>
      <c r="GTF36" s="1417"/>
      <c r="GTG36" s="1417"/>
      <c r="GTH36" s="1417"/>
      <c r="GTI36" s="1415"/>
      <c r="GTJ36" s="1415"/>
      <c r="GTK36" s="1415"/>
      <c r="GTL36" s="1416"/>
      <c r="GTM36" s="1416"/>
      <c r="GTN36" s="1416"/>
      <c r="GTO36" s="1417"/>
      <c r="GTP36" s="1417"/>
      <c r="GTQ36" s="1417"/>
      <c r="GTR36" s="1417"/>
      <c r="GTS36" s="1415"/>
      <c r="GTT36" s="1415"/>
      <c r="GTU36" s="1415"/>
      <c r="GTV36" s="1416"/>
      <c r="GTW36" s="1416"/>
      <c r="GTX36" s="1416"/>
      <c r="GTY36" s="1417"/>
      <c r="GTZ36" s="1417"/>
      <c r="GUA36" s="1417"/>
      <c r="GUB36" s="1417"/>
      <c r="GUC36" s="1415"/>
      <c r="GUD36" s="1415"/>
      <c r="GUE36" s="1415"/>
      <c r="GUF36" s="1416"/>
      <c r="GUG36" s="1416"/>
      <c r="GUH36" s="1416"/>
      <c r="GUI36" s="1417"/>
      <c r="GUJ36" s="1417"/>
      <c r="GUK36" s="1417"/>
      <c r="GUL36" s="1417"/>
      <c r="GUM36" s="1415"/>
      <c r="GUN36" s="1415"/>
      <c r="GUO36" s="1415"/>
      <c r="GUP36" s="1416"/>
      <c r="GUQ36" s="1416"/>
      <c r="GUR36" s="1416"/>
      <c r="GUS36" s="1417"/>
      <c r="GUT36" s="1417"/>
      <c r="GUU36" s="1417"/>
      <c r="GUV36" s="1417"/>
      <c r="GUW36" s="1415"/>
      <c r="GUX36" s="1415"/>
      <c r="GUY36" s="1415"/>
      <c r="GUZ36" s="1416"/>
      <c r="GVA36" s="1416"/>
      <c r="GVB36" s="1416"/>
      <c r="GVC36" s="1417"/>
      <c r="GVD36" s="1417"/>
      <c r="GVE36" s="1417"/>
      <c r="GVF36" s="1417"/>
      <c r="GVG36" s="1415"/>
      <c r="GVH36" s="1415"/>
      <c r="GVI36" s="1415"/>
      <c r="GVJ36" s="1416"/>
      <c r="GVK36" s="1416"/>
      <c r="GVL36" s="1416"/>
      <c r="GVM36" s="1417"/>
      <c r="GVN36" s="1417"/>
      <c r="GVO36" s="1417"/>
      <c r="GVP36" s="1417"/>
      <c r="GVQ36" s="1415"/>
      <c r="GVR36" s="1415"/>
      <c r="GVS36" s="1415"/>
      <c r="GVT36" s="1416"/>
      <c r="GVU36" s="1416"/>
      <c r="GVV36" s="1416"/>
      <c r="GVW36" s="1417"/>
      <c r="GVX36" s="1417"/>
      <c r="GVY36" s="1417"/>
      <c r="GVZ36" s="1417"/>
      <c r="GWA36" s="1415"/>
      <c r="GWB36" s="1415"/>
      <c r="GWC36" s="1415"/>
      <c r="GWD36" s="1416"/>
      <c r="GWE36" s="1416"/>
      <c r="GWF36" s="1416"/>
      <c r="GWG36" s="1417"/>
      <c r="GWH36" s="1417"/>
      <c r="GWI36" s="1417"/>
      <c r="GWJ36" s="1417"/>
      <c r="GWK36" s="1415"/>
      <c r="GWL36" s="1415"/>
      <c r="GWM36" s="1415"/>
      <c r="GWN36" s="1416"/>
      <c r="GWO36" s="1416"/>
      <c r="GWP36" s="1416"/>
      <c r="GWQ36" s="1417"/>
      <c r="GWR36" s="1417"/>
      <c r="GWS36" s="1417"/>
      <c r="GWT36" s="1417"/>
      <c r="GWU36" s="1415"/>
      <c r="GWV36" s="1415"/>
      <c r="GWW36" s="1415"/>
      <c r="GWX36" s="1416"/>
      <c r="GWY36" s="1416"/>
      <c r="GWZ36" s="1416"/>
      <c r="GXA36" s="1417"/>
      <c r="GXB36" s="1417"/>
      <c r="GXC36" s="1417"/>
      <c r="GXD36" s="1417"/>
      <c r="GXE36" s="1415"/>
      <c r="GXF36" s="1415"/>
      <c r="GXG36" s="1415"/>
      <c r="GXH36" s="1416"/>
      <c r="GXI36" s="1416"/>
      <c r="GXJ36" s="1416"/>
      <c r="GXK36" s="1417"/>
      <c r="GXL36" s="1417"/>
      <c r="GXM36" s="1417"/>
      <c r="GXN36" s="1417"/>
      <c r="GXO36" s="1415"/>
      <c r="GXP36" s="1415"/>
      <c r="GXQ36" s="1415"/>
      <c r="GXR36" s="1416"/>
      <c r="GXS36" s="1416"/>
      <c r="GXT36" s="1416"/>
      <c r="GXU36" s="1417"/>
      <c r="GXV36" s="1417"/>
      <c r="GXW36" s="1417"/>
      <c r="GXX36" s="1417"/>
      <c r="GXY36" s="1415"/>
      <c r="GXZ36" s="1415"/>
      <c r="GYA36" s="1415"/>
      <c r="GYB36" s="1416"/>
      <c r="GYC36" s="1416"/>
      <c r="GYD36" s="1416"/>
      <c r="GYE36" s="1417"/>
      <c r="GYF36" s="1417"/>
      <c r="GYG36" s="1417"/>
      <c r="GYH36" s="1417"/>
      <c r="GYI36" s="1415"/>
      <c r="GYJ36" s="1415"/>
      <c r="GYK36" s="1415"/>
      <c r="GYL36" s="1416"/>
      <c r="GYM36" s="1416"/>
      <c r="GYN36" s="1416"/>
      <c r="GYO36" s="1417"/>
      <c r="GYP36" s="1417"/>
      <c r="GYQ36" s="1417"/>
      <c r="GYR36" s="1417"/>
      <c r="GYS36" s="1415"/>
      <c r="GYT36" s="1415"/>
      <c r="GYU36" s="1415"/>
      <c r="GYV36" s="1416"/>
      <c r="GYW36" s="1416"/>
      <c r="GYX36" s="1416"/>
      <c r="GYY36" s="1417"/>
      <c r="GYZ36" s="1417"/>
      <c r="GZA36" s="1417"/>
      <c r="GZB36" s="1417"/>
      <c r="GZC36" s="1415"/>
      <c r="GZD36" s="1415"/>
      <c r="GZE36" s="1415"/>
      <c r="GZF36" s="1416"/>
      <c r="GZG36" s="1416"/>
      <c r="GZH36" s="1416"/>
      <c r="GZI36" s="1417"/>
      <c r="GZJ36" s="1417"/>
      <c r="GZK36" s="1417"/>
      <c r="GZL36" s="1417"/>
      <c r="GZM36" s="1415"/>
      <c r="GZN36" s="1415"/>
      <c r="GZO36" s="1415"/>
      <c r="GZP36" s="1416"/>
      <c r="GZQ36" s="1416"/>
      <c r="GZR36" s="1416"/>
      <c r="GZS36" s="1417"/>
      <c r="GZT36" s="1417"/>
      <c r="GZU36" s="1417"/>
      <c r="GZV36" s="1417"/>
      <c r="GZW36" s="1415"/>
      <c r="GZX36" s="1415"/>
      <c r="GZY36" s="1415"/>
      <c r="GZZ36" s="1416"/>
      <c r="HAA36" s="1416"/>
      <c r="HAB36" s="1416"/>
      <c r="HAC36" s="1417"/>
      <c r="HAD36" s="1417"/>
      <c r="HAE36" s="1417"/>
      <c r="HAF36" s="1417"/>
      <c r="HAG36" s="1415"/>
      <c r="HAH36" s="1415"/>
      <c r="HAI36" s="1415"/>
      <c r="HAJ36" s="1416"/>
      <c r="HAK36" s="1416"/>
      <c r="HAL36" s="1416"/>
      <c r="HAM36" s="1417"/>
      <c r="HAN36" s="1417"/>
      <c r="HAO36" s="1417"/>
      <c r="HAP36" s="1417"/>
      <c r="HAQ36" s="1415"/>
      <c r="HAR36" s="1415"/>
      <c r="HAS36" s="1415"/>
      <c r="HAT36" s="1416"/>
      <c r="HAU36" s="1416"/>
      <c r="HAV36" s="1416"/>
      <c r="HAW36" s="1417"/>
      <c r="HAX36" s="1417"/>
      <c r="HAY36" s="1417"/>
      <c r="HAZ36" s="1417"/>
      <c r="HBA36" s="1415"/>
      <c r="HBB36" s="1415"/>
      <c r="HBC36" s="1415"/>
      <c r="HBD36" s="1416"/>
      <c r="HBE36" s="1416"/>
      <c r="HBF36" s="1416"/>
      <c r="HBG36" s="1417"/>
      <c r="HBH36" s="1417"/>
      <c r="HBI36" s="1417"/>
      <c r="HBJ36" s="1417"/>
      <c r="HBK36" s="1415"/>
      <c r="HBL36" s="1415"/>
      <c r="HBM36" s="1415"/>
      <c r="HBN36" s="1416"/>
      <c r="HBO36" s="1416"/>
      <c r="HBP36" s="1416"/>
      <c r="HBQ36" s="1417"/>
      <c r="HBR36" s="1417"/>
      <c r="HBS36" s="1417"/>
      <c r="HBT36" s="1417"/>
      <c r="HBU36" s="1415"/>
      <c r="HBV36" s="1415"/>
      <c r="HBW36" s="1415"/>
      <c r="HBX36" s="1416"/>
      <c r="HBY36" s="1416"/>
      <c r="HBZ36" s="1416"/>
      <c r="HCA36" s="1417"/>
      <c r="HCB36" s="1417"/>
      <c r="HCC36" s="1417"/>
      <c r="HCD36" s="1417"/>
      <c r="HCE36" s="1415"/>
      <c r="HCF36" s="1415"/>
      <c r="HCG36" s="1415"/>
      <c r="HCH36" s="1416"/>
      <c r="HCI36" s="1416"/>
      <c r="HCJ36" s="1416"/>
      <c r="HCK36" s="1417"/>
      <c r="HCL36" s="1417"/>
      <c r="HCM36" s="1417"/>
      <c r="HCN36" s="1417"/>
      <c r="HCO36" s="1415"/>
      <c r="HCP36" s="1415"/>
      <c r="HCQ36" s="1415"/>
      <c r="HCR36" s="1416"/>
      <c r="HCS36" s="1416"/>
      <c r="HCT36" s="1416"/>
      <c r="HCU36" s="1417"/>
      <c r="HCV36" s="1417"/>
      <c r="HCW36" s="1417"/>
      <c r="HCX36" s="1417"/>
      <c r="HCY36" s="1415"/>
      <c r="HCZ36" s="1415"/>
      <c r="HDA36" s="1415"/>
      <c r="HDB36" s="1416"/>
      <c r="HDC36" s="1416"/>
      <c r="HDD36" s="1416"/>
      <c r="HDE36" s="1417"/>
      <c r="HDF36" s="1417"/>
      <c r="HDG36" s="1417"/>
      <c r="HDH36" s="1417"/>
      <c r="HDI36" s="1415"/>
      <c r="HDJ36" s="1415"/>
      <c r="HDK36" s="1415"/>
      <c r="HDL36" s="1416"/>
      <c r="HDM36" s="1416"/>
      <c r="HDN36" s="1416"/>
      <c r="HDO36" s="1417"/>
      <c r="HDP36" s="1417"/>
      <c r="HDQ36" s="1417"/>
      <c r="HDR36" s="1417"/>
      <c r="HDS36" s="1415"/>
      <c r="HDT36" s="1415"/>
      <c r="HDU36" s="1415"/>
      <c r="HDV36" s="1416"/>
      <c r="HDW36" s="1416"/>
      <c r="HDX36" s="1416"/>
      <c r="HDY36" s="1417"/>
      <c r="HDZ36" s="1417"/>
      <c r="HEA36" s="1417"/>
      <c r="HEB36" s="1417"/>
      <c r="HEC36" s="1415"/>
      <c r="HED36" s="1415"/>
      <c r="HEE36" s="1415"/>
      <c r="HEF36" s="1416"/>
      <c r="HEG36" s="1416"/>
      <c r="HEH36" s="1416"/>
      <c r="HEI36" s="1417"/>
      <c r="HEJ36" s="1417"/>
      <c r="HEK36" s="1417"/>
      <c r="HEL36" s="1417"/>
      <c r="HEM36" s="1415"/>
      <c r="HEN36" s="1415"/>
      <c r="HEO36" s="1415"/>
      <c r="HEP36" s="1416"/>
      <c r="HEQ36" s="1416"/>
      <c r="HER36" s="1416"/>
      <c r="HES36" s="1417"/>
      <c r="HET36" s="1417"/>
      <c r="HEU36" s="1417"/>
      <c r="HEV36" s="1417"/>
      <c r="HEW36" s="1415"/>
      <c r="HEX36" s="1415"/>
      <c r="HEY36" s="1415"/>
      <c r="HEZ36" s="1416"/>
      <c r="HFA36" s="1416"/>
      <c r="HFB36" s="1416"/>
      <c r="HFC36" s="1417"/>
      <c r="HFD36" s="1417"/>
      <c r="HFE36" s="1417"/>
      <c r="HFF36" s="1417"/>
      <c r="HFG36" s="1415"/>
      <c r="HFH36" s="1415"/>
      <c r="HFI36" s="1415"/>
      <c r="HFJ36" s="1416"/>
      <c r="HFK36" s="1416"/>
      <c r="HFL36" s="1416"/>
      <c r="HFM36" s="1417"/>
      <c r="HFN36" s="1417"/>
      <c r="HFO36" s="1417"/>
      <c r="HFP36" s="1417"/>
      <c r="HFQ36" s="1415"/>
      <c r="HFR36" s="1415"/>
      <c r="HFS36" s="1415"/>
      <c r="HFT36" s="1416"/>
      <c r="HFU36" s="1416"/>
      <c r="HFV36" s="1416"/>
      <c r="HFW36" s="1417"/>
      <c r="HFX36" s="1417"/>
      <c r="HFY36" s="1417"/>
      <c r="HFZ36" s="1417"/>
      <c r="HGA36" s="1415"/>
      <c r="HGB36" s="1415"/>
      <c r="HGC36" s="1415"/>
      <c r="HGD36" s="1416"/>
      <c r="HGE36" s="1416"/>
      <c r="HGF36" s="1416"/>
      <c r="HGG36" s="1417"/>
      <c r="HGH36" s="1417"/>
      <c r="HGI36" s="1417"/>
      <c r="HGJ36" s="1417"/>
      <c r="HGK36" s="1415"/>
      <c r="HGL36" s="1415"/>
      <c r="HGM36" s="1415"/>
      <c r="HGN36" s="1416"/>
      <c r="HGO36" s="1416"/>
      <c r="HGP36" s="1416"/>
      <c r="HGQ36" s="1417"/>
      <c r="HGR36" s="1417"/>
      <c r="HGS36" s="1417"/>
      <c r="HGT36" s="1417"/>
      <c r="HGU36" s="1415"/>
      <c r="HGV36" s="1415"/>
      <c r="HGW36" s="1415"/>
      <c r="HGX36" s="1416"/>
      <c r="HGY36" s="1416"/>
      <c r="HGZ36" s="1416"/>
      <c r="HHA36" s="1417"/>
      <c r="HHB36" s="1417"/>
      <c r="HHC36" s="1417"/>
      <c r="HHD36" s="1417"/>
      <c r="HHE36" s="1415"/>
      <c r="HHF36" s="1415"/>
      <c r="HHG36" s="1415"/>
      <c r="HHH36" s="1416"/>
      <c r="HHI36" s="1416"/>
      <c r="HHJ36" s="1416"/>
      <c r="HHK36" s="1417"/>
      <c r="HHL36" s="1417"/>
      <c r="HHM36" s="1417"/>
      <c r="HHN36" s="1417"/>
      <c r="HHO36" s="1415"/>
      <c r="HHP36" s="1415"/>
      <c r="HHQ36" s="1415"/>
      <c r="HHR36" s="1416"/>
      <c r="HHS36" s="1416"/>
      <c r="HHT36" s="1416"/>
      <c r="HHU36" s="1417"/>
      <c r="HHV36" s="1417"/>
      <c r="HHW36" s="1417"/>
      <c r="HHX36" s="1417"/>
      <c r="HHY36" s="1415"/>
      <c r="HHZ36" s="1415"/>
      <c r="HIA36" s="1415"/>
      <c r="HIB36" s="1416"/>
      <c r="HIC36" s="1416"/>
      <c r="HID36" s="1416"/>
      <c r="HIE36" s="1417"/>
      <c r="HIF36" s="1417"/>
      <c r="HIG36" s="1417"/>
      <c r="HIH36" s="1417"/>
      <c r="HII36" s="1415"/>
      <c r="HIJ36" s="1415"/>
      <c r="HIK36" s="1415"/>
      <c r="HIL36" s="1416"/>
      <c r="HIM36" s="1416"/>
      <c r="HIN36" s="1416"/>
      <c r="HIO36" s="1417"/>
      <c r="HIP36" s="1417"/>
      <c r="HIQ36" s="1417"/>
      <c r="HIR36" s="1417"/>
      <c r="HIS36" s="1415"/>
      <c r="HIT36" s="1415"/>
      <c r="HIU36" s="1415"/>
      <c r="HIV36" s="1416"/>
      <c r="HIW36" s="1416"/>
      <c r="HIX36" s="1416"/>
      <c r="HIY36" s="1417"/>
      <c r="HIZ36" s="1417"/>
      <c r="HJA36" s="1417"/>
      <c r="HJB36" s="1417"/>
      <c r="HJC36" s="1415"/>
      <c r="HJD36" s="1415"/>
      <c r="HJE36" s="1415"/>
      <c r="HJF36" s="1416"/>
      <c r="HJG36" s="1416"/>
      <c r="HJH36" s="1416"/>
      <c r="HJI36" s="1417"/>
      <c r="HJJ36" s="1417"/>
      <c r="HJK36" s="1417"/>
      <c r="HJL36" s="1417"/>
      <c r="HJM36" s="1415"/>
      <c r="HJN36" s="1415"/>
      <c r="HJO36" s="1415"/>
      <c r="HJP36" s="1416"/>
      <c r="HJQ36" s="1416"/>
      <c r="HJR36" s="1416"/>
      <c r="HJS36" s="1417"/>
      <c r="HJT36" s="1417"/>
      <c r="HJU36" s="1417"/>
      <c r="HJV36" s="1417"/>
      <c r="HJW36" s="1415"/>
      <c r="HJX36" s="1415"/>
      <c r="HJY36" s="1415"/>
      <c r="HJZ36" s="1416"/>
      <c r="HKA36" s="1416"/>
      <c r="HKB36" s="1416"/>
      <c r="HKC36" s="1417"/>
      <c r="HKD36" s="1417"/>
      <c r="HKE36" s="1417"/>
      <c r="HKF36" s="1417"/>
      <c r="HKG36" s="1415"/>
      <c r="HKH36" s="1415"/>
      <c r="HKI36" s="1415"/>
      <c r="HKJ36" s="1416"/>
      <c r="HKK36" s="1416"/>
      <c r="HKL36" s="1416"/>
      <c r="HKM36" s="1417"/>
      <c r="HKN36" s="1417"/>
      <c r="HKO36" s="1417"/>
      <c r="HKP36" s="1417"/>
      <c r="HKQ36" s="1415"/>
      <c r="HKR36" s="1415"/>
      <c r="HKS36" s="1415"/>
      <c r="HKT36" s="1416"/>
      <c r="HKU36" s="1416"/>
      <c r="HKV36" s="1416"/>
      <c r="HKW36" s="1417"/>
      <c r="HKX36" s="1417"/>
      <c r="HKY36" s="1417"/>
      <c r="HKZ36" s="1417"/>
      <c r="HLA36" s="1415"/>
      <c r="HLB36" s="1415"/>
      <c r="HLC36" s="1415"/>
      <c r="HLD36" s="1416"/>
      <c r="HLE36" s="1416"/>
      <c r="HLF36" s="1416"/>
      <c r="HLG36" s="1417"/>
      <c r="HLH36" s="1417"/>
      <c r="HLI36" s="1417"/>
      <c r="HLJ36" s="1417"/>
      <c r="HLK36" s="1415"/>
      <c r="HLL36" s="1415"/>
      <c r="HLM36" s="1415"/>
      <c r="HLN36" s="1416"/>
      <c r="HLO36" s="1416"/>
      <c r="HLP36" s="1416"/>
      <c r="HLQ36" s="1417"/>
      <c r="HLR36" s="1417"/>
      <c r="HLS36" s="1417"/>
      <c r="HLT36" s="1417"/>
      <c r="HLU36" s="1415"/>
      <c r="HLV36" s="1415"/>
      <c r="HLW36" s="1415"/>
      <c r="HLX36" s="1416"/>
      <c r="HLY36" s="1416"/>
      <c r="HLZ36" s="1416"/>
      <c r="HMA36" s="1417"/>
      <c r="HMB36" s="1417"/>
      <c r="HMC36" s="1417"/>
      <c r="HMD36" s="1417"/>
      <c r="HME36" s="1415"/>
      <c r="HMF36" s="1415"/>
      <c r="HMG36" s="1415"/>
      <c r="HMH36" s="1416"/>
      <c r="HMI36" s="1416"/>
      <c r="HMJ36" s="1416"/>
      <c r="HMK36" s="1417"/>
      <c r="HML36" s="1417"/>
      <c r="HMM36" s="1417"/>
      <c r="HMN36" s="1417"/>
      <c r="HMO36" s="1415"/>
      <c r="HMP36" s="1415"/>
      <c r="HMQ36" s="1415"/>
      <c r="HMR36" s="1416"/>
      <c r="HMS36" s="1416"/>
      <c r="HMT36" s="1416"/>
      <c r="HMU36" s="1417"/>
      <c r="HMV36" s="1417"/>
      <c r="HMW36" s="1417"/>
      <c r="HMX36" s="1417"/>
      <c r="HMY36" s="1415"/>
      <c r="HMZ36" s="1415"/>
      <c r="HNA36" s="1415"/>
      <c r="HNB36" s="1416"/>
      <c r="HNC36" s="1416"/>
      <c r="HND36" s="1416"/>
      <c r="HNE36" s="1417"/>
      <c r="HNF36" s="1417"/>
      <c r="HNG36" s="1417"/>
      <c r="HNH36" s="1417"/>
      <c r="HNI36" s="1415"/>
      <c r="HNJ36" s="1415"/>
      <c r="HNK36" s="1415"/>
      <c r="HNL36" s="1416"/>
      <c r="HNM36" s="1416"/>
      <c r="HNN36" s="1416"/>
      <c r="HNO36" s="1417"/>
      <c r="HNP36" s="1417"/>
      <c r="HNQ36" s="1417"/>
      <c r="HNR36" s="1417"/>
      <c r="HNS36" s="1415"/>
      <c r="HNT36" s="1415"/>
      <c r="HNU36" s="1415"/>
      <c r="HNV36" s="1416"/>
      <c r="HNW36" s="1416"/>
      <c r="HNX36" s="1416"/>
      <c r="HNY36" s="1417"/>
      <c r="HNZ36" s="1417"/>
      <c r="HOA36" s="1417"/>
      <c r="HOB36" s="1417"/>
      <c r="HOC36" s="1415"/>
      <c r="HOD36" s="1415"/>
      <c r="HOE36" s="1415"/>
      <c r="HOF36" s="1416"/>
      <c r="HOG36" s="1416"/>
      <c r="HOH36" s="1416"/>
      <c r="HOI36" s="1417"/>
      <c r="HOJ36" s="1417"/>
      <c r="HOK36" s="1417"/>
      <c r="HOL36" s="1417"/>
      <c r="HOM36" s="1415"/>
      <c r="HON36" s="1415"/>
      <c r="HOO36" s="1415"/>
      <c r="HOP36" s="1416"/>
      <c r="HOQ36" s="1416"/>
      <c r="HOR36" s="1416"/>
      <c r="HOS36" s="1417"/>
      <c r="HOT36" s="1417"/>
      <c r="HOU36" s="1417"/>
      <c r="HOV36" s="1417"/>
      <c r="HOW36" s="1415"/>
      <c r="HOX36" s="1415"/>
      <c r="HOY36" s="1415"/>
      <c r="HOZ36" s="1416"/>
      <c r="HPA36" s="1416"/>
      <c r="HPB36" s="1416"/>
      <c r="HPC36" s="1417"/>
      <c r="HPD36" s="1417"/>
      <c r="HPE36" s="1417"/>
      <c r="HPF36" s="1417"/>
      <c r="HPG36" s="1415"/>
      <c r="HPH36" s="1415"/>
      <c r="HPI36" s="1415"/>
      <c r="HPJ36" s="1416"/>
      <c r="HPK36" s="1416"/>
      <c r="HPL36" s="1416"/>
      <c r="HPM36" s="1417"/>
      <c r="HPN36" s="1417"/>
      <c r="HPO36" s="1417"/>
      <c r="HPP36" s="1417"/>
      <c r="HPQ36" s="1415"/>
      <c r="HPR36" s="1415"/>
      <c r="HPS36" s="1415"/>
      <c r="HPT36" s="1416"/>
      <c r="HPU36" s="1416"/>
      <c r="HPV36" s="1416"/>
      <c r="HPW36" s="1417"/>
      <c r="HPX36" s="1417"/>
      <c r="HPY36" s="1417"/>
      <c r="HPZ36" s="1417"/>
      <c r="HQA36" s="1415"/>
      <c r="HQB36" s="1415"/>
      <c r="HQC36" s="1415"/>
      <c r="HQD36" s="1416"/>
      <c r="HQE36" s="1416"/>
      <c r="HQF36" s="1416"/>
      <c r="HQG36" s="1417"/>
      <c r="HQH36" s="1417"/>
      <c r="HQI36" s="1417"/>
      <c r="HQJ36" s="1417"/>
      <c r="HQK36" s="1415"/>
      <c r="HQL36" s="1415"/>
      <c r="HQM36" s="1415"/>
      <c r="HQN36" s="1416"/>
      <c r="HQO36" s="1416"/>
      <c r="HQP36" s="1416"/>
      <c r="HQQ36" s="1417"/>
      <c r="HQR36" s="1417"/>
      <c r="HQS36" s="1417"/>
      <c r="HQT36" s="1417"/>
      <c r="HQU36" s="1415"/>
      <c r="HQV36" s="1415"/>
      <c r="HQW36" s="1415"/>
      <c r="HQX36" s="1416"/>
      <c r="HQY36" s="1416"/>
      <c r="HQZ36" s="1416"/>
      <c r="HRA36" s="1417"/>
      <c r="HRB36" s="1417"/>
      <c r="HRC36" s="1417"/>
      <c r="HRD36" s="1417"/>
      <c r="HRE36" s="1415"/>
      <c r="HRF36" s="1415"/>
      <c r="HRG36" s="1415"/>
      <c r="HRH36" s="1416"/>
      <c r="HRI36" s="1416"/>
      <c r="HRJ36" s="1416"/>
      <c r="HRK36" s="1417"/>
      <c r="HRL36" s="1417"/>
      <c r="HRM36" s="1417"/>
      <c r="HRN36" s="1417"/>
      <c r="HRO36" s="1415"/>
      <c r="HRP36" s="1415"/>
      <c r="HRQ36" s="1415"/>
      <c r="HRR36" s="1416"/>
      <c r="HRS36" s="1416"/>
      <c r="HRT36" s="1416"/>
      <c r="HRU36" s="1417"/>
      <c r="HRV36" s="1417"/>
      <c r="HRW36" s="1417"/>
      <c r="HRX36" s="1417"/>
      <c r="HRY36" s="1415"/>
      <c r="HRZ36" s="1415"/>
      <c r="HSA36" s="1415"/>
      <c r="HSB36" s="1416"/>
      <c r="HSC36" s="1416"/>
      <c r="HSD36" s="1416"/>
      <c r="HSE36" s="1417"/>
      <c r="HSF36" s="1417"/>
      <c r="HSG36" s="1417"/>
      <c r="HSH36" s="1417"/>
      <c r="HSI36" s="1415"/>
      <c r="HSJ36" s="1415"/>
      <c r="HSK36" s="1415"/>
      <c r="HSL36" s="1416"/>
      <c r="HSM36" s="1416"/>
      <c r="HSN36" s="1416"/>
      <c r="HSO36" s="1417"/>
      <c r="HSP36" s="1417"/>
      <c r="HSQ36" s="1417"/>
      <c r="HSR36" s="1417"/>
      <c r="HSS36" s="1415"/>
      <c r="HST36" s="1415"/>
      <c r="HSU36" s="1415"/>
      <c r="HSV36" s="1416"/>
      <c r="HSW36" s="1416"/>
      <c r="HSX36" s="1416"/>
      <c r="HSY36" s="1417"/>
      <c r="HSZ36" s="1417"/>
      <c r="HTA36" s="1417"/>
      <c r="HTB36" s="1417"/>
      <c r="HTC36" s="1415"/>
      <c r="HTD36" s="1415"/>
      <c r="HTE36" s="1415"/>
      <c r="HTF36" s="1416"/>
      <c r="HTG36" s="1416"/>
      <c r="HTH36" s="1416"/>
      <c r="HTI36" s="1417"/>
      <c r="HTJ36" s="1417"/>
      <c r="HTK36" s="1417"/>
      <c r="HTL36" s="1417"/>
      <c r="HTM36" s="1415"/>
      <c r="HTN36" s="1415"/>
      <c r="HTO36" s="1415"/>
      <c r="HTP36" s="1416"/>
      <c r="HTQ36" s="1416"/>
      <c r="HTR36" s="1416"/>
      <c r="HTS36" s="1417"/>
      <c r="HTT36" s="1417"/>
      <c r="HTU36" s="1417"/>
      <c r="HTV36" s="1417"/>
      <c r="HTW36" s="1415"/>
      <c r="HTX36" s="1415"/>
      <c r="HTY36" s="1415"/>
      <c r="HTZ36" s="1416"/>
      <c r="HUA36" s="1416"/>
      <c r="HUB36" s="1416"/>
      <c r="HUC36" s="1417"/>
      <c r="HUD36" s="1417"/>
      <c r="HUE36" s="1417"/>
      <c r="HUF36" s="1417"/>
      <c r="HUG36" s="1415"/>
      <c r="HUH36" s="1415"/>
      <c r="HUI36" s="1415"/>
      <c r="HUJ36" s="1416"/>
      <c r="HUK36" s="1416"/>
      <c r="HUL36" s="1416"/>
      <c r="HUM36" s="1417"/>
      <c r="HUN36" s="1417"/>
      <c r="HUO36" s="1417"/>
      <c r="HUP36" s="1417"/>
      <c r="HUQ36" s="1415"/>
      <c r="HUR36" s="1415"/>
      <c r="HUS36" s="1415"/>
      <c r="HUT36" s="1416"/>
      <c r="HUU36" s="1416"/>
      <c r="HUV36" s="1416"/>
      <c r="HUW36" s="1417"/>
      <c r="HUX36" s="1417"/>
      <c r="HUY36" s="1417"/>
      <c r="HUZ36" s="1417"/>
      <c r="HVA36" s="1415"/>
      <c r="HVB36" s="1415"/>
      <c r="HVC36" s="1415"/>
      <c r="HVD36" s="1416"/>
      <c r="HVE36" s="1416"/>
      <c r="HVF36" s="1416"/>
      <c r="HVG36" s="1417"/>
      <c r="HVH36" s="1417"/>
      <c r="HVI36" s="1417"/>
      <c r="HVJ36" s="1417"/>
      <c r="HVK36" s="1415"/>
      <c r="HVL36" s="1415"/>
      <c r="HVM36" s="1415"/>
      <c r="HVN36" s="1416"/>
      <c r="HVO36" s="1416"/>
      <c r="HVP36" s="1416"/>
      <c r="HVQ36" s="1417"/>
      <c r="HVR36" s="1417"/>
      <c r="HVS36" s="1417"/>
      <c r="HVT36" s="1417"/>
      <c r="HVU36" s="1415"/>
      <c r="HVV36" s="1415"/>
      <c r="HVW36" s="1415"/>
      <c r="HVX36" s="1416"/>
      <c r="HVY36" s="1416"/>
      <c r="HVZ36" s="1416"/>
      <c r="HWA36" s="1417"/>
      <c r="HWB36" s="1417"/>
      <c r="HWC36" s="1417"/>
      <c r="HWD36" s="1417"/>
      <c r="HWE36" s="1415"/>
      <c r="HWF36" s="1415"/>
      <c r="HWG36" s="1415"/>
      <c r="HWH36" s="1416"/>
      <c r="HWI36" s="1416"/>
      <c r="HWJ36" s="1416"/>
      <c r="HWK36" s="1417"/>
      <c r="HWL36" s="1417"/>
      <c r="HWM36" s="1417"/>
      <c r="HWN36" s="1417"/>
      <c r="HWO36" s="1415"/>
      <c r="HWP36" s="1415"/>
      <c r="HWQ36" s="1415"/>
      <c r="HWR36" s="1416"/>
      <c r="HWS36" s="1416"/>
      <c r="HWT36" s="1416"/>
      <c r="HWU36" s="1417"/>
      <c r="HWV36" s="1417"/>
      <c r="HWW36" s="1417"/>
      <c r="HWX36" s="1417"/>
      <c r="HWY36" s="1415"/>
      <c r="HWZ36" s="1415"/>
      <c r="HXA36" s="1415"/>
      <c r="HXB36" s="1416"/>
      <c r="HXC36" s="1416"/>
      <c r="HXD36" s="1416"/>
      <c r="HXE36" s="1417"/>
      <c r="HXF36" s="1417"/>
      <c r="HXG36" s="1417"/>
      <c r="HXH36" s="1417"/>
      <c r="HXI36" s="1415"/>
      <c r="HXJ36" s="1415"/>
      <c r="HXK36" s="1415"/>
      <c r="HXL36" s="1416"/>
      <c r="HXM36" s="1416"/>
      <c r="HXN36" s="1416"/>
      <c r="HXO36" s="1417"/>
      <c r="HXP36" s="1417"/>
      <c r="HXQ36" s="1417"/>
      <c r="HXR36" s="1417"/>
      <c r="HXS36" s="1415"/>
      <c r="HXT36" s="1415"/>
      <c r="HXU36" s="1415"/>
      <c r="HXV36" s="1416"/>
      <c r="HXW36" s="1416"/>
      <c r="HXX36" s="1416"/>
      <c r="HXY36" s="1417"/>
      <c r="HXZ36" s="1417"/>
      <c r="HYA36" s="1417"/>
      <c r="HYB36" s="1417"/>
      <c r="HYC36" s="1415"/>
      <c r="HYD36" s="1415"/>
      <c r="HYE36" s="1415"/>
      <c r="HYF36" s="1416"/>
      <c r="HYG36" s="1416"/>
      <c r="HYH36" s="1416"/>
      <c r="HYI36" s="1417"/>
      <c r="HYJ36" s="1417"/>
      <c r="HYK36" s="1417"/>
      <c r="HYL36" s="1417"/>
      <c r="HYM36" s="1415"/>
      <c r="HYN36" s="1415"/>
      <c r="HYO36" s="1415"/>
      <c r="HYP36" s="1416"/>
      <c r="HYQ36" s="1416"/>
      <c r="HYR36" s="1416"/>
      <c r="HYS36" s="1417"/>
      <c r="HYT36" s="1417"/>
      <c r="HYU36" s="1417"/>
      <c r="HYV36" s="1417"/>
      <c r="HYW36" s="1415"/>
      <c r="HYX36" s="1415"/>
      <c r="HYY36" s="1415"/>
      <c r="HYZ36" s="1416"/>
      <c r="HZA36" s="1416"/>
      <c r="HZB36" s="1416"/>
      <c r="HZC36" s="1417"/>
      <c r="HZD36" s="1417"/>
      <c r="HZE36" s="1417"/>
      <c r="HZF36" s="1417"/>
      <c r="HZG36" s="1415"/>
      <c r="HZH36" s="1415"/>
      <c r="HZI36" s="1415"/>
      <c r="HZJ36" s="1416"/>
      <c r="HZK36" s="1416"/>
      <c r="HZL36" s="1416"/>
      <c r="HZM36" s="1417"/>
      <c r="HZN36" s="1417"/>
      <c r="HZO36" s="1417"/>
      <c r="HZP36" s="1417"/>
      <c r="HZQ36" s="1415"/>
      <c r="HZR36" s="1415"/>
      <c r="HZS36" s="1415"/>
      <c r="HZT36" s="1416"/>
      <c r="HZU36" s="1416"/>
      <c r="HZV36" s="1416"/>
      <c r="HZW36" s="1417"/>
      <c r="HZX36" s="1417"/>
      <c r="HZY36" s="1417"/>
      <c r="HZZ36" s="1417"/>
      <c r="IAA36" s="1415"/>
      <c r="IAB36" s="1415"/>
      <c r="IAC36" s="1415"/>
      <c r="IAD36" s="1416"/>
      <c r="IAE36" s="1416"/>
      <c r="IAF36" s="1416"/>
      <c r="IAG36" s="1417"/>
      <c r="IAH36" s="1417"/>
      <c r="IAI36" s="1417"/>
      <c r="IAJ36" s="1417"/>
      <c r="IAK36" s="1415"/>
      <c r="IAL36" s="1415"/>
      <c r="IAM36" s="1415"/>
      <c r="IAN36" s="1416"/>
      <c r="IAO36" s="1416"/>
      <c r="IAP36" s="1416"/>
      <c r="IAQ36" s="1417"/>
      <c r="IAR36" s="1417"/>
      <c r="IAS36" s="1417"/>
      <c r="IAT36" s="1417"/>
      <c r="IAU36" s="1415"/>
      <c r="IAV36" s="1415"/>
      <c r="IAW36" s="1415"/>
      <c r="IAX36" s="1416"/>
      <c r="IAY36" s="1416"/>
      <c r="IAZ36" s="1416"/>
      <c r="IBA36" s="1417"/>
      <c r="IBB36" s="1417"/>
      <c r="IBC36" s="1417"/>
      <c r="IBD36" s="1417"/>
      <c r="IBE36" s="1415"/>
      <c r="IBF36" s="1415"/>
      <c r="IBG36" s="1415"/>
      <c r="IBH36" s="1416"/>
      <c r="IBI36" s="1416"/>
      <c r="IBJ36" s="1416"/>
      <c r="IBK36" s="1417"/>
      <c r="IBL36" s="1417"/>
      <c r="IBM36" s="1417"/>
      <c r="IBN36" s="1417"/>
      <c r="IBO36" s="1415"/>
      <c r="IBP36" s="1415"/>
      <c r="IBQ36" s="1415"/>
      <c r="IBR36" s="1416"/>
      <c r="IBS36" s="1416"/>
      <c r="IBT36" s="1416"/>
      <c r="IBU36" s="1417"/>
      <c r="IBV36" s="1417"/>
      <c r="IBW36" s="1417"/>
      <c r="IBX36" s="1417"/>
      <c r="IBY36" s="1415"/>
      <c r="IBZ36" s="1415"/>
      <c r="ICA36" s="1415"/>
      <c r="ICB36" s="1416"/>
      <c r="ICC36" s="1416"/>
      <c r="ICD36" s="1416"/>
      <c r="ICE36" s="1417"/>
      <c r="ICF36" s="1417"/>
      <c r="ICG36" s="1417"/>
      <c r="ICH36" s="1417"/>
      <c r="ICI36" s="1415"/>
      <c r="ICJ36" s="1415"/>
      <c r="ICK36" s="1415"/>
      <c r="ICL36" s="1416"/>
      <c r="ICM36" s="1416"/>
      <c r="ICN36" s="1416"/>
      <c r="ICO36" s="1417"/>
      <c r="ICP36" s="1417"/>
      <c r="ICQ36" s="1417"/>
      <c r="ICR36" s="1417"/>
      <c r="ICS36" s="1415"/>
      <c r="ICT36" s="1415"/>
      <c r="ICU36" s="1415"/>
      <c r="ICV36" s="1416"/>
      <c r="ICW36" s="1416"/>
      <c r="ICX36" s="1416"/>
      <c r="ICY36" s="1417"/>
      <c r="ICZ36" s="1417"/>
      <c r="IDA36" s="1417"/>
      <c r="IDB36" s="1417"/>
      <c r="IDC36" s="1415"/>
      <c r="IDD36" s="1415"/>
      <c r="IDE36" s="1415"/>
      <c r="IDF36" s="1416"/>
      <c r="IDG36" s="1416"/>
      <c r="IDH36" s="1416"/>
      <c r="IDI36" s="1417"/>
      <c r="IDJ36" s="1417"/>
      <c r="IDK36" s="1417"/>
      <c r="IDL36" s="1417"/>
      <c r="IDM36" s="1415"/>
      <c r="IDN36" s="1415"/>
      <c r="IDO36" s="1415"/>
      <c r="IDP36" s="1416"/>
      <c r="IDQ36" s="1416"/>
      <c r="IDR36" s="1416"/>
      <c r="IDS36" s="1417"/>
      <c r="IDT36" s="1417"/>
      <c r="IDU36" s="1417"/>
      <c r="IDV36" s="1417"/>
      <c r="IDW36" s="1415"/>
      <c r="IDX36" s="1415"/>
      <c r="IDY36" s="1415"/>
      <c r="IDZ36" s="1416"/>
      <c r="IEA36" s="1416"/>
      <c r="IEB36" s="1416"/>
      <c r="IEC36" s="1417"/>
      <c r="IED36" s="1417"/>
      <c r="IEE36" s="1417"/>
      <c r="IEF36" s="1417"/>
      <c r="IEG36" s="1415"/>
      <c r="IEH36" s="1415"/>
      <c r="IEI36" s="1415"/>
      <c r="IEJ36" s="1416"/>
      <c r="IEK36" s="1416"/>
      <c r="IEL36" s="1416"/>
      <c r="IEM36" s="1417"/>
      <c r="IEN36" s="1417"/>
      <c r="IEO36" s="1417"/>
      <c r="IEP36" s="1417"/>
      <c r="IEQ36" s="1415"/>
      <c r="IER36" s="1415"/>
      <c r="IES36" s="1415"/>
      <c r="IET36" s="1416"/>
      <c r="IEU36" s="1416"/>
      <c r="IEV36" s="1416"/>
      <c r="IEW36" s="1417"/>
      <c r="IEX36" s="1417"/>
      <c r="IEY36" s="1417"/>
      <c r="IEZ36" s="1417"/>
      <c r="IFA36" s="1415"/>
      <c r="IFB36" s="1415"/>
      <c r="IFC36" s="1415"/>
      <c r="IFD36" s="1416"/>
      <c r="IFE36" s="1416"/>
      <c r="IFF36" s="1416"/>
      <c r="IFG36" s="1417"/>
      <c r="IFH36" s="1417"/>
      <c r="IFI36" s="1417"/>
      <c r="IFJ36" s="1417"/>
      <c r="IFK36" s="1415"/>
      <c r="IFL36" s="1415"/>
      <c r="IFM36" s="1415"/>
      <c r="IFN36" s="1416"/>
      <c r="IFO36" s="1416"/>
      <c r="IFP36" s="1416"/>
      <c r="IFQ36" s="1417"/>
      <c r="IFR36" s="1417"/>
      <c r="IFS36" s="1417"/>
      <c r="IFT36" s="1417"/>
      <c r="IFU36" s="1415"/>
      <c r="IFV36" s="1415"/>
      <c r="IFW36" s="1415"/>
      <c r="IFX36" s="1416"/>
      <c r="IFY36" s="1416"/>
      <c r="IFZ36" s="1416"/>
      <c r="IGA36" s="1417"/>
      <c r="IGB36" s="1417"/>
      <c r="IGC36" s="1417"/>
      <c r="IGD36" s="1417"/>
      <c r="IGE36" s="1415"/>
      <c r="IGF36" s="1415"/>
      <c r="IGG36" s="1415"/>
      <c r="IGH36" s="1416"/>
      <c r="IGI36" s="1416"/>
      <c r="IGJ36" s="1416"/>
      <c r="IGK36" s="1417"/>
      <c r="IGL36" s="1417"/>
      <c r="IGM36" s="1417"/>
      <c r="IGN36" s="1417"/>
      <c r="IGO36" s="1415"/>
      <c r="IGP36" s="1415"/>
      <c r="IGQ36" s="1415"/>
      <c r="IGR36" s="1416"/>
      <c r="IGS36" s="1416"/>
      <c r="IGT36" s="1416"/>
      <c r="IGU36" s="1417"/>
      <c r="IGV36" s="1417"/>
      <c r="IGW36" s="1417"/>
      <c r="IGX36" s="1417"/>
      <c r="IGY36" s="1415"/>
      <c r="IGZ36" s="1415"/>
      <c r="IHA36" s="1415"/>
      <c r="IHB36" s="1416"/>
      <c r="IHC36" s="1416"/>
      <c r="IHD36" s="1416"/>
      <c r="IHE36" s="1417"/>
      <c r="IHF36" s="1417"/>
      <c r="IHG36" s="1417"/>
      <c r="IHH36" s="1417"/>
      <c r="IHI36" s="1415"/>
      <c r="IHJ36" s="1415"/>
      <c r="IHK36" s="1415"/>
      <c r="IHL36" s="1416"/>
      <c r="IHM36" s="1416"/>
      <c r="IHN36" s="1416"/>
      <c r="IHO36" s="1417"/>
      <c r="IHP36" s="1417"/>
      <c r="IHQ36" s="1417"/>
      <c r="IHR36" s="1417"/>
      <c r="IHS36" s="1415"/>
      <c r="IHT36" s="1415"/>
      <c r="IHU36" s="1415"/>
      <c r="IHV36" s="1416"/>
      <c r="IHW36" s="1416"/>
      <c r="IHX36" s="1416"/>
      <c r="IHY36" s="1417"/>
      <c r="IHZ36" s="1417"/>
      <c r="IIA36" s="1417"/>
      <c r="IIB36" s="1417"/>
      <c r="IIC36" s="1415"/>
      <c r="IID36" s="1415"/>
      <c r="IIE36" s="1415"/>
      <c r="IIF36" s="1416"/>
      <c r="IIG36" s="1416"/>
      <c r="IIH36" s="1416"/>
      <c r="III36" s="1417"/>
      <c r="IIJ36" s="1417"/>
      <c r="IIK36" s="1417"/>
      <c r="IIL36" s="1417"/>
      <c r="IIM36" s="1415"/>
      <c r="IIN36" s="1415"/>
      <c r="IIO36" s="1415"/>
      <c r="IIP36" s="1416"/>
      <c r="IIQ36" s="1416"/>
      <c r="IIR36" s="1416"/>
      <c r="IIS36" s="1417"/>
      <c r="IIT36" s="1417"/>
      <c r="IIU36" s="1417"/>
      <c r="IIV36" s="1417"/>
      <c r="IIW36" s="1415"/>
      <c r="IIX36" s="1415"/>
      <c r="IIY36" s="1415"/>
      <c r="IIZ36" s="1416"/>
      <c r="IJA36" s="1416"/>
      <c r="IJB36" s="1416"/>
      <c r="IJC36" s="1417"/>
      <c r="IJD36" s="1417"/>
      <c r="IJE36" s="1417"/>
      <c r="IJF36" s="1417"/>
      <c r="IJG36" s="1415"/>
      <c r="IJH36" s="1415"/>
      <c r="IJI36" s="1415"/>
      <c r="IJJ36" s="1416"/>
      <c r="IJK36" s="1416"/>
      <c r="IJL36" s="1416"/>
      <c r="IJM36" s="1417"/>
      <c r="IJN36" s="1417"/>
      <c r="IJO36" s="1417"/>
      <c r="IJP36" s="1417"/>
      <c r="IJQ36" s="1415"/>
      <c r="IJR36" s="1415"/>
      <c r="IJS36" s="1415"/>
      <c r="IJT36" s="1416"/>
      <c r="IJU36" s="1416"/>
      <c r="IJV36" s="1416"/>
      <c r="IJW36" s="1417"/>
      <c r="IJX36" s="1417"/>
      <c r="IJY36" s="1417"/>
      <c r="IJZ36" s="1417"/>
      <c r="IKA36" s="1415"/>
      <c r="IKB36" s="1415"/>
      <c r="IKC36" s="1415"/>
      <c r="IKD36" s="1416"/>
      <c r="IKE36" s="1416"/>
      <c r="IKF36" s="1416"/>
      <c r="IKG36" s="1417"/>
      <c r="IKH36" s="1417"/>
      <c r="IKI36" s="1417"/>
      <c r="IKJ36" s="1417"/>
      <c r="IKK36" s="1415"/>
      <c r="IKL36" s="1415"/>
      <c r="IKM36" s="1415"/>
      <c r="IKN36" s="1416"/>
      <c r="IKO36" s="1416"/>
      <c r="IKP36" s="1416"/>
      <c r="IKQ36" s="1417"/>
      <c r="IKR36" s="1417"/>
      <c r="IKS36" s="1417"/>
      <c r="IKT36" s="1417"/>
      <c r="IKU36" s="1415"/>
      <c r="IKV36" s="1415"/>
      <c r="IKW36" s="1415"/>
      <c r="IKX36" s="1416"/>
      <c r="IKY36" s="1416"/>
      <c r="IKZ36" s="1416"/>
      <c r="ILA36" s="1417"/>
      <c r="ILB36" s="1417"/>
      <c r="ILC36" s="1417"/>
      <c r="ILD36" s="1417"/>
      <c r="ILE36" s="1415"/>
      <c r="ILF36" s="1415"/>
      <c r="ILG36" s="1415"/>
      <c r="ILH36" s="1416"/>
      <c r="ILI36" s="1416"/>
      <c r="ILJ36" s="1416"/>
      <c r="ILK36" s="1417"/>
      <c r="ILL36" s="1417"/>
      <c r="ILM36" s="1417"/>
      <c r="ILN36" s="1417"/>
      <c r="ILO36" s="1415"/>
      <c r="ILP36" s="1415"/>
      <c r="ILQ36" s="1415"/>
      <c r="ILR36" s="1416"/>
      <c r="ILS36" s="1416"/>
      <c r="ILT36" s="1416"/>
      <c r="ILU36" s="1417"/>
      <c r="ILV36" s="1417"/>
      <c r="ILW36" s="1417"/>
      <c r="ILX36" s="1417"/>
      <c r="ILY36" s="1415"/>
      <c r="ILZ36" s="1415"/>
      <c r="IMA36" s="1415"/>
      <c r="IMB36" s="1416"/>
      <c r="IMC36" s="1416"/>
      <c r="IMD36" s="1416"/>
      <c r="IME36" s="1417"/>
      <c r="IMF36" s="1417"/>
      <c r="IMG36" s="1417"/>
      <c r="IMH36" s="1417"/>
      <c r="IMI36" s="1415"/>
      <c r="IMJ36" s="1415"/>
      <c r="IMK36" s="1415"/>
      <c r="IML36" s="1416"/>
      <c r="IMM36" s="1416"/>
      <c r="IMN36" s="1416"/>
      <c r="IMO36" s="1417"/>
      <c r="IMP36" s="1417"/>
      <c r="IMQ36" s="1417"/>
      <c r="IMR36" s="1417"/>
      <c r="IMS36" s="1415"/>
      <c r="IMT36" s="1415"/>
      <c r="IMU36" s="1415"/>
      <c r="IMV36" s="1416"/>
      <c r="IMW36" s="1416"/>
      <c r="IMX36" s="1416"/>
      <c r="IMY36" s="1417"/>
      <c r="IMZ36" s="1417"/>
      <c r="INA36" s="1417"/>
      <c r="INB36" s="1417"/>
      <c r="INC36" s="1415"/>
      <c r="IND36" s="1415"/>
      <c r="INE36" s="1415"/>
      <c r="INF36" s="1416"/>
      <c r="ING36" s="1416"/>
      <c r="INH36" s="1416"/>
      <c r="INI36" s="1417"/>
      <c r="INJ36" s="1417"/>
      <c r="INK36" s="1417"/>
      <c r="INL36" s="1417"/>
      <c r="INM36" s="1415"/>
      <c r="INN36" s="1415"/>
      <c r="INO36" s="1415"/>
      <c r="INP36" s="1416"/>
      <c r="INQ36" s="1416"/>
      <c r="INR36" s="1416"/>
      <c r="INS36" s="1417"/>
      <c r="INT36" s="1417"/>
      <c r="INU36" s="1417"/>
      <c r="INV36" s="1417"/>
      <c r="INW36" s="1415"/>
      <c r="INX36" s="1415"/>
      <c r="INY36" s="1415"/>
      <c r="INZ36" s="1416"/>
      <c r="IOA36" s="1416"/>
      <c r="IOB36" s="1416"/>
      <c r="IOC36" s="1417"/>
      <c r="IOD36" s="1417"/>
      <c r="IOE36" s="1417"/>
      <c r="IOF36" s="1417"/>
      <c r="IOG36" s="1415"/>
      <c r="IOH36" s="1415"/>
      <c r="IOI36" s="1415"/>
      <c r="IOJ36" s="1416"/>
      <c r="IOK36" s="1416"/>
      <c r="IOL36" s="1416"/>
      <c r="IOM36" s="1417"/>
      <c r="ION36" s="1417"/>
      <c r="IOO36" s="1417"/>
      <c r="IOP36" s="1417"/>
      <c r="IOQ36" s="1415"/>
      <c r="IOR36" s="1415"/>
      <c r="IOS36" s="1415"/>
      <c r="IOT36" s="1416"/>
      <c r="IOU36" s="1416"/>
      <c r="IOV36" s="1416"/>
      <c r="IOW36" s="1417"/>
      <c r="IOX36" s="1417"/>
      <c r="IOY36" s="1417"/>
      <c r="IOZ36" s="1417"/>
      <c r="IPA36" s="1415"/>
      <c r="IPB36" s="1415"/>
      <c r="IPC36" s="1415"/>
      <c r="IPD36" s="1416"/>
      <c r="IPE36" s="1416"/>
      <c r="IPF36" s="1416"/>
      <c r="IPG36" s="1417"/>
      <c r="IPH36" s="1417"/>
      <c r="IPI36" s="1417"/>
      <c r="IPJ36" s="1417"/>
      <c r="IPK36" s="1415"/>
      <c r="IPL36" s="1415"/>
      <c r="IPM36" s="1415"/>
      <c r="IPN36" s="1416"/>
      <c r="IPO36" s="1416"/>
      <c r="IPP36" s="1416"/>
      <c r="IPQ36" s="1417"/>
      <c r="IPR36" s="1417"/>
      <c r="IPS36" s="1417"/>
      <c r="IPT36" s="1417"/>
      <c r="IPU36" s="1415"/>
      <c r="IPV36" s="1415"/>
      <c r="IPW36" s="1415"/>
      <c r="IPX36" s="1416"/>
      <c r="IPY36" s="1416"/>
      <c r="IPZ36" s="1416"/>
      <c r="IQA36" s="1417"/>
      <c r="IQB36" s="1417"/>
      <c r="IQC36" s="1417"/>
      <c r="IQD36" s="1417"/>
      <c r="IQE36" s="1415"/>
      <c r="IQF36" s="1415"/>
      <c r="IQG36" s="1415"/>
      <c r="IQH36" s="1416"/>
      <c r="IQI36" s="1416"/>
      <c r="IQJ36" s="1416"/>
      <c r="IQK36" s="1417"/>
      <c r="IQL36" s="1417"/>
      <c r="IQM36" s="1417"/>
      <c r="IQN36" s="1417"/>
      <c r="IQO36" s="1415"/>
      <c r="IQP36" s="1415"/>
      <c r="IQQ36" s="1415"/>
      <c r="IQR36" s="1416"/>
      <c r="IQS36" s="1416"/>
      <c r="IQT36" s="1416"/>
      <c r="IQU36" s="1417"/>
      <c r="IQV36" s="1417"/>
      <c r="IQW36" s="1417"/>
      <c r="IQX36" s="1417"/>
      <c r="IQY36" s="1415"/>
      <c r="IQZ36" s="1415"/>
      <c r="IRA36" s="1415"/>
      <c r="IRB36" s="1416"/>
      <c r="IRC36" s="1416"/>
      <c r="IRD36" s="1416"/>
      <c r="IRE36" s="1417"/>
      <c r="IRF36" s="1417"/>
      <c r="IRG36" s="1417"/>
      <c r="IRH36" s="1417"/>
      <c r="IRI36" s="1415"/>
      <c r="IRJ36" s="1415"/>
      <c r="IRK36" s="1415"/>
      <c r="IRL36" s="1416"/>
      <c r="IRM36" s="1416"/>
      <c r="IRN36" s="1416"/>
      <c r="IRO36" s="1417"/>
      <c r="IRP36" s="1417"/>
      <c r="IRQ36" s="1417"/>
      <c r="IRR36" s="1417"/>
      <c r="IRS36" s="1415"/>
      <c r="IRT36" s="1415"/>
      <c r="IRU36" s="1415"/>
      <c r="IRV36" s="1416"/>
      <c r="IRW36" s="1416"/>
      <c r="IRX36" s="1416"/>
      <c r="IRY36" s="1417"/>
      <c r="IRZ36" s="1417"/>
      <c r="ISA36" s="1417"/>
      <c r="ISB36" s="1417"/>
      <c r="ISC36" s="1415"/>
      <c r="ISD36" s="1415"/>
      <c r="ISE36" s="1415"/>
      <c r="ISF36" s="1416"/>
      <c r="ISG36" s="1416"/>
      <c r="ISH36" s="1416"/>
      <c r="ISI36" s="1417"/>
      <c r="ISJ36" s="1417"/>
      <c r="ISK36" s="1417"/>
      <c r="ISL36" s="1417"/>
      <c r="ISM36" s="1415"/>
      <c r="ISN36" s="1415"/>
      <c r="ISO36" s="1415"/>
      <c r="ISP36" s="1416"/>
      <c r="ISQ36" s="1416"/>
      <c r="ISR36" s="1416"/>
      <c r="ISS36" s="1417"/>
      <c r="IST36" s="1417"/>
      <c r="ISU36" s="1417"/>
      <c r="ISV36" s="1417"/>
      <c r="ISW36" s="1415"/>
      <c r="ISX36" s="1415"/>
      <c r="ISY36" s="1415"/>
      <c r="ISZ36" s="1416"/>
      <c r="ITA36" s="1416"/>
      <c r="ITB36" s="1416"/>
      <c r="ITC36" s="1417"/>
      <c r="ITD36" s="1417"/>
      <c r="ITE36" s="1417"/>
      <c r="ITF36" s="1417"/>
      <c r="ITG36" s="1415"/>
      <c r="ITH36" s="1415"/>
      <c r="ITI36" s="1415"/>
      <c r="ITJ36" s="1416"/>
      <c r="ITK36" s="1416"/>
      <c r="ITL36" s="1416"/>
      <c r="ITM36" s="1417"/>
      <c r="ITN36" s="1417"/>
      <c r="ITO36" s="1417"/>
      <c r="ITP36" s="1417"/>
      <c r="ITQ36" s="1415"/>
      <c r="ITR36" s="1415"/>
      <c r="ITS36" s="1415"/>
      <c r="ITT36" s="1416"/>
      <c r="ITU36" s="1416"/>
      <c r="ITV36" s="1416"/>
      <c r="ITW36" s="1417"/>
      <c r="ITX36" s="1417"/>
      <c r="ITY36" s="1417"/>
      <c r="ITZ36" s="1417"/>
      <c r="IUA36" s="1415"/>
      <c r="IUB36" s="1415"/>
      <c r="IUC36" s="1415"/>
      <c r="IUD36" s="1416"/>
      <c r="IUE36" s="1416"/>
      <c r="IUF36" s="1416"/>
      <c r="IUG36" s="1417"/>
      <c r="IUH36" s="1417"/>
      <c r="IUI36" s="1417"/>
      <c r="IUJ36" s="1417"/>
      <c r="IUK36" s="1415"/>
      <c r="IUL36" s="1415"/>
      <c r="IUM36" s="1415"/>
      <c r="IUN36" s="1416"/>
      <c r="IUO36" s="1416"/>
      <c r="IUP36" s="1416"/>
      <c r="IUQ36" s="1417"/>
      <c r="IUR36" s="1417"/>
      <c r="IUS36" s="1417"/>
      <c r="IUT36" s="1417"/>
      <c r="IUU36" s="1415"/>
      <c r="IUV36" s="1415"/>
      <c r="IUW36" s="1415"/>
      <c r="IUX36" s="1416"/>
      <c r="IUY36" s="1416"/>
      <c r="IUZ36" s="1416"/>
      <c r="IVA36" s="1417"/>
      <c r="IVB36" s="1417"/>
      <c r="IVC36" s="1417"/>
      <c r="IVD36" s="1417"/>
      <c r="IVE36" s="1415"/>
      <c r="IVF36" s="1415"/>
      <c r="IVG36" s="1415"/>
      <c r="IVH36" s="1416"/>
      <c r="IVI36" s="1416"/>
      <c r="IVJ36" s="1416"/>
      <c r="IVK36" s="1417"/>
      <c r="IVL36" s="1417"/>
      <c r="IVM36" s="1417"/>
      <c r="IVN36" s="1417"/>
      <c r="IVO36" s="1415"/>
      <c r="IVP36" s="1415"/>
      <c r="IVQ36" s="1415"/>
      <c r="IVR36" s="1416"/>
      <c r="IVS36" s="1416"/>
      <c r="IVT36" s="1416"/>
      <c r="IVU36" s="1417"/>
      <c r="IVV36" s="1417"/>
      <c r="IVW36" s="1417"/>
      <c r="IVX36" s="1417"/>
      <c r="IVY36" s="1415"/>
      <c r="IVZ36" s="1415"/>
      <c r="IWA36" s="1415"/>
      <c r="IWB36" s="1416"/>
      <c r="IWC36" s="1416"/>
      <c r="IWD36" s="1416"/>
      <c r="IWE36" s="1417"/>
      <c r="IWF36" s="1417"/>
      <c r="IWG36" s="1417"/>
      <c r="IWH36" s="1417"/>
      <c r="IWI36" s="1415"/>
      <c r="IWJ36" s="1415"/>
      <c r="IWK36" s="1415"/>
      <c r="IWL36" s="1416"/>
      <c r="IWM36" s="1416"/>
      <c r="IWN36" s="1416"/>
      <c r="IWO36" s="1417"/>
      <c r="IWP36" s="1417"/>
      <c r="IWQ36" s="1417"/>
      <c r="IWR36" s="1417"/>
      <c r="IWS36" s="1415"/>
      <c r="IWT36" s="1415"/>
      <c r="IWU36" s="1415"/>
      <c r="IWV36" s="1416"/>
      <c r="IWW36" s="1416"/>
      <c r="IWX36" s="1416"/>
      <c r="IWY36" s="1417"/>
      <c r="IWZ36" s="1417"/>
      <c r="IXA36" s="1417"/>
      <c r="IXB36" s="1417"/>
      <c r="IXC36" s="1415"/>
      <c r="IXD36" s="1415"/>
      <c r="IXE36" s="1415"/>
      <c r="IXF36" s="1416"/>
      <c r="IXG36" s="1416"/>
      <c r="IXH36" s="1416"/>
      <c r="IXI36" s="1417"/>
      <c r="IXJ36" s="1417"/>
      <c r="IXK36" s="1417"/>
      <c r="IXL36" s="1417"/>
      <c r="IXM36" s="1415"/>
      <c r="IXN36" s="1415"/>
      <c r="IXO36" s="1415"/>
      <c r="IXP36" s="1416"/>
      <c r="IXQ36" s="1416"/>
      <c r="IXR36" s="1416"/>
      <c r="IXS36" s="1417"/>
      <c r="IXT36" s="1417"/>
      <c r="IXU36" s="1417"/>
      <c r="IXV36" s="1417"/>
      <c r="IXW36" s="1415"/>
      <c r="IXX36" s="1415"/>
      <c r="IXY36" s="1415"/>
      <c r="IXZ36" s="1416"/>
      <c r="IYA36" s="1416"/>
      <c r="IYB36" s="1416"/>
      <c r="IYC36" s="1417"/>
      <c r="IYD36" s="1417"/>
      <c r="IYE36" s="1417"/>
      <c r="IYF36" s="1417"/>
      <c r="IYG36" s="1415"/>
      <c r="IYH36" s="1415"/>
      <c r="IYI36" s="1415"/>
      <c r="IYJ36" s="1416"/>
      <c r="IYK36" s="1416"/>
      <c r="IYL36" s="1416"/>
      <c r="IYM36" s="1417"/>
      <c r="IYN36" s="1417"/>
      <c r="IYO36" s="1417"/>
      <c r="IYP36" s="1417"/>
      <c r="IYQ36" s="1415"/>
      <c r="IYR36" s="1415"/>
      <c r="IYS36" s="1415"/>
      <c r="IYT36" s="1416"/>
      <c r="IYU36" s="1416"/>
      <c r="IYV36" s="1416"/>
      <c r="IYW36" s="1417"/>
      <c r="IYX36" s="1417"/>
      <c r="IYY36" s="1417"/>
      <c r="IYZ36" s="1417"/>
      <c r="IZA36" s="1415"/>
      <c r="IZB36" s="1415"/>
      <c r="IZC36" s="1415"/>
      <c r="IZD36" s="1416"/>
      <c r="IZE36" s="1416"/>
      <c r="IZF36" s="1416"/>
      <c r="IZG36" s="1417"/>
      <c r="IZH36" s="1417"/>
      <c r="IZI36" s="1417"/>
      <c r="IZJ36" s="1417"/>
      <c r="IZK36" s="1415"/>
      <c r="IZL36" s="1415"/>
      <c r="IZM36" s="1415"/>
      <c r="IZN36" s="1416"/>
      <c r="IZO36" s="1416"/>
      <c r="IZP36" s="1416"/>
      <c r="IZQ36" s="1417"/>
      <c r="IZR36" s="1417"/>
      <c r="IZS36" s="1417"/>
      <c r="IZT36" s="1417"/>
      <c r="IZU36" s="1415"/>
      <c r="IZV36" s="1415"/>
      <c r="IZW36" s="1415"/>
      <c r="IZX36" s="1416"/>
      <c r="IZY36" s="1416"/>
      <c r="IZZ36" s="1416"/>
      <c r="JAA36" s="1417"/>
      <c r="JAB36" s="1417"/>
      <c r="JAC36" s="1417"/>
      <c r="JAD36" s="1417"/>
      <c r="JAE36" s="1415"/>
      <c r="JAF36" s="1415"/>
      <c r="JAG36" s="1415"/>
      <c r="JAH36" s="1416"/>
      <c r="JAI36" s="1416"/>
      <c r="JAJ36" s="1416"/>
      <c r="JAK36" s="1417"/>
      <c r="JAL36" s="1417"/>
      <c r="JAM36" s="1417"/>
      <c r="JAN36" s="1417"/>
      <c r="JAO36" s="1415"/>
      <c r="JAP36" s="1415"/>
      <c r="JAQ36" s="1415"/>
      <c r="JAR36" s="1416"/>
      <c r="JAS36" s="1416"/>
      <c r="JAT36" s="1416"/>
      <c r="JAU36" s="1417"/>
      <c r="JAV36" s="1417"/>
      <c r="JAW36" s="1417"/>
      <c r="JAX36" s="1417"/>
      <c r="JAY36" s="1415"/>
      <c r="JAZ36" s="1415"/>
      <c r="JBA36" s="1415"/>
      <c r="JBB36" s="1416"/>
      <c r="JBC36" s="1416"/>
      <c r="JBD36" s="1416"/>
      <c r="JBE36" s="1417"/>
      <c r="JBF36" s="1417"/>
      <c r="JBG36" s="1417"/>
      <c r="JBH36" s="1417"/>
      <c r="JBI36" s="1415"/>
      <c r="JBJ36" s="1415"/>
      <c r="JBK36" s="1415"/>
      <c r="JBL36" s="1416"/>
      <c r="JBM36" s="1416"/>
      <c r="JBN36" s="1416"/>
      <c r="JBO36" s="1417"/>
      <c r="JBP36" s="1417"/>
      <c r="JBQ36" s="1417"/>
      <c r="JBR36" s="1417"/>
      <c r="JBS36" s="1415"/>
      <c r="JBT36" s="1415"/>
      <c r="JBU36" s="1415"/>
      <c r="JBV36" s="1416"/>
      <c r="JBW36" s="1416"/>
      <c r="JBX36" s="1416"/>
      <c r="JBY36" s="1417"/>
      <c r="JBZ36" s="1417"/>
      <c r="JCA36" s="1417"/>
      <c r="JCB36" s="1417"/>
      <c r="JCC36" s="1415"/>
      <c r="JCD36" s="1415"/>
      <c r="JCE36" s="1415"/>
      <c r="JCF36" s="1416"/>
      <c r="JCG36" s="1416"/>
      <c r="JCH36" s="1416"/>
      <c r="JCI36" s="1417"/>
      <c r="JCJ36" s="1417"/>
      <c r="JCK36" s="1417"/>
      <c r="JCL36" s="1417"/>
      <c r="JCM36" s="1415"/>
      <c r="JCN36" s="1415"/>
      <c r="JCO36" s="1415"/>
      <c r="JCP36" s="1416"/>
      <c r="JCQ36" s="1416"/>
      <c r="JCR36" s="1416"/>
      <c r="JCS36" s="1417"/>
      <c r="JCT36" s="1417"/>
      <c r="JCU36" s="1417"/>
      <c r="JCV36" s="1417"/>
      <c r="JCW36" s="1415"/>
      <c r="JCX36" s="1415"/>
      <c r="JCY36" s="1415"/>
      <c r="JCZ36" s="1416"/>
      <c r="JDA36" s="1416"/>
      <c r="JDB36" s="1416"/>
      <c r="JDC36" s="1417"/>
      <c r="JDD36" s="1417"/>
      <c r="JDE36" s="1417"/>
      <c r="JDF36" s="1417"/>
      <c r="JDG36" s="1415"/>
      <c r="JDH36" s="1415"/>
      <c r="JDI36" s="1415"/>
      <c r="JDJ36" s="1416"/>
      <c r="JDK36" s="1416"/>
      <c r="JDL36" s="1416"/>
      <c r="JDM36" s="1417"/>
      <c r="JDN36" s="1417"/>
      <c r="JDO36" s="1417"/>
      <c r="JDP36" s="1417"/>
      <c r="JDQ36" s="1415"/>
      <c r="JDR36" s="1415"/>
      <c r="JDS36" s="1415"/>
      <c r="JDT36" s="1416"/>
      <c r="JDU36" s="1416"/>
      <c r="JDV36" s="1416"/>
      <c r="JDW36" s="1417"/>
      <c r="JDX36" s="1417"/>
      <c r="JDY36" s="1417"/>
      <c r="JDZ36" s="1417"/>
      <c r="JEA36" s="1415"/>
      <c r="JEB36" s="1415"/>
      <c r="JEC36" s="1415"/>
      <c r="JED36" s="1416"/>
      <c r="JEE36" s="1416"/>
      <c r="JEF36" s="1416"/>
      <c r="JEG36" s="1417"/>
      <c r="JEH36" s="1417"/>
      <c r="JEI36" s="1417"/>
      <c r="JEJ36" s="1417"/>
      <c r="JEK36" s="1415"/>
      <c r="JEL36" s="1415"/>
      <c r="JEM36" s="1415"/>
      <c r="JEN36" s="1416"/>
      <c r="JEO36" s="1416"/>
      <c r="JEP36" s="1416"/>
      <c r="JEQ36" s="1417"/>
      <c r="JER36" s="1417"/>
      <c r="JES36" s="1417"/>
      <c r="JET36" s="1417"/>
      <c r="JEU36" s="1415"/>
      <c r="JEV36" s="1415"/>
      <c r="JEW36" s="1415"/>
      <c r="JEX36" s="1416"/>
      <c r="JEY36" s="1416"/>
      <c r="JEZ36" s="1416"/>
      <c r="JFA36" s="1417"/>
      <c r="JFB36" s="1417"/>
      <c r="JFC36" s="1417"/>
      <c r="JFD36" s="1417"/>
      <c r="JFE36" s="1415"/>
      <c r="JFF36" s="1415"/>
      <c r="JFG36" s="1415"/>
      <c r="JFH36" s="1416"/>
      <c r="JFI36" s="1416"/>
      <c r="JFJ36" s="1416"/>
      <c r="JFK36" s="1417"/>
      <c r="JFL36" s="1417"/>
      <c r="JFM36" s="1417"/>
      <c r="JFN36" s="1417"/>
      <c r="JFO36" s="1415"/>
      <c r="JFP36" s="1415"/>
      <c r="JFQ36" s="1415"/>
      <c r="JFR36" s="1416"/>
      <c r="JFS36" s="1416"/>
      <c r="JFT36" s="1416"/>
      <c r="JFU36" s="1417"/>
      <c r="JFV36" s="1417"/>
      <c r="JFW36" s="1417"/>
      <c r="JFX36" s="1417"/>
      <c r="JFY36" s="1415"/>
      <c r="JFZ36" s="1415"/>
      <c r="JGA36" s="1415"/>
      <c r="JGB36" s="1416"/>
      <c r="JGC36" s="1416"/>
      <c r="JGD36" s="1416"/>
      <c r="JGE36" s="1417"/>
      <c r="JGF36" s="1417"/>
      <c r="JGG36" s="1417"/>
      <c r="JGH36" s="1417"/>
      <c r="JGI36" s="1415"/>
      <c r="JGJ36" s="1415"/>
      <c r="JGK36" s="1415"/>
      <c r="JGL36" s="1416"/>
      <c r="JGM36" s="1416"/>
      <c r="JGN36" s="1416"/>
      <c r="JGO36" s="1417"/>
      <c r="JGP36" s="1417"/>
      <c r="JGQ36" s="1417"/>
      <c r="JGR36" s="1417"/>
      <c r="JGS36" s="1415"/>
      <c r="JGT36" s="1415"/>
      <c r="JGU36" s="1415"/>
      <c r="JGV36" s="1416"/>
      <c r="JGW36" s="1416"/>
      <c r="JGX36" s="1416"/>
      <c r="JGY36" s="1417"/>
      <c r="JGZ36" s="1417"/>
      <c r="JHA36" s="1417"/>
      <c r="JHB36" s="1417"/>
      <c r="JHC36" s="1415"/>
      <c r="JHD36" s="1415"/>
      <c r="JHE36" s="1415"/>
      <c r="JHF36" s="1416"/>
      <c r="JHG36" s="1416"/>
      <c r="JHH36" s="1416"/>
      <c r="JHI36" s="1417"/>
      <c r="JHJ36" s="1417"/>
      <c r="JHK36" s="1417"/>
      <c r="JHL36" s="1417"/>
      <c r="JHM36" s="1415"/>
      <c r="JHN36" s="1415"/>
      <c r="JHO36" s="1415"/>
      <c r="JHP36" s="1416"/>
      <c r="JHQ36" s="1416"/>
      <c r="JHR36" s="1416"/>
      <c r="JHS36" s="1417"/>
      <c r="JHT36" s="1417"/>
      <c r="JHU36" s="1417"/>
      <c r="JHV36" s="1417"/>
      <c r="JHW36" s="1415"/>
      <c r="JHX36" s="1415"/>
      <c r="JHY36" s="1415"/>
      <c r="JHZ36" s="1416"/>
      <c r="JIA36" s="1416"/>
      <c r="JIB36" s="1416"/>
      <c r="JIC36" s="1417"/>
      <c r="JID36" s="1417"/>
      <c r="JIE36" s="1417"/>
      <c r="JIF36" s="1417"/>
      <c r="JIG36" s="1415"/>
      <c r="JIH36" s="1415"/>
      <c r="JII36" s="1415"/>
      <c r="JIJ36" s="1416"/>
      <c r="JIK36" s="1416"/>
      <c r="JIL36" s="1416"/>
      <c r="JIM36" s="1417"/>
      <c r="JIN36" s="1417"/>
      <c r="JIO36" s="1417"/>
      <c r="JIP36" s="1417"/>
      <c r="JIQ36" s="1415"/>
      <c r="JIR36" s="1415"/>
      <c r="JIS36" s="1415"/>
      <c r="JIT36" s="1416"/>
      <c r="JIU36" s="1416"/>
      <c r="JIV36" s="1416"/>
      <c r="JIW36" s="1417"/>
      <c r="JIX36" s="1417"/>
      <c r="JIY36" s="1417"/>
      <c r="JIZ36" s="1417"/>
      <c r="JJA36" s="1415"/>
      <c r="JJB36" s="1415"/>
      <c r="JJC36" s="1415"/>
      <c r="JJD36" s="1416"/>
      <c r="JJE36" s="1416"/>
      <c r="JJF36" s="1416"/>
      <c r="JJG36" s="1417"/>
      <c r="JJH36" s="1417"/>
      <c r="JJI36" s="1417"/>
      <c r="JJJ36" s="1417"/>
      <c r="JJK36" s="1415"/>
      <c r="JJL36" s="1415"/>
      <c r="JJM36" s="1415"/>
      <c r="JJN36" s="1416"/>
      <c r="JJO36" s="1416"/>
      <c r="JJP36" s="1416"/>
      <c r="JJQ36" s="1417"/>
      <c r="JJR36" s="1417"/>
      <c r="JJS36" s="1417"/>
      <c r="JJT36" s="1417"/>
      <c r="JJU36" s="1415"/>
      <c r="JJV36" s="1415"/>
      <c r="JJW36" s="1415"/>
      <c r="JJX36" s="1416"/>
      <c r="JJY36" s="1416"/>
      <c r="JJZ36" s="1416"/>
      <c r="JKA36" s="1417"/>
      <c r="JKB36" s="1417"/>
      <c r="JKC36" s="1417"/>
      <c r="JKD36" s="1417"/>
      <c r="JKE36" s="1415"/>
      <c r="JKF36" s="1415"/>
      <c r="JKG36" s="1415"/>
      <c r="JKH36" s="1416"/>
      <c r="JKI36" s="1416"/>
      <c r="JKJ36" s="1416"/>
      <c r="JKK36" s="1417"/>
      <c r="JKL36" s="1417"/>
      <c r="JKM36" s="1417"/>
      <c r="JKN36" s="1417"/>
      <c r="JKO36" s="1415"/>
      <c r="JKP36" s="1415"/>
      <c r="JKQ36" s="1415"/>
      <c r="JKR36" s="1416"/>
      <c r="JKS36" s="1416"/>
      <c r="JKT36" s="1416"/>
      <c r="JKU36" s="1417"/>
      <c r="JKV36" s="1417"/>
      <c r="JKW36" s="1417"/>
      <c r="JKX36" s="1417"/>
      <c r="JKY36" s="1415"/>
      <c r="JKZ36" s="1415"/>
      <c r="JLA36" s="1415"/>
      <c r="JLB36" s="1416"/>
      <c r="JLC36" s="1416"/>
      <c r="JLD36" s="1416"/>
      <c r="JLE36" s="1417"/>
      <c r="JLF36" s="1417"/>
      <c r="JLG36" s="1417"/>
      <c r="JLH36" s="1417"/>
      <c r="JLI36" s="1415"/>
      <c r="JLJ36" s="1415"/>
      <c r="JLK36" s="1415"/>
      <c r="JLL36" s="1416"/>
      <c r="JLM36" s="1416"/>
      <c r="JLN36" s="1416"/>
      <c r="JLO36" s="1417"/>
      <c r="JLP36" s="1417"/>
      <c r="JLQ36" s="1417"/>
      <c r="JLR36" s="1417"/>
      <c r="JLS36" s="1415"/>
      <c r="JLT36" s="1415"/>
      <c r="JLU36" s="1415"/>
      <c r="JLV36" s="1416"/>
      <c r="JLW36" s="1416"/>
      <c r="JLX36" s="1416"/>
      <c r="JLY36" s="1417"/>
      <c r="JLZ36" s="1417"/>
      <c r="JMA36" s="1417"/>
      <c r="JMB36" s="1417"/>
      <c r="JMC36" s="1415"/>
      <c r="JMD36" s="1415"/>
      <c r="JME36" s="1415"/>
      <c r="JMF36" s="1416"/>
      <c r="JMG36" s="1416"/>
      <c r="JMH36" s="1416"/>
      <c r="JMI36" s="1417"/>
      <c r="JMJ36" s="1417"/>
      <c r="JMK36" s="1417"/>
      <c r="JML36" s="1417"/>
      <c r="JMM36" s="1415"/>
      <c r="JMN36" s="1415"/>
      <c r="JMO36" s="1415"/>
      <c r="JMP36" s="1416"/>
      <c r="JMQ36" s="1416"/>
      <c r="JMR36" s="1416"/>
      <c r="JMS36" s="1417"/>
      <c r="JMT36" s="1417"/>
      <c r="JMU36" s="1417"/>
      <c r="JMV36" s="1417"/>
      <c r="JMW36" s="1415"/>
      <c r="JMX36" s="1415"/>
      <c r="JMY36" s="1415"/>
      <c r="JMZ36" s="1416"/>
      <c r="JNA36" s="1416"/>
      <c r="JNB36" s="1416"/>
      <c r="JNC36" s="1417"/>
      <c r="JND36" s="1417"/>
      <c r="JNE36" s="1417"/>
      <c r="JNF36" s="1417"/>
      <c r="JNG36" s="1415"/>
      <c r="JNH36" s="1415"/>
      <c r="JNI36" s="1415"/>
      <c r="JNJ36" s="1416"/>
      <c r="JNK36" s="1416"/>
      <c r="JNL36" s="1416"/>
      <c r="JNM36" s="1417"/>
      <c r="JNN36" s="1417"/>
      <c r="JNO36" s="1417"/>
      <c r="JNP36" s="1417"/>
      <c r="JNQ36" s="1415"/>
      <c r="JNR36" s="1415"/>
      <c r="JNS36" s="1415"/>
      <c r="JNT36" s="1416"/>
      <c r="JNU36" s="1416"/>
      <c r="JNV36" s="1416"/>
      <c r="JNW36" s="1417"/>
      <c r="JNX36" s="1417"/>
      <c r="JNY36" s="1417"/>
      <c r="JNZ36" s="1417"/>
      <c r="JOA36" s="1415"/>
      <c r="JOB36" s="1415"/>
      <c r="JOC36" s="1415"/>
      <c r="JOD36" s="1416"/>
      <c r="JOE36" s="1416"/>
      <c r="JOF36" s="1416"/>
      <c r="JOG36" s="1417"/>
      <c r="JOH36" s="1417"/>
      <c r="JOI36" s="1417"/>
      <c r="JOJ36" s="1417"/>
      <c r="JOK36" s="1415"/>
      <c r="JOL36" s="1415"/>
      <c r="JOM36" s="1415"/>
      <c r="JON36" s="1416"/>
      <c r="JOO36" s="1416"/>
      <c r="JOP36" s="1416"/>
      <c r="JOQ36" s="1417"/>
      <c r="JOR36" s="1417"/>
      <c r="JOS36" s="1417"/>
      <c r="JOT36" s="1417"/>
      <c r="JOU36" s="1415"/>
      <c r="JOV36" s="1415"/>
      <c r="JOW36" s="1415"/>
      <c r="JOX36" s="1416"/>
      <c r="JOY36" s="1416"/>
      <c r="JOZ36" s="1416"/>
      <c r="JPA36" s="1417"/>
      <c r="JPB36" s="1417"/>
      <c r="JPC36" s="1417"/>
      <c r="JPD36" s="1417"/>
      <c r="JPE36" s="1415"/>
      <c r="JPF36" s="1415"/>
      <c r="JPG36" s="1415"/>
      <c r="JPH36" s="1416"/>
      <c r="JPI36" s="1416"/>
      <c r="JPJ36" s="1416"/>
      <c r="JPK36" s="1417"/>
      <c r="JPL36" s="1417"/>
      <c r="JPM36" s="1417"/>
      <c r="JPN36" s="1417"/>
      <c r="JPO36" s="1415"/>
      <c r="JPP36" s="1415"/>
      <c r="JPQ36" s="1415"/>
      <c r="JPR36" s="1416"/>
      <c r="JPS36" s="1416"/>
      <c r="JPT36" s="1416"/>
      <c r="JPU36" s="1417"/>
      <c r="JPV36" s="1417"/>
      <c r="JPW36" s="1417"/>
      <c r="JPX36" s="1417"/>
      <c r="JPY36" s="1415"/>
      <c r="JPZ36" s="1415"/>
      <c r="JQA36" s="1415"/>
      <c r="JQB36" s="1416"/>
      <c r="JQC36" s="1416"/>
      <c r="JQD36" s="1416"/>
      <c r="JQE36" s="1417"/>
      <c r="JQF36" s="1417"/>
      <c r="JQG36" s="1417"/>
      <c r="JQH36" s="1417"/>
      <c r="JQI36" s="1415"/>
      <c r="JQJ36" s="1415"/>
      <c r="JQK36" s="1415"/>
      <c r="JQL36" s="1416"/>
      <c r="JQM36" s="1416"/>
      <c r="JQN36" s="1416"/>
      <c r="JQO36" s="1417"/>
      <c r="JQP36" s="1417"/>
      <c r="JQQ36" s="1417"/>
      <c r="JQR36" s="1417"/>
      <c r="JQS36" s="1415"/>
      <c r="JQT36" s="1415"/>
      <c r="JQU36" s="1415"/>
      <c r="JQV36" s="1416"/>
      <c r="JQW36" s="1416"/>
      <c r="JQX36" s="1416"/>
      <c r="JQY36" s="1417"/>
      <c r="JQZ36" s="1417"/>
      <c r="JRA36" s="1417"/>
      <c r="JRB36" s="1417"/>
      <c r="JRC36" s="1415"/>
      <c r="JRD36" s="1415"/>
      <c r="JRE36" s="1415"/>
      <c r="JRF36" s="1416"/>
      <c r="JRG36" s="1416"/>
      <c r="JRH36" s="1416"/>
      <c r="JRI36" s="1417"/>
      <c r="JRJ36" s="1417"/>
      <c r="JRK36" s="1417"/>
      <c r="JRL36" s="1417"/>
      <c r="JRM36" s="1415"/>
      <c r="JRN36" s="1415"/>
      <c r="JRO36" s="1415"/>
      <c r="JRP36" s="1416"/>
      <c r="JRQ36" s="1416"/>
      <c r="JRR36" s="1416"/>
      <c r="JRS36" s="1417"/>
      <c r="JRT36" s="1417"/>
      <c r="JRU36" s="1417"/>
      <c r="JRV36" s="1417"/>
      <c r="JRW36" s="1415"/>
      <c r="JRX36" s="1415"/>
      <c r="JRY36" s="1415"/>
      <c r="JRZ36" s="1416"/>
      <c r="JSA36" s="1416"/>
      <c r="JSB36" s="1416"/>
      <c r="JSC36" s="1417"/>
      <c r="JSD36" s="1417"/>
      <c r="JSE36" s="1417"/>
      <c r="JSF36" s="1417"/>
      <c r="JSG36" s="1415"/>
      <c r="JSH36" s="1415"/>
      <c r="JSI36" s="1415"/>
      <c r="JSJ36" s="1416"/>
      <c r="JSK36" s="1416"/>
      <c r="JSL36" s="1416"/>
      <c r="JSM36" s="1417"/>
      <c r="JSN36" s="1417"/>
      <c r="JSO36" s="1417"/>
      <c r="JSP36" s="1417"/>
      <c r="JSQ36" s="1415"/>
      <c r="JSR36" s="1415"/>
      <c r="JSS36" s="1415"/>
      <c r="JST36" s="1416"/>
      <c r="JSU36" s="1416"/>
      <c r="JSV36" s="1416"/>
      <c r="JSW36" s="1417"/>
      <c r="JSX36" s="1417"/>
      <c r="JSY36" s="1417"/>
      <c r="JSZ36" s="1417"/>
      <c r="JTA36" s="1415"/>
      <c r="JTB36" s="1415"/>
      <c r="JTC36" s="1415"/>
      <c r="JTD36" s="1416"/>
      <c r="JTE36" s="1416"/>
      <c r="JTF36" s="1416"/>
      <c r="JTG36" s="1417"/>
      <c r="JTH36" s="1417"/>
      <c r="JTI36" s="1417"/>
      <c r="JTJ36" s="1417"/>
      <c r="JTK36" s="1415"/>
      <c r="JTL36" s="1415"/>
      <c r="JTM36" s="1415"/>
      <c r="JTN36" s="1416"/>
      <c r="JTO36" s="1416"/>
      <c r="JTP36" s="1416"/>
      <c r="JTQ36" s="1417"/>
      <c r="JTR36" s="1417"/>
      <c r="JTS36" s="1417"/>
      <c r="JTT36" s="1417"/>
      <c r="JTU36" s="1415"/>
      <c r="JTV36" s="1415"/>
      <c r="JTW36" s="1415"/>
      <c r="JTX36" s="1416"/>
      <c r="JTY36" s="1416"/>
      <c r="JTZ36" s="1416"/>
      <c r="JUA36" s="1417"/>
      <c r="JUB36" s="1417"/>
      <c r="JUC36" s="1417"/>
      <c r="JUD36" s="1417"/>
      <c r="JUE36" s="1415"/>
      <c r="JUF36" s="1415"/>
      <c r="JUG36" s="1415"/>
      <c r="JUH36" s="1416"/>
      <c r="JUI36" s="1416"/>
      <c r="JUJ36" s="1416"/>
      <c r="JUK36" s="1417"/>
      <c r="JUL36" s="1417"/>
      <c r="JUM36" s="1417"/>
      <c r="JUN36" s="1417"/>
      <c r="JUO36" s="1415"/>
      <c r="JUP36" s="1415"/>
      <c r="JUQ36" s="1415"/>
      <c r="JUR36" s="1416"/>
      <c r="JUS36" s="1416"/>
      <c r="JUT36" s="1416"/>
      <c r="JUU36" s="1417"/>
      <c r="JUV36" s="1417"/>
      <c r="JUW36" s="1417"/>
      <c r="JUX36" s="1417"/>
      <c r="JUY36" s="1415"/>
      <c r="JUZ36" s="1415"/>
      <c r="JVA36" s="1415"/>
      <c r="JVB36" s="1416"/>
      <c r="JVC36" s="1416"/>
      <c r="JVD36" s="1416"/>
      <c r="JVE36" s="1417"/>
      <c r="JVF36" s="1417"/>
      <c r="JVG36" s="1417"/>
      <c r="JVH36" s="1417"/>
      <c r="JVI36" s="1415"/>
      <c r="JVJ36" s="1415"/>
      <c r="JVK36" s="1415"/>
      <c r="JVL36" s="1416"/>
      <c r="JVM36" s="1416"/>
      <c r="JVN36" s="1416"/>
      <c r="JVO36" s="1417"/>
      <c r="JVP36" s="1417"/>
      <c r="JVQ36" s="1417"/>
      <c r="JVR36" s="1417"/>
      <c r="JVS36" s="1415"/>
      <c r="JVT36" s="1415"/>
      <c r="JVU36" s="1415"/>
      <c r="JVV36" s="1416"/>
      <c r="JVW36" s="1416"/>
      <c r="JVX36" s="1416"/>
      <c r="JVY36" s="1417"/>
      <c r="JVZ36" s="1417"/>
      <c r="JWA36" s="1417"/>
      <c r="JWB36" s="1417"/>
      <c r="JWC36" s="1415"/>
      <c r="JWD36" s="1415"/>
      <c r="JWE36" s="1415"/>
      <c r="JWF36" s="1416"/>
      <c r="JWG36" s="1416"/>
      <c r="JWH36" s="1416"/>
      <c r="JWI36" s="1417"/>
      <c r="JWJ36" s="1417"/>
      <c r="JWK36" s="1417"/>
      <c r="JWL36" s="1417"/>
      <c r="JWM36" s="1415"/>
      <c r="JWN36" s="1415"/>
      <c r="JWO36" s="1415"/>
      <c r="JWP36" s="1416"/>
      <c r="JWQ36" s="1416"/>
      <c r="JWR36" s="1416"/>
      <c r="JWS36" s="1417"/>
      <c r="JWT36" s="1417"/>
      <c r="JWU36" s="1417"/>
      <c r="JWV36" s="1417"/>
      <c r="JWW36" s="1415"/>
      <c r="JWX36" s="1415"/>
      <c r="JWY36" s="1415"/>
      <c r="JWZ36" s="1416"/>
      <c r="JXA36" s="1416"/>
      <c r="JXB36" s="1416"/>
      <c r="JXC36" s="1417"/>
      <c r="JXD36" s="1417"/>
      <c r="JXE36" s="1417"/>
      <c r="JXF36" s="1417"/>
      <c r="JXG36" s="1415"/>
      <c r="JXH36" s="1415"/>
      <c r="JXI36" s="1415"/>
      <c r="JXJ36" s="1416"/>
      <c r="JXK36" s="1416"/>
      <c r="JXL36" s="1416"/>
      <c r="JXM36" s="1417"/>
      <c r="JXN36" s="1417"/>
      <c r="JXO36" s="1417"/>
      <c r="JXP36" s="1417"/>
      <c r="JXQ36" s="1415"/>
      <c r="JXR36" s="1415"/>
      <c r="JXS36" s="1415"/>
      <c r="JXT36" s="1416"/>
      <c r="JXU36" s="1416"/>
      <c r="JXV36" s="1416"/>
      <c r="JXW36" s="1417"/>
      <c r="JXX36" s="1417"/>
      <c r="JXY36" s="1417"/>
      <c r="JXZ36" s="1417"/>
      <c r="JYA36" s="1415"/>
      <c r="JYB36" s="1415"/>
      <c r="JYC36" s="1415"/>
      <c r="JYD36" s="1416"/>
      <c r="JYE36" s="1416"/>
      <c r="JYF36" s="1416"/>
      <c r="JYG36" s="1417"/>
      <c r="JYH36" s="1417"/>
      <c r="JYI36" s="1417"/>
      <c r="JYJ36" s="1417"/>
      <c r="JYK36" s="1415"/>
      <c r="JYL36" s="1415"/>
      <c r="JYM36" s="1415"/>
      <c r="JYN36" s="1416"/>
      <c r="JYO36" s="1416"/>
      <c r="JYP36" s="1416"/>
      <c r="JYQ36" s="1417"/>
      <c r="JYR36" s="1417"/>
      <c r="JYS36" s="1417"/>
      <c r="JYT36" s="1417"/>
      <c r="JYU36" s="1415"/>
      <c r="JYV36" s="1415"/>
      <c r="JYW36" s="1415"/>
      <c r="JYX36" s="1416"/>
      <c r="JYY36" s="1416"/>
      <c r="JYZ36" s="1416"/>
      <c r="JZA36" s="1417"/>
      <c r="JZB36" s="1417"/>
      <c r="JZC36" s="1417"/>
      <c r="JZD36" s="1417"/>
      <c r="JZE36" s="1415"/>
      <c r="JZF36" s="1415"/>
      <c r="JZG36" s="1415"/>
      <c r="JZH36" s="1416"/>
      <c r="JZI36" s="1416"/>
      <c r="JZJ36" s="1416"/>
      <c r="JZK36" s="1417"/>
      <c r="JZL36" s="1417"/>
      <c r="JZM36" s="1417"/>
      <c r="JZN36" s="1417"/>
      <c r="JZO36" s="1415"/>
      <c r="JZP36" s="1415"/>
      <c r="JZQ36" s="1415"/>
      <c r="JZR36" s="1416"/>
      <c r="JZS36" s="1416"/>
      <c r="JZT36" s="1416"/>
      <c r="JZU36" s="1417"/>
      <c r="JZV36" s="1417"/>
      <c r="JZW36" s="1417"/>
      <c r="JZX36" s="1417"/>
      <c r="JZY36" s="1415"/>
      <c r="JZZ36" s="1415"/>
      <c r="KAA36" s="1415"/>
      <c r="KAB36" s="1416"/>
      <c r="KAC36" s="1416"/>
      <c r="KAD36" s="1416"/>
      <c r="KAE36" s="1417"/>
      <c r="KAF36" s="1417"/>
      <c r="KAG36" s="1417"/>
      <c r="KAH36" s="1417"/>
      <c r="KAI36" s="1415"/>
      <c r="KAJ36" s="1415"/>
      <c r="KAK36" s="1415"/>
      <c r="KAL36" s="1416"/>
      <c r="KAM36" s="1416"/>
      <c r="KAN36" s="1416"/>
      <c r="KAO36" s="1417"/>
      <c r="KAP36" s="1417"/>
      <c r="KAQ36" s="1417"/>
      <c r="KAR36" s="1417"/>
      <c r="KAS36" s="1415"/>
      <c r="KAT36" s="1415"/>
      <c r="KAU36" s="1415"/>
      <c r="KAV36" s="1416"/>
      <c r="KAW36" s="1416"/>
      <c r="KAX36" s="1416"/>
      <c r="KAY36" s="1417"/>
      <c r="KAZ36" s="1417"/>
      <c r="KBA36" s="1417"/>
      <c r="KBB36" s="1417"/>
      <c r="KBC36" s="1415"/>
      <c r="KBD36" s="1415"/>
      <c r="KBE36" s="1415"/>
      <c r="KBF36" s="1416"/>
      <c r="KBG36" s="1416"/>
      <c r="KBH36" s="1416"/>
      <c r="KBI36" s="1417"/>
      <c r="KBJ36" s="1417"/>
      <c r="KBK36" s="1417"/>
      <c r="KBL36" s="1417"/>
      <c r="KBM36" s="1415"/>
      <c r="KBN36" s="1415"/>
      <c r="KBO36" s="1415"/>
      <c r="KBP36" s="1416"/>
      <c r="KBQ36" s="1416"/>
      <c r="KBR36" s="1416"/>
      <c r="KBS36" s="1417"/>
      <c r="KBT36" s="1417"/>
      <c r="KBU36" s="1417"/>
      <c r="KBV36" s="1417"/>
      <c r="KBW36" s="1415"/>
      <c r="KBX36" s="1415"/>
      <c r="KBY36" s="1415"/>
      <c r="KBZ36" s="1416"/>
      <c r="KCA36" s="1416"/>
      <c r="KCB36" s="1416"/>
      <c r="KCC36" s="1417"/>
      <c r="KCD36" s="1417"/>
      <c r="KCE36" s="1417"/>
      <c r="KCF36" s="1417"/>
      <c r="KCG36" s="1415"/>
      <c r="KCH36" s="1415"/>
      <c r="KCI36" s="1415"/>
      <c r="KCJ36" s="1416"/>
      <c r="KCK36" s="1416"/>
      <c r="KCL36" s="1416"/>
      <c r="KCM36" s="1417"/>
      <c r="KCN36" s="1417"/>
      <c r="KCO36" s="1417"/>
      <c r="KCP36" s="1417"/>
      <c r="KCQ36" s="1415"/>
      <c r="KCR36" s="1415"/>
      <c r="KCS36" s="1415"/>
      <c r="KCT36" s="1416"/>
      <c r="KCU36" s="1416"/>
      <c r="KCV36" s="1416"/>
      <c r="KCW36" s="1417"/>
      <c r="KCX36" s="1417"/>
      <c r="KCY36" s="1417"/>
      <c r="KCZ36" s="1417"/>
      <c r="KDA36" s="1415"/>
      <c r="KDB36" s="1415"/>
      <c r="KDC36" s="1415"/>
      <c r="KDD36" s="1416"/>
      <c r="KDE36" s="1416"/>
      <c r="KDF36" s="1416"/>
      <c r="KDG36" s="1417"/>
      <c r="KDH36" s="1417"/>
      <c r="KDI36" s="1417"/>
      <c r="KDJ36" s="1417"/>
      <c r="KDK36" s="1415"/>
      <c r="KDL36" s="1415"/>
      <c r="KDM36" s="1415"/>
      <c r="KDN36" s="1416"/>
      <c r="KDO36" s="1416"/>
      <c r="KDP36" s="1416"/>
      <c r="KDQ36" s="1417"/>
      <c r="KDR36" s="1417"/>
      <c r="KDS36" s="1417"/>
      <c r="KDT36" s="1417"/>
      <c r="KDU36" s="1415"/>
      <c r="KDV36" s="1415"/>
      <c r="KDW36" s="1415"/>
      <c r="KDX36" s="1416"/>
      <c r="KDY36" s="1416"/>
      <c r="KDZ36" s="1416"/>
      <c r="KEA36" s="1417"/>
      <c r="KEB36" s="1417"/>
      <c r="KEC36" s="1417"/>
      <c r="KED36" s="1417"/>
      <c r="KEE36" s="1415"/>
      <c r="KEF36" s="1415"/>
      <c r="KEG36" s="1415"/>
      <c r="KEH36" s="1416"/>
      <c r="KEI36" s="1416"/>
      <c r="KEJ36" s="1416"/>
      <c r="KEK36" s="1417"/>
      <c r="KEL36" s="1417"/>
      <c r="KEM36" s="1417"/>
      <c r="KEN36" s="1417"/>
      <c r="KEO36" s="1415"/>
      <c r="KEP36" s="1415"/>
      <c r="KEQ36" s="1415"/>
      <c r="KER36" s="1416"/>
      <c r="KES36" s="1416"/>
      <c r="KET36" s="1416"/>
      <c r="KEU36" s="1417"/>
      <c r="KEV36" s="1417"/>
      <c r="KEW36" s="1417"/>
      <c r="KEX36" s="1417"/>
      <c r="KEY36" s="1415"/>
      <c r="KEZ36" s="1415"/>
      <c r="KFA36" s="1415"/>
      <c r="KFB36" s="1416"/>
      <c r="KFC36" s="1416"/>
      <c r="KFD36" s="1416"/>
      <c r="KFE36" s="1417"/>
      <c r="KFF36" s="1417"/>
      <c r="KFG36" s="1417"/>
      <c r="KFH36" s="1417"/>
      <c r="KFI36" s="1415"/>
      <c r="KFJ36" s="1415"/>
      <c r="KFK36" s="1415"/>
      <c r="KFL36" s="1416"/>
      <c r="KFM36" s="1416"/>
      <c r="KFN36" s="1416"/>
      <c r="KFO36" s="1417"/>
      <c r="KFP36" s="1417"/>
      <c r="KFQ36" s="1417"/>
      <c r="KFR36" s="1417"/>
      <c r="KFS36" s="1415"/>
      <c r="KFT36" s="1415"/>
      <c r="KFU36" s="1415"/>
      <c r="KFV36" s="1416"/>
      <c r="KFW36" s="1416"/>
      <c r="KFX36" s="1416"/>
      <c r="KFY36" s="1417"/>
      <c r="KFZ36" s="1417"/>
      <c r="KGA36" s="1417"/>
      <c r="KGB36" s="1417"/>
      <c r="KGC36" s="1415"/>
      <c r="KGD36" s="1415"/>
      <c r="KGE36" s="1415"/>
      <c r="KGF36" s="1416"/>
      <c r="KGG36" s="1416"/>
      <c r="KGH36" s="1416"/>
      <c r="KGI36" s="1417"/>
      <c r="KGJ36" s="1417"/>
      <c r="KGK36" s="1417"/>
      <c r="KGL36" s="1417"/>
      <c r="KGM36" s="1415"/>
      <c r="KGN36" s="1415"/>
      <c r="KGO36" s="1415"/>
      <c r="KGP36" s="1416"/>
      <c r="KGQ36" s="1416"/>
      <c r="KGR36" s="1416"/>
      <c r="KGS36" s="1417"/>
      <c r="KGT36" s="1417"/>
      <c r="KGU36" s="1417"/>
      <c r="KGV36" s="1417"/>
      <c r="KGW36" s="1415"/>
      <c r="KGX36" s="1415"/>
      <c r="KGY36" s="1415"/>
      <c r="KGZ36" s="1416"/>
      <c r="KHA36" s="1416"/>
      <c r="KHB36" s="1416"/>
      <c r="KHC36" s="1417"/>
      <c r="KHD36" s="1417"/>
      <c r="KHE36" s="1417"/>
      <c r="KHF36" s="1417"/>
      <c r="KHG36" s="1415"/>
      <c r="KHH36" s="1415"/>
      <c r="KHI36" s="1415"/>
      <c r="KHJ36" s="1416"/>
      <c r="KHK36" s="1416"/>
      <c r="KHL36" s="1416"/>
      <c r="KHM36" s="1417"/>
      <c r="KHN36" s="1417"/>
      <c r="KHO36" s="1417"/>
      <c r="KHP36" s="1417"/>
      <c r="KHQ36" s="1415"/>
      <c r="KHR36" s="1415"/>
      <c r="KHS36" s="1415"/>
      <c r="KHT36" s="1416"/>
      <c r="KHU36" s="1416"/>
      <c r="KHV36" s="1416"/>
      <c r="KHW36" s="1417"/>
      <c r="KHX36" s="1417"/>
      <c r="KHY36" s="1417"/>
      <c r="KHZ36" s="1417"/>
      <c r="KIA36" s="1415"/>
      <c r="KIB36" s="1415"/>
      <c r="KIC36" s="1415"/>
      <c r="KID36" s="1416"/>
      <c r="KIE36" s="1416"/>
      <c r="KIF36" s="1416"/>
      <c r="KIG36" s="1417"/>
      <c r="KIH36" s="1417"/>
      <c r="KII36" s="1417"/>
      <c r="KIJ36" s="1417"/>
      <c r="KIK36" s="1415"/>
      <c r="KIL36" s="1415"/>
      <c r="KIM36" s="1415"/>
      <c r="KIN36" s="1416"/>
      <c r="KIO36" s="1416"/>
      <c r="KIP36" s="1416"/>
      <c r="KIQ36" s="1417"/>
      <c r="KIR36" s="1417"/>
      <c r="KIS36" s="1417"/>
      <c r="KIT36" s="1417"/>
      <c r="KIU36" s="1415"/>
      <c r="KIV36" s="1415"/>
      <c r="KIW36" s="1415"/>
      <c r="KIX36" s="1416"/>
      <c r="KIY36" s="1416"/>
      <c r="KIZ36" s="1416"/>
      <c r="KJA36" s="1417"/>
      <c r="KJB36" s="1417"/>
      <c r="KJC36" s="1417"/>
      <c r="KJD36" s="1417"/>
      <c r="KJE36" s="1415"/>
      <c r="KJF36" s="1415"/>
      <c r="KJG36" s="1415"/>
      <c r="KJH36" s="1416"/>
      <c r="KJI36" s="1416"/>
      <c r="KJJ36" s="1416"/>
      <c r="KJK36" s="1417"/>
      <c r="KJL36" s="1417"/>
      <c r="KJM36" s="1417"/>
      <c r="KJN36" s="1417"/>
      <c r="KJO36" s="1415"/>
      <c r="KJP36" s="1415"/>
      <c r="KJQ36" s="1415"/>
      <c r="KJR36" s="1416"/>
      <c r="KJS36" s="1416"/>
      <c r="KJT36" s="1416"/>
      <c r="KJU36" s="1417"/>
      <c r="KJV36" s="1417"/>
      <c r="KJW36" s="1417"/>
      <c r="KJX36" s="1417"/>
      <c r="KJY36" s="1415"/>
      <c r="KJZ36" s="1415"/>
      <c r="KKA36" s="1415"/>
      <c r="KKB36" s="1416"/>
      <c r="KKC36" s="1416"/>
      <c r="KKD36" s="1416"/>
      <c r="KKE36" s="1417"/>
      <c r="KKF36" s="1417"/>
      <c r="KKG36" s="1417"/>
      <c r="KKH36" s="1417"/>
      <c r="KKI36" s="1415"/>
      <c r="KKJ36" s="1415"/>
      <c r="KKK36" s="1415"/>
      <c r="KKL36" s="1416"/>
      <c r="KKM36" s="1416"/>
      <c r="KKN36" s="1416"/>
      <c r="KKO36" s="1417"/>
      <c r="KKP36" s="1417"/>
      <c r="KKQ36" s="1417"/>
      <c r="KKR36" s="1417"/>
      <c r="KKS36" s="1415"/>
      <c r="KKT36" s="1415"/>
      <c r="KKU36" s="1415"/>
      <c r="KKV36" s="1416"/>
      <c r="KKW36" s="1416"/>
      <c r="KKX36" s="1416"/>
      <c r="KKY36" s="1417"/>
      <c r="KKZ36" s="1417"/>
      <c r="KLA36" s="1417"/>
      <c r="KLB36" s="1417"/>
      <c r="KLC36" s="1415"/>
      <c r="KLD36" s="1415"/>
      <c r="KLE36" s="1415"/>
      <c r="KLF36" s="1416"/>
      <c r="KLG36" s="1416"/>
      <c r="KLH36" s="1416"/>
      <c r="KLI36" s="1417"/>
      <c r="KLJ36" s="1417"/>
      <c r="KLK36" s="1417"/>
      <c r="KLL36" s="1417"/>
      <c r="KLM36" s="1415"/>
      <c r="KLN36" s="1415"/>
      <c r="KLO36" s="1415"/>
      <c r="KLP36" s="1416"/>
      <c r="KLQ36" s="1416"/>
      <c r="KLR36" s="1416"/>
      <c r="KLS36" s="1417"/>
      <c r="KLT36" s="1417"/>
      <c r="KLU36" s="1417"/>
      <c r="KLV36" s="1417"/>
      <c r="KLW36" s="1415"/>
      <c r="KLX36" s="1415"/>
      <c r="KLY36" s="1415"/>
      <c r="KLZ36" s="1416"/>
      <c r="KMA36" s="1416"/>
      <c r="KMB36" s="1416"/>
      <c r="KMC36" s="1417"/>
      <c r="KMD36" s="1417"/>
      <c r="KME36" s="1417"/>
      <c r="KMF36" s="1417"/>
      <c r="KMG36" s="1415"/>
      <c r="KMH36" s="1415"/>
      <c r="KMI36" s="1415"/>
      <c r="KMJ36" s="1416"/>
      <c r="KMK36" s="1416"/>
      <c r="KML36" s="1416"/>
      <c r="KMM36" s="1417"/>
      <c r="KMN36" s="1417"/>
      <c r="KMO36" s="1417"/>
      <c r="KMP36" s="1417"/>
      <c r="KMQ36" s="1415"/>
      <c r="KMR36" s="1415"/>
      <c r="KMS36" s="1415"/>
      <c r="KMT36" s="1416"/>
      <c r="KMU36" s="1416"/>
      <c r="KMV36" s="1416"/>
      <c r="KMW36" s="1417"/>
      <c r="KMX36" s="1417"/>
      <c r="KMY36" s="1417"/>
      <c r="KMZ36" s="1417"/>
      <c r="KNA36" s="1415"/>
      <c r="KNB36" s="1415"/>
      <c r="KNC36" s="1415"/>
      <c r="KND36" s="1416"/>
      <c r="KNE36" s="1416"/>
      <c r="KNF36" s="1416"/>
      <c r="KNG36" s="1417"/>
      <c r="KNH36" s="1417"/>
      <c r="KNI36" s="1417"/>
      <c r="KNJ36" s="1417"/>
      <c r="KNK36" s="1415"/>
      <c r="KNL36" s="1415"/>
      <c r="KNM36" s="1415"/>
      <c r="KNN36" s="1416"/>
      <c r="KNO36" s="1416"/>
      <c r="KNP36" s="1416"/>
      <c r="KNQ36" s="1417"/>
      <c r="KNR36" s="1417"/>
      <c r="KNS36" s="1417"/>
      <c r="KNT36" s="1417"/>
      <c r="KNU36" s="1415"/>
      <c r="KNV36" s="1415"/>
      <c r="KNW36" s="1415"/>
      <c r="KNX36" s="1416"/>
      <c r="KNY36" s="1416"/>
      <c r="KNZ36" s="1416"/>
      <c r="KOA36" s="1417"/>
      <c r="KOB36" s="1417"/>
      <c r="KOC36" s="1417"/>
      <c r="KOD36" s="1417"/>
      <c r="KOE36" s="1415"/>
      <c r="KOF36" s="1415"/>
      <c r="KOG36" s="1415"/>
      <c r="KOH36" s="1416"/>
      <c r="KOI36" s="1416"/>
      <c r="KOJ36" s="1416"/>
      <c r="KOK36" s="1417"/>
      <c r="KOL36" s="1417"/>
      <c r="KOM36" s="1417"/>
      <c r="KON36" s="1417"/>
      <c r="KOO36" s="1415"/>
      <c r="KOP36" s="1415"/>
      <c r="KOQ36" s="1415"/>
      <c r="KOR36" s="1416"/>
      <c r="KOS36" s="1416"/>
      <c r="KOT36" s="1416"/>
      <c r="KOU36" s="1417"/>
      <c r="KOV36" s="1417"/>
      <c r="KOW36" s="1417"/>
      <c r="KOX36" s="1417"/>
      <c r="KOY36" s="1415"/>
      <c r="KOZ36" s="1415"/>
      <c r="KPA36" s="1415"/>
      <c r="KPB36" s="1416"/>
      <c r="KPC36" s="1416"/>
      <c r="KPD36" s="1416"/>
      <c r="KPE36" s="1417"/>
      <c r="KPF36" s="1417"/>
      <c r="KPG36" s="1417"/>
      <c r="KPH36" s="1417"/>
      <c r="KPI36" s="1415"/>
      <c r="KPJ36" s="1415"/>
      <c r="KPK36" s="1415"/>
      <c r="KPL36" s="1416"/>
      <c r="KPM36" s="1416"/>
      <c r="KPN36" s="1416"/>
      <c r="KPO36" s="1417"/>
      <c r="KPP36" s="1417"/>
      <c r="KPQ36" s="1417"/>
      <c r="KPR36" s="1417"/>
      <c r="KPS36" s="1415"/>
      <c r="KPT36" s="1415"/>
      <c r="KPU36" s="1415"/>
      <c r="KPV36" s="1416"/>
      <c r="KPW36" s="1416"/>
      <c r="KPX36" s="1416"/>
      <c r="KPY36" s="1417"/>
      <c r="KPZ36" s="1417"/>
      <c r="KQA36" s="1417"/>
      <c r="KQB36" s="1417"/>
      <c r="KQC36" s="1415"/>
      <c r="KQD36" s="1415"/>
      <c r="KQE36" s="1415"/>
      <c r="KQF36" s="1416"/>
      <c r="KQG36" s="1416"/>
      <c r="KQH36" s="1416"/>
      <c r="KQI36" s="1417"/>
      <c r="KQJ36" s="1417"/>
      <c r="KQK36" s="1417"/>
      <c r="KQL36" s="1417"/>
      <c r="KQM36" s="1415"/>
      <c r="KQN36" s="1415"/>
      <c r="KQO36" s="1415"/>
      <c r="KQP36" s="1416"/>
      <c r="KQQ36" s="1416"/>
      <c r="KQR36" s="1416"/>
      <c r="KQS36" s="1417"/>
      <c r="KQT36" s="1417"/>
      <c r="KQU36" s="1417"/>
      <c r="KQV36" s="1417"/>
      <c r="KQW36" s="1415"/>
      <c r="KQX36" s="1415"/>
      <c r="KQY36" s="1415"/>
      <c r="KQZ36" s="1416"/>
      <c r="KRA36" s="1416"/>
      <c r="KRB36" s="1416"/>
      <c r="KRC36" s="1417"/>
      <c r="KRD36" s="1417"/>
      <c r="KRE36" s="1417"/>
      <c r="KRF36" s="1417"/>
      <c r="KRG36" s="1415"/>
      <c r="KRH36" s="1415"/>
      <c r="KRI36" s="1415"/>
      <c r="KRJ36" s="1416"/>
      <c r="KRK36" s="1416"/>
      <c r="KRL36" s="1416"/>
      <c r="KRM36" s="1417"/>
      <c r="KRN36" s="1417"/>
      <c r="KRO36" s="1417"/>
      <c r="KRP36" s="1417"/>
      <c r="KRQ36" s="1415"/>
      <c r="KRR36" s="1415"/>
      <c r="KRS36" s="1415"/>
      <c r="KRT36" s="1416"/>
      <c r="KRU36" s="1416"/>
      <c r="KRV36" s="1416"/>
      <c r="KRW36" s="1417"/>
      <c r="KRX36" s="1417"/>
      <c r="KRY36" s="1417"/>
      <c r="KRZ36" s="1417"/>
      <c r="KSA36" s="1415"/>
      <c r="KSB36" s="1415"/>
      <c r="KSC36" s="1415"/>
      <c r="KSD36" s="1416"/>
      <c r="KSE36" s="1416"/>
      <c r="KSF36" s="1416"/>
      <c r="KSG36" s="1417"/>
      <c r="KSH36" s="1417"/>
      <c r="KSI36" s="1417"/>
      <c r="KSJ36" s="1417"/>
      <c r="KSK36" s="1415"/>
      <c r="KSL36" s="1415"/>
      <c r="KSM36" s="1415"/>
      <c r="KSN36" s="1416"/>
      <c r="KSO36" s="1416"/>
      <c r="KSP36" s="1416"/>
      <c r="KSQ36" s="1417"/>
      <c r="KSR36" s="1417"/>
      <c r="KSS36" s="1417"/>
      <c r="KST36" s="1417"/>
      <c r="KSU36" s="1415"/>
      <c r="KSV36" s="1415"/>
      <c r="KSW36" s="1415"/>
      <c r="KSX36" s="1416"/>
      <c r="KSY36" s="1416"/>
      <c r="KSZ36" s="1416"/>
      <c r="KTA36" s="1417"/>
      <c r="KTB36" s="1417"/>
      <c r="KTC36" s="1417"/>
      <c r="KTD36" s="1417"/>
      <c r="KTE36" s="1415"/>
      <c r="KTF36" s="1415"/>
      <c r="KTG36" s="1415"/>
      <c r="KTH36" s="1416"/>
      <c r="KTI36" s="1416"/>
      <c r="KTJ36" s="1416"/>
      <c r="KTK36" s="1417"/>
      <c r="KTL36" s="1417"/>
      <c r="KTM36" s="1417"/>
      <c r="KTN36" s="1417"/>
      <c r="KTO36" s="1415"/>
      <c r="KTP36" s="1415"/>
      <c r="KTQ36" s="1415"/>
      <c r="KTR36" s="1416"/>
      <c r="KTS36" s="1416"/>
      <c r="KTT36" s="1416"/>
      <c r="KTU36" s="1417"/>
      <c r="KTV36" s="1417"/>
      <c r="KTW36" s="1417"/>
      <c r="KTX36" s="1417"/>
      <c r="KTY36" s="1415"/>
      <c r="KTZ36" s="1415"/>
      <c r="KUA36" s="1415"/>
      <c r="KUB36" s="1416"/>
      <c r="KUC36" s="1416"/>
      <c r="KUD36" s="1416"/>
      <c r="KUE36" s="1417"/>
      <c r="KUF36" s="1417"/>
      <c r="KUG36" s="1417"/>
      <c r="KUH36" s="1417"/>
      <c r="KUI36" s="1415"/>
      <c r="KUJ36" s="1415"/>
      <c r="KUK36" s="1415"/>
      <c r="KUL36" s="1416"/>
      <c r="KUM36" s="1416"/>
      <c r="KUN36" s="1416"/>
      <c r="KUO36" s="1417"/>
      <c r="KUP36" s="1417"/>
      <c r="KUQ36" s="1417"/>
      <c r="KUR36" s="1417"/>
      <c r="KUS36" s="1415"/>
      <c r="KUT36" s="1415"/>
      <c r="KUU36" s="1415"/>
      <c r="KUV36" s="1416"/>
      <c r="KUW36" s="1416"/>
      <c r="KUX36" s="1416"/>
      <c r="KUY36" s="1417"/>
      <c r="KUZ36" s="1417"/>
      <c r="KVA36" s="1417"/>
      <c r="KVB36" s="1417"/>
      <c r="KVC36" s="1415"/>
      <c r="KVD36" s="1415"/>
      <c r="KVE36" s="1415"/>
      <c r="KVF36" s="1416"/>
      <c r="KVG36" s="1416"/>
      <c r="KVH36" s="1416"/>
      <c r="KVI36" s="1417"/>
      <c r="KVJ36" s="1417"/>
      <c r="KVK36" s="1417"/>
      <c r="KVL36" s="1417"/>
      <c r="KVM36" s="1415"/>
      <c r="KVN36" s="1415"/>
      <c r="KVO36" s="1415"/>
      <c r="KVP36" s="1416"/>
      <c r="KVQ36" s="1416"/>
      <c r="KVR36" s="1416"/>
      <c r="KVS36" s="1417"/>
      <c r="KVT36" s="1417"/>
      <c r="KVU36" s="1417"/>
      <c r="KVV36" s="1417"/>
      <c r="KVW36" s="1415"/>
      <c r="KVX36" s="1415"/>
      <c r="KVY36" s="1415"/>
      <c r="KVZ36" s="1416"/>
      <c r="KWA36" s="1416"/>
      <c r="KWB36" s="1416"/>
      <c r="KWC36" s="1417"/>
      <c r="KWD36" s="1417"/>
      <c r="KWE36" s="1417"/>
      <c r="KWF36" s="1417"/>
      <c r="KWG36" s="1415"/>
      <c r="KWH36" s="1415"/>
      <c r="KWI36" s="1415"/>
      <c r="KWJ36" s="1416"/>
      <c r="KWK36" s="1416"/>
      <c r="KWL36" s="1416"/>
      <c r="KWM36" s="1417"/>
      <c r="KWN36" s="1417"/>
      <c r="KWO36" s="1417"/>
      <c r="KWP36" s="1417"/>
      <c r="KWQ36" s="1415"/>
      <c r="KWR36" s="1415"/>
      <c r="KWS36" s="1415"/>
      <c r="KWT36" s="1416"/>
      <c r="KWU36" s="1416"/>
      <c r="KWV36" s="1416"/>
      <c r="KWW36" s="1417"/>
      <c r="KWX36" s="1417"/>
      <c r="KWY36" s="1417"/>
      <c r="KWZ36" s="1417"/>
      <c r="KXA36" s="1415"/>
      <c r="KXB36" s="1415"/>
      <c r="KXC36" s="1415"/>
      <c r="KXD36" s="1416"/>
      <c r="KXE36" s="1416"/>
      <c r="KXF36" s="1416"/>
      <c r="KXG36" s="1417"/>
      <c r="KXH36" s="1417"/>
      <c r="KXI36" s="1417"/>
      <c r="KXJ36" s="1417"/>
      <c r="KXK36" s="1415"/>
      <c r="KXL36" s="1415"/>
      <c r="KXM36" s="1415"/>
      <c r="KXN36" s="1416"/>
      <c r="KXO36" s="1416"/>
      <c r="KXP36" s="1416"/>
      <c r="KXQ36" s="1417"/>
      <c r="KXR36" s="1417"/>
      <c r="KXS36" s="1417"/>
      <c r="KXT36" s="1417"/>
      <c r="KXU36" s="1415"/>
      <c r="KXV36" s="1415"/>
      <c r="KXW36" s="1415"/>
      <c r="KXX36" s="1416"/>
      <c r="KXY36" s="1416"/>
      <c r="KXZ36" s="1416"/>
      <c r="KYA36" s="1417"/>
      <c r="KYB36" s="1417"/>
      <c r="KYC36" s="1417"/>
      <c r="KYD36" s="1417"/>
      <c r="KYE36" s="1415"/>
      <c r="KYF36" s="1415"/>
      <c r="KYG36" s="1415"/>
      <c r="KYH36" s="1416"/>
      <c r="KYI36" s="1416"/>
      <c r="KYJ36" s="1416"/>
      <c r="KYK36" s="1417"/>
      <c r="KYL36" s="1417"/>
      <c r="KYM36" s="1417"/>
      <c r="KYN36" s="1417"/>
      <c r="KYO36" s="1415"/>
      <c r="KYP36" s="1415"/>
      <c r="KYQ36" s="1415"/>
      <c r="KYR36" s="1416"/>
      <c r="KYS36" s="1416"/>
      <c r="KYT36" s="1416"/>
      <c r="KYU36" s="1417"/>
      <c r="KYV36" s="1417"/>
      <c r="KYW36" s="1417"/>
      <c r="KYX36" s="1417"/>
      <c r="KYY36" s="1415"/>
      <c r="KYZ36" s="1415"/>
      <c r="KZA36" s="1415"/>
      <c r="KZB36" s="1416"/>
      <c r="KZC36" s="1416"/>
      <c r="KZD36" s="1416"/>
      <c r="KZE36" s="1417"/>
      <c r="KZF36" s="1417"/>
      <c r="KZG36" s="1417"/>
      <c r="KZH36" s="1417"/>
      <c r="KZI36" s="1415"/>
      <c r="KZJ36" s="1415"/>
      <c r="KZK36" s="1415"/>
      <c r="KZL36" s="1416"/>
      <c r="KZM36" s="1416"/>
      <c r="KZN36" s="1416"/>
      <c r="KZO36" s="1417"/>
      <c r="KZP36" s="1417"/>
      <c r="KZQ36" s="1417"/>
      <c r="KZR36" s="1417"/>
      <c r="KZS36" s="1415"/>
      <c r="KZT36" s="1415"/>
      <c r="KZU36" s="1415"/>
      <c r="KZV36" s="1416"/>
      <c r="KZW36" s="1416"/>
      <c r="KZX36" s="1416"/>
      <c r="KZY36" s="1417"/>
      <c r="KZZ36" s="1417"/>
      <c r="LAA36" s="1417"/>
      <c r="LAB36" s="1417"/>
      <c r="LAC36" s="1415"/>
      <c r="LAD36" s="1415"/>
      <c r="LAE36" s="1415"/>
      <c r="LAF36" s="1416"/>
      <c r="LAG36" s="1416"/>
      <c r="LAH36" s="1416"/>
      <c r="LAI36" s="1417"/>
      <c r="LAJ36" s="1417"/>
      <c r="LAK36" s="1417"/>
      <c r="LAL36" s="1417"/>
      <c r="LAM36" s="1415"/>
      <c r="LAN36" s="1415"/>
      <c r="LAO36" s="1415"/>
      <c r="LAP36" s="1416"/>
      <c r="LAQ36" s="1416"/>
      <c r="LAR36" s="1416"/>
      <c r="LAS36" s="1417"/>
      <c r="LAT36" s="1417"/>
      <c r="LAU36" s="1417"/>
      <c r="LAV36" s="1417"/>
      <c r="LAW36" s="1415"/>
      <c r="LAX36" s="1415"/>
      <c r="LAY36" s="1415"/>
      <c r="LAZ36" s="1416"/>
      <c r="LBA36" s="1416"/>
      <c r="LBB36" s="1416"/>
      <c r="LBC36" s="1417"/>
      <c r="LBD36" s="1417"/>
      <c r="LBE36" s="1417"/>
      <c r="LBF36" s="1417"/>
      <c r="LBG36" s="1415"/>
      <c r="LBH36" s="1415"/>
      <c r="LBI36" s="1415"/>
      <c r="LBJ36" s="1416"/>
      <c r="LBK36" s="1416"/>
      <c r="LBL36" s="1416"/>
      <c r="LBM36" s="1417"/>
      <c r="LBN36" s="1417"/>
      <c r="LBO36" s="1417"/>
      <c r="LBP36" s="1417"/>
      <c r="LBQ36" s="1415"/>
      <c r="LBR36" s="1415"/>
      <c r="LBS36" s="1415"/>
      <c r="LBT36" s="1416"/>
      <c r="LBU36" s="1416"/>
      <c r="LBV36" s="1416"/>
      <c r="LBW36" s="1417"/>
      <c r="LBX36" s="1417"/>
      <c r="LBY36" s="1417"/>
      <c r="LBZ36" s="1417"/>
      <c r="LCA36" s="1415"/>
      <c r="LCB36" s="1415"/>
      <c r="LCC36" s="1415"/>
      <c r="LCD36" s="1416"/>
      <c r="LCE36" s="1416"/>
      <c r="LCF36" s="1416"/>
      <c r="LCG36" s="1417"/>
      <c r="LCH36" s="1417"/>
      <c r="LCI36" s="1417"/>
      <c r="LCJ36" s="1417"/>
      <c r="LCK36" s="1415"/>
      <c r="LCL36" s="1415"/>
      <c r="LCM36" s="1415"/>
      <c r="LCN36" s="1416"/>
      <c r="LCO36" s="1416"/>
      <c r="LCP36" s="1416"/>
      <c r="LCQ36" s="1417"/>
      <c r="LCR36" s="1417"/>
      <c r="LCS36" s="1417"/>
      <c r="LCT36" s="1417"/>
      <c r="LCU36" s="1415"/>
      <c r="LCV36" s="1415"/>
      <c r="LCW36" s="1415"/>
      <c r="LCX36" s="1416"/>
      <c r="LCY36" s="1416"/>
      <c r="LCZ36" s="1416"/>
      <c r="LDA36" s="1417"/>
      <c r="LDB36" s="1417"/>
      <c r="LDC36" s="1417"/>
      <c r="LDD36" s="1417"/>
      <c r="LDE36" s="1415"/>
      <c r="LDF36" s="1415"/>
      <c r="LDG36" s="1415"/>
      <c r="LDH36" s="1416"/>
      <c r="LDI36" s="1416"/>
      <c r="LDJ36" s="1416"/>
      <c r="LDK36" s="1417"/>
      <c r="LDL36" s="1417"/>
      <c r="LDM36" s="1417"/>
      <c r="LDN36" s="1417"/>
      <c r="LDO36" s="1415"/>
      <c r="LDP36" s="1415"/>
      <c r="LDQ36" s="1415"/>
      <c r="LDR36" s="1416"/>
      <c r="LDS36" s="1416"/>
      <c r="LDT36" s="1416"/>
      <c r="LDU36" s="1417"/>
      <c r="LDV36" s="1417"/>
      <c r="LDW36" s="1417"/>
      <c r="LDX36" s="1417"/>
      <c r="LDY36" s="1415"/>
      <c r="LDZ36" s="1415"/>
      <c r="LEA36" s="1415"/>
      <c r="LEB36" s="1416"/>
      <c r="LEC36" s="1416"/>
      <c r="LED36" s="1416"/>
      <c r="LEE36" s="1417"/>
      <c r="LEF36" s="1417"/>
      <c r="LEG36" s="1417"/>
      <c r="LEH36" s="1417"/>
      <c r="LEI36" s="1415"/>
      <c r="LEJ36" s="1415"/>
      <c r="LEK36" s="1415"/>
      <c r="LEL36" s="1416"/>
      <c r="LEM36" s="1416"/>
      <c r="LEN36" s="1416"/>
      <c r="LEO36" s="1417"/>
      <c r="LEP36" s="1417"/>
      <c r="LEQ36" s="1417"/>
      <c r="LER36" s="1417"/>
      <c r="LES36" s="1415"/>
      <c r="LET36" s="1415"/>
      <c r="LEU36" s="1415"/>
      <c r="LEV36" s="1416"/>
      <c r="LEW36" s="1416"/>
      <c r="LEX36" s="1416"/>
      <c r="LEY36" s="1417"/>
      <c r="LEZ36" s="1417"/>
      <c r="LFA36" s="1417"/>
      <c r="LFB36" s="1417"/>
      <c r="LFC36" s="1415"/>
      <c r="LFD36" s="1415"/>
      <c r="LFE36" s="1415"/>
      <c r="LFF36" s="1416"/>
      <c r="LFG36" s="1416"/>
      <c r="LFH36" s="1416"/>
      <c r="LFI36" s="1417"/>
      <c r="LFJ36" s="1417"/>
      <c r="LFK36" s="1417"/>
      <c r="LFL36" s="1417"/>
      <c r="LFM36" s="1415"/>
      <c r="LFN36" s="1415"/>
      <c r="LFO36" s="1415"/>
      <c r="LFP36" s="1416"/>
      <c r="LFQ36" s="1416"/>
      <c r="LFR36" s="1416"/>
      <c r="LFS36" s="1417"/>
      <c r="LFT36" s="1417"/>
      <c r="LFU36" s="1417"/>
      <c r="LFV36" s="1417"/>
      <c r="LFW36" s="1415"/>
      <c r="LFX36" s="1415"/>
      <c r="LFY36" s="1415"/>
      <c r="LFZ36" s="1416"/>
      <c r="LGA36" s="1416"/>
      <c r="LGB36" s="1416"/>
      <c r="LGC36" s="1417"/>
      <c r="LGD36" s="1417"/>
      <c r="LGE36" s="1417"/>
      <c r="LGF36" s="1417"/>
      <c r="LGG36" s="1415"/>
      <c r="LGH36" s="1415"/>
      <c r="LGI36" s="1415"/>
      <c r="LGJ36" s="1416"/>
      <c r="LGK36" s="1416"/>
      <c r="LGL36" s="1416"/>
      <c r="LGM36" s="1417"/>
      <c r="LGN36" s="1417"/>
      <c r="LGO36" s="1417"/>
      <c r="LGP36" s="1417"/>
      <c r="LGQ36" s="1415"/>
      <c r="LGR36" s="1415"/>
      <c r="LGS36" s="1415"/>
      <c r="LGT36" s="1416"/>
      <c r="LGU36" s="1416"/>
      <c r="LGV36" s="1416"/>
      <c r="LGW36" s="1417"/>
      <c r="LGX36" s="1417"/>
      <c r="LGY36" s="1417"/>
      <c r="LGZ36" s="1417"/>
      <c r="LHA36" s="1415"/>
      <c r="LHB36" s="1415"/>
      <c r="LHC36" s="1415"/>
      <c r="LHD36" s="1416"/>
      <c r="LHE36" s="1416"/>
      <c r="LHF36" s="1416"/>
      <c r="LHG36" s="1417"/>
      <c r="LHH36" s="1417"/>
      <c r="LHI36" s="1417"/>
      <c r="LHJ36" s="1417"/>
      <c r="LHK36" s="1415"/>
      <c r="LHL36" s="1415"/>
      <c r="LHM36" s="1415"/>
      <c r="LHN36" s="1416"/>
      <c r="LHO36" s="1416"/>
      <c r="LHP36" s="1416"/>
      <c r="LHQ36" s="1417"/>
      <c r="LHR36" s="1417"/>
      <c r="LHS36" s="1417"/>
      <c r="LHT36" s="1417"/>
      <c r="LHU36" s="1415"/>
      <c r="LHV36" s="1415"/>
      <c r="LHW36" s="1415"/>
      <c r="LHX36" s="1416"/>
      <c r="LHY36" s="1416"/>
      <c r="LHZ36" s="1416"/>
      <c r="LIA36" s="1417"/>
      <c r="LIB36" s="1417"/>
      <c r="LIC36" s="1417"/>
      <c r="LID36" s="1417"/>
      <c r="LIE36" s="1415"/>
      <c r="LIF36" s="1415"/>
      <c r="LIG36" s="1415"/>
      <c r="LIH36" s="1416"/>
      <c r="LII36" s="1416"/>
      <c r="LIJ36" s="1416"/>
      <c r="LIK36" s="1417"/>
      <c r="LIL36" s="1417"/>
      <c r="LIM36" s="1417"/>
      <c r="LIN36" s="1417"/>
      <c r="LIO36" s="1415"/>
      <c r="LIP36" s="1415"/>
      <c r="LIQ36" s="1415"/>
      <c r="LIR36" s="1416"/>
      <c r="LIS36" s="1416"/>
      <c r="LIT36" s="1416"/>
      <c r="LIU36" s="1417"/>
      <c r="LIV36" s="1417"/>
      <c r="LIW36" s="1417"/>
      <c r="LIX36" s="1417"/>
      <c r="LIY36" s="1415"/>
      <c r="LIZ36" s="1415"/>
      <c r="LJA36" s="1415"/>
      <c r="LJB36" s="1416"/>
      <c r="LJC36" s="1416"/>
      <c r="LJD36" s="1416"/>
      <c r="LJE36" s="1417"/>
      <c r="LJF36" s="1417"/>
      <c r="LJG36" s="1417"/>
      <c r="LJH36" s="1417"/>
      <c r="LJI36" s="1415"/>
      <c r="LJJ36" s="1415"/>
      <c r="LJK36" s="1415"/>
      <c r="LJL36" s="1416"/>
      <c r="LJM36" s="1416"/>
      <c r="LJN36" s="1416"/>
      <c r="LJO36" s="1417"/>
      <c r="LJP36" s="1417"/>
      <c r="LJQ36" s="1417"/>
      <c r="LJR36" s="1417"/>
      <c r="LJS36" s="1415"/>
      <c r="LJT36" s="1415"/>
      <c r="LJU36" s="1415"/>
      <c r="LJV36" s="1416"/>
      <c r="LJW36" s="1416"/>
      <c r="LJX36" s="1416"/>
      <c r="LJY36" s="1417"/>
      <c r="LJZ36" s="1417"/>
      <c r="LKA36" s="1417"/>
      <c r="LKB36" s="1417"/>
      <c r="LKC36" s="1415"/>
      <c r="LKD36" s="1415"/>
      <c r="LKE36" s="1415"/>
      <c r="LKF36" s="1416"/>
      <c r="LKG36" s="1416"/>
      <c r="LKH36" s="1416"/>
      <c r="LKI36" s="1417"/>
      <c r="LKJ36" s="1417"/>
      <c r="LKK36" s="1417"/>
      <c r="LKL36" s="1417"/>
      <c r="LKM36" s="1415"/>
      <c r="LKN36" s="1415"/>
      <c r="LKO36" s="1415"/>
      <c r="LKP36" s="1416"/>
      <c r="LKQ36" s="1416"/>
      <c r="LKR36" s="1416"/>
      <c r="LKS36" s="1417"/>
      <c r="LKT36" s="1417"/>
      <c r="LKU36" s="1417"/>
      <c r="LKV36" s="1417"/>
      <c r="LKW36" s="1415"/>
      <c r="LKX36" s="1415"/>
      <c r="LKY36" s="1415"/>
      <c r="LKZ36" s="1416"/>
      <c r="LLA36" s="1416"/>
      <c r="LLB36" s="1416"/>
      <c r="LLC36" s="1417"/>
      <c r="LLD36" s="1417"/>
      <c r="LLE36" s="1417"/>
      <c r="LLF36" s="1417"/>
      <c r="LLG36" s="1415"/>
      <c r="LLH36" s="1415"/>
      <c r="LLI36" s="1415"/>
      <c r="LLJ36" s="1416"/>
      <c r="LLK36" s="1416"/>
      <c r="LLL36" s="1416"/>
      <c r="LLM36" s="1417"/>
      <c r="LLN36" s="1417"/>
      <c r="LLO36" s="1417"/>
      <c r="LLP36" s="1417"/>
      <c r="LLQ36" s="1415"/>
      <c r="LLR36" s="1415"/>
      <c r="LLS36" s="1415"/>
      <c r="LLT36" s="1416"/>
      <c r="LLU36" s="1416"/>
      <c r="LLV36" s="1416"/>
      <c r="LLW36" s="1417"/>
      <c r="LLX36" s="1417"/>
      <c r="LLY36" s="1417"/>
      <c r="LLZ36" s="1417"/>
      <c r="LMA36" s="1415"/>
      <c r="LMB36" s="1415"/>
      <c r="LMC36" s="1415"/>
      <c r="LMD36" s="1416"/>
      <c r="LME36" s="1416"/>
      <c r="LMF36" s="1416"/>
      <c r="LMG36" s="1417"/>
      <c r="LMH36" s="1417"/>
      <c r="LMI36" s="1417"/>
      <c r="LMJ36" s="1417"/>
      <c r="LMK36" s="1415"/>
      <c r="LML36" s="1415"/>
      <c r="LMM36" s="1415"/>
      <c r="LMN36" s="1416"/>
      <c r="LMO36" s="1416"/>
      <c r="LMP36" s="1416"/>
      <c r="LMQ36" s="1417"/>
      <c r="LMR36" s="1417"/>
      <c r="LMS36" s="1417"/>
      <c r="LMT36" s="1417"/>
      <c r="LMU36" s="1415"/>
      <c r="LMV36" s="1415"/>
      <c r="LMW36" s="1415"/>
      <c r="LMX36" s="1416"/>
      <c r="LMY36" s="1416"/>
      <c r="LMZ36" s="1416"/>
      <c r="LNA36" s="1417"/>
      <c r="LNB36" s="1417"/>
      <c r="LNC36" s="1417"/>
      <c r="LND36" s="1417"/>
      <c r="LNE36" s="1415"/>
      <c r="LNF36" s="1415"/>
      <c r="LNG36" s="1415"/>
      <c r="LNH36" s="1416"/>
      <c r="LNI36" s="1416"/>
      <c r="LNJ36" s="1416"/>
      <c r="LNK36" s="1417"/>
      <c r="LNL36" s="1417"/>
      <c r="LNM36" s="1417"/>
      <c r="LNN36" s="1417"/>
      <c r="LNO36" s="1415"/>
      <c r="LNP36" s="1415"/>
      <c r="LNQ36" s="1415"/>
      <c r="LNR36" s="1416"/>
      <c r="LNS36" s="1416"/>
      <c r="LNT36" s="1416"/>
      <c r="LNU36" s="1417"/>
      <c r="LNV36" s="1417"/>
      <c r="LNW36" s="1417"/>
      <c r="LNX36" s="1417"/>
      <c r="LNY36" s="1415"/>
      <c r="LNZ36" s="1415"/>
      <c r="LOA36" s="1415"/>
      <c r="LOB36" s="1416"/>
      <c r="LOC36" s="1416"/>
      <c r="LOD36" s="1416"/>
      <c r="LOE36" s="1417"/>
      <c r="LOF36" s="1417"/>
      <c r="LOG36" s="1417"/>
      <c r="LOH36" s="1417"/>
      <c r="LOI36" s="1415"/>
      <c r="LOJ36" s="1415"/>
      <c r="LOK36" s="1415"/>
      <c r="LOL36" s="1416"/>
      <c r="LOM36" s="1416"/>
      <c r="LON36" s="1416"/>
      <c r="LOO36" s="1417"/>
      <c r="LOP36" s="1417"/>
      <c r="LOQ36" s="1417"/>
      <c r="LOR36" s="1417"/>
      <c r="LOS36" s="1415"/>
      <c r="LOT36" s="1415"/>
      <c r="LOU36" s="1415"/>
      <c r="LOV36" s="1416"/>
      <c r="LOW36" s="1416"/>
      <c r="LOX36" s="1416"/>
      <c r="LOY36" s="1417"/>
      <c r="LOZ36" s="1417"/>
      <c r="LPA36" s="1417"/>
      <c r="LPB36" s="1417"/>
      <c r="LPC36" s="1415"/>
      <c r="LPD36" s="1415"/>
      <c r="LPE36" s="1415"/>
      <c r="LPF36" s="1416"/>
      <c r="LPG36" s="1416"/>
      <c r="LPH36" s="1416"/>
      <c r="LPI36" s="1417"/>
      <c r="LPJ36" s="1417"/>
      <c r="LPK36" s="1417"/>
      <c r="LPL36" s="1417"/>
      <c r="LPM36" s="1415"/>
      <c r="LPN36" s="1415"/>
      <c r="LPO36" s="1415"/>
      <c r="LPP36" s="1416"/>
      <c r="LPQ36" s="1416"/>
      <c r="LPR36" s="1416"/>
      <c r="LPS36" s="1417"/>
      <c r="LPT36" s="1417"/>
      <c r="LPU36" s="1417"/>
      <c r="LPV36" s="1417"/>
      <c r="LPW36" s="1415"/>
      <c r="LPX36" s="1415"/>
      <c r="LPY36" s="1415"/>
      <c r="LPZ36" s="1416"/>
      <c r="LQA36" s="1416"/>
      <c r="LQB36" s="1416"/>
      <c r="LQC36" s="1417"/>
      <c r="LQD36" s="1417"/>
      <c r="LQE36" s="1417"/>
      <c r="LQF36" s="1417"/>
      <c r="LQG36" s="1415"/>
      <c r="LQH36" s="1415"/>
      <c r="LQI36" s="1415"/>
      <c r="LQJ36" s="1416"/>
      <c r="LQK36" s="1416"/>
      <c r="LQL36" s="1416"/>
      <c r="LQM36" s="1417"/>
      <c r="LQN36" s="1417"/>
      <c r="LQO36" s="1417"/>
      <c r="LQP36" s="1417"/>
      <c r="LQQ36" s="1415"/>
      <c r="LQR36" s="1415"/>
      <c r="LQS36" s="1415"/>
      <c r="LQT36" s="1416"/>
      <c r="LQU36" s="1416"/>
      <c r="LQV36" s="1416"/>
      <c r="LQW36" s="1417"/>
      <c r="LQX36" s="1417"/>
      <c r="LQY36" s="1417"/>
      <c r="LQZ36" s="1417"/>
      <c r="LRA36" s="1415"/>
      <c r="LRB36" s="1415"/>
      <c r="LRC36" s="1415"/>
      <c r="LRD36" s="1416"/>
      <c r="LRE36" s="1416"/>
      <c r="LRF36" s="1416"/>
      <c r="LRG36" s="1417"/>
      <c r="LRH36" s="1417"/>
      <c r="LRI36" s="1417"/>
      <c r="LRJ36" s="1417"/>
      <c r="LRK36" s="1415"/>
      <c r="LRL36" s="1415"/>
      <c r="LRM36" s="1415"/>
      <c r="LRN36" s="1416"/>
      <c r="LRO36" s="1416"/>
      <c r="LRP36" s="1416"/>
      <c r="LRQ36" s="1417"/>
      <c r="LRR36" s="1417"/>
      <c r="LRS36" s="1417"/>
      <c r="LRT36" s="1417"/>
      <c r="LRU36" s="1415"/>
      <c r="LRV36" s="1415"/>
      <c r="LRW36" s="1415"/>
      <c r="LRX36" s="1416"/>
      <c r="LRY36" s="1416"/>
      <c r="LRZ36" s="1416"/>
      <c r="LSA36" s="1417"/>
      <c r="LSB36" s="1417"/>
      <c r="LSC36" s="1417"/>
      <c r="LSD36" s="1417"/>
      <c r="LSE36" s="1415"/>
      <c r="LSF36" s="1415"/>
      <c r="LSG36" s="1415"/>
      <c r="LSH36" s="1416"/>
      <c r="LSI36" s="1416"/>
      <c r="LSJ36" s="1416"/>
      <c r="LSK36" s="1417"/>
      <c r="LSL36" s="1417"/>
      <c r="LSM36" s="1417"/>
      <c r="LSN36" s="1417"/>
      <c r="LSO36" s="1415"/>
      <c r="LSP36" s="1415"/>
      <c r="LSQ36" s="1415"/>
      <c r="LSR36" s="1416"/>
      <c r="LSS36" s="1416"/>
      <c r="LST36" s="1416"/>
      <c r="LSU36" s="1417"/>
      <c r="LSV36" s="1417"/>
      <c r="LSW36" s="1417"/>
      <c r="LSX36" s="1417"/>
      <c r="LSY36" s="1415"/>
      <c r="LSZ36" s="1415"/>
      <c r="LTA36" s="1415"/>
      <c r="LTB36" s="1416"/>
      <c r="LTC36" s="1416"/>
      <c r="LTD36" s="1416"/>
      <c r="LTE36" s="1417"/>
      <c r="LTF36" s="1417"/>
      <c r="LTG36" s="1417"/>
      <c r="LTH36" s="1417"/>
      <c r="LTI36" s="1415"/>
      <c r="LTJ36" s="1415"/>
      <c r="LTK36" s="1415"/>
      <c r="LTL36" s="1416"/>
      <c r="LTM36" s="1416"/>
      <c r="LTN36" s="1416"/>
      <c r="LTO36" s="1417"/>
      <c r="LTP36" s="1417"/>
      <c r="LTQ36" s="1417"/>
      <c r="LTR36" s="1417"/>
      <c r="LTS36" s="1415"/>
      <c r="LTT36" s="1415"/>
      <c r="LTU36" s="1415"/>
      <c r="LTV36" s="1416"/>
      <c r="LTW36" s="1416"/>
      <c r="LTX36" s="1416"/>
      <c r="LTY36" s="1417"/>
      <c r="LTZ36" s="1417"/>
      <c r="LUA36" s="1417"/>
      <c r="LUB36" s="1417"/>
      <c r="LUC36" s="1415"/>
      <c r="LUD36" s="1415"/>
      <c r="LUE36" s="1415"/>
      <c r="LUF36" s="1416"/>
      <c r="LUG36" s="1416"/>
      <c r="LUH36" s="1416"/>
      <c r="LUI36" s="1417"/>
      <c r="LUJ36" s="1417"/>
      <c r="LUK36" s="1417"/>
      <c r="LUL36" s="1417"/>
      <c r="LUM36" s="1415"/>
      <c r="LUN36" s="1415"/>
      <c r="LUO36" s="1415"/>
      <c r="LUP36" s="1416"/>
      <c r="LUQ36" s="1416"/>
      <c r="LUR36" s="1416"/>
      <c r="LUS36" s="1417"/>
      <c r="LUT36" s="1417"/>
      <c r="LUU36" s="1417"/>
      <c r="LUV36" s="1417"/>
      <c r="LUW36" s="1415"/>
      <c r="LUX36" s="1415"/>
      <c r="LUY36" s="1415"/>
      <c r="LUZ36" s="1416"/>
      <c r="LVA36" s="1416"/>
      <c r="LVB36" s="1416"/>
      <c r="LVC36" s="1417"/>
      <c r="LVD36" s="1417"/>
      <c r="LVE36" s="1417"/>
      <c r="LVF36" s="1417"/>
      <c r="LVG36" s="1415"/>
      <c r="LVH36" s="1415"/>
      <c r="LVI36" s="1415"/>
      <c r="LVJ36" s="1416"/>
      <c r="LVK36" s="1416"/>
      <c r="LVL36" s="1416"/>
      <c r="LVM36" s="1417"/>
      <c r="LVN36" s="1417"/>
      <c r="LVO36" s="1417"/>
      <c r="LVP36" s="1417"/>
      <c r="LVQ36" s="1415"/>
      <c r="LVR36" s="1415"/>
      <c r="LVS36" s="1415"/>
      <c r="LVT36" s="1416"/>
      <c r="LVU36" s="1416"/>
      <c r="LVV36" s="1416"/>
      <c r="LVW36" s="1417"/>
      <c r="LVX36" s="1417"/>
      <c r="LVY36" s="1417"/>
      <c r="LVZ36" s="1417"/>
      <c r="LWA36" s="1415"/>
      <c r="LWB36" s="1415"/>
      <c r="LWC36" s="1415"/>
      <c r="LWD36" s="1416"/>
      <c r="LWE36" s="1416"/>
      <c r="LWF36" s="1416"/>
      <c r="LWG36" s="1417"/>
      <c r="LWH36" s="1417"/>
      <c r="LWI36" s="1417"/>
      <c r="LWJ36" s="1417"/>
      <c r="LWK36" s="1415"/>
      <c r="LWL36" s="1415"/>
      <c r="LWM36" s="1415"/>
      <c r="LWN36" s="1416"/>
      <c r="LWO36" s="1416"/>
      <c r="LWP36" s="1416"/>
      <c r="LWQ36" s="1417"/>
      <c r="LWR36" s="1417"/>
      <c r="LWS36" s="1417"/>
      <c r="LWT36" s="1417"/>
      <c r="LWU36" s="1415"/>
      <c r="LWV36" s="1415"/>
      <c r="LWW36" s="1415"/>
      <c r="LWX36" s="1416"/>
      <c r="LWY36" s="1416"/>
      <c r="LWZ36" s="1416"/>
      <c r="LXA36" s="1417"/>
      <c r="LXB36" s="1417"/>
      <c r="LXC36" s="1417"/>
      <c r="LXD36" s="1417"/>
      <c r="LXE36" s="1415"/>
      <c r="LXF36" s="1415"/>
      <c r="LXG36" s="1415"/>
      <c r="LXH36" s="1416"/>
      <c r="LXI36" s="1416"/>
      <c r="LXJ36" s="1416"/>
      <c r="LXK36" s="1417"/>
      <c r="LXL36" s="1417"/>
      <c r="LXM36" s="1417"/>
      <c r="LXN36" s="1417"/>
      <c r="LXO36" s="1415"/>
      <c r="LXP36" s="1415"/>
      <c r="LXQ36" s="1415"/>
      <c r="LXR36" s="1416"/>
      <c r="LXS36" s="1416"/>
      <c r="LXT36" s="1416"/>
      <c r="LXU36" s="1417"/>
      <c r="LXV36" s="1417"/>
      <c r="LXW36" s="1417"/>
      <c r="LXX36" s="1417"/>
      <c r="LXY36" s="1415"/>
      <c r="LXZ36" s="1415"/>
      <c r="LYA36" s="1415"/>
      <c r="LYB36" s="1416"/>
      <c r="LYC36" s="1416"/>
      <c r="LYD36" s="1416"/>
      <c r="LYE36" s="1417"/>
      <c r="LYF36" s="1417"/>
      <c r="LYG36" s="1417"/>
      <c r="LYH36" s="1417"/>
      <c r="LYI36" s="1415"/>
      <c r="LYJ36" s="1415"/>
      <c r="LYK36" s="1415"/>
      <c r="LYL36" s="1416"/>
      <c r="LYM36" s="1416"/>
      <c r="LYN36" s="1416"/>
      <c r="LYO36" s="1417"/>
      <c r="LYP36" s="1417"/>
      <c r="LYQ36" s="1417"/>
      <c r="LYR36" s="1417"/>
      <c r="LYS36" s="1415"/>
      <c r="LYT36" s="1415"/>
      <c r="LYU36" s="1415"/>
      <c r="LYV36" s="1416"/>
      <c r="LYW36" s="1416"/>
      <c r="LYX36" s="1416"/>
      <c r="LYY36" s="1417"/>
      <c r="LYZ36" s="1417"/>
      <c r="LZA36" s="1417"/>
      <c r="LZB36" s="1417"/>
      <c r="LZC36" s="1415"/>
      <c r="LZD36" s="1415"/>
      <c r="LZE36" s="1415"/>
      <c r="LZF36" s="1416"/>
      <c r="LZG36" s="1416"/>
      <c r="LZH36" s="1416"/>
      <c r="LZI36" s="1417"/>
      <c r="LZJ36" s="1417"/>
      <c r="LZK36" s="1417"/>
      <c r="LZL36" s="1417"/>
      <c r="LZM36" s="1415"/>
      <c r="LZN36" s="1415"/>
      <c r="LZO36" s="1415"/>
      <c r="LZP36" s="1416"/>
      <c r="LZQ36" s="1416"/>
      <c r="LZR36" s="1416"/>
      <c r="LZS36" s="1417"/>
      <c r="LZT36" s="1417"/>
      <c r="LZU36" s="1417"/>
      <c r="LZV36" s="1417"/>
      <c r="LZW36" s="1415"/>
      <c r="LZX36" s="1415"/>
      <c r="LZY36" s="1415"/>
      <c r="LZZ36" s="1416"/>
      <c r="MAA36" s="1416"/>
      <c r="MAB36" s="1416"/>
      <c r="MAC36" s="1417"/>
      <c r="MAD36" s="1417"/>
      <c r="MAE36" s="1417"/>
      <c r="MAF36" s="1417"/>
      <c r="MAG36" s="1415"/>
      <c r="MAH36" s="1415"/>
      <c r="MAI36" s="1415"/>
      <c r="MAJ36" s="1416"/>
      <c r="MAK36" s="1416"/>
      <c r="MAL36" s="1416"/>
      <c r="MAM36" s="1417"/>
      <c r="MAN36" s="1417"/>
      <c r="MAO36" s="1417"/>
      <c r="MAP36" s="1417"/>
      <c r="MAQ36" s="1415"/>
      <c r="MAR36" s="1415"/>
      <c r="MAS36" s="1415"/>
      <c r="MAT36" s="1416"/>
      <c r="MAU36" s="1416"/>
      <c r="MAV36" s="1416"/>
      <c r="MAW36" s="1417"/>
      <c r="MAX36" s="1417"/>
      <c r="MAY36" s="1417"/>
      <c r="MAZ36" s="1417"/>
      <c r="MBA36" s="1415"/>
      <c r="MBB36" s="1415"/>
      <c r="MBC36" s="1415"/>
      <c r="MBD36" s="1416"/>
      <c r="MBE36" s="1416"/>
      <c r="MBF36" s="1416"/>
      <c r="MBG36" s="1417"/>
      <c r="MBH36" s="1417"/>
      <c r="MBI36" s="1417"/>
      <c r="MBJ36" s="1417"/>
      <c r="MBK36" s="1415"/>
      <c r="MBL36" s="1415"/>
      <c r="MBM36" s="1415"/>
      <c r="MBN36" s="1416"/>
      <c r="MBO36" s="1416"/>
      <c r="MBP36" s="1416"/>
      <c r="MBQ36" s="1417"/>
      <c r="MBR36" s="1417"/>
      <c r="MBS36" s="1417"/>
      <c r="MBT36" s="1417"/>
      <c r="MBU36" s="1415"/>
      <c r="MBV36" s="1415"/>
      <c r="MBW36" s="1415"/>
      <c r="MBX36" s="1416"/>
      <c r="MBY36" s="1416"/>
      <c r="MBZ36" s="1416"/>
      <c r="MCA36" s="1417"/>
      <c r="MCB36" s="1417"/>
      <c r="MCC36" s="1417"/>
      <c r="MCD36" s="1417"/>
      <c r="MCE36" s="1415"/>
      <c r="MCF36" s="1415"/>
      <c r="MCG36" s="1415"/>
      <c r="MCH36" s="1416"/>
      <c r="MCI36" s="1416"/>
      <c r="MCJ36" s="1416"/>
      <c r="MCK36" s="1417"/>
      <c r="MCL36" s="1417"/>
      <c r="MCM36" s="1417"/>
      <c r="MCN36" s="1417"/>
      <c r="MCO36" s="1415"/>
      <c r="MCP36" s="1415"/>
      <c r="MCQ36" s="1415"/>
      <c r="MCR36" s="1416"/>
      <c r="MCS36" s="1416"/>
      <c r="MCT36" s="1416"/>
      <c r="MCU36" s="1417"/>
      <c r="MCV36" s="1417"/>
      <c r="MCW36" s="1417"/>
      <c r="MCX36" s="1417"/>
      <c r="MCY36" s="1415"/>
      <c r="MCZ36" s="1415"/>
      <c r="MDA36" s="1415"/>
      <c r="MDB36" s="1416"/>
      <c r="MDC36" s="1416"/>
      <c r="MDD36" s="1416"/>
      <c r="MDE36" s="1417"/>
      <c r="MDF36" s="1417"/>
      <c r="MDG36" s="1417"/>
      <c r="MDH36" s="1417"/>
      <c r="MDI36" s="1415"/>
      <c r="MDJ36" s="1415"/>
      <c r="MDK36" s="1415"/>
      <c r="MDL36" s="1416"/>
      <c r="MDM36" s="1416"/>
      <c r="MDN36" s="1416"/>
      <c r="MDO36" s="1417"/>
      <c r="MDP36" s="1417"/>
      <c r="MDQ36" s="1417"/>
      <c r="MDR36" s="1417"/>
      <c r="MDS36" s="1415"/>
      <c r="MDT36" s="1415"/>
      <c r="MDU36" s="1415"/>
      <c r="MDV36" s="1416"/>
      <c r="MDW36" s="1416"/>
      <c r="MDX36" s="1416"/>
      <c r="MDY36" s="1417"/>
      <c r="MDZ36" s="1417"/>
      <c r="MEA36" s="1417"/>
      <c r="MEB36" s="1417"/>
      <c r="MEC36" s="1415"/>
      <c r="MED36" s="1415"/>
      <c r="MEE36" s="1415"/>
      <c r="MEF36" s="1416"/>
      <c r="MEG36" s="1416"/>
      <c r="MEH36" s="1416"/>
      <c r="MEI36" s="1417"/>
      <c r="MEJ36" s="1417"/>
      <c r="MEK36" s="1417"/>
      <c r="MEL36" s="1417"/>
      <c r="MEM36" s="1415"/>
      <c r="MEN36" s="1415"/>
      <c r="MEO36" s="1415"/>
      <c r="MEP36" s="1416"/>
      <c r="MEQ36" s="1416"/>
      <c r="MER36" s="1416"/>
      <c r="MES36" s="1417"/>
      <c r="MET36" s="1417"/>
      <c r="MEU36" s="1417"/>
      <c r="MEV36" s="1417"/>
      <c r="MEW36" s="1415"/>
      <c r="MEX36" s="1415"/>
      <c r="MEY36" s="1415"/>
      <c r="MEZ36" s="1416"/>
      <c r="MFA36" s="1416"/>
      <c r="MFB36" s="1416"/>
      <c r="MFC36" s="1417"/>
      <c r="MFD36" s="1417"/>
      <c r="MFE36" s="1417"/>
      <c r="MFF36" s="1417"/>
      <c r="MFG36" s="1415"/>
      <c r="MFH36" s="1415"/>
      <c r="MFI36" s="1415"/>
      <c r="MFJ36" s="1416"/>
      <c r="MFK36" s="1416"/>
      <c r="MFL36" s="1416"/>
      <c r="MFM36" s="1417"/>
      <c r="MFN36" s="1417"/>
      <c r="MFO36" s="1417"/>
      <c r="MFP36" s="1417"/>
      <c r="MFQ36" s="1415"/>
      <c r="MFR36" s="1415"/>
      <c r="MFS36" s="1415"/>
      <c r="MFT36" s="1416"/>
      <c r="MFU36" s="1416"/>
      <c r="MFV36" s="1416"/>
      <c r="MFW36" s="1417"/>
      <c r="MFX36" s="1417"/>
      <c r="MFY36" s="1417"/>
      <c r="MFZ36" s="1417"/>
      <c r="MGA36" s="1415"/>
      <c r="MGB36" s="1415"/>
      <c r="MGC36" s="1415"/>
      <c r="MGD36" s="1416"/>
      <c r="MGE36" s="1416"/>
      <c r="MGF36" s="1416"/>
      <c r="MGG36" s="1417"/>
      <c r="MGH36" s="1417"/>
      <c r="MGI36" s="1417"/>
      <c r="MGJ36" s="1417"/>
      <c r="MGK36" s="1415"/>
      <c r="MGL36" s="1415"/>
      <c r="MGM36" s="1415"/>
      <c r="MGN36" s="1416"/>
      <c r="MGO36" s="1416"/>
      <c r="MGP36" s="1416"/>
      <c r="MGQ36" s="1417"/>
      <c r="MGR36" s="1417"/>
      <c r="MGS36" s="1417"/>
      <c r="MGT36" s="1417"/>
      <c r="MGU36" s="1415"/>
      <c r="MGV36" s="1415"/>
      <c r="MGW36" s="1415"/>
      <c r="MGX36" s="1416"/>
      <c r="MGY36" s="1416"/>
      <c r="MGZ36" s="1416"/>
      <c r="MHA36" s="1417"/>
      <c r="MHB36" s="1417"/>
      <c r="MHC36" s="1417"/>
      <c r="MHD36" s="1417"/>
      <c r="MHE36" s="1415"/>
      <c r="MHF36" s="1415"/>
      <c r="MHG36" s="1415"/>
      <c r="MHH36" s="1416"/>
      <c r="MHI36" s="1416"/>
      <c r="MHJ36" s="1416"/>
      <c r="MHK36" s="1417"/>
      <c r="MHL36" s="1417"/>
      <c r="MHM36" s="1417"/>
      <c r="MHN36" s="1417"/>
      <c r="MHO36" s="1415"/>
      <c r="MHP36" s="1415"/>
      <c r="MHQ36" s="1415"/>
      <c r="MHR36" s="1416"/>
      <c r="MHS36" s="1416"/>
      <c r="MHT36" s="1416"/>
      <c r="MHU36" s="1417"/>
      <c r="MHV36" s="1417"/>
      <c r="MHW36" s="1417"/>
      <c r="MHX36" s="1417"/>
      <c r="MHY36" s="1415"/>
      <c r="MHZ36" s="1415"/>
      <c r="MIA36" s="1415"/>
      <c r="MIB36" s="1416"/>
      <c r="MIC36" s="1416"/>
      <c r="MID36" s="1416"/>
      <c r="MIE36" s="1417"/>
      <c r="MIF36" s="1417"/>
      <c r="MIG36" s="1417"/>
      <c r="MIH36" s="1417"/>
      <c r="MII36" s="1415"/>
      <c r="MIJ36" s="1415"/>
      <c r="MIK36" s="1415"/>
      <c r="MIL36" s="1416"/>
      <c r="MIM36" s="1416"/>
      <c r="MIN36" s="1416"/>
      <c r="MIO36" s="1417"/>
      <c r="MIP36" s="1417"/>
      <c r="MIQ36" s="1417"/>
      <c r="MIR36" s="1417"/>
      <c r="MIS36" s="1415"/>
      <c r="MIT36" s="1415"/>
      <c r="MIU36" s="1415"/>
      <c r="MIV36" s="1416"/>
      <c r="MIW36" s="1416"/>
      <c r="MIX36" s="1416"/>
      <c r="MIY36" s="1417"/>
      <c r="MIZ36" s="1417"/>
      <c r="MJA36" s="1417"/>
      <c r="MJB36" s="1417"/>
      <c r="MJC36" s="1415"/>
      <c r="MJD36" s="1415"/>
      <c r="MJE36" s="1415"/>
      <c r="MJF36" s="1416"/>
      <c r="MJG36" s="1416"/>
      <c r="MJH36" s="1416"/>
      <c r="MJI36" s="1417"/>
      <c r="MJJ36" s="1417"/>
      <c r="MJK36" s="1417"/>
      <c r="MJL36" s="1417"/>
      <c r="MJM36" s="1415"/>
      <c r="MJN36" s="1415"/>
      <c r="MJO36" s="1415"/>
      <c r="MJP36" s="1416"/>
      <c r="MJQ36" s="1416"/>
      <c r="MJR36" s="1416"/>
      <c r="MJS36" s="1417"/>
      <c r="MJT36" s="1417"/>
      <c r="MJU36" s="1417"/>
      <c r="MJV36" s="1417"/>
      <c r="MJW36" s="1415"/>
      <c r="MJX36" s="1415"/>
      <c r="MJY36" s="1415"/>
      <c r="MJZ36" s="1416"/>
      <c r="MKA36" s="1416"/>
      <c r="MKB36" s="1416"/>
      <c r="MKC36" s="1417"/>
      <c r="MKD36" s="1417"/>
      <c r="MKE36" s="1417"/>
      <c r="MKF36" s="1417"/>
      <c r="MKG36" s="1415"/>
      <c r="MKH36" s="1415"/>
      <c r="MKI36" s="1415"/>
      <c r="MKJ36" s="1416"/>
      <c r="MKK36" s="1416"/>
      <c r="MKL36" s="1416"/>
      <c r="MKM36" s="1417"/>
      <c r="MKN36" s="1417"/>
      <c r="MKO36" s="1417"/>
      <c r="MKP36" s="1417"/>
      <c r="MKQ36" s="1415"/>
      <c r="MKR36" s="1415"/>
      <c r="MKS36" s="1415"/>
      <c r="MKT36" s="1416"/>
      <c r="MKU36" s="1416"/>
      <c r="MKV36" s="1416"/>
      <c r="MKW36" s="1417"/>
      <c r="MKX36" s="1417"/>
      <c r="MKY36" s="1417"/>
      <c r="MKZ36" s="1417"/>
      <c r="MLA36" s="1415"/>
      <c r="MLB36" s="1415"/>
      <c r="MLC36" s="1415"/>
      <c r="MLD36" s="1416"/>
      <c r="MLE36" s="1416"/>
      <c r="MLF36" s="1416"/>
      <c r="MLG36" s="1417"/>
      <c r="MLH36" s="1417"/>
      <c r="MLI36" s="1417"/>
      <c r="MLJ36" s="1417"/>
      <c r="MLK36" s="1415"/>
      <c r="MLL36" s="1415"/>
      <c r="MLM36" s="1415"/>
      <c r="MLN36" s="1416"/>
      <c r="MLO36" s="1416"/>
      <c r="MLP36" s="1416"/>
      <c r="MLQ36" s="1417"/>
      <c r="MLR36" s="1417"/>
      <c r="MLS36" s="1417"/>
      <c r="MLT36" s="1417"/>
      <c r="MLU36" s="1415"/>
      <c r="MLV36" s="1415"/>
      <c r="MLW36" s="1415"/>
      <c r="MLX36" s="1416"/>
      <c r="MLY36" s="1416"/>
      <c r="MLZ36" s="1416"/>
      <c r="MMA36" s="1417"/>
      <c r="MMB36" s="1417"/>
      <c r="MMC36" s="1417"/>
      <c r="MMD36" s="1417"/>
      <c r="MME36" s="1415"/>
      <c r="MMF36" s="1415"/>
      <c r="MMG36" s="1415"/>
      <c r="MMH36" s="1416"/>
      <c r="MMI36" s="1416"/>
      <c r="MMJ36" s="1416"/>
      <c r="MMK36" s="1417"/>
      <c r="MML36" s="1417"/>
      <c r="MMM36" s="1417"/>
      <c r="MMN36" s="1417"/>
      <c r="MMO36" s="1415"/>
      <c r="MMP36" s="1415"/>
      <c r="MMQ36" s="1415"/>
      <c r="MMR36" s="1416"/>
      <c r="MMS36" s="1416"/>
      <c r="MMT36" s="1416"/>
      <c r="MMU36" s="1417"/>
      <c r="MMV36" s="1417"/>
      <c r="MMW36" s="1417"/>
      <c r="MMX36" s="1417"/>
      <c r="MMY36" s="1415"/>
      <c r="MMZ36" s="1415"/>
      <c r="MNA36" s="1415"/>
      <c r="MNB36" s="1416"/>
      <c r="MNC36" s="1416"/>
      <c r="MND36" s="1416"/>
      <c r="MNE36" s="1417"/>
      <c r="MNF36" s="1417"/>
      <c r="MNG36" s="1417"/>
      <c r="MNH36" s="1417"/>
      <c r="MNI36" s="1415"/>
      <c r="MNJ36" s="1415"/>
      <c r="MNK36" s="1415"/>
      <c r="MNL36" s="1416"/>
      <c r="MNM36" s="1416"/>
      <c r="MNN36" s="1416"/>
      <c r="MNO36" s="1417"/>
      <c r="MNP36" s="1417"/>
      <c r="MNQ36" s="1417"/>
      <c r="MNR36" s="1417"/>
      <c r="MNS36" s="1415"/>
      <c r="MNT36" s="1415"/>
      <c r="MNU36" s="1415"/>
      <c r="MNV36" s="1416"/>
      <c r="MNW36" s="1416"/>
      <c r="MNX36" s="1416"/>
      <c r="MNY36" s="1417"/>
      <c r="MNZ36" s="1417"/>
      <c r="MOA36" s="1417"/>
      <c r="MOB36" s="1417"/>
      <c r="MOC36" s="1415"/>
      <c r="MOD36" s="1415"/>
      <c r="MOE36" s="1415"/>
      <c r="MOF36" s="1416"/>
      <c r="MOG36" s="1416"/>
      <c r="MOH36" s="1416"/>
      <c r="MOI36" s="1417"/>
      <c r="MOJ36" s="1417"/>
      <c r="MOK36" s="1417"/>
      <c r="MOL36" s="1417"/>
      <c r="MOM36" s="1415"/>
      <c r="MON36" s="1415"/>
      <c r="MOO36" s="1415"/>
      <c r="MOP36" s="1416"/>
      <c r="MOQ36" s="1416"/>
      <c r="MOR36" s="1416"/>
      <c r="MOS36" s="1417"/>
      <c r="MOT36" s="1417"/>
      <c r="MOU36" s="1417"/>
      <c r="MOV36" s="1417"/>
      <c r="MOW36" s="1415"/>
      <c r="MOX36" s="1415"/>
      <c r="MOY36" s="1415"/>
      <c r="MOZ36" s="1416"/>
      <c r="MPA36" s="1416"/>
      <c r="MPB36" s="1416"/>
      <c r="MPC36" s="1417"/>
      <c r="MPD36" s="1417"/>
      <c r="MPE36" s="1417"/>
      <c r="MPF36" s="1417"/>
      <c r="MPG36" s="1415"/>
      <c r="MPH36" s="1415"/>
      <c r="MPI36" s="1415"/>
      <c r="MPJ36" s="1416"/>
      <c r="MPK36" s="1416"/>
      <c r="MPL36" s="1416"/>
      <c r="MPM36" s="1417"/>
      <c r="MPN36" s="1417"/>
      <c r="MPO36" s="1417"/>
      <c r="MPP36" s="1417"/>
      <c r="MPQ36" s="1415"/>
      <c r="MPR36" s="1415"/>
      <c r="MPS36" s="1415"/>
      <c r="MPT36" s="1416"/>
      <c r="MPU36" s="1416"/>
      <c r="MPV36" s="1416"/>
      <c r="MPW36" s="1417"/>
      <c r="MPX36" s="1417"/>
      <c r="MPY36" s="1417"/>
      <c r="MPZ36" s="1417"/>
      <c r="MQA36" s="1415"/>
      <c r="MQB36" s="1415"/>
      <c r="MQC36" s="1415"/>
      <c r="MQD36" s="1416"/>
      <c r="MQE36" s="1416"/>
      <c r="MQF36" s="1416"/>
      <c r="MQG36" s="1417"/>
      <c r="MQH36" s="1417"/>
      <c r="MQI36" s="1417"/>
      <c r="MQJ36" s="1417"/>
      <c r="MQK36" s="1415"/>
      <c r="MQL36" s="1415"/>
      <c r="MQM36" s="1415"/>
      <c r="MQN36" s="1416"/>
      <c r="MQO36" s="1416"/>
      <c r="MQP36" s="1416"/>
      <c r="MQQ36" s="1417"/>
      <c r="MQR36" s="1417"/>
      <c r="MQS36" s="1417"/>
      <c r="MQT36" s="1417"/>
      <c r="MQU36" s="1415"/>
      <c r="MQV36" s="1415"/>
      <c r="MQW36" s="1415"/>
      <c r="MQX36" s="1416"/>
      <c r="MQY36" s="1416"/>
      <c r="MQZ36" s="1416"/>
      <c r="MRA36" s="1417"/>
      <c r="MRB36" s="1417"/>
      <c r="MRC36" s="1417"/>
      <c r="MRD36" s="1417"/>
      <c r="MRE36" s="1415"/>
      <c r="MRF36" s="1415"/>
      <c r="MRG36" s="1415"/>
      <c r="MRH36" s="1416"/>
      <c r="MRI36" s="1416"/>
      <c r="MRJ36" s="1416"/>
      <c r="MRK36" s="1417"/>
      <c r="MRL36" s="1417"/>
      <c r="MRM36" s="1417"/>
      <c r="MRN36" s="1417"/>
      <c r="MRO36" s="1415"/>
      <c r="MRP36" s="1415"/>
      <c r="MRQ36" s="1415"/>
      <c r="MRR36" s="1416"/>
      <c r="MRS36" s="1416"/>
      <c r="MRT36" s="1416"/>
      <c r="MRU36" s="1417"/>
      <c r="MRV36" s="1417"/>
      <c r="MRW36" s="1417"/>
      <c r="MRX36" s="1417"/>
      <c r="MRY36" s="1415"/>
      <c r="MRZ36" s="1415"/>
      <c r="MSA36" s="1415"/>
      <c r="MSB36" s="1416"/>
      <c r="MSC36" s="1416"/>
      <c r="MSD36" s="1416"/>
      <c r="MSE36" s="1417"/>
      <c r="MSF36" s="1417"/>
      <c r="MSG36" s="1417"/>
      <c r="MSH36" s="1417"/>
      <c r="MSI36" s="1415"/>
      <c r="MSJ36" s="1415"/>
      <c r="MSK36" s="1415"/>
      <c r="MSL36" s="1416"/>
      <c r="MSM36" s="1416"/>
      <c r="MSN36" s="1416"/>
      <c r="MSO36" s="1417"/>
      <c r="MSP36" s="1417"/>
      <c r="MSQ36" s="1417"/>
      <c r="MSR36" s="1417"/>
      <c r="MSS36" s="1415"/>
      <c r="MST36" s="1415"/>
      <c r="MSU36" s="1415"/>
      <c r="MSV36" s="1416"/>
      <c r="MSW36" s="1416"/>
      <c r="MSX36" s="1416"/>
      <c r="MSY36" s="1417"/>
      <c r="MSZ36" s="1417"/>
      <c r="MTA36" s="1417"/>
      <c r="MTB36" s="1417"/>
      <c r="MTC36" s="1415"/>
      <c r="MTD36" s="1415"/>
      <c r="MTE36" s="1415"/>
      <c r="MTF36" s="1416"/>
      <c r="MTG36" s="1416"/>
      <c r="MTH36" s="1416"/>
      <c r="MTI36" s="1417"/>
      <c r="MTJ36" s="1417"/>
      <c r="MTK36" s="1417"/>
      <c r="MTL36" s="1417"/>
      <c r="MTM36" s="1415"/>
      <c r="MTN36" s="1415"/>
      <c r="MTO36" s="1415"/>
      <c r="MTP36" s="1416"/>
      <c r="MTQ36" s="1416"/>
      <c r="MTR36" s="1416"/>
      <c r="MTS36" s="1417"/>
      <c r="MTT36" s="1417"/>
      <c r="MTU36" s="1417"/>
      <c r="MTV36" s="1417"/>
      <c r="MTW36" s="1415"/>
      <c r="MTX36" s="1415"/>
      <c r="MTY36" s="1415"/>
      <c r="MTZ36" s="1416"/>
      <c r="MUA36" s="1416"/>
      <c r="MUB36" s="1416"/>
      <c r="MUC36" s="1417"/>
      <c r="MUD36" s="1417"/>
      <c r="MUE36" s="1417"/>
      <c r="MUF36" s="1417"/>
      <c r="MUG36" s="1415"/>
      <c r="MUH36" s="1415"/>
      <c r="MUI36" s="1415"/>
      <c r="MUJ36" s="1416"/>
      <c r="MUK36" s="1416"/>
      <c r="MUL36" s="1416"/>
      <c r="MUM36" s="1417"/>
      <c r="MUN36" s="1417"/>
      <c r="MUO36" s="1417"/>
      <c r="MUP36" s="1417"/>
      <c r="MUQ36" s="1415"/>
      <c r="MUR36" s="1415"/>
      <c r="MUS36" s="1415"/>
      <c r="MUT36" s="1416"/>
      <c r="MUU36" s="1416"/>
      <c r="MUV36" s="1416"/>
      <c r="MUW36" s="1417"/>
      <c r="MUX36" s="1417"/>
      <c r="MUY36" s="1417"/>
      <c r="MUZ36" s="1417"/>
      <c r="MVA36" s="1415"/>
      <c r="MVB36" s="1415"/>
      <c r="MVC36" s="1415"/>
      <c r="MVD36" s="1416"/>
      <c r="MVE36" s="1416"/>
      <c r="MVF36" s="1416"/>
      <c r="MVG36" s="1417"/>
      <c r="MVH36" s="1417"/>
      <c r="MVI36" s="1417"/>
      <c r="MVJ36" s="1417"/>
      <c r="MVK36" s="1415"/>
      <c r="MVL36" s="1415"/>
      <c r="MVM36" s="1415"/>
      <c r="MVN36" s="1416"/>
      <c r="MVO36" s="1416"/>
      <c r="MVP36" s="1416"/>
      <c r="MVQ36" s="1417"/>
      <c r="MVR36" s="1417"/>
      <c r="MVS36" s="1417"/>
      <c r="MVT36" s="1417"/>
      <c r="MVU36" s="1415"/>
      <c r="MVV36" s="1415"/>
      <c r="MVW36" s="1415"/>
      <c r="MVX36" s="1416"/>
      <c r="MVY36" s="1416"/>
      <c r="MVZ36" s="1416"/>
      <c r="MWA36" s="1417"/>
      <c r="MWB36" s="1417"/>
      <c r="MWC36" s="1417"/>
      <c r="MWD36" s="1417"/>
      <c r="MWE36" s="1415"/>
      <c r="MWF36" s="1415"/>
      <c r="MWG36" s="1415"/>
      <c r="MWH36" s="1416"/>
      <c r="MWI36" s="1416"/>
      <c r="MWJ36" s="1416"/>
      <c r="MWK36" s="1417"/>
      <c r="MWL36" s="1417"/>
      <c r="MWM36" s="1417"/>
      <c r="MWN36" s="1417"/>
      <c r="MWO36" s="1415"/>
      <c r="MWP36" s="1415"/>
      <c r="MWQ36" s="1415"/>
      <c r="MWR36" s="1416"/>
      <c r="MWS36" s="1416"/>
      <c r="MWT36" s="1416"/>
      <c r="MWU36" s="1417"/>
      <c r="MWV36" s="1417"/>
      <c r="MWW36" s="1417"/>
      <c r="MWX36" s="1417"/>
      <c r="MWY36" s="1415"/>
      <c r="MWZ36" s="1415"/>
      <c r="MXA36" s="1415"/>
      <c r="MXB36" s="1416"/>
      <c r="MXC36" s="1416"/>
      <c r="MXD36" s="1416"/>
      <c r="MXE36" s="1417"/>
      <c r="MXF36" s="1417"/>
      <c r="MXG36" s="1417"/>
      <c r="MXH36" s="1417"/>
      <c r="MXI36" s="1415"/>
      <c r="MXJ36" s="1415"/>
      <c r="MXK36" s="1415"/>
      <c r="MXL36" s="1416"/>
      <c r="MXM36" s="1416"/>
      <c r="MXN36" s="1416"/>
      <c r="MXO36" s="1417"/>
      <c r="MXP36" s="1417"/>
      <c r="MXQ36" s="1417"/>
      <c r="MXR36" s="1417"/>
      <c r="MXS36" s="1415"/>
      <c r="MXT36" s="1415"/>
      <c r="MXU36" s="1415"/>
      <c r="MXV36" s="1416"/>
      <c r="MXW36" s="1416"/>
      <c r="MXX36" s="1416"/>
      <c r="MXY36" s="1417"/>
      <c r="MXZ36" s="1417"/>
      <c r="MYA36" s="1417"/>
      <c r="MYB36" s="1417"/>
      <c r="MYC36" s="1415"/>
      <c r="MYD36" s="1415"/>
      <c r="MYE36" s="1415"/>
      <c r="MYF36" s="1416"/>
      <c r="MYG36" s="1416"/>
      <c r="MYH36" s="1416"/>
      <c r="MYI36" s="1417"/>
      <c r="MYJ36" s="1417"/>
      <c r="MYK36" s="1417"/>
      <c r="MYL36" s="1417"/>
      <c r="MYM36" s="1415"/>
      <c r="MYN36" s="1415"/>
      <c r="MYO36" s="1415"/>
      <c r="MYP36" s="1416"/>
      <c r="MYQ36" s="1416"/>
      <c r="MYR36" s="1416"/>
      <c r="MYS36" s="1417"/>
      <c r="MYT36" s="1417"/>
      <c r="MYU36" s="1417"/>
      <c r="MYV36" s="1417"/>
      <c r="MYW36" s="1415"/>
      <c r="MYX36" s="1415"/>
      <c r="MYY36" s="1415"/>
      <c r="MYZ36" s="1416"/>
      <c r="MZA36" s="1416"/>
      <c r="MZB36" s="1416"/>
      <c r="MZC36" s="1417"/>
      <c r="MZD36" s="1417"/>
      <c r="MZE36" s="1417"/>
      <c r="MZF36" s="1417"/>
      <c r="MZG36" s="1415"/>
      <c r="MZH36" s="1415"/>
      <c r="MZI36" s="1415"/>
      <c r="MZJ36" s="1416"/>
      <c r="MZK36" s="1416"/>
      <c r="MZL36" s="1416"/>
      <c r="MZM36" s="1417"/>
      <c r="MZN36" s="1417"/>
      <c r="MZO36" s="1417"/>
      <c r="MZP36" s="1417"/>
      <c r="MZQ36" s="1415"/>
      <c r="MZR36" s="1415"/>
      <c r="MZS36" s="1415"/>
      <c r="MZT36" s="1416"/>
      <c r="MZU36" s="1416"/>
      <c r="MZV36" s="1416"/>
      <c r="MZW36" s="1417"/>
      <c r="MZX36" s="1417"/>
      <c r="MZY36" s="1417"/>
      <c r="MZZ36" s="1417"/>
      <c r="NAA36" s="1415"/>
      <c r="NAB36" s="1415"/>
      <c r="NAC36" s="1415"/>
      <c r="NAD36" s="1416"/>
      <c r="NAE36" s="1416"/>
      <c r="NAF36" s="1416"/>
      <c r="NAG36" s="1417"/>
      <c r="NAH36" s="1417"/>
      <c r="NAI36" s="1417"/>
      <c r="NAJ36" s="1417"/>
      <c r="NAK36" s="1415"/>
      <c r="NAL36" s="1415"/>
      <c r="NAM36" s="1415"/>
      <c r="NAN36" s="1416"/>
      <c r="NAO36" s="1416"/>
      <c r="NAP36" s="1416"/>
      <c r="NAQ36" s="1417"/>
      <c r="NAR36" s="1417"/>
      <c r="NAS36" s="1417"/>
      <c r="NAT36" s="1417"/>
      <c r="NAU36" s="1415"/>
      <c r="NAV36" s="1415"/>
      <c r="NAW36" s="1415"/>
      <c r="NAX36" s="1416"/>
      <c r="NAY36" s="1416"/>
      <c r="NAZ36" s="1416"/>
      <c r="NBA36" s="1417"/>
      <c r="NBB36" s="1417"/>
      <c r="NBC36" s="1417"/>
      <c r="NBD36" s="1417"/>
      <c r="NBE36" s="1415"/>
      <c r="NBF36" s="1415"/>
      <c r="NBG36" s="1415"/>
      <c r="NBH36" s="1416"/>
      <c r="NBI36" s="1416"/>
      <c r="NBJ36" s="1416"/>
      <c r="NBK36" s="1417"/>
      <c r="NBL36" s="1417"/>
      <c r="NBM36" s="1417"/>
      <c r="NBN36" s="1417"/>
      <c r="NBO36" s="1415"/>
      <c r="NBP36" s="1415"/>
      <c r="NBQ36" s="1415"/>
      <c r="NBR36" s="1416"/>
      <c r="NBS36" s="1416"/>
      <c r="NBT36" s="1416"/>
      <c r="NBU36" s="1417"/>
      <c r="NBV36" s="1417"/>
      <c r="NBW36" s="1417"/>
      <c r="NBX36" s="1417"/>
      <c r="NBY36" s="1415"/>
      <c r="NBZ36" s="1415"/>
      <c r="NCA36" s="1415"/>
      <c r="NCB36" s="1416"/>
      <c r="NCC36" s="1416"/>
      <c r="NCD36" s="1416"/>
      <c r="NCE36" s="1417"/>
      <c r="NCF36" s="1417"/>
      <c r="NCG36" s="1417"/>
      <c r="NCH36" s="1417"/>
      <c r="NCI36" s="1415"/>
      <c r="NCJ36" s="1415"/>
      <c r="NCK36" s="1415"/>
      <c r="NCL36" s="1416"/>
      <c r="NCM36" s="1416"/>
      <c r="NCN36" s="1416"/>
      <c r="NCO36" s="1417"/>
      <c r="NCP36" s="1417"/>
      <c r="NCQ36" s="1417"/>
      <c r="NCR36" s="1417"/>
      <c r="NCS36" s="1415"/>
      <c r="NCT36" s="1415"/>
      <c r="NCU36" s="1415"/>
      <c r="NCV36" s="1416"/>
      <c r="NCW36" s="1416"/>
      <c r="NCX36" s="1416"/>
      <c r="NCY36" s="1417"/>
      <c r="NCZ36" s="1417"/>
      <c r="NDA36" s="1417"/>
      <c r="NDB36" s="1417"/>
      <c r="NDC36" s="1415"/>
      <c r="NDD36" s="1415"/>
      <c r="NDE36" s="1415"/>
      <c r="NDF36" s="1416"/>
      <c r="NDG36" s="1416"/>
      <c r="NDH36" s="1416"/>
      <c r="NDI36" s="1417"/>
      <c r="NDJ36" s="1417"/>
      <c r="NDK36" s="1417"/>
      <c r="NDL36" s="1417"/>
      <c r="NDM36" s="1415"/>
      <c r="NDN36" s="1415"/>
      <c r="NDO36" s="1415"/>
      <c r="NDP36" s="1416"/>
      <c r="NDQ36" s="1416"/>
      <c r="NDR36" s="1416"/>
      <c r="NDS36" s="1417"/>
      <c r="NDT36" s="1417"/>
      <c r="NDU36" s="1417"/>
      <c r="NDV36" s="1417"/>
      <c r="NDW36" s="1415"/>
      <c r="NDX36" s="1415"/>
      <c r="NDY36" s="1415"/>
      <c r="NDZ36" s="1416"/>
      <c r="NEA36" s="1416"/>
      <c r="NEB36" s="1416"/>
      <c r="NEC36" s="1417"/>
      <c r="NED36" s="1417"/>
      <c r="NEE36" s="1417"/>
      <c r="NEF36" s="1417"/>
      <c r="NEG36" s="1415"/>
      <c r="NEH36" s="1415"/>
      <c r="NEI36" s="1415"/>
      <c r="NEJ36" s="1416"/>
      <c r="NEK36" s="1416"/>
      <c r="NEL36" s="1416"/>
      <c r="NEM36" s="1417"/>
      <c r="NEN36" s="1417"/>
      <c r="NEO36" s="1417"/>
      <c r="NEP36" s="1417"/>
      <c r="NEQ36" s="1415"/>
      <c r="NER36" s="1415"/>
      <c r="NES36" s="1415"/>
      <c r="NET36" s="1416"/>
      <c r="NEU36" s="1416"/>
      <c r="NEV36" s="1416"/>
      <c r="NEW36" s="1417"/>
      <c r="NEX36" s="1417"/>
      <c r="NEY36" s="1417"/>
      <c r="NEZ36" s="1417"/>
      <c r="NFA36" s="1415"/>
      <c r="NFB36" s="1415"/>
      <c r="NFC36" s="1415"/>
      <c r="NFD36" s="1416"/>
      <c r="NFE36" s="1416"/>
      <c r="NFF36" s="1416"/>
      <c r="NFG36" s="1417"/>
      <c r="NFH36" s="1417"/>
      <c r="NFI36" s="1417"/>
      <c r="NFJ36" s="1417"/>
      <c r="NFK36" s="1415"/>
      <c r="NFL36" s="1415"/>
      <c r="NFM36" s="1415"/>
      <c r="NFN36" s="1416"/>
      <c r="NFO36" s="1416"/>
      <c r="NFP36" s="1416"/>
      <c r="NFQ36" s="1417"/>
      <c r="NFR36" s="1417"/>
      <c r="NFS36" s="1417"/>
      <c r="NFT36" s="1417"/>
      <c r="NFU36" s="1415"/>
      <c r="NFV36" s="1415"/>
      <c r="NFW36" s="1415"/>
      <c r="NFX36" s="1416"/>
      <c r="NFY36" s="1416"/>
      <c r="NFZ36" s="1416"/>
      <c r="NGA36" s="1417"/>
      <c r="NGB36" s="1417"/>
      <c r="NGC36" s="1417"/>
      <c r="NGD36" s="1417"/>
      <c r="NGE36" s="1415"/>
      <c r="NGF36" s="1415"/>
      <c r="NGG36" s="1415"/>
      <c r="NGH36" s="1416"/>
      <c r="NGI36" s="1416"/>
      <c r="NGJ36" s="1416"/>
      <c r="NGK36" s="1417"/>
      <c r="NGL36" s="1417"/>
      <c r="NGM36" s="1417"/>
      <c r="NGN36" s="1417"/>
      <c r="NGO36" s="1415"/>
      <c r="NGP36" s="1415"/>
      <c r="NGQ36" s="1415"/>
      <c r="NGR36" s="1416"/>
      <c r="NGS36" s="1416"/>
      <c r="NGT36" s="1416"/>
      <c r="NGU36" s="1417"/>
      <c r="NGV36" s="1417"/>
      <c r="NGW36" s="1417"/>
      <c r="NGX36" s="1417"/>
      <c r="NGY36" s="1415"/>
      <c r="NGZ36" s="1415"/>
      <c r="NHA36" s="1415"/>
      <c r="NHB36" s="1416"/>
      <c r="NHC36" s="1416"/>
      <c r="NHD36" s="1416"/>
      <c r="NHE36" s="1417"/>
      <c r="NHF36" s="1417"/>
      <c r="NHG36" s="1417"/>
      <c r="NHH36" s="1417"/>
      <c r="NHI36" s="1415"/>
      <c r="NHJ36" s="1415"/>
      <c r="NHK36" s="1415"/>
      <c r="NHL36" s="1416"/>
      <c r="NHM36" s="1416"/>
      <c r="NHN36" s="1416"/>
      <c r="NHO36" s="1417"/>
      <c r="NHP36" s="1417"/>
      <c r="NHQ36" s="1417"/>
      <c r="NHR36" s="1417"/>
      <c r="NHS36" s="1415"/>
      <c r="NHT36" s="1415"/>
      <c r="NHU36" s="1415"/>
      <c r="NHV36" s="1416"/>
      <c r="NHW36" s="1416"/>
      <c r="NHX36" s="1416"/>
      <c r="NHY36" s="1417"/>
      <c r="NHZ36" s="1417"/>
      <c r="NIA36" s="1417"/>
      <c r="NIB36" s="1417"/>
      <c r="NIC36" s="1415"/>
      <c r="NID36" s="1415"/>
      <c r="NIE36" s="1415"/>
      <c r="NIF36" s="1416"/>
      <c r="NIG36" s="1416"/>
      <c r="NIH36" s="1416"/>
      <c r="NII36" s="1417"/>
      <c r="NIJ36" s="1417"/>
      <c r="NIK36" s="1417"/>
      <c r="NIL36" s="1417"/>
      <c r="NIM36" s="1415"/>
      <c r="NIN36" s="1415"/>
      <c r="NIO36" s="1415"/>
      <c r="NIP36" s="1416"/>
      <c r="NIQ36" s="1416"/>
      <c r="NIR36" s="1416"/>
      <c r="NIS36" s="1417"/>
      <c r="NIT36" s="1417"/>
      <c r="NIU36" s="1417"/>
      <c r="NIV36" s="1417"/>
      <c r="NIW36" s="1415"/>
      <c r="NIX36" s="1415"/>
      <c r="NIY36" s="1415"/>
      <c r="NIZ36" s="1416"/>
      <c r="NJA36" s="1416"/>
      <c r="NJB36" s="1416"/>
      <c r="NJC36" s="1417"/>
      <c r="NJD36" s="1417"/>
      <c r="NJE36" s="1417"/>
      <c r="NJF36" s="1417"/>
      <c r="NJG36" s="1415"/>
      <c r="NJH36" s="1415"/>
      <c r="NJI36" s="1415"/>
      <c r="NJJ36" s="1416"/>
      <c r="NJK36" s="1416"/>
      <c r="NJL36" s="1416"/>
      <c r="NJM36" s="1417"/>
      <c r="NJN36" s="1417"/>
      <c r="NJO36" s="1417"/>
      <c r="NJP36" s="1417"/>
      <c r="NJQ36" s="1415"/>
      <c r="NJR36" s="1415"/>
      <c r="NJS36" s="1415"/>
      <c r="NJT36" s="1416"/>
      <c r="NJU36" s="1416"/>
      <c r="NJV36" s="1416"/>
      <c r="NJW36" s="1417"/>
      <c r="NJX36" s="1417"/>
      <c r="NJY36" s="1417"/>
      <c r="NJZ36" s="1417"/>
      <c r="NKA36" s="1415"/>
      <c r="NKB36" s="1415"/>
      <c r="NKC36" s="1415"/>
      <c r="NKD36" s="1416"/>
      <c r="NKE36" s="1416"/>
      <c r="NKF36" s="1416"/>
      <c r="NKG36" s="1417"/>
      <c r="NKH36" s="1417"/>
      <c r="NKI36" s="1417"/>
      <c r="NKJ36" s="1417"/>
      <c r="NKK36" s="1415"/>
      <c r="NKL36" s="1415"/>
      <c r="NKM36" s="1415"/>
      <c r="NKN36" s="1416"/>
      <c r="NKO36" s="1416"/>
      <c r="NKP36" s="1416"/>
      <c r="NKQ36" s="1417"/>
      <c r="NKR36" s="1417"/>
      <c r="NKS36" s="1417"/>
      <c r="NKT36" s="1417"/>
      <c r="NKU36" s="1415"/>
      <c r="NKV36" s="1415"/>
      <c r="NKW36" s="1415"/>
      <c r="NKX36" s="1416"/>
      <c r="NKY36" s="1416"/>
      <c r="NKZ36" s="1416"/>
      <c r="NLA36" s="1417"/>
      <c r="NLB36" s="1417"/>
      <c r="NLC36" s="1417"/>
      <c r="NLD36" s="1417"/>
      <c r="NLE36" s="1415"/>
      <c r="NLF36" s="1415"/>
      <c r="NLG36" s="1415"/>
      <c r="NLH36" s="1416"/>
      <c r="NLI36" s="1416"/>
      <c r="NLJ36" s="1416"/>
      <c r="NLK36" s="1417"/>
      <c r="NLL36" s="1417"/>
      <c r="NLM36" s="1417"/>
      <c r="NLN36" s="1417"/>
      <c r="NLO36" s="1415"/>
      <c r="NLP36" s="1415"/>
      <c r="NLQ36" s="1415"/>
      <c r="NLR36" s="1416"/>
      <c r="NLS36" s="1416"/>
      <c r="NLT36" s="1416"/>
      <c r="NLU36" s="1417"/>
      <c r="NLV36" s="1417"/>
      <c r="NLW36" s="1417"/>
      <c r="NLX36" s="1417"/>
      <c r="NLY36" s="1415"/>
      <c r="NLZ36" s="1415"/>
      <c r="NMA36" s="1415"/>
      <c r="NMB36" s="1416"/>
      <c r="NMC36" s="1416"/>
      <c r="NMD36" s="1416"/>
      <c r="NME36" s="1417"/>
      <c r="NMF36" s="1417"/>
      <c r="NMG36" s="1417"/>
      <c r="NMH36" s="1417"/>
      <c r="NMI36" s="1415"/>
      <c r="NMJ36" s="1415"/>
      <c r="NMK36" s="1415"/>
      <c r="NML36" s="1416"/>
      <c r="NMM36" s="1416"/>
      <c r="NMN36" s="1416"/>
      <c r="NMO36" s="1417"/>
      <c r="NMP36" s="1417"/>
      <c r="NMQ36" s="1417"/>
      <c r="NMR36" s="1417"/>
      <c r="NMS36" s="1415"/>
      <c r="NMT36" s="1415"/>
      <c r="NMU36" s="1415"/>
      <c r="NMV36" s="1416"/>
      <c r="NMW36" s="1416"/>
      <c r="NMX36" s="1416"/>
      <c r="NMY36" s="1417"/>
      <c r="NMZ36" s="1417"/>
      <c r="NNA36" s="1417"/>
      <c r="NNB36" s="1417"/>
      <c r="NNC36" s="1415"/>
      <c r="NND36" s="1415"/>
      <c r="NNE36" s="1415"/>
      <c r="NNF36" s="1416"/>
      <c r="NNG36" s="1416"/>
      <c r="NNH36" s="1416"/>
      <c r="NNI36" s="1417"/>
      <c r="NNJ36" s="1417"/>
      <c r="NNK36" s="1417"/>
      <c r="NNL36" s="1417"/>
      <c r="NNM36" s="1415"/>
      <c r="NNN36" s="1415"/>
      <c r="NNO36" s="1415"/>
      <c r="NNP36" s="1416"/>
      <c r="NNQ36" s="1416"/>
      <c r="NNR36" s="1416"/>
      <c r="NNS36" s="1417"/>
      <c r="NNT36" s="1417"/>
      <c r="NNU36" s="1417"/>
      <c r="NNV36" s="1417"/>
      <c r="NNW36" s="1415"/>
      <c r="NNX36" s="1415"/>
      <c r="NNY36" s="1415"/>
      <c r="NNZ36" s="1416"/>
      <c r="NOA36" s="1416"/>
      <c r="NOB36" s="1416"/>
      <c r="NOC36" s="1417"/>
      <c r="NOD36" s="1417"/>
      <c r="NOE36" s="1417"/>
      <c r="NOF36" s="1417"/>
      <c r="NOG36" s="1415"/>
      <c r="NOH36" s="1415"/>
      <c r="NOI36" s="1415"/>
      <c r="NOJ36" s="1416"/>
      <c r="NOK36" s="1416"/>
      <c r="NOL36" s="1416"/>
      <c r="NOM36" s="1417"/>
      <c r="NON36" s="1417"/>
      <c r="NOO36" s="1417"/>
      <c r="NOP36" s="1417"/>
      <c r="NOQ36" s="1415"/>
      <c r="NOR36" s="1415"/>
      <c r="NOS36" s="1415"/>
      <c r="NOT36" s="1416"/>
      <c r="NOU36" s="1416"/>
      <c r="NOV36" s="1416"/>
      <c r="NOW36" s="1417"/>
      <c r="NOX36" s="1417"/>
      <c r="NOY36" s="1417"/>
      <c r="NOZ36" s="1417"/>
      <c r="NPA36" s="1415"/>
      <c r="NPB36" s="1415"/>
      <c r="NPC36" s="1415"/>
      <c r="NPD36" s="1416"/>
      <c r="NPE36" s="1416"/>
      <c r="NPF36" s="1416"/>
      <c r="NPG36" s="1417"/>
      <c r="NPH36" s="1417"/>
      <c r="NPI36" s="1417"/>
      <c r="NPJ36" s="1417"/>
      <c r="NPK36" s="1415"/>
      <c r="NPL36" s="1415"/>
      <c r="NPM36" s="1415"/>
      <c r="NPN36" s="1416"/>
      <c r="NPO36" s="1416"/>
      <c r="NPP36" s="1416"/>
      <c r="NPQ36" s="1417"/>
      <c r="NPR36" s="1417"/>
      <c r="NPS36" s="1417"/>
      <c r="NPT36" s="1417"/>
      <c r="NPU36" s="1415"/>
      <c r="NPV36" s="1415"/>
      <c r="NPW36" s="1415"/>
      <c r="NPX36" s="1416"/>
      <c r="NPY36" s="1416"/>
      <c r="NPZ36" s="1416"/>
      <c r="NQA36" s="1417"/>
      <c r="NQB36" s="1417"/>
      <c r="NQC36" s="1417"/>
      <c r="NQD36" s="1417"/>
      <c r="NQE36" s="1415"/>
      <c r="NQF36" s="1415"/>
      <c r="NQG36" s="1415"/>
      <c r="NQH36" s="1416"/>
      <c r="NQI36" s="1416"/>
      <c r="NQJ36" s="1416"/>
      <c r="NQK36" s="1417"/>
      <c r="NQL36" s="1417"/>
      <c r="NQM36" s="1417"/>
      <c r="NQN36" s="1417"/>
      <c r="NQO36" s="1415"/>
      <c r="NQP36" s="1415"/>
      <c r="NQQ36" s="1415"/>
      <c r="NQR36" s="1416"/>
      <c r="NQS36" s="1416"/>
      <c r="NQT36" s="1416"/>
      <c r="NQU36" s="1417"/>
      <c r="NQV36" s="1417"/>
      <c r="NQW36" s="1417"/>
      <c r="NQX36" s="1417"/>
      <c r="NQY36" s="1415"/>
      <c r="NQZ36" s="1415"/>
      <c r="NRA36" s="1415"/>
      <c r="NRB36" s="1416"/>
      <c r="NRC36" s="1416"/>
      <c r="NRD36" s="1416"/>
      <c r="NRE36" s="1417"/>
      <c r="NRF36" s="1417"/>
      <c r="NRG36" s="1417"/>
      <c r="NRH36" s="1417"/>
      <c r="NRI36" s="1415"/>
      <c r="NRJ36" s="1415"/>
      <c r="NRK36" s="1415"/>
      <c r="NRL36" s="1416"/>
      <c r="NRM36" s="1416"/>
      <c r="NRN36" s="1416"/>
      <c r="NRO36" s="1417"/>
      <c r="NRP36" s="1417"/>
      <c r="NRQ36" s="1417"/>
      <c r="NRR36" s="1417"/>
      <c r="NRS36" s="1415"/>
      <c r="NRT36" s="1415"/>
      <c r="NRU36" s="1415"/>
      <c r="NRV36" s="1416"/>
      <c r="NRW36" s="1416"/>
      <c r="NRX36" s="1416"/>
      <c r="NRY36" s="1417"/>
      <c r="NRZ36" s="1417"/>
      <c r="NSA36" s="1417"/>
      <c r="NSB36" s="1417"/>
      <c r="NSC36" s="1415"/>
      <c r="NSD36" s="1415"/>
      <c r="NSE36" s="1415"/>
      <c r="NSF36" s="1416"/>
      <c r="NSG36" s="1416"/>
      <c r="NSH36" s="1416"/>
      <c r="NSI36" s="1417"/>
      <c r="NSJ36" s="1417"/>
      <c r="NSK36" s="1417"/>
      <c r="NSL36" s="1417"/>
      <c r="NSM36" s="1415"/>
      <c r="NSN36" s="1415"/>
      <c r="NSO36" s="1415"/>
      <c r="NSP36" s="1416"/>
      <c r="NSQ36" s="1416"/>
      <c r="NSR36" s="1416"/>
      <c r="NSS36" s="1417"/>
      <c r="NST36" s="1417"/>
      <c r="NSU36" s="1417"/>
      <c r="NSV36" s="1417"/>
      <c r="NSW36" s="1415"/>
      <c r="NSX36" s="1415"/>
      <c r="NSY36" s="1415"/>
      <c r="NSZ36" s="1416"/>
      <c r="NTA36" s="1416"/>
      <c r="NTB36" s="1416"/>
      <c r="NTC36" s="1417"/>
      <c r="NTD36" s="1417"/>
      <c r="NTE36" s="1417"/>
      <c r="NTF36" s="1417"/>
      <c r="NTG36" s="1415"/>
      <c r="NTH36" s="1415"/>
      <c r="NTI36" s="1415"/>
      <c r="NTJ36" s="1416"/>
      <c r="NTK36" s="1416"/>
      <c r="NTL36" s="1416"/>
      <c r="NTM36" s="1417"/>
      <c r="NTN36" s="1417"/>
      <c r="NTO36" s="1417"/>
      <c r="NTP36" s="1417"/>
      <c r="NTQ36" s="1415"/>
      <c r="NTR36" s="1415"/>
      <c r="NTS36" s="1415"/>
      <c r="NTT36" s="1416"/>
      <c r="NTU36" s="1416"/>
      <c r="NTV36" s="1416"/>
      <c r="NTW36" s="1417"/>
      <c r="NTX36" s="1417"/>
      <c r="NTY36" s="1417"/>
      <c r="NTZ36" s="1417"/>
      <c r="NUA36" s="1415"/>
      <c r="NUB36" s="1415"/>
      <c r="NUC36" s="1415"/>
      <c r="NUD36" s="1416"/>
      <c r="NUE36" s="1416"/>
      <c r="NUF36" s="1416"/>
      <c r="NUG36" s="1417"/>
      <c r="NUH36" s="1417"/>
      <c r="NUI36" s="1417"/>
      <c r="NUJ36" s="1417"/>
      <c r="NUK36" s="1415"/>
      <c r="NUL36" s="1415"/>
      <c r="NUM36" s="1415"/>
      <c r="NUN36" s="1416"/>
      <c r="NUO36" s="1416"/>
      <c r="NUP36" s="1416"/>
      <c r="NUQ36" s="1417"/>
      <c r="NUR36" s="1417"/>
      <c r="NUS36" s="1417"/>
      <c r="NUT36" s="1417"/>
      <c r="NUU36" s="1415"/>
      <c r="NUV36" s="1415"/>
      <c r="NUW36" s="1415"/>
      <c r="NUX36" s="1416"/>
      <c r="NUY36" s="1416"/>
      <c r="NUZ36" s="1416"/>
      <c r="NVA36" s="1417"/>
      <c r="NVB36" s="1417"/>
      <c r="NVC36" s="1417"/>
      <c r="NVD36" s="1417"/>
      <c r="NVE36" s="1415"/>
      <c r="NVF36" s="1415"/>
      <c r="NVG36" s="1415"/>
      <c r="NVH36" s="1416"/>
      <c r="NVI36" s="1416"/>
      <c r="NVJ36" s="1416"/>
      <c r="NVK36" s="1417"/>
      <c r="NVL36" s="1417"/>
      <c r="NVM36" s="1417"/>
      <c r="NVN36" s="1417"/>
      <c r="NVO36" s="1415"/>
      <c r="NVP36" s="1415"/>
      <c r="NVQ36" s="1415"/>
      <c r="NVR36" s="1416"/>
      <c r="NVS36" s="1416"/>
      <c r="NVT36" s="1416"/>
      <c r="NVU36" s="1417"/>
      <c r="NVV36" s="1417"/>
      <c r="NVW36" s="1417"/>
      <c r="NVX36" s="1417"/>
      <c r="NVY36" s="1415"/>
      <c r="NVZ36" s="1415"/>
      <c r="NWA36" s="1415"/>
      <c r="NWB36" s="1416"/>
      <c r="NWC36" s="1416"/>
      <c r="NWD36" s="1416"/>
      <c r="NWE36" s="1417"/>
      <c r="NWF36" s="1417"/>
      <c r="NWG36" s="1417"/>
      <c r="NWH36" s="1417"/>
      <c r="NWI36" s="1415"/>
      <c r="NWJ36" s="1415"/>
      <c r="NWK36" s="1415"/>
      <c r="NWL36" s="1416"/>
      <c r="NWM36" s="1416"/>
      <c r="NWN36" s="1416"/>
      <c r="NWO36" s="1417"/>
      <c r="NWP36" s="1417"/>
      <c r="NWQ36" s="1417"/>
      <c r="NWR36" s="1417"/>
      <c r="NWS36" s="1415"/>
      <c r="NWT36" s="1415"/>
      <c r="NWU36" s="1415"/>
      <c r="NWV36" s="1416"/>
      <c r="NWW36" s="1416"/>
      <c r="NWX36" s="1416"/>
      <c r="NWY36" s="1417"/>
      <c r="NWZ36" s="1417"/>
      <c r="NXA36" s="1417"/>
      <c r="NXB36" s="1417"/>
      <c r="NXC36" s="1415"/>
      <c r="NXD36" s="1415"/>
      <c r="NXE36" s="1415"/>
      <c r="NXF36" s="1416"/>
      <c r="NXG36" s="1416"/>
      <c r="NXH36" s="1416"/>
      <c r="NXI36" s="1417"/>
      <c r="NXJ36" s="1417"/>
      <c r="NXK36" s="1417"/>
      <c r="NXL36" s="1417"/>
      <c r="NXM36" s="1415"/>
      <c r="NXN36" s="1415"/>
      <c r="NXO36" s="1415"/>
      <c r="NXP36" s="1416"/>
      <c r="NXQ36" s="1416"/>
      <c r="NXR36" s="1416"/>
      <c r="NXS36" s="1417"/>
      <c r="NXT36" s="1417"/>
      <c r="NXU36" s="1417"/>
      <c r="NXV36" s="1417"/>
      <c r="NXW36" s="1415"/>
      <c r="NXX36" s="1415"/>
      <c r="NXY36" s="1415"/>
      <c r="NXZ36" s="1416"/>
      <c r="NYA36" s="1416"/>
      <c r="NYB36" s="1416"/>
      <c r="NYC36" s="1417"/>
      <c r="NYD36" s="1417"/>
      <c r="NYE36" s="1417"/>
      <c r="NYF36" s="1417"/>
      <c r="NYG36" s="1415"/>
      <c r="NYH36" s="1415"/>
      <c r="NYI36" s="1415"/>
      <c r="NYJ36" s="1416"/>
      <c r="NYK36" s="1416"/>
      <c r="NYL36" s="1416"/>
      <c r="NYM36" s="1417"/>
      <c r="NYN36" s="1417"/>
      <c r="NYO36" s="1417"/>
      <c r="NYP36" s="1417"/>
      <c r="NYQ36" s="1415"/>
      <c r="NYR36" s="1415"/>
      <c r="NYS36" s="1415"/>
      <c r="NYT36" s="1416"/>
      <c r="NYU36" s="1416"/>
      <c r="NYV36" s="1416"/>
      <c r="NYW36" s="1417"/>
      <c r="NYX36" s="1417"/>
      <c r="NYY36" s="1417"/>
      <c r="NYZ36" s="1417"/>
      <c r="NZA36" s="1415"/>
      <c r="NZB36" s="1415"/>
      <c r="NZC36" s="1415"/>
      <c r="NZD36" s="1416"/>
      <c r="NZE36" s="1416"/>
      <c r="NZF36" s="1416"/>
      <c r="NZG36" s="1417"/>
      <c r="NZH36" s="1417"/>
      <c r="NZI36" s="1417"/>
      <c r="NZJ36" s="1417"/>
      <c r="NZK36" s="1415"/>
      <c r="NZL36" s="1415"/>
      <c r="NZM36" s="1415"/>
      <c r="NZN36" s="1416"/>
      <c r="NZO36" s="1416"/>
      <c r="NZP36" s="1416"/>
      <c r="NZQ36" s="1417"/>
      <c r="NZR36" s="1417"/>
      <c r="NZS36" s="1417"/>
      <c r="NZT36" s="1417"/>
      <c r="NZU36" s="1415"/>
      <c r="NZV36" s="1415"/>
      <c r="NZW36" s="1415"/>
      <c r="NZX36" s="1416"/>
      <c r="NZY36" s="1416"/>
      <c r="NZZ36" s="1416"/>
      <c r="OAA36" s="1417"/>
      <c r="OAB36" s="1417"/>
      <c r="OAC36" s="1417"/>
      <c r="OAD36" s="1417"/>
      <c r="OAE36" s="1415"/>
      <c r="OAF36" s="1415"/>
      <c r="OAG36" s="1415"/>
      <c r="OAH36" s="1416"/>
      <c r="OAI36" s="1416"/>
      <c r="OAJ36" s="1416"/>
      <c r="OAK36" s="1417"/>
      <c r="OAL36" s="1417"/>
      <c r="OAM36" s="1417"/>
      <c r="OAN36" s="1417"/>
      <c r="OAO36" s="1415"/>
      <c r="OAP36" s="1415"/>
      <c r="OAQ36" s="1415"/>
      <c r="OAR36" s="1416"/>
      <c r="OAS36" s="1416"/>
      <c r="OAT36" s="1416"/>
      <c r="OAU36" s="1417"/>
      <c r="OAV36" s="1417"/>
      <c r="OAW36" s="1417"/>
      <c r="OAX36" s="1417"/>
      <c r="OAY36" s="1415"/>
      <c r="OAZ36" s="1415"/>
      <c r="OBA36" s="1415"/>
      <c r="OBB36" s="1416"/>
      <c r="OBC36" s="1416"/>
      <c r="OBD36" s="1416"/>
      <c r="OBE36" s="1417"/>
      <c r="OBF36" s="1417"/>
      <c r="OBG36" s="1417"/>
      <c r="OBH36" s="1417"/>
      <c r="OBI36" s="1415"/>
      <c r="OBJ36" s="1415"/>
      <c r="OBK36" s="1415"/>
      <c r="OBL36" s="1416"/>
      <c r="OBM36" s="1416"/>
      <c r="OBN36" s="1416"/>
      <c r="OBO36" s="1417"/>
      <c r="OBP36" s="1417"/>
      <c r="OBQ36" s="1417"/>
      <c r="OBR36" s="1417"/>
      <c r="OBS36" s="1415"/>
      <c r="OBT36" s="1415"/>
      <c r="OBU36" s="1415"/>
      <c r="OBV36" s="1416"/>
      <c r="OBW36" s="1416"/>
      <c r="OBX36" s="1416"/>
      <c r="OBY36" s="1417"/>
      <c r="OBZ36" s="1417"/>
      <c r="OCA36" s="1417"/>
      <c r="OCB36" s="1417"/>
      <c r="OCC36" s="1415"/>
      <c r="OCD36" s="1415"/>
      <c r="OCE36" s="1415"/>
      <c r="OCF36" s="1416"/>
      <c r="OCG36" s="1416"/>
      <c r="OCH36" s="1416"/>
      <c r="OCI36" s="1417"/>
      <c r="OCJ36" s="1417"/>
      <c r="OCK36" s="1417"/>
      <c r="OCL36" s="1417"/>
      <c r="OCM36" s="1415"/>
      <c r="OCN36" s="1415"/>
      <c r="OCO36" s="1415"/>
      <c r="OCP36" s="1416"/>
      <c r="OCQ36" s="1416"/>
      <c r="OCR36" s="1416"/>
      <c r="OCS36" s="1417"/>
      <c r="OCT36" s="1417"/>
      <c r="OCU36" s="1417"/>
      <c r="OCV36" s="1417"/>
      <c r="OCW36" s="1415"/>
      <c r="OCX36" s="1415"/>
      <c r="OCY36" s="1415"/>
      <c r="OCZ36" s="1416"/>
      <c r="ODA36" s="1416"/>
      <c r="ODB36" s="1416"/>
      <c r="ODC36" s="1417"/>
      <c r="ODD36" s="1417"/>
      <c r="ODE36" s="1417"/>
      <c r="ODF36" s="1417"/>
      <c r="ODG36" s="1415"/>
      <c r="ODH36" s="1415"/>
      <c r="ODI36" s="1415"/>
      <c r="ODJ36" s="1416"/>
      <c r="ODK36" s="1416"/>
      <c r="ODL36" s="1416"/>
      <c r="ODM36" s="1417"/>
      <c r="ODN36" s="1417"/>
      <c r="ODO36" s="1417"/>
      <c r="ODP36" s="1417"/>
      <c r="ODQ36" s="1415"/>
      <c r="ODR36" s="1415"/>
      <c r="ODS36" s="1415"/>
      <c r="ODT36" s="1416"/>
      <c r="ODU36" s="1416"/>
      <c r="ODV36" s="1416"/>
      <c r="ODW36" s="1417"/>
      <c r="ODX36" s="1417"/>
      <c r="ODY36" s="1417"/>
      <c r="ODZ36" s="1417"/>
      <c r="OEA36" s="1415"/>
      <c r="OEB36" s="1415"/>
      <c r="OEC36" s="1415"/>
      <c r="OED36" s="1416"/>
      <c r="OEE36" s="1416"/>
      <c r="OEF36" s="1416"/>
      <c r="OEG36" s="1417"/>
      <c r="OEH36" s="1417"/>
      <c r="OEI36" s="1417"/>
      <c r="OEJ36" s="1417"/>
      <c r="OEK36" s="1415"/>
      <c r="OEL36" s="1415"/>
      <c r="OEM36" s="1415"/>
      <c r="OEN36" s="1416"/>
      <c r="OEO36" s="1416"/>
      <c r="OEP36" s="1416"/>
      <c r="OEQ36" s="1417"/>
      <c r="OER36" s="1417"/>
      <c r="OES36" s="1417"/>
      <c r="OET36" s="1417"/>
      <c r="OEU36" s="1415"/>
      <c r="OEV36" s="1415"/>
      <c r="OEW36" s="1415"/>
      <c r="OEX36" s="1416"/>
      <c r="OEY36" s="1416"/>
      <c r="OEZ36" s="1416"/>
      <c r="OFA36" s="1417"/>
      <c r="OFB36" s="1417"/>
      <c r="OFC36" s="1417"/>
      <c r="OFD36" s="1417"/>
      <c r="OFE36" s="1415"/>
      <c r="OFF36" s="1415"/>
      <c r="OFG36" s="1415"/>
      <c r="OFH36" s="1416"/>
      <c r="OFI36" s="1416"/>
      <c r="OFJ36" s="1416"/>
      <c r="OFK36" s="1417"/>
      <c r="OFL36" s="1417"/>
      <c r="OFM36" s="1417"/>
      <c r="OFN36" s="1417"/>
      <c r="OFO36" s="1415"/>
      <c r="OFP36" s="1415"/>
      <c r="OFQ36" s="1415"/>
      <c r="OFR36" s="1416"/>
      <c r="OFS36" s="1416"/>
      <c r="OFT36" s="1416"/>
      <c r="OFU36" s="1417"/>
      <c r="OFV36" s="1417"/>
      <c r="OFW36" s="1417"/>
      <c r="OFX36" s="1417"/>
      <c r="OFY36" s="1415"/>
      <c r="OFZ36" s="1415"/>
      <c r="OGA36" s="1415"/>
      <c r="OGB36" s="1416"/>
      <c r="OGC36" s="1416"/>
      <c r="OGD36" s="1416"/>
      <c r="OGE36" s="1417"/>
      <c r="OGF36" s="1417"/>
      <c r="OGG36" s="1417"/>
      <c r="OGH36" s="1417"/>
      <c r="OGI36" s="1415"/>
      <c r="OGJ36" s="1415"/>
      <c r="OGK36" s="1415"/>
      <c r="OGL36" s="1416"/>
      <c r="OGM36" s="1416"/>
      <c r="OGN36" s="1416"/>
      <c r="OGO36" s="1417"/>
      <c r="OGP36" s="1417"/>
      <c r="OGQ36" s="1417"/>
      <c r="OGR36" s="1417"/>
      <c r="OGS36" s="1415"/>
      <c r="OGT36" s="1415"/>
      <c r="OGU36" s="1415"/>
      <c r="OGV36" s="1416"/>
      <c r="OGW36" s="1416"/>
      <c r="OGX36" s="1416"/>
      <c r="OGY36" s="1417"/>
      <c r="OGZ36" s="1417"/>
      <c r="OHA36" s="1417"/>
      <c r="OHB36" s="1417"/>
      <c r="OHC36" s="1415"/>
      <c r="OHD36" s="1415"/>
      <c r="OHE36" s="1415"/>
      <c r="OHF36" s="1416"/>
      <c r="OHG36" s="1416"/>
      <c r="OHH36" s="1416"/>
      <c r="OHI36" s="1417"/>
      <c r="OHJ36" s="1417"/>
      <c r="OHK36" s="1417"/>
      <c r="OHL36" s="1417"/>
      <c r="OHM36" s="1415"/>
      <c r="OHN36" s="1415"/>
      <c r="OHO36" s="1415"/>
      <c r="OHP36" s="1416"/>
      <c r="OHQ36" s="1416"/>
      <c r="OHR36" s="1416"/>
      <c r="OHS36" s="1417"/>
      <c r="OHT36" s="1417"/>
      <c r="OHU36" s="1417"/>
      <c r="OHV36" s="1417"/>
      <c r="OHW36" s="1415"/>
      <c r="OHX36" s="1415"/>
      <c r="OHY36" s="1415"/>
      <c r="OHZ36" s="1416"/>
      <c r="OIA36" s="1416"/>
      <c r="OIB36" s="1416"/>
      <c r="OIC36" s="1417"/>
      <c r="OID36" s="1417"/>
      <c r="OIE36" s="1417"/>
      <c r="OIF36" s="1417"/>
      <c r="OIG36" s="1415"/>
      <c r="OIH36" s="1415"/>
      <c r="OII36" s="1415"/>
      <c r="OIJ36" s="1416"/>
      <c r="OIK36" s="1416"/>
      <c r="OIL36" s="1416"/>
      <c r="OIM36" s="1417"/>
      <c r="OIN36" s="1417"/>
      <c r="OIO36" s="1417"/>
      <c r="OIP36" s="1417"/>
      <c r="OIQ36" s="1415"/>
      <c r="OIR36" s="1415"/>
      <c r="OIS36" s="1415"/>
      <c r="OIT36" s="1416"/>
      <c r="OIU36" s="1416"/>
      <c r="OIV36" s="1416"/>
      <c r="OIW36" s="1417"/>
      <c r="OIX36" s="1417"/>
      <c r="OIY36" s="1417"/>
      <c r="OIZ36" s="1417"/>
      <c r="OJA36" s="1415"/>
      <c r="OJB36" s="1415"/>
      <c r="OJC36" s="1415"/>
      <c r="OJD36" s="1416"/>
      <c r="OJE36" s="1416"/>
      <c r="OJF36" s="1416"/>
      <c r="OJG36" s="1417"/>
      <c r="OJH36" s="1417"/>
      <c r="OJI36" s="1417"/>
      <c r="OJJ36" s="1417"/>
      <c r="OJK36" s="1415"/>
      <c r="OJL36" s="1415"/>
      <c r="OJM36" s="1415"/>
      <c r="OJN36" s="1416"/>
      <c r="OJO36" s="1416"/>
      <c r="OJP36" s="1416"/>
      <c r="OJQ36" s="1417"/>
      <c r="OJR36" s="1417"/>
      <c r="OJS36" s="1417"/>
      <c r="OJT36" s="1417"/>
      <c r="OJU36" s="1415"/>
      <c r="OJV36" s="1415"/>
      <c r="OJW36" s="1415"/>
      <c r="OJX36" s="1416"/>
      <c r="OJY36" s="1416"/>
      <c r="OJZ36" s="1416"/>
      <c r="OKA36" s="1417"/>
      <c r="OKB36" s="1417"/>
      <c r="OKC36" s="1417"/>
      <c r="OKD36" s="1417"/>
      <c r="OKE36" s="1415"/>
      <c r="OKF36" s="1415"/>
      <c r="OKG36" s="1415"/>
      <c r="OKH36" s="1416"/>
      <c r="OKI36" s="1416"/>
      <c r="OKJ36" s="1416"/>
      <c r="OKK36" s="1417"/>
      <c r="OKL36" s="1417"/>
      <c r="OKM36" s="1417"/>
      <c r="OKN36" s="1417"/>
      <c r="OKO36" s="1415"/>
      <c r="OKP36" s="1415"/>
      <c r="OKQ36" s="1415"/>
      <c r="OKR36" s="1416"/>
      <c r="OKS36" s="1416"/>
      <c r="OKT36" s="1416"/>
      <c r="OKU36" s="1417"/>
      <c r="OKV36" s="1417"/>
      <c r="OKW36" s="1417"/>
      <c r="OKX36" s="1417"/>
      <c r="OKY36" s="1415"/>
      <c r="OKZ36" s="1415"/>
      <c r="OLA36" s="1415"/>
      <c r="OLB36" s="1416"/>
      <c r="OLC36" s="1416"/>
      <c r="OLD36" s="1416"/>
      <c r="OLE36" s="1417"/>
      <c r="OLF36" s="1417"/>
      <c r="OLG36" s="1417"/>
      <c r="OLH36" s="1417"/>
      <c r="OLI36" s="1415"/>
      <c r="OLJ36" s="1415"/>
      <c r="OLK36" s="1415"/>
      <c r="OLL36" s="1416"/>
      <c r="OLM36" s="1416"/>
      <c r="OLN36" s="1416"/>
      <c r="OLO36" s="1417"/>
      <c r="OLP36" s="1417"/>
      <c r="OLQ36" s="1417"/>
      <c r="OLR36" s="1417"/>
      <c r="OLS36" s="1415"/>
      <c r="OLT36" s="1415"/>
      <c r="OLU36" s="1415"/>
      <c r="OLV36" s="1416"/>
      <c r="OLW36" s="1416"/>
      <c r="OLX36" s="1416"/>
      <c r="OLY36" s="1417"/>
      <c r="OLZ36" s="1417"/>
      <c r="OMA36" s="1417"/>
      <c r="OMB36" s="1417"/>
      <c r="OMC36" s="1415"/>
      <c r="OMD36" s="1415"/>
      <c r="OME36" s="1415"/>
      <c r="OMF36" s="1416"/>
      <c r="OMG36" s="1416"/>
      <c r="OMH36" s="1416"/>
      <c r="OMI36" s="1417"/>
      <c r="OMJ36" s="1417"/>
      <c r="OMK36" s="1417"/>
      <c r="OML36" s="1417"/>
      <c r="OMM36" s="1415"/>
      <c r="OMN36" s="1415"/>
      <c r="OMO36" s="1415"/>
      <c r="OMP36" s="1416"/>
      <c r="OMQ36" s="1416"/>
      <c r="OMR36" s="1416"/>
      <c r="OMS36" s="1417"/>
      <c r="OMT36" s="1417"/>
      <c r="OMU36" s="1417"/>
      <c r="OMV36" s="1417"/>
      <c r="OMW36" s="1415"/>
      <c r="OMX36" s="1415"/>
      <c r="OMY36" s="1415"/>
      <c r="OMZ36" s="1416"/>
      <c r="ONA36" s="1416"/>
      <c r="ONB36" s="1416"/>
      <c r="ONC36" s="1417"/>
      <c r="OND36" s="1417"/>
      <c r="ONE36" s="1417"/>
      <c r="ONF36" s="1417"/>
      <c r="ONG36" s="1415"/>
      <c r="ONH36" s="1415"/>
      <c r="ONI36" s="1415"/>
      <c r="ONJ36" s="1416"/>
      <c r="ONK36" s="1416"/>
      <c r="ONL36" s="1416"/>
      <c r="ONM36" s="1417"/>
      <c r="ONN36" s="1417"/>
      <c r="ONO36" s="1417"/>
      <c r="ONP36" s="1417"/>
      <c r="ONQ36" s="1415"/>
      <c r="ONR36" s="1415"/>
      <c r="ONS36" s="1415"/>
      <c r="ONT36" s="1416"/>
      <c r="ONU36" s="1416"/>
      <c r="ONV36" s="1416"/>
      <c r="ONW36" s="1417"/>
      <c r="ONX36" s="1417"/>
      <c r="ONY36" s="1417"/>
      <c r="ONZ36" s="1417"/>
      <c r="OOA36" s="1415"/>
      <c r="OOB36" s="1415"/>
      <c r="OOC36" s="1415"/>
      <c r="OOD36" s="1416"/>
      <c r="OOE36" s="1416"/>
      <c r="OOF36" s="1416"/>
      <c r="OOG36" s="1417"/>
      <c r="OOH36" s="1417"/>
      <c r="OOI36" s="1417"/>
      <c r="OOJ36" s="1417"/>
      <c r="OOK36" s="1415"/>
      <c r="OOL36" s="1415"/>
      <c r="OOM36" s="1415"/>
      <c r="OON36" s="1416"/>
      <c r="OOO36" s="1416"/>
      <c r="OOP36" s="1416"/>
      <c r="OOQ36" s="1417"/>
      <c r="OOR36" s="1417"/>
      <c r="OOS36" s="1417"/>
      <c r="OOT36" s="1417"/>
      <c r="OOU36" s="1415"/>
      <c r="OOV36" s="1415"/>
      <c r="OOW36" s="1415"/>
      <c r="OOX36" s="1416"/>
      <c r="OOY36" s="1416"/>
      <c r="OOZ36" s="1416"/>
      <c r="OPA36" s="1417"/>
      <c r="OPB36" s="1417"/>
      <c r="OPC36" s="1417"/>
      <c r="OPD36" s="1417"/>
      <c r="OPE36" s="1415"/>
      <c r="OPF36" s="1415"/>
      <c r="OPG36" s="1415"/>
      <c r="OPH36" s="1416"/>
      <c r="OPI36" s="1416"/>
      <c r="OPJ36" s="1416"/>
      <c r="OPK36" s="1417"/>
      <c r="OPL36" s="1417"/>
      <c r="OPM36" s="1417"/>
      <c r="OPN36" s="1417"/>
      <c r="OPO36" s="1415"/>
      <c r="OPP36" s="1415"/>
      <c r="OPQ36" s="1415"/>
      <c r="OPR36" s="1416"/>
      <c r="OPS36" s="1416"/>
      <c r="OPT36" s="1416"/>
      <c r="OPU36" s="1417"/>
      <c r="OPV36" s="1417"/>
      <c r="OPW36" s="1417"/>
      <c r="OPX36" s="1417"/>
      <c r="OPY36" s="1415"/>
      <c r="OPZ36" s="1415"/>
      <c r="OQA36" s="1415"/>
      <c r="OQB36" s="1416"/>
      <c r="OQC36" s="1416"/>
      <c r="OQD36" s="1416"/>
      <c r="OQE36" s="1417"/>
      <c r="OQF36" s="1417"/>
      <c r="OQG36" s="1417"/>
      <c r="OQH36" s="1417"/>
      <c r="OQI36" s="1415"/>
      <c r="OQJ36" s="1415"/>
      <c r="OQK36" s="1415"/>
      <c r="OQL36" s="1416"/>
      <c r="OQM36" s="1416"/>
      <c r="OQN36" s="1416"/>
      <c r="OQO36" s="1417"/>
      <c r="OQP36" s="1417"/>
      <c r="OQQ36" s="1417"/>
      <c r="OQR36" s="1417"/>
      <c r="OQS36" s="1415"/>
      <c r="OQT36" s="1415"/>
      <c r="OQU36" s="1415"/>
      <c r="OQV36" s="1416"/>
      <c r="OQW36" s="1416"/>
      <c r="OQX36" s="1416"/>
      <c r="OQY36" s="1417"/>
      <c r="OQZ36" s="1417"/>
      <c r="ORA36" s="1417"/>
      <c r="ORB36" s="1417"/>
      <c r="ORC36" s="1415"/>
      <c r="ORD36" s="1415"/>
      <c r="ORE36" s="1415"/>
      <c r="ORF36" s="1416"/>
      <c r="ORG36" s="1416"/>
      <c r="ORH36" s="1416"/>
      <c r="ORI36" s="1417"/>
      <c r="ORJ36" s="1417"/>
      <c r="ORK36" s="1417"/>
      <c r="ORL36" s="1417"/>
      <c r="ORM36" s="1415"/>
      <c r="ORN36" s="1415"/>
      <c r="ORO36" s="1415"/>
      <c r="ORP36" s="1416"/>
      <c r="ORQ36" s="1416"/>
      <c r="ORR36" s="1416"/>
      <c r="ORS36" s="1417"/>
      <c r="ORT36" s="1417"/>
      <c r="ORU36" s="1417"/>
      <c r="ORV36" s="1417"/>
      <c r="ORW36" s="1415"/>
      <c r="ORX36" s="1415"/>
      <c r="ORY36" s="1415"/>
      <c r="ORZ36" s="1416"/>
      <c r="OSA36" s="1416"/>
      <c r="OSB36" s="1416"/>
      <c r="OSC36" s="1417"/>
      <c r="OSD36" s="1417"/>
      <c r="OSE36" s="1417"/>
      <c r="OSF36" s="1417"/>
      <c r="OSG36" s="1415"/>
      <c r="OSH36" s="1415"/>
      <c r="OSI36" s="1415"/>
      <c r="OSJ36" s="1416"/>
      <c r="OSK36" s="1416"/>
      <c r="OSL36" s="1416"/>
      <c r="OSM36" s="1417"/>
      <c r="OSN36" s="1417"/>
      <c r="OSO36" s="1417"/>
      <c r="OSP36" s="1417"/>
      <c r="OSQ36" s="1415"/>
      <c r="OSR36" s="1415"/>
      <c r="OSS36" s="1415"/>
      <c r="OST36" s="1416"/>
      <c r="OSU36" s="1416"/>
      <c r="OSV36" s="1416"/>
      <c r="OSW36" s="1417"/>
      <c r="OSX36" s="1417"/>
      <c r="OSY36" s="1417"/>
      <c r="OSZ36" s="1417"/>
      <c r="OTA36" s="1415"/>
      <c r="OTB36" s="1415"/>
      <c r="OTC36" s="1415"/>
      <c r="OTD36" s="1416"/>
      <c r="OTE36" s="1416"/>
      <c r="OTF36" s="1416"/>
      <c r="OTG36" s="1417"/>
      <c r="OTH36" s="1417"/>
      <c r="OTI36" s="1417"/>
      <c r="OTJ36" s="1417"/>
      <c r="OTK36" s="1415"/>
      <c r="OTL36" s="1415"/>
      <c r="OTM36" s="1415"/>
      <c r="OTN36" s="1416"/>
      <c r="OTO36" s="1416"/>
      <c r="OTP36" s="1416"/>
      <c r="OTQ36" s="1417"/>
      <c r="OTR36" s="1417"/>
      <c r="OTS36" s="1417"/>
      <c r="OTT36" s="1417"/>
      <c r="OTU36" s="1415"/>
      <c r="OTV36" s="1415"/>
      <c r="OTW36" s="1415"/>
      <c r="OTX36" s="1416"/>
      <c r="OTY36" s="1416"/>
      <c r="OTZ36" s="1416"/>
      <c r="OUA36" s="1417"/>
      <c r="OUB36" s="1417"/>
      <c r="OUC36" s="1417"/>
      <c r="OUD36" s="1417"/>
      <c r="OUE36" s="1415"/>
      <c r="OUF36" s="1415"/>
      <c r="OUG36" s="1415"/>
      <c r="OUH36" s="1416"/>
      <c r="OUI36" s="1416"/>
      <c r="OUJ36" s="1416"/>
      <c r="OUK36" s="1417"/>
      <c r="OUL36" s="1417"/>
      <c r="OUM36" s="1417"/>
      <c r="OUN36" s="1417"/>
      <c r="OUO36" s="1415"/>
      <c r="OUP36" s="1415"/>
      <c r="OUQ36" s="1415"/>
      <c r="OUR36" s="1416"/>
      <c r="OUS36" s="1416"/>
      <c r="OUT36" s="1416"/>
      <c r="OUU36" s="1417"/>
      <c r="OUV36" s="1417"/>
      <c r="OUW36" s="1417"/>
      <c r="OUX36" s="1417"/>
      <c r="OUY36" s="1415"/>
      <c r="OUZ36" s="1415"/>
      <c r="OVA36" s="1415"/>
      <c r="OVB36" s="1416"/>
      <c r="OVC36" s="1416"/>
      <c r="OVD36" s="1416"/>
      <c r="OVE36" s="1417"/>
      <c r="OVF36" s="1417"/>
      <c r="OVG36" s="1417"/>
      <c r="OVH36" s="1417"/>
      <c r="OVI36" s="1415"/>
      <c r="OVJ36" s="1415"/>
      <c r="OVK36" s="1415"/>
      <c r="OVL36" s="1416"/>
      <c r="OVM36" s="1416"/>
      <c r="OVN36" s="1416"/>
      <c r="OVO36" s="1417"/>
      <c r="OVP36" s="1417"/>
      <c r="OVQ36" s="1417"/>
      <c r="OVR36" s="1417"/>
      <c r="OVS36" s="1415"/>
      <c r="OVT36" s="1415"/>
      <c r="OVU36" s="1415"/>
      <c r="OVV36" s="1416"/>
      <c r="OVW36" s="1416"/>
      <c r="OVX36" s="1416"/>
      <c r="OVY36" s="1417"/>
      <c r="OVZ36" s="1417"/>
      <c r="OWA36" s="1417"/>
      <c r="OWB36" s="1417"/>
      <c r="OWC36" s="1415"/>
      <c r="OWD36" s="1415"/>
      <c r="OWE36" s="1415"/>
      <c r="OWF36" s="1416"/>
      <c r="OWG36" s="1416"/>
      <c r="OWH36" s="1416"/>
      <c r="OWI36" s="1417"/>
      <c r="OWJ36" s="1417"/>
      <c r="OWK36" s="1417"/>
      <c r="OWL36" s="1417"/>
      <c r="OWM36" s="1415"/>
      <c r="OWN36" s="1415"/>
      <c r="OWO36" s="1415"/>
      <c r="OWP36" s="1416"/>
      <c r="OWQ36" s="1416"/>
      <c r="OWR36" s="1416"/>
      <c r="OWS36" s="1417"/>
      <c r="OWT36" s="1417"/>
      <c r="OWU36" s="1417"/>
      <c r="OWV36" s="1417"/>
      <c r="OWW36" s="1415"/>
      <c r="OWX36" s="1415"/>
      <c r="OWY36" s="1415"/>
      <c r="OWZ36" s="1416"/>
      <c r="OXA36" s="1416"/>
      <c r="OXB36" s="1416"/>
      <c r="OXC36" s="1417"/>
      <c r="OXD36" s="1417"/>
      <c r="OXE36" s="1417"/>
      <c r="OXF36" s="1417"/>
      <c r="OXG36" s="1415"/>
      <c r="OXH36" s="1415"/>
      <c r="OXI36" s="1415"/>
      <c r="OXJ36" s="1416"/>
      <c r="OXK36" s="1416"/>
      <c r="OXL36" s="1416"/>
      <c r="OXM36" s="1417"/>
      <c r="OXN36" s="1417"/>
      <c r="OXO36" s="1417"/>
      <c r="OXP36" s="1417"/>
      <c r="OXQ36" s="1415"/>
      <c r="OXR36" s="1415"/>
      <c r="OXS36" s="1415"/>
      <c r="OXT36" s="1416"/>
      <c r="OXU36" s="1416"/>
      <c r="OXV36" s="1416"/>
      <c r="OXW36" s="1417"/>
      <c r="OXX36" s="1417"/>
      <c r="OXY36" s="1417"/>
      <c r="OXZ36" s="1417"/>
      <c r="OYA36" s="1415"/>
      <c r="OYB36" s="1415"/>
      <c r="OYC36" s="1415"/>
      <c r="OYD36" s="1416"/>
      <c r="OYE36" s="1416"/>
      <c r="OYF36" s="1416"/>
      <c r="OYG36" s="1417"/>
      <c r="OYH36" s="1417"/>
      <c r="OYI36" s="1417"/>
      <c r="OYJ36" s="1417"/>
      <c r="OYK36" s="1415"/>
      <c r="OYL36" s="1415"/>
      <c r="OYM36" s="1415"/>
      <c r="OYN36" s="1416"/>
      <c r="OYO36" s="1416"/>
      <c r="OYP36" s="1416"/>
      <c r="OYQ36" s="1417"/>
      <c r="OYR36" s="1417"/>
      <c r="OYS36" s="1417"/>
      <c r="OYT36" s="1417"/>
      <c r="OYU36" s="1415"/>
      <c r="OYV36" s="1415"/>
      <c r="OYW36" s="1415"/>
      <c r="OYX36" s="1416"/>
      <c r="OYY36" s="1416"/>
      <c r="OYZ36" s="1416"/>
      <c r="OZA36" s="1417"/>
      <c r="OZB36" s="1417"/>
      <c r="OZC36" s="1417"/>
      <c r="OZD36" s="1417"/>
      <c r="OZE36" s="1415"/>
      <c r="OZF36" s="1415"/>
      <c r="OZG36" s="1415"/>
      <c r="OZH36" s="1416"/>
      <c r="OZI36" s="1416"/>
      <c r="OZJ36" s="1416"/>
      <c r="OZK36" s="1417"/>
      <c r="OZL36" s="1417"/>
      <c r="OZM36" s="1417"/>
      <c r="OZN36" s="1417"/>
      <c r="OZO36" s="1415"/>
      <c r="OZP36" s="1415"/>
      <c r="OZQ36" s="1415"/>
      <c r="OZR36" s="1416"/>
      <c r="OZS36" s="1416"/>
      <c r="OZT36" s="1416"/>
      <c r="OZU36" s="1417"/>
      <c r="OZV36" s="1417"/>
      <c r="OZW36" s="1417"/>
      <c r="OZX36" s="1417"/>
      <c r="OZY36" s="1415"/>
      <c r="OZZ36" s="1415"/>
      <c r="PAA36" s="1415"/>
      <c r="PAB36" s="1416"/>
      <c r="PAC36" s="1416"/>
      <c r="PAD36" s="1416"/>
      <c r="PAE36" s="1417"/>
      <c r="PAF36" s="1417"/>
      <c r="PAG36" s="1417"/>
      <c r="PAH36" s="1417"/>
      <c r="PAI36" s="1415"/>
      <c r="PAJ36" s="1415"/>
      <c r="PAK36" s="1415"/>
      <c r="PAL36" s="1416"/>
      <c r="PAM36" s="1416"/>
      <c r="PAN36" s="1416"/>
      <c r="PAO36" s="1417"/>
      <c r="PAP36" s="1417"/>
      <c r="PAQ36" s="1417"/>
      <c r="PAR36" s="1417"/>
      <c r="PAS36" s="1415"/>
      <c r="PAT36" s="1415"/>
      <c r="PAU36" s="1415"/>
      <c r="PAV36" s="1416"/>
      <c r="PAW36" s="1416"/>
      <c r="PAX36" s="1416"/>
      <c r="PAY36" s="1417"/>
      <c r="PAZ36" s="1417"/>
      <c r="PBA36" s="1417"/>
      <c r="PBB36" s="1417"/>
      <c r="PBC36" s="1415"/>
      <c r="PBD36" s="1415"/>
      <c r="PBE36" s="1415"/>
      <c r="PBF36" s="1416"/>
      <c r="PBG36" s="1416"/>
      <c r="PBH36" s="1416"/>
      <c r="PBI36" s="1417"/>
      <c r="PBJ36" s="1417"/>
      <c r="PBK36" s="1417"/>
      <c r="PBL36" s="1417"/>
      <c r="PBM36" s="1415"/>
      <c r="PBN36" s="1415"/>
      <c r="PBO36" s="1415"/>
      <c r="PBP36" s="1416"/>
      <c r="PBQ36" s="1416"/>
      <c r="PBR36" s="1416"/>
      <c r="PBS36" s="1417"/>
      <c r="PBT36" s="1417"/>
      <c r="PBU36" s="1417"/>
      <c r="PBV36" s="1417"/>
      <c r="PBW36" s="1415"/>
      <c r="PBX36" s="1415"/>
      <c r="PBY36" s="1415"/>
      <c r="PBZ36" s="1416"/>
      <c r="PCA36" s="1416"/>
      <c r="PCB36" s="1416"/>
      <c r="PCC36" s="1417"/>
      <c r="PCD36" s="1417"/>
      <c r="PCE36" s="1417"/>
      <c r="PCF36" s="1417"/>
      <c r="PCG36" s="1415"/>
      <c r="PCH36" s="1415"/>
      <c r="PCI36" s="1415"/>
      <c r="PCJ36" s="1416"/>
      <c r="PCK36" s="1416"/>
      <c r="PCL36" s="1416"/>
      <c r="PCM36" s="1417"/>
      <c r="PCN36" s="1417"/>
      <c r="PCO36" s="1417"/>
      <c r="PCP36" s="1417"/>
      <c r="PCQ36" s="1415"/>
      <c r="PCR36" s="1415"/>
      <c r="PCS36" s="1415"/>
      <c r="PCT36" s="1416"/>
      <c r="PCU36" s="1416"/>
      <c r="PCV36" s="1416"/>
      <c r="PCW36" s="1417"/>
      <c r="PCX36" s="1417"/>
      <c r="PCY36" s="1417"/>
      <c r="PCZ36" s="1417"/>
      <c r="PDA36" s="1415"/>
      <c r="PDB36" s="1415"/>
      <c r="PDC36" s="1415"/>
      <c r="PDD36" s="1416"/>
      <c r="PDE36" s="1416"/>
      <c r="PDF36" s="1416"/>
      <c r="PDG36" s="1417"/>
      <c r="PDH36" s="1417"/>
      <c r="PDI36" s="1417"/>
      <c r="PDJ36" s="1417"/>
      <c r="PDK36" s="1415"/>
      <c r="PDL36" s="1415"/>
      <c r="PDM36" s="1415"/>
      <c r="PDN36" s="1416"/>
      <c r="PDO36" s="1416"/>
      <c r="PDP36" s="1416"/>
      <c r="PDQ36" s="1417"/>
      <c r="PDR36" s="1417"/>
      <c r="PDS36" s="1417"/>
      <c r="PDT36" s="1417"/>
      <c r="PDU36" s="1415"/>
      <c r="PDV36" s="1415"/>
      <c r="PDW36" s="1415"/>
      <c r="PDX36" s="1416"/>
      <c r="PDY36" s="1416"/>
      <c r="PDZ36" s="1416"/>
      <c r="PEA36" s="1417"/>
      <c r="PEB36" s="1417"/>
      <c r="PEC36" s="1417"/>
      <c r="PED36" s="1417"/>
      <c r="PEE36" s="1415"/>
      <c r="PEF36" s="1415"/>
      <c r="PEG36" s="1415"/>
      <c r="PEH36" s="1416"/>
      <c r="PEI36" s="1416"/>
      <c r="PEJ36" s="1416"/>
      <c r="PEK36" s="1417"/>
      <c r="PEL36" s="1417"/>
      <c r="PEM36" s="1417"/>
      <c r="PEN36" s="1417"/>
      <c r="PEO36" s="1415"/>
      <c r="PEP36" s="1415"/>
      <c r="PEQ36" s="1415"/>
      <c r="PER36" s="1416"/>
      <c r="PES36" s="1416"/>
      <c r="PET36" s="1416"/>
      <c r="PEU36" s="1417"/>
      <c r="PEV36" s="1417"/>
      <c r="PEW36" s="1417"/>
      <c r="PEX36" s="1417"/>
      <c r="PEY36" s="1415"/>
      <c r="PEZ36" s="1415"/>
      <c r="PFA36" s="1415"/>
      <c r="PFB36" s="1416"/>
      <c r="PFC36" s="1416"/>
      <c r="PFD36" s="1416"/>
      <c r="PFE36" s="1417"/>
      <c r="PFF36" s="1417"/>
      <c r="PFG36" s="1417"/>
      <c r="PFH36" s="1417"/>
      <c r="PFI36" s="1415"/>
      <c r="PFJ36" s="1415"/>
      <c r="PFK36" s="1415"/>
      <c r="PFL36" s="1416"/>
      <c r="PFM36" s="1416"/>
      <c r="PFN36" s="1416"/>
      <c r="PFO36" s="1417"/>
      <c r="PFP36" s="1417"/>
      <c r="PFQ36" s="1417"/>
      <c r="PFR36" s="1417"/>
      <c r="PFS36" s="1415"/>
      <c r="PFT36" s="1415"/>
      <c r="PFU36" s="1415"/>
      <c r="PFV36" s="1416"/>
      <c r="PFW36" s="1416"/>
      <c r="PFX36" s="1416"/>
      <c r="PFY36" s="1417"/>
      <c r="PFZ36" s="1417"/>
      <c r="PGA36" s="1417"/>
      <c r="PGB36" s="1417"/>
      <c r="PGC36" s="1415"/>
      <c r="PGD36" s="1415"/>
      <c r="PGE36" s="1415"/>
      <c r="PGF36" s="1416"/>
      <c r="PGG36" s="1416"/>
      <c r="PGH36" s="1416"/>
      <c r="PGI36" s="1417"/>
      <c r="PGJ36" s="1417"/>
      <c r="PGK36" s="1417"/>
      <c r="PGL36" s="1417"/>
      <c r="PGM36" s="1415"/>
      <c r="PGN36" s="1415"/>
      <c r="PGO36" s="1415"/>
      <c r="PGP36" s="1416"/>
      <c r="PGQ36" s="1416"/>
      <c r="PGR36" s="1416"/>
      <c r="PGS36" s="1417"/>
      <c r="PGT36" s="1417"/>
      <c r="PGU36" s="1417"/>
      <c r="PGV36" s="1417"/>
      <c r="PGW36" s="1415"/>
      <c r="PGX36" s="1415"/>
      <c r="PGY36" s="1415"/>
      <c r="PGZ36" s="1416"/>
      <c r="PHA36" s="1416"/>
      <c r="PHB36" s="1416"/>
      <c r="PHC36" s="1417"/>
      <c r="PHD36" s="1417"/>
      <c r="PHE36" s="1417"/>
      <c r="PHF36" s="1417"/>
      <c r="PHG36" s="1415"/>
      <c r="PHH36" s="1415"/>
      <c r="PHI36" s="1415"/>
      <c r="PHJ36" s="1416"/>
      <c r="PHK36" s="1416"/>
      <c r="PHL36" s="1416"/>
      <c r="PHM36" s="1417"/>
      <c r="PHN36" s="1417"/>
      <c r="PHO36" s="1417"/>
      <c r="PHP36" s="1417"/>
      <c r="PHQ36" s="1415"/>
      <c r="PHR36" s="1415"/>
      <c r="PHS36" s="1415"/>
      <c r="PHT36" s="1416"/>
      <c r="PHU36" s="1416"/>
      <c r="PHV36" s="1416"/>
      <c r="PHW36" s="1417"/>
      <c r="PHX36" s="1417"/>
      <c r="PHY36" s="1417"/>
      <c r="PHZ36" s="1417"/>
      <c r="PIA36" s="1415"/>
      <c r="PIB36" s="1415"/>
      <c r="PIC36" s="1415"/>
      <c r="PID36" s="1416"/>
      <c r="PIE36" s="1416"/>
      <c r="PIF36" s="1416"/>
      <c r="PIG36" s="1417"/>
      <c r="PIH36" s="1417"/>
      <c r="PII36" s="1417"/>
      <c r="PIJ36" s="1417"/>
      <c r="PIK36" s="1415"/>
      <c r="PIL36" s="1415"/>
      <c r="PIM36" s="1415"/>
      <c r="PIN36" s="1416"/>
      <c r="PIO36" s="1416"/>
      <c r="PIP36" s="1416"/>
      <c r="PIQ36" s="1417"/>
      <c r="PIR36" s="1417"/>
      <c r="PIS36" s="1417"/>
      <c r="PIT36" s="1417"/>
      <c r="PIU36" s="1415"/>
      <c r="PIV36" s="1415"/>
      <c r="PIW36" s="1415"/>
      <c r="PIX36" s="1416"/>
      <c r="PIY36" s="1416"/>
      <c r="PIZ36" s="1416"/>
      <c r="PJA36" s="1417"/>
      <c r="PJB36" s="1417"/>
      <c r="PJC36" s="1417"/>
      <c r="PJD36" s="1417"/>
      <c r="PJE36" s="1415"/>
      <c r="PJF36" s="1415"/>
      <c r="PJG36" s="1415"/>
      <c r="PJH36" s="1416"/>
      <c r="PJI36" s="1416"/>
      <c r="PJJ36" s="1416"/>
      <c r="PJK36" s="1417"/>
      <c r="PJL36" s="1417"/>
      <c r="PJM36" s="1417"/>
      <c r="PJN36" s="1417"/>
      <c r="PJO36" s="1415"/>
      <c r="PJP36" s="1415"/>
      <c r="PJQ36" s="1415"/>
      <c r="PJR36" s="1416"/>
      <c r="PJS36" s="1416"/>
      <c r="PJT36" s="1416"/>
      <c r="PJU36" s="1417"/>
      <c r="PJV36" s="1417"/>
      <c r="PJW36" s="1417"/>
      <c r="PJX36" s="1417"/>
      <c r="PJY36" s="1415"/>
      <c r="PJZ36" s="1415"/>
      <c r="PKA36" s="1415"/>
      <c r="PKB36" s="1416"/>
      <c r="PKC36" s="1416"/>
      <c r="PKD36" s="1416"/>
      <c r="PKE36" s="1417"/>
      <c r="PKF36" s="1417"/>
      <c r="PKG36" s="1417"/>
      <c r="PKH36" s="1417"/>
      <c r="PKI36" s="1415"/>
      <c r="PKJ36" s="1415"/>
      <c r="PKK36" s="1415"/>
      <c r="PKL36" s="1416"/>
      <c r="PKM36" s="1416"/>
      <c r="PKN36" s="1416"/>
      <c r="PKO36" s="1417"/>
      <c r="PKP36" s="1417"/>
      <c r="PKQ36" s="1417"/>
      <c r="PKR36" s="1417"/>
      <c r="PKS36" s="1415"/>
      <c r="PKT36" s="1415"/>
      <c r="PKU36" s="1415"/>
      <c r="PKV36" s="1416"/>
      <c r="PKW36" s="1416"/>
      <c r="PKX36" s="1416"/>
      <c r="PKY36" s="1417"/>
      <c r="PKZ36" s="1417"/>
      <c r="PLA36" s="1417"/>
      <c r="PLB36" s="1417"/>
      <c r="PLC36" s="1415"/>
      <c r="PLD36" s="1415"/>
      <c r="PLE36" s="1415"/>
      <c r="PLF36" s="1416"/>
      <c r="PLG36" s="1416"/>
      <c r="PLH36" s="1416"/>
      <c r="PLI36" s="1417"/>
      <c r="PLJ36" s="1417"/>
      <c r="PLK36" s="1417"/>
      <c r="PLL36" s="1417"/>
      <c r="PLM36" s="1415"/>
      <c r="PLN36" s="1415"/>
      <c r="PLO36" s="1415"/>
      <c r="PLP36" s="1416"/>
      <c r="PLQ36" s="1416"/>
      <c r="PLR36" s="1416"/>
      <c r="PLS36" s="1417"/>
      <c r="PLT36" s="1417"/>
      <c r="PLU36" s="1417"/>
      <c r="PLV36" s="1417"/>
      <c r="PLW36" s="1415"/>
      <c r="PLX36" s="1415"/>
      <c r="PLY36" s="1415"/>
      <c r="PLZ36" s="1416"/>
      <c r="PMA36" s="1416"/>
      <c r="PMB36" s="1416"/>
      <c r="PMC36" s="1417"/>
      <c r="PMD36" s="1417"/>
      <c r="PME36" s="1417"/>
      <c r="PMF36" s="1417"/>
      <c r="PMG36" s="1415"/>
      <c r="PMH36" s="1415"/>
      <c r="PMI36" s="1415"/>
      <c r="PMJ36" s="1416"/>
      <c r="PMK36" s="1416"/>
      <c r="PML36" s="1416"/>
      <c r="PMM36" s="1417"/>
      <c r="PMN36" s="1417"/>
      <c r="PMO36" s="1417"/>
      <c r="PMP36" s="1417"/>
      <c r="PMQ36" s="1415"/>
      <c r="PMR36" s="1415"/>
      <c r="PMS36" s="1415"/>
      <c r="PMT36" s="1416"/>
      <c r="PMU36" s="1416"/>
      <c r="PMV36" s="1416"/>
      <c r="PMW36" s="1417"/>
      <c r="PMX36" s="1417"/>
      <c r="PMY36" s="1417"/>
      <c r="PMZ36" s="1417"/>
      <c r="PNA36" s="1415"/>
      <c r="PNB36" s="1415"/>
      <c r="PNC36" s="1415"/>
      <c r="PND36" s="1416"/>
      <c r="PNE36" s="1416"/>
      <c r="PNF36" s="1416"/>
      <c r="PNG36" s="1417"/>
      <c r="PNH36" s="1417"/>
      <c r="PNI36" s="1417"/>
      <c r="PNJ36" s="1417"/>
      <c r="PNK36" s="1415"/>
      <c r="PNL36" s="1415"/>
      <c r="PNM36" s="1415"/>
      <c r="PNN36" s="1416"/>
      <c r="PNO36" s="1416"/>
      <c r="PNP36" s="1416"/>
      <c r="PNQ36" s="1417"/>
      <c r="PNR36" s="1417"/>
      <c r="PNS36" s="1417"/>
      <c r="PNT36" s="1417"/>
      <c r="PNU36" s="1415"/>
      <c r="PNV36" s="1415"/>
      <c r="PNW36" s="1415"/>
      <c r="PNX36" s="1416"/>
      <c r="PNY36" s="1416"/>
      <c r="PNZ36" s="1416"/>
      <c r="POA36" s="1417"/>
      <c r="POB36" s="1417"/>
      <c r="POC36" s="1417"/>
      <c r="POD36" s="1417"/>
      <c r="POE36" s="1415"/>
      <c r="POF36" s="1415"/>
      <c r="POG36" s="1415"/>
      <c r="POH36" s="1416"/>
      <c r="POI36" s="1416"/>
      <c r="POJ36" s="1416"/>
      <c r="POK36" s="1417"/>
      <c r="POL36" s="1417"/>
      <c r="POM36" s="1417"/>
      <c r="PON36" s="1417"/>
      <c r="POO36" s="1415"/>
      <c r="POP36" s="1415"/>
      <c r="POQ36" s="1415"/>
      <c r="POR36" s="1416"/>
      <c r="POS36" s="1416"/>
      <c r="POT36" s="1416"/>
      <c r="POU36" s="1417"/>
      <c r="POV36" s="1417"/>
      <c r="POW36" s="1417"/>
      <c r="POX36" s="1417"/>
      <c r="POY36" s="1415"/>
      <c r="POZ36" s="1415"/>
      <c r="PPA36" s="1415"/>
      <c r="PPB36" s="1416"/>
      <c r="PPC36" s="1416"/>
      <c r="PPD36" s="1416"/>
      <c r="PPE36" s="1417"/>
      <c r="PPF36" s="1417"/>
      <c r="PPG36" s="1417"/>
      <c r="PPH36" s="1417"/>
      <c r="PPI36" s="1415"/>
      <c r="PPJ36" s="1415"/>
      <c r="PPK36" s="1415"/>
      <c r="PPL36" s="1416"/>
      <c r="PPM36" s="1416"/>
      <c r="PPN36" s="1416"/>
      <c r="PPO36" s="1417"/>
      <c r="PPP36" s="1417"/>
      <c r="PPQ36" s="1417"/>
      <c r="PPR36" s="1417"/>
      <c r="PPS36" s="1415"/>
      <c r="PPT36" s="1415"/>
      <c r="PPU36" s="1415"/>
      <c r="PPV36" s="1416"/>
      <c r="PPW36" s="1416"/>
      <c r="PPX36" s="1416"/>
      <c r="PPY36" s="1417"/>
      <c r="PPZ36" s="1417"/>
      <c r="PQA36" s="1417"/>
      <c r="PQB36" s="1417"/>
      <c r="PQC36" s="1415"/>
      <c r="PQD36" s="1415"/>
      <c r="PQE36" s="1415"/>
      <c r="PQF36" s="1416"/>
      <c r="PQG36" s="1416"/>
      <c r="PQH36" s="1416"/>
      <c r="PQI36" s="1417"/>
      <c r="PQJ36" s="1417"/>
      <c r="PQK36" s="1417"/>
      <c r="PQL36" s="1417"/>
      <c r="PQM36" s="1415"/>
      <c r="PQN36" s="1415"/>
      <c r="PQO36" s="1415"/>
      <c r="PQP36" s="1416"/>
      <c r="PQQ36" s="1416"/>
      <c r="PQR36" s="1416"/>
      <c r="PQS36" s="1417"/>
      <c r="PQT36" s="1417"/>
      <c r="PQU36" s="1417"/>
      <c r="PQV36" s="1417"/>
      <c r="PQW36" s="1415"/>
      <c r="PQX36" s="1415"/>
      <c r="PQY36" s="1415"/>
      <c r="PQZ36" s="1416"/>
      <c r="PRA36" s="1416"/>
      <c r="PRB36" s="1416"/>
      <c r="PRC36" s="1417"/>
      <c r="PRD36" s="1417"/>
      <c r="PRE36" s="1417"/>
      <c r="PRF36" s="1417"/>
      <c r="PRG36" s="1415"/>
      <c r="PRH36" s="1415"/>
      <c r="PRI36" s="1415"/>
      <c r="PRJ36" s="1416"/>
      <c r="PRK36" s="1416"/>
      <c r="PRL36" s="1416"/>
      <c r="PRM36" s="1417"/>
      <c r="PRN36" s="1417"/>
      <c r="PRO36" s="1417"/>
      <c r="PRP36" s="1417"/>
      <c r="PRQ36" s="1415"/>
      <c r="PRR36" s="1415"/>
      <c r="PRS36" s="1415"/>
      <c r="PRT36" s="1416"/>
      <c r="PRU36" s="1416"/>
      <c r="PRV36" s="1416"/>
      <c r="PRW36" s="1417"/>
      <c r="PRX36" s="1417"/>
      <c r="PRY36" s="1417"/>
      <c r="PRZ36" s="1417"/>
      <c r="PSA36" s="1415"/>
      <c r="PSB36" s="1415"/>
      <c r="PSC36" s="1415"/>
      <c r="PSD36" s="1416"/>
      <c r="PSE36" s="1416"/>
      <c r="PSF36" s="1416"/>
      <c r="PSG36" s="1417"/>
      <c r="PSH36" s="1417"/>
      <c r="PSI36" s="1417"/>
      <c r="PSJ36" s="1417"/>
      <c r="PSK36" s="1415"/>
      <c r="PSL36" s="1415"/>
      <c r="PSM36" s="1415"/>
      <c r="PSN36" s="1416"/>
      <c r="PSO36" s="1416"/>
      <c r="PSP36" s="1416"/>
      <c r="PSQ36" s="1417"/>
      <c r="PSR36" s="1417"/>
      <c r="PSS36" s="1417"/>
      <c r="PST36" s="1417"/>
      <c r="PSU36" s="1415"/>
      <c r="PSV36" s="1415"/>
      <c r="PSW36" s="1415"/>
      <c r="PSX36" s="1416"/>
      <c r="PSY36" s="1416"/>
      <c r="PSZ36" s="1416"/>
      <c r="PTA36" s="1417"/>
      <c r="PTB36" s="1417"/>
      <c r="PTC36" s="1417"/>
      <c r="PTD36" s="1417"/>
      <c r="PTE36" s="1415"/>
      <c r="PTF36" s="1415"/>
      <c r="PTG36" s="1415"/>
      <c r="PTH36" s="1416"/>
      <c r="PTI36" s="1416"/>
      <c r="PTJ36" s="1416"/>
      <c r="PTK36" s="1417"/>
      <c r="PTL36" s="1417"/>
      <c r="PTM36" s="1417"/>
      <c r="PTN36" s="1417"/>
      <c r="PTO36" s="1415"/>
      <c r="PTP36" s="1415"/>
      <c r="PTQ36" s="1415"/>
      <c r="PTR36" s="1416"/>
      <c r="PTS36" s="1416"/>
      <c r="PTT36" s="1416"/>
      <c r="PTU36" s="1417"/>
      <c r="PTV36" s="1417"/>
      <c r="PTW36" s="1417"/>
      <c r="PTX36" s="1417"/>
      <c r="PTY36" s="1415"/>
      <c r="PTZ36" s="1415"/>
      <c r="PUA36" s="1415"/>
      <c r="PUB36" s="1416"/>
      <c r="PUC36" s="1416"/>
      <c r="PUD36" s="1416"/>
      <c r="PUE36" s="1417"/>
      <c r="PUF36" s="1417"/>
      <c r="PUG36" s="1417"/>
      <c r="PUH36" s="1417"/>
      <c r="PUI36" s="1415"/>
      <c r="PUJ36" s="1415"/>
      <c r="PUK36" s="1415"/>
      <c r="PUL36" s="1416"/>
      <c r="PUM36" s="1416"/>
      <c r="PUN36" s="1416"/>
      <c r="PUO36" s="1417"/>
      <c r="PUP36" s="1417"/>
      <c r="PUQ36" s="1417"/>
      <c r="PUR36" s="1417"/>
      <c r="PUS36" s="1415"/>
      <c r="PUT36" s="1415"/>
      <c r="PUU36" s="1415"/>
      <c r="PUV36" s="1416"/>
      <c r="PUW36" s="1416"/>
      <c r="PUX36" s="1416"/>
      <c r="PUY36" s="1417"/>
      <c r="PUZ36" s="1417"/>
      <c r="PVA36" s="1417"/>
      <c r="PVB36" s="1417"/>
      <c r="PVC36" s="1415"/>
      <c r="PVD36" s="1415"/>
      <c r="PVE36" s="1415"/>
      <c r="PVF36" s="1416"/>
      <c r="PVG36" s="1416"/>
      <c r="PVH36" s="1416"/>
      <c r="PVI36" s="1417"/>
      <c r="PVJ36" s="1417"/>
      <c r="PVK36" s="1417"/>
      <c r="PVL36" s="1417"/>
      <c r="PVM36" s="1415"/>
      <c r="PVN36" s="1415"/>
      <c r="PVO36" s="1415"/>
      <c r="PVP36" s="1416"/>
      <c r="PVQ36" s="1416"/>
      <c r="PVR36" s="1416"/>
      <c r="PVS36" s="1417"/>
      <c r="PVT36" s="1417"/>
      <c r="PVU36" s="1417"/>
      <c r="PVV36" s="1417"/>
      <c r="PVW36" s="1415"/>
      <c r="PVX36" s="1415"/>
      <c r="PVY36" s="1415"/>
      <c r="PVZ36" s="1416"/>
      <c r="PWA36" s="1416"/>
      <c r="PWB36" s="1416"/>
      <c r="PWC36" s="1417"/>
      <c r="PWD36" s="1417"/>
      <c r="PWE36" s="1417"/>
      <c r="PWF36" s="1417"/>
      <c r="PWG36" s="1415"/>
      <c r="PWH36" s="1415"/>
      <c r="PWI36" s="1415"/>
      <c r="PWJ36" s="1416"/>
      <c r="PWK36" s="1416"/>
      <c r="PWL36" s="1416"/>
      <c r="PWM36" s="1417"/>
      <c r="PWN36" s="1417"/>
      <c r="PWO36" s="1417"/>
      <c r="PWP36" s="1417"/>
      <c r="PWQ36" s="1415"/>
      <c r="PWR36" s="1415"/>
      <c r="PWS36" s="1415"/>
      <c r="PWT36" s="1416"/>
      <c r="PWU36" s="1416"/>
      <c r="PWV36" s="1416"/>
      <c r="PWW36" s="1417"/>
      <c r="PWX36" s="1417"/>
      <c r="PWY36" s="1417"/>
      <c r="PWZ36" s="1417"/>
      <c r="PXA36" s="1415"/>
      <c r="PXB36" s="1415"/>
      <c r="PXC36" s="1415"/>
      <c r="PXD36" s="1416"/>
      <c r="PXE36" s="1416"/>
      <c r="PXF36" s="1416"/>
      <c r="PXG36" s="1417"/>
      <c r="PXH36" s="1417"/>
      <c r="PXI36" s="1417"/>
      <c r="PXJ36" s="1417"/>
      <c r="PXK36" s="1415"/>
      <c r="PXL36" s="1415"/>
      <c r="PXM36" s="1415"/>
      <c r="PXN36" s="1416"/>
      <c r="PXO36" s="1416"/>
      <c r="PXP36" s="1416"/>
      <c r="PXQ36" s="1417"/>
      <c r="PXR36" s="1417"/>
      <c r="PXS36" s="1417"/>
      <c r="PXT36" s="1417"/>
      <c r="PXU36" s="1415"/>
      <c r="PXV36" s="1415"/>
      <c r="PXW36" s="1415"/>
      <c r="PXX36" s="1416"/>
      <c r="PXY36" s="1416"/>
      <c r="PXZ36" s="1416"/>
      <c r="PYA36" s="1417"/>
      <c r="PYB36" s="1417"/>
      <c r="PYC36" s="1417"/>
      <c r="PYD36" s="1417"/>
      <c r="PYE36" s="1415"/>
      <c r="PYF36" s="1415"/>
      <c r="PYG36" s="1415"/>
      <c r="PYH36" s="1416"/>
      <c r="PYI36" s="1416"/>
      <c r="PYJ36" s="1416"/>
      <c r="PYK36" s="1417"/>
      <c r="PYL36" s="1417"/>
      <c r="PYM36" s="1417"/>
      <c r="PYN36" s="1417"/>
      <c r="PYO36" s="1415"/>
      <c r="PYP36" s="1415"/>
      <c r="PYQ36" s="1415"/>
      <c r="PYR36" s="1416"/>
      <c r="PYS36" s="1416"/>
      <c r="PYT36" s="1416"/>
      <c r="PYU36" s="1417"/>
      <c r="PYV36" s="1417"/>
      <c r="PYW36" s="1417"/>
      <c r="PYX36" s="1417"/>
      <c r="PYY36" s="1415"/>
      <c r="PYZ36" s="1415"/>
      <c r="PZA36" s="1415"/>
      <c r="PZB36" s="1416"/>
      <c r="PZC36" s="1416"/>
      <c r="PZD36" s="1416"/>
      <c r="PZE36" s="1417"/>
      <c r="PZF36" s="1417"/>
      <c r="PZG36" s="1417"/>
      <c r="PZH36" s="1417"/>
      <c r="PZI36" s="1415"/>
      <c r="PZJ36" s="1415"/>
      <c r="PZK36" s="1415"/>
      <c r="PZL36" s="1416"/>
      <c r="PZM36" s="1416"/>
      <c r="PZN36" s="1416"/>
      <c r="PZO36" s="1417"/>
      <c r="PZP36" s="1417"/>
      <c r="PZQ36" s="1417"/>
      <c r="PZR36" s="1417"/>
      <c r="PZS36" s="1415"/>
      <c r="PZT36" s="1415"/>
      <c r="PZU36" s="1415"/>
      <c r="PZV36" s="1416"/>
      <c r="PZW36" s="1416"/>
      <c r="PZX36" s="1416"/>
      <c r="PZY36" s="1417"/>
      <c r="PZZ36" s="1417"/>
      <c r="QAA36" s="1417"/>
      <c r="QAB36" s="1417"/>
      <c r="QAC36" s="1415"/>
      <c r="QAD36" s="1415"/>
      <c r="QAE36" s="1415"/>
      <c r="QAF36" s="1416"/>
      <c r="QAG36" s="1416"/>
      <c r="QAH36" s="1416"/>
      <c r="QAI36" s="1417"/>
      <c r="QAJ36" s="1417"/>
      <c r="QAK36" s="1417"/>
      <c r="QAL36" s="1417"/>
      <c r="QAM36" s="1415"/>
      <c r="QAN36" s="1415"/>
      <c r="QAO36" s="1415"/>
      <c r="QAP36" s="1416"/>
      <c r="QAQ36" s="1416"/>
      <c r="QAR36" s="1416"/>
      <c r="QAS36" s="1417"/>
      <c r="QAT36" s="1417"/>
      <c r="QAU36" s="1417"/>
      <c r="QAV36" s="1417"/>
      <c r="QAW36" s="1415"/>
      <c r="QAX36" s="1415"/>
      <c r="QAY36" s="1415"/>
      <c r="QAZ36" s="1416"/>
      <c r="QBA36" s="1416"/>
      <c r="QBB36" s="1416"/>
      <c r="QBC36" s="1417"/>
      <c r="QBD36" s="1417"/>
      <c r="QBE36" s="1417"/>
      <c r="QBF36" s="1417"/>
      <c r="QBG36" s="1415"/>
      <c r="QBH36" s="1415"/>
      <c r="QBI36" s="1415"/>
      <c r="QBJ36" s="1416"/>
      <c r="QBK36" s="1416"/>
      <c r="QBL36" s="1416"/>
      <c r="QBM36" s="1417"/>
      <c r="QBN36" s="1417"/>
      <c r="QBO36" s="1417"/>
      <c r="QBP36" s="1417"/>
      <c r="QBQ36" s="1415"/>
      <c r="QBR36" s="1415"/>
      <c r="QBS36" s="1415"/>
      <c r="QBT36" s="1416"/>
      <c r="QBU36" s="1416"/>
      <c r="QBV36" s="1416"/>
      <c r="QBW36" s="1417"/>
      <c r="QBX36" s="1417"/>
      <c r="QBY36" s="1417"/>
      <c r="QBZ36" s="1417"/>
      <c r="QCA36" s="1415"/>
      <c r="QCB36" s="1415"/>
      <c r="QCC36" s="1415"/>
      <c r="QCD36" s="1416"/>
      <c r="QCE36" s="1416"/>
      <c r="QCF36" s="1416"/>
      <c r="QCG36" s="1417"/>
      <c r="QCH36" s="1417"/>
      <c r="QCI36" s="1417"/>
      <c r="QCJ36" s="1417"/>
      <c r="QCK36" s="1415"/>
      <c r="QCL36" s="1415"/>
      <c r="QCM36" s="1415"/>
      <c r="QCN36" s="1416"/>
      <c r="QCO36" s="1416"/>
      <c r="QCP36" s="1416"/>
      <c r="QCQ36" s="1417"/>
      <c r="QCR36" s="1417"/>
      <c r="QCS36" s="1417"/>
      <c r="QCT36" s="1417"/>
      <c r="QCU36" s="1415"/>
      <c r="QCV36" s="1415"/>
      <c r="QCW36" s="1415"/>
      <c r="QCX36" s="1416"/>
      <c r="QCY36" s="1416"/>
      <c r="QCZ36" s="1416"/>
      <c r="QDA36" s="1417"/>
      <c r="QDB36" s="1417"/>
      <c r="QDC36" s="1417"/>
      <c r="QDD36" s="1417"/>
      <c r="QDE36" s="1415"/>
      <c r="QDF36" s="1415"/>
      <c r="QDG36" s="1415"/>
      <c r="QDH36" s="1416"/>
      <c r="QDI36" s="1416"/>
      <c r="QDJ36" s="1416"/>
      <c r="QDK36" s="1417"/>
      <c r="QDL36" s="1417"/>
      <c r="QDM36" s="1417"/>
      <c r="QDN36" s="1417"/>
      <c r="QDO36" s="1415"/>
      <c r="QDP36" s="1415"/>
      <c r="QDQ36" s="1415"/>
      <c r="QDR36" s="1416"/>
      <c r="QDS36" s="1416"/>
      <c r="QDT36" s="1416"/>
      <c r="QDU36" s="1417"/>
      <c r="QDV36" s="1417"/>
      <c r="QDW36" s="1417"/>
      <c r="QDX36" s="1417"/>
      <c r="QDY36" s="1415"/>
      <c r="QDZ36" s="1415"/>
      <c r="QEA36" s="1415"/>
      <c r="QEB36" s="1416"/>
      <c r="QEC36" s="1416"/>
      <c r="QED36" s="1416"/>
      <c r="QEE36" s="1417"/>
      <c r="QEF36" s="1417"/>
      <c r="QEG36" s="1417"/>
      <c r="QEH36" s="1417"/>
      <c r="QEI36" s="1415"/>
      <c r="QEJ36" s="1415"/>
      <c r="QEK36" s="1415"/>
      <c r="QEL36" s="1416"/>
      <c r="QEM36" s="1416"/>
      <c r="QEN36" s="1416"/>
      <c r="QEO36" s="1417"/>
      <c r="QEP36" s="1417"/>
      <c r="QEQ36" s="1417"/>
      <c r="QER36" s="1417"/>
      <c r="QES36" s="1415"/>
      <c r="QET36" s="1415"/>
      <c r="QEU36" s="1415"/>
      <c r="QEV36" s="1416"/>
      <c r="QEW36" s="1416"/>
      <c r="QEX36" s="1416"/>
      <c r="QEY36" s="1417"/>
      <c r="QEZ36" s="1417"/>
      <c r="QFA36" s="1417"/>
      <c r="QFB36" s="1417"/>
      <c r="QFC36" s="1415"/>
      <c r="QFD36" s="1415"/>
      <c r="QFE36" s="1415"/>
      <c r="QFF36" s="1416"/>
      <c r="QFG36" s="1416"/>
      <c r="QFH36" s="1416"/>
      <c r="QFI36" s="1417"/>
      <c r="QFJ36" s="1417"/>
      <c r="QFK36" s="1417"/>
      <c r="QFL36" s="1417"/>
      <c r="QFM36" s="1415"/>
      <c r="QFN36" s="1415"/>
      <c r="QFO36" s="1415"/>
      <c r="QFP36" s="1416"/>
      <c r="QFQ36" s="1416"/>
      <c r="QFR36" s="1416"/>
      <c r="QFS36" s="1417"/>
      <c r="QFT36" s="1417"/>
      <c r="QFU36" s="1417"/>
      <c r="QFV36" s="1417"/>
      <c r="QFW36" s="1415"/>
      <c r="QFX36" s="1415"/>
      <c r="QFY36" s="1415"/>
      <c r="QFZ36" s="1416"/>
      <c r="QGA36" s="1416"/>
      <c r="QGB36" s="1416"/>
      <c r="QGC36" s="1417"/>
      <c r="QGD36" s="1417"/>
      <c r="QGE36" s="1417"/>
      <c r="QGF36" s="1417"/>
      <c r="QGG36" s="1415"/>
      <c r="QGH36" s="1415"/>
      <c r="QGI36" s="1415"/>
      <c r="QGJ36" s="1416"/>
      <c r="QGK36" s="1416"/>
      <c r="QGL36" s="1416"/>
      <c r="QGM36" s="1417"/>
      <c r="QGN36" s="1417"/>
      <c r="QGO36" s="1417"/>
      <c r="QGP36" s="1417"/>
      <c r="QGQ36" s="1415"/>
      <c r="QGR36" s="1415"/>
      <c r="QGS36" s="1415"/>
      <c r="QGT36" s="1416"/>
      <c r="QGU36" s="1416"/>
      <c r="QGV36" s="1416"/>
      <c r="QGW36" s="1417"/>
      <c r="QGX36" s="1417"/>
      <c r="QGY36" s="1417"/>
      <c r="QGZ36" s="1417"/>
      <c r="QHA36" s="1415"/>
      <c r="QHB36" s="1415"/>
      <c r="QHC36" s="1415"/>
      <c r="QHD36" s="1416"/>
      <c r="QHE36" s="1416"/>
      <c r="QHF36" s="1416"/>
      <c r="QHG36" s="1417"/>
      <c r="QHH36" s="1417"/>
      <c r="QHI36" s="1417"/>
      <c r="QHJ36" s="1417"/>
      <c r="QHK36" s="1415"/>
      <c r="QHL36" s="1415"/>
      <c r="QHM36" s="1415"/>
      <c r="QHN36" s="1416"/>
      <c r="QHO36" s="1416"/>
      <c r="QHP36" s="1416"/>
      <c r="QHQ36" s="1417"/>
      <c r="QHR36" s="1417"/>
      <c r="QHS36" s="1417"/>
      <c r="QHT36" s="1417"/>
      <c r="QHU36" s="1415"/>
      <c r="QHV36" s="1415"/>
      <c r="QHW36" s="1415"/>
      <c r="QHX36" s="1416"/>
      <c r="QHY36" s="1416"/>
      <c r="QHZ36" s="1416"/>
      <c r="QIA36" s="1417"/>
      <c r="QIB36" s="1417"/>
      <c r="QIC36" s="1417"/>
      <c r="QID36" s="1417"/>
      <c r="QIE36" s="1415"/>
      <c r="QIF36" s="1415"/>
      <c r="QIG36" s="1415"/>
      <c r="QIH36" s="1416"/>
      <c r="QII36" s="1416"/>
      <c r="QIJ36" s="1416"/>
      <c r="QIK36" s="1417"/>
      <c r="QIL36" s="1417"/>
      <c r="QIM36" s="1417"/>
      <c r="QIN36" s="1417"/>
      <c r="QIO36" s="1415"/>
      <c r="QIP36" s="1415"/>
      <c r="QIQ36" s="1415"/>
      <c r="QIR36" s="1416"/>
      <c r="QIS36" s="1416"/>
      <c r="QIT36" s="1416"/>
      <c r="QIU36" s="1417"/>
      <c r="QIV36" s="1417"/>
      <c r="QIW36" s="1417"/>
      <c r="QIX36" s="1417"/>
      <c r="QIY36" s="1415"/>
      <c r="QIZ36" s="1415"/>
      <c r="QJA36" s="1415"/>
      <c r="QJB36" s="1416"/>
      <c r="QJC36" s="1416"/>
      <c r="QJD36" s="1416"/>
      <c r="QJE36" s="1417"/>
      <c r="QJF36" s="1417"/>
      <c r="QJG36" s="1417"/>
      <c r="QJH36" s="1417"/>
      <c r="QJI36" s="1415"/>
      <c r="QJJ36" s="1415"/>
      <c r="QJK36" s="1415"/>
      <c r="QJL36" s="1416"/>
      <c r="QJM36" s="1416"/>
      <c r="QJN36" s="1416"/>
      <c r="QJO36" s="1417"/>
      <c r="QJP36" s="1417"/>
      <c r="QJQ36" s="1417"/>
      <c r="QJR36" s="1417"/>
      <c r="QJS36" s="1415"/>
      <c r="QJT36" s="1415"/>
      <c r="QJU36" s="1415"/>
      <c r="QJV36" s="1416"/>
      <c r="QJW36" s="1416"/>
      <c r="QJX36" s="1416"/>
      <c r="QJY36" s="1417"/>
      <c r="QJZ36" s="1417"/>
      <c r="QKA36" s="1417"/>
      <c r="QKB36" s="1417"/>
      <c r="QKC36" s="1415"/>
      <c r="QKD36" s="1415"/>
      <c r="QKE36" s="1415"/>
      <c r="QKF36" s="1416"/>
      <c r="QKG36" s="1416"/>
      <c r="QKH36" s="1416"/>
      <c r="QKI36" s="1417"/>
      <c r="QKJ36" s="1417"/>
      <c r="QKK36" s="1417"/>
      <c r="QKL36" s="1417"/>
      <c r="QKM36" s="1415"/>
      <c r="QKN36" s="1415"/>
      <c r="QKO36" s="1415"/>
      <c r="QKP36" s="1416"/>
      <c r="QKQ36" s="1416"/>
      <c r="QKR36" s="1416"/>
      <c r="QKS36" s="1417"/>
      <c r="QKT36" s="1417"/>
      <c r="QKU36" s="1417"/>
      <c r="QKV36" s="1417"/>
      <c r="QKW36" s="1415"/>
      <c r="QKX36" s="1415"/>
      <c r="QKY36" s="1415"/>
      <c r="QKZ36" s="1416"/>
      <c r="QLA36" s="1416"/>
      <c r="QLB36" s="1416"/>
      <c r="QLC36" s="1417"/>
      <c r="QLD36" s="1417"/>
      <c r="QLE36" s="1417"/>
      <c r="QLF36" s="1417"/>
      <c r="QLG36" s="1415"/>
      <c r="QLH36" s="1415"/>
      <c r="QLI36" s="1415"/>
      <c r="QLJ36" s="1416"/>
      <c r="QLK36" s="1416"/>
      <c r="QLL36" s="1416"/>
      <c r="QLM36" s="1417"/>
      <c r="QLN36" s="1417"/>
      <c r="QLO36" s="1417"/>
      <c r="QLP36" s="1417"/>
      <c r="QLQ36" s="1415"/>
      <c r="QLR36" s="1415"/>
      <c r="QLS36" s="1415"/>
      <c r="QLT36" s="1416"/>
      <c r="QLU36" s="1416"/>
      <c r="QLV36" s="1416"/>
      <c r="QLW36" s="1417"/>
      <c r="QLX36" s="1417"/>
      <c r="QLY36" s="1417"/>
      <c r="QLZ36" s="1417"/>
      <c r="QMA36" s="1415"/>
      <c r="QMB36" s="1415"/>
      <c r="QMC36" s="1415"/>
      <c r="QMD36" s="1416"/>
      <c r="QME36" s="1416"/>
      <c r="QMF36" s="1416"/>
      <c r="QMG36" s="1417"/>
      <c r="QMH36" s="1417"/>
      <c r="QMI36" s="1417"/>
      <c r="QMJ36" s="1417"/>
      <c r="QMK36" s="1415"/>
      <c r="QML36" s="1415"/>
      <c r="QMM36" s="1415"/>
      <c r="QMN36" s="1416"/>
      <c r="QMO36" s="1416"/>
      <c r="QMP36" s="1416"/>
      <c r="QMQ36" s="1417"/>
      <c r="QMR36" s="1417"/>
      <c r="QMS36" s="1417"/>
      <c r="QMT36" s="1417"/>
      <c r="QMU36" s="1415"/>
      <c r="QMV36" s="1415"/>
      <c r="QMW36" s="1415"/>
      <c r="QMX36" s="1416"/>
      <c r="QMY36" s="1416"/>
      <c r="QMZ36" s="1416"/>
      <c r="QNA36" s="1417"/>
      <c r="QNB36" s="1417"/>
      <c r="QNC36" s="1417"/>
      <c r="QND36" s="1417"/>
      <c r="QNE36" s="1415"/>
      <c r="QNF36" s="1415"/>
      <c r="QNG36" s="1415"/>
      <c r="QNH36" s="1416"/>
      <c r="QNI36" s="1416"/>
      <c r="QNJ36" s="1416"/>
      <c r="QNK36" s="1417"/>
      <c r="QNL36" s="1417"/>
      <c r="QNM36" s="1417"/>
      <c r="QNN36" s="1417"/>
      <c r="QNO36" s="1415"/>
      <c r="QNP36" s="1415"/>
      <c r="QNQ36" s="1415"/>
      <c r="QNR36" s="1416"/>
      <c r="QNS36" s="1416"/>
      <c r="QNT36" s="1416"/>
      <c r="QNU36" s="1417"/>
      <c r="QNV36" s="1417"/>
      <c r="QNW36" s="1417"/>
      <c r="QNX36" s="1417"/>
      <c r="QNY36" s="1415"/>
      <c r="QNZ36" s="1415"/>
      <c r="QOA36" s="1415"/>
      <c r="QOB36" s="1416"/>
      <c r="QOC36" s="1416"/>
      <c r="QOD36" s="1416"/>
      <c r="QOE36" s="1417"/>
      <c r="QOF36" s="1417"/>
      <c r="QOG36" s="1417"/>
      <c r="QOH36" s="1417"/>
      <c r="QOI36" s="1415"/>
      <c r="QOJ36" s="1415"/>
      <c r="QOK36" s="1415"/>
      <c r="QOL36" s="1416"/>
      <c r="QOM36" s="1416"/>
      <c r="QON36" s="1416"/>
      <c r="QOO36" s="1417"/>
      <c r="QOP36" s="1417"/>
      <c r="QOQ36" s="1417"/>
      <c r="QOR36" s="1417"/>
      <c r="QOS36" s="1415"/>
      <c r="QOT36" s="1415"/>
      <c r="QOU36" s="1415"/>
      <c r="QOV36" s="1416"/>
      <c r="QOW36" s="1416"/>
      <c r="QOX36" s="1416"/>
      <c r="QOY36" s="1417"/>
      <c r="QOZ36" s="1417"/>
      <c r="QPA36" s="1417"/>
      <c r="QPB36" s="1417"/>
      <c r="QPC36" s="1415"/>
      <c r="QPD36" s="1415"/>
      <c r="QPE36" s="1415"/>
      <c r="QPF36" s="1416"/>
      <c r="QPG36" s="1416"/>
      <c r="QPH36" s="1416"/>
      <c r="QPI36" s="1417"/>
      <c r="QPJ36" s="1417"/>
      <c r="QPK36" s="1417"/>
      <c r="QPL36" s="1417"/>
      <c r="QPM36" s="1415"/>
      <c r="QPN36" s="1415"/>
      <c r="QPO36" s="1415"/>
      <c r="QPP36" s="1416"/>
      <c r="QPQ36" s="1416"/>
      <c r="QPR36" s="1416"/>
      <c r="QPS36" s="1417"/>
      <c r="QPT36" s="1417"/>
      <c r="QPU36" s="1417"/>
      <c r="QPV36" s="1417"/>
      <c r="QPW36" s="1415"/>
      <c r="QPX36" s="1415"/>
      <c r="QPY36" s="1415"/>
      <c r="QPZ36" s="1416"/>
      <c r="QQA36" s="1416"/>
      <c r="QQB36" s="1416"/>
      <c r="QQC36" s="1417"/>
      <c r="QQD36" s="1417"/>
      <c r="QQE36" s="1417"/>
      <c r="QQF36" s="1417"/>
      <c r="QQG36" s="1415"/>
      <c r="QQH36" s="1415"/>
      <c r="QQI36" s="1415"/>
      <c r="QQJ36" s="1416"/>
      <c r="QQK36" s="1416"/>
      <c r="QQL36" s="1416"/>
      <c r="QQM36" s="1417"/>
      <c r="QQN36" s="1417"/>
      <c r="QQO36" s="1417"/>
      <c r="QQP36" s="1417"/>
      <c r="QQQ36" s="1415"/>
      <c r="QQR36" s="1415"/>
      <c r="QQS36" s="1415"/>
      <c r="QQT36" s="1416"/>
      <c r="QQU36" s="1416"/>
      <c r="QQV36" s="1416"/>
      <c r="QQW36" s="1417"/>
      <c r="QQX36" s="1417"/>
      <c r="QQY36" s="1417"/>
      <c r="QQZ36" s="1417"/>
      <c r="QRA36" s="1415"/>
      <c r="QRB36" s="1415"/>
      <c r="QRC36" s="1415"/>
      <c r="QRD36" s="1416"/>
      <c r="QRE36" s="1416"/>
      <c r="QRF36" s="1416"/>
      <c r="QRG36" s="1417"/>
      <c r="QRH36" s="1417"/>
      <c r="QRI36" s="1417"/>
      <c r="QRJ36" s="1417"/>
      <c r="QRK36" s="1415"/>
      <c r="QRL36" s="1415"/>
      <c r="QRM36" s="1415"/>
      <c r="QRN36" s="1416"/>
      <c r="QRO36" s="1416"/>
      <c r="QRP36" s="1416"/>
      <c r="QRQ36" s="1417"/>
      <c r="QRR36" s="1417"/>
      <c r="QRS36" s="1417"/>
      <c r="QRT36" s="1417"/>
      <c r="QRU36" s="1415"/>
      <c r="QRV36" s="1415"/>
      <c r="QRW36" s="1415"/>
      <c r="QRX36" s="1416"/>
      <c r="QRY36" s="1416"/>
      <c r="QRZ36" s="1416"/>
      <c r="QSA36" s="1417"/>
      <c r="QSB36" s="1417"/>
      <c r="QSC36" s="1417"/>
      <c r="QSD36" s="1417"/>
      <c r="QSE36" s="1415"/>
      <c r="QSF36" s="1415"/>
      <c r="QSG36" s="1415"/>
      <c r="QSH36" s="1416"/>
      <c r="QSI36" s="1416"/>
      <c r="QSJ36" s="1416"/>
      <c r="QSK36" s="1417"/>
      <c r="QSL36" s="1417"/>
      <c r="QSM36" s="1417"/>
      <c r="QSN36" s="1417"/>
      <c r="QSO36" s="1415"/>
      <c r="QSP36" s="1415"/>
      <c r="QSQ36" s="1415"/>
      <c r="QSR36" s="1416"/>
      <c r="QSS36" s="1416"/>
      <c r="QST36" s="1416"/>
      <c r="QSU36" s="1417"/>
      <c r="QSV36" s="1417"/>
      <c r="QSW36" s="1417"/>
      <c r="QSX36" s="1417"/>
      <c r="QSY36" s="1415"/>
      <c r="QSZ36" s="1415"/>
      <c r="QTA36" s="1415"/>
      <c r="QTB36" s="1416"/>
      <c r="QTC36" s="1416"/>
      <c r="QTD36" s="1416"/>
      <c r="QTE36" s="1417"/>
      <c r="QTF36" s="1417"/>
      <c r="QTG36" s="1417"/>
      <c r="QTH36" s="1417"/>
      <c r="QTI36" s="1415"/>
      <c r="QTJ36" s="1415"/>
      <c r="QTK36" s="1415"/>
      <c r="QTL36" s="1416"/>
      <c r="QTM36" s="1416"/>
      <c r="QTN36" s="1416"/>
      <c r="QTO36" s="1417"/>
      <c r="QTP36" s="1417"/>
      <c r="QTQ36" s="1417"/>
      <c r="QTR36" s="1417"/>
      <c r="QTS36" s="1415"/>
      <c r="QTT36" s="1415"/>
      <c r="QTU36" s="1415"/>
      <c r="QTV36" s="1416"/>
      <c r="QTW36" s="1416"/>
      <c r="QTX36" s="1416"/>
      <c r="QTY36" s="1417"/>
      <c r="QTZ36" s="1417"/>
      <c r="QUA36" s="1417"/>
      <c r="QUB36" s="1417"/>
      <c r="QUC36" s="1415"/>
      <c r="QUD36" s="1415"/>
      <c r="QUE36" s="1415"/>
      <c r="QUF36" s="1416"/>
      <c r="QUG36" s="1416"/>
      <c r="QUH36" s="1416"/>
      <c r="QUI36" s="1417"/>
      <c r="QUJ36" s="1417"/>
      <c r="QUK36" s="1417"/>
      <c r="QUL36" s="1417"/>
      <c r="QUM36" s="1415"/>
      <c r="QUN36" s="1415"/>
      <c r="QUO36" s="1415"/>
      <c r="QUP36" s="1416"/>
      <c r="QUQ36" s="1416"/>
      <c r="QUR36" s="1416"/>
      <c r="QUS36" s="1417"/>
      <c r="QUT36" s="1417"/>
      <c r="QUU36" s="1417"/>
      <c r="QUV36" s="1417"/>
      <c r="QUW36" s="1415"/>
      <c r="QUX36" s="1415"/>
      <c r="QUY36" s="1415"/>
      <c r="QUZ36" s="1416"/>
      <c r="QVA36" s="1416"/>
      <c r="QVB36" s="1416"/>
      <c r="QVC36" s="1417"/>
      <c r="QVD36" s="1417"/>
      <c r="QVE36" s="1417"/>
      <c r="QVF36" s="1417"/>
      <c r="QVG36" s="1415"/>
      <c r="QVH36" s="1415"/>
      <c r="QVI36" s="1415"/>
      <c r="QVJ36" s="1416"/>
      <c r="QVK36" s="1416"/>
      <c r="QVL36" s="1416"/>
      <c r="QVM36" s="1417"/>
      <c r="QVN36" s="1417"/>
      <c r="QVO36" s="1417"/>
      <c r="QVP36" s="1417"/>
      <c r="QVQ36" s="1415"/>
      <c r="QVR36" s="1415"/>
      <c r="QVS36" s="1415"/>
      <c r="QVT36" s="1416"/>
      <c r="QVU36" s="1416"/>
      <c r="QVV36" s="1416"/>
      <c r="QVW36" s="1417"/>
      <c r="QVX36" s="1417"/>
      <c r="QVY36" s="1417"/>
      <c r="QVZ36" s="1417"/>
      <c r="QWA36" s="1415"/>
      <c r="QWB36" s="1415"/>
      <c r="QWC36" s="1415"/>
      <c r="QWD36" s="1416"/>
      <c r="QWE36" s="1416"/>
      <c r="QWF36" s="1416"/>
      <c r="QWG36" s="1417"/>
      <c r="QWH36" s="1417"/>
      <c r="QWI36" s="1417"/>
      <c r="QWJ36" s="1417"/>
      <c r="QWK36" s="1415"/>
      <c r="QWL36" s="1415"/>
      <c r="QWM36" s="1415"/>
      <c r="QWN36" s="1416"/>
      <c r="QWO36" s="1416"/>
      <c r="QWP36" s="1416"/>
      <c r="QWQ36" s="1417"/>
      <c r="QWR36" s="1417"/>
      <c r="QWS36" s="1417"/>
      <c r="QWT36" s="1417"/>
      <c r="QWU36" s="1415"/>
      <c r="QWV36" s="1415"/>
      <c r="QWW36" s="1415"/>
      <c r="QWX36" s="1416"/>
      <c r="QWY36" s="1416"/>
      <c r="QWZ36" s="1416"/>
      <c r="QXA36" s="1417"/>
      <c r="QXB36" s="1417"/>
      <c r="QXC36" s="1417"/>
      <c r="QXD36" s="1417"/>
      <c r="QXE36" s="1415"/>
      <c r="QXF36" s="1415"/>
      <c r="QXG36" s="1415"/>
      <c r="QXH36" s="1416"/>
      <c r="QXI36" s="1416"/>
      <c r="QXJ36" s="1416"/>
      <c r="QXK36" s="1417"/>
      <c r="QXL36" s="1417"/>
      <c r="QXM36" s="1417"/>
      <c r="QXN36" s="1417"/>
      <c r="QXO36" s="1415"/>
      <c r="QXP36" s="1415"/>
      <c r="QXQ36" s="1415"/>
      <c r="QXR36" s="1416"/>
      <c r="QXS36" s="1416"/>
      <c r="QXT36" s="1416"/>
      <c r="QXU36" s="1417"/>
      <c r="QXV36" s="1417"/>
      <c r="QXW36" s="1417"/>
      <c r="QXX36" s="1417"/>
      <c r="QXY36" s="1415"/>
      <c r="QXZ36" s="1415"/>
      <c r="QYA36" s="1415"/>
      <c r="QYB36" s="1416"/>
      <c r="QYC36" s="1416"/>
      <c r="QYD36" s="1416"/>
      <c r="QYE36" s="1417"/>
      <c r="QYF36" s="1417"/>
      <c r="QYG36" s="1417"/>
      <c r="QYH36" s="1417"/>
      <c r="QYI36" s="1415"/>
      <c r="QYJ36" s="1415"/>
      <c r="QYK36" s="1415"/>
      <c r="QYL36" s="1416"/>
      <c r="QYM36" s="1416"/>
      <c r="QYN36" s="1416"/>
      <c r="QYO36" s="1417"/>
      <c r="QYP36" s="1417"/>
      <c r="QYQ36" s="1417"/>
      <c r="QYR36" s="1417"/>
      <c r="QYS36" s="1415"/>
      <c r="QYT36" s="1415"/>
      <c r="QYU36" s="1415"/>
      <c r="QYV36" s="1416"/>
      <c r="QYW36" s="1416"/>
      <c r="QYX36" s="1416"/>
      <c r="QYY36" s="1417"/>
      <c r="QYZ36" s="1417"/>
      <c r="QZA36" s="1417"/>
      <c r="QZB36" s="1417"/>
      <c r="QZC36" s="1415"/>
      <c r="QZD36" s="1415"/>
      <c r="QZE36" s="1415"/>
      <c r="QZF36" s="1416"/>
      <c r="QZG36" s="1416"/>
      <c r="QZH36" s="1416"/>
      <c r="QZI36" s="1417"/>
      <c r="QZJ36" s="1417"/>
      <c r="QZK36" s="1417"/>
      <c r="QZL36" s="1417"/>
      <c r="QZM36" s="1415"/>
      <c r="QZN36" s="1415"/>
      <c r="QZO36" s="1415"/>
      <c r="QZP36" s="1416"/>
      <c r="QZQ36" s="1416"/>
      <c r="QZR36" s="1416"/>
      <c r="QZS36" s="1417"/>
      <c r="QZT36" s="1417"/>
      <c r="QZU36" s="1417"/>
      <c r="QZV36" s="1417"/>
      <c r="QZW36" s="1415"/>
      <c r="QZX36" s="1415"/>
      <c r="QZY36" s="1415"/>
      <c r="QZZ36" s="1416"/>
      <c r="RAA36" s="1416"/>
      <c r="RAB36" s="1416"/>
      <c r="RAC36" s="1417"/>
      <c r="RAD36" s="1417"/>
      <c r="RAE36" s="1417"/>
      <c r="RAF36" s="1417"/>
      <c r="RAG36" s="1415"/>
      <c r="RAH36" s="1415"/>
      <c r="RAI36" s="1415"/>
      <c r="RAJ36" s="1416"/>
      <c r="RAK36" s="1416"/>
      <c r="RAL36" s="1416"/>
      <c r="RAM36" s="1417"/>
      <c r="RAN36" s="1417"/>
      <c r="RAO36" s="1417"/>
      <c r="RAP36" s="1417"/>
      <c r="RAQ36" s="1415"/>
      <c r="RAR36" s="1415"/>
      <c r="RAS36" s="1415"/>
      <c r="RAT36" s="1416"/>
      <c r="RAU36" s="1416"/>
      <c r="RAV36" s="1416"/>
      <c r="RAW36" s="1417"/>
      <c r="RAX36" s="1417"/>
      <c r="RAY36" s="1417"/>
      <c r="RAZ36" s="1417"/>
      <c r="RBA36" s="1415"/>
      <c r="RBB36" s="1415"/>
      <c r="RBC36" s="1415"/>
      <c r="RBD36" s="1416"/>
      <c r="RBE36" s="1416"/>
      <c r="RBF36" s="1416"/>
      <c r="RBG36" s="1417"/>
      <c r="RBH36" s="1417"/>
      <c r="RBI36" s="1417"/>
      <c r="RBJ36" s="1417"/>
      <c r="RBK36" s="1415"/>
      <c r="RBL36" s="1415"/>
      <c r="RBM36" s="1415"/>
      <c r="RBN36" s="1416"/>
      <c r="RBO36" s="1416"/>
      <c r="RBP36" s="1416"/>
      <c r="RBQ36" s="1417"/>
      <c r="RBR36" s="1417"/>
      <c r="RBS36" s="1417"/>
      <c r="RBT36" s="1417"/>
      <c r="RBU36" s="1415"/>
      <c r="RBV36" s="1415"/>
      <c r="RBW36" s="1415"/>
      <c r="RBX36" s="1416"/>
      <c r="RBY36" s="1416"/>
      <c r="RBZ36" s="1416"/>
      <c r="RCA36" s="1417"/>
      <c r="RCB36" s="1417"/>
      <c r="RCC36" s="1417"/>
      <c r="RCD36" s="1417"/>
      <c r="RCE36" s="1415"/>
      <c r="RCF36" s="1415"/>
      <c r="RCG36" s="1415"/>
      <c r="RCH36" s="1416"/>
      <c r="RCI36" s="1416"/>
      <c r="RCJ36" s="1416"/>
      <c r="RCK36" s="1417"/>
      <c r="RCL36" s="1417"/>
      <c r="RCM36" s="1417"/>
      <c r="RCN36" s="1417"/>
      <c r="RCO36" s="1415"/>
      <c r="RCP36" s="1415"/>
      <c r="RCQ36" s="1415"/>
      <c r="RCR36" s="1416"/>
      <c r="RCS36" s="1416"/>
      <c r="RCT36" s="1416"/>
      <c r="RCU36" s="1417"/>
      <c r="RCV36" s="1417"/>
      <c r="RCW36" s="1417"/>
      <c r="RCX36" s="1417"/>
      <c r="RCY36" s="1415"/>
      <c r="RCZ36" s="1415"/>
      <c r="RDA36" s="1415"/>
      <c r="RDB36" s="1416"/>
      <c r="RDC36" s="1416"/>
      <c r="RDD36" s="1416"/>
      <c r="RDE36" s="1417"/>
      <c r="RDF36" s="1417"/>
      <c r="RDG36" s="1417"/>
      <c r="RDH36" s="1417"/>
      <c r="RDI36" s="1415"/>
      <c r="RDJ36" s="1415"/>
      <c r="RDK36" s="1415"/>
      <c r="RDL36" s="1416"/>
      <c r="RDM36" s="1416"/>
      <c r="RDN36" s="1416"/>
      <c r="RDO36" s="1417"/>
      <c r="RDP36" s="1417"/>
      <c r="RDQ36" s="1417"/>
      <c r="RDR36" s="1417"/>
      <c r="RDS36" s="1415"/>
      <c r="RDT36" s="1415"/>
      <c r="RDU36" s="1415"/>
      <c r="RDV36" s="1416"/>
      <c r="RDW36" s="1416"/>
      <c r="RDX36" s="1416"/>
      <c r="RDY36" s="1417"/>
      <c r="RDZ36" s="1417"/>
      <c r="REA36" s="1417"/>
      <c r="REB36" s="1417"/>
      <c r="REC36" s="1415"/>
      <c r="RED36" s="1415"/>
      <c r="REE36" s="1415"/>
      <c r="REF36" s="1416"/>
      <c r="REG36" s="1416"/>
      <c r="REH36" s="1416"/>
      <c r="REI36" s="1417"/>
      <c r="REJ36" s="1417"/>
      <c r="REK36" s="1417"/>
      <c r="REL36" s="1417"/>
      <c r="REM36" s="1415"/>
      <c r="REN36" s="1415"/>
      <c r="REO36" s="1415"/>
      <c r="REP36" s="1416"/>
      <c r="REQ36" s="1416"/>
      <c r="RER36" s="1416"/>
      <c r="RES36" s="1417"/>
      <c r="RET36" s="1417"/>
      <c r="REU36" s="1417"/>
      <c r="REV36" s="1417"/>
      <c r="REW36" s="1415"/>
      <c r="REX36" s="1415"/>
      <c r="REY36" s="1415"/>
      <c r="REZ36" s="1416"/>
      <c r="RFA36" s="1416"/>
      <c r="RFB36" s="1416"/>
      <c r="RFC36" s="1417"/>
      <c r="RFD36" s="1417"/>
      <c r="RFE36" s="1417"/>
      <c r="RFF36" s="1417"/>
      <c r="RFG36" s="1415"/>
      <c r="RFH36" s="1415"/>
      <c r="RFI36" s="1415"/>
      <c r="RFJ36" s="1416"/>
      <c r="RFK36" s="1416"/>
      <c r="RFL36" s="1416"/>
      <c r="RFM36" s="1417"/>
      <c r="RFN36" s="1417"/>
      <c r="RFO36" s="1417"/>
      <c r="RFP36" s="1417"/>
      <c r="RFQ36" s="1415"/>
      <c r="RFR36" s="1415"/>
      <c r="RFS36" s="1415"/>
      <c r="RFT36" s="1416"/>
      <c r="RFU36" s="1416"/>
      <c r="RFV36" s="1416"/>
      <c r="RFW36" s="1417"/>
      <c r="RFX36" s="1417"/>
      <c r="RFY36" s="1417"/>
      <c r="RFZ36" s="1417"/>
      <c r="RGA36" s="1415"/>
      <c r="RGB36" s="1415"/>
      <c r="RGC36" s="1415"/>
      <c r="RGD36" s="1416"/>
      <c r="RGE36" s="1416"/>
      <c r="RGF36" s="1416"/>
      <c r="RGG36" s="1417"/>
      <c r="RGH36" s="1417"/>
      <c r="RGI36" s="1417"/>
      <c r="RGJ36" s="1417"/>
      <c r="RGK36" s="1415"/>
      <c r="RGL36" s="1415"/>
      <c r="RGM36" s="1415"/>
      <c r="RGN36" s="1416"/>
      <c r="RGO36" s="1416"/>
      <c r="RGP36" s="1416"/>
      <c r="RGQ36" s="1417"/>
      <c r="RGR36" s="1417"/>
      <c r="RGS36" s="1417"/>
      <c r="RGT36" s="1417"/>
      <c r="RGU36" s="1415"/>
      <c r="RGV36" s="1415"/>
      <c r="RGW36" s="1415"/>
      <c r="RGX36" s="1416"/>
      <c r="RGY36" s="1416"/>
      <c r="RGZ36" s="1416"/>
      <c r="RHA36" s="1417"/>
      <c r="RHB36" s="1417"/>
      <c r="RHC36" s="1417"/>
      <c r="RHD36" s="1417"/>
      <c r="RHE36" s="1415"/>
      <c r="RHF36" s="1415"/>
      <c r="RHG36" s="1415"/>
      <c r="RHH36" s="1416"/>
      <c r="RHI36" s="1416"/>
      <c r="RHJ36" s="1416"/>
      <c r="RHK36" s="1417"/>
      <c r="RHL36" s="1417"/>
      <c r="RHM36" s="1417"/>
      <c r="RHN36" s="1417"/>
      <c r="RHO36" s="1415"/>
      <c r="RHP36" s="1415"/>
      <c r="RHQ36" s="1415"/>
      <c r="RHR36" s="1416"/>
      <c r="RHS36" s="1416"/>
      <c r="RHT36" s="1416"/>
      <c r="RHU36" s="1417"/>
      <c r="RHV36" s="1417"/>
      <c r="RHW36" s="1417"/>
      <c r="RHX36" s="1417"/>
      <c r="RHY36" s="1415"/>
      <c r="RHZ36" s="1415"/>
      <c r="RIA36" s="1415"/>
      <c r="RIB36" s="1416"/>
      <c r="RIC36" s="1416"/>
      <c r="RID36" s="1416"/>
      <c r="RIE36" s="1417"/>
      <c r="RIF36" s="1417"/>
      <c r="RIG36" s="1417"/>
      <c r="RIH36" s="1417"/>
      <c r="RII36" s="1415"/>
      <c r="RIJ36" s="1415"/>
      <c r="RIK36" s="1415"/>
      <c r="RIL36" s="1416"/>
      <c r="RIM36" s="1416"/>
      <c r="RIN36" s="1416"/>
      <c r="RIO36" s="1417"/>
      <c r="RIP36" s="1417"/>
      <c r="RIQ36" s="1417"/>
      <c r="RIR36" s="1417"/>
      <c r="RIS36" s="1415"/>
      <c r="RIT36" s="1415"/>
      <c r="RIU36" s="1415"/>
      <c r="RIV36" s="1416"/>
      <c r="RIW36" s="1416"/>
      <c r="RIX36" s="1416"/>
      <c r="RIY36" s="1417"/>
      <c r="RIZ36" s="1417"/>
      <c r="RJA36" s="1417"/>
      <c r="RJB36" s="1417"/>
      <c r="RJC36" s="1415"/>
      <c r="RJD36" s="1415"/>
      <c r="RJE36" s="1415"/>
      <c r="RJF36" s="1416"/>
      <c r="RJG36" s="1416"/>
      <c r="RJH36" s="1416"/>
      <c r="RJI36" s="1417"/>
      <c r="RJJ36" s="1417"/>
      <c r="RJK36" s="1417"/>
      <c r="RJL36" s="1417"/>
      <c r="RJM36" s="1415"/>
      <c r="RJN36" s="1415"/>
      <c r="RJO36" s="1415"/>
      <c r="RJP36" s="1416"/>
      <c r="RJQ36" s="1416"/>
      <c r="RJR36" s="1416"/>
      <c r="RJS36" s="1417"/>
      <c r="RJT36" s="1417"/>
      <c r="RJU36" s="1417"/>
      <c r="RJV36" s="1417"/>
      <c r="RJW36" s="1415"/>
      <c r="RJX36" s="1415"/>
      <c r="RJY36" s="1415"/>
      <c r="RJZ36" s="1416"/>
      <c r="RKA36" s="1416"/>
      <c r="RKB36" s="1416"/>
      <c r="RKC36" s="1417"/>
      <c r="RKD36" s="1417"/>
      <c r="RKE36" s="1417"/>
      <c r="RKF36" s="1417"/>
      <c r="RKG36" s="1415"/>
      <c r="RKH36" s="1415"/>
      <c r="RKI36" s="1415"/>
      <c r="RKJ36" s="1416"/>
      <c r="RKK36" s="1416"/>
      <c r="RKL36" s="1416"/>
      <c r="RKM36" s="1417"/>
      <c r="RKN36" s="1417"/>
      <c r="RKO36" s="1417"/>
      <c r="RKP36" s="1417"/>
      <c r="RKQ36" s="1415"/>
      <c r="RKR36" s="1415"/>
      <c r="RKS36" s="1415"/>
      <c r="RKT36" s="1416"/>
      <c r="RKU36" s="1416"/>
      <c r="RKV36" s="1416"/>
      <c r="RKW36" s="1417"/>
      <c r="RKX36" s="1417"/>
      <c r="RKY36" s="1417"/>
      <c r="RKZ36" s="1417"/>
      <c r="RLA36" s="1415"/>
      <c r="RLB36" s="1415"/>
      <c r="RLC36" s="1415"/>
      <c r="RLD36" s="1416"/>
      <c r="RLE36" s="1416"/>
      <c r="RLF36" s="1416"/>
      <c r="RLG36" s="1417"/>
      <c r="RLH36" s="1417"/>
      <c r="RLI36" s="1417"/>
      <c r="RLJ36" s="1417"/>
      <c r="RLK36" s="1415"/>
      <c r="RLL36" s="1415"/>
      <c r="RLM36" s="1415"/>
      <c r="RLN36" s="1416"/>
      <c r="RLO36" s="1416"/>
      <c r="RLP36" s="1416"/>
      <c r="RLQ36" s="1417"/>
      <c r="RLR36" s="1417"/>
      <c r="RLS36" s="1417"/>
      <c r="RLT36" s="1417"/>
      <c r="RLU36" s="1415"/>
      <c r="RLV36" s="1415"/>
      <c r="RLW36" s="1415"/>
      <c r="RLX36" s="1416"/>
      <c r="RLY36" s="1416"/>
      <c r="RLZ36" s="1416"/>
      <c r="RMA36" s="1417"/>
      <c r="RMB36" s="1417"/>
      <c r="RMC36" s="1417"/>
      <c r="RMD36" s="1417"/>
      <c r="RME36" s="1415"/>
      <c r="RMF36" s="1415"/>
      <c r="RMG36" s="1415"/>
      <c r="RMH36" s="1416"/>
      <c r="RMI36" s="1416"/>
      <c r="RMJ36" s="1416"/>
      <c r="RMK36" s="1417"/>
      <c r="RML36" s="1417"/>
      <c r="RMM36" s="1417"/>
      <c r="RMN36" s="1417"/>
      <c r="RMO36" s="1415"/>
      <c r="RMP36" s="1415"/>
      <c r="RMQ36" s="1415"/>
      <c r="RMR36" s="1416"/>
      <c r="RMS36" s="1416"/>
      <c r="RMT36" s="1416"/>
      <c r="RMU36" s="1417"/>
      <c r="RMV36" s="1417"/>
      <c r="RMW36" s="1417"/>
      <c r="RMX36" s="1417"/>
      <c r="RMY36" s="1415"/>
      <c r="RMZ36" s="1415"/>
      <c r="RNA36" s="1415"/>
      <c r="RNB36" s="1416"/>
      <c r="RNC36" s="1416"/>
      <c r="RND36" s="1416"/>
      <c r="RNE36" s="1417"/>
      <c r="RNF36" s="1417"/>
      <c r="RNG36" s="1417"/>
      <c r="RNH36" s="1417"/>
      <c r="RNI36" s="1415"/>
      <c r="RNJ36" s="1415"/>
      <c r="RNK36" s="1415"/>
      <c r="RNL36" s="1416"/>
      <c r="RNM36" s="1416"/>
      <c r="RNN36" s="1416"/>
      <c r="RNO36" s="1417"/>
      <c r="RNP36" s="1417"/>
      <c r="RNQ36" s="1417"/>
      <c r="RNR36" s="1417"/>
      <c r="RNS36" s="1415"/>
      <c r="RNT36" s="1415"/>
      <c r="RNU36" s="1415"/>
      <c r="RNV36" s="1416"/>
      <c r="RNW36" s="1416"/>
      <c r="RNX36" s="1416"/>
      <c r="RNY36" s="1417"/>
      <c r="RNZ36" s="1417"/>
      <c r="ROA36" s="1417"/>
      <c r="ROB36" s="1417"/>
      <c r="ROC36" s="1415"/>
      <c r="ROD36" s="1415"/>
      <c r="ROE36" s="1415"/>
      <c r="ROF36" s="1416"/>
      <c r="ROG36" s="1416"/>
      <c r="ROH36" s="1416"/>
      <c r="ROI36" s="1417"/>
      <c r="ROJ36" s="1417"/>
      <c r="ROK36" s="1417"/>
      <c r="ROL36" s="1417"/>
      <c r="ROM36" s="1415"/>
      <c r="RON36" s="1415"/>
      <c r="ROO36" s="1415"/>
      <c r="ROP36" s="1416"/>
      <c r="ROQ36" s="1416"/>
      <c r="ROR36" s="1416"/>
      <c r="ROS36" s="1417"/>
      <c r="ROT36" s="1417"/>
      <c r="ROU36" s="1417"/>
      <c r="ROV36" s="1417"/>
      <c r="ROW36" s="1415"/>
      <c r="ROX36" s="1415"/>
      <c r="ROY36" s="1415"/>
      <c r="ROZ36" s="1416"/>
      <c r="RPA36" s="1416"/>
      <c r="RPB36" s="1416"/>
      <c r="RPC36" s="1417"/>
      <c r="RPD36" s="1417"/>
      <c r="RPE36" s="1417"/>
      <c r="RPF36" s="1417"/>
      <c r="RPG36" s="1415"/>
      <c r="RPH36" s="1415"/>
      <c r="RPI36" s="1415"/>
      <c r="RPJ36" s="1416"/>
      <c r="RPK36" s="1416"/>
      <c r="RPL36" s="1416"/>
      <c r="RPM36" s="1417"/>
      <c r="RPN36" s="1417"/>
      <c r="RPO36" s="1417"/>
      <c r="RPP36" s="1417"/>
      <c r="RPQ36" s="1415"/>
      <c r="RPR36" s="1415"/>
      <c r="RPS36" s="1415"/>
      <c r="RPT36" s="1416"/>
      <c r="RPU36" s="1416"/>
      <c r="RPV36" s="1416"/>
      <c r="RPW36" s="1417"/>
      <c r="RPX36" s="1417"/>
      <c r="RPY36" s="1417"/>
      <c r="RPZ36" s="1417"/>
      <c r="RQA36" s="1415"/>
      <c r="RQB36" s="1415"/>
      <c r="RQC36" s="1415"/>
      <c r="RQD36" s="1416"/>
      <c r="RQE36" s="1416"/>
      <c r="RQF36" s="1416"/>
      <c r="RQG36" s="1417"/>
      <c r="RQH36" s="1417"/>
      <c r="RQI36" s="1417"/>
      <c r="RQJ36" s="1417"/>
      <c r="RQK36" s="1415"/>
      <c r="RQL36" s="1415"/>
      <c r="RQM36" s="1415"/>
      <c r="RQN36" s="1416"/>
      <c r="RQO36" s="1416"/>
      <c r="RQP36" s="1416"/>
      <c r="RQQ36" s="1417"/>
      <c r="RQR36" s="1417"/>
      <c r="RQS36" s="1417"/>
      <c r="RQT36" s="1417"/>
      <c r="RQU36" s="1415"/>
      <c r="RQV36" s="1415"/>
      <c r="RQW36" s="1415"/>
      <c r="RQX36" s="1416"/>
      <c r="RQY36" s="1416"/>
      <c r="RQZ36" s="1416"/>
      <c r="RRA36" s="1417"/>
      <c r="RRB36" s="1417"/>
      <c r="RRC36" s="1417"/>
      <c r="RRD36" s="1417"/>
      <c r="RRE36" s="1415"/>
      <c r="RRF36" s="1415"/>
      <c r="RRG36" s="1415"/>
      <c r="RRH36" s="1416"/>
      <c r="RRI36" s="1416"/>
      <c r="RRJ36" s="1416"/>
      <c r="RRK36" s="1417"/>
      <c r="RRL36" s="1417"/>
      <c r="RRM36" s="1417"/>
      <c r="RRN36" s="1417"/>
      <c r="RRO36" s="1415"/>
      <c r="RRP36" s="1415"/>
      <c r="RRQ36" s="1415"/>
      <c r="RRR36" s="1416"/>
      <c r="RRS36" s="1416"/>
      <c r="RRT36" s="1416"/>
      <c r="RRU36" s="1417"/>
      <c r="RRV36" s="1417"/>
      <c r="RRW36" s="1417"/>
      <c r="RRX36" s="1417"/>
      <c r="RRY36" s="1415"/>
      <c r="RRZ36" s="1415"/>
      <c r="RSA36" s="1415"/>
      <c r="RSB36" s="1416"/>
      <c r="RSC36" s="1416"/>
      <c r="RSD36" s="1416"/>
      <c r="RSE36" s="1417"/>
      <c r="RSF36" s="1417"/>
      <c r="RSG36" s="1417"/>
      <c r="RSH36" s="1417"/>
      <c r="RSI36" s="1415"/>
      <c r="RSJ36" s="1415"/>
      <c r="RSK36" s="1415"/>
      <c r="RSL36" s="1416"/>
      <c r="RSM36" s="1416"/>
      <c r="RSN36" s="1416"/>
      <c r="RSO36" s="1417"/>
      <c r="RSP36" s="1417"/>
      <c r="RSQ36" s="1417"/>
      <c r="RSR36" s="1417"/>
      <c r="RSS36" s="1415"/>
      <c r="RST36" s="1415"/>
      <c r="RSU36" s="1415"/>
      <c r="RSV36" s="1416"/>
      <c r="RSW36" s="1416"/>
      <c r="RSX36" s="1416"/>
      <c r="RSY36" s="1417"/>
      <c r="RSZ36" s="1417"/>
      <c r="RTA36" s="1417"/>
      <c r="RTB36" s="1417"/>
      <c r="RTC36" s="1415"/>
      <c r="RTD36" s="1415"/>
      <c r="RTE36" s="1415"/>
      <c r="RTF36" s="1416"/>
      <c r="RTG36" s="1416"/>
      <c r="RTH36" s="1416"/>
      <c r="RTI36" s="1417"/>
      <c r="RTJ36" s="1417"/>
      <c r="RTK36" s="1417"/>
      <c r="RTL36" s="1417"/>
      <c r="RTM36" s="1415"/>
      <c r="RTN36" s="1415"/>
      <c r="RTO36" s="1415"/>
      <c r="RTP36" s="1416"/>
      <c r="RTQ36" s="1416"/>
      <c r="RTR36" s="1416"/>
      <c r="RTS36" s="1417"/>
      <c r="RTT36" s="1417"/>
      <c r="RTU36" s="1417"/>
      <c r="RTV36" s="1417"/>
      <c r="RTW36" s="1415"/>
      <c r="RTX36" s="1415"/>
      <c r="RTY36" s="1415"/>
      <c r="RTZ36" s="1416"/>
      <c r="RUA36" s="1416"/>
      <c r="RUB36" s="1416"/>
      <c r="RUC36" s="1417"/>
      <c r="RUD36" s="1417"/>
      <c r="RUE36" s="1417"/>
      <c r="RUF36" s="1417"/>
      <c r="RUG36" s="1415"/>
      <c r="RUH36" s="1415"/>
      <c r="RUI36" s="1415"/>
      <c r="RUJ36" s="1416"/>
      <c r="RUK36" s="1416"/>
      <c r="RUL36" s="1416"/>
      <c r="RUM36" s="1417"/>
      <c r="RUN36" s="1417"/>
      <c r="RUO36" s="1417"/>
      <c r="RUP36" s="1417"/>
      <c r="RUQ36" s="1415"/>
      <c r="RUR36" s="1415"/>
      <c r="RUS36" s="1415"/>
      <c r="RUT36" s="1416"/>
      <c r="RUU36" s="1416"/>
      <c r="RUV36" s="1416"/>
      <c r="RUW36" s="1417"/>
      <c r="RUX36" s="1417"/>
      <c r="RUY36" s="1417"/>
      <c r="RUZ36" s="1417"/>
      <c r="RVA36" s="1415"/>
      <c r="RVB36" s="1415"/>
      <c r="RVC36" s="1415"/>
      <c r="RVD36" s="1416"/>
      <c r="RVE36" s="1416"/>
      <c r="RVF36" s="1416"/>
      <c r="RVG36" s="1417"/>
      <c r="RVH36" s="1417"/>
      <c r="RVI36" s="1417"/>
      <c r="RVJ36" s="1417"/>
      <c r="RVK36" s="1415"/>
      <c r="RVL36" s="1415"/>
      <c r="RVM36" s="1415"/>
      <c r="RVN36" s="1416"/>
      <c r="RVO36" s="1416"/>
      <c r="RVP36" s="1416"/>
      <c r="RVQ36" s="1417"/>
      <c r="RVR36" s="1417"/>
      <c r="RVS36" s="1417"/>
      <c r="RVT36" s="1417"/>
      <c r="RVU36" s="1415"/>
      <c r="RVV36" s="1415"/>
      <c r="RVW36" s="1415"/>
      <c r="RVX36" s="1416"/>
      <c r="RVY36" s="1416"/>
      <c r="RVZ36" s="1416"/>
      <c r="RWA36" s="1417"/>
      <c r="RWB36" s="1417"/>
      <c r="RWC36" s="1417"/>
      <c r="RWD36" s="1417"/>
      <c r="RWE36" s="1415"/>
      <c r="RWF36" s="1415"/>
      <c r="RWG36" s="1415"/>
      <c r="RWH36" s="1416"/>
      <c r="RWI36" s="1416"/>
      <c r="RWJ36" s="1416"/>
      <c r="RWK36" s="1417"/>
      <c r="RWL36" s="1417"/>
      <c r="RWM36" s="1417"/>
      <c r="RWN36" s="1417"/>
      <c r="RWO36" s="1415"/>
      <c r="RWP36" s="1415"/>
      <c r="RWQ36" s="1415"/>
      <c r="RWR36" s="1416"/>
      <c r="RWS36" s="1416"/>
      <c r="RWT36" s="1416"/>
      <c r="RWU36" s="1417"/>
      <c r="RWV36" s="1417"/>
      <c r="RWW36" s="1417"/>
      <c r="RWX36" s="1417"/>
      <c r="RWY36" s="1415"/>
      <c r="RWZ36" s="1415"/>
      <c r="RXA36" s="1415"/>
      <c r="RXB36" s="1416"/>
      <c r="RXC36" s="1416"/>
      <c r="RXD36" s="1416"/>
      <c r="RXE36" s="1417"/>
      <c r="RXF36" s="1417"/>
      <c r="RXG36" s="1417"/>
      <c r="RXH36" s="1417"/>
      <c r="RXI36" s="1415"/>
      <c r="RXJ36" s="1415"/>
      <c r="RXK36" s="1415"/>
      <c r="RXL36" s="1416"/>
      <c r="RXM36" s="1416"/>
      <c r="RXN36" s="1416"/>
      <c r="RXO36" s="1417"/>
      <c r="RXP36" s="1417"/>
      <c r="RXQ36" s="1417"/>
      <c r="RXR36" s="1417"/>
      <c r="RXS36" s="1415"/>
      <c r="RXT36" s="1415"/>
      <c r="RXU36" s="1415"/>
      <c r="RXV36" s="1416"/>
      <c r="RXW36" s="1416"/>
      <c r="RXX36" s="1416"/>
      <c r="RXY36" s="1417"/>
      <c r="RXZ36" s="1417"/>
      <c r="RYA36" s="1417"/>
      <c r="RYB36" s="1417"/>
      <c r="RYC36" s="1415"/>
      <c r="RYD36" s="1415"/>
      <c r="RYE36" s="1415"/>
      <c r="RYF36" s="1416"/>
      <c r="RYG36" s="1416"/>
      <c r="RYH36" s="1416"/>
      <c r="RYI36" s="1417"/>
      <c r="RYJ36" s="1417"/>
      <c r="RYK36" s="1417"/>
      <c r="RYL36" s="1417"/>
      <c r="RYM36" s="1415"/>
      <c r="RYN36" s="1415"/>
      <c r="RYO36" s="1415"/>
      <c r="RYP36" s="1416"/>
      <c r="RYQ36" s="1416"/>
      <c r="RYR36" s="1416"/>
      <c r="RYS36" s="1417"/>
      <c r="RYT36" s="1417"/>
      <c r="RYU36" s="1417"/>
      <c r="RYV36" s="1417"/>
      <c r="RYW36" s="1415"/>
      <c r="RYX36" s="1415"/>
      <c r="RYY36" s="1415"/>
      <c r="RYZ36" s="1416"/>
      <c r="RZA36" s="1416"/>
      <c r="RZB36" s="1416"/>
      <c r="RZC36" s="1417"/>
      <c r="RZD36" s="1417"/>
      <c r="RZE36" s="1417"/>
      <c r="RZF36" s="1417"/>
      <c r="RZG36" s="1415"/>
      <c r="RZH36" s="1415"/>
      <c r="RZI36" s="1415"/>
      <c r="RZJ36" s="1416"/>
      <c r="RZK36" s="1416"/>
      <c r="RZL36" s="1416"/>
      <c r="RZM36" s="1417"/>
      <c r="RZN36" s="1417"/>
      <c r="RZO36" s="1417"/>
      <c r="RZP36" s="1417"/>
      <c r="RZQ36" s="1415"/>
      <c r="RZR36" s="1415"/>
      <c r="RZS36" s="1415"/>
      <c r="RZT36" s="1416"/>
      <c r="RZU36" s="1416"/>
      <c r="RZV36" s="1416"/>
      <c r="RZW36" s="1417"/>
      <c r="RZX36" s="1417"/>
      <c r="RZY36" s="1417"/>
      <c r="RZZ36" s="1417"/>
      <c r="SAA36" s="1415"/>
      <c r="SAB36" s="1415"/>
      <c r="SAC36" s="1415"/>
      <c r="SAD36" s="1416"/>
      <c r="SAE36" s="1416"/>
      <c r="SAF36" s="1416"/>
      <c r="SAG36" s="1417"/>
      <c r="SAH36" s="1417"/>
      <c r="SAI36" s="1417"/>
      <c r="SAJ36" s="1417"/>
      <c r="SAK36" s="1415"/>
      <c r="SAL36" s="1415"/>
      <c r="SAM36" s="1415"/>
      <c r="SAN36" s="1416"/>
      <c r="SAO36" s="1416"/>
      <c r="SAP36" s="1416"/>
      <c r="SAQ36" s="1417"/>
      <c r="SAR36" s="1417"/>
      <c r="SAS36" s="1417"/>
      <c r="SAT36" s="1417"/>
      <c r="SAU36" s="1415"/>
      <c r="SAV36" s="1415"/>
      <c r="SAW36" s="1415"/>
      <c r="SAX36" s="1416"/>
      <c r="SAY36" s="1416"/>
      <c r="SAZ36" s="1416"/>
      <c r="SBA36" s="1417"/>
      <c r="SBB36" s="1417"/>
      <c r="SBC36" s="1417"/>
      <c r="SBD36" s="1417"/>
      <c r="SBE36" s="1415"/>
      <c r="SBF36" s="1415"/>
      <c r="SBG36" s="1415"/>
      <c r="SBH36" s="1416"/>
      <c r="SBI36" s="1416"/>
      <c r="SBJ36" s="1416"/>
      <c r="SBK36" s="1417"/>
      <c r="SBL36" s="1417"/>
      <c r="SBM36" s="1417"/>
      <c r="SBN36" s="1417"/>
      <c r="SBO36" s="1415"/>
      <c r="SBP36" s="1415"/>
      <c r="SBQ36" s="1415"/>
      <c r="SBR36" s="1416"/>
      <c r="SBS36" s="1416"/>
      <c r="SBT36" s="1416"/>
      <c r="SBU36" s="1417"/>
      <c r="SBV36" s="1417"/>
      <c r="SBW36" s="1417"/>
      <c r="SBX36" s="1417"/>
      <c r="SBY36" s="1415"/>
      <c r="SBZ36" s="1415"/>
      <c r="SCA36" s="1415"/>
      <c r="SCB36" s="1416"/>
      <c r="SCC36" s="1416"/>
      <c r="SCD36" s="1416"/>
      <c r="SCE36" s="1417"/>
      <c r="SCF36" s="1417"/>
      <c r="SCG36" s="1417"/>
      <c r="SCH36" s="1417"/>
      <c r="SCI36" s="1415"/>
      <c r="SCJ36" s="1415"/>
      <c r="SCK36" s="1415"/>
      <c r="SCL36" s="1416"/>
      <c r="SCM36" s="1416"/>
      <c r="SCN36" s="1416"/>
      <c r="SCO36" s="1417"/>
      <c r="SCP36" s="1417"/>
      <c r="SCQ36" s="1417"/>
      <c r="SCR36" s="1417"/>
      <c r="SCS36" s="1415"/>
      <c r="SCT36" s="1415"/>
      <c r="SCU36" s="1415"/>
      <c r="SCV36" s="1416"/>
      <c r="SCW36" s="1416"/>
      <c r="SCX36" s="1416"/>
      <c r="SCY36" s="1417"/>
      <c r="SCZ36" s="1417"/>
      <c r="SDA36" s="1417"/>
      <c r="SDB36" s="1417"/>
      <c r="SDC36" s="1415"/>
      <c r="SDD36" s="1415"/>
      <c r="SDE36" s="1415"/>
      <c r="SDF36" s="1416"/>
      <c r="SDG36" s="1416"/>
      <c r="SDH36" s="1416"/>
      <c r="SDI36" s="1417"/>
      <c r="SDJ36" s="1417"/>
      <c r="SDK36" s="1417"/>
      <c r="SDL36" s="1417"/>
      <c r="SDM36" s="1415"/>
      <c r="SDN36" s="1415"/>
      <c r="SDO36" s="1415"/>
      <c r="SDP36" s="1416"/>
      <c r="SDQ36" s="1416"/>
      <c r="SDR36" s="1416"/>
      <c r="SDS36" s="1417"/>
      <c r="SDT36" s="1417"/>
      <c r="SDU36" s="1417"/>
      <c r="SDV36" s="1417"/>
      <c r="SDW36" s="1415"/>
      <c r="SDX36" s="1415"/>
      <c r="SDY36" s="1415"/>
      <c r="SDZ36" s="1416"/>
      <c r="SEA36" s="1416"/>
      <c r="SEB36" s="1416"/>
      <c r="SEC36" s="1417"/>
      <c r="SED36" s="1417"/>
      <c r="SEE36" s="1417"/>
      <c r="SEF36" s="1417"/>
      <c r="SEG36" s="1415"/>
      <c r="SEH36" s="1415"/>
      <c r="SEI36" s="1415"/>
      <c r="SEJ36" s="1416"/>
      <c r="SEK36" s="1416"/>
      <c r="SEL36" s="1416"/>
      <c r="SEM36" s="1417"/>
      <c r="SEN36" s="1417"/>
      <c r="SEO36" s="1417"/>
      <c r="SEP36" s="1417"/>
      <c r="SEQ36" s="1415"/>
      <c r="SER36" s="1415"/>
      <c r="SES36" s="1415"/>
      <c r="SET36" s="1416"/>
      <c r="SEU36" s="1416"/>
      <c r="SEV36" s="1416"/>
      <c r="SEW36" s="1417"/>
      <c r="SEX36" s="1417"/>
      <c r="SEY36" s="1417"/>
      <c r="SEZ36" s="1417"/>
      <c r="SFA36" s="1415"/>
      <c r="SFB36" s="1415"/>
      <c r="SFC36" s="1415"/>
      <c r="SFD36" s="1416"/>
      <c r="SFE36" s="1416"/>
      <c r="SFF36" s="1416"/>
      <c r="SFG36" s="1417"/>
      <c r="SFH36" s="1417"/>
      <c r="SFI36" s="1417"/>
      <c r="SFJ36" s="1417"/>
      <c r="SFK36" s="1415"/>
      <c r="SFL36" s="1415"/>
      <c r="SFM36" s="1415"/>
      <c r="SFN36" s="1416"/>
      <c r="SFO36" s="1416"/>
      <c r="SFP36" s="1416"/>
      <c r="SFQ36" s="1417"/>
      <c r="SFR36" s="1417"/>
      <c r="SFS36" s="1417"/>
      <c r="SFT36" s="1417"/>
      <c r="SFU36" s="1415"/>
      <c r="SFV36" s="1415"/>
      <c r="SFW36" s="1415"/>
      <c r="SFX36" s="1416"/>
      <c r="SFY36" s="1416"/>
      <c r="SFZ36" s="1416"/>
      <c r="SGA36" s="1417"/>
      <c r="SGB36" s="1417"/>
      <c r="SGC36" s="1417"/>
      <c r="SGD36" s="1417"/>
      <c r="SGE36" s="1415"/>
      <c r="SGF36" s="1415"/>
      <c r="SGG36" s="1415"/>
      <c r="SGH36" s="1416"/>
      <c r="SGI36" s="1416"/>
      <c r="SGJ36" s="1416"/>
      <c r="SGK36" s="1417"/>
      <c r="SGL36" s="1417"/>
      <c r="SGM36" s="1417"/>
      <c r="SGN36" s="1417"/>
      <c r="SGO36" s="1415"/>
      <c r="SGP36" s="1415"/>
      <c r="SGQ36" s="1415"/>
      <c r="SGR36" s="1416"/>
      <c r="SGS36" s="1416"/>
      <c r="SGT36" s="1416"/>
      <c r="SGU36" s="1417"/>
      <c r="SGV36" s="1417"/>
      <c r="SGW36" s="1417"/>
      <c r="SGX36" s="1417"/>
      <c r="SGY36" s="1415"/>
      <c r="SGZ36" s="1415"/>
      <c r="SHA36" s="1415"/>
      <c r="SHB36" s="1416"/>
      <c r="SHC36" s="1416"/>
      <c r="SHD36" s="1416"/>
      <c r="SHE36" s="1417"/>
      <c r="SHF36" s="1417"/>
      <c r="SHG36" s="1417"/>
      <c r="SHH36" s="1417"/>
      <c r="SHI36" s="1415"/>
      <c r="SHJ36" s="1415"/>
      <c r="SHK36" s="1415"/>
      <c r="SHL36" s="1416"/>
      <c r="SHM36" s="1416"/>
      <c r="SHN36" s="1416"/>
      <c r="SHO36" s="1417"/>
      <c r="SHP36" s="1417"/>
      <c r="SHQ36" s="1417"/>
      <c r="SHR36" s="1417"/>
      <c r="SHS36" s="1415"/>
      <c r="SHT36" s="1415"/>
      <c r="SHU36" s="1415"/>
      <c r="SHV36" s="1416"/>
      <c r="SHW36" s="1416"/>
      <c r="SHX36" s="1416"/>
      <c r="SHY36" s="1417"/>
      <c r="SHZ36" s="1417"/>
      <c r="SIA36" s="1417"/>
      <c r="SIB36" s="1417"/>
      <c r="SIC36" s="1415"/>
      <c r="SID36" s="1415"/>
      <c r="SIE36" s="1415"/>
      <c r="SIF36" s="1416"/>
      <c r="SIG36" s="1416"/>
      <c r="SIH36" s="1416"/>
      <c r="SII36" s="1417"/>
      <c r="SIJ36" s="1417"/>
      <c r="SIK36" s="1417"/>
      <c r="SIL36" s="1417"/>
      <c r="SIM36" s="1415"/>
      <c r="SIN36" s="1415"/>
      <c r="SIO36" s="1415"/>
      <c r="SIP36" s="1416"/>
      <c r="SIQ36" s="1416"/>
      <c r="SIR36" s="1416"/>
      <c r="SIS36" s="1417"/>
      <c r="SIT36" s="1417"/>
      <c r="SIU36" s="1417"/>
      <c r="SIV36" s="1417"/>
      <c r="SIW36" s="1415"/>
      <c r="SIX36" s="1415"/>
      <c r="SIY36" s="1415"/>
      <c r="SIZ36" s="1416"/>
      <c r="SJA36" s="1416"/>
      <c r="SJB36" s="1416"/>
      <c r="SJC36" s="1417"/>
      <c r="SJD36" s="1417"/>
      <c r="SJE36" s="1417"/>
      <c r="SJF36" s="1417"/>
      <c r="SJG36" s="1415"/>
      <c r="SJH36" s="1415"/>
      <c r="SJI36" s="1415"/>
      <c r="SJJ36" s="1416"/>
      <c r="SJK36" s="1416"/>
      <c r="SJL36" s="1416"/>
      <c r="SJM36" s="1417"/>
      <c r="SJN36" s="1417"/>
      <c r="SJO36" s="1417"/>
      <c r="SJP36" s="1417"/>
      <c r="SJQ36" s="1415"/>
      <c r="SJR36" s="1415"/>
      <c r="SJS36" s="1415"/>
      <c r="SJT36" s="1416"/>
      <c r="SJU36" s="1416"/>
      <c r="SJV36" s="1416"/>
      <c r="SJW36" s="1417"/>
      <c r="SJX36" s="1417"/>
      <c r="SJY36" s="1417"/>
      <c r="SJZ36" s="1417"/>
      <c r="SKA36" s="1415"/>
      <c r="SKB36" s="1415"/>
      <c r="SKC36" s="1415"/>
      <c r="SKD36" s="1416"/>
      <c r="SKE36" s="1416"/>
      <c r="SKF36" s="1416"/>
      <c r="SKG36" s="1417"/>
      <c r="SKH36" s="1417"/>
      <c r="SKI36" s="1417"/>
      <c r="SKJ36" s="1417"/>
      <c r="SKK36" s="1415"/>
      <c r="SKL36" s="1415"/>
      <c r="SKM36" s="1415"/>
      <c r="SKN36" s="1416"/>
      <c r="SKO36" s="1416"/>
      <c r="SKP36" s="1416"/>
      <c r="SKQ36" s="1417"/>
      <c r="SKR36" s="1417"/>
      <c r="SKS36" s="1417"/>
      <c r="SKT36" s="1417"/>
      <c r="SKU36" s="1415"/>
      <c r="SKV36" s="1415"/>
      <c r="SKW36" s="1415"/>
      <c r="SKX36" s="1416"/>
      <c r="SKY36" s="1416"/>
      <c r="SKZ36" s="1416"/>
      <c r="SLA36" s="1417"/>
      <c r="SLB36" s="1417"/>
      <c r="SLC36" s="1417"/>
      <c r="SLD36" s="1417"/>
      <c r="SLE36" s="1415"/>
      <c r="SLF36" s="1415"/>
      <c r="SLG36" s="1415"/>
      <c r="SLH36" s="1416"/>
      <c r="SLI36" s="1416"/>
      <c r="SLJ36" s="1416"/>
      <c r="SLK36" s="1417"/>
      <c r="SLL36" s="1417"/>
      <c r="SLM36" s="1417"/>
      <c r="SLN36" s="1417"/>
      <c r="SLO36" s="1415"/>
      <c r="SLP36" s="1415"/>
      <c r="SLQ36" s="1415"/>
      <c r="SLR36" s="1416"/>
      <c r="SLS36" s="1416"/>
      <c r="SLT36" s="1416"/>
      <c r="SLU36" s="1417"/>
      <c r="SLV36" s="1417"/>
      <c r="SLW36" s="1417"/>
      <c r="SLX36" s="1417"/>
      <c r="SLY36" s="1415"/>
      <c r="SLZ36" s="1415"/>
      <c r="SMA36" s="1415"/>
      <c r="SMB36" s="1416"/>
      <c r="SMC36" s="1416"/>
      <c r="SMD36" s="1416"/>
      <c r="SME36" s="1417"/>
      <c r="SMF36" s="1417"/>
      <c r="SMG36" s="1417"/>
      <c r="SMH36" s="1417"/>
      <c r="SMI36" s="1415"/>
      <c r="SMJ36" s="1415"/>
      <c r="SMK36" s="1415"/>
      <c r="SML36" s="1416"/>
      <c r="SMM36" s="1416"/>
      <c r="SMN36" s="1416"/>
      <c r="SMO36" s="1417"/>
      <c r="SMP36" s="1417"/>
      <c r="SMQ36" s="1417"/>
      <c r="SMR36" s="1417"/>
      <c r="SMS36" s="1415"/>
      <c r="SMT36" s="1415"/>
      <c r="SMU36" s="1415"/>
      <c r="SMV36" s="1416"/>
      <c r="SMW36" s="1416"/>
      <c r="SMX36" s="1416"/>
      <c r="SMY36" s="1417"/>
      <c r="SMZ36" s="1417"/>
      <c r="SNA36" s="1417"/>
      <c r="SNB36" s="1417"/>
      <c r="SNC36" s="1415"/>
      <c r="SND36" s="1415"/>
      <c r="SNE36" s="1415"/>
      <c r="SNF36" s="1416"/>
      <c r="SNG36" s="1416"/>
      <c r="SNH36" s="1416"/>
      <c r="SNI36" s="1417"/>
      <c r="SNJ36" s="1417"/>
      <c r="SNK36" s="1417"/>
      <c r="SNL36" s="1417"/>
      <c r="SNM36" s="1415"/>
      <c r="SNN36" s="1415"/>
      <c r="SNO36" s="1415"/>
      <c r="SNP36" s="1416"/>
      <c r="SNQ36" s="1416"/>
      <c r="SNR36" s="1416"/>
      <c r="SNS36" s="1417"/>
      <c r="SNT36" s="1417"/>
      <c r="SNU36" s="1417"/>
      <c r="SNV36" s="1417"/>
      <c r="SNW36" s="1415"/>
      <c r="SNX36" s="1415"/>
      <c r="SNY36" s="1415"/>
      <c r="SNZ36" s="1416"/>
      <c r="SOA36" s="1416"/>
      <c r="SOB36" s="1416"/>
      <c r="SOC36" s="1417"/>
      <c r="SOD36" s="1417"/>
      <c r="SOE36" s="1417"/>
      <c r="SOF36" s="1417"/>
      <c r="SOG36" s="1415"/>
      <c r="SOH36" s="1415"/>
      <c r="SOI36" s="1415"/>
      <c r="SOJ36" s="1416"/>
      <c r="SOK36" s="1416"/>
      <c r="SOL36" s="1416"/>
      <c r="SOM36" s="1417"/>
      <c r="SON36" s="1417"/>
      <c r="SOO36" s="1417"/>
      <c r="SOP36" s="1417"/>
      <c r="SOQ36" s="1415"/>
      <c r="SOR36" s="1415"/>
      <c r="SOS36" s="1415"/>
      <c r="SOT36" s="1416"/>
      <c r="SOU36" s="1416"/>
      <c r="SOV36" s="1416"/>
      <c r="SOW36" s="1417"/>
      <c r="SOX36" s="1417"/>
      <c r="SOY36" s="1417"/>
      <c r="SOZ36" s="1417"/>
      <c r="SPA36" s="1415"/>
      <c r="SPB36" s="1415"/>
      <c r="SPC36" s="1415"/>
      <c r="SPD36" s="1416"/>
      <c r="SPE36" s="1416"/>
      <c r="SPF36" s="1416"/>
      <c r="SPG36" s="1417"/>
      <c r="SPH36" s="1417"/>
      <c r="SPI36" s="1417"/>
      <c r="SPJ36" s="1417"/>
      <c r="SPK36" s="1415"/>
      <c r="SPL36" s="1415"/>
      <c r="SPM36" s="1415"/>
      <c r="SPN36" s="1416"/>
      <c r="SPO36" s="1416"/>
      <c r="SPP36" s="1416"/>
      <c r="SPQ36" s="1417"/>
      <c r="SPR36" s="1417"/>
      <c r="SPS36" s="1417"/>
      <c r="SPT36" s="1417"/>
      <c r="SPU36" s="1415"/>
      <c r="SPV36" s="1415"/>
      <c r="SPW36" s="1415"/>
      <c r="SPX36" s="1416"/>
      <c r="SPY36" s="1416"/>
      <c r="SPZ36" s="1416"/>
      <c r="SQA36" s="1417"/>
      <c r="SQB36" s="1417"/>
      <c r="SQC36" s="1417"/>
      <c r="SQD36" s="1417"/>
      <c r="SQE36" s="1415"/>
      <c r="SQF36" s="1415"/>
      <c r="SQG36" s="1415"/>
      <c r="SQH36" s="1416"/>
      <c r="SQI36" s="1416"/>
      <c r="SQJ36" s="1416"/>
      <c r="SQK36" s="1417"/>
      <c r="SQL36" s="1417"/>
      <c r="SQM36" s="1417"/>
      <c r="SQN36" s="1417"/>
      <c r="SQO36" s="1415"/>
      <c r="SQP36" s="1415"/>
      <c r="SQQ36" s="1415"/>
      <c r="SQR36" s="1416"/>
      <c r="SQS36" s="1416"/>
      <c r="SQT36" s="1416"/>
      <c r="SQU36" s="1417"/>
      <c r="SQV36" s="1417"/>
      <c r="SQW36" s="1417"/>
      <c r="SQX36" s="1417"/>
      <c r="SQY36" s="1415"/>
      <c r="SQZ36" s="1415"/>
      <c r="SRA36" s="1415"/>
      <c r="SRB36" s="1416"/>
      <c r="SRC36" s="1416"/>
      <c r="SRD36" s="1416"/>
      <c r="SRE36" s="1417"/>
      <c r="SRF36" s="1417"/>
      <c r="SRG36" s="1417"/>
      <c r="SRH36" s="1417"/>
      <c r="SRI36" s="1415"/>
      <c r="SRJ36" s="1415"/>
      <c r="SRK36" s="1415"/>
      <c r="SRL36" s="1416"/>
      <c r="SRM36" s="1416"/>
      <c r="SRN36" s="1416"/>
      <c r="SRO36" s="1417"/>
      <c r="SRP36" s="1417"/>
      <c r="SRQ36" s="1417"/>
      <c r="SRR36" s="1417"/>
      <c r="SRS36" s="1415"/>
      <c r="SRT36" s="1415"/>
      <c r="SRU36" s="1415"/>
      <c r="SRV36" s="1416"/>
      <c r="SRW36" s="1416"/>
      <c r="SRX36" s="1416"/>
      <c r="SRY36" s="1417"/>
      <c r="SRZ36" s="1417"/>
      <c r="SSA36" s="1417"/>
      <c r="SSB36" s="1417"/>
      <c r="SSC36" s="1415"/>
      <c r="SSD36" s="1415"/>
      <c r="SSE36" s="1415"/>
      <c r="SSF36" s="1416"/>
      <c r="SSG36" s="1416"/>
      <c r="SSH36" s="1416"/>
      <c r="SSI36" s="1417"/>
      <c r="SSJ36" s="1417"/>
      <c r="SSK36" s="1417"/>
      <c r="SSL36" s="1417"/>
      <c r="SSM36" s="1415"/>
      <c r="SSN36" s="1415"/>
      <c r="SSO36" s="1415"/>
      <c r="SSP36" s="1416"/>
      <c r="SSQ36" s="1416"/>
      <c r="SSR36" s="1416"/>
      <c r="SSS36" s="1417"/>
      <c r="SST36" s="1417"/>
      <c r="SSU36" s="1417"/>
      <c r="SSV36" s="1417"/>
      <c r="SSW36" s="1415"/>
      <c r="SSX36" s="1415"/>
      <c r="SSY36" s="1415"/>
      <c r="SSZ36" s="1416"/>
      <c r="STA36" s="1416"/>
      <c r="STB36" s="1416"/>
      <c r="STC36" s="1417"/>
      <c r="STD36" s="1417"/>
      <c r="STE36" s="1417"/>
      <c r="STF36" s="1417"/>
      <c r="STG36" s="1415"/>
      <c r="STH36" s="1415"/>
      <c r="STI36" s="1415"/>
      <c r="STJ36" s="1416"/>
      <c r="STK36" s="1416"/>
      <c r="STL36" s="1416"/>
      <c r="STM36" s="1417"/>
      <c r="STN36" s="1417"/>
      <c r="STO36" s="1417"/>
      <c r="STP36" s="1417"/>
      <c r="STQ36" s="1415"/>
      <c r="STR36" s="1415"/>
      <c r="STS36" s="1415"/>
      <c r="STT36" s="1416"/>
      <c r="STU36" s="1416"/>
      <c r="STV36" s="1416"/>
      <c r="STW36" s="1417"/>
      <c r="STX36" s="1417"/>
      <c r="STY36" s="1417"/>
      <c r="STZ36" s="1417"/>
      <c r="SUA36" s="1415"/>
      <c r="SUB36" s="1415"/>
      <c r="SUC36" s="1415"/>
      <c r="SUD36" s="1416"/>
      <c r="SUE36" s="1416"/>
      <c r="SUF36" s="1416"/>
      <c r="SUG36" s="1417"/>
      <c r="SUH36" s="1417"/>
      <c r="SUI36" s="1417"/>
      <c r="SUJ36" s="1417"/>
      <c r="SUK36" s="1415"/>
      <c r="SUL36" s="1415"/>
      <c r="SUM36" s="1415"/>
      <c r="SUN36" s="1416"/>
      <c r="SUO36" s="1416"/>
      <c r="SUP36" s="1416"/>
      <c r="SUQ36" s="1417"/>
      <c r="SUR36" s="1417"/>
      <c r="SUS36" s="1417"/>
      <c r="SUT36" s="1417"/>
      <c r="SUU36" s="1415"/>
      <c r="SUV36" s="1415"/>
      <c r="SUW36" s="1415"/>
      <c r="SUX36" s="1416"/>
      <c r="SUY36" s="1416"/>
      <c r="SUZ36" s="1416"/>
      <c r="SVA36" s="1417"/>
      <c r="SVB36" s="1417"/>
      <c r="SVC36" s="1417"/>
      <c r="SVD36" s="1417"/>
      <c r="SVE36" s="1415"/>
      <c r="SVF36" s="1415"/>
      <c r="SVG36" s="1415"/>
      <c r="SVH36" s="1416"/>
      <c r="SVI36" s="1416"/>
      <c r="SVJ36" s="1416"/>
      <c r="SVK36" s="1417"/>
      <c r="SVL36" s="1417"/>
      <c r="SVM36" s="1417"/>
      <c r="SVN36" s="1417"/>
      <c r="SVO36" s="1415"/>
      <c r="SVP36" s="1415"/>
      <c r="SVQ36" s="1415"/>
      <c r="SVR36" s="1416"/>
      <c r="SVS36" s="1416"/>
      <c r="SVT36" s="1416"/>
      <c r="SVU36" s="1417"/>
      <c r="SVV36" s="1417"/>
      <c r="SVW36" s="1417"/>
      <c r="SVX36" s="1417"/>
      <c r="SVY36" s="1415"/>
      <c r="SVZ36" s="1415"/>
      <c r="SWA36" s="1415"/>
      <c r="SWB36" s="1416"/>
      <c r="SWC36" s="1416"/>
      <c r="SWD36" s="1416"/>
      <c r="SWE36" s="1417"/>
      <c r="SWF36" s="1417"/>
      <c r="SWG36" s="1417"/>
      <c r="SWH36" s="1417"/>
      <c r="SWI36" s="1415"/>
      <c r="SWJ36" s="1415"/>
      <c r="SWK36" s="1415"/>
      <c r="SWL36" s="1416"/>
      <c r="SWM36" s="1416"/>
      <c r="SWN36" s="1416"/>
      <c r="SWO36" s="1417"/>
      <c r="SWP36" s="1417"/>
      <c r="SWQ36" s="1417"/>
      <c r="SWR36" s="1417"/>
      <c r="SWS36" s="1415"/>
      <c r="SWT36" s="1415"/>
      <c r="SWU36" s="1415"/>
      <c r="SWV36" s="1416"/>
      <c r="SWW36" s="1416"/>
      <c r="SWX36" s="1416"/>
      <c r="SWY36" s="1417"/>
      <c r="SWZ36" s="1417"/>
      <c r="SXA36" s="1417"/>
      <c r="SXB36" s="1417"/>
      <c r="SXC36" s="1415"/>
      <c r="SXD36" s="1415"/>
      <c r="SXE36" s="1415"/>
      <c r="SXF36" s="1416"/>
      <c r="SXG36" s="1416"/>
      <c r="SXH36" s="1416"/>
      <c r="SXI36" s="1417"/>
      <c r="SXJ36" s="1417"/>
      <c r="SXK36" s="1417"/>
      <c r="SXL36" s="1417"/>
      <c r="SXM36" s="1415"/>
      <c r="SXN36" s="1415"/>
      <c r="SXO36" s="1415"/>
      <c r="SXP36" s="1416"/>
      <c r="SXQ36" s="1416"/>
      <c r="SXR36" s="1416"/>
      <c r="SXS36" s="1417"/>
      <c r="SXT36" s="1417"/>
      <c r="SXU36" s="1417"/>
      <c r="SXV36" s="1417"/>
      <c r="SXW36" s="1415"/>
      <c r="SXX36" s="1415"/>
      <c r="SXY36" s="1415"/>
      <c r="SXZ36" s="1416"/>
      <c r="SYA36" s="1416"/>
      <c r="SYB36" s="1416"/>
      <c r="SYC36" s="1417"/>
      <c r="SYD36" s="1417"/>
      <c r="SYE36" s="1417"/>
      <c r="SYF36" s="1417"/>
      <c r="SYG36" s="1415"/>
      <c r="SYH36" s="1415"/>
      <c r="SYI36" s="1415"/>
      <c r="SYJ36" s="1416"/>
      <c r="SYK36" s="1416"/>
      <c r="SYL36" s="1416"/>
      <c r="SYM36" s="1417"/>
      <c r="SYN36" s="1417"/>
      <c r="SYO36" s="1417"/>
      <c r="SYP36" s="1417"/>
      <c r="SYQ36" s="1415"/>
      <c r="SYR36" s="1415"/>
      <c r="SYS36" s="1415"/>
      <c r="SYT36" s="1416"/>
      <c r="SYU36" s="1416"/>
      <c r="SYV36" s="1416"/>
      <c r="SYW36" s="1417"/>
      <c r="SYX36" s="1417"/>
      <c r="SYY36" s="1417"/>
      <c r="SYZ36" s="1417"/>
      <c r="SZA36" s="1415"/>
      <c r="SZB36" s="1415"/>
      <c r="SZC36" s="1415"/>
      <c r="SZD36" s="1416"/>
      <c r="SZE36" s="1416"/>
      <c r="SZF36" s="1416"/>
      <c r="SZG36" s="1417"/>
      <c r="SZH36" s="1417"/>
      <c r="SZI36" s="1417"/>
      <c r="SZJ36" s="1417"/>
      <c r="SZK36" s="1415"/>
      <c r="SZL36" s="1415"/>
      <c r="SZM36" s="1415"/>
      <c r="SZN36" s="1416"/>
      <c r="SZO36" s="1416"/>
      <c r="SZP36" s="1416"/>
      <c r="SZQ36" s="1417"/>
      <c r="SZR36" s="1417"/>
      <c r="SZS36" s="1417"/>
      <c r="SZT36" s="1417"/>
      <c r="SZU36" s="1415"/>
      <c r="SZV36" s="1415"/>
      <c r="SZW36" s="1415"/>
      <c r="SZX36" s="1416"/>
      <c r="SZY36" s="1416"/>
      <c r="SZZ36" s="1416"/>
      <c r="TAA36" s="1417"/>
      <c r="TAB36" s="1417"/>
      <c r="TAC36" s="1417"/>
      <c r="TAD36" s="1417"/>
      <c r="TAE36" s="1415"/>
      <c r="TAF36" s="1415"/>
      <c r="TAG36" s="1415"/>
      <c r="TAH36" s="1416"/>
      <c r="TAI36" s="1416"/>
      <c r="TAJ36" s="1416"/>
      <c r="TAK36" s="1417"/>
      <c r="TAL36" s="1417"/>
      <c r="TAM36" s="1417"/>
      <c r="TAN36" s="1417"/>
      <c r="TAO36" s="1415"/>
      <c r="TAP36" s="1415"/>
      <c r="TAQ36" s="1415"/>
      <c r="TAR36" s="1416"/>
      <c r="TAS36" s="1416"/>
      <c r="TAT36" s="1416"/>
      <c r="TAU36" s="1417"/>
      <c r="TAV36" s="1417"/>
      <c r="TAW36" s="1417"/>
      <c r="TAX36" s="1417"/>
      <c r="TAY36" s="1415"/>
      <c r="TAZ36" s="1415"/>
      <c r="TBA36" s="1415"/>
      <c r="TBB36" s="1416"/>
      <c r="TBC36" s="1416"/>
      <c r="TBD36" s="1416"/>
      <c r="TBE36" s="1417"/>
      <c r="TBF36" s="1417"/>
      <c r="TBG36" s="1417"/>
      <c r="TBH36" s="1417"/>
      <c r="TBI36" s="1415"/>
      <c r="TBJ36" s="1415"/>
      <c r="TBK36" s="1415"/>
      <c r="TBL36" s="1416"/>
      <c r="TBM36" s="1416"/>
      <c r="TBN36" s="1416"/>
      <c r="TBO36" s="1417"/>
      <c r="TBP36" s="1417"/>
      <c r="TBQ36" s="1417"/>
      <c r="TBR36" s="1417"/>
      <c r="TBS36" s="1415"/>
      <c r="TBT36" s="1415"/>
      <c r="TBU36" s="1415"/>
      <c r="TBV36" s="1416"/>
      <c r="TBW36" s="1416"/>
      <c r="TBX36" s="1416"/>
      <c r="TBY36" s="1417"/>
      <c r="TBZ36" s="1417"/>
      <c r="TCA36" s="1417"/>
      <c r="TCB36" s="1417"/>
      <c r="TCC36" s="1415"/>
      <c r="TCD36" s="1415"/>
      <c r="TCE36" s="1415"/>
      <c r="TCF36" s="1416"/>
      <c r="TCG36" s="1416"/>
      <c r="TCH36" s="1416"/>
      <c r="TCI36" s="1417"/>
      <c r="TCJ36" s="1417"/>
      <c r="TCK36" s="1417"/>
      <c r="TCL36" s="1417"/>
      <c r="TCM36" s="1415"/>
      <c r="TCN36" s="1415"/>
      <c r="TCO36" s="1415"/>
      <c r="TCP36" s="1416"/>
      <c r="TCQ36" s="1416"/>
      <c r="TCR36" s="1416"/>
      <c r="TCS36" s="1417"/>
      <c r="TCT36" s="1417"/>
      <c r="TCU36" s="1417"/>
      <c r="TCV36" s="1417"/>
      <c r="TCW36" s="1415"/>
      <c r="TCX36" s="1415"/>
      <c r="TCY36" s="1415"/>
      <c r="TCZ36" s="1416"/>
      <c r="TDA36" s="1416"/>
      <c r="TDB36" s="1416"/>
      <c r="TDC36" s="1417"/>
      <c r="TDD36" s="1417"/>
      <c r="TDE36" s="1417"/>
      <c r="TDF36" s="1417"/>
      <c r="TDG36" s="1415"/>
      <c r="TDH36" s="1415"/>
      <c r="TDI36" s="1415"/>
      <c r="TDJ36" s="1416"/>
      <c r="TDK36" s="1416"/>
      <c r="TDL36" s="1416"/>
      <c r="TDM36" s="1417"/>
      <c r="TDN36" s="1417"/>
      <c r="TDO36" s="1417"/>
      <c r="TDP36" s="1417"/>
      <c r="TDQ36" s="1415"/>
      <c r="TDR36" s="1415"/>
      <c r="TDS36" s="1415"/>
      <c r="TDT36" s="1416"/>
      <c r="TDU36" s="1416"/>
      <c r="TDV36" s="1416"/>
      <c r="TDW36" s="1417"/>
      <c r="TDX36" s="1417"/>
      <c r="TDY36" s="1417"/>
      <c r="TDZ36" s="1417"/>
      <c r="TEA36" s="1415"/>
      <c r="TEB36" s="1415"/>
      <c r="TEC36" s="1415"/>
      <c r="TED36" s="1416"/>
      <c r="TEE36" s="1416"/>
      <c r="TEF36" s="1416"/>
      <c r="TEG36" s="1417"/>
      <c r="TEH36" s="1417"/>
      <c r="TEI36" s="1417"/>
      <c r="TEJ36" s="1417"/>
      <c r="TEK36" s="1415"/>
      <c r="TEL36" s="1415"/>
      <c r="TEM36" s="1415"/>
      <c r="TEN36" s="1416"/>
      <c r="TEO36" s="1416"/>
      <c r="TEP36" s="1416"/>
      <c r="TEQ36" s="1417"/>
      <c r="TER36" s="1417"/>
      <c r="TES36" s="1417"/>
      <c r="TET36" s="1417"/>
      <c r="TEU36" s="1415"/>
      <c r="TEV36" s="1415"/>
      <c r="TEW36" s="1415"/>
      <c r="TEX36" s="1416"/>
      <c r="TEY36" s="1416"/>
      <c r="TEZ36" s="1416"/>
      <c r="TFA36" s="1417"/>
      <c r="TFB36" s="1417"/>
      <c r="TFC36" s="1417"/>
      <c r="TFD36" s="1417"/>
      <c r="TFE36" s="1415"/>
      <c r="TFF36" s="1415"/>
      <c r="TFG36" s="1415"/>
      <c r="TFH36" s="1416"/>
      <c r="TFI36" s="1416"/>
      <c r="TFJ36" s="1416"/>
      <c r="TFK36" s="1417"/>
      <c r="TFL36" s="1417"/>
      <c r="TFM36" s="1417"/>
      <c r="TFN36" s="1417"/>
      <c r="TFO36" s="1415"/>
      <c r="TFP36" s="1415"/>
      <c r="TFQ36" s="1415"/>
      <c r="TFR36" s="1416"/>
      <c r="TFS36" s="1416"/>
      <c r="TFT36" s="1416"/>
      <c r="TFU36" s="1417"/>
      <c r="TFV36" s="1417"/>
      <c r="TFW36" s="1417"/>
      <c r="TFX36" s="1417"/>
      <c r="TFY36" s="1415"/>
      <c r="TFZ36" s="1415"/>
      <c r="TGA36" s="1415"/>
      <c r="TGB36" s="1416"/>
      <c r="TGC36" s="1416"/>
      <c r="TGD36" s="1416"/>
      <c r="TGE36" s="1417"/>
      <c r="TGF36" s="1417"/>
      <c r="TGG36" s="1417"/>
      <c r="TGH36" s="1417"/>
      <c r="TGI36" s="1415"/>
      <c r="TGJ36" s="1415"/>
      <c r="TGK36" s="1415"/>
      <c r="TGL36" s="1416"/>
      <c r="TGM36" s="1416"/>
      <c r="TGN36" s="1416"/>
      <c r="TGO36" s="1417"/>
      <c r="TGP36" s="1417"/>
      <c r="TGQ36" s="1417"/>
      <c r="TGR36" s="1417"/>
      <c r="TGS36" s="1415"/>
      <c r="TGT36" s="1415"/>
      <c r="TGU36" s="1415"/>
      <c r="TGV36" s="1416"/>
      <c r="TGW36" s="1416"/>
      <c r="TGX36" s="1416"/>
      <c r="TGY36" s="1417"/>
      <c r="TGZ36" s="1417"/>
      <c r="THA36" s="1417"/>
      <c r="THB36" s="1417"/>
      <c r="THC36" s="1415"/>
      <c r="THD36" s="1415"/>
      <c r="THE36" s="1415"/>
      <c r="THF36" s="1416"/>
      <c r="THG36" s="1416"/>
      <c r="THH36" s="1416"/>
      <c r="THI36" s="1417"/>
      <c r="THJ36" s="1417"/>
      <c r="THK36" s="1417"/>
      <c r="THL36" s="1417"/>
      <c r="THM36" s="1415"/>
      <c r="THN36" s="1415"/>
      <c r="THO36" s="1415"/>
      <c r="THP36" s="1416"/>
      <c r="THQ36" s="1416"/>
      <c r="THR36" s="1416"/>
      <c r="THS36" s="1417"/>
      <c r="THT36" s="1417"/>
      <c r="THU36" s="1417"/>
      <c r="THV36" s="1417"/>
      <c r="THW36" s="1415"/>
      <c r="THX36" s="1415"/>
      <c r="THY36" s="1415"/>
      <c r="THZ36" s="1416"/>
      <c r="TIA36" s="1416"/>
      <c r="TIB36" s="1416"/>
      <c r="TIC36" s="1417"/>
      <c r="TID36" s="1417"/>
      <c r="TIE36" s="1417"/>
      <c r="TIF36" s="1417"/>
      <c r="TIG36" s="1415"/>
      <c r="TIH36" s="1415"/>
      <c r="TII36" s="1415"/>
      <c r="TIJ36" s="1416"/>
      <c r="TIK36" s="1416"/>
      <c r="TIL36" s="1416"/>
      <c r="TIM36" s="1417"/>
      <c r="TIN36" s="1417"/>
      <c r="TIO36" s="1417"/>
      <c r="TIP36" s="1417"/>
      <c r="TIQ36" s="1415"/>
      <c r="TIR36" s="1415"/>
      <c r="TIS36" s="1415"/>
      <c r="TIT36" s="1416"/>
      <c r="TIU36" s="1416"/>
      <c r="TIV36" s="1416"/>
      <c r="TIW36" s="1417"/>
      <c r="TIX36" s="1417"/>
      <c r="TIY36" s="1417"/>
      <c r="TIZ36" s="1417"/>
      <c r="TJA36" s="1415"/>
      <c r="TJB36" s="1415"/>
      <c r="TJC36" s="1415"/>
      <c r="TJD36" s="1416"/>
      <c r="TJE36" s="1416"/>
      <c r="TJF36" s="1416"/>
      <c r="TJG36" s="1417"/>
      <c r="TJH36" s="1417"/>
      <c r="TJI36" s="1417"/>
      <c r="TJJ36" s="1417"/>
      <c r="TJK36" s="1415"/>
      <c r="TJL36" s="1415"/>
      <c r="TJM36" s="1415"/>
      <c r="TJN36" s="1416"/>
      <c r="TJO36" s="1416"/>
      <c r="TJP36" s="1416"/>
      <c r="TJQ36" s="1417"/>
      <c r="TJR36" s="1417"/>
      <c r="TJS36" s="1417"/>
      <c r="TJT36" s="1417"/>
      <c r="TJU36" s="1415"/>
      <c r="TJV36" s="1415"/>
      <c r="TJW36" s="1415"/>
      <c r="TJX36" s="1416"/>
      <c r="TJY36" s="1416"/>
      <c r="TJZ36" s="1416"/>
      <c r="TKA36" s="1417"/>
      <c r="TKB36" s="1417"/>
      <c r="TKC36" s="1417"/>
      <c r="TKD36" s="1417"/>
      <c r="TKE36" s="1415"/>
      <c r="TKF36" s="1415"/>
      <c r="TKG36" s="1415"/>
      <c r="TKH36" s="1416"/>
      <c r="TKI36" s="1416"/>
      <c r="TKJ36" s="1416"/>
      <c r="TKK36" s="1417"/>
      <c r="TKL36" s="1417"/>
      <c r="TKM36" s="1417"/>
      <c r="TKN36" s="1417"/>
      <c r="TKO36" s="1415"/>
      <c r="TKP36" s="1415"/>
      <c r="TKQ36" s="1415"/>
      <c r="TKR36" s="1416"/>
      <c r="TKS36" s="1416"/>
      <c r="TKT36" s="1416"/>
      <c r="TKU36" s="1417"/>
      <c r="TKV36" s="1417"/>
      <c r="TKW36" s="1417"/>
      <c r="TKX36" s="1417"/>
      <c r="TKY36" s="1415"/>
      <c r="TKZ36" s="1415"/>
      <c r="TLA36" s="1415"/>
      <c r="TLB36" s="1416"/>
      <c r="TLC36" s="1416"/>
      <c r="TLD36" s="1416"/>
      <c r="TLE36" s="1417"/>
      <c r="TLF36" s="1417"/>
      <c r="TLG36" s="1417"/>
      <c r="TLH36" s="1417"/>
      <c r="TLI36" s="1415"/>
      <c r="TLJ36" s="1415"/>
      <c r="TLK36" s="1415"/>
      <c r="TLL36" s="1416"/>
      <c r="TLM36" s="1416"/>
      <c r="TLN36" s="1416"/>
      <c r="TLO36" s="1417"/>
      <c r="TLP36" s="1417"/>
      <c r="TLQ36" s="1417"/>
      <c r="TLR36" s="1417"/>
      <c r="TLS36" s="1415"/>
      <c r="TLT36" s="1415"/>
      <c r="TLU36" s="1415"/>
      <c r="TLV36" s="1416"/>
      <c r="TLW36" s="1416"/>
      <c r="TLX36" s="1416"/>
      <c r="TLY36" s="1417"/>
      <c r="TLZ36" s="1417"/>
      <c r="TMA36" s="1417"/>
      <c r="TMB36" s="1417"/>
      <c r="TMC36" s="1415"/>
      <c r="TMD36" s="1415"/>
      <c r="TME36" s="1415"/>
      <c r="TMF36" s="1416"/>
      <c r="TMG36" s="1416"/>
      <c r="TMH36" s="1416"/>
      <c r="TMI36" s="1417"/>
      <c r="TMJ36" s="1417"/>
      <c r="TMK36" s="1417"/>
      <c r="TML36" s="1417"/>
      <c r="TMM36" s="1415"/>
      <c r="TMN36" s="1415"/>
      <c r="TMO36" s="1415"/>
      <c r="TMP36" s="1416"/>
      <c r="TMQ36" s="1416"/>
      <c r="TMR36" s="1416"/>
      <c r="TMS36" s="1417"/>
      <c r="TMT36" s="1417"/>
      <c r="TMU36" s="1417"/>
      <c r="TMV36" s="1417"/>
      <c r="TMW36" s="1415"/>
      <c r="TMX36" s="1415"/>
      <c r="TMY36" s="1415"/>
      <c r="TMZ36" s="1416"/>
      <c r="TNA36" s="1416"/>
      <c r="TNB36" s="1416"/>
      <c r="TNC36" s="1417"/>
      <c r="TND36" s="1417"/>
      <c r="TNE36" s="1417"/>
      <c r="TNF36" s="1417"/>
      <c r="TNG36" s="1415"/>
      <c r="TNH36" s="1415"/>
      <c r="TNI36" s="1415"/>
      <c r="TNJ36" s="1416"/>
      <c r="TNK36" s="1416"/>
      <c r="TNL36" s="1416"/>
      <c r="TNM36" s="1417"/>
      <c r="TNN36" s="1417"/>
      <c r="TNO36" s="1417"/>
      <c r="TNP36" s="1417"/>
      <c r="TNQ36" s="1415"/>
      <c r="TNR36" s="1415"/>
      <c r="TNS36" s="1415"/>
      <c r="TNT36" s="1416"/>
      <c r="TNU36" s="1416"/>
      <c r="TNV36" s="1416"/>
      <c r="TNW36" s="1417"/>
      <c r="TNX36" s="1417"/>
      <c r="TNY36" s="1417"/>
      <c r="TNZ36" s="1417"/>
      <c r="TOA36" s="1415"/>
      <c r="TOB36" s="1415"/>
      <c r="TOC36" s="1415"/>
      <c r="TOD36" s="1416"/>
      <c r="TOE36" s="1416"/>
      <c r="TOF36" s="1416"/>
      <c r="TOG36" s="1417"/>
      <c r="TOH36" s="1417"/>
      <c r="TOI36" s="1417"/>
      <c r="TOJ36" s="1417"/>
      <c r="TOK36" s="1415"/>
      <c r="TOL36" s="1415"/>
      <c r="TOM36" s="1415"/>
      <c r="TON36" s="1416"/>
      <c r="TOO36" s="1416"/>
      <c r="TOP36" s="1416"/>
      <c r="TOQ36" s="1417"/>
      <c r="TOR36" s="1417"/>
      <c r="TOS36" s="1417"/>
      <c r="TOT36" s="1417"/>
      <c r="TOU36" s="1415"/>
      <c r="TOV36" s="1415"/>
      <c r="TOW36" s="1415"/>
      <c r="TOX36" s="1416"/>
      <c r="TOY36" s="1416"/>
      <c r="TOZ36" s="1416"/>
      <c r="TPA36" s="1417"/>
      <c r="TPB36" s="1417"/>
      <c r="TPC36" s="1417"/>
      <c r="TPD36" s="1417"/>
      <c r="TPE36" s="1415"/>
      <c r="TPF36" s="1415"/>
      <c r="TPG36" s="1415"/>
      <c r="TPH36" s="1416"/>
      <c r="TPI36" s="1416"/>
      <c r="TPJ36" s="1416"/>
      <c r="TPK36" s="1417"/>
      <c r="TPL36" s="1417"/>
      <c r="TPM36" s="1417"/>
      <c r="TPN36" s="1417"/>
      <c r="TPO36" s="1415"/>
      <c r="TPP36" s="1415"/>
      <c r="TPQ36" s="1415"/>
      <c r="TPR36" s="1416"/>
      <c r="TPS36" s="1416"/>
      <c r="TPT36" s="1416"/>
      <c r="TPU36" s="1417"/>
      <c r="TPV36" s="1417"/>
      <c r="TPW36" s="1417"/>
      <c r="TPX36" s="1417"/>
      <c r="TPY36" s="1415"/>
      <c r="TPZ36" s="1415"/>
      <c r="TQA36" s="1415"/>
      <c r="TQB36" s="1416"/>
      <c r="TQC36" s="1416"/>
      <c r="TQD36" s="1416"/>
      <c r="TQE36" s="1417"/>
      <c r="TQF36" s="1417"/>
      <c r="TQG36" s="1417"/>
      <c r="TQH36" s="1417"/>
      <c r="TQI36" s="1415"/>
      <c r="TQJ36" s="1415"/>
      <c r="TQK36" s="1415"/>
      <c r="TQL36" s="1416"/>
      <c r="TQM36" s="1416"/>
      <c r="TQN36" s="1416"/>
      <c r="TQO36" s="1417"/>
      <c r="TQP36" s="1417"/>
      <c r="TQQ36" s="1417"/>
      <c r="TQR36" s="1417"/>
      <c r="TQS36" s="1415"/>
      <c r="TQT36" s="1415"/>
      <c r="TQU36" s="1415"/>
      <c r="TQV36" s="1416"/>
      <c r="TQW36" s="1416"/>
      <c r="TQX36" s="1416"/>
      <c r="TQY36" s="1417"/>
      <c r="TQZ36" s="1417"/>
      <c r="TRA36" s="1417"/>
      <c r="TRB36" s="1417"/>
      <c r="TRC36" s="1415"/>
      <c r="TRD36" s="1415"/>
      <c r="TRE36" s="1415"/>
      <c r="TRF36" s="1416"/>
      <c r="TRG36" s="1416"/>
      <c r="TRH36" s="1416"/>
      <c r="TRI36" s="1417"/>
      <c r="TRJ36" s="1417"/>
      <c r="TRK36" s="1417"/>
      <c r="TRL36" s="1417"/>
      <c r="TRM36" s="1415"/>
      <c r="TRN36" s="1415"/>
      <c r="TRO36" s="1415"/>
      <c r="TRP36" s="1416"/>
      <c r="TRQ36" s="1416"/>
      <c r="TRR36" s="1416"/>
      <c r="TRS36" s="1417"/>
      <c r="TRT36" s="1417"/>
      <c r="TRU36" s="1417"/>
      <c r="TRV36" s="1417"/>
      <c r="TRW36" s="1415"/>
      <c r="TRX36" s="1415"/>
      <c r="TRY36" s="1415"/>
      <c r="TRZ36" s="1416"/>
      <c r="TSA36" s="1416"/>
      <c r="TSB36" s="1416"/>
      <c r="TSC36" s="1417"/>
      <c r="TSD36" s="1417"/>
      <c r="TSE36" s="1417"/>
      <c r="TSF36" s="1417"/>
      <c r="TSG36" s="1415"/>
      <c r="TSH36" s="1415"/>
      <c r="TSI36" s="1415"/>
      <c r="TSJ36" s="1416"/>
      <c r="TSK36" s="1416"/>
      <c r="TSL36" s="1416"/>
      <c r="TSM36" s="1417"/>
      <c r="TSN36" s="1417"/>
      <c r="TSO36" s="1417"/>
      <c r="TSP36" s="1417"/>
      <c r="TSQ36" s="1415"/>
      <c r="TSR36" s="1415"/>
      <c r="TSS36" s="1415"/>
      <c r="TST36" s="1416"/>
      <c r="TSU36" s="1416"/>
      <c r="TSV36" s="1416"/>
      <c r="TSW36" s="1417"/>
      <c r="TSX36" s="1417"/>
      <c r="TSY36" s="1417"/>
      <c r="TSZ36" s="1417"/>
      <c r="TTA36" s="1415"/>
      <c r="TTB36" s="1415"/>
      <c r="TTC36" s="1415"/>
      <c r="TTD36" s="1416"/>
      <c r="TTE36" s="1416"/>
      <c r="TTF36" s="1416"/>
      <c r="TTG36" s="1417"/>
      <c r="TTH36" s="1417"/>
      <c r="TTI36" s="1417"/>
      <c r="TTJ36" s="1417"/>
      <c r="TTK36" s="1415"/>
      <c r="TTL36" s="1415"/>
      <c r="TTM36" s="1415"/>
      <c r="TTN36" s="1416"/>
      <c r="TTO36" s="1416"/>
      <c r="TTP36" s="1416"/>
      <c r="TTQ36" s="1417"/>
      <c r="TTR36" s="1417"/>
      <c r="TTS36" s="1417"/>
      <c r="TTT36" s="1417"/>
      <c r="TTU36" s="1415"/>
      <c r="TTV36" s="1415"/>
      <c r="TTW36" s="1415"/>
      <c r="TTX36" s="1416"/>
      <c r="TTY36" s="1416"/>
      <c r="TTZ36" s="1416"/>
      <c r="TUA36" s="1417"/>
      <c r="TUB36" s="1417"/>
      <c r="TUC36" s="1417"/>
      <c r="TUD36" s="1417"/>
      <c r="TUE36" s="1415"/>
      <c r="TUF36" s="1415"/>
      <c r="TUG36" s="1415"/>
      <c r="TUH36" s="1416"/>
      <c r="TUI36" s="1416"/>
      <c r="TUJ36" s="1416"/>
      <c r="TUK36" s="1417"/>
      <c r="TUL36" s="1417"/>
      <c r="TUM36" s="1417"/>
      <c r="TUN36" s="1417"/>
      <c r="TUO36" s="1415"/>
      <c r="TUP36" s="1415"/>
      <c r="TUQ36" s="1415"/>
      <c r="TUR36" s="1416"/>
      <c r="TUS36" s="1416"/>
      <c r="TUT36" s="1416"/>
      <c r="TUU36" s="1417"/>
      <c r="TUV36" s="1417"/>
      <c r="TUW36" s="1417"/>
      <c r="TUX36" s="1417"/>
      <c r="TUY36" s="1415"/>
      <c r="TUZ36" s="1415"/>
      <c r="TVA36" s="1415"/>
      <c r="TVB36" s="1416"/>
      <c r="TVC36" s="1416"/>
      <c r="TVD36" s="1416"/>
      <c r="TVE36" s="1417"/>
      <c r="TVF36" s="1417"/>
      <c r="TVG36" s="1417"/>
      <c r="TVH36" s="1417"/>
      <c r="TVI36" s="1415"/>
      <c r="TVJ36" s="1415"/>
      <c r="TVK36" s="1415"/>
      <c r="TVL36" s="1416"/>
      <c r="TVM36" s="1416"/>
      <c r="TVN36" s="1416"/>
      <c r="TVO36" s="1417"/>
      <c r="TVP36" s="1417"/>
      <c r="TVQ36" s="1417"/>
      <c r="TVR36" s="1417"/>
      <c r="TVS36" s="1415"/>
      <c r="TVT36" s="1415"/>
      <c r="TVU36" s="1415"/>
      <c r="TVV36" s="1416"/>
      <c r="TVW36" s="1416"/>
      <c r="TVX36" s="1416"/>
      <c r="TVY36" s="1417"/>
      <c r="TVZ36" s="1417"/>
      <c r="TWA36" s="1417"/>
      <c r="TWB36" s="1417"/>
      <c r="TWC36" s="1415"/>
      <c r="TWD36" s="1415"/>
      <c r="TWE36" s="1415"/>
      <c r="TWF36" s="1416"/>
      <c r="TWG36" s="1416"/>
      <c r="TWH36" s="1416"/>
      <c r="TWI36" s="1417"/>
      <c r="TWJ36" s="1417"/>
      <c r="TWK36" s="1417"/>
      <c r="TWL36" s="1417"/>
      <c r="TWM36" s="1415"/>
      <c r="TWN36" s="1415"/>
      <c r="TWO36" s="1415"/>
      <c r="TWP36" s="1416"/>
      <c r="TWQ36" s="1416"/>
      <c r="TWR36" s="1416"/>
      <c r="TWS36" s="1417"/>
      <c r="TWT36" s="1417"/>
      <c r="TWU36" s="1417"/>
      <c r="TWV36" s="1417"/>
      <c r="TWW36" s="1415"/>
      <c r="TWX36" s="1415"/>
      <c r="TWY36" s="1415"/>
      <c r="TWZ36" s="1416"/>
      <c r="TXA36" s="1416"/>
      <c r="TXB36" s="1416"/>
      <c r="TXC36" s="1417"/>
      <c r="TXD36" s="1417"/>
      <c r="TXE36" s="1417"/>
      <c r="TXF36" s="1417"/>
      <c r="TXG36" s="1415"/>
      <c r="TXH36" s="1415"/>
      <c r="TXI36" s="1415"/>
      <c r="TXJ36" s="1416"/>
      <c r="TXK36" s="1416"/>
      <c r="TXL36" s="1416"/>
      <c r="TXM36" s="1417"/>
      <c r="TXN36" s="1417"/>
      <c r="TXO36" s="1417"/>
      <c r="TXP36" s="1417"/>
      <c r="TXQ36" s="1415"/>
      <c r="TXR36" s="1415"/>
      <c r="TXS36" s="1415"/>
      <c r="TXT36" s="1416"/>
      <c r="TXU36" s="1416"/>
      <c r="TXV36" s="1416"/>
      <c r="TXW36" s="1417"/>
      <c r="TXX36" s="1417"/>
      <c r="TXY36" s="1417"/>
      <c r="TXZ36" s="1417"/>
      <c r="TYA36" s="1415"/>
      <c r="TYB36" s="1415"/>
      <c r="TYC36" s="1415"/>
      <c r="TYD36" s="1416"/>
      <c r="TYE36" s="1416"/>
      <c r="TYF36" s="1416"/>
      <c r="TYG36" s="1417"/>
      <c r="TYH36" s="1417"/>
      <c r="TYI36" s="1417"/>
      <c r="TYJ36" s="1417"/>
      <c r="TYK36" s="1415"/>
      <c r="TYL36" s="1415"/>
      <c r="TYM36" s="1415"/>
      <c r="TYN36" s="1416"/>
      <c r="TYO36" s="1416"/>
      <c r="TYP36" s="1416"/>
      <c r="TYQ36" s="1417"/>
      <c r="TYR36" s="1417"/>
      <c r="TYS36" s="1417"/>
      <c r="TYT36" s="1417"/>
      <c r="TYU36" s="1415"/>
      <c r="TYV36" s="1415"/>
      <c r="TYW36" s="1415"/>
      <c r="TYX36" s="1416"/>
      <c r="TYY36" s="1416"/>
      <c r="TYZ36" s="1416"/>
      <c r="TZA36" s="1417"/>
      <c r="TZB36" s="1417"/>
      <c r="TZC36" s="1417"/>
      <c r="TZD36" s="1417"/>
      <c r="TZE36" s="1415"/>
      <c r="TZF36" s="1415"/>
      <c r="TZG36" s="1415"/>
      <c r="TZH36" s="1416"/>
      <c r="TZI36" s="1416"/>
      <c r="TZJ36" s="1416"/>
      <c r="TZK36" s="1417"/>
      <c r="TZL36" s="1417"/>
      <c r="TZM36" s="1417"/>
      <c r="TZN36" s="1417"/>
      <c r="TZO36" s="1415"/>
      <c r="TZP36" s="1415"/>
      <c r="TZQ36" s="1415"/>
      <c r="TZR36" s="1416"/>
      <c r="TZS36" s="1416"/>
      <c r="TZT36" s="1416"/>
      <c r="TZU36" s="1417"/>
      <c r="TZV36" s="1417"/>
      <c r="TZW36" s="1417"/>
      <c r="TZX36" s="1417"/>
      <c r="TZY36" s="1415"/>
      <c r="TZZ36" s="1415"/>
      <c r="UAA36" s="1415"/>
      <c r="UAB36" s="1416"/>
      <c r="UAC36" s="1416"/>
      <c r="UAD36" s="1416"/>
      <c r="UAE36" s="1417"/>
      <c r="UAF36" s="1417"/>
      <c r="UAG36" s="1417"/>
      <c r="UAH36" s="1417"/>
      <c r="UAI36" s="1415"/>
      <c r="UAJ36" s="1415"/>
      <c r="UAK36" s="1415"/>
      <c r="UAL36" s="1416"/>
      <c r="UAM36" s="1416"/>
      <c r="UAN36" s="1416"/>
      <c r="UAO36" s="1417"/>
      <c r="UAP36" s="1417"/>
      <c r="UAQ36" s="1417"/>
      <c r="UAR36" s="1417"/>
      <c r="UAS36" s="1415"/>
      <c r="UAT36" s="1415"/>
      <c r="UAU36" s="1415"/>
      <c r="UAV36" s="1416"/>
      <c r="UAW36" s="1416"/>
      <c r="UAX36" s="1416"/>
      <c r="UAY36" s="1417"/>
      <c r="UAZ36" s="1417"/>
      <c r="UBA36" s="1417"/>
      <c r="UBB36" s="1417"/>
      <c r="UBC36" s="1415"/>
      <c r="UBD36" s="1415"/>
      <c r="UBE36" s="1415"/>
      <c r="UBF36" s="1416"/>
      <c r="UBG36" s="1416"/>
      <c r="UBH36" s="1416"/>
      <c r="UBI36" s="1417"/>
      <c r="UBJ36" s="1417"/>
      <c r="UBK36" s="1417"/>
      <c r="UBL36" s="1417"/>
      <c r="UBM36" s="1415"/>
      <c r="UBN36" s="1415"/>
      <c r="UBO36" s="1415"/>
      <c r="UBP36" s="1416"/>
      <c r="UBQ36" s="1416"/>
      <c r="UBR36" s="1416"/>
      <c r="UBS36" s="1417"/>
      <c r="UBT36" s="1417"/>
      <c r="UBU36" s="1417"/>
      <c r="UBV36" s="1417"/>
      <c r="UBW36" s="1415"/>
      <c r="UBX36" s="1415"/>
      <c r="UBY36" s="1415"/>
      <c r="UBZ36" s="1416"/>
      <c r="UCA36" s="1416"/>
      <c r="UCB36" s="1416"/>
      <c r="UCC36" s="1417"/>
      <c r="UCD36" s="1417"/>
      <c r="UCE36" s="1417"/>
      <c r="UCF36" s="1417"/>
      <c r="UCG36" s="1415"/>
      <c r="UCH36" s="1415"/>
      <c r="UCI36" s="1415"/>
      <c r="UCJ36" s="1416"/>
      <c r="UCK36" s="1416"/>
      <c r="UCL36" s="1416"/>
      <c r="UCM36" s="1417"/>
      <c r="UCN36" s="1417"/>
      <c r="UCO36" s="1417"/>
      <c r="UCP36" s="1417"/>
      <c r="UCQ36" s="1415"/>
      <c r="UCR36" s="1415"/>
      <c r="UCS36" s="1415"/>
      <c r="UCT36" s="1416"/>
      <c r="UCU36" s="1416"/>
      <c r="UCV36" s="1416"/>
      <c r="UCW36" s="1417"/>
      <c r="UCX36" s="1417"/>
      <c r="UCY36" s="1417"/>
      <c r="UCZ36" s="1417"/>
      <c r="UDA36" s="1415"/>
      <c r="UDB36" s="1415"/>
      <c r="UDC36" s="1415"/>
      <c r="UDD36" s="1416"/>
      <c r="UDE36" s="1416"/>
      <c r="UDF36" s="1416"/>
      <c r="UDG36" s="1417"/>
      <c r="UDH36" s="1417"/>
      <c r="UDI36" s="1417"/>
      <c r="UDJ36" s="1417"/>
      <c r="UDK36" s="1415"/>
      <c r="UDL36" s="1415"/>
      <c r="UDM36" s="1415"/>
      <c r="UDN36" s="1416"/>
      <c r="UDO36" s="1416"/>
      <c r="UDP36" s="1416"/>
      <c r="UDQ36" s="1417"/>
      <c r="UDR36" s="1417"/>
      <c r="UDS36" s="1417"/>
      <c r="UDT36" s="1417"/>
      <c r="UDU36" s="1415"/>
      <c r="UDV36" s="1415"/>
      <c r="UDW36" s="1415"/>
      <c r="UDX36" s="1416"/>
      <c r="UDY36" s="1416"/>
      <c r="UDZ36" s="1416"/>
      <c r="UEA36" s="1417"/>
      <c r="UEB36" s="1417"/>
      <c r="UEC36" s="1417"/>
      <c r="UED36" s="1417"/>
      <c r="UEE36" s="1415"/>
      <c r="UEF36" s="1415"/>
      <c r="UEG36" s="1415"/>
      <c r="UEH36" s="1416"/>
      <c r="UEI36" s="1416"/>
      <c r="UEJ36" s="1416"/>
      <c r="UEK36" s="1417"/>
      <c r="UEL36" s="1417"/>
      <c r="UEM36" s="1417"/>
      <c r="UEN36" s="1417"/>
      <c r="UEO36" s="1415"/>
      <c r="UEP36" s="1415"/>
      <c r="UEQ36" s="1415"/>
      <c r="UER36" s="1416"/>
      <c r="UES36" s="1416"/>
      <c r="UET36" s="1416"/>
      <c r="UEU36" s="1417"/>
      <c r="UEV36" s="1417"/>
      <c r="UEW36" s="1417"/>
      <c r="UEX36" s="1417"/>
      <c r="UEY36" s="1415"/>
      <c r="UEZ36" s="1415"/>
      <c r="UFA36" s="1415"/>
      <c r="UFB36" s="1416"/>
      <c r="UFC36" s="1416"/>
      <c r="UFD36" s="1416"/>
      <c r="UFE36" s="1417"/>
      <c r="UFF36" s="1417"/>
      <c r="UFG36" s="1417"/>
      <c r="UFH36" s="1417"/>
      <c r="UFI36" s="1415"/>
      <c r="UFJ36" s="1415"/>
      <c r="UFK36" s="1415"/>
      <c r="UFL36" s="1416"/>
      <c r="UFM36" s="1416"/>
      <c r="UFN36" s="1416"/>
      <c r="UFO36" s="1417"/>
      <c r="UFP36" s="1417"/>
      <c r="UFQ36" s="1417"/>
      <c r="UFR36" s="1417"/>
      <c r="UFS36" s="1415"/>
      <c r="UFT36" s="1415"/>
      <c r="UFU36" s="1415"/>
      <c r="UFV36" s="1416"/>
      <c r="UFW36" s="1416"/>
      <c r="UFX36" s="1416"/>
      <c r="UFY36" s="1417"/>
      <c r="UFZ36" s="1417"/>
      <c r="UGA36" s="1417"/>
      <c r="UGB36" s="1417"/>
      <c r="UGC36" s="1415"/>
      <c r="UGD36" s="1415"/>
      <c r="UGE36" s="1415"/>
      <c r="UGF36" s="1416"/>
      <c r="UGG36" s="1416"/>
      <c r="UGH36" s="1416"/>
      <c r="UGI36" s="1417"/>
      <c r="UGJ36" s="1417"/>
      <c r="UGK36" s="1417"/>
      <c r="UGL36" s="1417"/>
      <c r="UGM36" s="1415"/>
      <c r="UGN36" s="1415"/>
      <c r="UGO36" s="1415"/>
      <c r="UGP36" s="1416"/>
      <c r="UGQ36" s="1416"/>
      <c r="UGR36" s="1416"/>
      <c r="UGS36" s="1417"/>
      <c r="UGT36" s="1417"/>
      <c r="UGU36" s="1417"/>
      <c r="UGV36" s="1417"/>
      <c r="UGW36" s="1415"/>
      <c r="UGX36" s="1415"/>
      <c r="UGY36" s="1415"/>
      <c r="UGZ36" s="1416"/>
      <c r="UHA36" s="1416"/>
      <c r="UHB36" s="1416"/>
      <c r="UHC36" s="1417"/>
      <c r="UHD36" s="1417"/>
      <c r="UHE36" s="1417"/>
      <c r="UHF36" s="1417"/>
      <c r="UHG36" s="1415"/>
      <c r="UHH36" s="1415"/>
      <c r="UHI36" s="1415"/>
      <c r="UHJ36" s="1416"/>
      <c r="UHK36" s="1416"/>
      <c r="UHL36" s="1416"/>
      <c r="UHM36" s="1417"/>
      <c r="UHN36" s="1417"/>
      <c r="UHO36" s="1417"/>
      <c r="UHP36" s="1417"/>
      <c r="UHQ36" s="1415"/>
      <c r="UHR36" s="1415"/>
      <c r="UHS36" s="1415"/>
      <c r="UHT36" s="1416"/>
      <c r="UHU36" s="1416"/>
      <c r="UHV36" s="1416"/>
      <c r="UHW36" s="1417"/>
      <c r="UHX36" s="1417"/>
      <c r="UHY36" s="1417"/>
      <c r="UHZ36" s="1417"/>
      <c r="UIA36" s="1415"/>
      <c r="UIB36" s="1415"/>
      <c r="UIC36" s="1415"/>
      <c r="UID36" s="1416"/>
      <c r="UIE36" s="1416"/>
      <c r="UIF36" s="1416"/>
      <c r="UIG36" s="1417"/>
      <c r="UIH36" s="1417"/>
      <c r="UII36" s="1417"/>
      <c r="UIJ36" s="1417"/>
      <c r="UIK36" s="1415"/>
      <c r="UIL36" s="1415"/>
      <c r="UIM36" s="1415"/>
      <c r="UIN36" s="1416"/>
      <c r="UIO36" s="1416"/>
      <c r="UIP36" s="1416"/>
      <c r="UIQ36" s="1417"/>
      <c r="UIR36" s="1417"/>
      <c r="UIS36" s="1417"/>
      <c r="UIT36" s="1417"/>
      <c r="UIU36" s="1415"/>
      <c r="UIV36" s="1415"/>
      <c r="UIW36" s="1415"/>
      <c r="UIX36" s="1416"/>
      <c r="UIY36" s="1416"/>
      <c r="UIZ36" s="1416"/>
      <c r="UJA36" s="1417"/>
      <c r="UJB36" s="1417"/>
      <c r="UJC36" s="1417"/>
      <c r="UJD36" s="1417"/>
      <c r="UJE36" s="1415"/>
      <c r="UJF36" s="1415"/>
      <c r="UJG36" s="1415"/>
      <c r="UJH36" s="1416"/>
      <c r="UJI36" s="1416"/>
      <c r="UJJ36" s="1416"/>
      <c r="UJK36" s="1417"/>
      <c r="UJL36" s="1417"/>
      <c r="UJM36" s="1417"/>
      <c r="UJN36" s="1417"/>
      <c r="UJO36" s="1415"/>
      <c r="UJP36" s="1415"/>
      <c r="UJQ36" s="1415"/>
      <c r="UJR36" s="1416"/>
      <c r="UJS36" s="1416"/>
      <c r="UJT36" s="1416"/>
      <c r="UJU36" s="1417"/>
      <c r="UJV36" s="1417"/>
      <c r="UJW36" s="1417"/>
      <c r="UJX36" s="1417"/>
      <c r="UJY36" s="1415"/>
      <c r="UJZ36" s="1415"/>
      <c r="UKA36" s="1415"/>
      <c r="UKB36" s="1416"/>
      <c r="UKC36" s="1416"/>
      <c r="UKD36" s="1416"/>
      <c r="UKE36" s="1417"/>
      <c r="UKF36" s="1417"/>
      <c r="UKG36" s="1417"/>
      <c r="UKH36" s="1417"/>
      <c r="UKI36" s="1415"/>
      <c r="UKJ36" s="1415"/>
      <c r="UKK36" s="1415"/>
      <c r="UKL36" s="1416"/>
      <c r="UKM36" s="1416"/>
      <c r="UKN36" s="1416"/>
      <c r="UKO36" s="1417"/>
      <c r="UKP36" s="1417"/>
      <c r="UKQ36" s="1417"/>
      <c r="UKR36" s="1417"/>
      <c r="UKS36" s="1415"/>
      <c r="UKT36" s="1415"/>
      <c r="UKU36" s="1415"/>
      <c r="UKV36" s="1416"/>
      <c r="UKW36" s="1416"/>
      <c r="UKX36" s="1416"/>
      <c r="UKY36" s="1417"/>
      <c r="UKZ36" s="1417"/>
      <c r="ULA36" s="1417"/>
      <c r="ULB36" s="1417"/>
      <c r="ULC36" s="1415"/>
      <c r="ULD36" s="1415"/>
      <c r="ULE36" s="1415"/>
      <c r="ULF36" s="1416"/>
      <c r="ULG36" s="1416"/>
      <c r="ULH36" s="1416"/>
      <c r="ULI36" s="1417"/>
      <c r="ULJ36" s="1417"/>
      <c r="ULK36" s="1417"/>
      <c r="ULL36" s="1417"/>
      <c r="ULM36" s="1415"/>
      <c r="ULN36" s="1415"/>
      <c r="ULO36" s="1415"/>
      <c r="ULP36" s="1416"/>
      <c r="ULQ36" s="1416"/>
      <c r="ULR36" s="1416"/>
      <c r="ULS36" s="1417"/>
      <c r="ULT36" s="1417"/>
      <c r="ULU36" s="1417"/>
      <c r="ULV36" s="1417"/>
      <c r="ULW36" s="1415"/>
      <c r="ULX36" s="1415"/>
      <c r="ULY36" s="1415"/>
      <c r="ULZ36" s="1416"/>
      <c r="UMA36" s="1416"/>
      <c r="UMB36" s="1416"/>
      <c r="UMC36" s="1417"/>
      <c r="UMD36" s="1417"/>
      <c r="UME36" s="1417"/>
      <c r="UMF36" s="1417"/>
      <c r="UMG36" s="1415"/>
      <c r="UMH36" s="1415"/>
      <c r="UMI36" s="1415"/>
      <c r="UMJ36" s="1416"/>
      <c r="UMK36" s="1416"/>
      <c r="UML36" s="1416"/>
      <c r="UMM36" s="1417"/>
      <c r="UMN36" s="1417"/>
      <c r="UMO36" s="1417"/>
      <c r="UMP36" s="1417"/>
      <c r="UMQ36" s="1415"/>
      <c r="UMR36" s="1415"/>
      <c r="UMS36" s="1415"/>
      <c r="UMT36" s="1416"/>
      <c r="UMU36" s="1416"/>
      <c r="UMV36" s="1416"/>
      <c r="UMW36" s="1417"/>
      <c r="UMX36" s="1417"/>
      <c r="UMY36" s="1417"/>
      <c r="UMZ36" s="1417"/>
      <c r="UNA36" s="1415"/>
      <c r="UNB36" s="1415"/>
      <c r="UNC36" s="1415"/>
      <c r="UND36" s="1416"/>
      <c r="UNE36" s="1416"/>
      <c r="UNF36" s="1416"/>
      <c r="UNG36" s="1417"/>
      <c r="UNH36" s="1417"/>
      <c r="UNI36" s="1417"/>
      <c r="UNJ36" s="1417"/>
      <c r="UNK36" s="1415"/>
      <c r="UNL36" s="1415"/>
      <c r="UNM36" s="1415"/>
      <c r="UNN36" s="1416"/>
      <c r="UNO36" s="1416"/>
      <c r="UNP36" s="1416"/>
      <c r="UNQ36" s="1417"/>
      <c r="UNR36" s="1417"/>
      <c r="UNS36" s="1417"/>
      <c r="UNT36" s="1417"/>
      <c r="UNU36" s="1415"/>
      <c r="UNV36" s="1415"/>
      <c r="UNW36" s="1415"/>
      <c r="UNX36" s="1416"/>
      <c r="UNY36" s="1416"/>
      <c r="UNZ36" s="1416"/>
      <c r="UOA36" s="1417"/>
      <c r="UOB36" s="1417"/>
      <c r="UOC36" s="1417"/>
      <c r="UOD36" s="1417"/>
      <c r="UOE36" s="1415"/>
      <c r="UOF36" s="1415"/>
      <c r="UOG36" s="1415"/>
      <c r="UOH36" s="1416"/>
      <c r="UOI36" s="1416"/>
      <c r="UOJ36" s="1416"/>
      <c r="UOK36" s="1417"/>
      <c r="UOL36" s="1417"/>
      <c r="UOM36" s="1417"/>
      <c r="UON36" s="1417"/>
      <c r="UOO36" s="1415"/>
      <c r="UOP36" s="1415"/>
      <c r="UOQ36" s="1415"/>
      <c r="UOR36" s="1416"/>
      <c r="UOS36" s="1416"/>
      <c r="UOT36" s="1416"/>
      <c r="UOU36" s="1417"/>
      <c r="UOV36" s="1417"/>
      <c r="UOW36" s="1417"/>
      <c r="UOX36" s="1417"/>
      <c r="UOY36" s="1415"/>
      <c r="UOZ36" s="1415"/>
      <c r="UPA36" s="1415"/>
      <c r="UPB36" s="1416"/>
      <c r="UPC36" s="1416"/>
      <c r="UPD36" s="1416"/>
      <c r="UPE36" s="1417"/>
      <c r="UPF36" s="1417"/>
      <c r="UPG36" s="1417"/>
      <c r="UPH36" s="1417"/>
      <c r="UPI36" s="1415"/>
      <c r="UPJ36" s="1415"/>
      <c r="UPK36" s="1415"/>
      <c r="UPL36" s="1416"/>
      <c r="UPM36" s="1416"/>
      <c r="UPN36" s="1416"/>
      <c r="UPO36" s="1417"/>
      <c r="UPP36" s="1417"/>
      <c r="UPQ36" s="1417"/>
      <c r="UPR36" s="1417"/>
      <c r="UPS36" s="1415"/>
      <c r="UPT36" s="1415"/>
      <c r="UPU36" s="1415"/>
      <c r="UPV36" s="1416"/>
      <c r="UPW36" s="1416"/>
      <c r="UPX36" s="1416"/>
      <c r="UPY36" s="1417"/>
      <c r="UPZ36" s="1417"/>
      <c r="UQA36" s="1417"/>
      <c r="UQB36" s="1417"/>
      <c r="UQC36" s="1415"/>
      <c r="UQD36" s="1415"/>
      <c r="UQE36" s="1415"/>
      <c r="UQF36" s="1416"/>
      <c r="UQG36" s="1416"/>
      <c r="UQH36" s="1416"/>
      <c r="UQI36" s="1417"/>
      <c r="UQJ36" s="1417"/>
      <c r="UQK36" s="1417"/>
      <c r="UQL36" s="1417"/>
      <c r="UQM36" s="1415"/>
      <c r="UQN36" s="1415"/>
      <c r="UQO36" s="1415"/>
      <c r="UQP36" s="1416"/>
      <c r="UQQ36" s="1416"/>
      <c r="UQR36" s="1416"/>
      <c r="UQS36" s="1417"/>
      <c r="UQT36" s="1417"/>
      <c r="UQU36" s="1417"/>
      <c r="UQV36" s="1417"/>
      <c r="UQW36" s="1415"/>
      <c r="UQX36" s="1415"/>
      <c r="UQY36" s="1415"/>
      <c r="UQZ36" s="1416"/>
      <c r="URA36" s="1416"/>
      <c r="URB36" s="1416"/>
      <c r="URC36" s="1417"/>
      <c r="URD36" s="1417"/>
      <c r="URE36" s="1417"/>
      <c r="URF36" s="1417"/>
      <c r="URG36" s="1415"/>
      <c r="URH36" s="1415"/>
      <c r="URI36" s="1415"/>
      <c r="URJ36" s="1416"/>
      <c r="URK36" s="1416"/>
      <c r="URL36" s="1416"/>
      <c r="URM36" s="1417"/>
      <c r="URN36" s="1417"/>
      <c r="URO36" s="1417"/>
      <c r="URP36" s="1417"/>
      <c r="URQ36" s="1415"/>
      <c r="URR36" s="1415"/>
      <c r="URS36" s="1415"/>
      <c r="URT36" s="1416"/>
      <c r="URU36" s="1416"/>
      <c r="URV36" s="1416"/>
      <c r="URW36" s="1417"/>
      <c r="URX36" s="1417"/>
      <c r="URY36" s="1417"/>
      <c r="URZ36" s="1417"/>
      <c r="USA36" s="1415"/>
      <c r="USB36" s="1415"/>
      <c r="USC36" s="1415"/>
      <c r="USD36" s="1416"/>
      <c r="USE36" s="1416"/>
      <c r="USF36" s="1416"/>
      <c r="USG36" s="1417"/>
      <c r="USH36" s="1417"/>
      <c r="USI36" s="1417"/>
      <c r="USJ36" s="1417"/>
      <c r="USK36" s="1415"/>
      <c r="USL36" s="1415"/>
      <c r="USM36" s="1415"/>
      <c r="USN36" s="1416"/>
      <c r="USO36" s="1416"/>
      <c r="USP36" s="1416"/>
      <c r="USQ36" s="1417"/>
      <c r="USR36" s="1417"/>
      <c r="USS36" s="1417"/>
      <c r="UST36" s="1417"/>
      <c r="USU36" s="1415"/>
      <c r="USV36" s="1415"/>
      <c r="USW36" s="1415"/>
      <c r="USX36" s="1416"/>
      <c r="USY36" s="1416"/>
      <c r="USZ36" s="1416"/>
      <c r="UTA36" s="1417"/>
      <c r="UTB36" s="1417"/>
      <c r="UTC36" s="1417"/>
      <c r="UTD36" s="1417"/>
      <c r="UTE36" s="1415"/>
      <c r="UTF36" s="1415"/>
      <c r="UTG36" s="1415"/>
      <c r="UTH36" s="1416"/>
      <c r="UTI36" s="1416"/>
      <c r="UTJ36" s="1416"/>
      <c r="UTK36" s="1417"/>
      <c r="UTL36" s="1417"/>
      <c r="UTM36" s="1417"/>
      <c r="UTN36" s="1417"/>
      <c r="UTO36" s="1415"/>
      <c r="UTP36" s="1415"/>
      <c r="UTQ36" s="1415"/>
      <c r="UTR36" s="1416"/>
      <c r="UTS36" s="1416"/>
      <c r="UTT36" s="1416"/>
      <c r="UTU36" s="1417"/>
      <c r="UTV36" s="1417"/>
      <c r="UTW36" s="1417"/>
      <c r="UTX36" s="1417"/>
      <c r="UTY36" s="1415"/>
      <c r="UTZ36" s="1415"/>
      <c r="UUA36" s="1415"/>
      <c r="UUB36" s="1416"/>
      <c r="UUC36" s="1416"/>
      <c r="UUD36" s="1416"/>
      <c r="UUE36" s="1417"/>
      <c r="UUF36" s="1417"/>
      <c r="UUG36" s="1417"/>
      <c r="UUH36" s="1417"/>
      <c r="UUI36" s="1415"/>
      <c r="UUJ36" s="1415"/>
      <c r="UUK36" s="1415"/>
      <c r="UUL36" s="1416"/>
      <c r="UUM36" s="1416"/>
      <c r="UUN36" s="1416"/>
      <c r="UUO36" s="1417"/>
      <c r="UUP36" s="1417"/>
      <c r="UUQ36" s="1417"/>
      <c r="UUR36" s="1417"/>
      <c r="UUS36" s="1415"/>
      <c r="UUT36" s="1415"/>
      <c r="UUU36" s="1415"/>
      <c r="UUV36" s="1416"/>
      <c r="UUW36" s="1416"/>
      <c r="UUX36" s="1416"/>
      <c r="UUY36" s="1417"/>
      <c r="UUZ36" s="1417"/>
      <c r="UVA36" s="1417"/>
      <c r="UVB36" s="1417"/>
      <c r="UVC36" s="1415"/>
      <c r="UVD36" s="1415"/>
      <c r="UVE36" s="1415"/>
      <c r="UVF36" s="1416"/>
      <c r="UVG36" s="1416"/>
      <c r="UVH36" s="1416"/>
      <c r="UVI36" s="1417"/>
      <c r="UVJ36" s="1417"/>
      <c r="UVK36" s="1417"/>
      <c r="UVL36" s="1417"/>
      <c r="UVM36" s="1415"/>
      <c r="UVN36" s="1415"/>
      <c r="UVO36" s="1415"/>
      <c r="UVP36" s="1416"/>
      <c r="UVQ36" s="1416"/>
      <c r="UVR36" s="1416"/>
      <c r="UVS36" s="1417"/>
      <c r="UVT36" s="1417"/>
      <c r="UVU36" s="1417"/>
      <c r="UVV36" s="1417"/>
      <c r="UVW36" s="1415"/>
      <c r="UVX36" s="1415"/>
      <c r="UVY36" s="1415"/>
      <c r="UVZ36" s="1416"/>
      <c r="UWA36" s="1416"/>
      <c r="UWB36" s="1416"/>
      <c r="UWC36" s="1417"/>
      <c r="UWD36" s="1417"/>
      <c r="UWE36" s="1417"/>
      <c r="UWF36" s="1417"/>
      <c r="UWG36" s="1415"/>
      <c r="UWH36" s="1415"/>
      <c r="UWI36" s="1415"/>
      <c r="UWJ36" s="1416"/>
      <c r="UWK36" s="1416"/>
      <c r="UWL36" s="1416"/>
      <c r="UWM36" s="1417"/>
      <c r="UWN36" s="1417"/>
      <c r="UWO36" s="1417"/>
      <c r="UWP36" s="1417"/>
      <c r="UWQ36" s="1415"/>
      <c r="UWR36" s="1415"/>
      <c r="UWS36" s="1415"/>
      <c r="UWT36" s="1416"/>
      <c r="UWU36" s="1416"/>
      <c r="UWV36" s="1416"/>
      <c r="UWW36" s="1417"/>
      <c r="UWX36" s="1417"/>
      <c r="UWY36" s="1417"/>
      <c r="UWZ36" s="1417"/>
      <c r="UXA36" s="1415"/>
      <c r="UXB36" s="1415"/>
      <c r="UXC36" s="1415"/>
      <c r="UXD36" s="1416"/>
      <c r="UXE36" s="1416"/>
      <c r="UXF36" s="1416"/>
      <c r="UXG36" s="1417"/>
      <c r="UXH36" s="1417"/>
      <c r="UXI36" s="1417"/>
      <c r="UXJ36" s="1417"/>
      <c r="UXK36" s="1415"/>
      <c r="UXL36" s="1415"/>
      <c r="UXM36" s="1415"/>
      <c r="UXN36" s="1416"/>
      <c r="UXO36" s="1416"/>
      <c r="UXP36" s="1416"/>
      <c r="UXQ36" s="1417"/>
      <c r="UXR36" s="1417"/>
      <c r="UXS36" s="1417"/>
      <c r="UXT36" s="1417"/>
      <c r="UXU36" s="1415"/>
      <c r="UXV36" s="1415"/>
      <c r="UXW36" s="1415"/>
      <c r="UXX36" s="1416"/>
      <c r="UXY36" s="1416"/>
      <c r="UXZ36" s="1416"/>
      <c r="UYA36" s="1417"/>
      <c r="UYB36" s="1417"/>
      <c r="UYC36" s="1417"/>
      <c r="UYD36" s="1417"/>
      <c r="UYE36" s="1415"/>
      <c r="UYF36" s="1415"/>
      <c r="UYG36" s="1415"/>
      <c r="UYH36" s="1416"/>
      <c r="UYI36" s="1416"/>
      <c r="UYJ36" s="1416"/>
      <c r="UYK36" s="1417"/>
      <c r="UYL36" s="1417"/>
      <c r="UYM36" s="1417"/>
      <c r="UYN36" s="1417"/>
      <c r="UYO36" s="1415"/>
      <c r="UYP36" s="1415"/>
      <c r="UYQ36" s="1415"/>
      <c r="UYR36" s="1416"/>
      <c r="UYS36" s="1416"/>
      <c r="UYT36" s="1416"/>
      <c r="UYU36" s="1417"/>
      <c r="UYV36" s="1417"/>
      <c r="UYW36" s="1417"/>
      <c r="UYX36" s="1417"/>
      <c r="UYY36" s="1415"/>
      <c r="UYZ36" s="1415"/>
      <c r="UZA36" s="1415"/>
      <c r="UZB36" s="1416"/>
      <c r="UZC36" s="1416"/>
      <c r="UZD36" s="1416"/>
      <c r="UZE36" s="1417"/>
      <c r="UZF36" s="1417"/>
      <c r="UZG36" s="1417"/>
      <c r="UZH36" s="1417"/>
      <c r="UZI36" s="1415"/>
      <c r="UZJ36" s="1415"/>
      <c r="UZK36" s="1415"/>
      <c r="UZL36" s="1416"/>
      <c r="UZM36" s="1416"/>
      <c r="UZN36" s="1416"/>
      <c r="UZO36" s="1417"/>
      <c r="UZP36" s="1417"/>
      <c r="UZQ36" s="1417"/>
      <c r="UZR36" s="1417"/>
      <c r="UZS36" s="1415"/>
      <c r="UZT36" s="1415"/>
      <c r="UZU36" s="1415"/>
      <c r="UZV36" s="1416"/>
      <c r="UZW36" s="1416"/>
      <c r="UZX36" s="1416"/>
      <c r="UZY36" s="1417"/>
      <c r="UZZ36" s="1417"/>
      <c r="VAA36" s="1417"/>
      <c r="VAB36" s="1417"/>
      <c r="VAC36" s="1415"/>
      <c r="VAD36" s="1415"/>
      <c r="VAE36" s="1415"/>
      <c r="VAF36" s="1416"/>
      <c r="VAG36" s="1416"/>
      <c r="VAH36" s="1416"/>
      <c r="VAI36" s="1417"/>
      <c r="VAJ36" s="1417"/>
      <c r="VAK36" s="1417"/>
      <c r="VAL36" s="1417"/>
      <c r="VAM36" s="1415"/>
      <c r="VAN36" s="1415"/>
      <c r="VAO36" s="1415"/>
      <c r="VAP36" s="1416"/>
      <c r="VAQ36" s="1416"/>
      <c r="VAR36" s="1416"/>
      <c r="VAS36" s="1417"/>
      <c r="VAT36" s="1417"/>
      <c r="VAU36" s="1417"/>
      <c r="VAV36" s="1417"/>
      <c r="VAW36" s="1415"/>
      <c r="VAX36" s="1415"/>
      <c r="VAY36" s="1415"/>
      <c r="VAZ36" s="1416"/>
      <c r="VBA36" s="1416"/>
      <c r="VBB36" s="1416"/>
      <c r="VBC36" s="1417"/>
      <c r="VBD36" s="1417"/>
      <c r="VBE36" s="1417"/>
      <c r="VBF36" s="1417"/>
      <c r="VBG36" s="1415"/>
      <c r="VBH36" s="1415"/>
      <c r="VBI36" s="1415"/>
      <c r="VBJ36" s="1416"/>
      <c r="VBK36" s="1416"/>
      <c r="VBL36" s="1416"/>
      <c r="VBM36" s="1417"/>
      <c r="VBN36" s="1417"/>
      <c r="VBO36" s="1417"/>
      <c r="VBP36" s="1417"/>
      <c r="VBQ36" s="1415"/>
      <c r="VBR36" s="1415"/>
      <c r="VBS36" s="1415"/>
      <c r="VBT36" s="1416"/>
      <c r="VBU36" s="1416"/>
      <c r="VBV36" s="1416"/>
      <c r="VBW36" s="1417"/>
      <c r="VBX36" s="1417"/>
      <c r="VBY36" s="1417"/>
      <c r="VBZ36" s="1417"/>
      <c r="VCA36" s="1415"/>
      <c r="VCB36" s="1415"/>
      <c r="VCC36" s="1415"/>
      <c r="VCD36" s="1416"/>
      <c r="VCE36" s="1416"/>
      <c r="VCF36" s="1416"/>
      <c r="VCG36" s="1417"/>
      <c r="VCH36" s="1417"/>
      <c r="VCI36" s="1417"/>
      <c r="VCJ36" s="1417"/>
      <c r="VCK36" s="1415"/>
      <c r="VCL36" s="1415"/>
      <c r="VCM36" s="1415"/>
      <c r="VCN36" s="1416"/>
      <c r="VCO36" s="1416"/>
      <c r="VCP36" s="1416"/>
      <c r="VCQ36" s="1417"/>
      <c r="VCR36" s="1417"/>
      <c r="VCS36" s="1417"/>
      <c r="VCT36" s="1417"/>
      <c r="VCU36" s="1415"/>
      <c r="VCV36" s="1415"/>
      <c r="VCW36" s="1415"/>
      <c r="VCX36" s="1416"/>
      <c r="VCY36" s="1416"/>
      <c r="VCZ36" s="1416"/>
      <c r="VDA36" s="1417"/>
      <c r="VDB36" s="1417"/>
      <c r="VDC36" s="1417"/>
      <c r="VDD36" s="1417"/>
      <c r="VDE36" s="1415"/>
      <c r="VDF36" s="1415"/>
      <c r="VDG36" s="1415"/>
      <c r="VDH36" s="1416"/>
      <c r="VDI36" s="1416"/>
      <c r="VDJ36" s="1416"/>
      <c r="VDK36" s="1417"/>
      <c r="VDL36" s="1417"/>
      <c r="VDM36" s="1417"/>
      <c r="VDN36" s="1417"/>
      <c r="VDO36" s="1415"/>
      <c r="VDP36" s="1415"/>
      <c r="VDQ36" s="1415"/>
      <c r="VDR36" s="1416"/>
      <c r="VDS36" s="1416"/>
      <c r="VDT36" s="1416"/>
      <c r="VDU36" s="1417"/>
      <c r="VDV36" s="1417"/>
      <c r="VDW36" s="1417"/>
      <c r="VDX36" s="1417"/>
      <c r="VDY36" s="1415"/>
      <c r="VDZ36" s="1415"/>
      <c r="VEA36" s="1415"/>
      <c r="VEB36" s="1416"/>
      <c r="VEC36" s="1416"/>
      <c r="VED36" s="1416"/>
      <c r="VEE36" s="1417"/>
      <c r="VEF36" s="1417"/>
      <c r="VEG36" s="1417"/>
      <c r="VEH36" s="1417"/>
      <c r="VEI36" s="1415"/>
      <c r="VEJ36" s="1415"/>
      <c r="VEK36" s="1415"/>
      <c r="VEL36" s="1416"/>
      <c r="VEM36" s="1416"/>
      <c r="VEN36" s="1416"/>
      <c r="VEO36" s="1417"/>
      <c r="VEP36" s="1417"/>
      <c r="VEQ36" s="1417"/>
      <c r="VER36" s="1417"/>
      <c r="VES36" s="1415"/>
      <c r="VET36" s="1415"/>
      <c r="VEU36" s="1415"/>
      <c r="VEV36" s="1416"/>
      <c r="VEW36" s="1416"/>
      <c r="VEX36" s="1416"/>
      <c r="VEY36" s="1417"/>
      <c r="VEZ36" s="1417"/>
      <c r="VFA36" s="1417"/>
      <c r="VFB36" s="1417"/>
      <c r="VFC36" s="1415"/>
      <c r="VFD36" s="1415"/>
      <c r="VFE36" s="1415"/>
      <c r="VFF36" s="1416"/>
      <c r="VFG36" s="1416"/>
      <c r="VFH36" s="1416"/>
      <c r="VFI36" s="1417"/>
      <c r="VFJ36" s="1417"/>
      <c r="VFK36" s="1417"/>
      <c r="VFL36" s="1417"/>
      <c r="VFM36" s="1415"/>
      <c r="VFN36" s="1415"/>
      <c r="VFO36" s="1415"/>
      <c r="VFP36" s="1416"/>
      <c r="VFQ36" s="1416"/>
      <c r="VFR36" s="1416"/>
      <c r="VFS36" s="1417"/>
      <c r="VFT36" s="1417"/>
      <c r="VFU36" s="1417"/>
      <c r="VFV36" s="1417"/>
      <c r="VFW36" s="1415"/>
      <c r="VFX36" s="1415"/>
      <c r="VFY36" s="1415"/>
      <c r="VFZ36" s="1416"/>
      <c r="VGA36" s="1416"/>
      <c r="VGB36" s="1416"/>
      <c r="VGC36" s="1417"/>
      <c r="VGD36" s="1417"/>
      <c r="VGE36" s="1417"/>
      <c r="VGF36" s="1417"/>
      <c r="VGG36" s="1415"/>
      <c r="VGH36" s="1415"/>
      <c r="VGI36" s="1415"/>
      <c r="VGJ36" s="1416"/>
      <c r="VGK36" s="1416"/>
      <c r="VGL36" s="1416"/>
      <c r="VGM36" s="1417"/>
      <c r="VGN36" s="1417"/>
      <c r="VGO36" s="1417"/>
      <c r="VGP36" s="1417"/>
      <c r="VGQ36" s="1415"/>
      <c r="VGR36" s="1415"/>
      <c r="VGS36" s="1415"/>
      <c r="VGT36" s="1416"/>
      <c r="VGU36" s="1416"/>
      <c r="VGV36" s="1416"/>
      <c r="VGW36" s="1417"/>
      <c r="VGX36" s="1417"/>
      <c r="VGY36" s="1417"/>
      <c r="VGZ36" s="1417"/>
      <c r="VHA36" s="1415"/>
      <c r="VHB36" s="1415"/>
      <c r="VHC36" s="1415"/>
      <c r="VHD36" s="1416"/>
      <c r="VHE36" s="1416"/>
      <c r="VHF36" s="1416"/>
      <c r="VHG36" s="1417"/>
      <c r="VHH36" s="1417"/>
      <c r="VHI36" s="1417"/>
      <c r="VHJ36" s="1417"/>
      <c r="VHK36" s="1415"/>
      <c r="VHL36" s="1415"/>
      <c r="VHM36" s="1415"/>
      <c r="VHN36" s="1416"/>
      <c r="VHO36" s="1416"/>
      <c r="VHP36" s="1416"/>
      <c r="VHQ36" s="1417"/>
      <c r="VHR36" s="1417"/>
      <c r="VHS36" s="1417"/>
      <c r="VHT36" s="1417"/>
      <c r="VHU36" s="1415"/>
      <c r="VHV36" s="1415"/>
      <c r="VHW36" s="1415"/>
      <c r="VHX36" s="1416"/>
      <c r="VHY36" s="1416"/>
      <c r="VHZ36" s="1416"/>
      <c r="VIA36" s="1417"/>
      <c r="VIB36" s="1417"/>
      <c r="VIC36" s="1417"/>
      <c r="VID36" s="1417"/>
      <c r="VIE36" s="1415"/>
      <c r="VIF36" s="1415"/>
      <c r="VIG36" s="1415"/>
      <c r="VIH36" s="1416"/>
      <c r="VII36" s="1416"/>
      <c r="VIJ36" s="1416"/>
      <c r="VIK36" s="1417"/>
      <c r="VIL36" s="1417"/>
      <c r="VIM36" s="1417"/>
      <c r="VIN36" s="1417"/>
      <c r="VIO36" s="1415"/>
      <c r="VIP36" s="1415"/>
      <c r="VIQ36" s="1415"/>
      <c r="VIR36" s="1416"/>
      <c r="VIS36" s="1416"/>
      <c r="VIT36" s="1416"/>
      <c r="VIU36" s="1417"/>
      <c r="VIV36" s="1417"/>
      <c r="VIW36" s="1417"/>
      <c r="VIX36" s="1417"/>
      <c r="VIY36" s="1415"/>
      <c r="VIZ36" s="1415"/>
      <c r="VJA36" s="1415"/>
      <c r="VJB36" s="1416"/>
      <c r="VJC36" s="1416"/>
      <c r="VJD36" s="1416"/>
      <c r="VJE36" s="1417"/>
      <c r="VJF36" s="1417"/>
      <c r="VJG36" s="1417"/>
      <c r="VJH36" s="1417"/>
      <c r="VJI36" s="1415"/>
      <c r="VJJ36" s="1415"/>
      <c r="VJK36" s="1415"/>
      <c r="VJL36" s="1416"/>
      <c r="VJM36" s="1416"/>
      <c r="VJN36" s="1416"/>
      <c r="VJO36" s="1417"/>
      <c r="VJP36" s="1417"/>
      <c r="VJQ36" s="1417"/>
      <c r="VJR36" s="1417"/>
      <c r="VJS36" s="1415"/>
      <c r="VJT36" s="1415"/>
      <c r="VJU36" s="1415"/>
      <c r="VJV36" s="1416"/>
      <c r="VJW36" s="1416"/>
      <c r="VJX36" s="1416"/>
      <c r="VJY36" s="1417"/>
      <c r="VJZ36" s="1417"/>
      <c r="VKA36" s="1417"/>
      <c r="VKB36" s="1417"/>
      <c r="VKC36" s="1415"/>
      <c r="VKD36" s="1415"/>
      <c r="VKE36" s="1415"/>
      <c r="VKF36" s="1416"/>
      <c r="VKG36" s="1416"/>
      <c r="VKH36" s="1416"/>
      <c r="VKI36" s="1417"/>
      <c r="VKJ36" s="1417"/>
      <c r="VKK36" s="1417"/>
      <c r="VKL36" s="1417"/>
      <c r="VKM36" s="1415"/>
      <c r="VKN36" s="1415"/>
      <c r="VKO36" s="1415"/>
      <c r="VKP36" s="1416"/>
      <c r="VKQ36" s="1416"/>
      <c r="VKR36" s="1416"/>
      <c r="VKS36" s="1417"/>
      <c r="VKT36" s="1417"/>
      <c r="VKU36" s="1417"/>
      <c r="VKV36" s="1417"/>
      <c r="VKW36" s="1415"/>
      <c r="VKX36" s="1415"/>
      <c r="VKY36" s="1415"/>
      <c r="VKZ36" s="1416"/>
      <c r="VLA36" s="1416"/>
      <c r="VLB36" s="1416"/>
      <c r="VLC36" s="1417"/>
      <c r="VLD36" s="1417"/>
      <c r="VLE36" s="1417"/>
      <c r="VLF36" s="1417"/>
      <c r="VLG36" s="1415"/>
      <c r="VLH36" s="1415"/>
      <c r="VLI36" s="1415"/>
      <c r="VLJ36" s="1416"/>
      <c r="VLK36" s="1416"/>
      <c r="VLL36" s="1416"/>
      <c r="VLM36" s="1417"/>
      <c r="VLN36" s="1417"/>
      <c r="VLO36" s="1417"/>
      <c r="VLP36" s="1417"/>
      <c r="VLQ36" s="1415"/>
      <c r="VLR36" s="1415"/>
      <c r="VLS36" s="1415"/>
      <c r="VLT36" s="1416"/>
      <c r="VLU36" s="1416"/>
      <c r="VLV36" s="1416"/>
      <c r="VLW36" s="1417"/>
      <c r="VLX36" s="1417"/>
      <c r="VLY36" s="1417"/>
      <c r="VLZ36" s="1417"/>
      <c r="VMA36" s="1415"/>
      <c r="VMB36" s="1415"/>
      <c r="VMC36" s="1415"/>
      <c r="VMD36" s="1416"/>
      <c r="VME36" s="1416"/>
      <c r="VMF36" s="1416"/>
      <c r="VMG36" s="1417"/>
      <c r="VMH36" s="1417"/>
      <c r="VMI36" s="1417"/>
      <c r="VMJ36" s="1417"/>
      <c r="VMK36" s="1415"/>
      <c r="VML36" s="1415"/>
      <c r="VMM36" s="1415"/>
      <c r="VMN36" s="1416"/>
      <c r="VMO36" s="1416"/>
      <c r="VMP36" s="1416"/>
      <c r="VMQ36" s="1417"/>
      <c r="VMR36" s="1417"/>
      <c r="VMS36" s="1417"/>
      <c r="VMT36" s="1417"/>
      <c r="VMU36" s="1415"/>
      <c r="VMV36" s="1415"/>
      <c r="VMW36" s="1415"/>
      <c r="VMX36" s="1416"/>
      <c r="VMY36" s="1416"/>
      <c r="VMZ36" s="1416"/>
      <c r="VNA36" s="1417"/>
      <c r="VNB36" s="1417"/>
      <c r="VNC36" s="1417"/>
      <c r="VND36" s="1417"/>
      <c r="VNE36" s="1415"/>
      <c r="VNF36" s="1415"/>
      <c r="VNG36" s="1415"/>
      <c r="VNH36" s="1416"/>
      <c r="VNI36" s="1416"/>
      <c r="VNJ36" s="1416"/>
      <c r="VNK36" s="1417"/>
      <c r="VNL36" s="1417"/>
      <c r="VNM36" s="1417"/>
      <c r="VNN36" s="1417"/>
      <c r="VNO36" s="1415"/>
      <c r="VNP36" s="1415"/>
      <c r="VNQ36" s="1415"/>
      <c r="VNR36" s="1416"/>
      <c r="VNS36" s="1416"/>
      <c r="VNT36" s="1416"/>
      <c r="VNU36" s="1417"/>
      <c r="VNV36" s="1417"/>
      <c r="VNW36" s="1417"/>
      <c r="VNX36" s="1417"/>
      <c r="VNY36" s="1415"/>
      <c r="VNZ36" s="1415"/>
      <c r="VOA36" s="1415"/>
      <c r="VOB36" s="1416"/>
      <c r="VOC36" s="1416"/>
      <c r="VOD36" s="1416"/>
      <c r="VOE36" s="1417"/>
      <c r="VOF36" s="1417"/>
      <c r="VOG36" s="1417"/>
      <c r="VOH36" s="1417"/>
      <c r="VOI36" s="1415"/>
      <c r="VOJ36" s="1415"/>
      <c r="VOK36" s="1415"/>
      <c r="VOL36" s="1416"/>
      <c r="VOM36" s="1416"/>
      <c r="VON36" s="1416"/>
      <c r="VOO36" s="1417"/>
      <c r="VOP36" s="1417"/>
      <c r="VOQ36" s="1417"/>
      <c r="VOR36" s="1417"/>
      <c r="VOS36" s="1415"/>
      <c r="VOT36" s="1415"/>
      <c r="VOU36" s="1415"/>
      <c r="VOV36" s="1416"/>
      <c r="VOW36" s="1416"/>
      <c r="VOX36" s="1416"/>
      <c r="VOY36" s="1417"/>
      <c r="VOZ36" s="1417"/>
      <c r="VPA36" s="1417"/>
      <c r="VPB36" s="1417"/>
      <c r="VPC36" s="1415"/>
      <c r="VPD36" s="1415"/>
      <c r="VPE36" s="1415"/>
      <c r="VPF36" s="1416"/>
      <c r="VPG36" s="1416"/>
      <c r="VPH36" s="1416"/>
      <c r="VPI36" s="1417"/>
      <c r="VPJ36" s="1417"/>
      <c r="VPK36" s="1417"/>
      <c r="VPL36" s="1417"/>
      <c r="VPM36" s="1415"/>
      <c r="VPN36" s="1415"/>
      <c r="VPO36" s="1415"/>
      <c r="VPP36" s="1416"/>
      <c r="VPQ36" s="1416"/>
      <c r="VPR36" s="1416"/>
      <c r="VPS36" s="1417"/>
      <c r="VPT36" s="1417"/>
      <c r="VPU36" s="1417"/>
      <c r="VPV36" s="1417"/>
      <c r="VPW36" s="1415"/>
      <c r="VPX36" s="1415"/>
      <c r="VPY36" s="1415"/>
      <c r="VPZ36" s="1416"/>
      <c r="VQA36" s="1416"/>
      <c r="VQB36" s="1416"/>
      <c r="VQC36" s="1417"/>
      <c r="VQD36" s="1417"/>
      <c r="VQE36" s="1417"/>
      <c r="VQF36" s="1417"/>
      <c r="VQG36" s="1415"/>
      <c r="VQH36" s="1415"/>
      <c r="VQI36" s="1415"/>
      <c r="VQJ36" s="1416"/>
      <c r="VQK36" s="1416"/>
      <c r="VQL36" s="1416"/>
      <c r="VQM36" s="1417"/>
      <c r="VQN36" s="1417"/>
      <c r="VQO36" s="1417"/>
      <c r="VQP36" s="1417"/>
      <c r="VQQ36" s="1415"/>
      <c r="VQR36" s="1415"/>
      <c r="VQS36" s="1415"/>
      <c r="VQT36" s="1416"/>
      <c r="VQU36" s="1416"/>
      <c r="VQV36" s="1416"/>
      <c r="VQW36" s="1417"/>
      <c r="VQX36" s="1417"/>
      <c r="VQY36" s="1417"/>
      <c r="VQZ36" s="1417"/>
      <c r="VRA36" s="1415"/>
      <c r="VRB36" s="1415"/>
      <c r="VRC36" s="1415"/>
      <c r="VRD36" s="1416"/>
      <c r="VRE36" s="1416"/>
      <c r="VRF36" s="1416"/>
      <c r="VRG36" s="1417"/>
      <c r="VRH36" s="1417"/>
      <c r="VRI36" s="1417"/>
      <c r="VRJ36" s="1417"/>
      <c r="VRK36" s="1415"/>
      <c r="VRL36" s="1415"/>
      <c r="VRM36" s="1415"/>
      <c r="VRN36" s="1416"/>
      <c r="VRO36" s="1416"/>
      <c r="VRP36" s="1416"/>
      <c r="VRQ36" s="1417"/>
      <c r="VRR36" s="1417"/>
      <c r="VRS36" s="1417"/>
      <c r="VRT36" s="1417"/>
      <c r="VRU36" s="1415"/>
      <c r="VRV36" s="1415"/>
      <c r="VRW36" s="1415"/>
      <c r="VRX36" s="1416"/>
      <c r="VRY36" s="1416"/>
      <c r="VRZ36" s="1416"/>
      <c r="VSA36" s="1417"/>
      <c r="VSB36" s="1417"/>
      <c r="VSC36" s="1417"/>
      <c r="VSD36" s="1417"/>
      <c r="VSE36" s="1415"/>
      <c r="VSF36" s="1415"/>
      <c r="VSG36" s="1415"/>
      <c r="VSH36" s="1416"/>
      <c r="VSI36" s="1416"/>
      <c r="VSJ36" s="1416"/>
      <c r="VSK36" s="1417"/>
      <c r="VSL36" s="1417"/>
      <c r="VSM36" s="1417"/>
      <c r="VSN36" s="1417"/>
      <c r="VSO36" s="1415"/>
      <c r="VSP36" s="1415"/>
      <c r="VSQ36" s="1415"/>
      <c r="VSR36" s="1416"/>
      <c r="VSS36" s="1416"/>
      <c r="VST36" s="1416"/>
      <c r="VSU36" s="1417"/>
      <c r="VSV36" s="1417"/>
      <c r="VSW36" s="1417"/>
      <c r="VSX36" s="1417"/>
      <c r="VSY36" s="1415"/>
      <c r="VSZ36" s="1415"/>
      <c r="VTA36" s="1415"/>
      <c r="VTB36" s="1416"/>
      <c r="VTC36" s="1416"/>
      <c r="VTD36" s="1416"/>
      <c r="VTE36" s="1417"/>
      <c r="VTF36" s="1417"/>
      <c r="VTG36" s="1417"/>
      <c r="VTH36" s="1417"/>
      <c r="VTI36" s="1415"/>
      <c r="VTJ36" s="1415"/>
      <c r="VTK36" s="1415"/>
      <c r="VTL36" s="1416"/>
      <c r="VTM36" s="1416"/>
      <c r="VTN36" s="1416"/>
      <c r="VTO36" s="1417"/>
      <c r="VTP36" s="1417"/>
      <c r="VTQ36" s="1417"/>
      <c r="VTR36" s="1417"/>
      <c r="VTS36" s="1415"/>
      <c r="VTT36" s="1415"/>
      <c r="VTU36" s="1415"/>
      <c r="VTV36" s="1416"/>
      <c r="VTW36" s="1416"/>
      <c r="VTX36" s="1416"/>
      <c r="VTY36" s="1417"/>
      <c r="VTZ36" s="1417"/>
      <c r="VUA36" s="1417"/>
      <c r="VUB36" s="1417"/>
      <c r="VUC36" s="1415"/>
      <c r="VUD36" s="1415"/>
      <c r="VUE36" s="1415"/>
      <c r="VUF36" s="1416"/>
      <c r="VUG36" s="1416"/>
      <c r="VUH36" s="1416"/>
      <c r="VUI36" s="1417"/>
      <c r="VUJ36" s="1417"/>
      <c r="VUK36" s="1417"/>
      <c r="VUL36" s="1417"/>
      <c r="VUM36" s="1415"/>
      <c r="VUN36" s="1415"/>
      <c r="VUO36" s="1415"/>
      <c r="VUP36" s="1416"/>
      <c r="VUQ36" s="1416"/>
      <c r="VUR36" s="1416"/>
      <c r="VUS36" s="1417"/>
      <c r="VUT36" s="1417"/>
      <c r="VUU36" s="1417"/>
      <c r="VUV36" s="1417"/>
      <c r="VUW36" s="1415"/>
      <c r="VUX36" s="1415"/>
      <c r="VUY36" s="1415"/>
      <c r="VUZ36" s="1416"/>
      <c r="VVA36" s="1416"/>
      <c r="VVB36" s="1416"/>
      <c r="VVC36" s="1417"/>
      <c r="VVD36" s="1417"/>
      <c r="VVE36" s="1417"/>
      <c r="VVF36" s="1417"/>
      <c r="VVG36" s="1415"/>
      <c r="VVH36" s="1415"/>
      <c r="VVI36" s="1415"/>
      <c r="VVJ36" s="1416"/>
      <c r="VVK36" s="1416"/>
      <c r="VVL36" s="1416"/>
      <c r="VVM36" s="1417"/>
      <c r="VVN36" s="1417"/>
      <c r="VVO36" s="1417"/>
      <c r="VVP36" s="1417"/>
      <c r="VVQ36" s="1415"/>
      <c r="VVR36" s="1415"/>
      <c r="VVS36" s="1415"/>
      <c r="VVT36" s="1416"/>
      <c r="VVU36" s="1416"/>
      <c r="VVV36" s="1416"/>
      <c r="VVW36" s="1417"/>
      <c r="VVX36" s="1417"/>
      <c r="VVY36" s="1417"/>
      <c r="VVZ36" s="1417"/>
      <c r="VWA36" s="1415"/>
      <c r="VWB36" s="1415"/>
      <c r="VWC36" s="1415"/>
      <c r="VWD36" s="1416"/>
      <c r="VWE36" s="1416"/>
      <c r="VWF36" s="1416"/>
      <c r="VWG36" s="1417"/>
      <c r="VWH36" s="1417"/>
      <c r="VWI36" s="1417"/>
      <c r="VWJ36" s="1417"/>
      <c r="VWK36" s="1415"/>
      <c r="VWL36" s="1415"/>
      <c r="VWM36" s="1415"/>
      <c r="VWN36" s="1416"/>
      <c r="VWO36" s="1416"/>
      <c r="VWP36" s="1416"/>
      <c r="VWQ36" s="1417"/>
      <c r="VWR36" s="1417"/>
      <c r="VWS36" s="1417"/>
      <c r="VWT36" s="1417"/>
      <c r="VWU36" s="1415"/>
      <c r="VWV36" s="1415"/>
      <c r="VWW36" s="1415"/>
      <c r="VWX36" s="1416"/>
      <c r="VWY36" s="1416"/>
      <c r="VWZ36" s="1416"/>
      <c r="VXA36" s="1417"/>
      <c r="VXB36" s="1417"/>
      <c r="VXC36" s="1417"/>
      <c r="VXD36" s="1417"/>
      <c r="VXE36" s="1415"/>
      <c r="VXF36" s="1415"/>
      <c r="VXG36" s="1415"/>
      <c r="VXH36" s="1416"/>
      <c r="VXI36" s="1416"/>
      <c r="VXJ36" s="1416"/>
      <c r="VXK36" s="1417"/>
      <c r="VXL36" s="1417"/>
      <c r="VXM36" s="1417"/>
      <c r="VXN36" s="1417"/>
      <c r="VXO36" s="1415"/>
      <c r="VXP36" s="1415"/>
      <c r="VXQ36" s="1415"/>
      <c r="VXR36" s="1416"/>
      <c r="VXS36" s="1416"/>
      <c r="VXT36" s="1416"/>
      <c r="VXU36" s="1417"/>
      <c r="VXV36" s="1417"/>
      <c r="VXW36" s="1417"/>
      <c r="VXX36" s="1417"/>
      <c r="VXY36" s="1415"/>
      <c r="VXZ36" s="1415"/>
      <c r="VYA36" s="1415"/>
      <c r="VYB36" s="1416"/>
      <c r="VYC36" s="1416"/>
      <c r="VYD36" s="1416"/>
      <c r="VYE36" s="1417"/>
      <c r="VYF36" s="1417"/>
      <c r="VYG36" s="1417"/>
      <c r="VYH36" s="1417"/>
      <c r="VYI36" s="1415"/>
      <c r="VYJ36" s="1415"/>
      <c r="VYK36" s="1415"/>
      <c r="VYL36" s="1416"/>
      <c r="VYM36" s="1416"/>
      <c r="VYN36" s="1416"/>
      <c r="VYO36" s="1417"/>
      <c r="VYP36" s="1417"/>
      <c r="VYQ36" s="1417"/>
      <c r="VYR36" s="1417"/>
      <c r="VYS36" s="1415"/>
      <c r="VYT36" s="1415"/>
      <c r="VYU36" s="1415"/>
      <c r="VYV36" s="1416"/>
      <c r="VYW36" s="1416"/>
      <c r="VYX36" s="1416"/>
      <c r="VYY36" s="1417"/>
      <c r="VYZ36" s="1417"/>
      <c r="VZA36" s="1417"/>
      <c r="VZB36" s="1417"/>
      <c r="VZC36" s="1415"/>
      <c r="VZD36" s="1415"/>
      <c r="VZE36" s="1415"/>
      <c r="VZF36" s="1416"/>
      <c r="VZG36" s="1416"/>
      <c r="VZH36" s="1416"/>
      <c r="VZI36" s="1417"/>
      <c r="VZJ36" s="1417"/>
      <c r="VZK36" s="1417"/>
      <c r="VZL36" s="1417"/>
      <c r="VZM36" s="1415"/>
      <c r="VZN36" s="1415"/>
      <c r="VZO36" s="1415"/>
      <c r="VZP36" s="1416"/>
      <c r="VZQ36" s="1416"/>
      <c r="VZR36" s="1416"/>
      <c r="VZS36" s="1417"/>
      <c r="VZT36" s="1417"/>
      <c r="VZU36" s="1417"/>
      <c r="VZV36" s="1417"/>
      <c r="VZW36" s="1415"/>
      <c r="VZX36" s="1415"/>
      <c r="VZY36" s="1415"/>
      <c r="VZZ36" s="1416"/>
      <c r="WAA36" s="1416"/>
      <c r="WAB36" s="1416"/>
      <c r="WAC36" s="1417"/>
      <c r="WAD36" s="1417"/>
      <c r="WAE36" s="1417"/>
      <c r="WAF36" s="1417"/>
      <c r="WAG36" s="1415"/>
      <c r="WAH36" s="1415"/>
      <c r="WAI36" s="1415"/>
      <c r="WAJ36" s="1416"/>
      <c r="WAK36" s="1416"/>
      <c r="WAL36" s="1416"/>
      <c r="WAM36" s="1417"/>
      <c r="WAN36" s="1417"/>
      <c r="WAO36" s="1417"/>
      <c r="WAP36" s="1417"/>
      <c r="WAQ36" s="1415"/>
      <c r="WAR36" s="1415"/>
      <c r="WAS36" s="1415"/>
      <c r="WAT36" s="1416"/>
      <c r="WAU36" s="1416"/>
      <c r="WAV36" s="1416"/>
      <c r="WAW36" s="1417"/>
      <c r="WAX36" s="1417"/>
      <c r="WAY36" s="1417"/>
      <c r="WAZ36" s="1417"/>
      <c r="WBA36" s="1415"/>
      <c r="WBB36" s="1415"/>
      <c r="WBC36" s="1415"/>
      <c r="WBD36" s="1416"/>
      <c r="WBE36" s="1416"/>
      <c r="WBF36" s="1416"/>
      <c r="WBG36" s="1417"/>
      <c r="WBH36" s="1417"/>
      <c r="WBI36" s="1417"/>
      <c r="WBJ36" s="1417"/>
      <c r="WBK36" s="1415"/>
      <c r="WBL36" s="1415"/>
      <c r="WBM36" s="1415"/>
      <c r="WBN36" s="1416"/>
      <c r="WBO36" s="1416"/>
      <c r="WBP36" s="1416"/>
      <c r="WBQ36" s="1417"/>
      <c r="WBR36" s="1417"/>
      <c r="WBS36" s="1417"/>
      <c r="WBT36" s="1417"/>
      <c r="WBU36" s="1415"/>
      <c r="WBV36" s="1415"/>
      <c r="WBW36" s="1415"/>
      <c r="WBX36" s="1416"/>
      <c r="WBY36" s="1416"/>
      <c r="WBZ36" s="1416"/>
      <c r="WCA36" s="1417"/>
      <c r="WCB36" s="1417"/>
      <c r="WCC36" s="1417"/>
      <c r="WCD36" s="1417"/>
      <c r="WCE36" s="1415"/>
      <c r="WCF36" s="1415"/>
      <c r="WCG36" s="1415"/>
      <c r="WCH36" s="1416"/>
      <c r="WCI36" s="1416"/>
      <c r="WCJ36" s="1416"/>
      <c r="WCK36" s="1417"/>
      <c r="WCL36" s="1417"/>
      <c r="WCM36" s="1417"/>
      <c r="WCN36" s="1417"/>
      <c r="WCO36" s="1415"/>
      <c r="WCP36" s="1415"/>
      <c r="WCQ36" s="1415"/>
      <c r="WCR36" s="1416"/>
      <c r="WCS36" s="1416"/>
      <c r="WCT36" s="1416"/>
      <c r="WCU36" s="1417"/>
      <c r="WCV36" s="1417"/>
      <c r="WCW36" s="1417"/>
      <c r="WCX36" s="1417"/>
      <c r="WCY36" s="1415"/>
      <c r="WCZ36" s="1415"/>
      <c r="WDA36" s="1415"/>
      <c r="WDB36" s="1416"/>
      <c r="WDC36" s="1416"/>
      <c r="WDD36" s="1416"/>
      <c r="WDE36" s="1417"/>
      <c r="WDF36" s="1417"/>
      <c r="WDG36" s="1417"/>
      <c r="WDH36" s="1417"/>
      <c r="WDI36" s="1415"/>
      <c r="WDJ36" s="1415"/>
      <c r="WDK36" s="1415"/>
      <c r="WDL36" s="1416"/>
      <c r="WDM36" s="1416"/>
      <c r="WDN36" s="1416"/>
      <c r="WDO36" s="1417"/>
      <c r="WDP36" s="1417"/>
      <c r="WDQ36" s="1417"/>
      <c r="WDR36" s="1417"/>
      <c r="WDS36" s="1415"/>
      <c r="WDT36" s="1415"/>
      <c r="WDU36" s="1415"/>
      <c r="WDV36" s="1416"/>
      <c r="WDW36" s="1416"/>
      <c r="WDX36" s="1416"/>
      <c r="WDY36" s="1417"/>
      <c r="WDZ36" s="1417"/>
      <c r="WEA36" s="1417"/>
      <c r="WEB36" s="1417"/>
      <c r="WEC36" s="1415"/>
      <c r="WED36" s="1415"/>
      <c r="WEE36" s="1415"/>
      <c r="WEF36" s="1416"/>
      <c r="WEG36" s="1416"/>
      <c r="WEH36" s="1416"/>
      <c r="WEI36" s="1417"/>
      <c r="WEJ36" s="1417"/>
      <c r="WEK36" s="1417"/>
      <c r="WEL36" s="1417"/>
      <c r="WEM36" s="1415"/>
      <c r="WEN36" s="1415"/>
      <c r="WEO36" s="1415"/>
      <c r="WEP36" s="1416"/>
      <c r="WEQ36" s="1416"/>
      <c r="WER36" s="1416"/>
      <c r="WES36" s="1417"/>
      <c r="WET36" s="1417"/>
      <c r="WEU36" s="1417"/>
      <c r="WEV36" s="1417"/>
      <c r="WEW36" s="1415"/>
      <c r="WEX36" s="1415"/>
      <c r="WEY36" s="1415"/>
      <c r="WEZ36" s="1416"/>
      <c r="WFA36" s="1416"/>
      <c r="WFB36" s="1416"/>
      <c r="WFC36" s="1417"/>
      <c r="WFD36" s="1417"/>
      <c r="WFE36" s="1417"/>
      <c r="WFF36" s="1417"/>
      <c r="WFG36" s="1415"/>
      <c r="WFH36" s="1415"/>
      <c r="WFI36" s="1415"/>
      <c r="WFJ36" s="1416"/>
      <c r="WFK36" s="1416"/>
      <c r="WFL36" s="1416"/>
      <c r="WFM36" s="1417"/>
      <c r="WFN36" s="1417"/>
      <c r="WFO36" s="1417"/>
      <c r="WFP36" s="1417"/>
      <c r="WFQ36" s="1415"/>
      <c r="WFR36" s="1415"/>
      <c r="WFS36" s="1415"/>
      <c r="WFT36" s="1416"/>
      <c r="WFU36" s="1416"/>
      <c r="WFV36" s="1416"/>
      <c r="WFW36" s="1417"/>
      <c r="WFX36" s="1417"/>
      <c r="WFY36" s="1417"/>
      <c r="WFZ36" s="1417"/>
      <c r="WGA36" s="1415"/>
      <c r="WGB36" s="1415"/>
      <c r="WGC36" s="1415"/>
      <c r="WGD36" s="1416"/>
      <c r="WGE36" s="1416"/>
      <c r="WGF36" s="1416"/>
      <c r="WGG36" s="1417"/>
      <c r="WGH36" s="1417"/>
      <c r="WGI36" s="1417"/>
      <c r="WGJ36" s="1417"/>
      <c r="WGK36" s="1415"/>
      <c r="WGL36" s="1415"/>
      <c r="WGM36" s="1415"/>
      <c r="WGN36" s="1416"/>
      <c r="WGO36" s="1416"/>
      <c r="WGP36" s="1416"/>
      <c r="WGQ36" s="1417"/>
      <c r="WGR36" s="1417"/>
      <c r="WGS36" s="1417"/>
      <c r="WGT36" s="1417"/>
      <c r="WGU36" s="1415"/>
      <c r="WGV36" s="1415"/>
      <c r="WGW36" s="1415"/>
      <c r="WGX36" s="1416"/>
      <c r="WGY36" s="1416"/>
      <c r="WGZ36" s="1416"/>
      <c r="WHA36" s="1417"/>
      <c r="WHB36" s="1417"/>
      <c r="WHC36" s="1417"/>
      <c r="WHD36" s="1417"/>
      <c r="WHE36" s="1415"/>
      <c r="WHF36" s="1415"/>
      <c r="WHG36" s="1415"/>
      <c r="WHH36" s="1416"/>
      <c r="WHI36" s="1416"/>
      <c r="WHJ36" s="1416"/>
      <c r="WHK36" s="1417"/>
      <c r="WHL36" s="1417"/>
      <c r="WHM36" s="1417"/>
      <c r="WHN36" s="1417"/>
      <c r="WHO36" s="1415"/>
      <c r="WHP36" s="1415"/>
      <c r="WHQ36" s="1415"/>
      <c r="WHR36" s="1416"/>
      <c r="WHS36" s="1416"/>
      <c r="WHT36" s="1416"/>
      <c r="WHU36" s="1417"/>
      <c r="WHV36" s="1417"/>
      <c r="WHW36" s="1417"/>
      <c r="WHX36" s="1417"/>
      <c r="WHY36" s="1415"/>
      <c r="WHZ36" s="1415"/>
      <c r="WIA36" s="1415"/>
      <c r="WIB36" s="1416"/>
      <c r="WIC36" s="1416"/>
      <c r="WID36" s="1416"/>
      <c r="WIE36" s="1417"/>
      <c r="WIF36" s="1417"/>
      <c r="WIG36" s="1417"/>
      <c r="WIH36" s="1417"/>
      <c r="WII36" s="1415"/>
      <c r="WIJ36" s="1415"/>
      <c r="WIK36" s="1415"/>
      <c r="WIL36" s="1416"/>
      <c r="WIM36" s="1416"/>
      <c r="WIN36" s="1416"/>
      <c r="WIO36" s="1417"/>
      <c r="WIP36" s="1417"/>
      <c r="WIQ36" s="1417"/>
      <c r="WIR36" s="1417"/>
      <c r="WIS36" s="1415"/>
      <c r="WIT36" s="1415"/>
      <c r="WIU36" s="1415"/>
      <c r="WIV36" s="1416"/>
      <c r="WIW36" s="1416"/>
      <c r="WIX36" s="1416"/>
      <c r="WIY36" s="1417"/>
      <c r="WIZ36" s="1417"/>
      <c r="WJA36" s="1417"/>
      <c r="WJB36" s="1417"/>
      <c r="WJC36" s="1415"/>
      <c r="WJD36" s="1415"/>
      <c r="WJE36" s="1415"/>
      <c r="WJF36" s="1416"/>
      <c r="WJG36" s="1416"/>
      <c r="WJH36" s="1416"/>
      <c r="WJI36" s="1417"/>
      <c r="WJJ36" s="1417"/>
      <c r="WJK36" s="1417"/>
      <c r="WJL36" s="1417"/>
      <c r="WJM36" s="1415"/>
      <c r="WJN36" s="1415"/>
      <c r="WJO36" s="1415"/>
      <c r="WJP36" s="1416"/>
      <c r="WJQ36" s="1416"/>
      <c r="WJR36" s="1416"/>
      <c r="WJS36" s="1417"/>
      <c r="WJT36" s="1417"/>
      <c r="WJU36" s="1417"/>
      <c r="WJV36" s="1417"/>
      <c r="WJW36" s="1415"/>
      <c r="WJX36" s="1415"/>
      <c r="WJY36" s="1415"/>
      <c r="WJZ36" s="1416"/>
      <c r="WKA36" s="1416"/>
      <c r="WKB36" s="1416"/>
      <c r="WKC36" s="1417"/>
      <c r="WKD36" s="1417"/>
      <c r="WKE36" s="1417"/>
      <c r="WKF36" s="1417"/>
      <c r="WKG36" s="1415"/>
      <c r="WKH36" s="1415"/>
      <c r="WKI36" s="1415"/>
      <c r="WKJ36" s="1416"/>
      <c r="WKK36" s="1416"/>
      <c r="WKL36" s="1416"/>
      <c r="WKM36" s="1417"/>
      <c r="WKN36" s="1417"/>
      <c r="WKO36" s="1417"/>
      <c r="WKP36" s="1417"/>
      <c r="WKQ36" s="1415"/>
      <c r="WKR36" s="1415"/>
      <c r="WKS36" s="1415"/>
      <c r="WKT36" s="1416"/>
      <c r="WKU36" s="1416"/>
      <c r="WKV36" s="1416"/>
      <c r="WKW36" s="1417"/>
      <c r="WKX36" s="1417"/>
      <c r="WKY36" s="1417"/>
      <c r="WKZ36" s="1417"/>
      <c r="WLA36" s="1415"/>
      <c r="WLB36" s="1415"/>
      <c r="WLC36" s="1415"/>
      <c r="WLD36" s="1416"/>
      <c r="WLE36" s="1416"/>
      <c r="WLF36" s="1416"/>
      <c r="WLG36" s="1417"/>
      <c r="WLH36" s="1417"/>
      <c r="WLI36" s="1417"/>
      <c r="WLJ36" s="1417"/>
      <c r="WLK36" s="1415"/>
      <c r="WLL36" s="1415"/>
      <c r="WLM36" s="1415"/>
      <c r="WLN36" s="1416"/>
      <c r="WLO36" s="1416"/>
      <c r="WLP36" s="1416"/>
      <c r="WLQ36" s="1417"/>
      <c r="WLR36" s="1417"/>
      <c r="WLS36" s="1417"/>
      <c r="WLT36" s="1417"/>
      <c r="WLU36" s="1415"/>
      <c r="WLV36" s="1415"/>
      <c r="WLW36" s="1415"/>
      <c r="WLX36" s="1416"/>
      <c r="WLY36" s="1416"/>
      <c r="WLZ36" s="1416"/>
      <c r="WMA36" s="1417"/>
      <c r="WMB36" s="1417"/>
      <c r="WMC36" s="1417"/>
      <c r="WMD36" s="1417"/>
      <c r="WME36" s="1415"/>
      <c r="WMF36" s="1415"/>
      <c r="WMG36" s="1415"/>
      <c r="WMH36" s="1416"/>
      <c r="WMI36" s="1416"/>
      <c r="WMJ36" s="1416"/>
      <c r="WMK36" s="1417"/>
      <c r="WML36" s="1417"/>
      <c r="WMM36" s="1417"/>
      <c r="WMN36" s="1417"/>
      <c r="WMO36" s="1415"/>
      <c r="WMP36" s="1415"/>
      <c r="WMQ36" s="1415"/>
      <c r="WMR36" s="1416"/>
      <c r="WMS36" s="1416"/>
      <c r="WMT36" s="1416"/>
      <c r="WMU36" s="1417"/>
      <c r="WMV36" s="1417"/>
      <c r="WMW36" s="1417"/>
      <c r="WMX36" s="1417"/>
      <c r="WMY36" s="1415"/>
      <c r="WMZ36" s="1415"/>
      <c r="WNA36" s="1415"/>
      <c r="WNB36" s="1416"/>
      <c r="WNC36" s="1416"/>
      <c r="WND36" s="1416"/>
      <c r="WNE36" s="1417"/>
      <c r="WNF36" s="1417"/>
      <c r="WNG36" s="1417"/>
      <c r="WNH36" s="1417"/>
      <c r="WNI36" s="1415"/>
      <c r="WNJ36" s="1415"/>
      <c r="WNK36" s="1415"/>
      <c r="WNL36" s="1416"/>
      <c r="WNM36" s="1416"/>
      <c r="WNN36" s="1416"/>
      <c r="WNO36" s="1417"/>
      <c r="WNP36" s="1417"/>
      <c r="WNQ36" s="1417"/>
      <c r="WNR36" s="1417"/>
      <c r="WNS36" s="1415"/>
      <c r="WNT36" s="1415"/>
      <c r="WNU36" s="1415"/>
      <c r="WNV36" s="1416"/>
      <c r="WNW36" s="1416"/>
      <c r="WNX36" s="1416"/>
      <c r="WNY36" s="1417"/>
      <c r="WNZ36" s="1417"/>
      <c r="WOA36" s="1417"/>
      <c r="WOB36" s="1417"/>
      <c r="WOC36" s="1415"/>
      <c r="WOD36" s="1415"/>
      <c r="WOE36" s="1415"/>
      <c r="WOF36" s="1416"/>
      <c r="WOG36" s="1416"/>
      <c r="WOH36" s="1416"/>
      <c r="WOI36" s="1417"/>
      <c r="WOJ36" s="1417"/>
      <c r="WOK36" s="1417"/>
      <c r="WOL36" s="1417"/>
      <c r="WOM36" s="1415"/>
      <c r="WON36" s="1415"/>
      <c r="WOO36" s="1415"/>
      <c r="WOP36" s="1416"/>
      <c r="WOQ36" s="1416"/>
      <c r="WOR36" s="1416"/>
      <c r="WOS36" s="1417"/>
      <c r="WOT36" s="1417"/>
      <c r="WOU36" s="1417"/>
      <c r="WOV36" s="1417"/>
      <c r="WOW36" s="1415"/>
      <c r="WOX36" s="1415"/>
      <c r="WOY36" s="1415"/>
      <c r="WOZ36" s="1416"/>
      <c r="WPA36" s="1416"/>
      <c r="WPB36" s="1416"/>
      <c r="WPC36" s="1417"/>
      <c r="WPD36" s="1417"/>
      <c r="WPE36" s="1417"/>
      <c r="WPF36" s="1417"/>
      <c r="WPG36" s="1415"/>
      <c r="WPH36" s="1415"/>
      <c r="WPI36" s="1415"/>
      <c r="WPJ36" s="1416"/>
      <c r="WPK36" s="1416"/>
      <c r="WPL36" s="1416"/>
      <c r="WPM36" s="1417"/>
      <c r="WPN36" s="1417"/>
      <c r="WPO36" s="1417"/>
      <c r="WPP36" s="1417"/>
      <c r="WPQ36" s="1415"/>
      <c r="WPR36" s="1415"/>
      <c r="WPS36" s="1415"/>
      <c r="WPT36" s="1416"/>
      <c r="WPU36" s="1416"/>
      <c r="WPV36" s="1416"/>
      <c r="WPW36" s="1417"/>
      <c r="WPX36" s="1417"/>
      <c r="WPY36" s="1417"/>
      <c r="WPZ36" s="1417"/>
      <c r="WQA36" s="1415"/>
      <c r="WQB36" s="1415"/>
      <c r="WQC36" s="1415"/>
      <c r="WQD36" s="1416"/>
      <c r="WQE36" s="1416"/>
      <c r="WQF36" s="1416"/>
      <c r="WQG36" s="1417"/>
      <c r="WQH36" s="1417"/>
      <c r="WQI36" s="1417"/>
      <c r="WQJ36" s="1417"/>
      <c r="WQK36" s="1415"/>
      <c r="WQL36" s="1415"/>
      <c r="WQM36" s="1415"/>
      <c r="WQN36" s="1416"/>
      <c r="WQO36" s="1416"/>
      <c r="WQP36" s="1416"/>
      <c r="WQQ36" s="1417"/>
      <c r="WQR36" s="1417"/>
      <c r="WQS36" s="1417"/>
      <c r="WQT36" s="1417"/>
      <c r="WQU36" s="1415"/>
      <c r="WQV36" s="1415"/>
      <c r="WQW36" s="1415"/>
      <c r="WQX36" s="1416"/>
      <c r="WQY36" s="1416"/>
      <c r="WQZ36" s="1416"/>
      <c r="WRA36" s="1417"/>
      <c r="WRB36" s="1417"/>
      <c r="WRC36" s="1417"/>
      <c r="WRD36" s="1417"/>
      <c r="WRE36" s="1415"/>
      <c r="WRF36" s="1415"/>
      <c r="WRG36" s="1415"/>
      <c r="WRH36" s="1416"/>
      <c r="WRI36" s="1416"/>
      <c r="WRJ36" s="1416"/>
      <c r="WRK36" s="1417"/>
      <c r="WRL36" s="1417"/>
      <c r="WRM36" s="1417"/>
      <c r="WRN36" s="1417"/>
      <c r="WRO36" s="1415"/>
      <c r="WRP36" s="1415"/>
      <c r="WRQ36" s="1415"/>
      <c r="WRR36" s="1416"/>
      <c r="WRS36" s="1416"/>
      <c r="WRT36" s="1416"/>
      <c r="WRU36" s="1417"/>
      <c r="WRV36" s="1417"/>
      <c r="WRW36" s="1417"/>
      <c r="WRX36" s="1417"/>
      <c r="WRY36" s="1415"/>
      <c r="WRZ36" s="1415"/>
      <c r="WSA36" s="1415"/>
      <c r="WSB36" s="1416"/>
      <c r="WSC36" s="1416"/>
      <c r="WSD36" s="1416"/>
      <c r="WSE36" s="1417"/>
      <c r="WSF36" s="1417"/>
      <c r="WSG36" s="1417"/>
      <c r="WSH36" s="1417"/>
      <c r="WSI36" s="1415"/>
      <c r="WSJ36" s="1415"/>
      <c r="WSK36" s="1415"/>
      <c r="WSL36" s="1416"/>
      <c r="WSM36" s="1416"/>
      <c r="WSN36" s="1416"/>
      <c r="WSO36" s="1417"/>
      <c r="WSP36" s="1417"/>
      <c r="WSQ36" s="1417"/>
      <c r="WSR36" s="1417"/>
      <c r="WSS36" s="1415"/>
      <c r="WST36" s="1415"/>
      <c r="WSU36" s="1415"/>
      <c r="WSV36" s="1416"/>
      <c r="WSW36" s="1416"/>
      <c r="WSX36" s="1416"/>
      <c r="WSY36" s="1417"/>
      <c r="WSZ36" s="1417"/>
      <c r="WTA36" s="1417"/>
      <c r="WTB36" s="1417"/>
      <c r="WTC36" s="1415"/>
      <c r="WTD36" s="1415"/>
      <c r="WTE36" s="1415"/>
      <c r="WTF36" s="1416"/>
      <c r="WTG36" s="1416"/>
      <c r="WTH36" s="1416"/>
      <c r="WTI36" s="1417"/>
      <c r="WTJ36" s="1417"/>
      <c r="WTK36" s="1417"/>
      <c r="WTL36" s="1417"/>
      <c r="WTM36" s="1415"/>
      <c r="WTN36" s="1415"/>
      <c r="WTO36" s="1415"/>
      <c r="WTP36" s="1416"/>
      <c r="WTQ36" s="1416"/>
      <c r="WTR36" s="1416"/>
      <c r="WTS36" s="1417"/>
      <c r="WTT36" s="1417"/>
      <c r="WTU36" s="1417"/>
      <c r="WTV36" s="1417"/>
      <c r="WTW36" s="1415"/>
      <c r="WTX36" s="1415"/>
      <c r="WTY36" s="1415"/>
      <c r="WTZ36" s="1416"/>
      <c r="WUA36" s="1416"/>
      <c r="WUB36" s="1416"/>
      <c r="WUC36" s="1417"/>
      <c r="WUD36" s="1417"/>
      <c r="WUE36" s="1417"/>
      <c r="WUF36" s="1417"/>
      <c r="WUG36" s="1415"/>
      <c r="WUH36" s="1415"/>
      <c r="WUI36" s="1415"/>
      <c r="WUJ36" s="1416"/>
      <c r="WUK36" s="1416"/>
      <c r="WUL36" s="1416"/>
      <c r="WUM36" s="1417"/>
      <c r="WUN36" s="1417"/>
      <c r="WUO36" s="1417"/>
      <c r="WUP36" s="1417"/>
      <c r="WUQ36" s="1415"/>
      <c r="WUR36" s="1415"/>
      <c r="WUS36" s="1415"/>
      <c r="WUT36" s="1416"/>
      <c r="WUU36" s="1416"/>
      <c r="WUV36" s="1416"/>
      <c r="WUW36" s="1417"/>
      <c r="WUX36" s="1417"/>
      <c r="WUY36" s="1417"/>
      <c r="WUZ36" s="1417"/>
      <c r="WVA36" s="1415"/>
      <c r="WVB36" s="1415"/>
      <c r="WVC36" s="1415"/>
      <c r="WVD36" s="1416"/>
      <c r="WVE36" s="1416"/>
      <c r="WVF36" s="1416"/>
      <c r="WVG36" s="1417"/>
      <c r="WVH36" s="1417"/>
      <c r="WVI36" s="1417"/>
      <c r="WVJ36" s="1417"/>
      <c r="WVK36" s="1415"/>
      <c r="WVL36" s="1415"/>
      <c r="WVM36" s="1415"/>
      <c r="WVN36" s="1416"/>
      <c r="WVO36" s="1416"/>
      <c r="WVP36" s="1416"/>
      <c r="WVQ36" s="1417"/>
      <c r="WVR36" s="1417"/>
      <c r="WVS36" s="1417"/>
      <c r="WVT36" s="1417"/>
      <c r="WVU36" s="1415"/>
      <c r="WVV36" s="1415"/>
      <c r="WVW36" s="1415"/>
      <c r="WVX36" s="1416"/>
      <c r="WVY36" s="1416"/>
      <c r="WVZ36" s="1416"/>
      <c r="WWA36" s="1417"/>
      <c r="WWB36" s="1417"/>
      <c r="WWC36" s="1417"/>
      <c r="WWD36" s="1417"/>
      <c r="WWE36" s="1415"/>
      <c r="WWF36" s="1415"/>
      <c r="WWG36" s="1415"/>
      <c r="WWH36" s="1416"/>
      <c r="WWI36" s="1416"/>
      <c r="WWJ36" s="1416"/>
      <c r="WWK36" s="1417"/>
      <c r="WWL36" s="1417"/>
      <c r="WWM36" s="1417"/>
      <c r="WWN36" s="1417"/>
      <c r="WWO36" s="1415"/>
      <c r="WWP36" s="1415"/>
      <c r="WWQ36" s="1415"/>
      <c r="WWR36" s="1416"/>
      <c r="WWS36" s="1416"/>
      <c r="WWT36" s="1416"/>
      <c r="WWU36" s="1417"/>
      <c r="WWV36" s="1417"/>
      <c r="WWW36" s="1417"/>
      <c r="WWX36" s="1417"/>
      <c r="WWY36" s="1415"/>
      <c r="WWZ36" s="1415"/>
      <c r="WXA36" s="1415"/>
      <c r="WXB36" s="1416"/>
      <c r="WXC36" s="1416"/>
      <c r="WXD36" s="1416"/>
      <c r="WXE36" s="1417"/>
      <c r="WXF36" s="1417"/>
      <c r="WXG36" s="1417"/>
      <c r="WXH36" s="1417"/>
      <c r="WXI36" s="1415"/>
      <c r="WXJ36" s="1415"/>
      <c r="WXK36" s="1415"/>
      <c r="WXL36" s="1416"/>
      <c r="WXM36" s="1416"/>
      <c r="WXN36" s="1416"/>
      <c r="WXO36" s="1417"/>
      <c r="WXP36" s="1417"/>
      <c r="WXQ36" s="1417"/>
      <c r="WXR36" s="1417"/>
      <c r="WXS36" s="1415"/>
      <c r="WXT36" s="1415"/>
      <c r="WXU36" s="1415"/>
      <c r="WXV36" s="1416"/>
      <c r="WXW36" s="1416"/>
      <c r="WXX36" s="1416"/>
      <c r="WXY36" s="1417"/>
      <c r="WXZ36" s="1417"/>
      <c r="WYA36" s="1417"/>
      <c r="WYB36" s="1417"/>
      <c r="WYC36" s="1415"/>
      <c r="WYD36" s="1415"/>
      <c r="WYE36" s="1415"/>
      <c r="WYF36" s="1416"/>
      <c r="WYG36" s="1416"/>
      <c r="WYH36" s="1416"/>
      <c r="WYI36" s="1417"/>
      <c r="WYJ36" s="1417"/>
      <c r="WYK36" s="1417"/>
      <c r="WYL36" s="1417"/>
      <c r="WYM36" s="1415"/>
      <c r="WYN36" s="1415"/>
      <c r="WYO36" s="1415"/>
      <c r="WYP36" s="1416"/>
      <c r="WYQ36" s="1416"/>
      <c r="WYR36" s="1416"/>
      <c r="WYS36" s="1417"/>
      <c r="WYT36" s="1417"/>
      <c r="WYU36" s="1417"/>
      <c r="WYV36" s="1417"/>
      <c r="WYW36" s="1415"/>
      <c r="WYX36" s="1415"/>
      <c r="WYY36" s="1415"/>
      <c r="WYZ36" s="1416"/>
      <c r="WZA36" s="1416"/>
      <c r="WZB36" s="1416"/>
      <c r="WZC36" s="1417"/>
      <c r="WZD36" s="1417"/>
      <c r="WZE36" s="1417"/>
      <c r="WZF36" s="1417"/>
      <c r="WZG36" s="1415"/>
      <c r="WZH36" s="1415"/>
      <c r="WZI36" s="1415"/>
      <c r="WZJ36" s="1416"/>
      <c r="WZK36" s="1416"/>
      <c r="WZL36" s="1416"/>
      <c r="WZM36" s="1417"/>
      <c r="WZN36" s="1417"/>
      <c r="WZO36" s="1417"/>
      <c r="WZP36" s="1417"/>
      <c r="WZQ36" s="1415"/>
      <c r="WZR36" s="1415"/>
      <c r="WZS36" s="1415"/>
      <c r="WZT36" s="1416"/>
      <c r="WZU36" s="1416"/>
      <c r="WZV36" s="1416"/>
      <c r="WZW36" s="1417"/>
      <c r="WZX36" s="1417"/>
      <c r="WZY36" s="1417"/>
      <c r="WZZ36" s="1417"/>
      <c r="XAA36" s="1415"/>
      <c r="XAB36" s="1415"/>
      <c r="XAC36" s="1415"/>
      <c r="XAD36" s="1416"/>
      <c r="XAE36" s="1416"/>
      <c r="XAF36" s="1416"/>
      <c r="XAG36" s="1417"/>
      <c r="XAH36" s="1417"/>
      <c r="XAI36" s="1417"/>
      <c r="XAJ36" s="1417"/>
      <c r="XAK36" s="1415"/>
      <c r="XAL36" s="1415"/>
      <c r="XAM36" s="1415"/>
      <c r="XAN36" s="1416"/>
      <c r="XAO36" s="1416"/>
      <c r="XAP36" s="1416"/>
      <c r="XAQ36" s="1417"/>
      <c r="XAR36" s="1417"/>
      <c r="XAS36" s="1417"/>
      <c r="XAT36" s="1417"/>
      <c r="XAU36" s="1415"/>
      <c r="XAV36" s="1415"/>
      <c r="XAW36" s="1415"/>
      <c r="XAX36" s="1416"/>
      <c r="XAY36" s="1416"/>
      <c r="XAZ36" s="1416"/>
      <c r="XBA36" s="1417"/>
      <c r="XBB36" s="1417"/>
      <c r="XBC36" s="1417"/>
      <c r="XBD36" s="1417"/>
      <c r="XBE36" s="1415"/>
      <c r="XBF36" s="1415"/>
      <c r="XBG36" s="1415"/>
      <c r="XBH36" s="1416"/>
      <c r="XBI36" s="1416"/>
      <c r="XBJ36" s="1416"/>
      <c r="XBK36" s="1417"/>
      <c r="XBL36" s="1417"/>
      <c r="XBM36" s="1417"/>
      <c r="XBN36" s="1417"/>
      <c r="XBO36" s="1415"/>
      <c r="XBP36" s="1415"/>
      <c r="XBQ36" s="1415"/>
      <c r="XBR36" s="1416"/>
      <c r="XBS36" s="1416"/>
      <c r="XBT36" s="1416"/>
      <c r="XBU36" s="1417"/>
      <c r="XBV36" s="1417"/>
      <c r="XBW36" s="1417"/>
      <c r="XBX36" s="1417"/>
      <c r="XBY36" s="1415"/>
      <c r="XBZ36" s="1415"/>
      <c r="XCA36" s="1415"/>
      <c r="XCB36" s="1416"/>
      <c r="XCC36" s="1416"/>
      <c r="XCD36" s="1416"/>
      <c r="XCE36" s="1417"/>
      <c r="XCF36" s="1417"/>
      <c r="XCG36" s="1417"/>
      <c r="XCH36" s="1417"/>
      <c r="XCI36" s="1415"/>
      <c r="XCJ36" s="1415"/>
      <c r="XCK36" s="1415"/>
      <c r="XCL36" s="1416"/>
      <c r="XCM36" s="1416"/>
      <c r="XCN36" s="1416"/>
      <c r="XCO36" s="1417"/>
      <c r="XCP36" s="1417"/>
      <c r="XCQ36" s="1417"/>
      <c r="XCR36" s="1417"/>
      <c r="XCS36" s="1415"/>
      <c r="XCT36" s="1415"/>
      <c r="XCU36" s="1415"/>
      <c r="XCV36" s="1416"/>
      <c r="XCW36" s="1416"/>
      <c r="XCX36" s="1416"/>
      <c r="XCY36" s="1417"/>
      <c r="XCZ36" s="1417"/>
      <c r="XDA36" s="1417"/>
      <c r="XDB36" s="1417"/>
      <c r="XDC36" s="1415"/>
      <c r="XDD36" s="1415"/>
      <c r="XDE36" s="1415"/>
      <c r="XDF36" s="1416"/>
      <c r="XDG36" s="1416"/>
      <c r="XDH36" s="1416"/>
      <c r="XDI36" s="1417"/>
      <c r="XDJ36" s="1417"/>
      <c r="XDK36" s="1417"/>
      <c r="XDL36" s="1417"/>
      <c r="XDM36" s="1415"/>
      <c r="XDN36" s="1415"/>
      <c r="XDO36" s="1415"/>
      <c r="XDP36" s="1416"/>
      <c r="XDQ36" s="1416"/>
      <c r="XDR36" s="1416"/>
      <c r="XDS36" s="1417"/>
      <c r="XDT36" s="1417"/>
      <c r="XDU36" s="1417"/>
      <c r="XDV36" s="1417"/>
      <c r="XDW36" s="1415"/>
      <c r="XDX36" s="1415"/>
      <c r="XDY36" s="1415"/>
      <c r="XDZ36" s="1416"/>
      <c r="XEA36" s="1416"/>
      <c r="XEB36" s="1416"/>
      <c r="XEC36" s="1417"/>
      <c r="XED36" s="1417"/>
      <c r="XEE36" s="1417"/>
      <c r="XEF36" s="1417"/>
      <c r="XEG36" s="1415"/>
      <c r="XEH36" s="1415"/>
      <c r="XEI36" s="1415"/>
      <c r="XEJ36" s="1416"/>
      <c r="XEK36" s="1416"/>
      <c r="XEL36" s="1416"/>
      <c r="XEM36" s="1417"/>
      <c r="XEN36" s="1417"/>
      <c r="XEO36" s="1417"/>
      <c r="XEP36" s="1417"/>
      <c r="XEQ36" s="1415"/>
      <c r="XER36" s="1415"/>
      <c r="XES36" s="1415"/>
      <c r="XET36" s="1416"/>
      <c r="XEU36" s="1416"/>
      <c r="XEV36" s="1416"/>
      <c r="XEW36" s="1417"/>
      <c r="XEX36" s="1417"/>
      <c r="XEY36" s="1417"/>
      <c r="XEZ36" s="1417"/>
      <c r="XFA36" s="1415"/>
      <c r="XFB36" s="1415"/>
      <c r="XFC36" s="1415"/>
      <c r="XFD36" s="1416"/>
    </row>
    <row r="37" spans="1:16384" ht="16.5" thickBot="1">
      <c r="A37" s="1355" t="s">
        <v>628</v>
      </c>
      <c r="B37" s="1356"/>
      <c r="C37" s="1356"/>
      <c r="D37" s="1050">
        <v>9720866</v>
      </c>
      <c r="E37" s="1050">
        <v>13477579</v>
      </c>
      <c r="F37" s="1050">
        <v>12841737</v>
      </c>
      <c r="G37" s="1357">
        <v>20242728</v>
      </c>
      <c r="H37" s="1357">
        <v>18075348</v>
      </c>
      <c r="I37" s="1357">
        <v>17357594</v>
      </c>
      <c r="J37" s="1358">
        <v>25191579</v>
      </c>
      <c r="K37" s="1415"/>
      <c r="L37" s="1415"/>
      <c r="M37" s="1415"/>
      <c r="N37" s="1416"/>
      <c r="O37" s="1416"/>
      <c r="P37" s="1416"/>
      <c r="Q37" s="1417"/>
      <c r="R37" s="1417"/>
      <c r="S37" s="1417"/>
      <c r="T37" s="1417"/>
      <c r="U37" s="1415"/>
      <c r="V37" s="1415"/>
      <c r="W37" s="1415"/>
      <c r="X37" s="1416"/>
      <c r="Y37" s="1416"/>
      <c r="Z37" s="1416"/>
      <c r="AA37" s="1417"/>
      <c r="AB37" s="1417"/>
      <c r="AC37" s="1417"/>
      <c r="AD37" s="1417"/>
      <c r="AE37" s="1415"/>
      <c r="AF37" s="1415"/>
      <c r="AG37" s="1415"/>
      <c r="AH37" s="1416"/>
      <c r="AI37" s="1416"/>
      <c r="AJ37" s="1416"/>
      <c r="AK37" s="1417"/>
      <c r="AL37" s="1417"/>
      <c r="AM37" s="1417"/>
      <c r="AN37" s="1417"/>
      <c r="AO37" s="1415"/>
      <c r="AP37" s="1415"/>
      <c r="AQ37" s="1415"/>
      <c r="AR37" s="1416"/>
      <c r="AS37" s="1416"/>
      <c r="AT37" s="1416"/>
      <c r="AU37" s="1417"/>
      <c r="AV37" s="1417"/>
      <c r="AW37" s="1417"/>
      <c r="AX37" s="1417"/>
      <c r="AY37" s="1415"/>
      <c r="AZ37" s="1415"/>
      <c r="BA37" s="1415"/>
      <c r="BB37" s="1416"/>
      <c r="BC37" s="1416"/>
      <c r="BD37" s="1416"/>
      <c r="BE37" s="1417"/>
      <c r="BF37" s="1417"/>
      <c r="BG37" s="1417"/>
      <c r="BH37" s="1417"/>
      <c r="BI37" s="1415"/>
      <c r="BJ37" s="1415"/>
      <c r="BK37" s="1415"/>
      <c r="BL37" s="1416"/>
      <c r="BM37" s="1416"/>
      <c r="BN37" s="1416"/>
      <c r="BO37" s="1417"/>
      <c r="BP37" s="1417"/>
      <c r="BQ37" s="1417"/>
      <c r="BR37" s="1417"/>
      <c r="BS37" s="1415"/>
      <c r="BT37" s="1415"/>
      <c r="BU37" s="1415"/>
      <c r="BV37" s="1416"/>
      <c r="BW37" s="1416"/>
      <c r="BX37" s="1416"/>
      <c r="BY37" s="1417"/>
      <c r="BZ37" s="1417"/>
      <c r="CA37" s="1417"/>
      <c r="CB37" s="1417"/>
      <c r="CC37" s="1415"/>
      <c r="CD37" s="1415"/>
      <c r="CE37" s="1415"/>
      <c r="CF37" s="1416"/>
      <c r="CG37" s="1416"/>
      <c r="CH37" s="1416"/>
      <c r="CI37" s="1417"/>
      <c r="CJ37" s="1417"/>
      <c r="CK37" s="1417"/>
      <c r="CL37" s="1417"/>
      <c r="CM37" s="1415"/>
      <c r="CN37" s="1415"/>
      <c r="CO37" s="1415"/>
      <c r="CP37" s="1416"/>
      <c r="CQ37" s="1416"/>
      <c r="CR37" s="1416"/>
      <c r="CS37" s="1417"/>
      <c r="CT37" s="1417"/>
      <c r="CU37" s="1417"/>
      <c r="CV37" s="1417"/>
      <c r="CW37" s="1415"/>
      <c r="CX37" s="1415"/>
      <c r="CY37" s="1415"/>
      <c r="CZ37" s="1416"/>
      <c r="DA37" s="1416"/>
      <c r="DB37" s="1416"/>
      <c r="DC37" s="1417"/>
      <c r="DD37" s="1417"/>
      <c r="DE37" s="1417"/>
      <c r="DF37" s="1417"/>
      <c r="DG37" s="1415"/>
      <c r="DH37" s="1415"/>
      <c r="DI37" s="1415"/>
      <c r="DJ37" s="1416"/>
      <c r="DK37" s="1416"/>
      <c r="DL37" s="1416"/>
      <c r="DM37" s="1417"/>
      <c r="DN37" s="1417"/>
      <c r="DO37" s="1417"/>
      <c r="DP37" s="1417"/>
      <c r="DQ37" s="1415"/>
      <c r="DR37" s="1415"/>
      <c r="DS37" s="1415"/>
      <c r="DT37" s="1416"/>
      <c r="DU37" s="1416"/>
      <c r="DV37" s="1416"/>
      <c r="DW37" s="1417"/>
      <c r="DX37" s="1417"/>
      <c r="DY37" s="1417"/>
      <c r="DZ37" s="1417"/>
      <c r="EA37" s="1415"/>
      <c r="EB37" s="1415"/>
      <c r="EC37" s="1415"/>
      <c r="ED37" s="1416"/>
      <c r="EE37" s="1416"/>
      <c r="EF37" s="1416"/>
      <c r="EG37" s="1417"/>
      <c r="EH37" s="1417"/>
      <c r="EI37" s="1417"/>
      <c r="EJ37" s="1417"/>
      <c r="EK37" s="1415"/>
      <c r="EL37" s="1415"/>
      <c r="EM37" s="1415"/>
      <c r="EN37" s="1416"/>
      <c r="EO37" s="1416"/>
      <c r="EP37" s="1416"/>
      <c r="EQ37" s="1417"/>
      <c r="ER37" s="1417"/>
      <c r="ES37" s="1417"/>
      <c r="ET37" s="1417"/>
      <c r="EU37" s="1415"/>
      <c r="EV37" s="1415"/>
      <c r="EW37" s="1415"/>
      <c r="EX37" s="1416"/>
      <c r="EY37" s="1416"/>
      <c r="EZ37" s="1416"/>
      <c r="FA37" s="1417"/>
      <c r="FB37" s="1417"/>
      <c r="FC37" s="1417"/>
      <c r="FD37" s="1417"/>
      <c r="FE37" s="1415"/>
      <c r="FF37" s="1415"/>
      <c r="FG37" s="1415"/>
      <c r="FH37" s="1416"/>
      <c r="FI37" s="1416"/>
      <c r="FJ37" s="1416"/>
      <c r="FK37" s="1417"/>
      <c r="FL37" s="1417"/>
      <c r="FM37" s="1417"/>
      <c r="FN37" s="1417"/>
      <c r="FO37" s="1415"/>
      <c r="FP37" s="1415"/>
      <c r="FQ37" s="1415"/>
      <c r="FR37" s="1416"/>
      <c r="FS37" s="1416"/>
      <c r="FT37" s="1416"/>
      <c r="FU37" s="1417"/>
      <c r="FV37" s="1417"/>
      <c r="FW37" s="1417"/>
      <c r="FX37" s="1417"/>
      <c r="FY37" s="1415"/>
      <c r="FZ37" s="1415"/>
      <c r="GA37" s="1415"/>
      <c r="GB37" s="1416"/>
      <c r="GC37" s="1416"/>
      <c r="GD37" s="1416"/>
      <c r="GE37" s="1417"/>
      <c r="GF37" s="1417"/>
      <c r="GG37" s="1417"/>
      <c r="GH37" s="1417"/>
      <c r="GI37" s="1415"/>
      <c r="GJ37" s="1415"/>
      <c r="GK37" s="1415"/>
      <c r="GL37" s="1416"/>
      <c r="GM37" s="1416"/>
      <c r="GN37" s="1416"/>
      <c r="GO37" s="1417"/>
      <c r="GP37" s="1417"/>
      <c r="GQ37" s="1417"/>
      <c r="GR37" s="1417"/>
      <c r="GS37" s="1415"/>
      <c r="GT37" s="1415"/>
      <c r="GU37" s="1415"/>
      <c r="GV37" s="1416"/>
      <c r="GW37" s="1416"/>
      <c r="GX37" s="1416"/>
      <c r="GY37" s="1417"/>
      <c r="GZ37" s="1417"/>
      <c r="HA37" s="1417"/>
      <c r="HB37" s="1417"/>
      <c r="HC37" s="1415"/>
      <c r="HD37" s="1415"/>
      <c r="HE37" s="1415"/>
      <c r="HF37" s="1416"/>
      <c r="HG37" s="1416"/>
      <c r="HH37" s="1416"/>
      <c r="HI37" s="1417"/>
      <c r="HJ37" s="1417"/>
      <c r="HK37" s="1417"/>
      <c r="HL37" s="1417"/>
      <c r="HM37" s="1415"/>
      <c r="HN37" s="1415"/>
      <c r="HO37" s="1415"/>
      <c r="HP37" s="1416"/>
      <c r="HQ37" s="1416"/>
      <c r="HR37" s="1416"/>
      <c r="HS37" s="1417"/>
      <c r="HT37" s="1417"/>
      <c r="HU37" s="1417"/>
      <c r="HV37" s="1417"/>
      <c r="HW37" s="1415"/>
      <c r="HX37" s="1415"/>
      <c r="HY37" s="1415"/>
      <c r="HZ37" s="1416"/>
      <c r="IA37" s="1416"/>
      <c r="IB37" s="1416"/>
      <c r="IC37" s="1417"/>
      <c r="ID37" s="1417"/>
      <c r="IE37" s="1417"/>
      <c r="IF37" s="1417"/>
      <c r="IG37" s="1415"/>
      <c r="IH37" s="1415"/>
      <c r="II37" s="1415"/>
      <c r="IJ37" s="1416"/>
      <c r="IK37" s="1416"/>
      <c r="IL37" s="1416"/>
      <c r="IM37" s="1417"/>
      <c r="IN37" s="1417"/>
      <c r="IO37" s="1417"/>
      <c r="IP37" s="1417"/>
      <c r="IQ37" s="1415"/>
      <c r="IR37" s="1415"/>
      <c r="IS37" s="1415"/>
      <c r="IT37" s="1416"/>
      <c r="IU37" s="1416"/>
      <c r="IV37" s="1416"/>
      <c r="IW37" s="1417"/>
      <c r="IX37" s="1417"/>
      <c r="IY37" s="1417"/>
      <c r="IZ37" s="1417"/>
      <c r="JA37" s="1415"/>
      <c r="JB37" s="1415"/>
      <c r="JC37" s="1415"/>
      <c r="JD37" s="1416"/>
      <c r="JE37" s="1416"/>
      <c r="JF37" s="1416"/>
      <c r="JG37" s="1417"/>
      <c r="JH37" s="1417"/>
      <c r="JI37" s="1417"/>
      <c r="JJ37" s="1417"/>
      <c r="JK37" s="1415"/>
      <c r="JL37" s="1415"/>
      <c r="JM37" s="1415"/>
      <c r="JN37" s="1416"/>
      <c r="JO37" s="1416"/>
      <c r="JP37" s="1416"/>
      <c r="JQ37" s="1417"/>
      <c r="JR37" s="1417"/>
      <c r="JS37" s="1417"/>
      <c r="JT37" s="1417"/>
      <c r="JU37" s="1415"/>
      <c r="JV37" s="1415"/>
      <c r="JW37" s="1415"/>
      <c r="JX37" s="1416"/>
      <c r="JY37" s="1416"/>
      <c r="JZ37" s="1416"/>
      <c r="KA37" s="1417"/>
      <c r="KB37" s="1417"/>
      <c r="KC37" s="1417"/>
      <c r="KD37" s="1417"/>
      <c r="KE37" s="1415"/>
      <c r="KF37" s="1415"/>
      <c r="KG37" s="1415"/>
      <c r="KH37" s="1416"/>
      <c r="KI37" s="1416"/>
      <c r="KJ37" s="1416"/>
      <c r="KK37" s="1417"/>
      <c r="KL37" s="1417"/>
      <c r="KM37" s="1417"/>
      <c r="KN37" s="1417"/>
      <c r="KO37" s="1415"/>
      <c r="KP37" s="1415"/>
      <c r="KQ37" s="1415"/>
      <c r="KR37" s="1416"/>
      <c r="KS37" s="1416"/>
      <c r="KT37" s="1416"/>
      <c r="KU37" s="1417"/>
      <c r="KV37" s="1417"/>
      <c r="KW37" s="1417"/>
      <c r="KX37" s="1417"/>
      <c r="KY37" s="1415"/>
      <c r="KZ37" s="1415"/>
      <c r="LA37" s="1415"/>
      <c r="LB37" s="1416"/>
      <c r="LC37" s="1416"/>
      <c r="LD37" s="1416"/>
      <c r="LE37" s="1417"/>
      <c r="LF37" s="1417"/>
      <c r="LG37" s="1417"/>
      <c r="LH37" s="1417"/>
      <c r="LI37" s="1415"/>
      <c r="LJ37" s="1415"/>
      <c r="LK37" s="1415"/>
      <c r="LL37" s="1416"/>
      <c r="LM37" s="1416"/>
      <c r="LN37" s="1416"/>
      <c r="LO37" s="1417"/>
      <c r="LP37" s="1417"/>
      <c r="LQ37" s="1417"/>
      <c r="LR37" s="1417"/>
      <c r="LS37" s="1415"/>
      <c r="LT37" s="1415"/>
      <c r="LU37" s="1415"/>
      <c r="LV37" s="1416"/>
      <c r="LW37" s="1416"/>
      <c r="LX37" s="1416"/>
      <c r="LY37" s="1417"/>
      <c r="LZ37" s="1417"/>
      <c r="MA37" s="1417"/>
      <c r="MB37" s="1417"/>
      <c r="MC37" s="1415"/>
      <c r="MD37" s="1415"/>
      <c r="ME37" s="1415"/>
      <c r="MF37" s="1416"/>
      <c r="MG37" s="1416"/>
      <c r="MH37" s="1416"/>
      <c r="MI37" s="1417"/>
      <c r="MJ37" s="1417"/>
      <c r="MK37" s="1417"/>
      <c r="ML37" s="1417"/>
      <c r="MM37" s="1415"/>
      <c r="MN37" s="1415"/>
      <c r="MO37" s="1415"/>
      <c r="MP37" s="1416"/>
      <c r="MQ37" s="1416"/>
      <c r="MR37" s="1416"/>
      <c r="MS37" s="1417"/>
      <c r="MT37" s="1417"/>
      <c r="MU37" s="1417"/>
      <c r="MV37" s="1417"/>
      <c r="MW37" s="1415"/>
      <c r="MX37" s="1415"/>
      <c r="MY37" s="1415"/>
      <c r="MZ37" s="1416"/>
      <c r="NA37" s="1416"/>
      <c r="NB37" s="1416"/>
      <c r="NC37" s="1417"/>
      <c r="ND37" s="1417"/>
      <c r="NE37" s="1417"/>
      <c r="NF37" s="1417"/>
      <c r="NG37" s="1415"/>
      <c r="NH37" s="1415"/>
      <c r="NI37" s="1415"/>
      <c r="NJ37" s="1416"/>
      <c r="NK37" s="1416"/>
      <c r="NL37" s="1416"/>
      <c r="NM37" s="1417"/>
      <c r="NN37" s="1417"/>
      <c r="NO37" s="1417"/>
      <c r="NP37" s="1417"/>
      <c r="NQ37" s="1415"/>
      <c r="NR37" s="1415"/>
      <c r="NS37" s="1415"/>
      <c r="NT37" s="1416"/>
      <c r="NU37" s="1416"/>
      <c r="NV37" s="1416"/>
      <c r="NW37" s="1417"/>
      <c r="NX37" s="1417"/>
      <c r="NY37" s="1417"/>
      <c r="NZ37" s="1417"/>
      <c r="OA37" s="1415"/>
      <c r="OB37" s="1415"/>
      <c r="OC37" s="1415"/>
      <c r="OD37" s="1416"/>
      <c r="OE37" s="1416"/>
      <c r="OF37" s="1416"/>
      <c r="OG37" s="1417"/>
      <c r="OH37" s="1417"/>
      <c r="OI37" s="1417"/>
      <c r="OJ37" s="1417"/>
      <c r="OK37" s="1415"/>
      <c r="OL37" s="1415"/>
      <c r="OM37" s="1415"/>
      <c r="ON37" s="1416"/>
      <c r="OO37" s="1416"/>
      <c r="OP37" s="1416"/>
      <c r="OQ37" s="1417"/>
      <c r="OR37" s="1417"/>
      <c r="OS37" s="1417"/>
      <c r="OT37" s="1417"/>
      <c r="OU37" s="1415"/>
      <c r="OV37" s="1415"/>
      <c r="OW37" s="1415"/>
      <c r="OX37" s="1416"/>
      <c r="OY37" s="1416"/>
      <c r="OZ37" s="1416"/>
      <c r="PA37" s="1417"/>
      <c r="PB37" s="1417"/>
      <c r="PC37" s="1417"/>
      <c r="PD37" s="1417"/>
      <c r="PE37" s="1415"/>
      <c r="PF37" s="1415"/>
      <c r="PG37" s="1415"/>
      <c r="PH37" s="1416"/>
      <c r="PI37" s="1416"/>
      <c r="PJ37" s="1416"/>
      <c r="PK37" s="1417"/>
      <c r="PL37" s="1417"/>
      <c r="PM37" s="1417"/>
      <c r="PN37" s="1417"/>
      <c r="PO37" s="1415"/>
      <c r="PP37" s="1415"/>
      <c r="PQ37" s="1415"/>
      <c r="PR37" s="1416"/>
      <c r="PS37" s="1416"/>
      <c r="PT37" s="1416"/>
      <c r="PU37" s="1417"/>
      <c r="PV37" s="1417"/>
      <c r="PW37" s="1417"/>
      <c r="PX37" s="1417"/>
      <c r="PY37" s="1415"/>
      <c r="PZ37" s="1415"/>
      <c r="QA37" s="1415"/>
      <c r="QB37" s="1416"/>
      <c r="QC37" s="1416"/>
      <c r="QD37" s="1416"/>
      <c r="QE37" s="1417"/>
      <c r="QF37" s="1417"/>
      <c r="QG37" s="1417"/>
      <c r="QH37" s="1417"/>
      <c r="QI37" s="1415"/>
      <c r="QJ37" s="1415"/>
      <c r="QK37" s="1415"/>
      <c r="QL37" s="1416"/>
      <c r="QM37" s="1416"/>
      <c r="QN37" s="1416"/>
      <c r="QO37" s="1417"/>
      <c r="QP37" s="1417"/>
      <c r="QQ37" s="1417"/>
      <c r="QR37" s="1417"/>
      <c r="QS37" s="1415"/>
      <c r="QT37" s="1415"/>
      <c r="QU37" s="1415"/>
      <c r="QV37" s="1416"/>
      <c r="QW37" s="1416"/>
      <c r="QX37" s="1416"/>
      <c r="QY37" s="1417"/>
      <c r="QZ37" s="1417"/>
      <c r="RA37" s="1417"/>
      <c r="RB37" s="1417"/>
      <c r="RC37" s="1415"/>
      <c r="RD37" s="1415"/>
      <c r="RE37" s="1415"/>
      <c r="RF37" s="1416"/>
      <c r="RG37" s="1416"/>
      <c r="RH37" s="1416"/>
      <c r="RI37" s="1417"/>
      <c r="RJ37" s="1417"/>
      <c r="RK37" s="1417"/>
      <c r="RL37" s="1417"/>
      <c r="RM37" s="1415"/>
      <c r="RN37" s="1415"/>
      <c r="RO37" s="1415"/>
      <c r="RP37" s="1416"/>
      <c r="RQ37" s="1416"/>
      <c r="RR37" s="1416"/>
      <c r="RS37" s="1417"/>
      <c r="RT37" s="1417"/>
      <c r="RU37" s="1417"/>
      <c r="RV37" s="1417"/>
      <c r="RW37" s="1415"/>
      <c r="RX37" s="1415"/>
      <c r="RY37" s="1415"/>
      <c r="RZ37" s="1416"/>
      <c r="SA37" s="1416"/>
      <c r="SB37" s="1416"/>
      <c r="SC37" s="1417"/>
      <c r="SD37" s="1417"/>
      <c r="SE37" s="1417"/>
      <c r="SF37" s="1417"/>
      <c r="SG37" s="1415"/>
      <c r="SH37" s="1415"/>
      <c r="SI37" s="1415"/>
      <c r="SJ37" s="1416"/>
      <c r="SK37" s="1416"/>
      <c r="SL37" s="1416"/>
      <c r="SM37" s="1417"/>
      <c r="SN37" s="1417"/>
      <c r="SO37" s="1417"/>
      <c r="SP37" s="1417"/>
      <c r="SQ37" s="1415"/>
      <c r="SR37" s="1415"/>
      <c r="SS37" s="1415"/>
      <c r="ST37" s="1416"/>
      <c r="SU37" s="1416"/>
      <c r="SV37" s="1416"/>
      <c r="SW37" s="1417"/>
      <c r="SX37" s="1417"/>
      <c r="SY37" s="1417"/>
      <c r="SZ37" s="1417"/>
      <c r="TA37" s="1415"/>
      <c r="TB37" s="1415"/>
      <c r="TC37" s="1415"/>
      <c r="TD37" s="1416"/>
      <c r="TE37" s="1416"/>
      <c r="TF37" s="1416"/>
      <c r="TG37" s="1417"/>
      <c r="TH37" s="1417"/>
      <c r="TI37" s="1417"/>
      <c r="TJ37" s="1417"/>
      <c r="TK37" s="1415"/>
      <c r="TL37" s="1415"/>
      <c r="TM37" s="1415"/>
      <c r="TN37" s="1416"/>
      <c r="TO37" s="1416"/>
      <c r="TP37" s="1416"/>
      <c r="TQ37" s="1417"/>
      <c r="TR37" s="1417"/>
      <c r="TS37" s="1417"/>
      <c r="TT37" s="1417"/>
      <c r="TU37" s="1415"/>
      <c r="TV37" s="1415"/>
      <c r="TW37" s="1415"/>
      <c r="TX37" s="1416"/>
      <c r="TY37" s="1416"/>
      <c r="TZ37" s="1416"/>
      <c r="UA37" s="1417"/>
      <c r="UB37" s="1417"/>
      <c r="UC37" s="1417"/>
      <c r="UD37" s="1417"/>
      <c r="UE37" s="1415"/>
      <c r="UF37" s="1415"/>
      <c r="UG37" s="1415"/>
      <c r="UH37" s="1416"/>
      <c r="UI37" s="1416"/>
      <c r="UJ37" s="1416"/>
      <c r="UK37" s="1417"/>
      <c r="UL37" s="1417"/>
      <c r="UM37" s="1417"/>
      <c r="UN37" s="1417"/>
      <c r="UO37" s="1415"/>
      <c r="UP37" s="1415"/>
      <c r="UQ37" s="1415"/>
      <c r="UR37" s="1416"/>
      <c r="US37" s="1416"/>
      <c r="UT37" s="1416"/>
      <c r="UU37" s="1417"/>
      <c r="UV37" s="1417"/>
      <c r="UW37" s="1417"/>
      <c r="UX37" s="1417"/>
      <c r="UY37" s="1415"/>
      <c r="UZ37" s="1415"/>
      <c r="VA37" s="1415"/>
      <c r="VB37" s="1416"/>
      <c r="VC37" s="1416"/>
      <c r="VD37" s="1416"/>
      <c r="VE37" s="1417"/>
      <c r="VF37" s="1417"/>
      <c r="VG37" s="1417"/>
      <c r="VH37" s="1417"/>
      <c r="VI37" s="1415"/>
      <c r="VJ37" s="1415"/>
      <c r="VK37" s="1415"/>
      <c r="VL37" s="1416"/>
      <c r="VM37" s="1416"/>
      <c r="VN37" s="1416"/>
      <c r="VO37" s="1417"/>
      <c r="VP37" s="1417"/>
      <c r="VQ37" s="1417"/>
      <c r="VR37" s="1417"/>
      <c r="VS37" s="1415"/>
      <c r="VT37" s="1415"/>
      <c r="VU37" s="1415"/>
      <c r="VV37" s="1416"/>
      <c r="VW37" s="1416"/>
      <c r="VX37" s="1416"/>
      <c r="VY37" s="1417"/>
      <c r="VZ37" s="1417"/>
      <c r="WA37" s="1417"/>
      <c r="WB37" s="1417"/>
      <c r="WC37" s="1415"/>
      <c r="WD37" s="1415"/>
      <c r="WE37" s="1415"/>
      <c r="WF37" s="1416"/>
      <c r="WG37" s="1416"/>
      <c r="WH37" s="1416"/>
      <c r="WI37" s="1417"/>
      <c r="WJ37" s="1417"/>
      <c r="WK37" s="1417"/>
      <c r="WL37" s="1417"/>
      <c r="WM37" s="1415"/>
      <c r="WN37" s="1415"/>
      <c r="WO37" s="1415"/>
      <c r="WP37" s="1416"/>
      <c r="WQ37" s="1416"/>
      <c r="WR37" s="1416"/>
      <c r="WS37" s="1417"/>
      <c r="WT37" s="1417"/>
      <c r="WU37" s="1417"/>
      <c r="WV37" s="1417"/>
      <c r="WW37" s="1415"/>
      <c r="WX37" s="1415"/>
      <c r="WY37" s="1415"/>
      <c r="WZ37" s="1416"/>
      <c r="XA37" s="1416"/>
      <c r="XB37" s="1416"/>
      <c r="XC37" s="1417"/>
      <c r="XD37" s="1417"/>
      <c r="XE37" s="1417"/>
      <c r="XF37" s="1417"/>
      <c r="XG37" s="1415"/>
      <c r="XH37" s="1415"/>
      <c r="XI37" s="1415"/>
      <c r="XJ37" s="1416"/>
      <c r="XK37" s="1416"/>
      <c r="XL37" s="1416"/>
      <c r="XM37" s="1417"/>
      <c r="XN37" s="1417"/>
      <c r="XO37" s="1417"/>
      <c r="XP37" s="1417"/>
      <c r="XQ37" s="1415"/>
      <c r="XR37" s="1415"/>
      <c r="XS37" s="1415"/>
      <c r="XT37" s="1416"/>
      <c r="XU37" s="1416"/>
      <c r="XV37" s="1416"/>
      <c r="XW37" s="1417"/>
      <c r="XX37" s="1417"/>
      <c r="XY37" s="1417"/>
      <c r="XZ37" s="1417"/>
      <c r="YA37" s="1415"/>
      <c r="YB37" s="1415"/>
      <c r="YC37" s="1415"/>
      <c r="YD37" s="1416"/>
      <c r="YE37" s="1416"/>
      <c r="YF37" s="1416"/>
      <c r="YG37" s="1417"/>
      <c r="YH37" s="1417"/>
      <c r="YI37" s="1417"/>
      <c r="YJ37" s="1417"/>
      <c r="YK37" s="1415"/>
      <c r="YL37" s="1415"/>
      <c r="YM37" s="1415"/>
      <c r="YN37" s="1416"/>
      <c r="YO37" s="1416"/>
      <c r="YP37" s="1416"/>
      <c r="YQ37" s="1417"/>
      <c r="YR37" s="1417"/>
      <c r="YS37" s="1417"/>
      <c r="YT37" s="1417"/>
      <c r="YU37" s="1415"/>
      <c r="YV37" s="1415"/>
      <c r="YW37" s="1415"/>
      <c r="YX37" s="1416"/>
      <c r="YY37" s="1416"/>
      <c r="YZ37" s="1416"/>
      <c r="ZA37" s="1417"/>
      <c r="ZB37" s="1417"/>
      <c r="ZC37" s="1417"/>
      <c r="ZD37" s="1417"/>
      <c r="ZE37" s="1415"/>
      <c r="ZF37" s="1415"/>
      <c r="ZG37" s="1415"/>
      <c r="ZH37" s="1416"/>
      <c r="ZI37" s="1416"/>
      <c r="ZJ37" s="1416"/>
      <c r="ZK37" s="1417"/>
      <c r="ZL37" s="1417"/>
      <c r="ZM37" s="1417"/>
      <c r="ZN37" s="1417"/>
      <c r="ZO37" s="1415"/>
      <c r="ZP37" s="1415"/>
      <c r="ZQ37" s="1415"/>
      <c r="ZR37" s="1416"/>
      <c r="ZS37" s="1416"/>
      <c r="ZT37" s="1416"/>
      <c r="ZU37" s="1417"/>
      <c r="ZV37" s="1417"/>
      <c r="ZW37" s="1417"/>
      <c r="ZX37" s="1417"/>
      <c r="ZY37" s="1415"/>
      <c r="ZZ37" s="1415"/>
      <c r="AAA37" s="1415"/>
      <c r="AAB37" s="1416"/>
      <c r="AAC37" s="1416"/>
      <c r="AAD37" s="1416"/>
      <c r="AAE37" s="1417"/>
      <c r="AAF37" s="1417"/>
      <c r="AAG37" s="1417"/>
      <c r="AAH37" s="1417"/>
      <c r="AAI37" s="1415"/>
      <c r="AAJ37" s="1415"/>
      <c r="AAK37" s="1415"/>
      <c r="AAL37" s="1416"/>
      <c r="AAM37" s="1416"/>
      <c r="AAN37" s="1416"/>
      <c r="AAO37" s="1417"/>
      <c r="AAP37" s="1417"/>
      <c r="AAQ37" s="1417"/>
      <c r="AAR37" s="1417"/>
      <c r="AAS37" s="1415"/>
      <c r="AAT37" s="1415"/>
      <c r="AAU37" s="1415"/>
      <c r="AAV37" s="1416"/>
      <c r="AAW37" s="1416"/>
      <c r="AAX37" s="1416"/>
      <c r="AAY37" s="1417"/>
      <c r="AAZ37" s="1417"/>
      <c r="ABA37" s="1417"/>
      <c r="ABB37" s="1417"/>
      <c r="ABC37" s="1415"/>
      <c r="ABD37" s="1415"/>
      <c r="ABE37" s="1415"/>
      <c r="ABF37" s="1416"/>
      <c r="ABG37" s="1416"/>
      <c r="ABH37" s="1416"/>
      <c r="ABI37" s="1417"/>
      <c r="ABJ37" s="1417"/>
      <c r="ABK37" s="1417"/>
      <c r="ABL37" s="1417"/>
      <c r="ABM37" s="1415"/>
      <c r="ABN37" s="1415"/>
      <c r="ABO37" s="1415"/>
      <c r="ABP37" s="1416"/>
      <c r="ABQ37" s="1416"/>
      <c r="ABR37" s="1416"/>
      <c r="ABS37" s="1417"/>
      <c r="ABT37" s="1417"/>
      <c r="ABU37" s="1417"/>
      <c r="ABV37" s="1417"/>
      <c r="ABW37" s="1415"/>
      <c r="ABX37" s="1415"/>
      <c r="ABY37" s="1415"/>
      <c r="ABZ37" s="1416"/>
      <c r="ACA37" s="1416"/>
      <c r="ACB37" s="1416"/>
      <c r="ACC37" s="1417"/>
      <c r="ACD37" s="1417"/>
      <c r="ACE37" s="1417"/>
      <c r="ACF37" s="1417"/>
      <c r="ACG37" s="1415"/>
      <c r="ACH37" s="1415"/>
      <c r="ACI37" s="1415"/>
      <c r="ACJ37" s="1416"/>
      <c r="ACK37" s="1416"/>
      <c r="ACL37" s="1416"/>
      <c r="ACM37" s="1417"/>
      <c r="ACN37" s="1417"/>
      <c r="ACO37" s="1417"/>
      <c r="ACP37" s="1417"/>
      <c r="ACQ37" s="1415"/>
      <c r="ACR37" s="1415"/>
      <c r="ACS37" s="1415"/>
      <c r="ACT37" s="1416"/>
      <c r="ACU37" s="1416"/>
      <c r="ACV37" s="1416"/>
      <c r="ACW37" s="1417"/>
      <c r="ACX37" s="1417"/>
      <c r="ACY37" s="1417"/>
      <c r="ACZ37" s="1417"/>
      <c r="ADA37" s="1415"/>
      <c r="ADB37" s="1415"/>
      <c r="ADC37" s="1415"/>
      <c r="ADD37" s="1416"/>
      <c r="ADE37" s="1416"/>
      <c r="ADF37" s="1416"/>
      <c r="ADG37" s="1417"/>
      <c r="ADH37" s="1417"/>
      <c r="ADI37" s="1417"/>
      <c r="ADJ37" s="1417"/>
      <c r="ADK37" s="1415"/>
      <c r="ADL37" s="1415"/>
      <c r="ADM37" s="1415"/>
      <c r="ADN37" s="1416"/>
      <c r="ADO37" s="1416"/>
      <c r="ADP37" s="1416"/>
      <c r="ADQ37" s="1417"/>
      <c r="ADR37" s="1417"/>
      <c r="ADS37" s="1417"/>
      <c r="ADT37" s="1417"/>
      <c r="ADU37" s="1415"/>
      <c r="ADV37" s="1415"/>
      <c r="ADW37" s="1415"/>
      <c r="ADX37" s="1416"/>
      <c r="ADY37" s="1416"/>
      <c r="ADZ37" s="1416"/>
      <c r="AEA37" s="1417"/>
      <c r="AEB37" s="1417"/>
      <c r="AEC37" s="1417"/>
      <c r="AED37" s="1417"/>
      <c r="AEE37" s="1415"/>
      <c r="AEF37" s="1415"/>
      <c r="AEG37" s="1415"/>
      <c r="AEH37" s="1416"/>
      <c r="AEI37" s="1416"/>
      <c r="AEJ37" s="1416"/>
      <c r="AEK37" s="1417"/>
      <c r="AEL37" s="1417"/>
      <c r="AEM37" s="1417"/>
      <c r="AEN37" s="1417"/>
      <c r="AEO37" s="1415"/>
      <c r="AEP37" s="1415"/>
      <c r="AEQ37" s="1415"/>
      <c r="AER37" s="1416"/>
      <c r="AES37" s="1416"/>
      <c r="AET37" s="1416"/>
      <c r="AEU37" s="1417"/>
      <c r="AEV37" s="1417"/>
      <c r="AEW37" s="1417"/>
      <c r="AEX37" s="1417"/>
      <c r="AEY37" s="1415"/>
      <c r="AEZ37" s="1415"/>
      <c r="AFA37" s="1415"/>
      <c r="AFB37" s="1416"/>
      <c r="AFC37" s="1416"/>
      <c r="AFD37" s="1416"/>
      <c r="AFE37" s="1417"/>
      <c r="AFF37" s="1417"/>
      <c r="AFG37" s="1417"/>
      <c r="AFH37" s="1417"/>
      <c r="AFI37" s="1415"/>
      <c r="AFJ37" s="1415"/>
      <c r="AFK37" s="1415"/>
      <c r="AFL37" s="1416"/>
      <c r="AFM37" s="1416"/>
      <c r="AFN37" s="1416"/>
      <c r="AFO37" s="1417"/>
      <c r="AFP37" s="1417"/>
      <c r="AFQ37" s="1417"/>
      <c r="AFR37" s="1417"/>
      <c r="AFS37" s="1415"/>
      <c r="AFT37" s="1415"/>
      <c r="AFU37" s="1415"/>
      <c r="AFV37" s="1416"/>
      <c r="AFW37" s="1416"/>
      <c r="AFX37" s="1416"/>
      <c r="AFY37" s="1417"/>
      <c r="AFZ37" s="1417"/>
      <c r="AGA37" s="1417"/>
      <c r="AGB37" s="1417"/>
      <c r="AGC37" s="1415"/>
      <c r="AGD37" s="1415"/>
      <c r="AGE37" s="1415"/>
      <c r="AGF37" s="1416"/>
      <c r="AGG37" s="1416"/>
      <c r="AGH37" s="1416"/>
      <c r="AGI37" s="1417"/>
      <c r="AGJ37" s="1417"/>
      <c r="AGK37" s="1417"/>
      <c r="AGL37" s="1417"/>
      <c r="AGM37" s="1415"/>
      <c r="AGN37" s="1415"/>
      <c r="AGO37" s="1415"/>
      <c r="AGP37" s="1416"/>
      <c r="AGQ37" s="1416"/>
      <c r="AGR37" s="1416"/>
      <c r="AGS37" s="1417"/>
      <c r="AGT37" s="1417"/>
      <c r="AGU37" s="1417"/>
      <c r="AGV37" s="1417"/>
      <c r="AGW37" s="1415"/>
      <c r="AGX37" s="1415"/>
      <c r="AGY37" s="1415"/>
      <c r="AGZ37" s="1416"/>
      <c r="AHA37" s="1416"/>
      <c r="AHB37" s="1416"/>
      <c r="AHC37" s="1417"/>
      <c r="AHD37" s="1417"/>
      <c r="AHE37" s="1417"/>
      <c r="AHF37" s="1417"/>
      <c r="AHG37" s="1415"/>
      <c r="AHH37" s="1415"/>
      <c r="AHI37" s="1415"/>
      <c r="AHJ37" s="1416"/>
      <c r="AHK37" s="1416"/>
      <c r="AHL37" s="1416"/>
      <c r="AHM37" s="1417"/>
      <c r="AHN37" s="1417"/>
      <c r="AHO37" s="1417"/>
      <c r="AHP37" s="1417"/>
      <c r="AHQ37" s="1415"/>
      <c r="AHR37" s="1415"/>
      <c r="AHS37" s="1415"/>
      <c r="AHT37" s="1416"/>
      <c r="AHU37" s="1416"/>
      <c r="AHV37" s="1416"/>
      <c r="AHW37" s="1417"/>
      <c r="AHX37" s="1417"/>
      <c r="AHY37" s="1417"/>
      <c r="AHZ37" s="1417"/>
      <c r="AIA37" s="1415"/>
      <c r="AIB37" s="1415"/>
      <c r="AIC37" s="1415"/>
      <c r="AID37" s="1416"/>
      <c r="AIE37" s="1416"/>
      <c r="AIF37" s="1416"/>
      <c r="AIG37" s="1417"/>
      <c r="AIH37" s="1417"/>
      <c r="AII37" s="1417"/>
      <c r="AIJ37" s="1417"/>
      <c r="AIK37" s="1415"/>
      <c r="AIL37" s="1415"/>
      <c r="AIM37" s="1415"/>
      <c r="AIN37" s="1416"/>
      <c r="AIO37" s="1416"/>
      <c r="AIP37" s="1416"/>
      <c r="AIQ37" s="1417"/>
      <c r="AIR37" s="1417"/>
      <c r="AIS37" s="1417"/>
      <c r="AIT37" s="1417"/>
      <c r="AIU37" s="1415"/>
      <c r="AIV37" s="1415"/>
      <c r="AIW37" s="1415"/>
      <c r="AIX37" s="1416"/>
      <c r="AIY37" s="1416"/>
      <c r="AIZ37" s="1416"/>
      <c r="AJA37" s="1417"/>
      <c r="AJB37" s="1417"/>
      <c r="AJC37" s="1417"/>
      <c r="AJD37" s="1417"/>
      <c r="AJE37" s="1415"/>
      <c r="AJF37" s="1415"/>
      <c r="AJG37" s="1415"/>
      <c r="AJH37" s="1416"/>
      <c r="AJI37" s="1416"/>
      <c r="AJJ37" s="1416"/>
      <c r="AJK37" s="1417"/>
      <c r="AJL37" s="1417"/>
      <c r="AJM37" s="1417"/>
      <c r="AJN37" s="1417"/>
      <c r="AJO37" s="1415"/>
      <c r="AJP37" s="1415"/>
      <c r="AJQ37" s="1415"/>
      <c r="AJR37" s="1416"/>
      <c r="AJS37" s="1416"/>
      <c r="AJT37" s="1416"/>
      <c r="AJU37" s="1417"/>
      <c r="AJV37" s="1417"/>
      <c r="AJW37" s="1417"/>
      <c r="AJX37" s="1417"/>
      <c r="AJY37" s="1415"/>
      <c r="AJZ37" s="1415"/>
      <c r="AKA37" s="1415"/>
      <c r="AKB37" s="1416"/>
      <c r="AKC37" s="1416"/>
      <c r="AKD37" s="1416"/>
      <c r="AKE37" s="1417"/>
      <c r="AKF37" s="1417"/>
      <c r="AKG37" s="1417"/>
      <c r="AKH37" s="1417"/>
      <c r="AKI37" s="1415"/>
      <c r="AKJ37" s="1415"/>
      <c r="AKK37" s="1415"/>
      <c r="AKL37" s="1416"/>
      <c r="AKM37" s="1416"/>
      <c r="AKN37" s="1416"/>
      <c r="AKO37" s="1417"/>
      <c r="AKP37" s="1417"/>
      <c r="AKQ37" s="1417"/>
      <c r="AKR37" s="1417"/>
      <c r="AKS37" s="1415"/>
      <c r="AKT37" s="1415"/>
      <c r="AKU37" s="1415"/>
      <c r="AKV37" s="1416"/>
      <c r="AKW37" s="1416"/>
      <c r="AKX37" s="1416"/>
      <c r="AKY37" s="1417"/>
      <c r="AKZ37" s="1417"/>
      <c r="ALA37" s="1417"/>
      <c r="ALB37" s="1417"/>
      <c r="ALC37" s="1415"/>
      <c r="ALD37" s="1415"/>
      <c r="ALE37" s="1415"/>
      <c r="ALF37" s="1416"/>
      <c r="ALG37" s="1416"/>
      <c r="ALH37" s="1416"/>
      <c r="ALI37" s="1417"/>
      <c r="ALJ37" s="1417"/>
      <c r="ALK37" s="1417"/>
      <c r="ALL37" s="1417"/>
      <c r="ALM37" s="1415"/>
      <c r="ALN37" s="1415"/>
      <c r="ALO37" s="1415"/>
      <c r="ALP37" s="1416"/>
      <c r="ALQ37" s="1416"/>
      <c r="ALR37" s="1416"/>
      <c r="ALS37" s="1417"/>
      <c r="ALT37" s="1417"/>
      <c r="ALU37" s="1417"/>
      <c r="ALV37" s="1417"/>
      <c r="ALW37" s="1415"/>
      <c r="ALX37" s="1415"/>
      <c r="ALY37" s="1415"/>
      <c r="ALZ37" s="1416"/>
      <c r="AMA37" s="1416"/>
      <c r="AMB37" s="1416"/>
      <c r="AMC37" s="1417"/>
      <c r="AMD37" s="1417"/>
      <c r="AME37" s="1417"/>
      <c r="AMF37" s="1417"/>
      <c r="AMG37" s="1415"/>
      <c r="AMH37" s="1415"/>
      <c r="AMI37" s="1415"/>
      <c r="AMJ37" s="1416"/>
      <c r="AMK37" s="1416"/>
      <c r="AML37" s="1416"/>
      <c r="AMM37" s="1417"/>
      <c r="AMN37" s="1417"/>
      <c r="AMO37" s="1417"/>
      <c r="AMP37" s="1417"/>
      <c r="AMQ37" s="1415"/>
      <c r="AMR37" s="1415"/>
      <c r="AMS37" s="1415"/>
      <c r="AMT37" s="1416"/>
      <c r="AMU37" s="1416"/>
      <c r="AMV37" s="1416"/>
      <c r="AMW37" s="1417"/>
      <c r="AMX37" s="1417"/>
      <c r="AMY37" s="1417"/>
      <c r="AMZ37" s="1417"/>
      <c r="ANA37" s="1415"/>
      <c r="ANB37" s="1415"/>
      <c r="ANC37" s="1415"/>
      <c r="AND37" s="1416"/>
      <c r="ANE37" s="1416"/>
      <c r="ANF37" s="1416"/>
      <c r="ANG37" s="1417"/>
      <c r="ANH37" s="1417"/>
      <c r="ANI37" s="1417"/>
      <c r="ANJ37" s="1417"/>
      <c r="ANK37" s="1415"/>
      <c r="ANL37" s="1415"/>
      <c r="ANM37" s="1415"/>
      <c r="ANN37" s="1416"/>
      <c r="ANO37" s="1416"/>
      <c r="ANP37" s="1416"/>
      <c r="ANQ37" s="1417"/>
      <c r="ANR37" s="1417"/>
      <c r="ANS37" s="1417"/>
      <c r="ANT37" s="1417"/>
      <c r="ANU37" s="1415"/>
      <c r="ANV37" s="1415"/>
      <c r="ANW37" s="1415"/>
      <c r="ANX37" s="1416"/>
      <c r="ANY37" s="1416"/>
      <c r="ANZ37" s="1416"/>
      <c r="AOA37" s="1417"/>
      <c r="AOB37" s="1417"/>
      <c r="AOC37" s="1417"/>
      <c r="AOD37" s="1417"/>
      <c r="AOE37" s="1415"/>
      <c r="AOF37" s="1415"/>
      <c r="AOG37" s="1415"/>
      <c r="AOH37" s="1416"/>
      <c r="AOI37" s="1416"/>
      <c r="AOJ37" s="1416"/>
      <c r="AOK37" s="1417"/>
      <c r="AOL37" s="1417"/>
      <c r="AOM37" s="1417"/>
      <c r="AON37" s="1417"/>
      <c r="AOO37" s="1415"/>
      <c r="AOP37" s="1415"/>
      <c r="AOQ37" s="1415"/>
      <c r="AOR37" s="1416"/>
      <c r="AOS37" s="1416"/>
      <c r="AOT37" s="1416"/>
      <c r="AOU37" s="1417"/>
      <c r="AOV37" s="1417"/>
      <c r="AOW37" s="1417"/>
      <c r="AOX37" s="1417"/>
      <c r="AOY37" s="1415"/>
      <c r="AOZ37" s="1415"/>
      <c r="APA37" s="1415"/>
      <c r="APB37" s="1416"/>
      <c r="APC37" s="1416"/>
      <c r="APD37" s="1416"/>
      <c r="APE37" s="1417"/>
      <c r="APF37" s="1417"/>
      <c r="APG37" s="1417"/>
      <c r="APH37" s="1417"/>
      <c r="API37" s="1415"/>
      <c r="APJ37" s="1415"/>
      <c r="APK37" s="1415"/>
      <c r="APL37" s="1416"/>
      <c r="APM37" s="1416"/>
      <c r="APN37" s="1416"/>
      <c r="APO37" s="1417"/>
      <c r="APP37" s="1417"/>
      <c r="APQ37" s="1417"/>
      <c r="APR37" s="1417"/>
      <c r="APS37" s="1415"/>
      <c r="APT37" s="1415"/>
      <c r="APU37" s="1415"/>
      <c r="APV37" s="1416"/>
      <c r="APW37" s="1416"/>
      <c r="APX37" s="1416"/>
      <c r="APY37" s="1417"/>
      <c r="APZ37" s="1417"/>
      <c r="AQA37" s="1417"/>
      <c r="AQB37" s="1417"/>
      <c r="AQC37" s="1415"/>
      <c r="AQD37" s="1415"/>
      <c r="AQE37" s="1415"/>
      <c r="AQF37" s="1416"/>
      <c r="AQG37" s="1416"/>
      <c r="AQH37" s="1416"/>
      <c r="AQI37" s="1417"/>
      <c r="AQJ37" s="1417"/>
      <c r="AQK37" s="1417"/>
      <c r="AQL37" s="1417"/>
      <c r="AQM37" s="1415"/>
      <c r="AQN37" s="1415"/>
      <c r="AQO37" s="1415"/>
      <c r="AQP37" s="1416"/>
      <c r="AQQ37" s="1416"/>
      <c r="AQR37" s="1416"/>
      <c r="AQS37" s="1417"/>
      <c r="AQT37" s="1417"/>
      <c r="AQU37" s="1417"/>
      <c r="AQV37" s="1417"/>
      <c r="AQW37" s="1415"/>
      <c r="AQX37" s="1415"/>
      <c r="AQY37" s="1415"/>
      <c r="AQZ37" s="1416"/>
      <c r="ARA37" s="1416"/>
      <c r="ARB37" s="1416"/>
      <c r="ARC37" s="1417"/>
      <c r="ARD37" s="1417"/>
      <c r="ARE37" s="1417"/>
      <c r="ARF37" s="1417"/>
      <c r="ARG37" s="1415"/>
      <c r="ARH37" s="1415"/>
      <c r="ARI37" s="1415"/>
      <c r="ARJ37" s="1416"/>
      <c r="ARK37" s="1416"/>
      <c r="ARL37" s="1416"/>
      <c r="ARM37" s="1417"/>
      <c r="ARN37" s="1417"/>
      <c r="ARO37" s="1417"/>
      <c r="ARP37" s="1417"/>
      <c r="ARQ37" s="1415"/>
      <c r="ARR37" s="1415"/>
      <c r="ARS37" s="1415"/>
      <c r="ART37" s="1416"/>
      <c r="ARU37" s="1416"/>
      <c r="ARV37" s="1416"/>
      <c r="ARW37" s="1417"/>
      <c r="ARX37" s="1417"/>
      <c r="ARY37" s="1417"/>
      <c r="ARZ37" s="1417"/>
      <c r="ASA37" s="1415"/>
      <c r="ASB37" s="1415"/>
      <c r="ASC37" s="1415"/>
      <c r="ASD37" s="1416"/>
      <c r="ASE37" s="1416"/>
      <c r="ASF37" s="1416"/>
      <c r="ASG37" s="1417"/>
      <c r="ASH37" s="1417"/>
      <c r="ASI37" s="1417"/>
      <c r="ASJ37" s="1417"/>
      <c r="ASK37" s="1415"/>
      <c r="ASL37" s="1415"/>
      <c r="ASM37" s="1415"/>
      <c r="ASN37" s="1416"/>
      <c r="ASO37" s="1416"/>
      <c r="ASP37" s="1416"/>
      <c r="ASQ37" s="1417"/>
      <c r="ASR37" s="1417"/>
      <c r="ASS37" s="1417"/>
      <c r="AST37" s="1417"/>
      <c r="ASU37" s="1415"/>
      <c r="ASV37" s="1415"/>
      <c r="ASW37" s="1415"/>
      <c r="ASX37" s="1416"/>
      <c r="ASY37" s="1416"/>
      <c r="ASZ37" s="1416"/>
      <c r="ATA37" s="1417"/>
      <c r="ATB37" s="1417"/>
      <c r="ATC37" s="1417"/>
      <c r="ATD37" s="1417"/>
      <c r="ATE37" s="1415"/>
      <c r="ATF37" s="1415"/>
      <c r="ATG37" s="1415"/>
      <c r="ATH37" s="1416"/>
      <c r="ATI37" s="1416"/>
      <c r="ATJ37" s="1416"/>
      <c r="ATK37" s="1417"/>
      <c r="ATL37" s="1417"/>
      <c r="ATM37" s="1417"/>
      <c r="ATN37" s="1417"/>
      <c r="ATO37" s="1415"/>
      <c r="ATP37" s="1415"/>
      <c r="ATQ37" s="1415"/>
      <c r="ATR37" s="1416"/>
      <c r="ATS37" s="1416"/>
      <c r="ATT37" s="1416"/>
      <c r="ATU37" s="1417"/>
      <c r="ATV37" s="1417"/>
      <c r="ATW37" s="1417"/>
      <c r="ATX37" s="1417"/>
      <c r="ATY37" s="1415"/>
      <c r="ATZ37" s="1415"/>
      <c r="AUA37" s="1415"/>
      <c r="AUB37" s="1416"/>
      <c r="AUC37" s="1416"/>
      <c r="AUD37" s="1416"/>
      <c r="AUE37" s="1417"/>
      <c r="AUF37" s="1417"/>
      <c r="AUG37" s="1417"/>
      <c r="AUH37" s="1417"/>
      <c r="AUI37" s="1415"/>
      <c r="AUJ37" s="1415"/>
      <c r="AUK37" s="1415"/>
      <c r="AUL37" s="1416"/>
      <c r="AUM37" s="1416"/>
      <c r="AUN37" s="1416"/>
      <c r="AUO37" s="1417"/>
      <c r="AUP37" s="1417"/>
      <c r="AUQ37" s="1417"/>
      <c r="AUR37" s="1417"/>
      <c r="AUS37" s="1415"/>
      <c r="AUT37" s="1415"/>
      <c r="AUU37" s="1415"/>
      <c r="AUV37" s="1416"/>
      <c r="AUW37" s="1416"/>
      <c r="AUX37" s="1416"/>
      <c r="AUY37" s="1417"/>
      <c r="AUZ37" s="1417"/>
      <c r="AVA37" s="1417"/>
      <c r="AVB37" s="1417"/>
      <c r="AVC37" s="1415"/>
      <c r="AVD37" s="1415"/>
      <c r="AVE37" s="1415"/>
      <c r="AVF37" s="1416"/>
      <c r="AVG37" s="1416"/>
      <c r="AVH37" s="1416"/>
      <c r="AVI37" s="1417"/>
      <c r="AVJ37" s="1417"/>
      <c r="AVK37" s="1417"/>
      <c r="AVL37" s="1417"/>
      <c r="AVM37" s="1415"/>
      <c r="AVN37" s="1415"/>
      <c r="AVO37" s="1415"/>
      <c r="AVP37" s="1416"/>
      <c r="AVQ37" s="1416"/>
      <c r="AVR37" s="1416"/>
      <c r="AVS37" s="1417"/>
      <c r="AVT37" s="1417"/>
      <c r="AVU37" s="1417"/>
      <c r="AVV37" s="1417"/>
      <c r="AVW37" s="1415"/>
      <c r="AVX37" s="1415"/>
      <c r="AVY37" s="1415"/>
      <c r="AVZ37" s="1416"/>
      <c r="AWA37" s="1416"/>
      <c r="AWB37" s="1416"/>
      <c r="AWC37" s="1417"/>
      <c r="AWD37" s="1417"/>
      <c r="AWE37" s="1417"/>
      <c r="AWF37" s="1417"/>
      <c r="AWG37" s="1415"/>
      <c r="AWH37" s="1415"/>
      <c r="AWI37" s="1415"/>
      <c r="AWJ37" s="1416"/>
      <c r="AWK37" s="1416"/>
      <c r="AWL37" s="1416"/>
      <c r="AWM37" s="1417"/>
      <c r="AWN37" s="1417"/>
      <c r="AWO37" s="1417"/>
      <c r="AWP37" s="1417"/>
      <c r="AWQ37" s="1415"/>
      <c r="AWR37" s="1415"/>
      <c r="AWS37" s="1415"/>
      <c r="AWT37" s="1416"/>
      <c r="AWU37" s="1416"/>
      <c r="AWV37" s="1416"/>
      <c r="AWW37" s="1417"/>
      <c r="AWX37" s="1417"/>
      <c r="AWY37" s="1417"/>
      <c r="AWZ37" s="1417"/>
      <c r="AXA37" s="1415"/>
      <c r="AXB37" s="1415"/>
      <c r="AXC37" s="1415"/>
      <c r="AXD37" s="1416"/>
      <c r="AXE37" s="1416"/>
      <c r="AXF37" s="1416"/>
      <c r="AXG37" s="1417"/>
      <c r="AXH37" s="1417"/>
      <c r="AXI37" s="1417"/>
      <c r="AXJ37" s="1417"/>
      <c r="AXK37" s="1415"/>
      <c r="AXL37" s="1415"/>
      <c r="AXM37" s="1415"/>
      <c r="AXN37" s="1416"/>
      <c r="AXO37" s="1416"/>
      <c r="AXP37" s="1416"/>
      <c r="AXQ37" s="1417"/>
      <c r="AXR37" s="1417"/>
      <c r="AXS37" s="1417"/>
      <c r="AXT37" s="1417"/>
      <c r="AXU37" s="1415"/>
      <c r="AXV37" s="1415"/>
      <c r="AXW37" s="1415"/>
      <c r="AXX37" s="1416"/>
      <c r="AXY37" s="1416"/>
      <c r="AXZ37" s="1416"/>
      <c r="AYA37" s="1417"/>
      <c r="AYB37" s="1417"/>
      <c r="AYC37" s="1417"/>
      <c r="AYD37" s="1417"/>
      <c r="AYE37" s="1415"/>
      <c r="AYF37" s="1415"/>
      <c r="AYG37" s="1415"/>
      <c r="AYH37" s="1416"/>
      <c r="AYI37" s="1416"/>
      <c r="AYJ37" s="1416"/>
      <c r="AYK37" s="1417"/>
      <c r="AYL37" s="1417"/>
      <c r="AYM37" s="1417"/>
      <c r="AYN37" s="1417"/>
      <c r="AYO37" s="1415"/>
      <c r="AYP37" s="1415"/>
      <c r="AYQ37" s="1415"/>
      <c r="AYR37" s="1416"/>
      <c r="AYS37" s="1416"/>
      <c r="AYT37" s="1416"/>
      <c r="AYU37" s="1417"/>
      <c r="AYV37" s="1417"/>
      <c r="AYW37" s="1417"/>
      <c r="AYX37" s="1417"/>
      <c r="AYY37" s="1415"/>
      <c r="AYZ37" s="1415"/>
      <c r="AZA37" s="1415"/>
      <c r="AZB37" s="1416"/>
      <c r="AZC37" s="1416"/>
      <c r="AZD37" s="1416"/>
      <c r="AZE37" s="1417"/>
      <c r="AZF37" s="1417"/>
      <c r="AZG37" s="1417"/>
      <c r="AZH37" s="1417"/>
      <c r="AZI37" s="1415"/>
      <c r="AZJ37" s="1415"/>
      <c r="AZK37" s="1415"/>
      <c r="AZL37" s="1416"/>
      <c r="AZM37" s="1416"/>
      <c r="AZN37" s="1416"/>
      <c r="AZO37" s="1417"/>
      <c r="AZP37" s="1417"/>
      <c r="AZQ37" s="1417"/>
      <c r="AZR37" s="1417"/>
      <c r="AZS37" s="1415"/>
      <c r="AZT37" s="1415"/>
      <c r="AZU37" s="1415"/>
      <c r="AZV37" s="1416"/>
      <c r="AZW37" s="1416"/>
      <c r="AZX37" s="1416"/>
      <c r="AZY37" s="1417"/>
      <c r="AZZ37" s="1417"/>
      <c r="BAA37" s="1417"/>
      <c r="BAB37" s="1417"/>
      <c r="BAC37" s="1415"/>
      <c r="BAD37" s="1415"/>
      <c r="BAE37" s="1415"/>
      <c r="BAF37" s="1416"/>
      <c r="BAG37" s="1416"/>
      <c r="BAH37" s="1416"/>
      <c r="BAI37" s="1417"/>
      <c r="BAJ37" s="1417"/>
      <c r="BAK37" s="1417"/>
      <c r="BAL37" s="1417"/>
      <c r="BAM37" s="1415"/>
      <c r="BAN37" s="1415"/>
      <c r="BAO37" s="1415"/>
      <c r="BAP37" s="1416"/>
      <c r="BAQ37" s="1416"/>
      <c r="BAR37" s="1416"/>
      <c r="BAS37" s="1417"/>
      <c r="BAT37" s="1417"/>
      <c r="BAU37" s="1417"/>
      <c r="BAV37" s="1417"/>
      <c r="BAW37" s="1415"/>
      <c r="BAX37" s="1415"/>
      <c r="BAY37" s="1415"/>
      <c r="BAZ37" s="1416"/>
      <c r="BBA37" s="1416"/>
      <c r="BBB37" s="1416"/>
      <c r="BBC37" s="1417"/>
      <c r="BBD37" s="1417"/>
      <c r="BBE37" s="1417"/>
      <c r="BBF37" s="1417"/>
      <c r="BBG37" s="1415"/>
      <c r="BBH37" s="1415"/>
      <c r="BBI37" s="1415"/>
      <c r="BBJ37" s="1416"/>
      <c r="BBK37" s="1416"/>
      <c r="BBL37" s="1416"/>
      <c r="BBM37" s="1417"/>
      <c r="BBN37" s="1417"/>
      <c r="BBO37" s="1417"/>
      <c r="BBP37" s="1417"/>
      <c r="BBQ37" s="1415"/>
      <c r="BBR37" s="1415"/>
      <c r="BBS37" s="1415"/>
      <c r="BBT37" s="1416"/>
      <c r="BBU37" s="1416"/>
      <c r="BBV37" s="1416"/>
      <c r="BBW37" s="1417"/>
      <c r="BBX37" s="1417"/>
      <c r="BBY37" s="1417"/>
      <c r="BBZ37" s="1417"/>
      <c r="BCA37" s="1415"/>
      <c r="BCB37" s="1415"/>
      <c r="BCC37" s="1415"/>
      <c r="BCD37" s="1416"/>
      <c r="BCE37" s="1416"/>
      <c r="BCF37" s="1416"/>
      <c r="BCG37" s="1417"/>
      <c r="BCH37" s="1417"/>
      <c r="BCI37" s="1417"/>
      <c r="BCJ37" s="1417"/>
      <c r="BCK37" s="1415"/>
      <c r="BCL37" s="1415"/>
      <c r="BCM37" s="1415"/>
      <c r="BCN37" s="1416"/>
      <c r="BCO37" s="1416"/>
      <c r="BCP37" s="1416"/>
      <c r="BCQ37" s="1417"/>
      <c r="BCR37" s="1417"/>
      <c r="BCS37" s="1417"/>
      <c r="BCT37" s="1417"/>
      <c r="BCU37" s="1415"/>
      <c r="BCV37" s="1415"/>
      <c r="BCW37" s="1415"/>
      <c r="BCX37" s="1416"/>
      <c r="BCY37" s="1416"/>
      <c r="BCZ37" s="1416"/>
      <c r="BDA37" s="1417"/>
      <c r="BDB37" s="1417"/>
      <c r="BDC37" s="1417"/>
      <c r="BDD37" s="1417"/>
      <c r="BDE37" s="1415"/>
      <c r="BDF37" s="1415"/>
      <c r="BDG37" s="1415"/>
      <c r="BDH37" s="1416"/>
      <c r="BDI37" s="1416"/>
      <c r="BDJ37" s="1416"/>
      <c r="BDK37" s="1417"/>
      <c r="BDL37" s="1417"/>
      <c r="BDM37" s="1417"/>
      <c r="BDN37" s="1417"/>
      <c r="BDO37" s="1415"/>
      <c r="BDP37" s="1415"/>
      <c r="BDQ37" s="1415"/>
      <c r="BDR37" s="1416"/>
      <c r="BDS37" s="1416"/>
      <c r="BDT37" s="1416"/>
      <c r="BDU37" s="1417"/>
      <c r="BDV37" s="1417"/>
      <c r="BDW37" s="1417"/>
      <c r="BDX37" s="1417"/>
      <c r="BDY37" s="1415"/>
      <c r="BDZ37" s="1415"/>
      <c r="BEA37" s="1415"/>
      <c r="BEB37" s="1416"/>
      <c r="BEC37" s="1416"/>
      <c r="BED37" s="1416"/>
      <c r="BEE37" s="1417"/>
      <c r="BEF37" s="1417"/>
      <c r="BEG37" s="1417"/>
      <c r="BEH37" s="1417"/>
      <c r="BEI37" s="1415"/>
      <c r="BEJ37" s="1415"/>
      <c r="BEK37" s="1415"/>
      <c r="BEL37" s="1416"/>
      <c r="BEM37" s="1416"/>
      <c r="BEN37" s="1416"/>
      <c r="BEO37" s="1417"/>
      <c r="BEP37" s="1417"/>
      <c r="BEQ37" s="1417"/>
      <c r="BER37" s="1417"/>
      <c r="BES37" s="1415"/>
      <c r="BET37" s="1415"/>
      <c r="BEU37" s="1415"/>
      <c r="BEV37" s="1416"/>
      <c r="BEW37" s="1416"/>
      <c r="BEX37" s="1416"/>
      <c r="BEY37" s="1417"/>
      <c r="BEZ37" s="1417"/>
      <c r="BFA37" s="1417"/>
      <c r="BFB37" s="1417"/>
      <c r="BFC37" s="1415"/>
      <c r="BFD37" s="1415"/>
      <c r="BFE37" s="1415"/>
      <c r="BFF37" s="1416"/>
      <c r="BFG37" s="1416"/>
      <c r="BFH37" s="1416"/>
      <c r="BFI37" s="1417"/>
      <c r="BFJ37" s="1417"/>
      <c r="BFK37" s="1417"/>
      <c r="BFL37" s="1417"/>
      <c r="BFM37" s="1415"/>
      <c r="BFN37" s="1415"/>
      <c r="BFO37" s="1415"/>
      <c r="BFP37" s="1416"/>
      <c r="BFQ37" s="1416"/>
      <c r="BFR37" s="1416"/>
      <c r="BFS37" s="1417"/>
      <c r="BFT37" s="1417"/>
      <c r="BFU37" s="1417"/>
      <c r="BFV37" s="1417"/>
      <c r="BFW37" s="1415"/>
      <c r="BFX37" s="1415"/>
      <c r="BFY37" s="1415"/>
      <c r="BFZ37" s="1416"/>
      <c r="BGA37" s="1416"/>
      <c r="BGB37" s="1416"/>
      <c r="BGC37" s="1417"/>
      <c r="BGD37" s="1417"/>
      <c r="BGE37" s="1417"/>
      <c r="BGF37" s="1417"/>
      <c r="BGG37" s="1415"/>
      <c r="BGH37" s="1415"/>
      <c r="BGI37" s="1415"/>
      <c r="BGJ37" s="1416"/>
      <c r="BGK37" s="1416"/>
      <c r="BGL37" s="1416"/>
      <c r="BGM37" s="1417"/>
      <c r="BGN37" s="1417"/>
      <c r="BGO37" s="1417"/>
      <c r="BGP37" s="1417"/>
      <c r="BGQ37" s="1415"/>
      <c r="BGR37" s="1415"/>
      <c r="BGS37" s="1415"/>
      <c r="BGT37" s="1416"/>
      <c r="BGU37" s="1416"/>
      <c r="BGV37" s="1416"/>
      <c r="BGW37" s="1417"/>
      <c r="BGX37" s="1417"/>
      <c r="BGY37" s="1417"/>
      <c r="BGZ37" s="1417"/>
      <c r="BHA37" s="1415"/>
      <c r="BHB37" s="1415"/>
      <c r="BHC37" s="1415"/>
      <c r="BHD37" s="1416"/>
      <c r="BHE37" s="1416"/>
      <c r="BHF37" s="1416"/>
      <c r="BHG37" s="1417"/>
      <c r="BHH37" s="1417"/>
      <c r="BHI37" s="1417"/>
      <c r="BHJ37" s="1417"/>
      <c r="BHK37" s="1415"/>
      <c r="BHL37" s="1415"/>
      <c r="BHM37" s="1415"/>
      <c r="BHN37" s="1416"/>
      <c r="BHO37" s="1416"/>
      <c r="BHP37" s="1416"/>
      <c r="BHQ37" s="1417"/>
      <c r="BHR37" s="1417"/>
      <c r="BHS37" s="1417"/>
      <c r="BHT37" s="1417"/>
      <c r="BHU37" s="1415"/>
      <c r="BHV37" s="1415"/>
      <c r="BHW37" s="1415"/>
      <c r="BHX37" s="1416"/>
      <c r="BHY37" s="1416"/>
      <c r="BHZ37" s="1416"/>
      <c r="BIA37" s="1417"/>
      <c r="BIB37" s="1417"/>
      <c r="BIC37" s="1417"/>
      <c r="BID37" s="1417"/>
      <c r="BIE37" s="1415"/>
      <c r="BIF37" s="1415"/>
      <c r="BIG37" s="1415"/>
      <c r="BIH37" s="1416"/>
      <c r="BII37" s="1416"/>
      <c r="BIJ37" s="1416"/>
      <c r="BIK37" s="1417"/>
      <c r="BIL37" s="1417"/>
      <c r="BIM37" s="1417"/>
      <c r="BIN37" s="1417"/>
      <c r="BIO37" s="1415"/>
      <c r="BIP37" s="1415"/>
      <c r="BIQ37" s="1415"/>
      <c r="BIR37" s="1416"/>
      <c r="BIS37" s="1416"/>
      <c r="BIT37" s="1416"/>
      <c r="BIU37" s="1417"/>
      <c r="BIV37" s="1417"/>
      <c r="BIW37" s="1417"/>
      <c r="BIX37" s="1417"/>
      <c r="BIY37" s="1415"/>
      <c r="BIZ37" s="1415"/>
      <c r="BJA37" s="1415"/>
      <c r="BJB37" s="1416"/>
      <c r="BJC37" s="1416"/>
      <c r="BJD37" s="1416"/>
      <c r="BJE37" s="1417"/>
      <c r="BJF37" s="1417"/>
      <c r="BJG37" s="1417"/>
      <c r="BJH37" s="1417"/>
      <c r="BJI37" s="1415"/>
      <c r="BJJ37" s="1415"/>
      <c r="BJK37" s="1415"/>
      <c r="BJL37" s="1416"/>
      <c r="BJM37" s="1416"/>
      <c r="BJN37" s="1416"/>
      <c r="BJO37" s="1417"/>
      <c r="BJP37" s="1417"/>
      <c r="BJQ37" s="1417"/>
      <c r="BJR37" s="1417"/>
      <c r="BJS37" s="1415"/>
      <c r="BJT37" s="1415"/>
      <c r="BJU37" s="1415"/>
      <c r="BJV37" s="1416"/>
      <c r="BJW37" s="1416"/>
      <c r="BJX37" s="1416"/>
      <c r="BJY37" s="1417"/>
      <c r="BJZ37" s="1417"/>
      <c r="BKA37" s="1417"/>
      <c r="BKB37" s="1417"/>
      <c r="BKC37" s="1415"/>
      <c r="BKD37" s="1415"/>
      <c r="BKE37" s="1415"/>
      <c r="BKF37" s="1416"/>
      <c r="BKG37" s="1416"/>
      <c r="BKH37" s="1416"/>
      <c r="BKI37" s="1417"/>
      <c r="BKJ37" s="1417"/>
      <c r="BKK37" s="1417"/>
      <c r="BKL37" s="1417"/>
      <c r="BKM37" s="1415"/>
      <c r="BKN37" s="1415"/>
      <c r="BKO37" s="1415"/>
      <c r="BKP37" s="1416"/>
      <c r="BKQ37" s="1416"/>
      <c r="BKR37" s="1416"/>
      <c r="BKS37" s="1417"/>
      <c r="BKT37" s="1417"/>
      <c r="BKU37" s="1417"/>
      <c r="BKV37" s="1417"/>
      <c r="BKW37" s="1415"/>
      <c r="BKX37" s="1415"/>
      <c r="BKY37" s="1415"/>
      <c r="BKZ37" s="1416"/>
      <c r="BLA37" s="1416"/>
      <c r="BLB37" s="1416"/>
      <c r="BLC37" s="1417"/>
      <c r="BLD37" s="1417"/>
      <c r="BLE37" s="1417"/>
      <c r="BLF37" s="1417"/>
      <c r="BLG37" s="1415"/>
      <c r="BLH37" s="1415"/>
      <c r="BLI37" s="1415"/>
      <c r="BLJ37" s="1416"/>
      <c r="BLK37" s="1416"/>
      <c r="BLL37" s="1416"/>
      <c r="BLM37" s="1417"/>
      <c r="BLN37" s="1417"/>
      <c r="BLO37" s="1417"/>
      <c r="BLP37" s="1417"/>
      <c r="BLQ37" s="1415"/>
      <c r="BLR37" s="1415"/>
      <c r="BLS37" s="1415"/>
      <c r="BLT37" s="1416"/>
      <c r="BLU37" s="1416"/>
      <c r="BLV37" s="1416"/>
      <c r="BLW37" s="1417"/>
      <c r="BLX37" s="1417"/>
      <c r="BLY37" s="1417"/>
      <c r="BLZ37" s="1417"/>
      <c r="BMA37" s="1415"/>
      <c r="BMB37" s="1415"/>
      <c r="BMC37" s="1415"/>
      <c r="BMD37" s="1416"/>
      <c r="BME37" s="1416"/>
      <c r="BMF37" s="1416"/>
      <c r="BMG37" s="1417"/>
      <c r="BMH37" s="1417"/>
      <c r="BMI37" s="1417"/>
      <c r="BMJ37" s="1417"/>
      <c r="BMK37" s="1415"/>
      <c r="BML37" s="1415"/>
      <c r="BMM37" s="1415"/>
      <c r="BMN37" s="1416"/>
      <c r="BMO37" s="1416"/>
      <c r="BMP37" s="1416"/>
      <c r="BMQ37" s="1417"/>
      <c r="BMR37" s="1417"/>
      <c r="BMS37" s="1417"/>
      <c r="BMT37" s="1417"/>
      <c r="BMU37" s="1415"/>
      <c r="BMV37" s="1415"/>
      <c r="BMW37" s="1415"/>
      <c r="BMX37" s="1416"/>
      <c r="BMY37" s="1416"/>
      <c r="BMZ37" s="1416"/>
      <c r="BNA37" s="1417"/>
      <c r="BNB37" s="1417"/>
      <c r="BNC37" s="1417"/>
      <c r="BND37" s="1417"/>
      <c r="BNE37" s="1415"/>
      <c r="BNF37" s="1415"/>
      <c r="BNG37" s="1415"/>
      <c r="BNH37" s="1416"/>
      <c r="BNI37" s="1416"/>
      <c r="BNJ37" s="1416"/>
      <c r="BNK37" s="1417"/>
      <c r="BNL37" s="1417"/>
      <c r="BNM37" s="1417"/>
      <c r="BNN37" s="1417"/>
      <c r="BNO37" s="1415"/>
      <c r="BNP37" s="1415"/>
      <c r="BNQ37" s="1415"/>
      <c r="BNR37" s="1416"/>
      <c r="BNS37" s="1416"/>
      <c r="BNT37" s="1416"/>
      <c r="BNU37" s="1417"/>
      <c r="BNV37" s="1417"/>
      <c r="BNW37" s="1417"/>
      <c r="BNX37" s="1417"/>
      <c r="BNY37" s="1415"/>
      <c r="BNZ37" s="1415"/>
      <c r="BOA37" s="1415"/>
      <c r="BOB37" s="1416"/>
      <c r="BOC37" s="1416"/>
      <c r="BOD37" s="1416"/>
      <c r="BOE37" s="1417"/>
      <c r="BOF37" s="1417"/>
      <c r="BOG37" s="1417"/>
      <c r="BOH37" s="1417"/>
      <c r="BOI37" s="1415"/>
      <c r="BOJ37" s="1415"/>
      <c r="BOK37" s="1415"/>
      <c r="BOL37" s="1416"/>
      <c r="BOM37" s="1416"/>
      <c r="BON37" s="1416"/>
      <c r="BOO37" s="1417"/>
      <c r="BOP37" s="1417"/>
      <c r="BOQ37" s="1417"/>
      <c r="BOR37" s="1417"/>
      <c r="BOS37" s="1415"/>
      <c r="BOT37" s="1415"/>
      <c r="BOU37" s="1415"/>
      <c r="BOV37" s="1416"/>
      <c r="BOW37" s="1416"/>
      <c r="BOX37" s="1416"/>
      <c r="BOY37" s="1417"/>
      <c r="BOZ37" s="1417"/>
      <c r="BPA37" s="1417"/>
      <c r="BPB37" s="1417"/>
      <c r="BPC37" s="1415"/>
      <c r="BPD37" s="1415"/>
      <c r="BPE37" s="1415"/>
      <c r="BPF37" s="1416"/>
      <c r="BPG37" s="1416"/>
      <c r="BPH37" s="1416"/>
      <c r="BPI37" s="1417"/>
      <c r="BPJ37" s="1417"/>
      <c r="BPK37" s="1417"/>
      <c r="BPL37" s="1417"/>
      <c r="BPM37" s="1415"/>
      <c r="BPN37" s="1415"/>
      <c r="BPO37" s="1415"/>
      <c r="BPP37" s="1416"/>
      <c r="BPQ37" s="1416"/>
      <c r="BPR37" s="1416"/>
      <c r="BPS37" s="1417"/>
      <c r="BPT37" s="1417"/>
      <c r="BPU37" s="1417"/>
      <c r="BPV37" s="1417"/>
      <c r="BPW37" s="1415"/>
      <c r="BPX37" s="1415"/>
      <c r="BPY37" s="1415"/>
      <c r="BPZ37" s="1416"/>
      <c r="BQA37" s="1416"/>
      <c r="BQB37" s="1416"/>
      <c r="BQC37" s="1417"/>
      <c r="BQD37" s="1417"/>
      <c r="BQE37" s="1417"/>
      <c r="BQF37" s="1417"/>
      <c r="BQG37" s="1415"/>
      <c r="BQH37" s="1415"/>
      <c r="BQI37" s="1415"/>
      <c r="BQJ37" s="1416"/>
      <c r="BQK37" s="1416"/>
      <c r="BQL37" s="1416"/>
      <c r="BQM37" s="1417"/>
      <c r="BQN37" s="1417"/>
      <c r="BQO37" s="1417"/>
      <c r="BQP37" s="1417"/>
      <c r="BQQ37" s="1415"/>
      <c r="BQR37" s="1415"/>
      <c r="BQS37" s="1415"/>
      <c r="BQT37" s="1416"/>
      <c r="BQU37" s="1416"/>
      <c r="BQV37" s="1416"/>
      <c r="BQW37" s="1417"/>
      <c r="BQX37" s="1417"/>
      <c r="BQY37" s="1417"/>
      <c r="BQZ37" s="1417"/>
      <c r="BRA37" s="1415"/>
      <c r="BRB37" s="1415"/>
      <c r="BRC37" s="1415"/>
      <c r="BRD37" s="1416"/>
      <c r="BRE37" s="1416"/>
      <c r="BRF37" s="1416"/>
      <c r="BRG37" s="1417"/>
      <c r="BRH37" s="1417"/>
      <c r="BRI37" s="1417"/>
      <c r="BRJ37" s="1417"/>
      <c r="BRK37" s="1415"/>
      <c r="BRL37" s="1415"/>
      <c r="BRM37" s="1415"/>
      <c r="BRN37" s="1416"/>
      <c r="BRO37" s="1416"/>
      <c r="BRP37" s="1416"/>
      <c r="BRQ37" s="1417"/>
      <c r="BRR37" s="1417"/>
      <c r="BRS37" s="1417"/>
      <c r="BRT37" s="1417"/>
      <c r="BRU37" s="1415"/>
      <c r="BRV37" s="1415"/>
      <c r="BRW37" s="1415"/>
      <c r="BRX37" s="1416"/>
      <c r="BRY37" s="1416"/>
      <c r="BRZ37" s="1416"/>
      <c r="BSA37" s="1417"/>
      <c r="BSB37" s="1417"/>
      <c r="BSC37" s="1417"/>
      <c r="BSD37" s="1417"/>
      <c r="BSE37" s="1415"/>
      <c r="BSF37" s="1415"/>
      <c r="BSG37" s="1415"/>
      <c r="BSH37" s="1416"/>
      <c r="BSI37" s="1416"/>
      <c r="BSJ37" s="1416"/>
      <c r="BSK37" s="1417"/>
      <c r="BSL37" s="1417"/>
      <c r="BSM37" s="1417"/>
      <c r="BSN37" s="1417"/>
      <c r="BSO37" s="1415"/>
      <c r="BSP37" s="1415"/>
      <c r="BSQ37" s="1415"/>
      <c r="BSR37" s="1416"/>
      <c r="BSS37" s="1416"/>
      <c r="BST37" s="1416"/>
      <c r="BSU37" s="1417"/>
      <c r="BSV37" s="1417"/>
      <c r="BSW37" s="1417"/>
      <c r="BSX37" s="1417"/>
      <c r="BSY37" s="1415"/>
      <c r="BSZ37" s="1415"/>
      <c r="BTA37" s="1415"/>
      <c r="BTB37" s="1416"/>
      <c r="BTC37" s="1416"/>
      <c r="BTD37" s="1416"/>
      <c r="BTE37" s="1417"/>
      <c r="BTF37" s="1417"/>
      <c r="BTG37" s="1417"/>
      <c r="BTH37" s="1417"/>
      <c r="BTI37" s="1415"/>
      <c r="BTJ37" s="1415"/>
      <c r="BTK37" s="1415"/>
      <c r="BTL37" s="1416"/>
      <c r="BTM37" s="1416"/>
      <c r="BTN37" s="1416"/>
      <c r="BTO37" s="1417"/>
      <c r="BTP37" s="1417"/>
      <c r="BTQ37" s="1417"/>
      <c r="BTR37" s="1417"/>
      <c r="BTS37" s="1415"/>
      <c r="BTT37" s="1415"/>
      <c r="BTU37" s="1415"/>
      <c r="BTV37" s="1416"/>
      <c r="BTW37" s="1416"/>
      <c r="BTX37" s="1416"/>
      <c r="BTY37" s="1417"/>
      <c r="BTZ37" s="1417"/>
      <c r="BUA37" s="1417"/>
      <c r="BUB37" s="1417"/>
      <c r="BUC37" s="1415"/>
      <c r="BUD37" s="1415"/>
      <c r="BUE37" s="1415"/>
      <c r="BUF37" s="1416"/>
      <c r="BUG37" s="1416"/>
      <c r="BUH37" s="1416"/>
      <c r="BUI37" s="1417"/>
      <c r="BUJ37" s="1417"/>
      <c r="BUK37" s="1417"/>
      <c r="BUL37" s="1417"/>
      <c r="BUM37" s="1415"/>
      <c r="BUN37" s="1415"/>
      <c r="BUO37" s="1415"/>
      <c r="BUP37" s="1416"/>
      <c r="BUQ37" s="1416"/>
      <c r="BUR37" s="1416"/>
      <c r="BUS37" s="1417"/>
      <c r="BUT37" s="1417"/>
      <c r="BUU37" s="1417"/>
      <c r="BUV37" s="1417"/>
      <c r="BUW37" s="1415"/>
      <c r="BUX37" s="1415"/>
      <c r="BUY37" s="1415"/>
      <c r="BUZ37" s="1416"/>
      <c r="BVA37" s="1416"/>
      <c r="BVB37" s="1416"/>
      <c r="BVC37" s="1417"/>
      <c r="BVD37" s="1417"/>
      <c r="BVE37" s="1417"/>
      <c r="BVF37" s="1417"/>
      <c r="BVG37" s="1415"/>
      <c r="BVH37" s="1415"/>
      <c r="BVI37" s="1415"/>
      <c r="BVJ37" s="1416"/>
      <c r="BVK37" s="1416"/>
      <c r="BVL37" s="1416"/>
      <c r="BVM37" s="1417"/>
      <c r="BVN37" s="1417"/>
      <c r="BVO37" s="1417"/>
      <c r="BVP37" s="1417"/>
      <c r="BVQ37" s="1415"/>
      <c r="BVR37" s="1415"/>
      <c r="BVS37" s="1415"/>
      <c r="BVT37" s="1416"/>
      <c r="BVU37" s="1416"/>
      <c r="BVV37" s="1416"/>
      <c r="BVW37" s="1417"/>
      <c r="BVX37" s="1417"/>
      <c r="BVY37" s="1417"/>
      <c r="BVZ37" s="1417"/>
      <c r="BWA37" s="1415"/>
      <c r="BWB37" s="1415"/>
      <c r="BWC37" s="1415"/>
      <c r="BWD37" s="1416"/>
      <c r="BWE37" s="1416"/>
      <c r="BWF37" s="1416"/>
      <c r="BWG37" s="1417"/>
      <c r="BWH37" s="1417"/>
      <c r="BWI37" s="1417"/>
      <c r="BWJ37" s="1417"/>
      <c r="BWK37" s="1415"/>
      <c r="BWL37" s="1415"/>
      <c r="BWM37" s="1415"/>
      <c r="BWN37" s="1416"/>
      <c r="BWO37" s="1416"/>
      <c r="BWP37" s="1416"/>
      <c r="BWQ37" s="1417"/>
      <c r="BWR37" s="1417"/>
      <c r="BWS37" s="1417"/>
      <c r="BWT37" s="1417"/>
      <c r="BWU37" s="1415"/>
      <c r="BWV37" s="1415"/>
      <c r="BWW37" s="1415"/>
      <c r="BWX37" s="1416"/>
      <c r="BWY37" s="1416"/>
      <c r="BWZ37" s="1416"/>
      <c r="BXA37" s="1417"/>
      <c r="BXB37" s="1417"/>
      <c r="BXC37" s="1417"/>
      <c r="BXD37" s="1417"/>
      <c r="BXE37" s="1415"/>
      <c r="BXF37" s="1415"/>
      <c r="BXG37" s="1415"/>
      <c r="BXH37" s="1416"/>
      <c r="BXI37" s="1416"/>
      <c r="BXJ37" s="1416"/>
      <c r="BXK37" s="1417"/>
      <c r="BXL37" s="1417"/>
      <c r="BXM37" s="1417"/>
      <c r="BXN37" s="1417"/>
      <c r="BXO37" s="1415"/>
      <c r="BXP37" s="1415"/>
      <c r="BXQ37" s="1415"/>
      <c r="BXR37" s="1416"/>
      <c r="BXS37" s="1416"/>
      <c r="BXT37" s="1416"/>
      <c r="BXU37" s="1417"/>
      <c r="BXV37" s="1417"/>
      <c r="BXW37" s="1417"/>
      <c r="BXX37" s="1417"/>
      <c r="BXY37" s="1415"/>
      <c r="BXZ37" s="1415"/>
      <c r="BYA37" s="1415"/>
      <c r="BYB37" s="1416"/>
      <c r="BYC37" s="1416"/>
      <c r="BYD37" s="1416"/>
      <c r="BYE37" s="1417"/>
      <c r="BYF37" s="1417"/>
      <c r="BYG37" s="1417"/>
      <c r="BYH37" s="1417"/>
      <c r="BYI37" s="1415"/>
      <c r="BYJ37" s="1415"/>
      <c r="BYK37" s="1415"/>
      <c r="BYL37" s="1416"/>
      <c r="BYM37" s="1416"/>
      <c r="BYN37" s="1416"/>
      <c r="BYO37" s="1417"/>
      <c r="BYP37" s="1417"/>
      <c r="BYQ37" s="1417"/>
      <c r="BYR37" s="1417"/>
      <c r="BYS37" s="1415"/>
      <c r="BYT37" s="1415"/>
      <c r="BYU37" s="1415"/>
      <c r="BYV37" s="1416"/>
      <c r="BYW37" s="1416"/>
      <c r="BYX37" s="1416"/>
      <c r="BYY37" s="1417"/>
      <c r="BYZ37" s="1417"/>
      <c r="BZA37" s="1417"/>
      <c r="BZB37" s="1417"/>
      <c r="BZC37" s="1415"/>
      <c r="BZD37" s="1415"/>
      <c r="BZE37" s="1415"/>
      <c r="BZF37" s="1416"/>
      <c r="BZG37" s="1416"/>
      <c r="BZH37" s="1416"/>
      <c r="BZI37" s="1417"/>
      <c r="BZJ37" s="1417"/>
      <c r="BZK37" s="1417"/>
      <c r="BZL37" s="1417"/>
      <c r="BZM37" s="1415"/>
      <c r="BZN37" s="1415"/>
      <c r="BZO37" s="1415"/>
      <c r="BZP37" s="1416"/>
      <c r="BZQ37" s="1416"/>
      <c r="BZR37" s="1416"/>
      <c r="BZS37" s="1417"/>
      <c r="BZT37" s="1417"/>
      <c r="BZU37" s="1417"/>
      <c r="BZV37" s="1417"/>
      <c r="BZW37" s="1415"/>
      <c r="BZX37" s="1415"/>
      <c r="BZY37" s="1415"/>
      <c r="BZZ37" s="1416"/>
      <c r="CAA37" s="1416"/>
      <c r="CAB37" s="1416"/>
      <c r="CAC37" s="1417"/>
      <c r="CAD37" s="1417"/>
      <c r="CAE37" s="1417"/>
      <c r="CAF37" s="1417"/>
      <c r="CAG37" s="1415"/>
      <c r="CAH37" s="1415"/>
      <c r="CAI37" s="1415"/>
      <c r="CAJ37" s="1416"/>
      <c r="CAK37" s="1416"/>
      <c r="CAL37" s="1416"/>
      <c r="CAM37" s="1417"/>
      <c r="CAN37" s="1417"/>
      <c r="CAO37" s="1417"/>
      <c r="CAP37" s="1417"/>
      <c r="CAQ37" s="1415"/>
      <c r="CAR37" s="1415"/>
      <c r="CAS37" s="1415"/>
      <c r="CAT37" s="1416"/>
      <c r="CAU37" s="1416"/>
      <c r="CAV37" s="1416"/>
      <c r="CAW37" s="1417"/>
      <c r="CAX37" s="1417"/>
      <c r="CAY37" s="1417"/>
      <c r="CAZ37" s="1417"/>
      <c r="CBA37" s="1415"/>
      <c r="CBB37" s="1415"/>
      <c r="CBC37" s="1415"/>
      <c r="CBD37" s="1416"/>
      <c r="CBE37" s="1416"/>
      <c r="CBF37" s="1416"/>
      <c r="CBG37" s="1417"/>
      <c r="CBH37" s="1417"/>
      <c r="CBI37" s="1417"/>
      <c r="CBJ37" s="1417"/>
      <c r="CBK37" s="1415"/>
      <c r="CBL37" s="1415"/>
      <c r="CBM37" s="1415"/>
      <c r="CBN37" s="1416"/>
      <c r="CBO37" s="1416"/>
      <c r="CBP37" s="1416"/>
      <c r="CBQ37" s="1417"/>
      <c r="CBR37" s="1417"/>
      <c r="CBS37" s="1417"/>
      <c r="CBT37" s="1417"/>
      <c r="CBU37" s="1415"/>
      <c r="CBV37" s="1415"/>
      <c r="CBW37" s="1415"/>
      <c r="CBX37" s="1416"/>
      <c r="CBY37" s="1416"/>
      <c r="CBZ37" s="1416"/>
      <c r="CCA37" s="1417"/>
      <c r="CCB37" s="1417"/>
      <c r="CCC37" s="1417"/>
      <c r="CCD37" s="1417"/>
      <c r="CCE37" s="1415"/>
      <c r="CCF37" s="1415"/>
      <c r="CCG37" s="1415"/>
      <c r="CCH37" s="1416"/>
      <c r="CCI37" s="1416"/>
      <c r="CCJ37" s="1416"/>
      <c r="CCK37" s="1417"/>
      <c r="CCL37" s="1417"/>
      <c r="CCM37" s="1417"/>
      <c r="CCN37" s="1417"/>
      <c r="CCO37" s="1415"/>
      <c r="CCP37" s="1415"/>
      <c r="CCQ37" s="1415"/>
      <c r="CCR37" s="1416"/>
      <c r="CCS37" s="1416"/>
      <c r="CCT37" s="1416"/>
      <c r="CCU37" s="1417"/>
      <c r="CCV37" s="1417"/>
      <c r="CCW37" s="1417"/>
      <c r="CCX37" s="1417"/>
      <c r="CCY37" s="1415"/>
      <c r="CCZ37" s="1415"/>
      <c r="CDA37" s="1415"/>
      <c r="CDB37" s="1416"/>
      <c r="CDC37" s="1416"/>
      <c r="CDD37" s="1416"/>
      <c r="CDE37" s="1417"/>
      <c r="CDF37" s="1417"/>
      <c r="CDG37" s="1417"/>
      <c r="CDH37" s="1417"/>
      <c r="CDI37" s="1415"/>
      <c r="CDJ37" s="1415"/>
      <c r="CDK37" s="1415"/>
      <c r="CDL37" s="1416"/>
      <c r="CDM37" s="1416"/>
      <c r="CDN37" s="1416"/>
      <c r="CDO37" s="1417"/>
      <c r="CDP37" s="1417"/>
      <c r="CDQ37" s="1417"/>
      <c r="CDR37" s="1417"/>
      <c r="CDS37" s="1415"/>
      <c r="CDT37" s="1415"/>
      <c r="CDU37" s="1415"/>
      <c r="CDV37" s="1416"/>
      <c r="CDW37" s="1416"/>
      <c r="CDX37" s="1416"/>
      <c r="CDY37" s="1417"/>
      <c r="CDZ37" s="1417"/>
      <c r="CEA37" s="1417"/>
      <c r="CEB37" s="1417"/>
      <c r="CEC37" s="1415"/>
      <c r="CED37" s="1415"/>
      <c r="CEE37" s="1415"/>
      <c r="CEF37" s="1416"/>
      <c r="CEG37" s="1416"/>
      <c r="CEH37" s="1416"/>
      <c r="CEI37" s="1417"/>
      <c r="CEJ37" s="1417"/>
      <c r="CEK37" s="1417"/>
      <c r="CEL37" s="1417"/>
      <c r="CEM37" s="1415"/>
      <c r="CEN37" s="1415"/>
      <c r="CEO37" s="1415"/>
      <c r="CEP37" s="1416"/>
      <c r="CEQ37" s="1416"/>
      <c r="CER37" s="1416"/>
      <c r="CES37" s="1417"/>
      <c r="CET37" s="1417"/>
      <c r="CEU37" s="1417"/>
      <c r="CEV37" s="1417"/>
      <c r="CEW37" s="1415"/>
      <c r="CEX37" s="1415"/>
      <c r="CEY37" s="1415"/>
      <c r="CEZ37" s="1416"/>
      <c r="CFA37" s="1416"/>
      <c r="CFB37" s="1416"/>
      <c r="CFC37" s="1417"/>
      <c r="CFD37" s="1417"/>
      <c r="CFE37" s="1417"/>
      <c r="CFF37" s="1417"/>
      <c r="CFG37" s="1415"/>
      <c r="CFH37" s="1415"/>
      <c r="CFI37" s="1415"/>
      <c r="CFJ37" s="1416"/>
      <c r="CFK37" s="1416"/>
      <c r="CFL37" s="1416"/>
      <c r="CFM37" s="1417"/>
      <c r="CFN37" s="1417"/>
      <c r="CFO37" s="1417"/>
      <c r="CFP37" s="1417"/>
      <c r="CFQ37" s="1415"/>
      <c r="CFR37" s="1415"/>
      <c r="CFS37" s="1415"/>
      <c r="CFT37" s="1416"/>
      <c r="CFU37" s="1416"/>
      <c r="CFV37" s="1416"/>
      <c r="CFW37" s="1417"/>
      <c r="CFX37" s="1417"/>
      <c r="CFY37" s="1417"/>
      <c r="CFZ37" s="1417"/>
      <c r="CGA37" s="1415"/>
      <c r="CGB37" s="1415"/>
      <c r="CGC37" s="1415"/>
      <c r="CGD37" s="1416"/>
      <c r="CGE37" s="1416"/>
      <c r="CGF37" s="1416"/>
      <c r="CGG37" s="1417"/>
      <c r="CGH37" s="1417"/>
      <c r="CGI37" s="1417"/>
      <c r="CGJ37" s="1417"/>
      <c r="CGK37" s="1415"/>
      <c r="CGL37" s="1415"/>
      <c r="CGM37" s="1415"/>
      <c r="CGN37" s="1416"/>
      <c r="CGO37" s="1416"/>
      <c r="CGP37" s="1416"/>
      <c r="CGQ37" s="1417"/>
      <c r="CGR37" s="1417"/>
      <c r="CGS37" s="1417"/>
      <c r="CGT37" s="1417"/>
      <c r="CGU37" s="1415"/>
      <c r="CGV37" s="1415"/>
      <c r="CGW37" s="1415"/>
      <c r="CGX37" s="1416"/>
      <c r="CGY37" s="1416"/>
      <c r="CGZ37" s="1416"/>
      <c r="CHA37" s="1417"/>
      <c r="CHB37" s="1417"/>
      <c r="CHC37" s="1417"/>
      <c r="CHD37" s="1417"/>
      <c r="CHE37" s="1415"/>
      <c r="CHF37" s="1415"/>
      <c r="CHG37" s="1415"/>
      <c r="CHH37" s="1416"/>
      <c r="CHI37" s="1416"/>
      <c r="CHJ37" s="1416"/>
      <c r="CHK37" s="1417"/>
      <c r="CHL37" s="1417"/>
      <c r="CHM37" s="1417"/>
      <c r="CHN37" s="1417"/>
      <c r="CHO37" s="1415"/>
      <c r="CHP37" s="1415"/>
      <c r="CHQ37" s="1415"/>
      <c r="CHR37" s="1416"/>
      <c r="CHS37" s="1416"/>
      <c r="CHT37" s="1416"/>
      <c r="CHU37" s="1417"/>
      <c r="CHV37" s="1417"/>
      <c r="CHW37" s="1417"/>
      <c r="CHX37" s="1417"/>
      <c r="CHY37" s="1415"/>
      <c r="CHZ37" s="1415"/>
      <c r="CIA37" s="1415"/>
      <c r="CIB37" s="1416"/>
      <c r="CIC37" s="1416"/>
      <c r="CID37" s="1416"/>
      <c r="CIE37" s="1417"/>
      <c r="CIF37" s="1417"/>
      <c r="CIG37" s="1417"/>
      <c r="CIH37" s="1417"/>
      <c r="CII37" s="1415"/>
      <c r="CIJ37" s="1415"/>
      <c r="CIK37" s="1415"/>
      <c r="CIL37" s="1416"/>
      <c r="CIM37" s="1416"/>
      <c r="CIN37" s="1416"/>
      <c r="CIO37" s="1417"/>
      <c r="CIP37" s="1417"/>
      <c r="CIQ37" s="1417"/>
      <c r="CIR37" s="1417"/>
      <c r="CIS37" s="1415"/>
      <c r="CIT37" s="1415"/>
      <c r="CIU37" s="1415"/>
      <c r="CIV37" s="1416"/>
      <c r="CIW37" s="1416"/>
      <c r="CIX37" s="1416"/>
      <c r="CIY37" s="1417"/>
      <c r="CIZ37" s="1417"/>
      <c r="CJA37" s="1417"/>
      <c r="CJB37" s="1417"/>
      <c r="CJC37" s="1415"/>
      <c r="CJD37" s="1415"/>
      <c r="CJE37" s="1415"/>
      <c r="CJF37" s="1416"/>
      <c r="CJG37" s="1416"/>
      <c r="CJH37" s="1416"/>
      <c r="CJI37" s="1417"/>
      <c r="CJJ37" s="1417"/>
      <c r="CJK37" s="1417"/>
      <c r="CJL37" s="1417"/>
      <c r="CJM37" s="1415"/>
      <c r="CJN37" s="1415"/>
      <c r="CJO37" s="1415"/>
      <c r="CJP37" s="1416"/>
      <c r="CJQ37" s="1416"/>
      <c r="CJR37" s="1416"/>
      <c r="CJS37" s="1417"/>
      <c r="CJT37" s="1417"/>
      <c r="CJU37" s="1417"/>
      <c r="CJV37" s="1417"/>
      <c r="CJW37" s="1415"/>
      <c r="CJX37" s="1415"/>
      <c r="CJY37" s="1415"/>
      <c r="CJZ37" s="1416"/>
      <c r="CKA37" s="1416"/>
      <c r="CKB37" s="1416"/>
      <c r="CKC37" s="1417"/>
      <c r="CKD37" s="1417"/>
      <c r="CKE37" s="1417"/>
      <c r="CKF37" s="1417"/>
      <c r="CKG37" s="1415"/>
      <c r="CKH37" s="1415"/>
      <c r="CKI37" s="1415"/>
      <c r="CKJ37" s="1416"/>
      <c r="CKK37" s="1416"/>
      <c r="CKL37" s="1416"/>
      <c r="CKM37" s="1417"/>
      <c r="CKN37" s="1417"/>
      <c r="CKO37" s="1417"/>
      <c r="CKP37" s="1417"/>
      <c r="CKQ37" s="1415"/>
      <c r="CKR37" s="1415"/>
      <c r="CKS37" s="1415"/>
      <c r="CKT37" s="1416"/>
      <c r="CKU37" s="1416"/>
      <c r="CKV37" s="1416"/>
      <c r="CKW37" s="1417"/>
      <c r="CKX37" s="1417"/>
      <c r="CKY37" s="1417"/>
      <c r="CKZ37" s="1417"/>
      <c r="CLA37" s="1415"/>
      <c r="CLB37" s="1415"/>
      <c r="CLC37" s="1415"/>
      <c r="CLD37" s="1416"/>
      <c r="CLE37" s="1416"/>
      <c r="CLF37" s="1416"/>
      <c r="CLG37" s="1417"/>
      <c r="CLH37" s="1417"/>
      <c r="CLI37" s="1417"/>
      <c r="CLJ37" s="1417"/>
      <c r="CLK37" s="1415"/>
      <c r="CLL37" s="1415"/>
      <c r="CLM37" s="1415"/>
      <c r="CLN37" s="1416"/>
      <c r="CLO37" s="1416"/>
      <c r="CLP37" s="1416"/>
      <c r="CLQ37" s="1417"/>
      <c r="CLR37" s="1417"/>
      <c r="CLS37" s="1417"/>
      <c r="CLT37" s="1417"/>
      <c r="CLU37" s="1415"/>
      <c r="CLV37" s="1415"/>
      <c r="CLW37" s="1415"/>
      <c r="CLX37" s="1416"/>
      <c r="CLY37" s="1416"/>
      <c r="CLZ37" s="1416"/>
      <c r="CMA37" s="1417"/>
      <c r="CMB37" s="1417"/>
      <c r="CMC37" s="1417"/>
      <c r="CMD37" s="1417"/>
      <c r="CME37" s="1415"/>
      <c r="CMF37" s="1415"/>
      <c r="CMG37" s="1415"/>
      <c r="CMH37" s="1416"/>
      <c r="CMI37" s="1416"/>
      <c r="CMJ37" s="1416"/>
      <c r="CMK37" s="1417"/>
      <c r="CML37" s="1417"/>
      <c r="CMM37" s="1417"/>
      <c r="CMN37" s="1417"/>
      <c r="CMO37" s="1415"/>
      <c r="CMP37" s="1415"/>
      <c r="CMQ37" s="1415"/>
      <c r="CMR37" s="1416"/>
      <c r="CMS37" s="1416"/>
      <c r="CMT37" s="1416"/>
      <c r="CMU37" s="1417"/>
      <c r="CMV37" s="1417"/>
      <c r="CMW37" s="1417"/>
      <c r="CMX37" s="1417"/>
      <c r="CMY37" s="1415"/>
      <c r="CMZ37" s="1415"/>
      <c r="CNA37" s="1415"/>
      <c r="CNB37" s="1416"/>
      <c r="CNC37" s="1416"/>
      <c r="CND37" s="1416"/>
      <c r="CNE37" s="1417"/>
      <c r="CNF37" s="1417"/>
      <c r="CNG37" s="1417"/>
      <c r="CNH37" s="1417"/>
      <c r="CNI37" s="1415"/>
      <c r="CNJ37" s="1415"/>
      <c r="CNK37" s="1415"/>
      <c r="CNL37" s="1416"/>
      <c r="CNM37" s="1416"/>
      <c r="CNN37" s="1416"/>
      <c r="CNO37" s="1417"/>
      <c r="CNP37" s="1417"/>
      <c r="CNQ37" s="1417"/>
      <c r="CNR37" s="1417"/>
      <c r="CNS37" s="1415"/>
      <c r="CNT37" s="1415"/>
      <c r="CNU37" s="1415"/>
      <c r="CNV37" s="1416"/>
      <c r="CNW37" s="1416"/>
      <c r="CNX37" s="1416"/>
      <c r="CNY37" s="1417"/>
      <c r="CNZ37" s="1417"/>
      <c r="COA37" s="1417"/>
      <c r="COB37" s="1417"/>
      <c r="COC37" s="1415"/>
      <c r="COD37" s="1415"/>
      <c r="COE37" s="1415"/>
      <c r="COF37" s="1416"/>
      <c r="COG37" s="1416"/>
      <c r="COH37" s="1416"/>
      <c r="COI37" s="1417"/>
      <c r="COJ37" s="1417"/>
      <c r="COK37" s="1417"/>
      <c r="COL37" s="1417"/>
      <c r="COM37" s="1415"/>
      <c r="CON37" s="1415"/>
      <c r="COO37" s="1415"/>
      <c r="COP37" s="1416"/>
      <c r="COQ37" s="1416"/>
      <c r="COR37" s="1416"/>
      <c r="COS37" s="1417"/>
      <c r="COT37" s="1417"/>
      <c r="COU37" s="1417"/>
      <c r="COV37" s="1417"/>
      <c r="COW37" s="1415"/>
      <c r="COX37" s="1415"/>
      <c r="COY37" s="1415"/>
      <c r="COZ37" s="1416"/>
      <c r="CPA37" s="1416"/>
      <c r="CPB37" s="1416"/>
      <c r="CPC37" s="1417"/>
      <c r="CPD37" s="1417"/>
      <c r="CPE37" s="1417"/>
      <c r="CPF37" s="1417"/>
      <c r="CPG37" s="1415"/>
      <c r="CPH37" s="1415"/>
      <c r="CPI37" s="1415"/>
      <c r="CPJ37" s="1416"/>
      <c r="CPK37" s="1416"/>
      <c r="CPL37" s="1416"/>
      <c r="CPM37" s="1417"/>
      <c r="CPN37" s="1417"/>
      <c r="CPO37" s="1417"/>
      <c r="CPP37" s="1417"/>
      <c r="CPQ37" s="1415"/>
      <c r="CPR37" s="1415"/>
      <c r="CPS37" s="1415"/>
      <c r="CPT37" s="1416"/>
      <c r="CPU37" s="1416"/>
      <c r="CPV37" s="1416"/>
      <c r="CPW37" s="1417"/>
      <c r="CPX37" s="1417"/>
      <c r="CPY37" s="1417"/>
      <c r="CPZ37" s="1417"/>
      <c r="CQA37" s="1415"/>
      <c r="CQB37" s="1415"/>
      <c r="CQC37" s="1415"/>
      <c r="CQD37" s="1416"/>
      <c r="CQE37" s="1416"/>
      <c r="CQF37" s="1416"/>
      <c r="CQG37" s="1417"/>
      <c r="CQH37" s="1417"/>
      <c r="CQI37" s="1417"/>
      <c r="CQJ37" s="1417"/>
      <c r="CQK37" s="1415"/>
      <c r="CQL37" s="1415"/>
      <c r="CQM37" s="1415"/>
      <c r="CQN37" s="1416"/>
      <c r="CQO37" s="1416"/>
      <c r="CQP37" s="1416"/>
      <c r="CQQ37" s="1417"/>
      <c r="CQR37" s="1417"/>
      <c r="CQS37" s="1417"/>
      <c r="CQT37" s="1417"/>
      <c r="CQU37" s="1415"/>
      <c r="CQV37" s="1415"/>
      <c r="CQW37" s="1415"/>
      <c r="CQX37" s="1416"/>
      <c r="CQY37" s="1416"/>
      <c r="CQZ37" s="1416"/>
      <c r="CRA37" s="1417"/>
      <c r="CRB37" s="1417"/>
      <c r="CRC37" s="1417"/>
      <c r="CRD37" s="1417"/>
      <c r="CRE37" s="1415"/>
      <c r="CRF37" s="1415"/>
      <c r="CRG37" s="1415"/>
      <c r="CRH37" s="1416"/>
      <c r="CRI37" s="1416"/>
      <c r="CRJ37" s="1416"/>
      <c r="CRK37" s="1417"/>
      <c r="CRL37" s="1417"/>
      <c r="CRM37" s="1417"/>
      <c r="CRN37" s="1417"/>
      <c r="CRO37" s="1415"/>
      <c r="CRP37" s="1415"/>
      <c r="CRQ37" s="1415"/>
      <c r="CRR37" s="1416"/>
      <c r="CRS37" s="1416"/>
      <c r="CRT37" s="1416"/>
      <c r="CRU37" s="1417"/>
      <c r="CRV37" s="1417"/>
      <c r="CRW37" s="1417"/>
      <c r="CRX37" s="1417"/>
      <c r="CRY37" s="1415"/>
      <c r="CRZ37" s="1415"/>
      <c r="CSA37" s="1415"/>
      <c r="CSB37" s="1416"/>
      <c r="CSC37" s="1416"/>
      <c r="CSD37" s="1416"/>
      <c r="CSE37" s="1417"/>
      <c r="CSF37" s="1417"/>
      <c r="CSG37" s="1417"/>
      <c r="CSH37" s="1417"/>
      <c r="CSI37" s="1415"/>
      <c r="CSJ37" s="1415"/>
      <c r="CSK37" s="1415"/>
      <c r="CSL37" s="1416"/>
      <c r="CSM37" s="1416"/>
      <c r="CSN37" s="1416"/>
      <c r="CSO37" s="1417"/>
      <c r="CSP37" s="1417"/>
      <c r="CSQ37" s="1417"/>
      <c r="CSR37" s="1417"/>
      <c r="CSS37" s="1415"/>
      <c r="CST37" s="1415"/>
      <c r="CSU37" s="1415"/>
      <c r="CSV37" s="1416"/>
      <c r="CSW37" s="1416"/>
      <c r="CSX37" s="1416"/>
      <c r="CSY37" s="1417"/>
      <c r="CSZ37" s="1417"/>
      <c r="CTA37" s="1417"/>
      <c r="CTB37" s="1417"/>
      <c r="CTC37" s="1415"/>
      <c r="CTD37" s="1415"/>
      <c r="CTE37" s="1415"/>
      <c r="CTF37" s="1416"/>
      <c r="CTG37" s="1416"/>
      <c r="CTH37" s="1416"/>
      <c r="CTI37" s="1417"/>
      <c r="CTJ37" s="1417"/>
      <c r="CTK37" s="1417"/>
      <c r="CTL37" s="1417"/>
      <c r="CTM37" s="1415"/>
      <c r="CTN37" s="1415"/>
      <c r="CTO37" s="1415"/>
      <c r="CTP37" s="1416"/>
      <c r="CTQ37" s="1416"/>
      <c r="CTR37" s="1416"/>
      <c r="CTS37" s="1417"/>
      <c r="CTT37" s="1417"/>
      <c r="CTU37" s="1417"/>
      <c r="CTV37" s="1417"/>
      <c r="CTW37" s="1415"/>
      <c r="CTX37" s="1415"/>
      <c r="CTY37" s="1415"/>
      <c r="CTZ37" s="1416"/>
      <c r="CUA37" s="1416"/>
      <c r="CUB37" s="1416"/>
      <c r="CUC37" s="1417"/>
      <c r="CUD37" s="1417"/>
      <c r="CUE37" s="1417"/>
      <c r="CUF37" s="1417"/>
      <c r="CUG37" s="1415"/>
      <c r="CUH37" s="1415"/>
      <c r="CUI37" s="1415"/>
      <c r="CUJ37" s="1416"/>
      <c r="CUK37" s="1416"/>
      <c r="CUL37" s="1416"/>
      <c r="CUM37" s="1417"/>
      <c r="CUN37" s="1417"/>
      <c r="CUO37" s="1417"/>
      <c r="CUP37" s="1417"/>
      <c r="CUQ37" s="1415"/>
      <c r="CUR37" s="1415"/>
      <c r="CUS37" s="1415"/>
      <c r="CUT37" s="1416"/>
      <c r="CUU37" s="1416"/>
      <c r="CUV37" s="1416"/>
      <c r="CUW37" s="1417"/>
      <c r="CUX37" s="1417"/>
      <c r="CUY37" s="1417"/>
      <c r="CUZ37" s="1417"/>
      <c r="CVA37" s="1415"/>
      <c r="CVB37" s="1415"/>
      <c r="CVC37" s="1415"/>
      <c r="CVD37" s="1416"/>
      <c r="CVE37" s="1416"/>
      <c r="CVF37" s="1416"/>
      <c r="CVG37" s="1417"/>
      <c r="CVH37" s="1417"/>
      <c r="CVI37" s="1417"/>
      <c r="CVJ37" s="1417"/>
      <c r="CVK37" s="1415"/>
      <c r="CVL37" s="1415"/>
      <c r="CVM37" s="1415"/>
      <c r="CVN37" s="1416"/>
      <c r="CVO37" s="1416"/>
      <c r="CVP37" s="1416"/>
      <c r="CVQ37" s="1417"/>
      <c r="CVR37" s="1417"/>
      <c r="CVS37" s="1417"/>
      <c r="CVT37" s="1417"/>
      <c r="CVU37" s="1415"/>
      <c r="CVV37" s="1415"/>
      <c r="CVW37" s="1415"/>
      <c r="CVX37" s="1416"/>
      <c r="CVY37" s="1416"/>
      <c r="CVZ37" s="1416"/>
      <c r="CWA37" s="1417"/>
      <c r="CWB37" s="1417"/>
      <c r="CWC37" s="1417"/>
      <c r="CWD37" s="1417"/>
      <c r="CWE37" s="1415"/>
      <c r="CWF37" s="1415"/>
      <c r="CWG37" s="1415"/>
      <c r="CWH37" s="1416"/>
      <c r="CWI37" s="1416"/>
      <c r="CWJ37" s="1416"/>
      <c r="CWK37" s="1417"/>
      <c r="CWL37" s="1417"/>
      <c r="CWM37" s="1417"/>
      <c r="CWN37" s="1417"/>
      <c r="CWO37" s="1415"/>
      <c r="CWP37" s="1415"/>
      <c r="CWQ37" s="1415"/>
      <c r="CWR37" s="1416"/>
      <c r="CWS37" s="1416"/>
      <c r="CWT37" s="1416"/>
      <c r="CWU37" s="1417"/>
      <c r="CWV37" s="1417"/>
      <c r="CWW37" s="1417"/>
      <c r="CWX37" s="1417"/>
      <c r="CWY37" s="1415"/>
      <c r="CWZ37" s="1415"/>
      <c r="CXA37" s="1415"/>
      <c r="CXB37" s="1416"/>
      <c r="CXC37" s="1416"/>
      <c r="CXD37" s="1416"/>
      <c r="CXE37" s="1417"/>
      <c r="CXF37" s="1417"/>
      <c r="CXG37" s="1417"/>
      <c r="CXH37" s="1417"/>
      <c r="CXI37" s="1415"/>
      <c r="CXJ37" s="1415"/>
      <c r="CXK37" s="1415"/>
      <c r="CXL37" s="1416"/>
      <c r="CXM37" s="1416"/>
      <c r="CXN37" s="1416"/>
      <c r="CXO37" s="1417"/>
      <c r="CXP37" s="1417"/>
      <c r="CXQ37" s="1417"/>
      <c r="CXR37" s="1417"/>
      <c r="CXS37" s="1415"/>
      <c r="CXT37" s="1415"/>
      <c r="CXU37" s="1415"/>
      <c r="CXV37" s="1416"/>
      <c r="CXW37" s="1416"/>
      <c r="CXX37" s="1416"/>
      <c r="CXY37" s="1417"/>
      <c r="CXZ37" s="1417"/>
      <c r="CYA37" s="1417"/>
      <c r="CYB37" s="1417"/>
      <c r="CYC37" s="1415"/>
      <c r="CYD37" s="1415"/>
      <c r="CYE37" s="1415"/>
      <c r="CYF37" s="1416"/>
      <c r="CYG37" s="1416"/>
      <c r="CYH37" s="1416"/>
      <c r="CYI37" s="1417"/>
      <c r="CYJ37" s="1417"/>
      <c r="CYK37" s="1417"/>
      <c r="CYL37" s="1417"/>
      <c r="CYM37" s="1415"/>
      <c r="CYN37" s="1415"/>
      <c r="CYO37" s="1415"/>
      <c r="CYP37" s="1416"/>
      <c r="CYQ37" s="1416"/>
      <c r="CYR37" s="1416"/>
      <c r="CYS37" s="1417"/>
      <c r="CYT37" s="1417"/>
      <c r="CYU37" s="1417"/>
      <c r="CYV37" s="1417"/>
      <c r="CYW37" s="1415"/>
      <c r="CYX37" s="1415"/>
      <c r="CYY37" s="1415"/>
      <c r="CYZ37" s="1416"/>
      <c r="CZA37" s="1416"/>
      <c r="CZB37" s="1416"/>
      <c r="CZC37" s="1417"/>
      <c r="CZD37" s="1417"/>
      <c r="CZE37" s="1417"/>
      <c r="CZF37" s="1417"/>
      <c r="CZG37" s="1415"/>
      <c r="CZH37" s="1415"/>
      <c r="CZI37" s="1415"/>
      <c r="CZJ37" s="1416"/>
      <c r="CZK37" s="1416"/>
      <c r="CZL37" s="1416"/>
      <c r="CZM37" s="1417"/>
      <c r="CZN37" s="1417"/>
      <c r="CZO37" s="1417"/>
      <c r="CZP37" s="1417"/>
      <c r="CZQ37" s="1415"/>
      <c r="CZR37" s="1415"/>
      <c r="CZS37" s="1415"/>
      <c r="CZT37" s="1416"/>
      <c r="CZU37" s="1416"/>
      <c r="CZV37" s="1416"/>
      <c r="CZW37" s="1417"/>
      <c r="CZX37" s="1417"/>
      <c r="CZY37" s="1417"/>
      <c r="CZZ37" s="1417"/>
      <c r="DAA37" s="1415"/>
      <c r="DAB37" s="1415"/>
      <c r="DAC37" s="1415"/>
      <c r="DAD37" s="1416"/>
      <c r="DAE37" s="1416"/>
      <c r="DAF37" s="1416"/>
      <c r="DAG37" s="1417"/>
      <c r="DAH37" s="1417"/>
      <c r="DAI37" s="1417"/>
      <c r="DAJ37" s="1417"/>
      <c r="DAK37" s="1415"/>
      <c r="DAL37" s="1415"/>
      <c r="DAM37" s="1415"/>
      <c r="DAN37" s="1416"/>
      <c r="DAO37" s="1416"/>
      <c r="DAP37" s="1416"/>
      <c r="DAQ37" s="1417"/>
      <c r="DAR37" s="1417"/>
      <c r="DAS37" s="1417"/>
      <c r="DAT37" s="1417"/>
      <c r="DAU37" s="1415"/>
      <c r="DAV37" s="1415"/>
      <c r="DAW37" s="1415"/>
      <c r="DAX37" s="1416"/>
      <c r="DAY37" s="1416"/>
      <c r="DAZ37" s="1416"/>
      <c r="DBA37" s="1417"/>
      <c r="DBB37" s="1417"/>
      <c r="DBC37" s="1417"/>
      <c r="DBD37" s="1417"/>
      <c r="DBE37" s="1415"/>
      <c r="DBF37" s="1415"/>
      <c r="DBG37" s="1415"/>
      <c r="DBH37" s="1416"/>
      <c r="DBI37" s="1416"/>
      <c r="DBJ37" s="1416"/>
      <c r="DBK37" s="1417"/>
      <c r="DBL37" s="1417"/>
      <c r="DBM37" s="1417"/>
      <c r="DBN37" s="1417"/>
      <c r="DBO37" s="1415"/>
      <c r="DBP37" s="1415"/>
      <c r="DBQ37" s="1415"/>
      <c r="DBR37" s="1416"/>
      <c r="DBS37" s="1416"/>
      <c r="DBT37" s="1416"/>
      <c r="DBU37" s="1417"/>
      <c r="DBV37" s="1417"/>
      <c r="DBW37" s="1417"/>
      <c r="DBX37" s="1417"/>
      <c r="DBY37" s="1415"/>
      <c r="DBZ37" s="1415"/>
      <c r="DCA37" s="1415"/>
      <c r="DCB37" s="1416"/>
      <c r="DCC37" s="1416"/>
      <c r="DCD37" s="1416"/>
      <c r="DCE37" s="1417"/>
      <c r="DCF37" s="1417"/>
      <c r="DCG37" s="1417"/>
      <c r="DCH37" s="1417"/>
      <c r="DCI37" s="1415"/>
      <c r="DCJ37" s="1415"/>
      <c r="DCK37" s="1415"/>
      <c r="DCL37" s="1416"/>
      <c r="DCM37" s="1416"/>
      <c r="DCN37" s="1416"/>
      <c r="DCO37" s="1417"/>
      <c r="DCP37" s="1417"/>
      <c r="DCQ37" s="1417"/>
      <c r="DCR37" s="1417"/>
      <c r="DCS37" s="1415"/>
      <c r="DCT37" s="1415"/>
      <c r="DCU37" s="1415"/>
      <c r="DCV37" s="1416"/>
      <c r="DCW37" s="1416"/>
      <c r="DCX37" s="1416"/>
      <c r="DCY37" s="1417"/>
      <c r="DCZ37" s="1417"/>
      <c r="DDA37" s="1417"/>
      <c r="DDB37" s="1417"/>
      <c r="DDC37" s="1415"/>
      <c r="DDD37" s="1415"/>
      <c r="DDE37" s="1415"/>
      <c r="DDF37" s="1416"/>
      <c r="DDG37" s="1416"/>
      <c r="DDH37" s="1416"/>
      <c r="DDI37" s="1417"/>
      <c r="DDJ37" s="1417"/>
      <c r="DDK37" s="1417"/>
      <c r="DDL37" s="1417"/>
      <c r="DDM37" s="1415"/>
      <c r="DDN37" s="1415"/>
      <c r="DDO37" s="1415"/>
      <c r="DDP37" s="1416"/>
      <c r="DDQ37" s="1416"/>
      <c r="DDR37" s="1416"/>
      <c r="DDS37" s="1417"/>
      <c r="DDT37" s="1417"/>
      <c r="DDU37" s="1417"/>
      <c r="DDV37" s="1417"/>
      <c r="DDW37" s="1415"/>
      <c r="DDX37" s="1415"/>
      <c r="DDY37" s="1415"/>
      <c r="DDZ37" s="1416"/>
      <c r="DEA37" s="1416"/>
      <c r="DEB37" s="1416"/>
      <c r="DEC37" s="1417"/>
      <c r="DED37" s="1417"/>
      <c r="DEE37" s="1417"/>
      <c r="DEF37" s="1417"/>
      <c r="DEG37" s="1415"/>
      <c r="DEH37" s="1415"/>
      <c r="DEI37" s="1415"/>
      <c r="DEJ37" s="1416"/>
      <c r="DEK37" s="1416"/>
      <c r="DEL37" s="1416"/>
      <c r="DEM37" s="1417"/>
      <c r="DEN37" s="1417"/>
      <c r="DEO37" s="1417"/>
      <c r="DEP37" s="1417"/>
      <c r="DEQ37" s="1415"/>
      <c r="DER37" s="1415"/>
      <c r="DES37" s="1415"/>
      <c r="DET37" s="1416"/>
      <c r="DEU37" s="1416"/>
      <c r="DEV37" s="1416"/>
      <c r="DEW37" s="1417"/>
      <c r="DEX37" s="1417"/>
      <c r="DEY37" s="1417"/>
      <c r="DEZ37" s="1417"/>
      <c r="DFA37" s="1415"/>
      <c r="DFB37" s="1415"/>
      <c r="DFC37" s="1415"/>
      <c r="DFD37" s="1416"/>
      <c r="DFE37" s="1416"/>
      <c r="DFF37" s="1416"/>
      <c r="DFG37" s="1417"/>
      <c r="DFH37" s="1417"/>
      <c r="DFI37" s="1417"/>
      <c r="DFJ37" s="1417"/>
      <c r="DFK37" s="1415"/>
      <c r="DFL37" s="1415"/>
      <c r="DFM37" s="1415"/>
      <c r="DFN37" s="1416"/>
      <c r="DFO37" s="1416"/>
      <c r="DFP37" s="1416"/>
      <c r="DFQ37" s="1417"/>
      <c r="DFR37" s="1417"/>
      <c r="DFS37" s="1417"/>
      <c r="DFT37" s="1417"/>
      <c r="DFU37" s="1415"/>
      <c r="DFV37" s="1415"/>
      <c r="DFW37" s="1415"/>
      <c r="DFX37" s="1416"/>
      <c r="DFY37" s="1416"/>
      <c r="DFZ37" s="1416"/>
      <c r="DGA37" s="1417"/>
      <c r="DGB37" s="1417"/>
      <c r="DGC37" s="1417"/>
      <c r="DGD37" s="1417"/>
      <c r="DGE37" s="1415"/>
      <c r="DGF37" s="1415"/>
      <c r="DGG37" s="1415"/>
      <c r="DGH37" s="1416"/>
      <c r="DGI37" s="1416"/>
      <c r="DGJ37" s="1416"/>
      <c r="DGK37" s="1417"/>
      <c r="DGL37" s="1417"/>
      <c r="DGM37" s="1417"/>
      <c r="DGN37" s="1417"/>
      <c r="DGO37" s="1415"/>
      <c r="DGP37" s="1415"/>
      <c r="DGQ37" s="1415"/>
      <c r="DGR37" s="1416"/>
      <c r="DGS37" s="1416"/>
      <c r="DGT37" s="1416"/>
      <c r="DGU37" s="1417"/>
      <c r="DGV37" s="1417"/>
      <c r="DGW37" s="1417"/>
      <c r="DGX37" s="1417"/>
      <c r="DGY37" s="1415"/>
      <c r="DGZ37" s="1415"/>
      <c r="DHA37" s="1415"/>
      <c r="DHB37" s="1416"/>
      <c r="DHC37" s="1416"/>
      <c r="DHD37" s="1416"/>
      <c r="DHE37" s="1417"/>
      <c r="DHF37" s="1417"/>
      <c r="DHG37" s="1417"/>
      <c r="DHH37" s="1417"/>
      <c r="DHI37" s="1415"/>
      <c r="DHJ37" s="1415"/>
      <c r="DHK37" s="1415"/>
      <c r="DHL37" s="1416"/>
      <c r="DHM37" s="1416"/>
      <c r="DHN37" s="1416"/>
      <c r="DHO37" s="1417"/>
      <c r="DHP37" s="1417"/>
      <c r="DHQ37" s="1417"/>
      <c r="DHR37" s="1417"/>
      <c r="DHS37" s="1415"/>
      <c r="DHT37" s="1415"/>
      <c r="DHU37" s="1415"/>
      <c r="DHV37" s="1416"/>
      <c r="DHW37" s="1416"/>
      <c r="DHX37" s="1416"/>
      <c r="DHY37" s="1417"/>
      <c r="DHZ37" s="1417"/>
      <c r="DIA37" s="1417"/>
      <c r="DIB37" s="1417"/>
      <c r="DIC37" s="1415"/>
      <c r="DID37" s="1415"/>
      <c r="DIE37" s="1415"/>
      <c r="DIF37" s="1416"/>
      <c r="DIG37" s="1416"/>
      <c r="DIH37" s="1416"/>
      <c r="DII37" s="1417"/>
      <c r="DIJ37" s="1417"/>
      <c r="DIK37" s="1417"/>
      <c r="DIL37" s="1417"/>
      <c r="DIM37" s="1415"/>
      <c r="DIN37" s="1415"/>
      <c r="DIO37" s="1415"/>
      <c r="DIP37" s="1416"/>
      <c r="DIQ37" s="1416"/>
      <c r="DIR37" s="1416"/>
      <c r="DIS37" s="1417"/>
      <c r="DIT37" s="1417"/>
      <c r="DIU37" s="1417"/>
      <c r="DIV37" s="1417"/>
      <c r="DIW37" s="1415"/>
      <c r="DIX37" s="1415"/>
      <c r="DIY37" s="1415"/>
      <c r="DIZ37" s="1416"/>
      <c r="DJA37" s="1416"/>
      <c r="DJB37" s="1416"/>
      <c r="DJC37" s="1417"/>
      <c r="DJD37" s="1417"/>
      <c r="DJE37" s="1417"/>
      <c r="DJF37" s="1417"/>
      <c r="DJG37" s="1415"/>
      <c r="DJH37" s="1415"/>
      <c r="DJI37" s="1415"/>
      <c r="DJJ37" s="1416"/>
      <c r="DJK37" s="1416"/>
      <c r="DJL37" s="1416"/>
      <c r="DJM37" s="1417"/>
      <c r="DJN37" s="1417"/>
      <c r="DJO37" s="1417"/>
      <c r="DJP37" s="1417"/>
      <c r="DJQ37" s="1415"/>
      <c r="DJR37" s="1415"/>
      <c r="DJS37" s="1415"/>
      <c r="DJT37" s="1416"/>
      <c r="DJU37" s="1416"/>
      <c r="DJV37" s="1416"/>
      <c r="DJW37" s="1417"/>
      <c r="DJX37" s="1417"/>
      <c r="DJY37" s="1417"/>
      <c r="DJZ37" s="1417"/>
      <c r="DKA37" s="1415"/>
      <c r="DKB37" s="1415"/>
      <c r="DKC37" s="1415"/>
      <c r="DKD37" s="1416"/>
      <c r="DKE37" s="1416"/>
      <c r="DKF37" s="1416"/>
      <c r="DKG37" s="1417"/>
      <c r="DKH37" s="1417"/>
      <c r="DKI37" s="1417"/>
      <c r="DKJ37" s="1417"/>
      <c r="DKK37" s="1415"/>
      <c r="DKL37" s="1415"/>
      <c r="DKM37" s="1415"/>
      <c r="DKN37" s="1416"/>
      <c r="DKO37" s="1416"/>
      <c r="DKP37" s="1416"/>
      <c r="DKQ37" s="1417"/>
      <c r="DKR37" s="1417"/>
      <c r="DKS37" s="1417"/>
      <c r="DKT37" s="1417"/>
      <c r="DKU37" s="1415"/>
      <c r="DKV37" s="1415"/>
      <c r="DKW37" s="1415"/>
      <c r="DKX37" s="1416"/>
      <c r="DKY37" s="1416"/>
      <c r="DKZ37" s="1416"/>
      <c r="DLA37" s="1417"/>
      <c r="DLB37" s="1417"/>
      <c r="DLC37" s="1417"/>
      <c r="DLD37" s="1417"/>
      <c r="DLE37" s="1415"/>
      <c r="DLF37" s="1415"/>
      <c r="DLG37" s="1415"/>
      <c r="DLH37" s="1416"/>
      <c r="DLI37" s="1416"/>
      <c r="DLJ37" s="1416"/>
      <c r="DLK37" s="1417"/>
      <c r="DLL37" s="1417"/>
      <c r="DLM37" s="1417"/>
      <c r="DLN37" s="1417"/>
      <c r="DLO37" s="1415"/>
      <c r="DLP37" s="1415"/>
      <c r="DLQ37" s="1415"/>
      <c r="DLR37" s="1416"/>
      <c r="DLS37" s="1416"/>
      <c r="DLT37" s="1416"/>
      <c r="DLU37" s="1417"/>
      <c r="DLV37" s="1417"/>
      <c r="DLW37" s="1417"/>
      <c r="DLX37" s="1417"/>
      <c r="DLY37" s="1415"/>
      <c r="DLZ37" s="1415"/>
      <c r="DMA37" s="1415"/>
      <c r="DMB37" s="1416"/>
      <c r="DMC37" s="1416"/>
      <c r="DMD37" s="1416"/>
      <c r="DME37" s="1417"/>
      <c r="DMF37" s="1417"/>
      <c r="DMG37" s="1417"/>
      <c r="DMH37" s="1417"/>
      <c r="DMI37" s="1415"/>
      <c r="DMJ37" s="1415"/>
      <c r="DMK37" s="1415"/>
      <c r="DML37" s="1416"/>
      <c r="DMM37" s="1416"/>
      <c r="DMN37" s="1416"/>
      <c r="DMO37" s="1417"/>
      <c r="DMP37" s="1417"/>
      <c r="DMQ37" s="1417"/>
      <c r="DMR37" s="1417"/>
      <c r="DMS37" s="1415"/>
      <c r="DMT37" s="1415"/>
      <c r="DMU37" s="1415"/>
      <c r="DMV37" s="1416"/>
      <c r="DMW37" s="1416"/>
      <c r="DMX37" s="1416"/>
      <c r="DMY37" s="1417"/>
      <c r="DMZ37" s="1417"/>
      <c r="DNA37" s="1417"/>
      <c r="DNB37" s="1417"/>
      <c r="DNC37" s="1415"/>
      <c r="DND37" s="1415"/>
      <c r="DNE37" s="1415"/>
      <c r="DNF37" s="1416"/>
      <c r="DNG37" s="1416"/>
      <c r="DNH37" s="1416"/>
      <c r="DNI37" s="1417"/>
      <c r="DNJ37" s="1417"/>
      <c r="DNK37" s="1417"/>
      <c r="DNL37" s="1417"/>
      <c r="DNM37" s="1415"/>
      <c r="DNN37" s="1415"/>
      <c r="DNO37" s="1415"/>
      <c r="DNP37" s="1416"/>
      <c r="DNQ37" s="1416"/>
      <c r="DNR37" s="1416"/>
      <c r="DNS37" s="1417"/>
      <c r="DNT37" s="1417"/>
      <c r="DNU37" s="1417"/>
      <c r="DNV37" s="1417"/>
      <c r="DNW37" s="1415"/>
      <c r="DNX37" s="1415"/>
      <c r="DNY37" s="1415"/>
      <c r="DNZ37" s="1416"/>
      <c r="DOA37" s="1416"/>
      <c r="DOB37" s="1416"/>
      <c r="DOC37" s="1417"/>
      <c r="DOD37" s="1417"/>
      <c r="DOE37" s="1417"/>
      <c r="DOF37" s="1417"/>
      <c r="DOG37" s="1415"/>
      <c r="DOH37" s="1415"/>
      <c r="DOI37" s="1415"/>
      <c r="DOJ37" s="1416"/>
      <c r="DOK37" s="1416"/>
      <c r="DOL37" s="1416"/>
      <c r="DOM37" s="1417"/>
      <c r="DON37" s="1417"/>
      <c r="DOO37" s="1417"/>
      <c r="DOP37" s="1417"/>
      <c r="DOQ37" s="1415"/>
      <c r="DOR37" s="1415"/>
      <c r="DOS37" s="1415"/>
      <c r="DOT37" s="1416"/>
      <c r="DOU37" s="1416"/>
      <c r="DOV37" s="1416"/>
      <c r="DOW37" s="1417"/>
      <c r="DOX37" s="1417"/>
      <c r="DOY37" s="1417"/>
      <c r="DOZ37" s="1417"/>
      <c r="DPA37" s="1415"/>
      <c r="DPB37" s="1415"/>
      <c r="DPC37" s="1415"/>
      <c r="DPD37" s="1416"/>
      <c r="DPE37" s="1416"/>
      <c r="DPF37" s="1416"/>
      <c r="DPG37" s="1417"/>
      <c r="DPH37" s="1417"/>
      <c r="DPI37" s="1417"/>
      <c r="DPJ37" s="1417"/>
      <c r="DPK37" s="1415"/>
      <c r="DPL37" s="1415"/>
      <c r="DPM37" s="1415"/>
      <c r="DPN37" s="1416"/>
      <c r="DPO37" s="1416"/>
      <c r="DPP37" s="1416"/>
      <c r="DPQ37" s="1417"/>
      <c r="DPR37" s="1417"/>
      <c r="DPS37" s="1417"/>
      <c r="DPT37" s="1417"/>
      <c r="DPU37" s="1415"/>
      <c r="DPV37" s="1415"/>
      <c r="DPW37" s="1415"/>
      <c r="DPX37" s="1416"/>
      <c r="DPY37" s="1416"/>
      <c r="DPZ37" s="1416"/>
      <c r="DQA37" s="1417"/>
      <c r="DQB37" s="1417"/>
      <c r="DQC37" s="1417"/>
      <c r="DQD37" s="1417"/>
      <c r="DQE37" s="1415"/>
      <c r="DQF37" s="1415"/>
      <c r="DQG37" s="1415"/>
      <c r="DQH37" s="1416"/>
      <c r="DQI37" s="1416"/>
      <c r="DQJ37" s="1416"/>
      <c r="DQK37" s="1417"/>
      <c r="DQL37" s="1417"/>
      <c r="DQM37" s="1417"/>
      <c r="DQN37" s="1417"/>
      <c r="DQO37" s="1415"/>
      <c r="DQP37" s="1415"/>
      <c r="DQQ37" s="1415"/>
      <c r="DQR37" s="1416"/>
      <c r="DQS37" s="1416"/>
      <c r="DQT37" s="1416"/>
      <c r="DQU37" s="1417"/>
      <c r="DQV37" s="1417"/>
      <c r="DQW37" s="1417"/>
      <c r="DQX37" s="1417"/>
      <c r="DQY37" s="1415"/>
      <c r="DQZ37" s="1415"/>
      <c r="DRA37" s="1415"/>
      <c r="DRB37" s="1416"/>
      <c r="DRC37" s="1416"/>
      <c r="DRD37" s="1416"/>
      <c r="DRE37" s="1417"/>
      <c r="DRF37" s="1417"/>
      <c r="DRG37" s="1417"/>
      <c r="DRH37" s="1417"/>
      <c r="DRI37" s="1415"/>
      <c r="DRJ37" s="1415"/>
      <c r="DRK37" s="1415"/>
      <c r="DRL37" s="1416"/>
      <c r="DRM37" s="1416"/>
      <c r="DRN37" s="1416"/>
      <c r="DRO37" s="1417"/>
      <c r="DRP37" s="1417"/>
      <c r="DRQ37" s="1417"/>
      <c r="DRR37" s="1417"/>
      <c r="DRS37" s="1415"/>
      <c r="DRT37" s="1415"/>
      <c r="DRU37" s="1415"/>
      <c r="DRV37" s="1416"/>
      <c r="DRW37" s="1416"/>
      <c r="DRX37" s="1416"/>
      <c r="DRY37" s="1417"/>
      <c r="DRZ37" s="1417"/>
      <c r="DSA37" s="1417"/>
      <c r="DSB37" s="1417"/>
      <c r="DSC37" s="1415"/>
      <c r="DSD37" s="1415"/>
      <c r="DSE37" s="1415"/>
      <c r="DSF37" s="1416"/>
      <c r="DSG37" s="1416"/>
      <c r="DSH37" s="1416"/>
      <c r="DSI37" s="1417"/>
      <c r="DSJ37" s="1417"/>
      <c r="DSK37" s="1417"/>
      <c r="DSL37" s="1417"/>
      <c r="DSM37" s="1415"/>
      <c r="DSN37" s="1415"/>
      <c r="DSO37" s="1415"/>
      <c r="DSP37" s="1416"/>
      <c r="DSQ37" s="1416"/>
      <c r="DSR37" s="1416"/>
      <c r="DSS37" s="1417"/>
      <c r="DST37" s="1417"/>
      <c r="DSU37" s="1417"/>
      <c r="DSV37" s="1417"/>
      <c r="DSW37" s="1415"/>
      <c r="DSX37" s="1415"/>
      <c r="DSY37" s="1415"/>
      <c r="DSZ37" s="1416"/>
      <c r="DTA37" s="1416"/>
      <c r="DTB37" s="1416"/>
      <c r="DTC37" s="1417"/>
      <c r="DTD37" s="1417"/>
      <c r="DTE37" s="1417"/>
      <c r="DTF37" s="1417"/>
      <c r="DTG37" s="1415"/>
      <c r="DTH37" s="1415"/>
      <c r="DTI37" s="1415"/>
      <c r="DTJ37" s="1416"/>
      <c r="DTK37" s="1416"/>
      <c r="DTL37" s="1416"/>
      <c r="DTM37" s="1417"/>
      <c r="DTN37" s="1417"/>
      <c r="DTO37" s="1417"/>
      <c r="DTP37" s="1417"/>
      <c r="DTQ37" s="1415"/>
      <c r="DTR37" s="1415"/>
      <c r="DTS37" s="1415"/>
      <c r="DTT37" s="1416"/>
      <c r="DTU37" s="1416"/>
      <c r="DTV37" s="1416"/>
      <c r="DTW37" s="1417"/>
      <c r="DTX37" s="1417"/>
      <c r="DTY37" s="1417"/>
      <c r="DTZ37" s="1417"/>
      <c r="DUA37" s="1415"/>
      <c r="DUB37" s="1415"/>
      <c r="DUC37" s="1415"/>
      <c r="DUD37" s="1416"/>
      <c r="DUE37" s="1416"/>
      <c r="DUF37" s="1416"/>
      <c r="DUG37" s="1417"/>
      <c r="DUH37" s="1417"/>
      <c r="DUI37" s="1417"/>
      <c r="DUJ37" s="1417"/>
      <c r="DUK37" s="1415"/>
      <c r="DUL37" s="1415"/>
      <c r="DUM37" s="1415"/>
      <c r="DUN37" s="1416"/>
      <c r="DUO37" s="1416"/>
      <c r="DUP37" s="1416"/>
      <c r="DUQ37" s="1417"/>
      <c r="DUR37" s="1417"/>
      <c r="DUS37" s="1417"/>
      <c r="DUT37" s="1417"/>
      <c r="DUU37" s="1415"/>
      <c r="DUV37" s="1415"/>
      <c r="DUW37" s="1415"/>
      <c r="DUX37" s="1416"/>
      <c r="DUY37" s="1416"/>
      <c r="DUZ37" s="1416"/>
      <c r="DVA37" s="1417"/>
      <c r="DVB37" s="1417"/>
      <c r="DVC37" s="1417"/>
      <c r="DVD37" s="1417"/>
      <c r="DVE37" s="1415"/>
      <c r="DVF37" s="1415"/>
      <c r="DVG37" s="1415"/>
      <c r="DVH37" s="1416"/>
      <c r="DVI37" s="1416"/>
      <c r="DVJ37" s="1416"/>
      <c r="DVK37" s="1417"/>
      <c r="DVL37" s="1417"/>
      <c r="DVM37" s="1417"/>
      <c r="DVN37" s="1417"/>
      <c r="DVO37" s="1415"/>
      <c r="DVP37" s="1415"/>
      <c r="DVQ37" s="1415"/>
      <c r="DVR37" s="1416"/>
      <c r="DVS37" s="1416"/>
      <c r="DVT37" s="1416"/>
      <c r="DVU37" s="1417"/>
      <c r="DVV37" s="1417"/>
      <c r="DVW37" s="1417"/>
      <c r="DVX37" s="1417"/>
      <c r="DVY37" s="1415"/>
      <c r="DVZ37" s="1415"/>
      <c r="DWA37" s="1415"/>
      <c r="DWB37" s="1416"/>
      <c r="DWC37" s="1416"/>
      <c r="DWD37" s="1416"/>
      <c r="DWE37" s="1417"/>
      <c r="DWF37" s="1417"/>
      <c r="DWG37" s="1417"/>
      <c r="DWH37" s="1417"/>
      <c r="DWI37" s="1415"/>
      <c r="DWJ37" s="1415"/>
      <c r="DWK37" s="1415"/>
      <c r="DWL37" s="1416"/>
      <c r="DWM37" s="1416"/>
      <c r="DWN37" s="1416"/>
      <c r="DWO37" s="1417"/>
      <c r="DWP37" s="1417"/>
      <c r="DWQ37" s="1417"/>
      <c r="DWR37" s="1417"/>
      <c r="DWS37" s="1415"/>
      <c r="DWT37" s="1415"/>
      <c r="DWU37" s="1415"/>
      <c r="DWV37" s="1416"/>
      <c r="DWW37" s="1416"/>
      <c r="DWX37" s="1416"/>
      <c r="DWY37" s="1417"/>
      <c r="DWZ37" s="1417"/>
      <c r="DXA37" s="1417"/>
      <c r="DXB37" s="1417"/>
      <c r="DXC37" s="1415"/>
      <c r="DXD37" s="1415"/>
      <c r="DXE37" s="1415"/>
      <c r="DXF37" s="1416"/>
      <c r="DXG37" s="1416"/>
      <c r="DXH37" s="1416"/>
      <c r="DXI37" s="1417"/>
      <c r="DXJ37" s="1417"/>
      <c r="DXK37" s="1417"/>
      <c r="DXL37" s="1417"/>
      <c r="DXM37" s="1415"/>
      <c r="DXN37" s="1415"/>
      <c r="DXO37" s="1415"/>
      <c r="DXP37" s="1416"/>
      <c r="DXQ37" s="1416"/>
      <c r="DXR37" s="1416"/>
      <c r="DXS37" s="1417"/>
      <c r="DXT37" s="1417"/>
      <c r="DXU37" s="1417"/>
      <c r="DXV37" s="1417"/>
      <c r="DXW37" s="1415"/>
      <c r="DXX37" s="1415"/>
      <c r="DXY37" s="1415"/>
      <c r="DXZ37" s="1416"/>
      <c r="DYA37" s="1416"/>
      <c r="DYB37" s="1416"/>
      <c r="DYC37" s="1417"/>
      <c r="DYD37" s="1417"/>
      <c r="DYE37" s="1417"/>
      <c r="DYF37" s="1417"/>
      <c r="DYG37" s="1415"/>
      <c r="DYH37" s="1415"/>
      <c r="DYI37" s="1415"/>
      <c r="DYJ37" s="1416"/>
      <c r="DYK37" s="1416"/>
      <c r="DYL37" s="1416"/>
      <c r="DYM37" s="1417"/>
      <c r="DYN37" s="1417"/>
      <c r="DYO37" s="1417"/>
      <c r="DYP37" s="1417"/>
      <c r="DYQ37" s="1415"/>
      <c r="DYR37" s="1415"/>
      <c r="DYS37" s="1415"/>
      <c r="DYT37" s="1416"/>
      <c r="DYU37" s="1416"/>
      <c r="DYV37" s="1416"/>
      <c r="DYW37" s="1417"/>
      <c r="DYX37" s="1417"/>
      <c r="DYY37" s="1417"/>
      <c r="DYZ37" s="1417"/>
      <c r="DZA37" s="1415"/>
      <c r="DZB37" s="1415"/>
      <c r="DZC37" s="1415"/>
      <c r="DZD37" s="1416"/>
      <c r="DZE37" s="1416"/>
      <c r="DZF37" s="1416"/>
      <c r="DZG37" s="1417"/>
      <c r="DZH37" s="1417"/>
      <c r="DZI37" s="1417"/>
      <c r="DZJ37" s="1417"/>
      <c r="DZK37" s="1415"/>
      <c r="DZL37" s="1415"/>
      <c r="DZM37" s="1415"/>
      <c r="DZN37" s="1416"/>
      <c r="DZO37" s="1416"/>
      <c r="DZP37" s="1416"/>
      <c r="DZQ37" s="1417"/>
      <c r="DZR37" s="1417"/>
      <c r="DZS37" s="1417"/>
      <c r="DZT37" s="1417"/>
      <c r="DZU37" s="1415"/>
      <c r="DZV37" s="1415"/>
      <c r="DZW37" s="1415"/>
      <c r="DZX37" s="1416"/>
      <c r="DZY37" s="1416"/>
      <c r="DZZ37" s="1416"/>
      <c r="EAA37" s="1417"/>
      <c r="EAB37" s="1417"/>
      <c r="EAC37" s="1417"/>
      <c r="EAD37" s="1417"/>
      <c r="EAE37" s="1415"/>
      <c r="EAF37" s="1415"/>
      <c r="EAG37" s="1415"/>
      <c r="EAH37" s="1416"/>
      <c r="EAI37" s="1416"/>
      <c r="EAJ37" s="1416"/>
      <c r="EAK37" s="1417"/>
      <c r="EAL37" s="1417"/>
      <c r="EAM37" s="1417"/>
      <c r="EAN37" s="1417"/>
      <c r="EAO37" s="1415"/>
      <c r="EAP37" s="1415"/>
      <c r="EAQ37" s="1415"/>
      <c r="EAR37" s="1416"/>
      <c r="EAS37" s="1416"/>
      <c r="EAT37" s="1416"/>
      <c r="EAU37" s="1417"/>
      <c r="EAV37" s="1417"/>
      <c r="EAW37" s="1417"/>
      <c r="EAX37" s="1417"/>
      <c r="EAY37" s="1415"/>
      <c r="EAZ37" s="1415"/>
      <c r="EBA37" s="1415"/>
      <c r="EBB37" s="1416"/>
      <c r="EBC37" s="1416"/>
      <c r="EBD37" s="1416"/>
      <c r="EBE37" s="1417"/>
      <c r="EBF37" s="1417"/>
      <c r="EBG37" s="1417"/>
      <c r="EBH37" s="1417"/>
      <c r="EBI37" s="1415"/>
      <c r="EBJ37" s="1415"/>
      <c r="EBK37" s="1415"/>
      <c r="EBL37" s="1416"/>
      <c r="EBM37" s="1416"/>
      <c r="EBN37" s="1416"/>
      <c r="EBO37" s="1417"/>
      <c r="EBP37" s="1417"/>
      <c r="EBQ37" s="1417"/>
      <c r="EBR37" s="1417"/>
      <c r="EBS37" s="1415"/>
      <c r="EBT37" s="1415"/>
      <c r="EBU37" s="1415"/>
      <c r="EBV37" s="1416"/>
      <c r="EBW37" s="1416"/>
      <c r="EBX37" s="1416"/>
      <c r="EBY37" s="1417"/>
      <c r="EBZ37" s="1417"/>
      <c r="ECA37" s="1417"/>
      <c r="ECB37" s="1417"/>
      <c r="ECC37" s="1415"/>
      <c r="ECD37" s="1415"/>
      <c r="ECE37" s="1415"/>
      <c r="ECF37" s="1416"/>
      <c r="ECG37" s="1416"/>
      <c r="ECH37" s="1416"/>
      <c r="ECI37" s="1417"/>
      <c r="ECJ37" s="1417"/>
      <c r="ECK37" s="1417"/>
      <c r="ECL37" s="1417"/>
      <c r="ECM37" s="1415"/>
      <c r="ECN37" s="1415"/>
      <c r="ECO37" s="1415"/>
      <c r="ECP37" s="1416"/>
      <c r="ECQ37" s="1416"/>
      <c r="ECR37" s="1416"/>
      <c r="ECS37" s="1417"/>
      <c r="ECT37" s="1417"/>
      <c r="ECU37" s="1417"/>
      <c r="ECV37" s="1417"/>
      <c r="ECW37" s="1415"/>
      <c r="ECX37" s="1415"/>
      <c r="ECY37" s="1415"/>
      <c r="ECZ37" s="1416"/>
      <c r="EDA37" s="1416"/>
      <c r="EDB37" s="1416"/>
      <c r="EDC37" s="1417"/>
      <c r="EDD37" s="1417"/>
      <c r="EDE37" s="1417"/>
      <c r="EDF37" s="1417"/>
      <c r="EDG37" s="1415"/>
      <c r="EDH37" s="1415"/>
      <c r="EDI37" s="1415"/>
      <c r="EDJ37" s="1416"/>
      <c r="EDK37" s="1416"/>
      <c r="EDL37" s="1416"/>
      <c r="EDM37" s="1417"/>
      <c r="EDN37" s="1417"/>
      <c r="EDO37" s="1417"/>
      <c r="EDP37" s="1417"/>
      <c r="EDQ37" s="1415"/>
      <c r="EDR37" s="1415"/>
      <c r="EDS37" s="1415"/>
      <c r="EDT37" s="1416"/>
      <c r="EDU37" s="1416"/>
      <c r="EDV37" s="1416"/>
      <c r="EDW37" s="1417"/>
      <c r="EDX37" s="1417"/>
      <c r="EDY37" s="1417"/>
      <c r="EDZ37" s="1417"/>
      <c r="EEA37" s="1415"/>
      <c r="EEB37" s="1415"/>
      <c r="EEC37" s="1415"/>
      <c r="EED37" s="1416"/>
      <c r="EEE37" s="1416"/>
      <c r="EEF37" s="1416"/>
      <c r="EEG37" s="1417"/>
      <c r="EEH37" s="1417"/>
      <c r="EEI37" s="1417"/>
      <c r="EEJ37" s="1417"/>
      <c r="EEK37" s="1415"/>
      <c r="EEL37" s="1415"/>
      <c r="EEM37" s="1415"/>
      <c r="EEN37" s="1416"/>
      <c r="EEO37" s="1416"/>
      <c r="EEP37" s="1416"/>
      <c r="EEQ37" s="1417"/>
      <c r="EER37" s="1417"/>
      <c r="EES37" s="1417"/>
      <c r="EET37" s="1417"/>
      <c r="EEU37" s="1415"/>
      <c r="EEV37" s="1415"/>
      <c r="EEW37" s="1415"/>
      <c r="EEX37" s="1416"/>
      <c r="EEY37" s="1416"/>
      <c r="EEZ37" s="1416"/>
      <c r="EFA37" s="1417"/>
      <c r="EFB37" s="1417"/>
      <c r="EFC37" s="1417"/>
      <c r="EFD37" s="1417"/>
      <c r="EFE37" s="1415"/>
      <c r="EFF37" s="1415"/>
      <c r="EFG37" s="1415"/>
      <c r="EFH37" s="1416"/>
      <c r="EFI37" s="1416"/>
      <c r="EFJ37" s="1416"/>
      <c r="EFK37" s="1417"/>
      <c r="EFL37" s="1417"/>
      <c r="EFM37" s="1417"/>
      <c r="EFN37" s="1417"/>
      <c r="EFO37" s="1415"/>
      <c r="EFP37" s="1415"/>
      <c r="EFQ37" s="1415"/>
      <c r="EFR37" s="1416"/>
      <c r="EFS37" s="1416"/>
      <c r="EFT37" s="1416"/>
      <c r="EFU37" s="1417"/>
      <c r="EFV37" s="1417"/>
      <c r="EFW37" s="1417"/>
      <c r="EFX37" s="1417"/>
      <c r="EFY37" s="1415"/>
      <c r="EFZ37" s="1415"/>
      <c r="EGA37" s="1415"/>
      <c r="EGB37" s="1416"/>
      <c r="EGC37" s="1416"/>
      <c r="EGD37" s="1416"/>
      <c r="EGE37" s="1417"/>
      <c r="EGF37" s="1417"/>
      <c r="EGG37" s="1417"/>
      <c r="EGH37" s="1417"/>
      <c r="EGI37" s="1415"/>
      <c r="EGJ37" s="1415"/>
      <c r="EGK37" s="1415"/>
      <c r="EGL37" s="1416"/>
      <c r="EGM37" s="1416"/>
      <c r="EGN37" s="1416"/>
      <c r="EGO37" s="1417"/>
      <c r="EGP37" s="1417"/>
      <c r="EGQ37" s="1417"/>
      <c r="EGR37" s="1417"/>
      <c r="EGS37" s="1415"/>
      <c r="EGT37" s="1415"/>
      <c r="EGU37" s="1415"/>
      <c r="EGV37" s="1416"/>
      <c r="EGW37" s="1416"/>
      <c r="EGX37" s="1416"/>
      <c r="EGY37" s="1417"/>
      <c r="EGZ37" s="1417"/>
      <c r="EHA37" s="1417"/>
      <c r="EHB37" s="1417"/>
      <c r="EHC37" s="1415"/>
      <c r="EHD37" s="1415"/>
      <c r="EHE37" s="1415"/>
      <c r="EHF37" s="1416"/>
      <c r="EHG37" s="1416"/>
      <c r="EHH37" s="1416"/>
      <c r="EHI37" s="1417"/>
      <c r="EHJ37" s="1417"/>
      <c r="EHK37" s="1417"/>
      <c r="EHL37" s="1417"/>
      <c r="EHM37" s="1415"/>
      <c r="EHN37" s="1415"/>
      <c r="EHO37" s="1415"/>
      <c r="EHP37" s="1416"/>
      <c r="EHQ37" s="1416"/>
      <c r="EHR37" s="1416"/>
      <c r="EHS37" s="1417"/>
      <c r="EHT37" s="1417"/>
      <c r="EHU37" s="1417"/>
      <c r="EHV37" s="1417"/>
      <c r="EHW37" s="1415"/>
      <c r="EHX37" s="1415"/>
      <c r="EHY37" s="1415"/>
      <c r="EHZ37" s="1416"/>
      <c r="EIA37" s="1416"/>
      <c r="EIB37" s="1416"/>
      <c r="EIC37" s="1417"/>
      <c r="EID37" s="1417"/>
      <c r="EIE37" s="1417"/>
      <c r="EIF37" s="1417"/>
      <c r="EIG37" s="1415"/>
      <c r="EIH37" s="1415"/>
      <c r="EII37" s="1415"/>
      <c r="EIJ37" s="1416"/>
      <c r="EIK37" s="1416"/>
      <c r="EIL37" s="1416"/>
      <c r="EIM37" s="1417"/>
      <c r="EIN37" s="1417"/>
      <c r="EIO37" s="1417"/>
      <c r="EIP37" s="1417"/>
      <c r="EIQ37" s="1415"/>
      <c r="EIR37" s="1415"/>
      <c r="EIS37" s="1415"/>
      <c r="EIT37" s="1416"/>
      <c r="EIU37" s="1416"/>
      <c r="EIV37" s="1416"/>
      <c r="EIW37" s="1417"/>
      <c r="EIX37" s="1417"/>
      <c r="EIY37" s="1417"/>
      <c r="EIZ37" s="1417"/>
      <c r="EJA37" s="1415"/>
      <c r="EJB37" s="1415"/>
      <c r="EJC37" s="1415"/>
      <c r="EJD37" s="1416"/>
      <c r="EJE37" s="1416"/>
      <c r="EJF37" s="1416"/>
      <c r="EJG37" s="1417"/>
      <c r="EJH37" s="1417"/>
      <c r="EJI37" s="1417"/>
      <c r="EJJ37" s="1417"/>
      <c r="EJK37" s="1415"/>
      <c r="EJL37" s="1415"/>
      <c r="EJM37" s="1415"/>
      <c r="EJN37" s="1416"/>
      <c r="EJO37" s="1416"/>
      <c r="EJP37" s="1416"/>
      <c r="EJQ37" s="1417"/>
      <c r="EJR37" s="1417"/>
      <c r="EJS37" s="1417"/>
      <c r="EJT37" s="1417"/>
      <c r="EJU37" s="1415"/>
      <c r="EJV37" s="1415"/>
      <c r="EJW37" s="1415"/>
      <c r="EJX37" s="1416"/>
      <c r="EJY37" s="1416"/>
      <c r="EJZ37" s="1416"/>
      <c r="EKA37" s="1417"/>
      <c r="EKB37" s="1417"/>
      <c r="EKC37" s="1417"/>
      <c r="EKD37" s="1417"/>
      <c r="EKE37" s="1415"/>
      <c r="EKF37" s="1415"/>
      <c r="EKG37" s="1415"/>
      <c r="EKH37" s="1416"/>
      <c r="EKI37" s="1416"/>
      <c r="EKJ37" s="1416"/>
      <c r="EKK37" s="1417"/>
      <c r="EKL37" s="1417"/>
      <c r="EKM37" s="1417"/>
      <c r="EKN37" s="1417"/>
      <c r="EKO37" s="1415"/>
      <c r="EKP37" s="1415"/>
      <c r="EKQ37" s="1415"/>
      <c r="EKR37" s="1416"/>
      <c r="EKS37" s="1416"/>
      <c r="EKT37" s="1416"/>
      <c r="EKU37" s="1417"/>
      <c r="EKV37" s="1417"/>
      <c r="EKW37" s="1417"/>
      <c r="EKX37" s="1417"/>
      <c r="EKY37" s="1415"/>
      <c r="EKZ37" s="1415"/>
      <c r="ELA37" s="1415"/>
      <c r="ELB37" s="1416"/>
      <c r="ELC37" s="1416"/>
      <c r="ELD37" s="1416"/>
      <c r="ELE37" s="1417"/>
      <c r="ELF37" s="1417"/>
      <c r="ELG37" s="1417"/>
      <c r="ELH37" s="1417"/>
      <c r="ELI37" s="1415"/>
      <c r="ELJ37" s="1415"/>
      <c r="ELK37" s="1415"/>
      <c r="ELL37" s="1416"/>
      <c r="ELM37" s="1416"/>
      <c r="ELN37" s="1416"/>
      <c r="ELO37" s="1417"/>
      <c r="ELP37" s="1417"/>
      <c r="ELQ37" s="1417"/>
      <c r="ELR37" s="1417"/>
      <c r="ELS37" s="1415"/>
      <c r="ELT37" s="1415"/>
      <c r="ELU37" s="1415"/>
      <c r="ELV37" s="1416"/>
      <c r="ELW37" s="1416"/>
      <c r="ELX37" s="1416"/>
      <c r="ELY37" s="1417"/>
      <c r="ELZ37" s="1417"/>
      <c r="EMA37" s="1417"/>
      <c r="EMB37" s="1417"/>
      <c r="EMC37" s="1415"/>
      <c r="EMD37" s="1415"/>
      <c r="EME37" s="1415"/>
      <c r="EMF37" s="1416"/>
      <c r="EMG37" s="1416"/>
      <c r="EMH37" s="1416"/>
      <c r="EMI37" s="1417"/>
      <c r="EMJ37" s="1417"/>
      <c r="EMK37" s="1417"/>
      <c r="EML37" s="1417"/>
      <c r="EMM37" s="1415"/>
      <c r="EMN37" s="1415"/>
      <c r="EMO37" s="1415"/>
      <c r="EMP37" s="1416"/>
      <c r="EMQ37" s="1416"/>
      <c r="EMR37" s="1416"/>
      <c r="EMS37" s="1417"/>
      <c r="EMT37" s="1417"/>
      <c r="EMU37" s="1417"/>
      <c r="EMV37" s="1417"/>
      <c r="EMW37" s="1415"/>
      <c r="EMX37" s="1415"/>
      <c r="EMY37" s="1415"/>
      <c r="EMZ37" s="1416"/>
      <c r="ENA37" s="1416"/>
      <c r="ENB37" s="1416"/>
      <c r="ENC37" s="1417"/>
      <c r="END37" s="1417"/>
      <c r="ENE37" s="1417"/>
      <c r="ENF37" s="1417"/>
      <c r="ENG37" s="1415"/>
      <c r="ENH37" s="1415"/>
      <c r="ENI37" s="1415"/>
      <c r="ENJ37" s="1416"/>
      <c r="ENK37" s="1416"/>
      <c r="ENL37" s="1416"/>
      <c r="ENM37" s="1417"/>
      <c r="ENN37" s="1417"/>
      <c r="ENO37" s="1417"/>
      <c r="ENP37" s="1417"/>
      <c r="ENQ37" s="1415"/>
      <c r="ENR37" s="1415"/>
      <c r="ENS37" s="1415"/>
      <c r="ENT37" s="1416"/>
      <c r="ENU37" s="1416"/>
      <c r="ENV37" s="1416"/>
      <c r="ENW37" s="1417"/>
      <c r="ENX37" s="1417"/>
      <c r="ENY37" s="1417"/>
      <c r="ENZ37" s="1417"/>
      <c r="EOA37" s="1415"/>
      <c r="EOB37" s="1415"/>
      <c r="EOC37" s="1415"/>
      <c r="EOD37" s="1416"/>
      <c r="EOE37" s="1416"/>
      <c r="EOF37" s="1416"/>
      <c r="EOG37" s="1417"/>
      <c r="EOH37" s="1417"/>
      <c r="EOI37" s="1417"/>
      <c r="EOJ37" s="1417"/>
      <c r="EOK37" s="1415"/>
      <c r="EOL37" s="1415"/>
      <c r="EOM37" s="1415"/>
      <c r="EON37" s="1416"/>
      <c r="EOO37" s="1416"/>
      <c r="EOP37" s="1416"/>
      <c r="EOQ37" s="1417"/>
      <c r="EOR37" s="1417"/>
      <c r="EOS37" s="1417"/>
      <c r="EOT37" s="1417"/>
      <c r="EOU37" s="1415"/>
      <c r="EOV37" s="1415"/>
      <c r="EOW37" s="1415"/>
      <c r="EOX37" s="1416"/>
      <c r="EOY37" s="1416"/>
      <c r="EOZ37" s="1416"/>
      <c r="EPA37" s="1417"/>
      <c r="EPB37" s="1417"/>
      <c r="EPC37" s="1417"/>
      <c r="EPD37" s="1417"/>
      <c r="EPE37" s="1415"/>
      <c r="EPF37" s="1415"/>
      <c r="EPG37" s="1415"/>
      <c r="EPH37" s="1416"/>
      <c r="EPI37" s="1416"/>
      <c r="EPJ37" s="1416"/>
      <c r="EPK37" s="1417"/>
      <c r="EPL37" s="1417"/>
      <c r="EPM37" s="1417"/>
      <c r="EPN37" s="1417"/>
      <c r="EPO37" s="1415"/>
      <c r="EPP37" s="1415"/>
      <c r="EPQ37" s="1415"/>
      <c r="EPR37" s="1416"/>
      <c r="EPS37" s="1416"/>
      <c r="EPT37" s="1416"/>
      <c r="EPU37" s="1417"/>
      <c r="EPV37" s="1417"/>
      <c r="EPW37" s="1417"/>
      <c r="EPX37" s="1417"/>
      <c r="EPY37" s="1415"/>
      <c r="EPZ37" s="1415"/>
      <c r="EQA37" s="1415"/>
      <c r="EQB37" s="1416"/>
      <c r="EQC37" s="1416"/>
      <c r="EQD37" s="1416"/>
      <c r="EQE37" s="1417"/>
      <c r="EQF37" s="1417"/>
      <c r="EQG37" s="1417"/>
      <c r="EQH37" s="1417"/>
      <c r="EQI37" s="1415"/>
      <c r="EQJ37" s="1415"/>
      <c r="EQK37" s="1415"/>
      <c r="EQL37" s="1416"/>
      <c r="EQM37" s="1416"/>
      <c r="EQN37" s="1416"/>
      <c r="EQO37" s="1417"/>
      <c r="EQP37" s="1417"/>
      <c r="EQQ37" s="1417"/>
      <c r="EQR37" s="1417"/>
      <c r="EQS37" s="1415"/>
      <c r="EQT37" s="1415"/>
      <c r="EQU37" s="1415"/>
      <c r="EQV37" s="1416"/>
      <c r="EQW37" s="1416"/>
      <c r="EQX37" s="1416"/>
      <c r="EQY37" s="1417"/>
      <c r="EQZ37" s="1417"/>
      <c r="ERA37" s="1417"/>
      <c r="ERB37" s="1417"/>
      <c r="ERC37" s="1415"/>
      <c r="ERD37" s="1415"/>
      <c r="ERE37" s="1415"/>
      <c r="ERF37" s="1416"/>
      <c r="ERG37" s="1416"/>
      <c r="ERH37" s="1416"/>
      <c r="ERI37" s="1417"/>
      <c r="ERJ37" s="1417"/>
      <c r="ERK37" s="1417"/>
      <c r="ERL37" s="1417"/>
      <c r="ERM37" s="1415"/>
      <c r="ERN37" s="1415"/>
      <c r="ERO37" s="1415"/>
      <c r="ERP37" s="1416"/>
      <c r="ERQ37" s="1416"/>
      <c r="ERR37" s="1416"/>
      <c r="ERS37" s="1417"/>
      <c r="ERT37" s="1417"/>
      <c r="ERU37" s="1417"/>
      <c r="ERV37" s="1417"/>
      <c r="ERW37" s="1415"/>
      <c r="ERX37" s="1415"/>
      <c r="ERY37" s="1415"/>
      <c r="ERZ37" s="1416"/>
      <c r="ESA37" s="1416"/>
      <c r="ESB37" s="1416"/>
      <c r="ESC37" s="1417"/>
      <c r="ESD37" s="1417"/>
      <c r="ESE37" s="1417"/>
      <c r="ESF37" s="1417"/>
      <c r="ESG37" s="1415"/>
      <c r="ESH37" s="1415"/>
      <c r="ESI37" s="1415"/>
      <c r="ESJ37" s="1416"/>
      <c r="ESK37" s="1416"/>
      <c r="ESL37" s="1416"/>
      <c r="ESM37" s="1417"/>
      <c r="ESN37" s="1417"/>
      <c r="ESO37" s="1417"/>
      <c r="ESP37" s="1417"/>
      <c r="ESQ37" s="1415"/>
      <c r="ESR37" s="1415"/>
      <c r="ESS37" s="1415"/>
      <c r="EST37" s="1416"/>
      <c r="ESU37" s="1416"/>
      <c r="ESV37" s="1416"/>
      <c r="ESW37" s="1417"/>
      <c r="ESX37" s="1417"/>
      <c r="ESY37" s="1417"/>
      <c r="ESZ37" s="1417"/>
      <c r="ETA37" s="1415"/>
      <c r="ETB37" s="1415"/>
      <c r="ETC37" s="1415"/>
      <c r="ETD37" s="1416"/>
      <c r="ETE37" s="1416"/>
      <c r="ETF37" s="1416"/>
      <c r="ETG37" s="1417"/>
      <c r="ETH37" s="1417"/>
      <c r="ETI37" s="1417"/>
      <c r="ETJ37" s="1417"/>
      <c r="ETK37" s="1415"/>
      <c r="ETL37" s="1415"/>
      <c r="ETM37" s="1415"/>
      <c r="ETN37" s="1416"/>
      <c r="ETO37" s="1416"/>
      <c r="ETP37" s="1416"/>
      <c r="ETQ37" s="1417"/>
      <c r="ETR37" s="1417"/>
      <c r="ETS37" s="1417"/>
      <c r="ETT37" s="1417"/>
      <c r="ETU37" s="1415"/>
      <c r="ETV37" s="1415"/>
      <c r="ETW37" s="1415"/>
      <c r="ETX37" s="1416"/>
      <c r="ETY37" s="1416"/>
      <c r="ETZ37" s="1416"/>
      <c r="EUA37" s="1417"/>
      <c r="EUB37" s="1417"/>
      <c r="EUC37" s="1417"/>
      <c r="EUD37" s="1417"/>
      <c r="EUE37" s="1415"/>
      <c r="EUF37" s="1415"/>
      <c r="EUG37" s="1415"/>
      <c r="EUH37" s="1416"/>
      <c r="EUI37" s="1416"/>
      <c r="EUJ37" s="1416"/>
      <c r="EUK37" s="1417"/>
      <c r="EUL37" s="1417"/>
      <c r="EUM37" s="1417"/>
      <c r="EUN37" s="1417"/>
      <c r="EUO37" s="1415"/>
      <c r="EUP37" s="1415"/>
      <c r="EUQ37" s="1415"/>
      <c r="EUR37" s="1416"/>
      <c r="EUS37" s="1416"/>
      <c r="EUT37" s="1416"/>
      <c r="EUU37" s="1417"/>
      <c r="EUV37" s="1417"/>
      <c r="EUW37" s="1417"/>
      <c r="EUX37" s="1417"/>
      <c r="EUY37" s="1415"/>
      <c r="EUZ37" s="1415"/>
      <c r="EVA37" s="1415"/>
      <c r="EVB37" s="1416"/>
      <c r="EVC37" s="1416"/>
      <c r="EVD37" s="1416"/>
      <c r="EVE37" s="1417"/>
      <c r="EVF37" s="1417"/>
      <c r="EVG37" s="1417"/>
      <c r="EVH37" s="1417"/>
      <c r="EVI37" s="1415"/>
      <c r="EVJ37" s="1415"/>
      <c r="EVK37" s="1415"/>
      <c r="EVL37" s="1416"/>
      <c r="EVM37" s="1416"/>
      <c r="EVN37" s="1416"/>
      <c r="EVO37" s="1417"/>
      <c r="EVP37" s="1417"/>
      <c r="EVQ37" s="1417"/>
      <c r="EVR37" s="1417"/>
      <c r="EVS37" s="1415"/>
      <c r="EVT37" s="1415"/>
      <c r="EVU37" s="1415"/>
      <c r="EVV37" s="1416"/>
      <c r="EVW37" s="1416"/>
      <c r="EVX37" s="1416"/>
      <c r="EVY37" s="1417"/>
      <c r="EVZ37" s="1417"/>
      <c r="EWA37" s="1417"/>
      <c r="EWB37" s="1417"/>
      <c r="EWC37" s="1415"/>
      <c r="EWD37" s="1415"/>
      <c r="EWE37" s="1415"/>
      <c r="EWF37" s="1416"/>
      <c r="EWG37" s="1416"/>
      <c r="EWH37" s="1416"/>
      <c r="EWI37" s="1417"/>
      <c r="EWJ37" s="1417"/>
      <c r="EWK37" s="1417"/>
      <c r="EWL37" s="1417"/>
      <c r="EWM37" s="1415"/>
      <c r="EWN37" s="1415"/>
      <c r="EWO37" s="1415"/>
      <c r="EWP37" s="1416"/>
      <c r="EWQ37" s="1416"/>
      <c r="EWR37" s="1416"/>
      <c r="EWS37" s="1417"/>
      <c r="EWT37" s="1417"/>
      <c r="EWU37" s="1417"/>
      <c r="EWV37" s="1417"/>
      <c r="EWW37" s="1415"/>
      <c r="EWX37" s="1415"/>
      <c r="EWY37" s="1415"/>
      <c r="EWZ37" s="1416"/>
      <c r="EXA37" s="1416"/>
      <c r="EXB37" s="1416"/>
      <c r="EXC37" s="1417"/>
      <c r="EXD37" s="1417"/>
      <c r="EXE37" s="1417"/>
      <c r="EXF37" s="1417"/>
      <c r="EXG37" s="1415"/>
      <c r="EXH37" s="1415"/>
      <c r="EXI37" s="1415"/>
      <c r="EXJ37" s="1416"/>
      <c r="EXK37" s="1416"/>
      <c r="EXL37" s="1416"/>
      <c r="EXM37" s="1417"/>
      <c r="EXN37" s="1417"/>
      <c r="EXO37" s="1417"/>
      <c r="EXP37" s="1417"/>
      <c r="EXQ37" s="1415"/>
      <c r="EXR37" s="1415"/>
      <c r="EXS37" s="1415"/>
      <c r="EXT37" s="1416"/>
      <c r="EXU37" s="1416"/>
      <c r="EXV37" s="1416"/>
      <c r="EXW37" s="1417"/>
      <c r="EXX37" s="1417"/>
      <c r="EXY37" s="1417"/>
      <c r="EXZ37" s="1417"/>
      <c r="EYA37" s="1415"/>
      <c r="EYB37" s="1415"/>
      <c r="EYC37" s="1415"/>
      <c r="EYD37" s="1416"/>
      <c r="EYE37" s="1416"/>
      <c r="EYF37" s="1416"/>
      <c r="EYG37" s="1417"/>
      <c r="EYH37" s="1417"/>
      <c r="EYI37" s="1417"/>
      <c r="EYJ37" s="1417"/>
      <c r="EYK37" s="1415"/>
      <c r="EYL37" s="1415"/>
      <c r="EYM37" s="1415"/>
      <c r="EYN37" s="1416"/>
      <c r="EYO37" s="1416"/>
      <c r="EYP37" s="1416"/>
      <c r="EYQ37" s="1417"/>
      <c r="EYR37" s="1417"/>
      <c r="EYS37" s="1417"/>
      <c r="EYT37" s="1417"/>
      <c r="EYU37" s="1415"/>
      <c r="EYV37" s="1415"/>
      <c r="EYW37" s="1415"/>
      <c r="EYX37" s="1416"/>
      <c r="EYY37" s="1416"/>
      <c r="EYZ37" s="1416"/>
      <c r="EZA37" s="1417"/>
      <c r="EZB37" s="1417"/>
      <c r="EZC37" s="1417"/>
      <c r="EZD37" s="1417"/>
      <c r="EZE37" s="1415"/>
      <c r="EZF37" s="1415"/>
      <c r="EZG37" s="1415"/>
      <c r="EZH37" s="1416"/>
      <c r="EZI37" s="1416"/>
      <c r="EZJ37" s="1416"/>
      <c r="EZK37" s="1417"/>
      <c r="EZL37" s="1417"/>
      <c r="EZM37" s="1417"/>
      <c r="EZN37" s="1417"/>
      <c r="EZO37" s="1415"/>
      <c r="EZP37" s="1415"/>
      <c r="EZQ37" s="1415"/>
      <c r="EZR37" s="1416"/>
      <c r="EZS37" s="1416"/>
      <c r="EZT37" s="1416"/>
      <c r="EZU37" s="1417"/>
      <c r="EZV37" s="1417"/>
      <c r="EZW37" s="1417"/>
      <c r="EZX37" s="1417"/>
      <c r="EZY37" s="1415"/>
      <c r="EZZ37" s="1415"/>
      <c r="FAA37" s="1415"/>
      <c r="FAB37" s="1416"/>
      <c r="FAC37" s="1416"/>
      <c r="FAD37" s="1416"/>
      <c r="FAE37" s="1417"/>
      <c r="FAF37" s="1417"/>
      <c r="FAG37" s="1417"/>
      <c r="FAH37" s="1417"/>
      <c r="FAI37" s="1415"/>
      <c r="FAJ37" s="1415"/>
      <c r="FAK37" s="1415"/>
      <c r="FAL37" s="1416"/>
      <c r="FAM37" s="1416"/>
      <c r="FAN37" s="1416"/>
      <c r="FAO37" s="1417"/>
      <c r="FAP37" s="1417"/>
      <c r="FAQ37" s="1417"/>
      <c r="FAR37" s="1417"/>
      <c r="FAS37" s="1415"/>
      <c r="FAT37" s="1415"/>
      <c r="FAU37" s="1415"/>
      <c r="FAV37" s="1416"/>
      <c r="FAW37" s="1416"/>
      <c r="FAX37" s="1416"/>
      <c r="FAY37" s="1417"/>
      <c r="FAZ37" s="1417"/>
      <c r="FBA37" s="1417"/>
      <c r="FBB37" s="1417"/>
      <c r="FBC37" s="1415"/>
      <c r="FBD37" s="1415"/>
      <c r="FBE37" s="1415"/>
      <c r="FBF37" s="1416"/>
      <c r="FBG37" s="1416"/>
      <c r="FBH37" s="1416"/>
      <c r="FBI37" s="1417"/>
      <c r="FBJ37" s="1417"/>
      <c r="FBK37" s="1417"/>
      <c r="FBL37" s="1417"/>
      <c r="FBM37" s="1415"/>
      <c r="FBN37" s="1415"/>
      <c r="FBO37" s="1415"/>
      <c r="FBP37" s="1416"/>
      <c r="FBQ37" s="1416"/>
      <c r="FBR37" s="1416"/>
      <c r="FBS37" s="1417"/>
      <c r="FBT37" s="1417"/>
      <c r="FBU37" s="1417"/>
      <c r="FBV37" s="1417"/>
      <c r="FBW37" s="1415"/>
      <c r="FBX37" s="1415"/>
      <c r="FBY37" s="1415"/>
      <c r="FBZ37" s="1416"/>
      <c r="FCA37" s="1416"/>
      <c r="FCB37" s="1416"/>
      <c r="FCC37" s="1417"/>
      <c r="FCD37" s="1417"/>
      <c r="FCE37" s="1417"/>
      <c r="FCF37" s="1417"/>
      <c r="FCG37" s="1415"/>
      <c r="FCH37" s="1415"/>
      <c r="FCI37" s="1415"/>
      <c r="FCJ37" s="1416"/>
      <c r="FCK37" s="1416"/>
      <c r="FCL37" s="1416"/>
      <c r="FCM37" s="1417"/>
      <c r="FCN37" s="1417"/>
      <c r="FCO37" s="1417"/>
      <c r="FCP37" s="1417"/>
      <c r="FCQ37" s="1415"/>
      <c r="FCR37" s="1415"/>
      <c r="FCS37" s="1415"/>
      <c r="FCT37" s="1416"/>
      <c r="FCU37" s="1416"/>
      <c r="FCV37" s="1416"/>
      <c r="FCW37" s="1417"/>
      <c r="FCX37" s="1417"/>
      <c r="FCY37" s="1417"/>
      <c r="FCZ37" s="1417"/>
      <c r="FDA37" s="1415"/>
      <c r="FDB37" s="1415"/>
      <c r="FDC37" s="1415"/>
      <c r="FDD37" s="1416"/>
      <c r="FDE37" s="1416"/>
      <c r="FDF37" s="1416"/>
      <c r="FDG37" s="1417"/>
      <c r="FDH37" s="1417"/>
      <c r="FDI37" s="1417"/>
      <c r="FDJ37" s="1417"/>
      <c r="FDK37" s="1415"/>
      <c r="FDL37" s="1415"/>
      <c r="FDM37" s="1415"/>
      <c r="FDN37" s="1416"/>
      <c r="FDO37" s="1416"/>
      <c r="FDP37" s="1416"/>
      <c r="FDQ37" s="1417"/>
      <c r="FDR37" s="1417"/>
      <c r="FDS37" s="1417"/>
      <c r="FDT37" s="1417"/>
      <c r="FDU37" s="1415"/>
      <c r="FDV37" s="1415"/>
      <c r="FDW37" s="1415"/>
      <c r="FDX37" s="1416"/>
      <c r="FDY37" s="1416"/>
      <c r="FDZ37" s="1416"/>
      <c r="FEA37" s="1417"/>
      <c r="FEB37" s="1417"/>
      <c r="FEC37" s="1417"/>
      <c r="FED37" s="1417"/>
      <c r="FEE37" s="1415"/>
      <c r="FEF37" s="1415"/>
      <c r="FEG37" s="1415"/>
      <c r="FEH37" s="1416"/>
      <c r="FEI37" s="1416"/>
      <c r="FEJ37" s="1416"/>
      <c r="FEK37" s="1417"/>
      <c r="FEL37" s="1417"/>
      <c r="FEM37" s="1417"/>
      <c r="FEN37" s="1417"/>
      <c r="FEO37" s="1415"/>
      <c r="FEP37" s="1415"/>
      <c r="FEQ37" s="1415"/>
      <c r="FER37" s="1416"/>
      <c r="FES37" s="1416"/>
      <c r="FET37" s="1416"/>
      <c r="FEU37" s="1417"/>
      <c r="FEV37" s="1417"/>
      <c r="FEW37" s="1417"/>
      <c r="FEX37" s="1417"/>
      <c r="FEY37" s="1415"/>
      <c r="FEZ37" s="1415"/>
      <c r="FFA37" s="1415"/>
      <c r="FFB37" s="1416"/>
      <c r="FFC37" s="1416"/>
      <c r="FFD37" s="1416"/>
      <c r="FFE37" s="1417"/>
      <c r="FFF37" s="1417"/>
      <c r="FFG37" s="1417"/>
      <c r="FFH37" s="1417"/>
      <c r="FFI37" s="1415"/>
      <c r="FFJ37" s="1415"/>
      <c r="FFK37" s="1415"/>
      <c r="FFL37" s="1416"/>
      <c r="FFM37" s="1416"/>
      <c r="FFN37" s="1416"/>
      <c r="FFO37" s="1417"/>
      <c r="FFP37" s="1417"/>
      <c r="FFQ37" s="1417"/>
      <c r="FFR37" s="1417"/>
      <c r="FFS37" s="1415"/>
      <c r="FFT37" s="1415"/>
      <c r="FFU37" s="1415"/>
      <c r="FFV37" s="1416"/>
      <c r="FFW37" s="1416"/>
      <c r="FFX37" s="1416"/>
      <c r="FFY37" s="1417"/>
      <c r="FFZ37" s="1417"/>
      <c r="FGA37" s="1417"/>
      <c r="FGB37" s="1417"/>
      <c r="FGC37" s="1415"/>
      <c r="FGD37" s="1415"/>
      <c r="FGE37" s="1415"/>
      <c r="FGF37" s="1416"/>
      <c r="FGG37" s="1416"/>
      <c r="FGH37" s="1416"/>
      <c r="FGI37" s="1417"/>
      <c r="FGJ37" s="1417"/>
      <c r="FGK37" s="1417"/>
      <c r="FGL37" s="1417"/>
      <c r="FGM37" s="1415"/>
      <c r="FGN37" s="1415"/>
      <c r="FGO37" s="1415"/>
      <c r="FGP37" s="1416"/>
      <c r="FGQ37" s="1416"/>
      <c r="FGR37" s="1416"/>
      <c r="FGS37" s="1417"/>
      <c r="FGT37" s="1417"/>
      <c r="FGU37" s="1417"/>
      <c r="FGV37" s="1417"/>
      <c r="FGW37" s="1415"/>
      <c r="FGX37" s="1415"/>
      <c r="FGY37" s="1415"/>
      <c r="FGZ37" s="1416"/>
      <c r="FHA37" s="1416"/>
      <c r="FHB37" s="1416"/>
      <c r="FHC37" s="1417"/>
      <c r="FHD37" s="1417"/>
      <c r="FHE37" s="1417"/>
      <c r="FHF37" s="1417"/>
      <c r="FHG37" s="1415"/>
      <c r="FHH37" s="1415"/>
      <c r="FHI37" s="1415"/>
      <c r="FHJ37" s="1416"/>
      <c r="FHK37" s="1416"/>
      <c r="FHL37" s="1416"/>
      <c r="FHM37" s="1417"/>
      <c r="FHN37" s="1417"/>
      <c r="FHO37" s="1417"/>
      <c r="FHP37" s="1417"/>
      <c r="FHQ37" s="1415"/>
      <c r="FHR37" s="1415"/>
      <c r="FHS37" s="1415"/>
      <c r="FHT37" s="1416"/>
      <c r="FHU37" s="1416"/>
      <c r="FHV37" s="1416"/>
      <c r="FHW37" s="1417"/>
      <c r="FHX37" s="1417"/>
      <c r="FHY37" s="1417"/>
      <c r="FHZ37" s="1417"/>
      <c r="FIA37" s="1415"/>
      <c r="FIB37" s="1415"/>
      <c r="FIC37" s="1415"/>
      <c r="FID37" s="1416"/>
      <c r="FIE37" s="1416"/>
      <c r="FIF37" s="1416"/>
      <c r="FIG37" s="1417"/>
      <c r="FIH37" s="1417"/>
      <c r="FII37" s="1417"/>
      <c r="FIJ37" s="1417"/>
      <c r="FIK37" s="1415"/>
      <c r="FIL37" s="1415"/>
      <c r="FIM37" s="1415"/>
      <c r="FIN37" s="1416"/>
      <c r="FIO37" s="1416"/>
      <c r="FIP37" s="1416"/>
      <c r="FIQ37" s="1417"/>
      <c r="FIR37" s="1417"/>
      <c r="FIS37" s="1417"/>
      <c r="FIT37" s="1417"/>
      <c r="FIU37" s="1415"/>
      <c r="FIV37" s="1415"/>
      <c r="FIW37" s="1415"/>
      <c r="FIX37" s="1416"/>
      <c r="FIY37" s="1416"/>
      <c r="FIZ37" s="1416"/>
      <c r="FJA37" s="1417"/>
      <c r="FJB37" s="1417"/>
      <c r="FJC37" s="1417"/>
      <c r="FJD37" s="1417"/>
      <c r="FJE37" s="1415"/>
      <c r="FJF37" s="1415"/>
      <c r="FJG37" s="1415"/>
      <c r="FJH37" s="1416"/>
      <c r="FJI37" s="1416"/>
      <c r="FJJ37" s="1416"/>
      <c r="FJK37" s="1417"/>
      <c r="FJL37" s="1417"/>
      <c r="FJM37" s="1417"/>
      <c r="FJN37" s="1417"/>
      <c r="FJO37" s="1415"/>
      <c r="FJP37" s="1415"/>
      <c r="FJQ37" s="1415"/>
      <c r="FJR37" s="1416"/>
      <c r="FJS37" s="1416"/>
      <c r="FJT37" s="1416"/>
      <c r="FJU37" s="1417"/>
      <c r="FJV37" s="1417"/>
      <c r="FJW37" s="1417"/>
      <c r="FJX37" s="1417"/>
      <c r="FJY37" s="1415"/>
      <c r="FJZ37" s="1415"/>
      <c r="FKA37" s="1415"/>
      <c r="FKB37" s="1416"/>
      <c r="FKC37" s="1416"/>
      <c r="FKD37" s="1416"/>
      <c r="FKE37" s="1417"/>
      <c r="FKF37" s="1417"/>
      <c r="FKG37" s="1417"/>
      <c r="FKH37" s="1417"/>
      <c r="FKI37" s="1415"/>
      <c r="FKJ37" s="1415"/>
      <c r="FKK37" s="1415"/>
      <c r="FKL37" s="1416"/>
      <c r="FKM37" s="1416"/>
      <c r="FKN37" s="1416"/>
      <c r="FKO37" s="1417"/>
      <c r="FKP37" s="1417"/>
      <c r="FKQ37" s="1417"/>
      <c r="FKR37" s="1417"/>
      <c r="FKS37" s="1415"/>
      <c r="FKT37" s="1415"/>
      <c r="FKU37" s="1415"/>
      <c r="FKV37" s="1416"/>
      <c r="FKW37" s="1416"/>
      <c r="FKX37" s="1416"/>
      <c r="FKY37" s="1417"/>
      <c r="FKZ37" s="1417"/>
      <c r="FLA37" s="1417"/>
      <c r="FLB37" s="1417"/>
      <c r="FLC37" s="1415"/>
      <c r="FLD37" s="1415"/>
      <c r="FLE37" s="1415"/>
      <c r="FLF37" s="1416"/>
      <c r="FLG37" s="1416"/>
      <c r="FLH37" s="1416"/>
      <c r="FLI37" s="1417"/>
      <c r="FLJ37" s="1417"/>
      <c r="FLK37" s="1417"/>
      <c r="FLL37" s="1417"/>
      <c r="FLM37" s="1415"/>
      <c r="FLN37" s="1415"/>
      <c r="FLO37" s="1415"/>
      <c r="FLP37" s="1416"/>
      <c r="FLQ37" s="1416"/>
      <c r="FLR37" s="1416"/>
      <c r="FLS37" s="1417"/>
      <c r="FLT37" s="1417"/>
      <c r="FLU37" s="1417"/>
      <c r="FLV37" s="1417"/>
      <c r="FLW37" s="1415"/>
      <c r="FLX37" s="1415"/>
      <c r="FLY37" s="1415"/>
      <c r="FLZ37" s="1416"/>
      <c r="FMA37" s="1416"/>
      <c r="FMB37" s="1416"/>
      <c r="FMC37" s="1417"/>
      <c r="FMD37" s="1417"/>
      <c r="FME37" s="1417"/>
      <c r="FMF37" s="1417"/>
      <c r="FMG37" s="1415"/>
      <c r="FMH37" s="1415"/>
      <c r="FMI37" s="1415"/>
      <c r="FMJ37" s="1416"/>
      <c r="FMK37" s="1416"/>
      <c r="FML37" s="1416"/>
      <c r="FMM37" s="1417"/>
      <c r="FMN37" s="1417"/>
      <c r="FMO37" s="1417"/>
      <c r="FMP37" s="1417"/>
      <c r="FMQ37" s="1415"/>
      <c r="FMR37" s="1415"/>
      <c r="FMS37" s="1415"/>
      <c r="FMT37" s="1416"/>
      <c r="FMU37" s="1416"/>
      <c r="FMV37" s="1416"/>
      <c r="FMW37" s="1417"/>
      <c r="FMX37" s="1417"/>
      <c r="FMY37" s="1417"/>
      <c r="FMZ37" s="1417"/>
      <c r="FNA37" s="1415"/>
      <c r="FNB37" s="1415"/>
      <c r="FNC37" s="1415"/>
      <c r="FND37" s="1416"/>
      <c r="FNE37" s="1416"/>
      <c r="FNF37" s="1416"/>
      <c r="FNG37" s="1417"/>
      <c r="FNH37" s="1417"/>
      <c r="FNI37" s="1417"/>
      <c r="FNJ37" s="1417"/>
      <c r="FNK37" s="1415"/>
      <c r="FNL37" s="1415"/>
      <c r="FNM37" s="1415"/>
      <c r="FNN37" s="1416"/>
      <c r="FNO37" s="1416"/>
      <c r="FNP37" s="1416"/>
      <c r="FNQ37" s="1417"/>
      <c r="FNR37" s="1417"/>
      <c r="FNS37" s="1417"/>
      <c r="FNT37" s="1417"/>
      <c r="FNU37" s="1415"/>
      <c r="FNV37" s="1415"/>
      <c r="FNW37" s="1415"/>
      <c r="FNX37" s="1416"/>
      <c r="FNY37" s="1416"/>
      <c r="FNZ37" s="1416"/>
      <c r="FOA37" s="1417"/>
      <c r="FOB37" s="1417"/>
      <c r="FOC37" s="1417"/>
      <c r="FOD37" s="1417"/>
      <c r="FOE37" s="1415"/>
      <c r="FOF37" s="1415"/>
      <c r="FOG37" s="1415"/>
      <c r="FOH37" s="1416"/>
      <c r="FOI37" s="1416"/>
      <c r="FOJ37" s="1416"/>
      <c r="FOK37" s="1417"/>
      <c r="FOL37" s="1417"/>
      <c r="FOM37" s="1417"/>
      <c r="FON37" s="1417"/>
      <c r="FOO37" s="1415"/>
      <c r="FOP37" s="1415"/>
      <c r="FOQ37" s="1415"/>
      <c r="FOR37" s="1416"/>
      <c r="FOS37" s="1416"/>
      <c r="FOT37" s="1416"/>
      <c r="FOU37" s="1417"/>
      <c r="FOV37" s="1417"/>
      <c r="FOW37" s="1417"/>
      <c r="FOX37" s="1417"/>
      <c r="FOY37" s="1415"/>
      <c r="FOZ37" s="1415"/>
      <c r="FPA37" s="1415"/>
      <c r="FPB37" s="1416"/>
      <c r="FPC37" s="1416"/>
      <c r="FPD37" s="1416"/>
      <c r="FPE37" s="1417"/>
      <c r="FPF37" s="1417"/>
      <c r="FPG37" s="1417"/>
      <c r="FPH37" s="1417"/>
      <c r="FPI37" s="1415"/>
      <c r="FPJ37" s="1415"/>
      <c r="FPK37" s="1415"/>
      <c r="FPL37" s="1416"/>
      <c r="FPM37" s="1416"/>
      <c r="FPN37" s="1416"/>
      <c r="FPO37" s="1417"/>
      <c r="FPP37" s="1417"/>
      <c r="FPQ37" s="1417"/>
      <c r="FPR37" s="1417"/>
      <c r="FPS37" s="1415"/>
      <c r="FPT37" s="1415"/>
      <c r="FPU37" s="1415"/>
      <c r="FPV37" s="1416"/>
      <c r="FPW37" s="1416"/>
      <c r="FPX37" s="1416"/>
      <c r="FPY37" s="1417"/>
      <c r="FPZ37" s="1417"/>
      <c r="FQA37" s="1417"/>
      <c r="FQB37" s="1417"/>
      <c r="FQC37" s="1415"/>
      <c r="FQD37" s="1415"/>
      <c r="FQE37" s="1415"/>
      <c r="FQF37" s="1416"/>
      <c r="FQG37" s="1416"/>
      <c r="FQH37" s="1416"/>
      <c r="FQI37" s="1417"/>
      <c r="FQJ37" s="1417"/>
      <c r="FQK37" s="1417"/>
      <c r="FQL37" s="1417"/>
      <c r="FQM37" s="1415"/>
      <c r="FQN37" s="1415"/>
      <c r="FQO37" s="1415"/>
      <c r="FQP37" s="1416"/>
      <c r="FQQ37" s="1416"/>
      <c r="FQR37" s="1416"/>
      <c r="FQS37" s="1417"/>
      <c r="FQT37" s="1417"/>
      <c r="FQU37" s="1417"/>
      <c r="FQV37" s="1417"/>
      <c r="FQW37" s="1415"/>
      <c r="FQX37" s="1415"/>
      <c r="FQY37" s="1415"/>
      <c r="FQZ37" s="1416"/>
      <c r="FRA37" s="1416"/>
      <c r="FRB37" s="1416"/>
      <c r="FRC37" s="1417"/>
      <c r="FRD37" s="1417"/>
      <c r="FRE37" s="1417"/>
      <c r="FRF37" s="1417"/>
      <c r="FRG37" s="1415"/>
      <c r="FRH37" s="1415"/>
      <c r="FRI37" s="1415"/>
      <c r="FRJ37" s="1416"/>
      <c r="FRK37" s="1416"/>
      <c r="FRL37" s="1416"/>
      <c r="FRM37" s="1417"/>
      <c r="FRN37" s="1417"/>
      <c r="FRO37" s="1417"/>
      <c r="FRP37" s="1417"/>
      <c r="FRQ37" s="1415"/>
      <c r="FRR37" s="1415"/>
      <c r="FRS37" s="1415"/>
      <c r="FRT37" s="1416"/>
      <c r="FRU37" s="1416"/>
      <c r="FRV37" s="1416"/>
      <c r="FRW37" s="1417"/>
      <c r="FRX37" s="1417"/>
      <c r="FRY37" s="1417"/>
      <c r="FRZ37" s="1417"/>
      <c r="FSA37" s="1415"/>
      <c r="FSB37" s="1415"/>
      <c r="FSC37" s="1415"/>
      <c r="FSD37" s="1416"/>
      <c r="FSE37" s="1416"/>
      <c r="FSF37" s="1416"/>
      <c r="FSG37" s="1417"/>
      <c r="FSH37" s="1417"/>
      <c r="FSI37" s="1417"/>
      <c r="FSJ37" s="1417"/>
      <c r="FSK37" s="1415"/>
      <c r="FSL37" s="1415"/>
      <c r="FSM37" s="1415"/>
      <c r="FSN37" s="1416"/>
      <c r="FSO37" s="1416"/>
      <c r="FSP37" s="1416"/>
      <c r="FSQ37" s="1417"/>
      <c r="FSR37" s="1417"/>
      <c r="FSS37" s="1417"/>
      <c r="FST37" s="1417"/>
      <c r="FSU37" s="1415"/>
      <c r="FSV37" s="1415"/>
      <c r="FSW37" s="1415"/>
      <c r="FSX37" s="1416"/>
      <c r="FSY37" s="1416"/>
      <c r="FSZ37" s="1416"/>
      <c r="FTA37" s="1417"/>
      <c r="FTB37" s="1417"/>
      <c r="FTC37" s="1417"/>
      <c r="FTD37" s="1417"/>
      <c r="FTE37" s="1415"/>
      <c r="FTF37" s="1415"/>
      <c r="FTG37" s="1415"/>
      <c r="FTH37" s="1416"/>
      <c r="FTI37" s="1416"/>
      <c r="FTJ37" s="1416"/>
      <c r="FTK37" s="1417"/>
      <c r="FTL37" s="1417"/>
      <c r="FTM37" s="1417"/>
      <c r="FTN37" s="1417"/>
      <c r="FTO37" s="1415"/>
      <c r="FTP37" s="1415"/>
      <c r="FTQ37" s="1415"/>
      <c r="FTR37" s="1416"/>
      <c r="FTS37" s="1416"/>
      <c r="FTT37" s="1416"/>
      <c r="FTU37" s="1417"/>
      <c r="FTV37" s="1417"/>
      <c r="FTW37" s="1417"/>
      <c r="FTX37" s="1417"/>
      <c r="FTY37" s="1415"/>
      <c r="FTZ37" s="1415"/>
      <c r="FUA37" s="1415"/>
      <c r="FUB37" s="1416"/>
      <c r="FUC37" s="1416"/>
      <c r="FUD37" s="1416"/>
      <c r="FUE37" s="1417"/>
      <c r="FUF37" s="1417"/>
      <c r="FUG37" s="1417"/>
      <c r="FUH37" s="1417"/>
      <c r="FUI37" s="1415"/>
      <c r="FUJ37" s="1415"/>
      <c r="FUK37" s="1415"/>
      <c r="FUL37" s="1416"/>
      <c r="FUM37" s="1416"/>
      <c r="FUN37" s="1416"/>
      <c r="FUO37" s="1417"/>
      <c r="FUP37" s="1417"/>
      <c r="FUQ37" s="1417"/>
      <c r="FUR37" s="1417"/>
      <c r="FUS37" s="1415"/>
      <c r="FUT37" s="1415"/>
      <c r="FUU37" s="1415"/>
      <c r="FUV37" s="1416"/>
      <c r="FUW37" s="1416"/>
      <c r="FUX37" s="1416"/>
      <c r="FUY37" s="1417"/>
      <c r="FUZ37" s="1417"/>
      <c r="FVA37" s="1417"/>
      <c r="FVB37" s="1417"/>
      <c r="FVC37" s="1415"/>
      <c r="FVD37" s="1415"/>
      <c r="FVE37" s="1415"/>
      <c r="FVF37" s="1416"/>
      <c r="FVG37" s="1416"/>
      <c r="FVH37" s="1416"/>
      <c r="FVI37" s="1417"/>
      <c r="FVJ37" s="1417"/>
      <c r="FVK37" s="1417"/>
      <c r="FVL37" s="1417"/>
      <c r="FVM37" s="1415"/>
      <c r="FVN37" s="1415"/>
      <c r="FVO37" s="1415"/>
      <c r="FVP37" s="1416"/>
      <c r="FVQ37" s="1416"/>
      <c r="FVR37" s="1416"/>
      <c r="FVS37" s="1417"/>
      <c r="FVT37" s="1417"/>
      <c r="FVU37" s="1417"/>
      <c r="FVV37" s="1417"/>
      <c r="FVW37" s="1415"/>
      <c r="FVX37" s="1415"/>
      <c r="FVY37" s="1415"/>
      <c r="FVZ37" s="1416"/>
      <c r="FWA37" s="1416"/>
      <c r="FWB37" s="1416"/>
      <c r="FWC37" s="1417"/>
      <c r="FWD37" s="1417"/>
      <c r="FWE37" s="1417"/>
      <c r="FWF37" s="1417"/>
      <c r="FWG37" s="1415"/>
      <c r="FWH37" s="1415"/>
      <c r="FWI37" s="1415"/>
      <c r="FWJ37" s="1416"/>
      <c r="FWK37" s="1416"/>
      <c r="FWL37" s="1416"/>
      <c r="FWM37" s="1417"/>
      <c r="FWN37" s="1417"/>
      <c r="FWO37" s="1417"/>
      <c r="FWP37" s="1417"/>
      <c r="FWQ37" s="1415"/>
      <c r="FWR37" s="1415"/>
      <c r="FWS37" s="1415"/>
      <c r="FWT37" s="1416"/>
      <c r="FWU37" s="1416"/>
      <c r="FWV37" s="1416"/>
      <c r="FWW37" s="1417"/>
      <c r="FWX37" s="1417"/>
      <c r="FWY37" s="1417"/>
      <c r="FWZ37" s="1417"/>
      <c r="FXA37" s="1415"/>
      <c r="FXB37" s="1415"/>
      <c r="FXC37" s="1415"/>
      <c r="FXD37" s="1416"/>
      <c r="FXE37" s="1416"/>
      <c r="FXF37" s="1416"/>
      <c r="FXG37" s="1417"/>
      <c r="FXH37" s="1417"/>
      <c r="FXI37" s="1417"/>
      <c r="FXJ37" s="1417"/>
      <c r="FXK37" s="1415"/>
      <c r="FXL37" s="1415"/>
      <c r="FXM37" s="1415"/>
      <c r="FXN37" s="1416"/>
      <c r="FXO37" s="1416"/>
      <c r="FXP37" s="1416"/>
      <c r="FXQ37" s="1417"/>
      <c r="FXR37" s="1417"/>
      <c r="FXS37" s="1417"/>
      <c r="FXT37" s="1417"/>
      <c r="FXU37" s="1415"/>
      <c r="FXV37" s="1415"/>
      <c r="FXW37" s="1415"/>
      <c r="FXX37" s="1416"/>
      <c r="FXY37" s="1416"/>
      <c r="FXZ37" s="1416"/>
      <c r="FYA37" s="1417"/>
      <c r="FYB37" s="1417"/>
      <c r="FYC37" s="1417"/>
      <c r="FYD37" s="1417"/>
      <c r="FYE37" s="1415"/>
      <c r="FYF37" s="1415"/>
      <c r="FYG37" s="1415"/>
      <c r="FYH37" s="1416"/>
      <c r="FYI37" s="1416"/>
      <c r="FYJ37" s="1416"/>
      <c r="FYK37" s="1417"/>
      <c r="FYL37" s="1417"/>
      <c r="FYM37" s="1417"/>
      <c r="FYN37" s="1417"/>
      <c r="FYO37" s="1415"/>
      <c r="FYP37" s="1415"/>
      <c r="FYQ37" s="1415"/>
      <c r="FYR37" s="1416"/>
      <c r="FYS37" s="1416"/>
      <c r="FYT37" s="1416"/>
      <c r="FYU37" s="1417"/>
      <c r="FYV37" s="1417"/>
      <c r="FYW37" s="1417"/>
      <c r="FYX37" s="1417"/>
      <c r="FYY37" s="1415"/>
      <c r="FYZ37" s="1415"/>
      <c r="FZA37" s="1415"/>
      <c r="FZB37" s="1416"/>
      <c r="FZC37" s="1416"/>
      <c r="FZD37" s="1416"/>
      <c r="FZE37" s="1417"/>
      <c r="FZF37" s="1417"/>
      <c r="FZG37" s="1417"/>
      <c r="FZH37" s="1417"/>
      <c r="FZI37" s="1415"/>
      <c r="FZJ37" s="1415"/>
      <c r="FZK37" s="1415"/>
      <c r="FZL37" s="1416"/>
      <c r="FZM37" s="1416"/>
      <c r="FZN37" s="1416"/>
      <c r="FZO37" s="1417"/>
      <c r="FZP37" s="1417"/>
      <c r="FZQ37" s="1417"/>
      <c r="FZR37" s="1417"/>
      <c r="FZS37" s="1415"/>
      <c r="FZT37" s="1415"/>
      <c r="FZU37" s="1415"/>
      <c r="FZV37" s="1416"/>
      <c r="FZW37" s="1416"/>
      <c r="FZX37" s="1416"/>
      <c r="FZY37" s="1417"/>
      <c r="FZZ37" s="1417"/>
      <c r="GAA37" s="1417"/>
      <c r="GAB37" s="1417"/>
      <c r="GAC37" s="1415"/>
      <c r="GAD37" s="1415"/>
      <c r="GAE37" s="1415"/>
      <c r="GAF37" s="1416"/>
      <c r="GAG37" s="1416"/>
      <c r="GAH37" s="1416"/>
      <c r="GAI37" s="1417"/>
      <c r="GAJ37" s="1417"/>
      <c r="GAK37" s="1417"/>
      <c r="GAL37" s="1417"/>
      <c r="GAM37" s="1415"/>
      <c r="GAN37" s="1415"/>
      <c r="GAO37" s="1415"/>
      <c r="GAP37" s="1416"/>
      <c r="GAQ37" s="1416"/>
      <c r="GAR37" s="1416"/>
      <c r="GAS37" s="1417"/>
      <c r="GAT37" s="1417"/>
      <c r="GAU37" s="1417"/>
      <c r="GAV37" s="1417"/>
      <c r="GAW37" s="1415"/>
      <c r="GAX37" s="1415"/>
      <c r="GAY37" s="1415"/>
      <c r="GAZ37" s="1416"/>
      <c r="GBA37" s="1416"/>
      <c r="GBB37" s="1416"/>
      <c r="GBC37" s="1417"/>
      <c r="GBD37" s="1417"/>
      <c r="GBE37" s="1417"/>
      <c r="GBF37" s="1417"/>
      <c r="GBG37" s="1415"/>
      <c r="GBH37" s="1415"/>
      <c r="GBI37" s="1415"/>
      <c r="GBJ37" s="1416"/>
      <c r="GBK37" s="1416"/>
      <c r="GBL37" s="1416"/>
      <c r="GBM37" s="1417"/>
      <c r="GBN37" s="1417"/>
      <c r="GBO37" s="1417"/>
      <c r="GBP37" s="1417"/>
      <c r="GBQ37" s="1415"/>
      <c r="GBR37" s="1415"/>
      <c r="GBS37" s="1415"/>
      <c r="GBT37" s="1416"/>
      <c r="GBU37" s="1416"/>
      <c r="GBV37" s="1416"/>
      <c r="GBW37" s="1417"/>
      <c r="GBX37" s="1417"/>
      <c r="GBY37" s="1417"/>
      <c r="GBZ37" s="1417"/>
      <c r="GCA37" s="1415"/>
      <c r="GCB37" s="1415"/>
      <c r="GCC37" s="1415"/>
      <c r="GCD37" s="1416"/>
      <c r="GCE37" s="1416"/>
      <c r="GCF37" s="1416"/>
      <c r="GCG37" s="1417"/>
      <c r="GCH37" s="1417"/>
      <c r="GCI37" s="1417"/>
      <c r="GCJ37" s="1417"/>
      <c r="GCK37" s="1415"/>
      <c r="GCL37" s="1415"/>
      <c r="GCM37" s="1415"/>
      <c r="GCN37" s="1416"/>
      <c r="GCO37" s="1416"/>
      <c r="GCP37" s="1416"/>
      <c r="GCQ37" s="1417"/>
      <c r="GCR37" s="1417"/>
      <c r="GCS37" s="1417"/>
      <c r="GCT37" s="1417"/>
      <c r="GCU37" s="1415"/>
      <c r="GCV37" s="1415"/>
      <c r="GCW37" s="1415"/>
      <c r="GCX37" s="1416"/>
      <c r="GCY37" s="1416"/>
      <c r="GCZ37" s="1416"/>
      <c r="GDA37" s="1417"/>
      <c r="GDB37" s="1417"/>
      <c r="GDC37" s="1417"/>
      <c r="GDD37" s="1417"/>
      <c r="GDE37" s="1415"/>
      <c r="GDF37" s="1415"/>
      <c r="GDG37" s="1415"/>
      <c r="GDH37" s="1416"/>
      <c r="GDI37" s="1416"/>
      <c r="GDJ37" s="1416"/>
      <c r="GDK37" s="1417"/>
      <c r="GDL37" s="1417"/>
      <c r="GDM37" s="1417"/>
      <c r="GDN37" s="1417"/>
      <c r="GDO37" s="1415"/>
      <c r="GDP37" s="1415"/>
      <c r="GDQ37" s="1415"/>
      <c r="GDR37" s="1416"/>
      <c r="GDS37" s="1416"/>
      <c r="GDT37" s="1416"/>
      <c r="GDU37" s="1417"/>
      <c r="GDV37" s="1417"/>
      <c r="GDW37" s="1417"/>
      <c r="GDX37" s="1417"/>
      <c r="GDY37" s="1415"/>
      <c r="GDZ37" s="1415"/>
      <c r="GEA37" s="1415"/>
      <c r="GEB37" s="1416"/>
      <c r="GEC37" s="1416"/>
      <c r="GED37" s="1416"/>
      <c r="GEE37" s="1417"/>
      <c r="GEF37" s="1417"/>
      <c r="GEG37" s="1417"/>
      <c r="GEH37" s="1417"/>
      <c r="GEI37" s="1415"/>
      <c r="GEJ37" s="1415"/>
      <c r="GEK37" s="1415"/>
      <c r="GEL37" s="1416"/>
      <c r="GEM37" s="1416"/>
      <c r="GEN37" s="1416"/>
      <c r="GEO37" s="1417"/>
      <c r="GEP37" s="1417"/>
      <c r="GEQ37" s="1417"/>
      <c r="GER37" s="1417"/>
      <c r="GES37" s="1415"/>
      <c r="GET37" s="1415"/>
      <c r="GEU37" s="1415"/>
      <c r="GEV37" s="1416"/>
      <c r="GEW37" s="1416"/>
      <c r="GEX37" s="1416"/>
      <c r="GEY37" s="1417"/>
      <c r="GEZ37" s="1417"/>
      <c r="GFA37" s="1417"/>
      <c r="GFB37" s="1417"/>
      <c r="GFC37" s="1415"/>
      <c r="GFD37" s="1415"/>
      <c r="GFE37" s="1415"/>
      <c r="GFF37" s="1416"/>
      <c r="GFG37" s="1416"/>
      <c r="GFH37" s="1416"/>
      <c r="GFI37" s="1417"/>
      <c r="GFJ37" s="1417"/>
      <c r="GFK37" s="1417"/>
      <c r="GFL37" s="1417"/>
      <c r="GFM37" s="1415"/>
      <c r="GFN37" s="1415"/>
      <c r="GFO37" s="1415"/>
      <c r="GFP37" s="1416"/>
      <c r="GFQ37" s="1416"/>
      <c r="GFR37" s="1416"/>
      <c r="GFS37" s="1417"/>
      <c r="GFT37" s="1417"/>
      <c r="GFU37" s="1417"/>
      <c r="GFV37" s="1417"/>
      <c r="GFW37" s="1415"/>
      <c r="GFX37" s="1415"/>
      <c r="GFY37" s="1415"/>
      <c r="GFZ37" s="1416"/>
      <c r="GGA37" s="1416"/>
      <c r="GGB37" s="1416"/>
      <c r="GGC37" s="1417"/>
      <c r="GGD37" s="1417"/>
      <c r="GGE37" s="1417"/>
      <c r="GGF37" s="1417"/>
      <c r="GGG37" s="1415"/>
      <c r="GGH37" s="1415"/>
      <c r="GGI37" s="1415"/>
      <c r="GGJ37" s="1416"/>
      <c r="GGK37" s="1416"/>
      <c r="GGL37" s="1416"/>
      <c r="GGM37" s="1417"/>
      <c r="GGN37" s="1417"/>
      <c r="GGO37" s="1417"/>
      <c r="GGP37" s="1417"/>
      <c r="GGQ37" s="1415"/>
      <c r="GGR37" s="1415"/>
      <c r="GGS37" s="1415"/>
      <c r="GGT37" s="1416"/>
      <c r="GGU37" s="1416"/>
      <c r="GGV37" s="1416"/>
      <c r="GGW37" s="1417"/>
      <c r="GGX37" s="1417"/>
      <c r="GGY37" s="1417"/>
      <c r="GGZ37" s="1417"/>
      <c r="GHA37" s="1415"/>
      <c r="GHB37" s="1415"/>
      <c r="GHC37" s="1415"/>
      <c r="GHD37" s="1416"/>
      <c r="GHE37" s="1416"/>
      <c r="GHF37" s="1416"/>
      <c r="GHG37" s="1417"/>
      <c r="GHH37" s="1417"/>
      <c r="GHI37" s="1417"/>
      <c r="GHJ37" s="1417"/>
      <c r="GHK37" s="1415"/>
      <c r="GHL37" s="1415"/>
      <c r="GHM37" s="1415"/>
      <c r="GHN37" s="1416"/>
      <c r="GHO37" s="1416"/>
      <c r="GHP37" s="1416"/>
      <c r="GHQ37" s="1417"/>
      <c r="GHR37" s="1417"/>
      <c r="GHS37" s="1417"/>
      <c r="GHT37" s="1417"/>
      <c r="GHU37" s="1415"/>
      <c r="GHV37" s="1415"/>
      <c r="GHW37" s="1415"/>
      <c r="GHX37" s="1416"/>
      <c r="GHY37" s="1416"/>
      <c r="GHZ37" s="1416"/>
      <c r="GIA37" s="1417"/>
      <c r="GIB37" s="1417"/>
      <c r="GIC37" s="1417"/>
      <c r="GID37" s="1417"/>
      <c r="GIE37" s="1415"/>
      <c r="GIF37" s="1415"/>
      <c r="GIG37" s="1415"/>
      <c r="GIH37" s="1416"/>
      <c r="GII37" s="1416"/>
      <c r="GIJ37" s="1416"/>
      <c r="GIK37" s="1417"/>
      <c r="GIL37" s="1417"/>
      <c r="GIM37" s="1417"/>
      <c r="GIN37" s="1417"/>
      <c r="GIO37" s="1415"/>
      <c r="GIP37" s="1415"/>
      <c r="GIQ37" s="1415"/>
      <c r="GIR37" s="1416"/>
      <c r="GIS37" s="1416"/>
      <c r="GIT37" s="1416"/>
      <c r="GIU37" s="1417"/>
      <c r="GIV37" s="1417"/>
      <c r="GIW37" s="1417"/>
      <c r="GIX37" s="1417"/>
      <c r="GIY37" s="1415"/>
      <c r="GIZ37" s="1415"/>
      <c r="GJA37" s="1415"/>
      <c r="GJB37" s="1416"/>
      <c r="GJC37" s="1416"/>
      <c r="GJD37" s="1416"/>
      <c r="GJE37" s="1417"/>
      <c r="GJF37" s="1417"/>
      <c r="GJG37" s="1417"/>
      <c r="GJH37" s="1417"/>
      <c r="GJI37" s="1415"/>
      <c r="GJJ37" s="1415"/>
      <c r="GJK37" s="1415"/>
      <c r="GJL37" s="1416"/>
      <c r="GJM37" s="1416"/>
      <c r="GJN37" s="1416"/>
      <c r="GJO37" s="1417"/>
      <c r="GJP37" s="1417"/>
      <c r="GJQ37" s="1417"/>
      <c r="GJR37" s="1417"/>
      <c r="GJS37" s="1415"/>
      <c r="GJT37" s="1415"/>
      <c r="GJU37" s="1415"/>
      <c r="GJV37" s="1416"/>
      <c r="GJW37" s="1416"/>
      <c r="GJX37" s="1416"/>
      <c r="GJY37" s="1417"/>
      <c r="GJZ37" s="1417"/>
      <c r="GKA37" s="1417"/>
      <c r="GKB37" s="1417"/>
      <c r="GKC37" s="1415"/>
      <c r="GKD37" s="1415"/>
      <c r="GKE37" s="1415"/>
      <c r="GKF37" s="1416"/>
      <c r="GKG37" s="1416"/>
      <c r="GKH37" s="1416"/>
      <c r="GKI37" s="1417"/>
      <c r="GKJ37" s="1417"/>
      <c r="GKK37" s="1417"/>
      <c r="GKL37" s="1417"/>
      <c r="GKM37" s="1415"/>
      <c r="GKN37" s="1415"/>
      <c r="GKO37" s="1415"/>
      <c r="GKP37" s="1416"/>
      <c r="GKQ37" s="1416"/>
      <c r="GKR37" s="1416"/>
      <c r="GKS37" s="1417"/>
      <c r="GKT37" s="1417"/>
      <c r="GKU37" s="1417"/>
      <c r="GKV37" s="1417"/>
      <c r="GKW37" s="1415"/>
      <c r="GKX37" s="1415"/>
      <c r="GKY37" s="1415"/>
      <c r="GKZ37" s="1416"/>
      <c r="GLA37" s="1416"/>
      <c r="GLB37" s="1416"/>
      <c r="GLC37" s="1417"/>
      <c r="GLD37" s="1417"/>
      <c r="GLE37" s="1417"/>
      <c r="GLF37" s="1417"/>
      <c r="GLG37" s="1415"/>
      <c r="GLH37" s="1415"/>
      <c r="GLI37" s="1415"/>
      <c r="GLJ37" s="1416"/>
      <c r="GLK37" s="1416"/>
      <c r="GLL37" s="1416"/>
      <c r="GLM37" s="1417"/>
      <c r="GLN37" s="1417"/>
      <c r="GLO37" s="1417"/>
      <c r="GLP37" s="1417"/>
      <c r="GLQ37" s="1415"/>
      <c r="GLR37" s="1415"/>
      <c r="GLS37" s="1415"/>
      <c r="GLT37" s="1416"/>
      <c r="GLU37" s="1416"/>
      <c r="GLV37" s="1416"/>
      <c r="GLW37" s="1417"/>
      <c r="GLX37" s="1417"/>
      <c r="GLY37" s="1417"/>
      <c r="GLZ37" s="1417"/>
      <c r="GMA37" s="1415"/>
      <c r="GMB37" s="1415"/>
      <c r="GMC37" s="1415"/>
      <c r="GMD37" s="1416"/>
      <c r="GME37" s="1416"/>
      <c r="GMF37" s="1416"/>
      <c r="GMG37" s="1417"/>
      <c r="GMH37" s="1417"/>
      <c r="GMI37" s="1417"/>
      <c r="GMJ37" s="1417"/>
      <c r="GMK37" s="1415"/>
      <c r="GML37" s="1415"/>
      <c r="GMM37" s="1415"/>
      <c r="GMN37" s="1416"/>
      <c r="GMO37" s="1416"/>
      <c r="GMP37" s="1416"/>
      <c r="GMQ37" s="1417"/>
      <c r="GMR37" s="1417"/>
      <c r="GMS37" s="1417"/>
      <c r="GMT37" s="1417"/>
      <c r="GMU37" s="1415"/>
      <c r="GMV37" s="1415"/>
      <c r="GMW37" s="1415"/>
      <c r="GMX37" s="1416"/>
      <c r="GMY37" s="1416"/>
      <c r="GMZ37" s="1416"/>
      <c r="GNA37" s="1417"/>
      <c r="GNB37" s="1417"/>
      <c r="GNC37" s="1417"/>
      <c r="GND37" s="1417"/>
      <c r="GNE37" s="1415"/>
      <c r="GNF37" s="1415"/>
      <c r="GNG37" s="1415"/>
      <c r="GNH37" s="1416"/>
      <c r="GNI37" s="1416"/>
      <c r="GNJ37" s="1416"/>
      <c r="GNK37" s="1417"/>
      <c r="GNL37" s="1417"/>
      <c r="GNM37" s="1417"/>
      <c r="GNN37" s="1417"/>
      <c r="GNO37" s="1415"/>
      <c r="GNP37" s="1415"/>
      <c r="GNQ37" s="1415"/>
      <c r="GNR37" s="1416"/>
      <c r="GNS37" s="1416"/>
      <c r="GNT37" s="1416"/>
      <c r="GNU37" s="1417"/>
      <c r="GNV37" s="1417"/>
      <c r="GNW37" s="1417"/>
      <c r="GNX37" s="1417"/>
      <c r="GNY37" s="1415"/>
      <c r="GNZ37" s="1415"/>
      <c r="GOA37" s="1415"/>
      <c r="GOB37" s="1416"/>
      <c r="GOC37" s="1416"/>
      <c r="GOD37" s="1416"/>
      <c r="GOE37" s="1417"/>
      <c r="GOF37" s="1417"/>
      <c r="GOG37" s="1417"/>
      <c r="GOH37" s="1417"/>
      <c r="GOI37" s="1415"/>
      <c r="GOJ37" s="1415"/>
      <c r="GOK37" s="1415"/>
      <c r="GOL37" s="1416"/>
      <c r="GOM37" s="1416"/>
      <c r="GON37" s="1416"/>
      <c r="GOO37" s="1417"/>
      <c r="GOP37" s="1417"/>
      <c r="GOQ37" s="1417"/>
      <c r="GOR37" s="1417"/>
      <c r="GOS37" s="1415"/>
      <c r="GOT37" s="1415"/>
      <c r="GOU37" s="1415"/>
      <c r="GOV37" s="1416"/>
      <c r="GOW37" s="1416"/>
      <c r="GOX37" s="1416"/>
      <c r="GOY37" s="1417"/>
      <c r="GOZ37" s="1417"/>
      <c r="GPA37" s="1417"/>
      <c r="GPB37" s="1417"/>
      <c r="GPC37" s="1415"/>
      <c r="GPD37" s="1415"/>
      <c r="GPE37" s="1415"/>
      <c r="GPF37" s="1416"/>
      <c r="GPG37" s="1416"/>
      <c r="GPH37" s="1416"/>
      <c r="GPI37" s="1417"/>
      <c r="GPJ37" s="1417"/>
      <c r="GPK37" s="1417"/>
      <c r="GPL37" s="1417"/>
      <c r="GPM37" s="1415"/>
      <c r="GPN37" s="1415"/>
      <c r="GPO37" s="1415"/>
      <c r="GPP37" s="1416"/>
      <c r="GPQ37" s="1416"/>
      <c r="GPR37" s="1416"/>
      <c r="GPS37" s="1417"/>
      <c r="GPT37" s="1417"/>
      <c r="GPU37" s="1417"/>
      <c r="GPV37" s="1417"/>
      <c r="GPW37" s="1415"/>
      <c r="GPX37" s="1415"/>
      <c r="GPY37" s="1415"/>
      <c r="GPZ37" s="1416"/>
      <c r="GQA37" s="1416"/>
      <c r="GQB37" s="1416"/>
      <c r="GQC37" s="1417"/>
      <c r="GQD37" s="1417"/>
      <c r="GQE37" s="1417"/>
      <c r="GQF37" s="1417"/>
      <c r="GQG37" s="1415"/>
      <c r="GQH37" s="1415"/>
      <c r="GQI37" s="1415"/>
      <c r="GQJ37" s="1416"/>
      <c r="GQK37" s="1416"/>
      <c r="GQL37" s="1416"/>
      <c r="GQM37" s="1417"/>
      <c r="GQN37" s="1417"/>
      <c r="GQO37" s="1417"/>
      <c r="GQP37" s="1417"/>
      <c r="GQQ37" s="1415"/>
      <c r="GQR37" s="1415"/>
      <c r="GQS37" s="1415"/>
      <c r="GQT37" s="1416"/>
      <c r="GQU37" s="1416"/>
      <c r="GQV37" s="1416"/>
      <c r="GQW37" s="1417"/>
      <c r="GQX37" s="1417"/>
      <c r="GQY37" s="1417"/>
      <c r="GQZ37" s="1417"/>
      <c r="GRA37" s="1415"/>
      <c r="GRB37" s="1415"/>
      <c r="GRC37" s="1415"/>
      <c r="GRD37" s="1416"/>
      <c r="GRE37" s="1416"/>
      <c r="GRF37" s="1416"/>
      <c r="GRG37" s="1417"/>
      <c r="GRH37" s="1417"/>
      <c r="GRI37" s="1417"/>
      <c r="GRJ37" s="1417"/>
      <c r="GRK37" s="1415"/>
      <c r="GRL37" s="1415"/>
      <c r="GRM37" s="1415"/>
      <c r="GRN37" s="1416"/>
      <c r="GRO37" s="1416"/>
      <c r="GRP37" s="1416"/>
      <c r="GRQ37" s="1417"/>
      <c r="GRR37" s="1417"/>
      <c r="GRS37" s="1417"/>
      <c r="GRT37" s="1417"/>
      <c r="GRU37" s="1415"/>
      <c r="GRV37" s="1415"/>
      <c r="GRW37" s="1415"/>
      <c r="GRX37" s="1416"/>
      <c r="GRY37" s="1416"/>
      <c r="GRZ37" s="1416"/>
      <c r="GSA37" s="1417"/>
      <c r="GSB37" s="1417"/>
      <c r="GSC37" s="1417"/>
      <c r="GSD37" s="1417"/>
      <c r="GSE37" s="1415"/>
      <c r="GSF37" s="1415"/>
      <c r="GSG37" s="1415"/>
      <c r="GSH37" s="1416"/>
      <c r="GSI37" s="1416"/>
      <c r="GSJ37" s="1416"/>
      <c r="GSK37" s="1417"/>
      <c r="GSL37" s="1417"/>
      <c r="GSM37" s="1417"/>
      <c r="GSN37" s="1417"/>
      <c r="GSO37" s="1415"/>
      <c r="GSP37" s="1415"/>
      <c r="GSQ37" s="1415"/>
      <c r="GSR37" s="1416"/>
      <c r="GSS37" s="1416"/>
      <c r="GST37" s="1416"/>
      <c r="GSU37" s="1417"/>
      <c r="GSV37" s="1417"/>
      <c r="GSW37" s="1417"/>
      <c r="GSX37" s="1417"/>
      <c r="GSY37" s="1415"/>
      <c r="GSZ37" s="1415"/>
      <c r="GTA37" s="1415"/>
      <c r="GTB37" s="1416"/>
      <c r="GTC37" s="1416"/>
      <c r="GTD37" s="1416"/>
      <c r="GTE37" s="1417"/>
      <c r="GTF37" s="1417"/>
      <c r="GTG37" s="1417"/>
      <c r="GTH37" s="1417"/>
      <c r="GTI37" s="1415"/>
      <c r="GTJ37" s="1415"/>
      <c r="GTK37" s="1415"/>
      <c r="GTL37" s="1416"/>
      <c r="GTM37" s="1416"/>
      <c r="GTN37" s="1416"/>
      <c r="GTO37" s="1417"/>
      <c r="GTP37" s="1417"/>
      <c r="GTQ37" s="1417"/>
      <c r="GTR37" s="1417"/>
      <c r="GTS37" s="1415"/>
      <c r="GTT37" s="1415"/>
      <c r="GTU37" s="1415"/>
      <c r="GTV37" s="1416"/>
      <c r="GTW37" s="1416"/>
      <c r="GTX37" s="1416"/>
      <c r="GTY37" s="1417"/>
      <c r="GTZ37" s="1417"/>
      <c r="GUA37" s="1417"/>
      <c r="GUB37" s="1417"/>
      <c r="GUC37" s="1415"/>
      <c r="GUD37" s="1415"/>
      <c r="GUE37" s="1415"/>
      <c r="GUF37" s="1416"/>
      <c r="GUG37" s="1416"/>
      <c r="GUH37" s="1416"/>
      <c r="GUI37" s="1417"/>
      <c r="GUJ37" s="1417"/>
      <c r="GUK37" s="1417"/>
      <c r="GUL37" s="1417"/>
      <c r="GUM37" s="1415"/>
      <c r="GUN37" s="1415"/>
      <c r="GUO37" s="1415"/>
      <c r="GUP37" s="1416"/>
      <c r="GUQ37" s="1416"/>
      <c r="GUR37" s="1416"/>
      <c r="GUS37" s="1417"/>
      <c r="GUT37" s="1417"/>
      <c r="GUU37" s="1417"/>
      <c r="GUV37" s="1417"/>
      <c r="GUW37" s="1415"/>
      <c r="GUX37" s="1415"/>
      <c r="GUY37" s="1415"/>
      <c r="GUZ37" s="1416"/>
      <c r="GVA37" s="1416"/>
      <c r="GVB37" s="1416"/>
      <c r="GVC37" s="1417"/>
      <c r="GVD37" s="1417"/>
      <c r="GVE37" s="1417"/>
      <c r="GVF37" s="1417"/>
      <c r="GVG37" s="1415"/>
      <c r="GVH37" s="1415"/>
      <c r="GVI37" s="1415"/>
      <c r="GVJ37" s="1416"/>
      <c r="GVK37" s="1416"/>
      <c r="GVL37" s="1416"/>
      <c r="GVM37" s="1417"/>
      <c r="GVN37" s="1417"/>
      <c r="GVO37" s="1417"/>
      <c r="GVP37" s="1417"/>
      <c r="GVQ37" s="1415"/>
      <c r="GVR37" s="1415"/>
      <c r="GVS37" s="1415"/>
      <c r="GVT37" s="1416"/>
      <c r="GVU37" s="1416"/>
      <c r="GVV37" s="1416"/>
      <c r="GVW37" s="1417"/>
      <c r="GVX37" s="1417"/>
      <c r="GVY37" s="1417"/>
      <c r="GVZ37" s="1417"/>
      <c r="GWA37" s="1415"/>
      <c r="GWB37" s="1415"/>
      <c r="GWC37" s="1415"/>
      <c r="GWD37" s="1416"/>
      <c r="GWE37" s="1416"/>
      <c r="GWF37" s="1416"/>
      <c r="GWG37" s="1417"/>
      <c r="GWH37" s="1417"/>
      <c r="GWI37" s="1417"/>
      <c r="GWJ37" s="1417"/>
      <c r="GWK37" s="1415"/>
      <c r="GWL37" s="1415"/>
      <c r="GWM37" s="1415"/>
      <c r="GWN37" s="1416"/>
      <c r="GWO37" s="1416"/>
      <c r="GWP37" s="1416"/>
      <c r="GWQ37" s="1417"/>
      <c r="GWR37" s="1417"/>
      <c r="GWS37" s="1417"/>
      <c r="GWT37" s="1417"/>
      <c r="GWU37" s="1415"/>
      <c r="GWV37" s="1415"/>
      <c r="GWW37" s="1415"/>
      <c r="GWX37" s="1416"/>
      <c r="GWY37" s="1416"/>
      <c r="GWZ37" s="1416"/>
      <c r="GXA37" s="1417"/>
      <c r="GXB37" s="1417"/>
      <c r="GXC37" s="1417"/>
      <c r="GXD37" s="1417"/>
      <c r="GXE37" s="1415"/>
      <c r="GXF37" s="1415"/>
      <c r="GXG37" s="1415"/>
      <c r="GXH37" s="1416"/>
      <c r="GXI37" s="1416"/>
      <c r="GXJ37" s="1416"/>
      <c r="GXK37" s="1417"/>
      <c r="GXL37" s="1417"/>
      <c r="GXM37" s="1417"/>
      <c r="GXN37" s="1417"/>
      <c r="GXO37" s="1415"/>
      <c r="GXP37" s="1415"/>
      <c r="GXQ37" s="1415"/>
      <c r="GXR37" s="1416"/>
      <c r="GXS37" s="1416"/>
      <c r="GXT37" s="1416"/>
      <c r="GXU37" s="1417"/>
      <c r="GXV37" s="1417"/>
      <c r="GXW37" s="1417"/>
      <c r="GXX37" s="1417"/>
      <c r="GXY37" s="1415"/>
      <c r="GXZ37" s="1415"/>
      <c r="GYA37" s="1415"/>
      <c r="GYB37" s="1416"/>
      <c r="GYC37" s="1416"/>
      <c r="GYD37" s="1416"/>
      <c r="GYE37" s="1417"/>
      <c r="GYF37" s="1417"/>
      <c r="GYG37" s="1417"/>
      <c r="GYH37" s="1417"/>
      <c r="GYI37" s="1415"/>
      <c r="GYJ37" s="1415"/>
      <c r="GYK37" s="1415"/>
      <c r="GYL37" s="1416"/>
      <c r="GYM37" s="1416"/>
      <c r="GYN37" s="1416"/>
      <c r="GYO37" s="1417"/>
      <c r="GYP37" s="1417"/>
      <c r="GYQ37" s="1417"/>
      <c r="GYR37" s="1417"/>
      <c r="GYS37" s="1415"/>
      <c r="GYT37" s="1415"/>
      <c r="GYU37" s="1415"/>
      <c r="GYV37" s="1416"/>
      <c r="GYW37" s="1416"/>
      <c r="GYX37" s="1416"/>
      <c r="GYY37" s="1417"/>
      <c r="GYZ37" s="1417"/>
      <c r="GZA37" s="1417"/>
      <c r="GZB37" s="1417"/>
      <c r="GZC37" s="1415"/>
      <c r="GZD37" s="1415"/>
      <c r="GZE37" s="1415"/>
      <c r="GZF37" s="1416"/>
      <c r="GZG37" s="1416"/>
      <c r="GZH37" s="1416"/>
      <c r="GZI37" s="1417"/>
      <c r="GZJ37" s="1417"/>
      <c r="GZK37" s="1417"/>
      <c r="GZL37" s="1417"/>
      <c r="GZM37" s="1415"/>
      <c r="GZN37" s="1415"/>
      <c r="GZO37" s="1415"/>
      <c r="GZP37" s="1416"/>
      <c r="GZQ37" s="1416"/>
      <c r="GZR37" s="1416"/>
      <c r="GZS37" s="1417"/>
      <c r="GZT37" s="1417"/>
      <c r="GZU37" s="1417"/>
      <c r="GZV37" s="1417"/>
      <c r="GZW37" s="1415"/>
      <c r="GZX37" s="1415"/>
      <c r="GZY37" s="1415"/>
      <c r="GZZ37" s="1416"/>
      <c r="HAA37" s="1416"/>
      <c r="HAB37" s="1416"/>
      <c r="HAC37" s="1417"/>
      <c r="HAD37" s="1417"/>
      <c r="HAE37" s="1417"/>
      <c r="HAF37" s="1417"/>
      <c r="HAG37" s="1415"/>
      <c r="HAH37" s="1415"/>
      <c r="HAI37" s="1415"/>
      <c r="HAJ37" s="1416"/>
      <c r="HAK37" s="1416"/>
      <c r="HAL37" s="1416"/>
      <c r="HAM37" s="1417"/>
      <c r="HAN37" s="1417"/>
      <c r="HAO37" s="1417"/>
      <c r="HAP37" s="1417"/>
      <c r="HAQ37" s="1415"/>
      <c r="HAR37" s="1415"/>
      <c r="HAS37" s="1415"/>
      <c r="HAT37" s="1416"/>
      <c r="HAU37" s="1416"/>
      <c r="HAV37" s="1416"/>
      <c r="HAW37" s="1417"/>
      <c r="HAX37" s="1417"/>
      <c r="HAY37" s="1417"/>
      <c r="HAZ37" s="1417"/>
      <c r="HBA37" s="1415"/>
      <c r="HBB37" s="1415"/>
      <c r="HBC37" s="1415"/>
      <c r="HBD37" s="1416"/>
      <c r="HBE37" s="1416"/>
      <c r="HBF37" s="1416"/>
      <c r="HBG37" s="1417"/>
      <c r="HBH37" s="1417"/>
      <c r="HBI37" s="1417"/>
      <c r="HBJ37" s="1417"/>
      <c r="HBK37" s="1415"/>
      <c r="HBL37" s="1415"/>
      <c r="HBM37" s="1415"/>
      <c r="HBN37" s="1416"/>
      <c r="HBO37" s="1416"/>
      <c r="HBP37" s="1416"/>
      <c r="HBQ37" s="1417"/>
      <c r="HBR37" s="1417"/>
      <c r="HBS37" s="1417"/>
      <c r="HBT37" s="1417"/>
      <c r="HBU37" s="1415"/>
      <c r="HBV37" s="1415"/>
      <c r="HBW37" s="1415"/>
      <c r="HBX37" s="1416"/>
      <c r="HBY37" s="1416"/>
      <c r="HBZ37" s="1416"/>
      <c r="HCA37" s="1417"/>
      <c r="HCB37" s="1417"/>
      <c r="HCC37" s="1417"/>
      <c r="HCD37" s="1417"/>
      <c r="HCE37" s="1415"/>
      <c r="HCF37" s="1415"/>
      <c r="HCG37" s="1415"/>
      <c r="HCH37" s="1416"/>
      <c r="HCI37" s="1416"/>
      <c r="HCJ37" s="1416"/>
      <c r="HCK37" s="1417"/>
      <c r="HCL37" s="1417"/>
      <c r="HCM37" s="1417"/>
      <c r="HCN37" s="1417"/>
      <c r="HCO37" s="1415"/>
      <c r="HCP37" s="1415"/>
      <c r="HCQ37" s="1415"/>
      <c r="HCR37" s="1416"/>
      <c r="HCS37" s="1416"/>
      <c r="HCT37" s="1416"/>
      <c r="HCU37" s="1417"/>
      <c r="HCV37" s="1417"/>
      <c r="HCW37" s="1417"/>
      <c r="HCX37" s="1417"/>
      <c r="HCY37" s="1415"/>
      <c r="HCZ37" s="1415"/>
      <c r="HDA37" s="1415"/>
      <c r="HDB37" s="1416"/>
      <c r="HDC37" s="1416"/>
      <c r="HDD37" s="1416"/>
      <c r="HDE37" s="1417"/>
      <c r="HDF37" s="1417"/>
      <c r="HDG37" s="1417"/>
      <c r="HDH37" s="1417"/>
      <c r="HDI37" s="1415"/>
      <c r="HDJ37" s="1415"/>
      <c r="HDK37" s="1415"/>
      <c r="HDL37" s="1416"/>
      <c r="HDM37" s="1416"/>
      <c r="HDN37" s="1416"/>
      <c r="HDO37" s="1417"/>
      <c r="HDP37" s="1417"/>
      <c r="HDQ37" s="1417"/>
      <c r="HDR37" s="1417"/>
      <c r="HDS37" s="1415"/>
      <c r="HDT37" s="1415"/>
      <c r="HDU37" s="1415"/>
      <c r="HDV37" s="1416"/>
      <c r="HDW37" s="1416"/>
      <c r="HDX37" s="1416"/>
      <c r="HDY37" s="1417"/>
      <c r="HDZ37" s="1417"/>
      <c r="HEA37" s="1417"/>
      <c r="HEB37" s="1417"/>
      <c r="HEC37" s="1415"/>
      <c r="HED37" s="1415"/>
      <c r="HEE37" s="1415"/>
      <c r="HEF37" s="1416"/>
      <c r="HEG37" s="1416"/>
      <c r="HEH37" s="1416"/>
      <c r="HEI37" s="1417"/>
      <c r="HEJ37" s="1417"/>
      <c r="HEK37" s="1417"/>
      <c r="HEL37" s="1417"/>
      <c r="HEM37" s="1415"/>
      <c r="HEN37" s="1415"/>
      <c r="HEO37" s="1415"/>
      <c r="HEP37" s="1416"/>
      <c r="HEQ37" s="1416"/>
      <c r="HER37" s="1416"/>
      <c r="HES37" s="1417"/>
      <c r="HET37" s="1417"/>
      <c r="HEU37" s="1417"/>
      <c r="HEV37" s="1417"/>
      <c r="HEW37" s="1415"/>
      <c r="HEX37" s="1415"/>
      <c r="HEY37" s="1415"/>
      <c r="HEZ37" s="1416"/>
      <c r="HFA37" s="1416"/>
      <c r="HFB37" s="1416"/>
      <c r="HFC37" s="1417"/>
      <c r="HFD37" s="1417"/>
      <c r="HFE37" s="1417"/>
      <c r="HFF37" s="1417"/>
      <c r="HFG37" s="1415"/>
      <c r="HFH37" s="1415"/>
      <c r="HFI37" s="1415"/>
      <c r="HFJ37" s="1416"/>
      <c r="HFK37" s="1416"/>
      <c r="HFL37" s="1416"/>
      <c r="HFM37" s="1417"/>
      <c r="HFN37" s="1417"/>
      <c r="HFO37" s="1417"/>
      <c r="HFP37" s="1417"/>
      <c r="HFQ37" s="1415"/>
      <c r="HFR37" s="1415"/>
      <c r="HFS37" s="1415"/>
      <c r="HFT37" s="1416"/>
      <c r="HFU37" s="1416"/>
      <c r="HFV37" s="1416"/>
      <c r="HFW37" s="1417"/>
      <c r="HFX37" s="1417"/>
      <c r="HFY37" s="1417"/>
      <c r="HFZ37" s="1417"/>
      <c r="HGA37" s="1415"/>
      <c r="HGB37" s="1415"/>
      <c r="HGC37" s="1415"/>
      <c r="HGD37" s="1416"/>
      <c r="HGE37" s="1416"/>
      <c r="HGF37" s="1416"/>
      <c r="HGG37" s="1417"/>
      <c r="HGH37" s="1417"/>
      <c r="HGI37" s="1417"/>
      <c r="HGJ37" s="1417"/>
      <c r="HGK37" s="1415"/>
      <c r="HGL37" s="1415"/>
      <c r="HGM37" s="1415"/>
      <c r="HGN37" s="1416"/>
      <c r="HGO37" s="1416"/>
      <c r="HGP37" s="1416"/>
      <c r="HGQ37" s="1417"/>
      <c r="HGR37" s="1417"/>
      <c r="HGS37" s="1417"/>
      <c r="HGT37" s="1417"/>
      <c r="HGU37" s="1415"/>
      <c r="HGV37" s="1415"/>
      <c r="HGW37" s="1415"/>
      <c r="HGX37" s="1416"/>
      <c r="HGY37" s="1416"/>
      <c r="HGZ37" s="1416"/>
      <c r="HHA37" s="1417"/>
      <c r="HHB37" s="1417"/>
      <c r="HHC37" s="1417"/>
      <c r="HHD37" s="1417"/>
      <c r="HHE37" s="1415"/>
      <c r="HHF37" s="1415"/>
      <c r="HHG37" s="1415"/>
      <c r="HHH37" s="1416"/>
      <c r="HHI37" s="1416"/>
      <c r="HHJ37" s="1416"/>
      <c r="HHK37" s="1417"/>
      <c r="HHL37" s="1417"/>
      <c r="HHM37" s="1417"/>
      <c r="HHN37" s="1417"/>
      <c r="HHO37" s="1415"/>
      <c r="HHP37" s="1415"/>
      <c r="HHQ37" s="1415"/>
      <c r="HHR37" s="1416"/>
      <c r="HHS37" s="1416"/>
      <c r="HHT37" s="1416"/>
      <c r="HHU37" s="1417"/>
      <c r="HHV37" s="1417"/>
      <c r="HHW37" s="1417"/>
      <c r="HHX37" s="1417"/>
      <c r="HHY37" s="1415"/>
      <c r="HHZ37" s="1415"/>
      <c r="HIA37" s="1415"/>
      <c r="HIB37" s="1416"/>
      <c r="HIC37" s="1416"/>
      <c r="HID37" s="1416"/>
      <c r="HIE37" s="1417"/>
      <c r="HIF37" s="1417"/>
      <c r="HIG37" s="1417"/>
      <c r="HIH37" s="1417"/>
      <c r="HII37" s="1415"/>
      <c r="HIJ37" s="1415"/>
      <c r="HIK37" s="1415"/>
      <c r="HIL37" s="1416"/>
      <c r="HIM37" s="1416"/>
      <c r="HIN37" s="1416"/>
      <c r="HIO37" s="1417"/>
      <c r="HIP37" s="1417"/>
      <c r="HIQ37" s="1417"/>
      <c r="HIR37" s="1417"/>
      <c r="HIS37" s="1415"/>
      <c r="HIT37" s="1415"/>
      <c r="HIU37" s="1415"/>
      <c r="HIV37" s="1416"/>
      <c r="HIW37" s="1416"/>
      <c r="HIX37" s="1416"/>
      <c r="HIY37" s="1417"/>
      <c r="HIZ37" s="1417"/>
      <c r="HJA37" s="1417"/>
      <c r="HJB37" s="1417"/>
      <c r="HJC37" s="1415"/>
      <c r="HJD37" s="1415"/>
      <c r="HJE37" s="1415"/>
      <c r="HJF37" s="1416"/>
      <c r="HJG37" s="1416"/>
      <c r="HJH37" s="1416"/>
      <c r="HJI37" s="1417"/>
      <c r="HJJ37" s="1417"/>
      <c r="HJK37" s="1417"/>
      <c r="HJL37" s="1417"/>
      <c r="HJM37" s="1415"/>
      <c r="HJN37" s="1415"/>
      <c r="HJO37" s="1415"/>
      <c r="HJP37" s="1416"/>
      <c r="HJQ37" s="1416"/>
      <c r="HJR37" s="1416"/>
      <c r="HJS37" s="1417"/>
      <c r="HJT37" s="1417"/>
      <c r="HJU37" s="1417"/>
      <c r="HJV37" s="1417"/>
      <c r="HJW37" s="1415"/>
      <c r="HJX37" s="1415"/>
      <c r="HJY37" s="1415"/>
      <c r="HJZ37" s="1416"/>
      <c r="HKA37" s="1416"/>
      <c r="HKB37" s="1416"/>
      <c r="HKC37" s="1417"/>
      <c r="HKD37" s="1417"/>
      <c r="HKE37" s="1417"/>
      <c r="HKF37" s="1417"/>
      <c r="HKG37" s="1415"/>
      <c r="HKH37" s="1415"/>
      <c r="HKI37" s="1415"/>
      <c r="HKJ37" s="1416"/>
      <c r="HKK37" s="1416"/>
      <c r="HKL37" s="1416"/>
      <c r="HKM37" s="1417"/>
      <c r="HKN37" s="1417"/>
      <c r="HKO37" s="1417"/>
      <c r="HKP37" s="1417"/>
      <c r="HKQ37" s="1415"/>
      <c r="HKR37" s="1415"/>
      <c r="HKS37" s="1415"/>
      <c r="HKT37" s="1416"/>
      <c r="HKU37" s="1416"/>
      <c r="HKV37" s="1416"/>
      <c r="HKW37" s="1417"/>
      <c r="HKX37" s="1417"/>
      <c r="HKY37" s="1417"/>
      <c r="HKZ37" s="1417"/>
      <c r="HLA37" s="1415"/>
      <c r="HLB37" s="1415"/>
      <c r="HLC37" s="1415"/>
      <c r="HLD37" s="1416"/>
      <c r="HLE37" s="1416"/>
      <c r="HLF37" s="1416"/>
      <c r="HLG37" s="1417"/>
      <c r="HLH37" s="1417"/>
      <c r="HLI37" s="1417"/>
      <c r="HLJ37" s="1417"/>
      <c r="HLK37" s="1415"/>
      <c r="HLL37" s="1415"/>
      <c r="HLM37" s="1415"/>
      <c r="HLN37" s="1416"/>
      <c r="HLO37" s="1416"/>
      <c r="HLP37" s="1416"/>
      <c r="HLQ37" s="1417"/>
      <c r="HLR37" s="1417"/>
      <c r="HLS37" s="1417"/>
      <c r="HLT37" s="1417"/>
      <c r="HLU37" s="1415"/>
      <c r="HLV37" s="1415"/>
      <c r="HLW37" s="1415"/>
      <c r="HLX37" s="1416"/>
      <c r="HLY37" s="1416"/>
      <c r="HLZ37" s="1416"/>
      <c r="HMA37" s="1417"/>
      <c r="HMB37" s="1417"/>
      <c r="HMC37" s="1417"/>
      <c r="HMD37" s="1417"/>
      <c r="HME37" s="1415"/>
      <c r="HMF37" s="1415"/>
      <c r="HMG37" s="1415"/>
      <c r="HMH37" s="1416"/>
      <c r="HMI37" s="1416"/>
      <c r="HMJ37" s="1416"/>
      <c r="HMK37" s="1417"/>
      <c r="HML37" s="1417"/>
      <c r="HMM37" s="1417"/>
      <c r="HMN37" s="1417"/>
      <c r="HMO37" s="1415"/>
      <c r="HMP37" s="1415"/>
      <c r="HMQ37" s="1415"/>
      <c r="HMR37" s="1416"/>
      <c r="HMS37" s="1416"/>
      <c r="HMT37" s="1416"/>
      <c r="HMU37" s="1417"/>
      <c r="HMV37" s="1417"/>
      <c r="HMW37" s="1417"/>
      <c r="HMX37" s="1417"/>
      <c r="HMY37" s="1415"/>
      <c r="HMZ37" s="1415"/>
      <c r="HNA37" s="1415"/>
      <c r="HNB37" s="1416"/>
      <c r="HNC37" s="1416"/>
      <c r="HND37" s="1416"/>
      <c r="HNE37" s="1417"/>
      <c r="HNF37" s="1417"/>
      <c r="HNG37" s="1417"/>
      <c r="HNH37" s="1417"/>
      <c r="HNI37" s="1415"/>
      <c r="HNJ37" s="1415"/>
      <c r="HNK37" s="1415"/>
      <c r="HNL37" s="1416"/>
      <c r="HNM37" s="1416"/>
      <c r="HNN37" s="1416"/>
      <c r="HNO37" s="1417"/>
      <c r="HNP37" s="1417"/>
      <c r="HNQ37" s="1417"/>
      <c r="HNR37" s="1417"/>
      <c r="HNS37" s="1415"/>
      <c r="HNT37" s="1415"/>
      <c r="HNU37" s="1415"/>
      <c r="HNV37" s="1416"/>
      <c r="HNW37" s="1416"/>
      <c r="HNX37" s="1416"/>
      <c r="HNY37" s="1417"/>
      <c r="HNZ37" s="1417"/>
      <c r="HOA37" s="1417"/>
      <c r="HOB37" s="1417"/>
      <c r="HOC37" s="1415"/>
      <c r="HOD37" s="1415"/>
      <c r="HOE37" s="1415"/>
      <c r="HOF37" s="1416"/>
      <c r="HOG37" s="1416"/>
      <c r="HOH37" s="1416"/>
      <c r="HOI37" s="1417"/>
      <c r="HOJ37" s="1417"/>
      <c r="HOK37" s="1417"/>
      <c r="HOL37" s="1417"/>
      <c r="HOM37" s="1415"/>
      <c r="HON37" s="1415"/>
      <c r="HOO37" s="1415"/>
      <c r="HOP37" s="1416"/>
      <c r="HOQ37" s="1416"/>
      <c r="HOR37" s="1416"/>
      <c r="HOS37" s="1417"/>
      <c r="HOT37" s="1417"/>
      <c r="HOU37" s="1417"/>
      <c r="HOV37" s="1417"/>
      <c r="HOW37" s="1415"/>
      <c r="HOX37" s="1415"/>
      <c r="HOY37" s="1415"/>
      <c r="HOZ37" s="1416"/>
      <c r="HPA37" s="1416"/>
      <c r="HPB37" s="1416"/>
      <c r="HPC37" s="1417"/>
      <c r="HPD37" s="1417"/>
      <c r="HPE37" s="1417"/>
      <c r="HPF37" s="1417"/>
      <c r="HPG37" s="1415"/>
      <c r="HPH37" s="1415"/>
      <c r="HPI37" s="1415"/>
      <c r="HPJ37" s="1416"/>
      <c r="HPK37" s="1416"/>
      <c r="HPL37" s="1416"/>
      <c r="HPM37" s="1417"/>
      <c r="HPN37" s="1417"/>
      <c r="HPO37" s="1417"/>
      <c r="HPP37" s="1417"/>
      <c r="HPQ37" s="1415"/>
      <c r="HPR37" s="1415"/>
      <c r="HPS37" s="1415"/>
      <c r="HPT37" s="1416"/>
      <c r="HPU37" s="1416"/>
      <c r="HPV37" s="1416"/>
      <c r="HPW37" s="1417"/>
      <c r="HPX37" s="1417"/>
      <c r="HPY37" s="1417"/>
      <c r="HPZ37" s="1417"/>
      <c r="HQA37" s="1415"/>
      <c r="HQB37" s="1415"/>
      <c r="HQC37" s="1415"/>
      <c r="HQD37" s="1416"/>
      <c r="HQE37" s="1416"/>
      <c r="HQF37" s="1416"/>
      <c r="HQG37" s="1417"/>
      <c r="HQH37" s="1417"/>
      <c r="HQI37" s="1417"/>
      <c r="HQJ37" s="1417"/>
      <c r="HQK37" s="1415"/>
      <c r="HQL37" s="1415"/>
      <c r="HQM37" s="1415"/>
      <c r="HQN37" s="1416"/>
      <c r="HQO37" s="1416"/>
      <c r="HQP37" s="1416"/>
      <c r="HQQ37" s="1417"/>
      <c r="HQR37" s="1417"/>
      <c r="HQS37" s="1417"/>
      <c r="HQT37" s="1417"/>
      <c r="HQU37" s="1415"/>
      <c r="HQV37" s="1415"/>
      <c r="HQW37" s="1415"/>
      <c r="HQX37" s="1416"/>
      <c r="HQY37" s="1416"/>
      <c r="HQZ37" s="1416"/>
      <c r="HRA37" s="1417"/>
      <c r="HRB37" s="1417"/>
      <c r="HRC37" s="1417"/>
      <c r="HRD37" s="1417"/>
      <c r="HRE37" s="1415"/>
      <c r="HRF37" s="1415"/>
      <c r="HRG37" s="1415"/>
      <c r="HRH37" s="1416"/>
      <c r="HRI37" s="1416"/>
      <c r="HRJ37" s="1416"/>
      <c r="HRK37" s="1417"/>
      <c r="HRL37" s="1417"/>
      <c r="HRM37" s="1417"/>
      <c r="HRN37" s="1417"/>
      <c r="HRO37" s="1415"/>
      <c r="HRP37" s="1415"/>
      <c r="HRQ37" s="1415"/>
      <c r="HRR37" s="1416"/>
      <c r="HRS37" s="1416"/>
      <c r="HRT37" s="1416"/>
      <c r="HRU37" s="1417"/>
      <c r="HRV37" s="1417"/>
      <c r="HRW37" s="1417"/>
      <c r="HRX37" s="1417"/>
      <c r="HRY37" s="1415"/>
      <c r="HRZ37" s="1415"/>
      <c r="HSA37" s="1415"/>
      <c r="HSB37" s="1416"/>
      <c r="HSC37" s="1416"/>
      <c r="HSD37" s="1416"/>
      <c r="HSE37" s="1417"/>
      <c r="HSF37" s="1417"/>
      <c r="HSG37" s="1417"/>
      <c r="HSH37" s="1417"/>
      <c r="HSI37" s="1415"/>
      <c r="HSJ37" s="1415"/>
      <c r="HSK37" s="1415"/>
      <c r="HSL37" s="1416"/>
      <c r="HSM37" s="1416"/>
      <c r="HSN37" s="1416"/>
      <c r="HSO37" s="1417"/>
      <c r="HSP37" s="1417"/>
      <c r="HSQ37" s="1417"/>
      <c r="HSR37" s="1417"/>
      <c r="HSS37" s="1415"/>
      <c r="HST37" s="1415"/>
      <c r="HSU37" s="1415"/>
      <c r="HSV37" s="1416"/>
      <c r="HSW37" s="1416"/>
      <c r="HSX37" s="1416"/>
      <c r="HSY37" s="1417"/>
      <c r="HSZ37" s="1417"/>
      <c r="HTA37" s="1417"/>
      <c r="HTB37" s="1417"/>
      <c r="HTC37" s="1415"/>
      <c r="HTD37" s="1415"/>
      <c r="HTE37" s="1415"/>
      <c r="HTF37" s="1416"/>
      <c r="HTG37" s="1416"/>
      <c r="HTH37" s="1416"/>
      <c r="HTI37" s="1417"/>
      <c r="HTJ37" s="1417"/>
      <c r="HTK37" s="1417"/>
      <c r="HTL37" s="1417"/>
      <c r="HTM37" s="1415"/>
      <c r="HTN37" s="1415"/>
      <c r="HTO37" s="1415"/>
      <c r="HTP37" s="1416"/>
      <c r="HTQ37" s="1416"/>
      <c r="HTR37" s="1416"/>
      <c r="HTS37" s="1417"/>
      <c r="HTT37" s="1417"/>
      <c r="HTU37" s="1417"/>
      <c r="HTV37" s="1417"/>
      <c r="HTW37" s="1415"/>
      <c r="HTX37" s="1415"/>
      <c r="HTY37" s="1415"/>
      <c r="HTZ37" s="1416"/>
      <c r="HUA37" s="1416"/>
      <c r="HUB37" s="1416"/>
      <c r="HUC37" s="1417"/>
      <c r="HUD37" s="1417"/>
      <c r="HUE37" s="1417"/>
      <c r="HUF37" s="1417"/>
      <c r="HUG37" s="1415"/>
      <c r="HUH37" s="1415"/>
      <c r="HUI37" s="1415"/>
      <c r="HUJ37" s="1416"/>
      <c r="HUK37" s="1416"/>
      <c r="HUL37" s="1416"/>
      <c r="HUM37" s="1417"/>
      <c r="HUN37" s="1417"/>
      <c r="HUO37" s="1417"/>
      <c r="HUP37" s="1417"/>
      <c r="HUQ37" s="1415"/>
      <c r="HUR37" s="1415"/>
      <c r="HUS37" s="1415"/>
      <c r="HUT37" s="1416"/>
      <c r="HUU37" s="1416"/>
      <c r="HUV37" s="1416"/>
      <c r="HUW37" s="1417"/>
      <c r="HUX37" s="1417"/>
      <c r="HUY37" s="1417"/>
      <c r="HUZ37" s="1417"/>
      <c r="HVA37" s="1415"/>
      <c r="HVB37" s="1415"/>
      <c r="HVC37" s="1415"/>
      <c r="HVD37" s="1416"/>
      <c r="HVE37" s="1416"/>
      <c r="HVF37" s="1416"/>
      <c r="HVG37" s="1417"/>
      <c r="HVH37" s="1417"/>
      <c r="HVI37" s="1417"/>
      <c r="HVJ37" s="1417"/>
      <c r="HVK37" s="1415"/>
      <c r="HVL37" s="1415"/>
      <c r="HVM37" s="1415"/>
      <c r="HVN37" s="1416"/>
      <c r="HVO37" s="1416"/>
      <c r="HVP37" s="1416"/>
      <c r="HVQ37" s="1417"/>
      <c r="HVR37" s="1417"/>
      <c r="HVS37" s="1417"/>
      <c r="HVT37" s="1417"/>
      <c r="HVU37" s="1415"/>
      <c r="HVV37" s="1415"/>
      <c r="HVW37" s="1415"/>
      <c r="HVX37" s="1416"/>
      <c r="HVY37" s="1416"/>
      <c r="HVZ37" s="1416"/>
      <c r="HWA37" s="1417"/>
      <c r="HWB37" s="1417"/>
      <c r="HWC37" s="1417"/>
      <c r="HWD37" s="1417"/>
      <c r="HWE37" s="1415"/>
      <c r="HWF37" s="1415"/>
      <c r="HWG37" s="1415"/>
      <c r="HWH37" s="1416"/>
      <c r="HWI37" s="1416"/>
      <c r="HWJ37" s="1416"/>
      <c r="HWK37" s="1417"/>
      <c r="HWL37" s="1417"/>
      <c r="HWM37" s="1417"/>
      <c r="HWN37" s="1417"/>
      <c r="HWO37" s="1415"/>
      <c r="HWP37" s="1415"/>
      <c r="HWQ37" s="1415"/>
      <c r="HWR37" s="1416"/>
      <c r="HWS37" s="1416"/>
      <c r="HWT37" s="1416"/>
      <c r="HWU37" s="1417"/>
      <c r="HWV37" s="1417"/>
      <c r="HWW37" s="1417"/>
      <c r="HWX37" s="1417"/>
      <c r="HWY37" s="1415"/>
      <c r="HWZ37" s="1415"/>
      <c r="HXA37" s="1415"/>
      <c r="HXB37" s="1416"/>
      <c r="HXC37" s="1416"/>
      <c r="HXD37" s="1416"/>
      <c r="HXE37" s="1417"/>
      <c r="HXF37" s="1417"/>
      <c r="HXG37" s="1417"/>
      <c r="HXH37" s="1417"/>
      <c r="HXI37" s="1415"/>
      <c r="HXJ37" s="1415"/>
      <c r="HXK37" s="1415"/>
      <c r="HXL37" s="1416"/>
      <c r="HXM37" s="1416"/>
      <c r="HXN37" s="1416"/>
      <c r="HXO37" s="1417"/>
      <c r="HXP37" s="1417"/>
      <c r="HXQ37" s="1417"/>
      <c r="HXR37" s="1417"/>
      <c r="HXS37" s="1415"/>
      <c r="HXT37" s="1415"/>
      <c r="HXU37" s="1415"/>
      <c r="HXV37" s="1416"/>
      <c r="HXW37" s="1416"/>
      <c r="HXX37" s="1416"/>
      <c r="HXY37" s="1417"/>
      <c r="HXZ37" s="1417"/>
      <c r="HYA37" s="1417"/>
      <c r="HYB37" s="1417"/>
      <c r="HYC37" s="1415"/>
      <c r="HYD37" s="1415"/>
      <c r="HYE37" s="1415"/>
      <c r="HYF37" s="1416"/>
      <c r="HYG37" s="1416"/>
      <c r="HYH37" s="1416"/>
      <c r="HYI37" s="1417"/>
      <c r="HYJ37" s="1417"/>
      <c r="HYK37" s="1417"/>
      <c r="HYL37" s="1417"/>
      <c r="HYM37" s="1415"/>
      <c r="HYN37" s="1415"/>
      <c r="HYO37" s="1415"/>
      <c r="HYP37" s="1416"/>
      <c r="HYQ37" s="1416"/>
      <c r="HYR37" s="1416"/>
      <c r="HYS37" s="1417"/>
      <c r="HYT37" s="1417"/>
      <c r="HYU37" s="1417"/>
      <c r="HYV37" s="1417"/>
      <c r="HYW37" s="1415"/>
      <c r="HYX37" s="1415"/>
      <c r="HYY37" s="1415"/>
      <c r="HYZ37" s="1416"/>
      <c r="HZA37" s="1416"/>
      <c r="HZB37" s="1416"/>
      <c r="HZC37" s="1417"/>
      <c r="HZD37" s="1417"/>
      <c r="HZE37" s="1417"/>
      <c r="HZF37" s="1417"/>
      <c r="HZG37" s="1415"/>
      <c r="HZH37" s="1415"/>
      <c r="HZI37" s="1415"/>
      <c r="HZJ37" s="1416"/>
      <c r="HZK37" s="1416"/>
      <c r="HZL37" s="1416"/>
      <c r="HZM37" s="1417"/>
      <c r="HZN37" s="1417"/>
      <c r="HZO37" s="1417"/>
      <c r="HZP37" s="1417"/>
      <c r="HZQ37" s="1415"/>
      <c r="HZR37" s="1415"/>
      <c r="HZS37" s="1415"/>
      <c r="HZT37" s="1416"/>
      <c r="HZU37" s="1416"/>
      <c r="HZV37" s="1416"/>
      <c r="HZW37" s="1417"/>
      <c r="HZX37" s="1417"/>
      <c r="HZY37" s="1417"/>
      <c r="HZZ37" s="1417"/>
      <c r="IAA37" s="1415"/>
      <c r="IAB37" s="1415"/>
      <c r="IAC37" s="1415"/>
      <c r="IAD37" s="1416"/>
      <c r="IAE37" s="1416"/>
      <c r="IAF37" s="1416"/>
      <c r="IAG37" s="1417"/>
      <c r="IAH37" s="1417"/>
      <c r="IAI37" s="1417"/>
      <c r="IAJ37" s="1417"/>
      <c r="IAK37" s="1415"/>
      <c r="IAL37" s="1415"/>
      <c r="IAM37" s="1415"/>
      <c r="IAN37" s="1416"/>
      <c r="IAO37" s="1416"/>
      <c r="IAP37" s="1416"/>
      <c r="IAQ37" s="1417"/>
      <c r="IAR37" s="1417"/>
      <c r="IAS37" s="1417"/>
      <c r="IAT37" s="1417"/>
      <c r="IAU37" s="1415"/>
      <c r="IAV37" s="1415"/>
      <c r="IAW37" s="1415"/>
      <c r="IAX37" s="1416"/>
      <c r="IAY37" s="1416"/>
      <c r="IAZ37" s="1416"/>
      <c r="IBA37" s="1417"/>
      <c r="IBB37" s="1417"/>
      <c r="IBC37" s="1417"/>
      <c r="IBD37" s="1417"/>
      <c r="IBE37" s="1415"/>
      <c r="IBF37" s="1415"/>
      <c r="IBG37" s="1415"/>
      <c r="IBH37" s="1416"/>
      <c r="IBI37" s="1416"/>
      <c r="IBJ37" s="1416"/>
      <c r="IBK37" s="1417"/>
      <c r="IBL37" s="1417"/>
      <c r="IBM37" s="1417"/>
      <c r="IBN37" s="1417"/>
      <c r="IBO37" s="1415"/>
      <c r="IBP37" s="1415"/>
      <c r="IBQ37" s="1415"/>
      <c r="IBR37" s="1416"/>
      <c r="IBS37" s="1416"/>
      <c r="IBT37" s="1416"/>
      <c r="IBU37" s="1417"/>
      <c r="IBV37" s="1417"/>
      <c r="IBW37" s="1417"/>
      <c r="IBX37" s="1417"/>
      <c r="IBY37" s="1415"/>
      <c r="IBZ37" s="1415"/>
      <c r="ICA37" s="1415"/>
      <c r="ICB37" s="1416"/>
      <c r="ICC37" s="1416"/>
      <c r="ICD37" s="1416"/>
      <c r="ICE37" s="1417"/>
      <c r="ICF37" s="1417"/>
      <c r="ICG37" s="1417"/>
      <c r="ICH37" s="1417"/>
      <c r="ICI37" s="1415"/>
      <c r="ICJ37" s="1415"/>
      <c r="ICK37" s="1415"/>
      <c r="ICL37" s="1416"/>
      <c r="ICM37" s="1416"/>
      <c r="ICN37" s="1416"/>
      <c r="ICO37" s="1417"/>
      <c r="ICP37" s="1417"/>
      <c r="ICQ37" s="1417"/>
      <c r="ICR37" s="1417"/>
      <c r="ICS37" s="1415"/>
      <c r="ICT37" s="1415"/>
      <c r="ICU37" s="1415"/>
      <c r="ICV37" s="1416"/>
      <c r="ICW37" s="1416"/>
      <c r="ICX37" s="1416"/>
      <c r="ICY37" s="1417"/>
      <c r="ICZ37" s="1417"/>
      <c r="IDA37" s="1417"/>
      <c r="IDB37" s="1417"/>
      <c r="IDC37" s="1415"/>
      <c r="IDD37" s="1415"/>
      <c r="IDE37" s="1415"/>
      <c r="IDF37" s="1416"/>
      <c r="IDG37" s="1416"/>
      <c r="IDH37" s="1416"/>
      <c r="IDI37" s="1417"/>
      <c r="IDJ37" s="1417"/>
      <c r="IDK37" s="1417"/>
      <c r="IDL37" s="1417"/>
      <c r="IDM37" s="1415"/>
      <c r="IDN37" s="1415"/>
      <c r="IDO37" s="1415"/>
      <c r="IDP37" s="1416"/>
      <c r="IDQ37" s="1416"/>
      <c r="IDR37" s="1416"/>
      <c r="IDS37" s="1417"/>
      <c r="IDT37" s="1417"/>
      <c r="IDU37" s="1417"/>
      <c r="IDV37" s="1417"/>
      <c r="IDW37" s="1415"/>
      <c r="IDX37" s="1415"/>
      <c r="IDY37" s="1415"/>
      <c r="IDZ37" s="1416"/>
      <c r="IEA37" s="1416"/>
      <c r="IEB37" s="1416"/>
      <c r="IEC37" s="1417"/>
      <c r="IED37" s="1417"/>
      <c r="IEE37" s="1417"/>
      <c r="IEF37" s="1417"/>
      <c r="IEG37" s="1415"/>
      <c r="IEH37" s="1415"/>
      <c r="IEI37" s="1415"/>
      <c r="IEJ37" s="1416"/>
      <c r="IEK37" s="1416"/>
      <c r="IEL37" s="1416"/>
      <c r="IEM37" s="1417"/>
      <c r="IEN37" s="1417"/>
      <c r="IEO37" s="1417"/>
      <c r="IEP37" s="1417"/>
      <c r="IEQ37" s="1415"/>
      <c r="IER37" s="1415"/>
      <c r="IES37" s="1415"/>
      <c r="IET37" s="1416"/>
      <c r="IEU37" s="1416"/>
      <c r="IEV37" s="1416"/>
      <c r="IEW37" s="1417"/>
      <c r="IEX37" s="1417"/>
      <c r="IEY37" s="1417"/>
      <c r="IEZ37" s="1417"/>
      <c r="IFA37" s="1415"/>
      <c r="IFB37" s="1415"/>
      <c r="IFC37" s="1415"/>
      <c r="IFD37" s="1416"/>
      <c r="IFE37" s="1416"/>
      <c r="IFF37" s="1416"/>
      <c r="IFG37" s="1417"/>
      <c r="IFH37" s="1417"/>
      <c r="IFI37" s="1417"/>
      <c r="IFJ37" s="1417"/>
      <c r="IFK37" s="1415"/>
      <c r="IFL37" s="1415"/>
      <c r="IFM37" s="1415"/>
      <c r="IFN37" s="1416"/>
      <c r="IFO37" s="1416"/>
      <c r="IFP37" s="1416"/>
      <c r="IFQ37" s="1417"/>
      <c r="IFR37" s="1417"/>
      <c r="IFS37" s="1417"/>
      <c r="IFT37" s="1417"/>
      <c r="IFU37" s="1415"/>
      <c r="IFV37" s="1415"/>
      <c r="IFW37" s="1415"/>
      <c r="IFX37" s="1416"/>
      <c r="IFY37" s="1416"/>
      <c r="IFZ37" s="1416"/>
      <c r="IGA37" s="1417"/>
      <c r="IGB37" s="1417"/>
      <c r="IGC37" s="1417"/>
      <c r="IGD37" s="1417"/>
      <c r="IGE37" s="1415"/>
      <c r="IGF37" s="1415"/>
      <c r="IGG37" s="1415"/>
      <c r="IGH37" s="1416"/>
      <c r="IGI37" s="1416"/>
      <c r="IGJ37" s="1416"/>
      <c r="IGK37" s="1417"/>
      <c r="IGL37" s="1417"/>
      <c r="IGM37" s="1417"/>
      <c r="IGN37" s="1417"/>
      <c r="IGO37" s="1415"/>
      <c r="IGP37" s="1415"/>
      <c r="IGQ37" s="1415"/>
      <c r="IGR37" s="1416"/>
      <c r="IGS37" s="1416"/>
      <c r="IGT37" s="1416"/>
      <c r="IGU37" s="1417"/>
      <c r="IGV37" s="1417"/>
      <c r="IGW37" s="1417"/>
      <c r="IGX37" s="1417"/>
      <c r="IGY37" s="1415"/>
      <c r="IGZ37" s="1415"/>
      <c r="IHA37" s="1415"/>
      <c r="IHB37" s="1416"/>
      <c r="IHC37" s="1416"/>
      <c r="IHD37" s="1416"/>
      <c r="IHE37" s="1417"/>
      <c r="IHF37" s="1417"/>
      <c r="IHG37" s="1417"/>
      <c r="IHH37" s="1417"/>
      <c r="IHI37" s="1415"/>
      <c r="IHJ37" s="1415"/>
      <c r="IHK37" s="1415"/>
      <c r="IHL37" s="1416"/>
      <c r="IHM37" s="1416"/>
      <c r="IHN37" s="1416"/>
      <c r="IHO37" s="1417"/>
      <c r="IHP37" s="1417"/>
      <c r="IHQ37" s="1417"/>
      <c r="IHR37" s="1417"/>
      <c r="IHS37" s="1415"/>
      <c r="IHT37" s="1415"/>
      <c r="IHU37" s="1415"/>
      <c r="IHV37" s="1416"/>
      <c r="IHW37" s="1416"/>
      <c r="IHX37" s="1416"/>
      <c r="IHY37" s="1417"/>
      <c r="IHZ37" s="1417"/>
      <c r="IIA37" s="1417"/>
      <c r="IIB37" s="1417"/>
      <c r="IIC37" s="1415"/>
      <c r="IID37" s="1415"/>
      <c r="IIE37" s="1415"/>
      <c r="IIF37" s="1416"/>
      <c r="IIG37" s="1416"/>
      <c r="IIH37" s="1416"/>
      <c r="III37" s="1417"/>
      <c r="IIJ37" s="1417"/>
      <c r="IIK37" s="1417"/>
      <c r="IIL37" s="1417"/>
      <c r="IIM37" s="1415"/>
      <c r="IIN37" s="1415"/>
      <c r="IIO37" s="1415"/>
      <c r="IIP37" s="1416"/>
      <c r="IIQ37" s="1416"/>
      <c r="IIR37" s="1416"/>
      <c r="IIS37" s="1417"/>
      <c r="IIT37" s="1417"/>
      <c r="IIU37" s="1417"/>
      <c r="IIV37" s="1417"/>
      <c r="IIW37" s="1415"/>
      <c r="IIX37" s="1415"/>
      <c r="IIY37" s="1415"/>
      <c r="IIZ37" s="1416"/>
      <c r="IJA37" s="1416"/>
      <c r="IJB37" s="1416"/>
      <c r="IJC37" s="1417"/>
      <c r="IJD37" s="1417"/>
      <c r="IJE37" s="1417"/>
      <c r="IJF37" s="1417"/>
      <c r="IJG37" s="1415"/>
      <c r="IJH37" s="1415"/>
      <c r="IJI37" s="1415"/>
      <c r="IJJ37" s="1416"/>
      <c r="IJK37" s="1416"/>
      <c r="IJL37" s="1416"/>
      <c r="IJM37" s="1417"/>
      <c r="IJN37" s="1417"/>
      <c r="IJO37" s="1417"/>
      <c r="IJP37" s="1417"/>
      <c r="IJQ37" s="1415"/>
      <c r="IJR37" s="1415"/>
      <c r="IJS37" s="1415"/>
      <c r="IJT37" s="1416"/>
      <c r="IJU37" s="1416"/>
      <c r="IJV37" s="1416"/>
      <c r="IJW37" s="1417"/>
      <c r="IJX37" s="1417"/>
      <c r="IJY37" s="1417"/>
      <c r="IJZ37" s="1417"/>
      <c r="IKA37" s="1415"/>
      <c r="IKB37" s="1415"/>
      <c r="IKC37" s="1415"/>
      <c r="IKD37" s="1416"/>
      <c r="IKE37" s="1416"/>
      <c r="IKF37" s="1416"/>
      <c r="IKG37" s="1417"/>
      <c r="IKH37" s="1417"/>
      <c r="IKI37" s="1417"/>
      <c r="IKJ37" s="1417"/>
      <c r="IKK37" s="1415"/>
      <c r="IKL37" s="1415"/>
      <c r="IKM37" s="1415"/>
      <c r="IKN37" s="1416"/>
      <c r="IKO37" s="1416"/>
      <c r="IKP37" s="1416"/>
      <c r="IKQ37" s="1417"/>
      <c r="IKR37" s="1417"/>
      <c r="IKS37" s="1417"/>
      <c r="IKT37" s="1417"/>
      <c r="IKU37" s="1415"/>
      <c r="IKV37" s="1415"/>
      <c r="IKW37" s="1415"/>
      <c r="IKX37" s="1416"/>
      <c r="IKY37" s="1416"/>
      <c r="IKZ37" s="1416"/>
      <c r="ILA37" s="1417"/>
      <c r="ILB37" s="1417"/>
      <c r="ILC37" s="1417"/>
      <c r="ILD37" s="1417"/>
      <c r="ILE37" s="1415"/>
      <c r="ILF37" s="1415"/>
      <c r="ILG37" s="1415"/>
      <c r="ILH37" s="1416"/>
      <c r="ILI37" s="1416"/>
      <c r="ILJ37" s="1416"/>
      <c r="ILK37" s="1417"/>
      <c r="ILL37" s="1417"/>
      <c r="ILM37" s="1417"/>
      <c r="ILN37" s="1417"/>
      <c r="ILO37" s="1415"/>
      <c r="ILP37" s="1415"/>
      <c r="ILQ37" s="1415"/>
      <c r="ILR37" s="1416"/>
      <c r="ILS37" s="1416"/>
      <c r="ILT37" s="1416"/>
      <c r="ILU37" s="1417"/>
      <c r="ILV37" s="1417"/>
      <c r="ILW37" s="1417"/>
      <c r="ILX37" s="1417"/>
      <c r="ILY37" s="1415"/>
      <c r="ILZ37" s="1415"/>
      <c r="IMA37" s="1415"/>
      <c r="IMB37" s="1416"/>
      <c r="IMC37" s="1416"/>
      <c r="IMD37" s="1416"/>
      <c r="IME37" s="1417"/>
      <c r="IMF37" s="1417"/>
      <c r="IMG37" s="1417"/>
      <c r="IMH37" s="1417"/>
      <c r="IMI37" s="1415"/>
      <c r="IMJ37" s="1415"/>
      <c r="IMK37" s="1415"/>
      <c r="IML37" s="1416"/>
      <c r="IMM37" s="1416"/>
      <c r="IMN37" s="1416"/>
      <c r="IMO37" s="1417"/>
      <c r="IMP37" s="1417"/>
      <c r="IMQ37" s="1417"/>
      <c r="IMR37" s="1417"/>
      <c r="IMS37" s="1415"/>
      <c r="IMT37" s="1415"/>
      <c r="IMU37" s="1415"/>
      <c r="IMV37" s="1416"/>
      <c r="IMW37" s="1416"/>
      <c r="IMX37" s="1416"/>
      <c r="IMY37" s="1417"/>
      <c r="IMZ37" s="1417"/>
      <c r="INA37" s="1417"/>
      <c r="INB37" s="1417"/>
      <c r="INC37" s="1415"/>
      <c r="IND37" s="1415"/>
      <c r="INE37" s="1415"/>
      <c r="INF37" s="1416"/>
      <c r="ING37" s="1416"/>
      <c r="INH37" s="1416"/>
      <c r="INI37" s="1417"/>
      <c r="INJ37" s="1417"/>
      <c r="INK37" s="1417"/>
      <c r="INL37" s="1417"/>
      <c r="INM37" s="1415"/>
      <c r="INN37" s="1415"/>
      <c r="INO37" s="1415"/>
      <c r="INP37" s="1416"/>
      <c r="INQ37" s="1416"/>
      <c r="INR37" s="1416"/>
      <c r="INS37" s="1417"/>
      <c r="INT37" s="1417"/>
      <c r="INU37" s="1417"/>
      <c r="INV37" s="1417"/>
      <c r="INW37" s="1415"/>
      <c r="INX37" s="1415"/>
      <c r="INY37" s="1415"/>
      <c r="INZ37" s="1416"/>
      <c r="IOA37" s="1416"/>
      <c r="IOB37" s="1416"/>
      <c r="IOC37" s="1417"/>
      <c r="IOD37" s="1417"/>
      <c r="IOE37" s="1417"/>
      <c r="IOF37" s="1417"/>
      <c r="IOG37" s="1415"/>
      <c r="IOH37" s="1415"/>
      <c r="IOI37" s="1415"/>
      <c r="IOJ37" s="1416"/>
      <c r="IOK37" s="1416"/>
      <c r="IOL37" s="1416"/>
      <c r="IOM37" s="1417"/>
      <c r="ION37" s="1417"/>
      <c r="IOO37" s="1417"/>
      <c r="IOP37" s="1417"/>
      <c r="IOQ37" s="1415"/>
      <c r="IOR37" s="1415"/>
      <c r="IOS37" s="1415"/>
      <c r="IOT37" s="1416"/>
      <c r="IOU37" s="1416"/>
      <c r="IOV37" s="1416"/>
      <c r="IOW37" s="1417"/>
      <c r="IOX37" s="1417"/>
      <c r="IOY37" s="1417"/>
      <c r="IOZ37" s="1417"/>
      <c r="IPA37" s="1415"/>
      <c r="IPB37" s="1415"/>
      <c r="IPC37" s="1415"/>
      <c r="IPD37" s="1416"/>
      <c r="IPE37" s="1416"/>
      <c r="IPF37" s="1416"/>
      <c r="IPG37" s="1417"/>
      <c r="IPH37" s="1417"/>
      <c r="IPI37" s="1417"/>
      <c r="IPJ37" s="1417"/>
      <c r="IPK37" s="1415"/>
      <c r="IPL37" s="1415"/>
      <c r="IPM37" s="1415"/>
      <c r="IPN37" s="1416"/>
      <c r="IPO37" s="1416"/>
      <c r="IPP37" s="1416"/>
      <c r="IPQ37" s="1417"/>
      <c r="IPR37" s="1417"/>
      <c r="IPS37" s="1417"/>
      <c r="IPT37" s="1417"/>
      <c r="IPU37" s="1415"/>
      <c r="IPV37" s="1415"/>
      <c r="IPW37" s="1415"/>
      <c r="IPX37" s="1416"/>
      <c r="IPY37" s="1416"/>
      <c r="IPZ37" s="1416"/>
      <c r="IQA37" s="1417"/>
      <c r="IQB37" s="1417"/>
      <c r="IQC37" s="1417"/>
      <c r="IQD37" s="1417"/>
      <c r="IQE37" s="1415"/>
      <c r="IQF37" s="1415"/>
      <c r="IQG37" s="1415"/>
      <c r="IQH37" s="1416"/>
      <c r="IQI37" s="1416"/>
      <c r="IQJ37" s="1416"/>
      <c r="IQK37" s="1417"/>
      <c r="IQL37" s="1417"/>
      <c r="IQM37" s="1417"/>
      <c r="IQN37" s="1417"/>
      <c r="IQO37" s="1415"/>
      <c r="IQP37" s="1415"/>
      <c r="IQQ37" s="1415"/>
      <c r="IQR37" s="1416"/>
      <c r="IQS37" s="1416"/>
      <c r="IQT37" s="1416"/>
      <c r="IQU37" s="1417"/>
      <c r="IQV37" s="1417"/>
      <c r="IQW37" s="1417"/>
      <c r="IQX37" s="1417"/>
      <c r="IQY37" s="1415"/>
      <c r="IQZ37" s="1415"/>
      <c r="IRA37" s="1415"/>
      <c r="IRB37" s="1416"/>
      <c r="IRC37" s="1416"/>
      <c r="IRD37" s="1416"/>
      <c r="IRE37" s="1417"/>
      <c r="IRF37" s="1417"/>
      <c r="IRG37" s="1417"/>
      <c r="IRH37" s="1417"/>
      <c r="IRI37" s="1415"/>
      <c r="IRJ37" s="1415"/>
      <c r="IRK37" s="1415"/>
      <c r="IRL37" s="1416"/>
      <c r="IRM37" s="1416"/>
      <c r="IRN37" s="1416"/>
      <c r="IRO37" s="1417"/>
      <c r="IRP37" s="1417"/>
      <c r="IRQ37" s="1417"/>
      <c r="IRR37" s="1417"/>
      <c r="IRS37" s="1415"/>
      <c r="IRT37" s="1415"/>
      <c r="IRU37" s="1415"/>
      <c r="IRV37" s="1416"/>
      <c r="IRW37" s="1416"/>
      <c r="IRX37" s="1416"/>
      <c r="IRY37" s="1417"/>
      <c r="IRZ37" s="1417"/>
      <c r="ISA37" s="1417"/>
      <c r="ISB37" s="1417"/>
      <c r="ISC37" s="1415"/>
      <c r="ISD37" s="1415"/>
      <c r="ISE37" s="1415"/>
      <c r="ISF37" s="1416"/>
      <c r="ISG37" s="1416"/>
      <c r="ISH37" s="1416"/>
      <c r="ISI37" s="1417"/>
      <c r="ISJ37" s="1417"/>
      <c r="ISK37" s="1417"/>
      <c r="ISL37" s="1417"/>
      <c r="ISM37" s="1415"/>
      <c r="ISN37" s="1415"/>
      <c r="ISO37" s="1415"/>
      <c r="ISP37" s="1416"/>
      <c r="ISQ37" s="1416"/>
      <c r="ISR37" s="1416"/>
      <c r="ISS37" s="1417"/>
      <c r="IST37" s="1417"/>
      <c r="ISU37" s="1417"/>
      <c r="ISV37" s="1417"/>
      <c r="ISW37" s="1415"/>
      <c r="ISX37" s="1415"/>
      <c r="ISY37" s="1415"/>
      <c r="ISZ37" s="1416"/>
      <c r="ITA37" s="1416"/>
      <c r="ITB37" s="1416"/>
      <c r="ITC37" s="1417"/>
      <c r="ITD37" s="1417"/>
      <c r="ITE37" s="1417"/>
      <c r="ITF37" s="1417"/>
      <c r="ITG37" s="1415"/>
      <c r="ITH37" s="1415"/>
      <c r="ITI37" s="1415"/>
      <c r="ITJ37" s="1416"/>
      <c r="ITK37" s="1416"/>
      <c r="ITL37" s="1416"/>
      <c r="ITM37" s="1417"/>
      <c r="ITN37" s="1417"/>
      <c r="ITO37" s="1417"/>
      <c r="ITP37" s="1417"/>
      <c r="ITQ37" s="1415"/>
      <c r="ITR37" s="1415"/>
      <c r="ITS37" s="1415"/>
      <c r="ITT37" s="1416"/>
      <c r="ITU37" s="1416"/>
      <c r="ITV37" s="1416"/>
      <c r="ITW37" s="1417"/>
      <c r="ITX37" s="1417"/>
      <c r="ITY37" s="1417"/>
      <c r="ITZ37" s="1417"/>
      <c r="IUA37" s="1415"/>
      <c r="IUB37" s="1415"/>
      <c r="IUC37" s="1415"/>
      <c r="IUD37" s="1416"/>
      <c r="IUE37" s="1416"/>
      <c r="IUF37" s="1416"/>
      <c r="IUG37" s="1417"/>
      <c r="IUH37" s="1417"/>
      <c r="IUI37" s="1417"/>
      <c r="IUJ37" s="1417"/>
      <c r="IUK37" s="1415"/>
      <c r="IUL37" s="1415"/>
      <c r="IUM37" s="1415"/>
      <c r="IUN37" s="1416"/>
      <c r="IUO37" s="1416"/>
      <c r="IUP37" s="1416"/>
      <c r="IUQ37" s="1417"/>
      <c r="IUR37" s="1417"/>
      <c r="IUS37" s="1417"/>
      <c r="IUT37" s="1417"/>
      <c r="IUU37" s="1415"/>
      <c r="IUV37" s="1415"/>
      <c r="IUW37" s="1415"/>
      <c r="IUX37" s="1416"/>
      <c r="IUY37" s="1416"/>
      <c r="IUZ37" s="1416"/>
      <c r="IVA37" s="1417"/>
      <c r="IVB37" s="1417"/>
      <c r="IVC37" s="1417"/>
      <c r="IVD37" s="1417"/>
      <c r="IVE37" s="1415"/>
      <c r="IVF37" s="1415"/>
      <c r="IVG37" s="1415"/>
      <c r="IVH37" s="1416"/>
      <c r="IVI37" s="1416"/>
      <c r="IVJ37" s="1416"/>
      <c r="IVK37" s="1417"/>
      <c r="IVL37" s="1417"/>
      <c r="IVM37" s="1417"/>
      <c r="IVN37" s="1417"/>
      <c r="IVO37" s="1415"/>
      <c r="IVP37" s="1415"/>
      <c r="IVQ37" s="1415"/>
      <c r="IVR37" s="1416"/>
      <c r="IVS37" s="1416"/>
      <c r="IVT37" s="1416"/>
      <c r="IVU37" s="1417"/>
      <c r="IVV37" s="1417"/>
      <c r="IVW37" s="1417"/>
      <c r="IVX37" s="1417"/>
      <c r="IVY37" s="1415"/>
      <c r="IVZ37" s="1415"/>
      <c r="IWA37" s="1415"/>
      <c r="IWB37" s="1416"/>
      <c r="IWC37" s="1416"/>
      <c r="IWD37" s="1416"/>
      <c r="IWE37" s="1417"/>
      <c r="IWF37" s="1417"/>
      <c r="IWG37" s="1417"/>
      <c r="IWH37" s="1417"/>
      <c r="IWI37" s="1415"/>
      <c r="IWJ37" s="1415"/>
      <c r="IWK37" s="1415"/>
      <c r="IWL37" s="1416"/>
      <c r="IWM37" s="1416"/>
      <c r="IWN37" s="1416"/>
      <c r="IWO37" s="1417"/>
      <c r="IWP37" s="1417"/>
      <c r="IWQ37" s="1417"/>
      <c r="IWR37" s="1417"/>
      <c r="IWS37" s="1415"/>
      <c r="IWT37" s="1415"/>
      <c r="IWU37" s="1415"/>
      <c r="IWV37" s="1416"/>
      <c r="IWW37" s="1416"/>
      <c r="IWX37" s="1416"/>
      <c r="IWY37" s="1417"/>
      <c r="IWZ37" s="1417"/>
      <c r="IXA37" s="1417"/>
      <c r="IXB37" s="1417"/>
      <c r="IXC37" s="1415"/>
      <c r="IXD37" s="1415"/>
      <c r="IXE37" s="1415"/>
      <c r="IXF37" s="1416"/>
      <c r="IXG37" s="1416"/>
      <c r="IXH37" s="1416"/>
      <c r="IXI37" s="1417"/>
      <c r="IXJ37" s="1417"/>
      <c r="IXK37" s="1417"/>
      <c r="IXL37" s="1417"/>
      <c r="IXM37" s="1415"/>
      <c r="IXN37" s="1415"/>
      <c r="IXO37" s="1415"/>
      <c r="IXP37" s="1416"/>
      <c r="IXQ37" s="1416"/>
      <c r="IXR37" s="1416"/>
      <c r="IXS37" s="1417"/>
      <c r="IXT37" s="1417"/>
      <c r="IXU37" s="1417"/>
      <c r="IXV37" s="1417"/>
      <c r="IXW37" s="1415"/>
      <c r="IXX37" s="1415"/>
      <c r="IXY37" s="1415"/>
      <c r="IXZ37" s="1416"/>
      <c r="IYA37" s="1416"/>
      <c r="IYB37" s="1416"/>
      <c r="IYC37" s="1417"/>
      <c r="IYD37" s="1417"/>
      <c r="IYE37" s="1417"/>
      <c r="IYF37" s="1417"/>
      <c r="IYG37" s="1415"/>
      <c r="IYH37" s="1415"/>
      <c r="IYI37" s="1415"/>
      <c r="IYJ37" s="1416"/>
      <c r="IYK37" s="1416"/>
      <c r="IYL37" s="1416"/>
      <c r="IYM37" s="1417"/>
      <c r="IYN37" s="1417"/>
      <c r="IYO37" s="1417"/>
      <c r="IYP37" s="1417"/>
      <c r="IYQ37" s="1415"/>
      <c r="IYR37" s="1415"/>
      <c r="IYS37" s="1415"/>
      <c r="IYT37" s="1416"/>
      <c r="IYU37" s="1416"/>
      <c r="IYV37" s="1416"/>
      <c r="IYW37" s="1417"/>
      <c r="IYX37" s="1417"/>
      <c r="IYY37" s="1417"/>
      <c r="IYZ37" s="1417"/>
      <c r="IZA37" s="1415"/>
      <c r="IZB37" s="1415"/>
      <c r="IZC37" s="1415"/>
      <c r="IZD37" s="1416"/>
      <c r="IZE37" s="1416"/>
      <c r="IZF37" s="1416"/>
      <c r="IZG37" s="1417"/>
      <c r="IZH37" s="1417"/>
      <c r="IZI37" s="1417"/>
      <c r="IZJ37" s="1417"/>
      <c r="IZK37" s="1415"/>
      <c r="IZL37" s="1415"/>
      <c r="IZM37" s="1415"/>
      <c r="IZN37" s="1416"/>
      <c r="IZO37" s="1416"/>
      <c r="IZP37" s="1416"/>
      <c r="IZQ37" s="1417"/>
      <c r="IZR37" s="1417"/>
      <c r="IZS37" s="1417"/>
      <c r="IZT37" s="1417"/>
      <c r="IZU37" s="1415"/>
      <c r="IZV37" s="1415"/>
      <c r="IZW37" s="1415"/>
      <c r="IZX37" s="1416"/>
      <c r="IZY37" s="1416"/>
      <c r="IZZ37" s="1416"/>
      <c r="JAA37" s="1417"/>
      <c r="JAB37" s="1417"/>
      <c r="JAC37" s="1417"/>
      <c r="JAD37" s="1417"/>
      <c r="JAE37" s="1415"/>
      <c r="JAF37" s="1415"/>
      <c r="JAG37" s="1415"/>
      <c r="JAH37" s="1416"/>
      <c r="JAI37" s="1416"/>
      <c r="JAJ37" s="1416"/>
      <c r="JAK37" s="1417"/>
      <c r="JAL37" s="1417"/>
      <c r="JAM37" s="1417"/>
      <c r="JAN37" s="1417"/>
      <c r="JAO37" s="1415"/>
      <c r="JAP37" s="1415"/>
      <c r="JAQ37" s="1415"/>
      <c r="JAR37" s="1416"/>
      <c r="JAS37" s="1416"/>
      <c r="JAT37" s="1416"/>
      <c r="JAU37" s="1417"/>
      <c r="JAV37" s="1417"/>
      <c r="JAW37" s="1417"/>
      <c r="JAX37" s="1417"/>
      <c r="JAY37" s="1415"/>
      <c r="JAZ37" s="1415"/>
      <c r="JBA37" s="1415"/>
      <c r="JBB37" s="1416"/>
      <c r="JBC37" s="1416"/>
      <c r="JBD37" s="1416"/>
      <c r="JBE37" s="1417"/>
      <c r="JBF37" s="1417"/>
      <c r="JBG37" s="1417"/>
      <c r="JBH37" s="1417"/>
      <c r="JBI37" s="1415"/>
      <c r="JBJ37" s="1415"/>
      <c r="JBK37" s="1415"/>
      <c r="JBL37" s="1416"/>
      <c r="JBM37" s="1416"/>
      <c r="JBN37" s="1416"/>
      <c r="JBO37" s="1417"/>
      <c r="JBP37" s="1417"/>
      <c r="JBQ37" s="1417"/>
      <c r="JBR37" s="1417"/>
      <c r="JBS37" s="1415"/>
      <c r="JBT37" s="1415"/>
      <c r="JBU37" s="1415"/>
      <c r="JBV37" s="1416"/>
      <c r="JBW37" s="1416"/>
      <c r="JBX37" s="1416"/>
      <c r="JBY37" s="1417"/>
      <c r="JBZ37" s="1417"/>
      <c r="JCA37" s="1417"/>
      <c r="JCB37" s="1417"/>
      <c r="JCC37" s="1415"/>
      <c r="JCD37" s="1415"/>
      <c r="JCE37" s="1415"/>
      <c r="JCF37" s="1416"/>
      <c r="JCG37" s="1416"/>
      <c r="JCH37" s="1416"/>
      <c r="JCI37" s="1417"/>
      <c r="JCJ37" s="1417"/>
      <c r="JCK37" s="1417"/>
      <c r="JCL37" s="1417"/>
      <c r="JCM37" s="1415"/>
      <c r="JCN37" s="1415"/>
      <c r="JCO37" s="1415"/>
      <c r="JCP37" s="1416"/>
      <c r="JCQ37" s="1416"/>
      <c r="JCR37" s="1416"/>
      <c r="JCS37" s="1417"/>
      <c r="JCT37" s="1417"/>
      <c r="JCU37" s="1417"/>
      <c r="JCV37" s="1417"/>
      <c r="JCW37" s="1415"/>
      <c r="JCX37" s="1415"/>
      <c r="JCY37" s="1415"/>
      <c r="JCZ37" s="1416"/>
      <c r="JDA37" s="1416"/>
      <c r="JDB37" s="1416"/>
      <c r="JDC37" s="1417"/>
      <c r="JDD37" s="1417"/>
      <c r="JDE37" s="1417"/>
      <c r="JDF37" s="1417"/>
      <c r="JDG37" s="1415"/>
      <c r="JDH37" s="1415"/>
      <c r="JDI37" s="1415"/>
      <c r="JDJ37" s="1416"/>
      <c r="JDK37" s="1416"/>
      <c r="JDL37" s="1416"/>
      <c r="JDM37" s="1417"/>
      <c r="JDN37" s="1417"/>
      <c r="JDO37" s="1417"/>
      <c r="JDP37" s="1417"/>
      <c r="JDQ37" s="1415"/>
      <c r="JDR37" s="1415"/>
      <c r="JDS37" s="1415"/>
      <c r="JDT37" s="1416"/>
      <c r="JDU37" s="1416"/>
      <c r="JDV37" s="1416"/>
      <c r="JDW37" s="1417"/>
      <c r="JDX37" s="1417"/>
      <c r="JDY37" s="1417"/>
      <c r="JDZ37" s="1417"/>
      <c r="JEA37" s="1415"/>
      <c r="JEB37" s="1415"/>
      <c r="JEC37" s="1415"/>
      <c r="JED37" s="1416"/>
      <c r="JEE37" s="1416"/>
      <c r="JEF37" s="1416"/>
      <c r="JEG37" s="1417"/>
      <c r="JEH37" s="1417"/>
      <c r="JEI37" s="1417"/>
      <c r="JEJ37" s="1417"/>
      <c r="JEK37" s="1415"/>
      <c r="JEL37" s="1415"/>
      <c r="JEM37" s="1415"/>
      <c r="JEN37" s="1416"/>
      <c r="JEO37" s="1416"/>
      <c r="JEP37" s="1416"/>
      <c r="JEQ37" s="1417"/>
      <c r="JER37" s="1417"/>
      <c r="JES37" s="1417"/>
      <c r="JET37" s="1417"/>
      <c r="JEU37" s="1415"/>
      <c r="JEV37" s="1415"/>
      <c r="JEW37" s="1415"/>
      <c r="JEX37" s="1416"/>
      <c r="JEY37" s="1416"/>
      <c r="JEZ37" s="1416"/>
      <c r="JFA37" s="1417"/>
      <c r="JFB37" s="1417"/>
      <c r="JFC37" s="1417"/>
      <c r="JFD37" s="1417"/>
      <c r="JFE37" s="1415"/>
      <c r="JFF37" s="1415"/>
      <c r="JFG37" s="1415"/>
      <c r="JFH37" s="1416"/>
      <c r="JFI37" s="1416"/>
      <c r="JFJ37" s="1416"/>
      <c r="JFK37" s="1417"/>
      <c r="JFL37" s="1417"/>
      <c r="JFM37" s="1417"/>
      <c r="JFN37" s="1417"/>
      <c r="JFO37" s="1415"/>
      <c r="JFP37" s="1415"/>
      <c r="JFQ37" s="1415"/>
      <c r="JFR37" s="1416"/>
      <c r="JFS37" s="1416"/>
      <c r="JFT37" s="1416"/>
      <c r="JFU37" s="1417"/>
      <c r="JFV37" s="1417"/>
      <c r="JFW37" s="1417"/>
      <c r="JFX37" s="1417"/>
      <c r="JFY37" s="1415"/>
      <c r="JFZ37" s="1415"/>
      <c r="JGA37" s="1415"/>
      <c r="JGB37" s="1416"/>
      <c r="JGC37" s="1416"/>
      <c r="JGD37" s="1416"/>
      <c r="JGE37" s="1417"/>
      <c r="JGF37" s="1417"/>
      <c r="JGG37" s="1417"/>
      <c r="JGH37" s="1417"/>
      <c r="JGI37" s="1415"/>
      <c r="JGJ37" s="1415"/>
      <c r="JGK37" s="1415"/>
      <c r="JGL37" s="1416"/>
      <c r="JGM37" s="1416"/>
      <c r="JGN37" s="1416"/>
      <c r="JGO37" s="1417"/>
      <c r="JGP37" s="1417"/>
      <c r="JGQ37" s="1417"/>
      <c r="JGR37" s="1417"/>
      <c r="JGS37" s="1415"/>
      <c r="JGT37" s="1415"/>
      <c r="JGU37" s="1415"/>
      <c r="JGV37" s="1416"/>
      <c r="JGW37" s="1416"/>
      <c r="JGX37" s="1416"/>
      <c r="JGY37" s="1417"/>
      <c r="JGZ37" s="1417"/>
      <c r="JHA37" s="1417"/>
      <c r="JHB37" s="1417"/>
      <c r="JHC37" s="1415"/>
      <c r="JHD37" s="1415"/>
      <c r="JHE37" s="1415"/>
      <c r="JHF37" s="1416"/>
      <c r="JHG37" s="1416"/>
      <c r="JHH37" s="1416"/>
      <c r="JHI37" s="1417"/>
      <c r="JHJ37" s="1417"/>
      <c r="JHK37" s="1417"/>
      <c r="JHL37" s="1417"/>
      <c r="JHM37" s="1415"/>
      <c r="JHN37" s="1415"/>
      <c r="JHO37" s="1415"/>
      <c r="JHP37" s="1416"/>
      <c r="JHQ37" s="1416"/>
      <c r="JHR37" s="1416"/>
      <c r="JHS37" s="1417"/>
      <c r="JHT37" s="1417"/>
      <c r="JHU37" s="1417"/>
      <c r="JHV37" s="1417"/>
      <c r="JHW37" s="1415"/>
      <c r="JHX37" s="1415"/>
      <c r="JHY37" s="1415"/>
      <c r="JHZ37" s="1416"/>
      <c r="JIA37" s="1416"/>
      <c r="JIB37" s="1416"/>
      <c r="JIC37" s="1417"/>
      <c r="JID37" s="1417"/>
      <c r="JIE37" s="1417"/>
      <c r="JIF37" s="1417"/>
      <c r="JIG37" s="1415"/>
      <c r="JIH37" s="1415"/>
      <c r="JII37" s="1415"/>
      <c r="JIJ37" s="1416"/>
      <c r="JIK37" s="1416"/>
      <c r="JIL37" s="1416"/>
      <c r="JIM37" s="1417"/>
      <c r="JIN37" s="1417"/>
      <c r="JIO37" s="1417"/>
      <c r="JIP37" s="1417"/>
      <c r="JIQ37" s="1415"/>
      <c r="JIR37" s="1415"/>
      <c r="JIS37" s="1415"/>
      <c r="JIT37" s="1416"/>
      <c r="JIU37" s="1416"/>
      <c r="JIV37" s="1416"/>
      <c r="JIW37" s="1417"/>
      <c r="JIX37" s="1417"/>
      <c r="JIY37" s="1417"/>
      <c r="JIZ37" s="1417"/>
      <c r="JJA37" s="1415"/>
      <c r="JJB37" s="1415"/>
      <c r="JJC37" s="1415"/>
      <c r="JJD37" s="1416"/>
      <c r="JJE37" s="1416"/>
      <c r="JJF37" s="1416"/>
      <c r="JJG37" s="1417"/>
      <c r="JJH37" s="1417"/>
      <c r="JJI37" s="1417"/>
      <c r="JJJ37" s="1417"/>
      <c r="JJK37" s="1415"/>
      <c r="JJL37" s="1415"/>
      <c r="JJM37" s="1415"/>
      <c r="JJN37" s="1416"/>
      <c r="JJO37" s="1416"/>
      <c r="JJP37" s="1416"/>
      <c r="JJQ37" s="1417"/>
      <c r="JJR37" s="1417"/>
      <c r="JJS37" s="1417"/>
      <c r="JJT37" s="1417"/>
      <c r="JJU37" s="1415"/>
      <c r="JJV37" s="1415"/>
      <c r="JJW37" s="1415"/>
      <c r="JJX37" s="1416"/>
      <c r="JJY37" s="1416"/>
      <c r="JJZ37" s="1416"/>
      <c r="JKA37" s="1417"/>
      <c r="JKB37" s="1417"/>
      <c r="JKC37" s="1417"/>
      <c r="JKD37" s="1417"/>
      <c r="JKE37" s="1415"/>
      <c r="JKF37" s="1415"/>
      <c r="JKG37" s="1415"/>
      <c r="JKH37" s="1416"/>
      <c r="JKI37" s="1416"/>
      <c r="JKJ37" s="1416"/>
      <c r="JKK37" s="1417"/>
      <c r="JKL37" s="1417"/>
      <c r="JKM37" s="1417"/>
      <c r="JKN37" s="1417"/>
      <c r="JKO37" s="1415"/>
      <c r="JKP37" s="1415"/>
      <c r="JKQ37" s="1415"/>
      <c r="JKR37" s="1416"/>
      <c r="JKS37" s="1416"/>
      <c r="JKT37" s="1416"/>
      <c r="JKU37" s="1417"/>
      <c r="JKV37" s="1417"/>
      <c r="JKW37" s="1417"/>
      <c r="JKX37" s="1417"/>
      <c r="JKY37" s="1415"/>
      <c r="JKZ37" s="1415"/>
      <c r="JLA37" s="1415"/>
      <c r="JLB37" s="1416"/>
      <c r="JLC37" s="1416"/>
      <c r="JLD37" s="1416"/>
      <c r="JLE37" s="1417"/>
      <c r="JLF37" s="1417"/>
      <c r="JLG37" s="1417"/>
      <c r="JLH37" s="1417"/>
      <c r="JLI37" s="1415"/>
      <c r="JLJ37" s="1415"/>
      <c r="JLK37" s="1415"/>
      <c r="JLL37" s="1416"/>
      <c r="JLM37" s="1416"/>
      <c r="JLN37" s="1416"/>
      <c r="JLO37" s="1417"/>
      <c r="JLP37" s="1417"/>
      <c r="JLQ37" s="1417"/>
      <c r="JLR37" s="1417"/>
      <c r="JLS37" s="1415"/>
      <c r="JLT37" s="1415"/>
      <c r="JLU37" s="1415"/>
      <c r="JLV37" s="1416"/>
      <c r="JLW37" s="1416"/>
      <c r="JLX37" s="1416"/>
      <c r="JLY37" s="1417"/>
      <c r="JLZ37" s="1417"/>
      <c r="JMA37" s="1417"/>
      <c r="JMB37" s="1417"/>
      <c r="JMC37" s="1415"/>
      <c r="JMD37" s="1415"/>
      <c r="JME37" s="1415"/>
      <c r="JMF37" s="1416"/>
      <c r="JMG37" s="1416"/>
      <c r="JMH37" s="1416"/>
      <c r="JMI37" s="1417"/>
      <c r="JMJ37" s="1417"/>
      <c r="JMK37" s="1417"/>
      <c r="JML37" s="1417"/>
      <c r="JMM37" s="1415"/>
      <c r="JMN37" s="1415"/>
      <c r="JMO37" s="1415"/>
      <c r="JMP37" s="1416"/>
      <c r="JMQ37" s="1416"/>
      <c r="JMR37" s="1416"/>
      <c r="JMS37" s="1417"/>
      <c r="JMT37" s="1417"/>
      <c r="JMU37" s="1417"/>
      <c r="JMV37" s="1417"/>
      <c r="JMW37" s="1415"/>
      <c r="JMX37" s="1415"/>
      <c r="JMY37" s="1415"/>
      <c r="JMZ37" s="1416"/>
      <c r="JNA37" s="1416"/>
      <c r="JNB37" s="1416"/>
      <c r="JNC37" s="1417"/>
      <c r="JND37" s="1417"/>
      <c r="JNE37" s="1417"/>
      <c r="JNF37" s="1417"/>
      <c r="JNG37" s="1415"/>
      <c r="JNH37" s="1415"/>
      <c r="JNI37" s="1415"/>
      <c r="JNJ37" s="1416"/>
      <c r="JNK37" s="1416"/>
      <c r="JNL37" s="1416"/>
      <c r="JNM37" s="1417"/>
      <c r="JNN37" s="1417"/>
      <c r="JNO37" s="1417"/>
      <c r="JNP37" s="1417"/>
      <c r="JNQ37" s="1415"/>
      <c r="JNR37" s="1415"/>
      <c r="JNS37" s="1415"/>
      <c r="JNT37" s="1416"/>
      <c r="JNU37" s="1416"/>
      <c r="JNV37" s="1416"/>
      <c r="JNW37" s="1417"/>
      <c r="JNX37" s="1417"/>
      <c r="JNY37" s="1417"/>
      <c r="JNZ37" s="1417"/>
      <c r="JOA37" s="1415"/>
      <c r="JOB37" s="1415"/>
      <c r="JOC37" s="1415"/>
      <c r="JOD37" s="1416"/>
      <c r="JOE37" s="1416"/>
      <c r="JOF37" s="1416"/>
      <c r="JOG37" s="1417"/>
      <c r="JOH37" s="1417"/>
      <c r="JOI37" s="1417"/>
      <c r="JOJ37" s="1417"/>
      <c r="JOK37" s="1415"/>
      <c r="JOL37" s="1415"/>
      <c r="JOM37" s="1415"/>
      <c r="JON37" s="1416"/>
      <c r="JOO37" s="1416"/>
      <c r="JOP37" s="1416"/>
      <c r="JOQ37" s="1417"/>
      <c r="JOR37" s="1417"/>
      <c r="JOS37" s="1417"/>
      <c r="JOT37" s="1417"/>
      <c r="JOU37" s="1415"/>
      <c r="JOV37" s="1415"/>
      <c r="JOW37" s="1415"/>
      <c r="JOX37" s="1416"/>
      <c r="JOY37" s="1416"/>
      <c r="JOZ37" s="1416"/>
      <c r="JPA37" s="1417"/>
      <c r="JPB37" s="1417"/>
      <c r="JPC37" s="1417"/>
      <c r="JPD37" s="1417"/>
      <c r="JPE37" s="1415"/>
      <c r="JPF37" s="1415"/>
      <c r="JPG37" s="1415"/>
      <c r="JPH37" s="1416"/>
      <c r="JPI37" s="1416"/>
      <c r="JPJ37" s="1416"/>
      <c r="JPK37" s="1417"/>
      <c r="JPL37" s="1417"/>
      <c r="JPM37" s="1417"/>
      <c r="JPN37" s="1417"/>
      <c r="JPO37" s="1415"/>
      <c r="JPP37" s="1415"/>
      <c r="JPQ37" s="1415"/>
      <c r="JPR37" s="1416"/>
      <c r="JPS37" s="1416"/>
      <c r="JPT37" s="1416"/>
      <c r="JPU37" s="1417"/>
      <c r="JPV37" s="1417"/>
      <c r="JPW37" s="1417"/>
      <c r="JPX37" s="1417"/>
      <c r="JPY37" s="1415"/>
      <c r="JPZ37" s="1415"/>
      <c r="JQA37" s="1415"/>
      <c r="JQB37" s="1416"/>
      <c r="JQC37" s="1416"/>
      <c r="JQD37" s="1416"/>
      <c r="JQE37" s="1417"/>
      <c r="JQF37" s="1417"/>
      <c r="JQG37" s="1417"/>
      <c r="JQH37" s="1417"/>
      <c r="JQI37" s="1415"/>
      <c r="JQJ37" s="1415"/>
      <c r="JQK37" s="1415"/>
      <c r="JQL37" s="1416"/>
      <c r="JQM37" s="1416"/>
      <c r="JQN37" s="1416"/>
      <c r="JQO37" s="1417"/>
      <c r="JQP37" s="1417"/>
      <c r="JQQ37" s="1417"/>
      <c r="JQR37" s="1417"/>
      <c r="JQS37" s="1415"/>
      <c r="JQT37" s="1415"/>
      <c r="JQU37" s="1415"/>
      <c r="JQV37" s="1416"/>
      <c r="JQW37" s="1416"/>
      <c r="JQX37" s="1416"/>
      <c r="JQY37" s="1417"/>
      <c r="JQZ37" s="1417"/>
      <c r="JRA37" s="1417"/>
      <c r="JRB37" s="1417"/>
      <c r="JRC37" s="1415"/>
      <c r="JRD37" s="1415"/>
      <c r="JRE37" s="1415"/>
      <c r="JRF37" s="1416"/>
      <c r="JRG37" s="1416"/>
      <c r="JRH37" s="1416"/>
      <c r="JRI37" s="1417"/>
      <c r="JRJ37" s="1417"/>
      <c r="JRK37" s="1417"/>
      <c r="JRL37" s="1417"/>
      <c r="JRM37" s="1415"/>
      <c r="JRN37" s="1415"/>
      <c r="JRO37" s="1415"/>
      <c r="JRP37" s="1416"/>
      <c r="JRQ37" s="1416"/>
      <c r="JRR37" s="1416"/>
      <c r="JRS37" s="1417"/>
      <c r="JRT37" s="1417"/>
      <c r="JRU37" s="1417"/>
      <c r="JRV37" s="1417"/>
      <c r="JRW37" s="1415"/>
      <c r="JRX37" s="1415"/>
      <c r="JRY37" s="1415"/>
      <c r="JRZ37" s="1416"/>
      <c r="JSA37" s="1416"/>
      <c r="JSB37" s="1416"/>
      <c r="JSC37" s="1417"/>
      <c r="JSD37" s="1417"/>
      <c r="JSE37" s="1417"/>
      <c r="JSF37" s="1417"/>
      <c r="JSG37" s="1415"/>
      <c r="JSH37" s="1415"/>
      <c r="JSI37" s="1415"/>
      <c r="JSJ37" s="1416"/>
      <c r="JSK37" s="1416"/>
      <c r="JSL37" s="1416"/>
      <c r="JSM37" s="1417"/>
      <c r="JSN37" s="1417"/>
      <c r="JSO37" s="1417"/>
      <c r="JSP37" s="1417"/>
      <c r="JSQ37" s="1415"/>
      <c r="JSR37" s="1415"/>
      <c r="JSS37" s="1415"/>
      <c r="JST37" s="1416"/>
      <c r="JSU37" s="1416"/>
      <c r="JSV37" s="1416"/>
      <c r="JSW37" s="1417"/>
      <c r="JSX37" s="1417"/>
      <c r="JSY37" s="1417"/>
      <c r="JSZ37" s="1417"/>
      <c r="JTA37" s="1415"/>
      <c r="JTB37" s="1415"/>
      <c r="JTC37" s="1415"/>
      <c r="JTD37" s="1416"/>
      <c r="JTE37" s="1416"/>
      <c r="JTF37" s="1416"/>
      <c r="JTG37" s="1417"/>
      <c r="JTH37" s="1417"/>
      <c r="JTI37" s="1417"/>
      <c r="JTJ37" s="1417"/>
      <c r="JTK37" s="1415"/>
      <c r="JTL37" s="1415"/>
      <c r="JTM37" s="1415"/>
      <c r="JTN37" s="1416"/>
      <c r="JTO37" s="1416"/>
      <c r="JTP37" s="1416"/>
      <c r="JTQ37" s="1417"/>
      <c r="JTR37" s="1417"/>
      <c r="JTS37" s="1417"/>
      <c r="JTT37" s="1417"/>
      <c r="JTU37" s="1415"/>
      <c r="JTV37" s="1415"/>
      <c r="JTW37" s="1415"/>
      <c r="JTX37" s="1416"/>
      <c r="JTY37" s="1416"/>
      <c r="JTZ37" s="1416"/>
      <c r="JUA37" s="1417"/>
      <c r="JUB37" s="1417"/>
      <c r="JUC37" s="1417"/>
      <c r="JUD37" s="1417"/>
      <c r="JUE37" s="1415"/>
      <c r="JUF37" s="1415"/>
      <c r="JUG37" s="1415"/>
      <c r="JUH37" s="1416"/>
      <c r="JUI37" s="1416"/>
      <c r="JUJ37" s="1416"/>
      <c r="JUK37" s="1417"/>
      <c r="JUL37" s="1417"/>
      <c r="JUM37" s="1417"/>
      <c r="JUN37" s="1417"/>
      <c r="JUO37" s="1415"/>
      <c r="JUP37" s="1415"/>
      <c r="JUQ37" s="1415"/>
      <c r="JUR37" s="1416"/>
      <c r="JUS37" s="1416"/>
      <c r="JUT37" s="1416"/>
      <c r="JUU37" s="1417"/>
      <c r="JUV37" s="1417"/>
      <c r="JUW37" s="1417"/>
      <c r="JUX37" s="1417"/>
      <c r="JUY37" s="1415"/>
      <c r="JUZ37" s="1415"/>
      <c r="JVA37" s="1415"/>
      <c r="JVB37" s="1416"/>
      <c r="JVC37" s="1416"/>
      <c r="JVD37" s="1416"/>
      <c r="JVE37" s="1417"/>
      <c r="JVF37" s="1417"/>
      <c r="JVG37" s="1417"/>
      <c r="JVH37" s="1417"/>
      <c r="JVI37" s="1415"/>
      <c r="JVJ37" s="1415"/>
      <c r="JVK37" s="1415"/>
      <c r="JVL37" s="1416"/>
      <c r="JVM37" s="1416"/>
      <c r="JVN37" s="1416"/>
      <c r="JVO37" s="1417"/>
      <c r="JVP37" s="1417"/>
      <c r="JVQ37" s="1417"/>
      <c r="JVR37" s="1417"/>
      <c r="JVS37" s="1415"/>
      <c r="JVT37" s="1415"/>
      <c r="JVU37" s="1415"/>
      <c r="JVV37" s="1416"/>
      <c r="JVW37" s="1416"/>
      <c r="JVX37" s="1416"/>
      <c r="JVY37" s="1417"/>
      <c r="JVZ37" s="1417"/>
      <c r="JWA37" s="1417"/>
      <c r="JWB37" s="1417"/>
      <c r="JWC37" s="1415"/>
      <c r="JWD37" s="1415"/>
      <c r="JWE37" s="1415"/>
      <c r="JWF37" s="1416"/>
      <c r="JWG37" s="1416"/>
      <c r="JWH37" s="1416"/>
      <c r="JWI37" s="1417"/>
      <c r="JWJ37" s="1417"/>
      <c r="JWK37" s="1417"/>
      <c r="JWL37" s="1417"/>
      <c r="JWM37" s="1415"/>
      <c r="JWN37" s="1415"/>
      <c r="JWO37" s="1415"/>
      <c r="JWP37" s="1416"/>
      <c r="JWQ37" s="1416"/>
      <c r="JWR37" s="1416"/>
      <c r="JWS37" s="1417"/>
      <c r="JWT37" s="1417"/>
      <c r="JWU37" s="1417"/>
      <c r="JWV37" s="1417"/>
      <c r="JWW37" s="1415"/>
      <c r="JWX37" s="1415"/>
      <c r="JWY37" s="1415"/>
      <c r="JWZ37" s="1416"/>
      <c r="JXA37" s="1416"/>
      <c r="JXB37" s="1416"/>
      <c r="JXC37" s="1417"/>
      <c r="JXD37" s="1417"/>
      <c r="JXE37" s="1417"/>
      <c r="JXF37" s="1417"/>
      <c r="JXG37" s="1415"/>
      <c r="JXH37" s="1415"/>
      <c r="JXI37" s="1415"/>
      <c r="JXJ37" s="1416"/>
      <c r="JXK37" s="1416"/>
      <c r="JXL37" s="1416"/>
      <c r="JXM37" s="1417"/>
      <c r="JXN37" s="1417"/>
      <c r="JXO37" s="1417"/>
      <c r="JXP37" s="1417"/>
      <c r="JXQ37" s="1415"/>
      <c r="JXR37" s="1415"/>
      <c r="JXS37" s="1415"/>
      <c r="JXT37" s="1416"/>
      <c r="JXU37" s="1416"/>
      <c r="JXV37" s="1416"/>
      <c r="JXW37" s="1417"/>
      <c r="JXX37" s="1417"/>
      <c r="JXY37" s="1417"/>
      <c r="JXZ37" s="1417"/>
      <c r="JYA37" s="1415"/>
      <c r="JYB37" s="1415"/>
      <c r="JYC37" s="1415"/>
      <c r="JYD37" s="1416"/>
      <c r="JYE37" s="1416"/>
      <c r="JYF37" s="1416"/>
      <c r="JYG37" s="1417"/>
      <c r="JYH37" s="1417"/>
      <c r="JYI37" s="1417"/>
      <c r="JYJ37" s="1417"/>
      <c r="JYK37" s="1415"/>
      <c r="JYL37" s="1415"/>
      <c r="JYM37" s="1415"/>
      <c r="JYN37" s="1416"/>
      <c r="JYO37" s="1416"/>
      <c r="JYP37" s="1416"/>
      <c r="JYQ37" s="1417"/>
      <c r="JYR37" s="1417"/>
      <c r="JYS37" s="1417"/>
      <c r="JYT37" s="1417"/>
      <c r="JYU37" s="1415"/>
      <c r="JYV37" s="1415"/>
      <c r="JYW37" s="1415"/>
      <c r="JYX37" s="1416"/>
      <c r="JYY37" s="1416"/>
      <c r="JYZ37" s="1416"/>
      <c r="JZA37" s="1417"/>
      <c r="JZB37" s="1417"/>
      <c r="JZC37" s="1417"/>
      <c r="JZD37" s="1417"/>
      <c r="JZE37" s="1415"/>
      <c r="JZF37" s="1415"/>
      <c r="JZG37" s="1415"/>
      <c r="JZH37" s="1416"/>
      <c r="JZI37" s="1416"/>
      <c r="JZJ37" s="1416"/>
      <c r="JZK37" s="1417"/>
      <c r="JZL37" s="1417"/>
      <c r="JZM37" s="1417"/>
      <c r="JZN37" s="1417"/>
      <c r="JZO37" s="1415"/>
      <c r="JZP37" s="1415"/>
      <c r="JZQ37" s="1415"/>
      <c r="JZR37" s="1416"/>
      <c r="JZS37" s="1416"/>
      <c r="JZT37" s="1416"/>
      <c r="JZU37" s="1417"/>
      <c r="JZV37" s="1417"/>
      <c r="JZW37" s="1417"/>
      <c r="JZX37" s="1417"/>
      <c r="JZY37" s="1415"/>
      <c r="JZZ37" s="1415"/>
      <c r="KAA37" s="1415"/>
      <c r="KAB37" s="1416"/>
      <c r="KAC37" s="1416"/>
      <c r="KAD37" s="1416"/>
      <c r="KAE37" s="1417"/>
      <c r="KAF37" s="1417"/>
      <c r="KAG37" s="1417"/>
      <c r="KAH37" s="1417"/>
      <c r="KAI37" s="1415"/>
      <c r="KAJ37" s="1415"/>
      <c r="KAK37" s="1415"/>
      <c r="KAL37" s="1416"/>
      <c r="KAM37" s="1416"/>
      <c r="KAN37" s="1416"/>
      <c r="KAO37" s="1417"/>
      <c r="KAP37" s="1417"/>
      <c r="KAQ37" s="1417"/>
      <c r="KAR37" s="1417"/>
      <c r="KAS37" s="1415"/>
      <c r="KAT37" s="1415"/>
      <c r="KAU37" s="1415"/>
      <c r="KAV37" s="1416"/>
      <c r="KAW37" s="1416"/>
      <c r="KAX37" s="1416"/>
      <c r="KAY37" s="1417"/>
      <c r="KAZ37" s="1417"/>
      <c r="KBA37" s="1417"/>
      <c r="KBB37" s="1417"/>
      <c r="KBC37" s="1415"/>
      <c r="KBD37" s="1415"/>
      <c r="KBE37" s="1415"/>
      <c r="KBF37" s="1416"/>
      <c r="KBG37" s="1416"/>
      <c r="KBH37" s="1416"/>
      <c r="KBI37" s="1417"/>
      <c r="KBJ37" s="1417"/>
      <c r="KBK37" s="1417"/>
      <c r="KBL37" s="1417"/>
      <c r="KBM37" s="1415"/>
      <c r="KBN37" s="1415"/>
      <c r="KBO37" s="1415"/>
      <c r="KBP37" s="1416"/>
      <c r="KBQ37" s="1416"/>
      <c r="KBR37" s="1416"/>
      <c r="KBS37" s="1417"/>
      <c r="KBT37" s="1417"/>
      <c r="KBU37" s="1417"/>
      <c r="KBV37" s="1417"/>
      <c r="KBW37" s="1415"/>
      <c r="KBX37" s="1415"/>
      <c r="KBY37" s="1415"/>
      <c r="KBZ37" s="1416"/>
      <c r="KCA37" s="1416"/>
      <c r="KCB37" s="1416"/>
      <c r="KCC37" s="1417"/>
      <c r="KCD37" s="1417"/>
      <c r="KCE37" s="1417"/>
      <c r="KCF37" s="1417"/>
      <c r="KCG37" s="1415"/>
      <c r="KCH37" s="1415"/>
      <c r="KCI37" s="1415"/>
      <c r="KCJ37" s="1416"/>
      <c r="KCK37" s="1416"/>
      <c r="KCL37" s="1416"/>
      <c r="KCM37" s="1417"/>
      <c r="KCN37" s="1417"/>
      <c r="KCO37" s="1417"/>
      <c r="KCP37" s="1417"/>
      <c r="KCQ37" s="1415"/>
      <c r="KCR37" s="1415"/>
      <c r="KCS37" s="1415"/>
      <c r="KCT37" s="1416"/>
      <c r="KCU37" s="1416"/>
      <c r="KCV37" s="1416"/>
      <c r="KCW37" s="1417"/>
      <c r="KCX37" s="1417"/>
      <c r="KCY37" s="1417"/>
      <c r="KCZ37" s="1417"/>
      <c r="KDA37" s="1415"/>
      <c r="KDB37" s="1415"/>
      <c r="KDC37" s="1415"/>
      <c r="KDD37" s="1416"/>
      <c r="KDE37" s="1416"/>
      <c r="KDF37" s="1416"/>
      <c r="KDG37" s="1417"/>
      <c r="KDH37" s="1417"/>
      <c r="KDI37" s="1417"/>
      <c r="KDJ37" s="1417"/>
      <c r="KDK37" s="1415"/>
      <c r="KDL37" s="1415"/>
      <c r="KDM37" s="1415"/>
      <c r="KDN37" s="1416"/>
      <c r="KDO37" s="1416"/>
      <c r="KDP37" s="1416"/>
      <c r="KDQ37" s="1417"/>
      <c r="KDR37" s="1417"/>
      <c r="KDS37" s="1417"/>
      <c r="KDT37" s="1417"/>
      <c r="KDU37" s="1415"/>
      <c r="KDV37" s="1415"/>
      <c r="KDW37" s="1415"/>
      <c r="KDX37" s="1416"/>
      <c r="KDY37" s="1416"/>
      <c r="KDZ37" s="1416"/>
      <c r="KEA37" s="1417"/>
      <c r="KEB37" s="1417"/>
      <c r="KEC37" s="1417"/>
      <c r="KED37" s="1417"/>
      <c r="KEE37" s="1415"/>
      <c r="KEF37" s="1415"/>
      <c r="KEG37" s="1415"/>
      <c r="KEH37" s="1416"/>
      <c r="KEI37" s="1416"/>
      <c r="KEJ37" s="1416"/>
      <c r="KEK37" s="1417"/>
      <c r="KEL37" s="1417"/>
      <c r="KEM37" s="1417"/>
      <c r="KEN37" s="1417"/>
      <c r="KEO37" s="1415"/>
      <c r="KEP37" s="1415"/>
      <c r="KEQ37" s="1415"/>
      <c r="KER37" s="1416"/>
      <c r="KES37" s="1416"/>
      <c r="KET37" s="1416"/>
      <c r="KEU37" s="1417"/>
      <c r="KEV37" s="1417"/>
      <c r="KEW37" s="1417"/>
      <c r="KEX37" s="1417"/>
      <c r="KEY37" s="1415"/>
      <c r="KEZ37" s="1415"/>
      <c r="KFA37" s="1415"/>
      <c r="KFB37" s="1416"/>
      <c r="KFC37" s="1416"/>
      <c r="KFD37" s="1416"/>
      <c r="KFE37" s="1417"/>
      <c r="KFF37" s="1417"/>
      <c r="KFG37" s="1417"/>
      <c r="KFH37" s="1417"/>
      <c r="KFI37" s="1415"/>
      <c r="KFJ37" s="1415"/>
      <c r="KFK37" s="1415"/>
      <c r="KFL37" s="1416"/>
      <c r="KFM37" s="1416"/>
      <c r="KFN37" s="1416"/>
      <c r="KFO37" s="1417"/>
      <c r="KFP37" s="1417"/>
      <c r="KFQ37" s="1417"/>
      <c r="KFR37" s="1417"/>
      <c r="KFS37" s="1415"/>
      <c r="KFT37" s="1415"/>
      <c r="KFU37" s="1415"/>
      <c r="KFV37" s="1416"/>
      <c r="KFW37" s="1416"/>
      <c r="KFX37" s="1416"/>
      <c r="KFY37" s="1417"/>
      <c r="KFZ37" s="1417"/>
      <c r="KGA37" s="1417"/>
      <c r="KGB37" s="1417"/>
      <c r="KGC37" s="1415"/>
      <c r="KGD37" s="1415"/>
      <c r="KGE37" s="1415"/>
      <c r="KGF37" s="1416"/>
      <c r="KGG37" s="1416"/>
      <c r="KGH37" s="1416"/>
      <c r="KGI37" s="1417"/>
      <c r="KGJ37" s="1417"/>
      <c r="KGK37" s="1417"/>
      <c r="KGL37" s="1417"/>
      <c r="KGM37" s="1415"/>
      <c r="KGN37" s="1415"/>
      <c r="KGO37" s="1415"/>
      <c r="KGP37" s="1416"/>
      <c r="KGQ37" s="1416"/>
      <c r="KGR37" s="1416"/>
      <c r="KGS37" s="1417"/>
      <c r="KGT37" s="1417"/>
      <c r="KGU37" s="1417"/>
      <c r="KGV37" s="1417"/>
      <c r="KGW37" s="1415"/>
      <c r="KGX37" s="1415"/>
      <c r="KGY37" s="1415"/>
      <c r="KGZ37" s="1416"/>
      <c r="KHA37" s="1416"/>
      <c r="KHB37" s="1416"/>
      <c r="KHC37" s="1417"/>
      <c r="KHD37" s="1417"/>
      <c r="KHE37" s="1417"/>
      <c r="KHF37" s="1417"/>
      <c r="KHG37" s="1415"/>
      <c r="KHH37" s="1415"/>
      <c r="KHI37" s="1415"/>
      <c r="KHJ37" s="1416"/>
      <c r="KHK37" s="1416"/>
      <c r="KHL37" s="1416"/>
      <c r="KHM37" s="1417"/>
      <c r="KHN37" s="1417"/>
      <c r="KHO37" s="1417"/>
      <c r="KHP37" s="1417"/>
      <c r="KHQ37" s="1415"/>
      <c r="KHR37" s="1415"/>
      <c r="KHS37" s="1415"/>
      <c r="KHT37" s="1416"/>
      <c r="KHU37" s="1416"/>
      <c r="KHV37" s="1416"/>
      <c r="KHW37" s="1417"/>
      <c r="KHX37" s="1417"/>
      <c r="KHY37" s="1417"/>
      <c r="KHZ37" s="1417"/>
      <c r="KIA37" s="1415"/>
      <c r="KIB37" s="1415"/>
      <c r="KIC37" s="1415"/>
      <c r="KID37" s="1416"/>
      <c r="KIE37" s="1416"/>
      <c r="KIF37" s="1416"/>
      <c r="KIG37" s="1417"/>
      <c r="KIH37" s="1417"/>
      <c r="KII37" s="1417"/>
      <c r="KIJ37" s="1417"/>
      <c r="KIK37" s="1415"/>
      <c r="KIL37" s="1415"/>
      <c r="KIM37" s="1415"/>
      <c r="KIN37" s="1416"/>
      <c r="KIO37" s="1416"/>
      <c r="KIP37" s="1416"/>
      <c r="KIQ37" s="1417"/>
      <c r="KIR37" s="1417"/>
      <c r="KIS37" s="1417"/>
      <c r="KIT37" s="1417"/>
      <c r="KIU37" s="1415"/>
      <c r="KIV37" s="1415"/>
      <c r="KIW37" s="1415"/>
      <c r="KIX37" s="1416"/>
      <c r="KIY37" s="1416"/>
      <c r="KIZ37" s="1416"/>
      <c r="KJA37" s="1417"/>
      <c r="KJB37" s="1417"/>
      <c r="KJC37" s="1417"/>
      <c r="KJD37" s="1417"/>
      <c r="KJE37" s="1415"/>
      <c r="KJF37" s="1415"/>
      <c r="KJG37" s="1415"/>
      <c r="KJH37" s="1416"/>
      <c r="KJI37" s="1416"/>
      <c r="KJJ37" s="1416"/>
      <c r="KJK37" s="1417"/>
      <c r="KJL37" s="1417"/>
      <c r="KJM37" s="1417"/>
      <c r="KJN37" s="1417"/>
      <c r="KJO37" s="1415"/>
      <c r="KJP37" s="1415"/>
      <c r="KJQ37" s="1415"/>
      <c r="KJR37" s="1416"/>
      <c r="KJS37" s="1416"/>
      <c r="KJT37" s="1416"/>
      <c r="KJU37" s="1417"/>
      <c r="KJV37" s="1417"/>
      <c r="KJW37" s="1417"/>
      <c r="KJX37" s="1417"/>
      <c r="KJY37" s="1415"/>
      <c r="KJZ37" s="1415"/>
      <c r="KKA37" s="1415"/>
      <c r="KKB37" s="1416"/>
      <c r="KKC37" s="1416"/>
      <c r="KKD37" s="1416"/>
      <c r="KKE37" s="1417"/>
      <c r="KKF37" s="1417"/>
      <c r="KKG37" s="1417"/>
      <c r="KKH37" s="1417"/>
      <c r="KKI37" s="1415"/>
      <c r="KKJ37" s="1415"/>
      <c r="KKK37" s="1415"/>
      <c r="KKL37" s="1416"/>
      <c r="KKM37" s="1416"/>
      <c r="KKN37" s="1416"/>
      <c r="KKO37" s="1417"/>
      <c r="KKP37" s="1417"/>
      <c r="KKQ37" s="1417"/>
      <c r="KKR37" s="1417"/>
      <c r="KKS37" s="1415"/>
      <c r="KKT37" s="1415"/>
      <c r="KKU37" s="1415"/>
      <c r="KKV37" s="1416"/>
      <c r="KKW37" s="1416"/>
      <c r="KKX37" s="1416"/>
      <c r="KKY37" s="1417"/>
      <c r="KKZ37" s="1417"/>
      <c r="KLA37" s="1417"/>
      <c r="KLB37" s="1417"/>
      <c r="KLC37" s="1415"/>
      <c r="KLD37" s="1415"/>
      <c r="KLE37" s="1415"/>
      <c r="KLF37" s="1416"/>
      <c r="KLG37" s="1416"/>
      <c r="KLH37" s="1416"/>
      <c r="KLI37" s="1417"/>
      <c r="KLJ37" s="1417"/>
      <c r="KLK37" s="1417"/>
      <c r="KLL37" s="1417"/>
      <c r="KLM37" s="1415"/>
      <c r="KLN37" s="1415"/>
      <c r="KLO37" s="1415"/>
      <c r="KLP37" s="1416"/>
      <c r="KLQ37" s="1416"/>
      <c r="KLR37" s="1416"/>
      <c r="KLS37" s="1417"/>
      <c r="KLT37" s="1417"/>
      <c r="KLU37" s="1417"/>
      <c r="KLV37" s="1417"/>
      <c r="KLW37" s="1415"/>
      <c r="KLX37" s="1415"/>
      <c r="KLY37" s="1415"/>
      <c r="KLZ37" s="1416"/>
      <c r="KMA37" s="1416"/>
      <c r="KMB37" s="1416"/>
      <c r="KMC37" s="1417"/>
      <c r="KMD37" s="1417"/>
      <c r="KME37" s="1417"/>
      <c r="KMF37" s="1417"/>
      <c r="KMG37" s="1415"/>
      <c r="KMH37" s="1415"/>
      <c r="KMI37" s="1415"/>
      <c r="KMJ37" s="1416"/>
      <c r="KMK37" s="1416"/>
      <c r="KML37" s="1416"/>
      <c r="KMM37" s="1417"/>
      <c r="KMN37" s="1417"/>
      <c r="KMO37" s="1417"/>
      <c r="KMP37" s="1417"/>
      <c r="KMQ37" s="1415"/>
      <c r="KMR37" s="1415"/>
      <c r="KMS37" s="1415"/>
      <c r="KMT37" s="1416"/>
      <c r="KMU37" s="1416"/>
      <c r="KMV37" s="1416"/>
      <c r="KMW37" s="1417"/>
      <c r="KMX37" s="1417"/>
      <c r="KMY37" s="1417"/>
      <c r="KMZ37" s="1417"/>
      <c r="KNA37" s="1415"/>
      <c r="KNB37" s="1415"/>
      <c r="KNC37" s="1415"/>
      <c r="KND37" s="1416"/>
      <c r="KNE37" s="1416"/>
      <c r="KNF37" s="1416"/>
      <c r="KNG37" s="1417"/>
      <c r="KNH37" s="1417"/>
      <c r="KNI37" s="1417"/>
      <c r="KNJ37" s="1417"/>
      <c r="KNK37" s="1415"/>
      <c r="KNL37" s="1415"/>
      <c r="KNM37" s="1415"/>
      <c r="KNN37" s="1416"/>
      <c r="KNO37" s="1416"/>
      <c r="KNP37" s="1416"/>
      <c r="KNQ37" s="1417"/>
      <c r="KNR37" s="1417"/>
      <c r="KNS37" s="1417"/>
      <c r="KNT37" s="1417"/>
      <c r="KNU37" s="1415"/>
      <c r="KNV37" s="1415"/>
      <c r="KNW37" s="1415"/>
      <c r="KNX37" s="1416"/>
      <c r="KNY37" s="1416"/>
      <c r="KNZ37" s="1416"/>
      <c r="KOA37" s="1417"/>
      <c r="KOB37" s="1417"/>
      <c r="KOC37" s="1417"/>
      <c r="KOD37" s="1417"/>
      <c r="KOE37" s="1415"/>
      <c r="KOF37" s="1415"/>
      <c r="KOG37" s="1415"/>
      <c r="KOH37" s="1416"/>
      <c r="KOI37" s="1416"/>
      <c r="KOJ37" s="1416"/>
      <c r="KOK37" s="1417"/>
      <c r="KOL37" s="1417"/>
      <c r="KOM37" s="1417"/>
      <c r="KON37" s="1417"/>
      <c r="KOO37" s="1415"/>
      <c r="KOP37" s="1415"/>
      <c r="KOQ37" s="1415"/>
      <c r="KOR37" s="1416"/>
      <c r="KOS37" s="1416"/>
      <c r="KOT37" s="1416"/>
      <c r="KOU37" s="1417"/>
      <c r="KOV37" s="1417"/>
      <c r="KOW37" s="1417"/>
      <c r="KOX37" s="1417"/>
      <c r="KOY37" s="1415"/>
      <c r="KOZ37" s="1415"/>
      <c r="KPA37" s="1415"/>
      <c r="KPB37" s="1416"/>
      <c r="KPC37" s="1416"/>
      <c r="KPD37" s="1416"/>
      <c r="KPE37" s="1417"/>
      <c r="KPF37" s="1417"/>
      <c r="KPG37" s="1417"/>
      <c r="KPH37" s="1417"/>
      <c r="KPI37" s="1415"/>
      <c r="KPJ37" s="1415"/>
      <c r="KPK37" s="1415"/>
      <c r="KPL37" s="1416"/>
      <c r="KPM37" s="1416"/>
      <c r="KPN37" s="1416"/>
      <c r="KPO37" s="1417"/>
      <c r="KPP37" s="1417"/>
      <c r="KPQ37" s="1417"/>
      <c r="KPR37" s="1417"/>
      <c r="KPS37" s="1415"/>
      <c r="KPT37" s="1415"/>
      <c r="KPU37" s="1415"/>
      <c r="KPV37" s="1416"/>
      <c r="KPW37" s="1416"/>
      <c r="KPX37" s="1416"/>
      <c r="KPY37" s="1417"/>
      <c r="KPZ37" s="1417"/>
      <c r="KQA37" s="1417"/>
      <c r="KQB37" s="1417"/>
      <c r="KQC37" s="1415"/>
      <c r="KQD37" s="1415"/>
      <c r="KQE37" s="1415"/>
      <c r="KQF37" s="1416"/>
      <c r="KQG37" s="1416"/>
      <c r="KQH37" s="1416"/>
      <c r="KQI37" s="1417"/>
      <c r="KQJ37" s="1417"/>
      <c r="KQK37" s="1417"/>
      <c r="KQL37" s="1417"/>
      <c r="KQM37" s="1415"/>
      <c r="KQN37" s="1415"/>
      <c r="KQO37" s="1415"/>
      <c r="KQP37" s="1416"/>
      <c r="KQQ37" s="1416"/>
      <c r="KQR37" s="1416"/>
      <c r="KQS37" s="1417"/>
      <c r="KQT37" s="1417"/>
      <c r="KQU37" s="1417"/>
      <c r="KQV37" s="1417"/>
      <c r="KQW37" s="1415"/>
      <c r="KQX37" s="1415"/>
      <c r="KQY37" s="1415"/>
      <c r="KQZ37" s="1416"/>
      <c r="KRA37" s="1416"/>
      <c r="KRB37" s="1416"/>
      <c r="KRC37" s="1417"/>
      <c r="KRD37" s="1417"/>
      <c r="KRE37" s="1417"/>
      <c r="KRF37" s="1417"/>
      <c r="KRG37" s="1415"/>
      <c r="KRH37" s="1415"/>
      <c r="KRI37" s="1415"/>
      <c r="KRJ37" s="1416"/>
      <c r="KRK37" s="1416"/>
      <c r="KRL37" s="1416"/>
      <c r="KRM37" s="1417"/>
      <c r="KRN37" s="1417"/>
      <c r="KRO37" s="1417"/>
      <c r="KRP37" s="1417"/>
      <c r="KRQ37" s="1415"/>
      <c r="KRR37" s="1415"/>
      <c r="KRS37" s="1415"/>
      <c r="KRT37" s="1416"/>
      <c r="KRU37" s="1416"/>
      <c r="KRV37" s="1416"/>
      <c r="KRW37" s="1417"/>
      <c r="KRX37" s="1417"/>
      <c r="KRY37" s="1417"/>
      <c r="KRZ37" s="1417"/>
      <c r="KSA37" s="1415"/>
      <c r="KSB37" s="1415"/>
      <c r="KSC37" s="1415"/>
      <c r="KSD37" s="1416"/>
      <c r="KSE37" s="1416"/>
      <c r="KSF37" s="1416"/>
      <c r="KSG37" s="1417"/>
      <c r="KSH37" s="1417"/>
      <c r="KSI37" s="1417"/>
      <c r="KSJ37" s="1417"/>
      <c r="KSK37" s="1415"/>
      <c r="KSL37" s="1415"/>
      <c r="KSM37" s="1415"/>
      <c r="KSN37" s="1416"/>
      <c r="KSO37" s="1416"/>
      <c r="KSP37" s="1416"/>
      <c r="KSQ37" s="1417"/>
      <c r="KSR37" s="1417"/>
      <c r="KSS37" s="1417"/>
      <c r="KST37" s="1417"/>
      <c r="KSU37" s="1415"/>
      <c r="KSV37" s="1415"/>
      <c r="KSW37" s="1415"/>
      <c r="KSX37" s="1416"/>
      <c r="KSY37" s="1416"/>
      <c r="KSZ37" s="1416"/>
      <c r="KTA37" s="1417"/>
      <c r="KTB37" s="1417"/>
      <c r="KTC37" s="1417"/>
      <c r="KTD37" s="1417"/>
      <c r="KTE37" s="1415"/>
      <c r="KTF37" s="1415"/>
      <c r="KTG37" s="1415"/>
      <c r="KTH37" s="1416"/>
      <c r="KTI37" s="1416"/>
      <c r="KTJ37" s="1416"/>
      <c r="KTK37" s="1417"/>
      <c r="KTL37" s="1417"/>
      <c r="KTM37" s="1417"/>
      <c r="KTN37" s="1417"/>
      <c r="KTO37" s="1415"/>
      <c r="KTP37" s="1415"/>
      <c r="KTQ37" s="1415"/>
      <c r="KTR37" s="1416"/>
      <c r="KTS37" s="1416"/>
      <c r="KTT37" s="1416"/>
      <c r="KTU37" s="1417"/>
      <c r="KTV37" s="1417"/>
      <c r="KTW37" s="1417"/>
      <c r="KTX37" s="1417"/>
      <c r="KTY37" s="1415"/>
      <c r="KTZ37" s="1415"/>
      <c r="KUA37" s="1415"/>
      <c r="KUB37" s="1416"/>
      <c r="KUC37" s="1416"/>
      <c r="KUD37" s="1416"/>
      <c r="KUE37" s="1417"/>
      <c r="KUF37" s="1417"/>
      <c r="KUG37" s="1417"/>
      <c r="KUH37" s="1417"/>
      <c r="KUI37" s="1415"/>
      <c r="KUJ37" s="1415"/>
      <c r="KUK37" s="1415"/>
      <c r="KUL37" s="1416"/>
      <c r="KUM37" s="1416"/>
      <c r="KUN37" s="1416"/>
      <c r="KUO37" s="1417"/>
      <c r="KUP37" s="1417"/>
      <c r="KUQ37" s="1417"/>
      <c r="KUR37" s="1417"/>
      <c r="KUS37" s="1415"/>
      <c r="KUT37" s="1415"/>
      <c r="KUU37" s="1415"/>
      <c r="KUV37" s="1416"/>
      <c r="KUW37" s="1416"/>
      <c r="KUX37" s="1416"/>
      <c r="KUY37" s="1417"/>
      <c r="KUZ37" s="1417"/>
      <c r="KVA37" s="1417"/>
      <c r="KVB37" s="1417"/>
      <c r="KVC37" s="1415"/>
      <c r="KVD37" s="1415"/>
      <c r="KVE37" s="1415"/>
      <c r="KVF37" s="1416"/>
      <c r="KVG37" s="1416"/>
      <c r="KVH37" s="1416"/>
      <c r="KVI37" s="1417"/>
      <c r="KVJ37" s="1417"/>
      <c r="KVK37" s="1417"/>
      <c r="KVL37" s="1417"/>
      <c r="KVM37" s="1415"/>
      <c r="KVN37" s="1415"/>
      <c r="KVO37" s="1415"/>
      <c r="KVP37" s="1416"/>
      <c r="KVQ37" s="1416"/>
      <c r="KVR37" s="1416"/>
      <c r="KVS37" s="1417"/>
      <c r="KVT37" s="1417"/>
      <c r="KVU37" s="1417"/>
      <c r="KVV37" s="1417"/>
      <c r="KVW37" s="1415"/>
      <c r="KVX37" s="1415"/>
      <c r="KVY37" s="1415"/>
      <c r="KVZ37" s="1416"/>
      <c r="KWA37" s="1416"/>
      <c r="KWB37" s="1416"/>
      <c r="KWC37" s="1417"/>
      <c r="KWD37" s="1417"/>
      <c r="KWE37" s="1417"/>
      <c r="KWF37" s="1417"/>
      <c r="KWG37" s="1415"/>
      <c r="KWH37" s="1415"/>
      <c r="KWI37" s="1415"/>
      <c r="KWJ37" s="1416"/>
      <c r="KWK37" s="1416"/>
      <c r="KWL37" s="1416"/>
      <c r="KWM37" s="1417"/>
      <c r="KWN37" s="1417"/>
      <c r="KWO37" s="1417"/>
      <c r="KWP37" s="1417"/>
      <c r="KWQ37" s="1415"/>
      <c r="KWR37" s="1415"/>
      <c r="KWS37" s="1415"/>
      <c r="KWT37" s="1416"/>
      <c r="KWU37" s="1416"/>
      <c r="KWV37" s="1416"/>
      <c r="KWW37" s="1417"/>
      <c r="KWX37" s="1417"/>
      <c r="KWY37" s="1417"/>
      <c r="KWZ37" s="1417"/>
      <c r="KXA37" s="1415"/>
      <c r="KXB37" s="1415"/>
      <c r="KXC37" s="1415"/>
      <c r="KXD37" s="1416"/>
      <c r="KXE37" s="1416"/>
      <c r="KXF37" s="1416"/>
      <c r="KXG37" s="1417"/>
      <c r="KXH37" s="1417"/>
      <c r="KXI37" s="1417"/>
      <c r="KXJ37" s="1417"/>
      <c r="KXK37" s="1415"/>
      <c r="KXL37" s="1415"/>
      <c r="KXM37" s="1415"/>
      <c r="KXN37" s="1416"/>
      <c r="KXO37" s="1416"/>
      <c r="KXP37" s="1416"/>
      <c r="KXQ37" s="1417"/>
      <c r="KXR37" s="1417"/>
      <c r="KXS37" s="1417"/>
      <c r="KXT37" s="1417"/>
      <c r="KXU37" s="1415"/>
      <c r="KXV37" s="1415"/>
      <c r="KXW37" s="1415"/>
      <c r="KXX37" s="1416"/>
      <c r="KXY37" s="1416"/>
      <c r="KXZ37" s="1416"/>
      <c r="KYA37" s="1417"/>
      <c r="KYB37" s="1417"/>
      <c r="KYC37" s="1417"/>
      <c r="KYD37" s="1417"/>
      <c r="KYE37" s="1415"/>
      <c r="KYF37" s="1415"/>
      <c r="KYG37" s="1415"/>
      <c r="KYH37" s="1416"/>
      <c r="KYI37" s="1416"/>
      <c r="KYJ37" s="1416"/>
      <c r="KYK37" s="1417"/>
      <c r="KYL37" s="1417"/>
      <c r="KYM37" s="1417"/>
      <c r="KYN37" s="1417"/>
      <c r="KYO37" s="1415"/>
      <c r="KYP37" s="1415"/>
      <c r="KYQ37" s="1415"/>
      <c r="KYR37" s="1416"/>
      <c r="KYS37" s="1416"/>
      <c r="KYT37" s="1416"/>
      <c r="KYU37" s="1417"/>
      <c r="KYV37" s="1417"/>
      <c r="KYW37" s="1417"/>
      <c r="KYX37" s="1417"/>
      <c r="KYY37" s="1415"/>
      <c r="KYZ37" s="1415"/>
      <c r="KZA37" s="1415"/>
      <c r="KZB37" s="1416"/>
      <c r="KZC37" s="1416"/>
      <c r="KZD37" s="1416"/>
      <c r="KZE37" s="1417"/>
      <c r="KZF37" s="1417"/>
      <c r="KZG37" s="1417"/>
      <c r="KZH37" s="1417"/>
      <c r="KZI37" s="1415"/>
      <c r="KZJ37" s="1415"/>
      <c r="KZK37" s="1415"/>
      <c r="KZL37" s="1416"/>
      <c r="KZM37" s="1416"/>
      <c r="KZN37" s="1416"/>
      <c r="KZO37" s="1417"/>
      <c r="KZP37" s="1417"/>
      <c r="KZQ37" s="1417"/>
      <c r="KZR37" s="1417"/>
      <c r="KZS37" s="1415"/>
      <c r="KZT37" s="1415"/>
      <c r="KZU37" s="1415"/>
      <c r="KZV37" s="1416"/>
      <c r="KZW37" s="1416"/>
      <c r="KZX37" s="1416"/>
      <c r="KZY37" s="1417"/>
      <c r="KZZ37" s="1417"/>
      <c r="LAA37" s="1417"/>
      <c r="LAB37" s="1417"/>
      <c r="LAC37" s="1415"/>
      <c r="LAD37" s="1415"/>
      <c r="LAE37" s="1415"/>
      <c r="LAF37" s="1416"/>
      <c r="LAG37" s="1416"/>
      <c r="LAH37" s="1416"/>
      <c r="LAI37" s="1417"/>
      <c r="LAJ37" s="1417"/>
      <c r="LAK37" s="1417"/>
      <c r="LAL37" s="1417"/>
      <c r="LAM37" s="1415"/>
      <c r="LAN37" s="1415"/>
      <c r="LAO37" s="1415"/>
      <c r="LAP37" s="1416"/>
      <c r="LAQ37" s="1416"/>
      <c r="LAR37" s="1416"/>
      <c r="LAS37" s="1417"/>
      <c r="LAT37" s="1417"/>
      <c r="LAU37" s="1417"/>
      <c r="LAV37" s="1417"/>
      <c r="LAW37" s="1415"/>
      <c r="LAX37" s="1415"/>
      <c r="LAY37" s="1415"/>
      <c r="LAZ37" s="1416"/>
      <c r="LBA37" s="1416"/>
      <c r="LBB37" s="1416"/>
      <c r="LBC37" s="1417"/>
      <c r="LBD37" s="1417"/>
      <c r="LBE37" s="1417"/>
      <c r="LBF37" s="1417"/>
      <c r="LBG37" s="1415"/>
      <c r="LBH37" s="1415"/>
      <c r="LBI37" s="1415"/>
      <c r="LBJ37" s="1416"/>
      <c r="LBK37" s="1416"/>
      <c r="LBL37" s="1416"/>
      <c r="LBM37" s="1417"/>
      <c r="LBN37" s="1417"/>
      <c r="LBO37" s="1417"/>
      <c r="LBP37" s="1417"/>
      <c r="LBQ37" s="1415"/>
      <c r="LBR37" s="1415"/>
      <c r="LBS37" s="1415"/>
      <c r="LBT37" s="1416"/>
      <c r="LBU37" s="1416"/>
      <c r="LBV37" s="1416"/>
      <c r="LBW37" s="1417"/>
      <c r="LBX37" s="1417"/>
      <c r="LBY37" s="1417"/>
      <c r="LBZ37" s="1417"/>
      <c r="LCA37" s="1415"/>
      <c r="LCB37" s="1415"/>
      <c r="LCC37" s="1415"/>
      <c r="LCD37" s="1416"/>
      <c r="LCE37" s="1416"/>
      <c r="LCF37" s="1416"/>
      <c r="LCG37" s="1417"/>
      <c r="LCH37" s="1417"/>
      <c r="LCI37" s="1417"/>
      <c r="LCJ37" s="1417"/>
      <c r="LCK37" s="1415"/>
      <c r="LCL37" s="1415"/>
      <c r="LCM37" s="1415"/>
      <c r="LCN37" s="1416"/>
      <c r="LCO37" s="1416"/>
      <c r="LCP37" s="1416"/>
      <c r="LCQ37" s="1417"/>
      <c r="LCR37" s="1417"/>
      <c r="LCS37" s="1417"/>
      <c r="LCT37" s="1417"/>
      <c r="LCU37" s="1415"/>
      <c r="LCV37" s="1415"/>
      <c r="LCW37" s="1415"/>
      <c r="LCX37" s="1416"/>
      <c r="LCY37" s="1416"/>
      <c r="LCZ37" s="1416"/>
      <c r="LDA37" s="1417"/>
      <c r="LDB37" s="1417"/>
      <c r="LDC37" s="1417"/>
      <c r="LDD37" s="1417"/>
      <c r="LDE37" s="1415"/>
      <c r="LDF37" s="1415"/>
      <c r="LDG37" s="1415"/>
      <c r="LDH37" s="1416"/>
      <c r="LDI37" s="1416"/>
      <c r="LDJ37" s="1416"/>
      <c r="LDK37" s="1417"/>
      <c r="LDL37" s="1417"/>
      <c r="LDM37" s="1417"/>
      <c r="LDN37" s="1417"/>
      <c r="LDO37" s="1415"/>
      <c r="LDP37" s="1415"/>
      <c r="LDQ37" s="1415"/>
      <c r="LDR37" s="1416"/>
      <c r="LDS37" s="1416"/>
      <c r="LDT37" s="1416"/>
      <c r="LDU37" s="1417"/>
      <c r="LDV37" s="1417"/>
      <c r="LDW37" s="1417"/>
      <c r="LDX37" s="1417"/>
      <c r="LDY37" s="1415"/>
      <c r="LDZ37" s="1415"/>
      <c r="LEA37" s="1415"/>
      <c r="LEB37" s="1416"/>
      <c r="LEC37" s="1416"/>
      <c r="LED37" s="1416"/>
      <c r="LEE37" s="1417"/>
      <c r="LEF37" s="1417"/>
      <c r="LEG37" s="1417"/>
      <c r="LEH37" s="1417"/>
      <c r="LEI37" s="1415"/>
      <c r="LEJ37" s="1415"/>
      <c r="LEK37" s="1415"/>
      <c r="LEL37" s="1416"/>
      <c r="LEM37" s="1416"/>
      <c r="LEN37" s="1416"/>
      <c r="LEO37" s="1417"/>
      <c r="LEP37" s="1417"/>
      <c r="LEQ37" s="1417"/>
      <c r="LER37" s="1417"/>
      <c r="LES37" s="1415"/>
      <c r="LET37" s="1415"/>
      <c r="LEU37" s="1415"/>
      <c r="LEV37" s="1416"/>
      <c r="LEW37" s="1416"/>
      <c r="LEX37" s="1416"/>
      <c r="LEY37" s="1417"/>
      <c r="LEZ37" s="1417"/>
      <c r="LFA37" s="1417"/>
      <c r="LFB37" s="1417"/>
      <c r="LFC37" s="1415"/>
      <c r="LFD37" s="1415"/>
      <c r="LFE37" s="1415"/>
      <c r="LFF37" s="1416"/>
      <c r="LFG37" s="1416"/>
      <c r="LFH37" s="1416"/>
      <c r="LFI37" s="1417"/>
      <c r="LFJ37" s="1417"/>
      <c r="LFK37" s="1417"/>
      <c r="LFL37" s="1417"/>
      <c r="LFM37" s="1415"/>
      <c r="LFN37" s="1415"/>
      <c r="LFO37" s="1415"/>
      <c r="LFP37" s="1416"/>
      <c r="LFQ37" s="1416"/>
      <c r="LFR37" s="1416"/>
      <c r="LFS37" s="1417"/>
      <c r="LFT37" s="1417"/>
      <c r="LFU37" s="1417"/>
      <c r="LFV37" s="1417"/>
      <c r="LFW37" s="1415"/>
      <c r="LFX37" s="1415"/>
      <c r="LFY37" s="1415"/>
      <c r="LFZ37" s="1416"/>
      <c r="LGA37" s="1416"/>
      <c r="LGB37" s="1416"/>
      <c r="LGC37" s="1417"/>
      <c r="LGD37" s="1417"/>
      <c r="LGE37" s="1417"/>
      <c r="LGF37" s="1417"/>
      <c r="LGG37" s="1415"/>
      <c r="LGH37" s="1415"/>
      <c r="LGI37" s="1415"/>
      <c r="LGJ37" s="1416"/>
      <c r="LGK37" s="1416"/>
      <c r="LGL37" s="1416"/>
      <c r="LGM37" s="1417"/>
      <c r="LGN37" s="1417"/>
      <c r="LGO37" s="1417"/>
      <c r="LGP37" s="1417"/>
      <c r="LGQ37" s="1415"/>
      <c r="LGR37" s="1415"/>
      <c r="LGS37" s="1415"/>
      <c r="LGT37" s="1416"/>
      <c r="LGU37" s="1416"/>
      <c r="LGV37" s="1416"/>
      <c r="LGW37" s="1417"/>
      <c r="LGX37" s="1417"/>
      <c r="LGY37" s="1417"/>
      <c r="LGZ37" s="1417"/>
      <c r="LHA37" s="1415"/>
      <c r="LHB37" s="1415"/>
      <c r="LHC37" s="1415"/>
      <c r="LHD37" s="1416"/>
      <c r="LHE37" s="1416"/>
      <c r="LHF37" s="1416"/>
      <c r="LHG37" s="1417"/>
      <c r="LHH37" s="1417"/>
      <c r="LHI37" s="1417"/>
      <c r="LHJ37" s="1417"/>
      <c r="LHK37" s="1415"/>
      <c r="LHL37" s="1415"/>
      <c r="LHM37" s="1415"/>
      <c r="LHN37" s="1416"/>
      <c r="LHO37" s="1416"/>
      <c r="LHP37" s="1416"/>
      <c r="LHQ37" s="1417"/>
      <c r="LHR37" s="1417"/>
      <c r="LHS37" s="1417"/>
      <c r="LHT37" s="1417"/>
      <c r="LHU37" s="1415"/>
      <c r="LHV37" s="1415"/>
      <c r="LHW37" s="1415"/>
      <c r="LHX37" s="1416"/>
      <c r="LHY37" s="1416"/>
      <c r="LHZ37" s="1416"/>
      <c r="LIA37" s="1417"/>
      <c r="LIB37" s="1417"/>
      <c r="LIC37" s="1417"/>
      <c r="LID37" s="1417"/>
      <c r="LIE37" s="1415"/>
      <c r="LIF37" s="1415"/>
      <c r="LIG37" s="1415"/>
      <c r="LIH37" s="1416"/>
      <c r="LII37" s="1416"/>
      <c r="LIJ37" s="1416"/>
      <c r="LIK37" s="1417"/>
      <c r="LIL37" s="1417"/>
      <c r="LIM37" s="1417"/>
      <c r="LIN37" s="1417"/>
      <c r="LIO37" s="1415"/>
      <c r="LIP37" s="1415"/>
      <c r="LIQ37" s="1415"/>
      <c r="LIR37" s="1416"/>
      <c r="LIS37" s="1416"/>
      <c r="LIT37" s="1416"/>
      <c r="LIU37" s="1417"/>
      <c r="LIV37" s="1417"/>
      <c r="LIW37" s="1417"/>
      <c r="LIX37" s="1417"/>
      <c r="LIY37" s="1415"/>
      <c r="LIZ37" s="1415"/>
      <c r="LJA37" s="1415"/>
      <c r="LJB37" s="1416"/>
      <c r="LJC37" s="1416"/>
      <c r="LJD37" s="1416"/>
      <c r="LJE37" s="1417"/>
      <c r="LJF37" s="1417"/>
      <c r="LJG37" s="1417"/>
      <c r="LJH37" s="1417"/>
      <c r="LJI37" s="1415"/>
      <c r="LJJ37" s="1415"/>
      <c r="LJK37" s="1415"/>
      <c r="LJL37" s="1416"/>
      <c r="LJM37" s="1416"/>
      <c r="LJN37" s="1416"/>
      <c r="LJO37" s="1417"/>
      <c r="LJP37" s="1417"/>
      <c r="LJQ37" s="1417"/>
      <c r="LJR37" s="1417"/>
      <c r="LJS37" s="1415"/>
      <c r="LJT37" s="1415"/>
      <c r="LJU37" s="1415"/>
      <c r="LJV37" s="1416"/>
      <c r="LJW37" s="1416"/>
      <c r="LJX37" s="1416"/>
      <c r="LJY37" s="1417"/>
      <c r="LJZ37" s="1417"/>
      <c r="LKA37" s="1417"/>
      <c r="LKB37" s="1417"/>
      <c r="LKC37" s="1415"/>
      <c r="LKD37" s="1415"/>
      <c r="LKE37" s="1415"/>
      <c r="LKF37" s="1416"/>
      <c r="LKG37" s="1416"/>
      <c r="LKH37" s="1416"/>
      <c r="LKI37" s="1417"/>
      <c r="LKJ37" s="1417"/>
      <c r="LKK37" s="1417"/>
      <c r="LKL37" s="1417"/>
      <c r="LKM37" s="1415"/>
      <c r="LKN37" s="1415"/>
      <c r="LKO37" s="1415"/>
      <c r="LKP37" s="1416"/>
      <c r="LKQ37" s="1416"/>
      <c r="LKR37" s="1416"/>
      <c r="LKS37" s="1417"/>
      <c r="LKT37" s="1417"/>
      <c r="LKU37" s="1417"/>
      <c r="LKV37" s="1417"/>
      <c r="LKW37" s="1415"/>
      <c r="LKX37" s="1415"/>
      <c r="LKY37" s="1415"/>
      <c r="LKZ37" s="1416"/>
      <c r="LLA37" s="1416"/>
      <c r="LLB37" s="1416"/>
      <c r="LLC37" s="1417"/>
      <c r="LLD37" s="1417"/>
      <c r="LLE37" s="1417"/>
      <c r="LLF37" s="1417"/>
      <c r="LLG37" s="1415"/>
      <c r="LLH37" s="1415"/>
      <c r="LLI37" s="1415"/>
      <c r="LLJ37" s="1416"/>
      <c r="LLK37" s="1416"/>
      <c r="LLL37" s="1416"/>
      <c r="LLM37" s="1417"/>
      <c r="LLN37" s="1417"/>
      <c r="LLO37" s="1417"/>
      <c r="LLP37" s="1417"/>
      <c r="LLQ37" s="1415"/>
      <c r="LLR37" s="1415"/>
      <c r="LLS37" s="1415"/>
      <c r="LLT37" s="1416"/>
      <c r="LLU37" s="1416"/>
      <c r="LLV37" s="1416"/>
      <c r="LLW37" s="1417"/>
      <c r="LLX37" s="1417"/>
      <c r="LLY37" s="1417"/>
      <c r="LLZ37" s="1417"/>
      <c r="LMA37" s="1415"/>
      <c r="LMB37" s="1415"/>
      <c r="LMC37" s="1415"/>
      <c r="LMD37" s="1416"/>
      <c r="LME37" s="1416"/>
      <c r="LMF37" s="1416"/>
      <c r="LMG37" s="1417"/>
      <c r="LMH37" s="1417"/>
      <c r="LMI37" s="1417"/>
      <c r="LMJ37" s="1417"/>
      <c r="LMK37" s="1415"/>
      <c r="LML37" s="1415"/>
      <c r="LMM37" s="1415"/>
      <c r="LMN37" s="1416"/>
      <c r="LMO37" s="1416"/>
      <c r="LMP37" s="1416"/>
      <c r="LMQ37" s="1417"/>
      <c r="LMR37" s="1417"/>
      <c r="LMS37" s="1417"/>
      <c r="LMT37" s="1417"/>
      <c r="LMU37" s="1415"/>
      <c r="LMV37" s="1415"/>
      <c r="LMW37" s="1415"/>
      <c r="LMX37" s="1416"/>
      <c r="LMY37" s="1416"/>
      <c r="LMZ37" s="1416"/>
      <c r="LNA37" s="1417"/>
      <c r="LNB37" s="1417"/>
      <c r="LNC37" s="1417"/>
      <c r="LND37" s="1417"/>
      <c r="LNE37" s="1415"/>
      <c r="LNF37" s="1415"/>
      <c r="LNG37" s="1415"/>
      <c r="LNH37" s="1416"/>
      <c r="LNI37" s="1416"/>
      <c r="LNJ37" s="1416"/>
      <c r="LNK37" s="1417"/>
      <c r="LNL37" s="1417"/>
      <c r="LNM37" s="1417"/>
      <c r="LNN37" s="1417"/>
      <c r="LNO37" s="1415"/>
      <c r="LNP37" s="1415"/>
      <c r="LNQ37" s="1415"/>
      <c r="LNR37" s="1416"/>
      <c r="LNS37" s="1416"/>
      <c r="LNT37" s="1416"/>
      <c r="LNU37" s="1417"/>
      <c r="LNV37" s="1417"/>
      <c r="LNW37" s="1417"/>
      <c r="LNX37" s="1417"/>
      <c r="LNY37" s="1415"/>
      <c r="LNZ37" s="1415"/>
      <c r="LOA37" s="1415"/>
      <c r="LOB37" s="1416"/>
      <c r="LOC37" s="1416"/>
      <c r="LOD37" s="1416"/>
      <c r="LOE37" s="1417"/>
      <c r="LOF37" s="1417"/>
      <c r="LOG37" s="1417"/>
      <c r="LOH37" s="1417"/>
      <c r="LOI37" s="1415"/>
      <c r="LOJ37" s="1415"/>
      <c r="LOK37" s="1415"/>
      <c r="LOL37" s="1416"/>
      <c r="LOM37" s="1416"/>
      <c r="LON37" s="1416"/>
      <c r="LOO37" s="1417"/>
      <c r="LOP37" s="1417"/>
      <c r="LOQ37" s="1417"/>
      <c r="LOR37" s="1417"/>
      <c r="LOS37" s="1415"/>
      <c r="LOT37" s="1415"/>
      <c r="LOU37" s="1415"/>
      <c r="LOV37" s="1416"/>
      <c r="LOW37" s="1416"/>
      <c r="LOX37" s="1416"/>
      <c r="LOY37" s="1417"/>
      <c r="LOZ37" s="1417"/>
      <c r="LPA37" s="1417"/>
      <c r="LPB37" s="1417"/>
      <c r="LPC37" s="1415"/>
      <c r="LPD37" s="1415"/>
      <c r="LPE37" s="1415"/>
      <c r="LPF37" s="1416"/>
      <c r="LPG37" s="1416"/>
      <c r="LPH37" s="1416"/>
      <c r="LPI37" s="1417"/>
      <c r="LPJ37" s="1417"/>
      <c r="LPK37" s="1417"/>
      <c r="LPL37" s="1417"/>
      <c r="LPM37" s="1415"/>
      <c r="LPN37" s="1415"/>
      <c r="LPO37" s="1415"/>
      <c r="LPP37" s="1416"/>
      <c r="LPQ37" s="1416"/>
      <c r="LPR37" s="1416"/>
      <c r="LPS37" s="1417"/>
      <c r="LPT37" s="1417"/>
      <c r="LPU37" s="1417"/>
      <c r="LPV37" s="1417"/>
      <c r="LPW37" s="1415"/>
      <c r="LPX37" s="1415"/>
      <c r="LPY37" s="1415"/>
      <c r="LPZ37" s="1416"/>
      <c r="LQA37" s="1416"/>
      <c r="LQB37" s="1416"/>
      <c r="LQC37" s="1417"/>
      <c r="LQD37" s="1417"/>
      <c r="LQE37" s="1417"/>
      <c r="LQF37" s="1417"/>
      <c r="LQG37" s="1415"/>
      <c r="LQH37" s="1415"/>
      <c r="LQI37" s="1415"/>
      <c r="LQJ37" s="1416"/>
      <c r="LQK37" s="1416"/>
      <c r="LQL37" s="1416"/>
      <c r="LQM37" s="1417"/>
      <c r="LQN37" s="1417"/>
      <c r="LQO37" s="1417"/>
      <c r="LQP37" s="1417"/>
      <c r="LQQ37" s="1415"/>
      <c r="LQR37" s="1415"/>
      <c r="LQS37" s="1415"/>
      <c r="LQT37" s="1416"/>
      <c r="LQU37" s="1416"/>
      <c r="LQV37" s="1416"/>
      <c r="LQW37" s="1417"/>
      <c r="LQX37" s="1417"/>
      <c r="LQY37" s="1417"/>
      <c r="LQZ37" s="1417"/>
      <c r="LRA37" s="1415"/>
      <c r="LRB37" s="1415"/>
      <c r="LRC37" s="1415"/>
      <c r="LRD37" s="1416"/>
      <c r="LRE37" s="1416"/>
      <c r="LRF37" s="1416"/>
      <c r="LRG37" s="1417"/>
      <c r="LRH37" s="1417"/>
      <c r="LRI37" s="1417"/>
      <c r="LRJ37" s="1417"/>
      <c r="LRK37" s="1415"/>
      <c r="LRL37" s="1415"/>
      <c r="LRM37" s="1415"/>
      <c r="LRN37" s="1416"/>
      <c r="LRO37" s="1416"/>
      <c r="LRP37" s="1416"/>
      <c r="LRQ37" s="1417"/>
      <c r="LRR37" s="1417"/>
      <c r="LRS37" s="1417"/>
      <c r="LRT37" s="1417"/>
      <c r="LRU37" s="1415"/>
      <c r="LRV37" s="1415"/>
      <c r="LRW37" s="1415"/>
      <c r="LRX37" s="1416"/>
      <c r="LRY37" s="1416"/>
      <c r="LRZ37" s="1416"/>
      <c r="LSA37" s="1417"/>
      <c r="LSB37" s="1417"/>
      <c r="LSC37" s="1417"/>
      <c r="LSD37" s="1417"/>
      <c r="LSE37" s="1415"/>
      <c r="LSF37" s="1415"/>
      <c r="LSG37" s="1415"/>
      <c r="LSH37" s="1416"/>
      <c r="LSI37" s="1416"/>
      <c r="LSJ37" s="1416"/>
      <c r="LSK37" s="1417"/>
      <c r="LSL37" s="1417"/>
      <c r="LSM37" s="1417"/>
      <c r="LSN37" s="1417"/>
      <c r="LSO37" s="1415"/>
      <c r="LSP37" s="1415"/>
      <c r="LSQ37" s="1415"/>
      <c r="LSR37" s="1416"/>
      <c r="LSS37" s="1416"/>
      <c r="LST37" s="1416"/>
      <c r="LSU37" s="1417"/>
      <c r="LSV37" s="1417"/>
      <c r="LSW37" s="1417"/>
      <c r="LSX37" s="1417"/>
      <c r="LSY37" s="1415"/>
      <c r="LSZ37" s="1415"/>
      <c r="LTA37" s="1415"/>
      <c r="LTB37" s="1416"/>
      <c r="LTC37" s="1416"/>
      <c r="LTD37" s="1416"/>
      <c r="LTE37" s="1417"/>
      <c r="LTF37" s="1417"/>
      <c r="LTG37" s="1417"/>
      <c r="LTH37" s="1417"/>
      <c r="LTI37" s="1415"/>
      <c r="LTJ37" s="1415"/>
      <c r="LTK37" s="1415"/>
      <c r="LTL37" s="1416"/>
      <c r="LTM37" s="1416"/>
      <c r="LTN37" s="1416"/>
      <c r="LTO37" s="1417"/>
      <c r="LTP37" s="1417"/>
      <c r="LTQ37" s="1417"/>
      <c r="LTR37" s="1417"/>
      <c r="LTS37" s="1415"/>
      <c r="LTT37" s="1415"/>
      <c r="LTU37" s="1415"/>
      <c r="LTV37" s="1416"/>
      <c r="LTW37" s="1416"/>
      <c r="LTX37" s="1416"/>
      <c r="LTY37" s="1417"/>
      <c r="LTZ37" s="1417"/>
      <c r="LUA37" s="1417"/>
      <c r="LUB37" s="1417"/>
      <c r="LUC37" s="1415"/>
      <c r="LUD37" s="1415"/>
      <c r="LUE37" s="1415"/>
      <c r="LUF37" s="1416"/>
      <c r="LUG37" s="1416"/>
      <c r="LUH37" s="1416"/>
      <c r="LUI37" s="1417"/>
      <c r="LUJ37" s="1417"/>
      <c r="LUK37" s="1417"/>
      <c r="LUL37" s="1417"/>
      <c r="LUM37" s="1415"/>
      <c r="LUN37" s="1415"/>
      <c r="LUO37" s="1415"/>
      <c r="LUP37" s="1416"/>
      <c r="LUQ37" s="1416"/>
      <c r="LUR37" s="1416"/>
      <c r="LUS37" s="1417"/>
      <c r="LUT37" s="1417"/>
      <c r="LUU37" s="1417"/>
      <c r="LUV37" s="1417"/>
      <c r="LUW37" s="1415"/>
      <c r="LUX37" s="1415"/>
      <c r="LUY37" s="1415"/>
      <c r="LUZ37" s="1416"/>
      <c r="LVA37" s="1416"/>
      <c r="LVB37" s="1416"/>
      <c r="LVC37" s="1417"/>
      <c r="LVD37" s="1417"/>
      <c r="LVE37" s="1417"/>
      <c r="LVF37" s="1417"/>
      <c r="LVG37" s="1415"/>
      <c r="LVH37" s="1415"/>
      <c r="LVI37" s="1415"/>
      <c r="LVJ37" s="1416"/>
      <c r="LVK37" s="1416"/>
      <c r="LVL37" s="1416"/>
      <c r="LVM37" s="1417"/>
      <c r="LVN37" s="1417"/>
      <c r="LVO37" s="1417"/>
      <c r="LVP37" s="1417"/>
      <c r="LVQ37" s="1415"/>
      <c r="LVR37" s="1415"/>
      <c r="LVS37" s="1415"/>
      <c r="LVT37" s="1416"/>
      <c r="LVU37" s="1416"/>
      <c r="LVV37" s="1416"/>
      <c r="LVW37" s="1417"/>
      <c r="LVX37" s="1417"/>
      <c r="LVY37" s="1417"/>
      <c r="LVZ37" s="1417"/>
      <c r="LWA37" s="1415"/>
      <c r="LWB37" s="1415"/>
      <c r="LWC37" s="1415"/>
      <c r="LWD37" s="1416"/>
      <c r="LWE37" s="1416"/>
      <c r="LWF37" s="1416"/>
      <c r="LWG37" s="1417"/>
      <c r="LWH37" s="1417"/>
      <c r="LWI37" s="1417"/>
      <c r="LWJ37" s="1417"/>
      <c r="LWK37" s="1415"/>
      <c r="LWL37" s="1415"/>
      <c r="LWM37" s="1415"/>
      <c r="LWN37" s="1416"/>
      <c r="LWO37" s="1416"/>
      <c r="LWP37" s="1416"/>
      <c r="LWQ37" s="1417"/>
      <c r="LWR37" s="1417"/>
      <c r="LWS37" s="1417"/>
      <c r="LWT37" s="1417"/>
      <c r="LWU37" s="1415"/>
      <c r="LWV37" s="1415"/>
      <c r="LWW37" s="1415"/>
      <c r="LWX37" s="1416"/>
      <c r="LWY37" s="1416"/>
      <c r="LWZ37" s="1416"/>
      <c r="LXA37" s="1417"/>
      <c r="LXB37" s="1417"/>
      <c r="LXC37" s="1417"/>
      <c r="LXD37" s="1417"/>
      <c r="LXE37" s="1415"/>
      <c r="LXF37" s="1415"/>
      <c r="LXG37" s="1415"/>
      <c r="LXH37" s="1416"/>
      <c r="LXI37" s="1416"/>
      <c r="LXJ37" s="1416"/>
      <c r="LXK37" s="1417"/>
      <c r="LXL37" s="1417"/>
      <c r="LXM37" s="1417"/>
      <c r="LXN37" s="1417"/>
      <c r="LXO37" s="1415"/>
      <c r="LXP37" s="1415"/>
      <c r="LXQ37" s="1415"/>
      <c r="LXR37" s="1416"/>
      <c r="LXS37" s="1416"/>
      <c r="LXT37" s="1416"/>
      <c r="LXU37" s="1417"/>
      <c r="LXV37" s="1417"/>
      <c r="LXW37" s="1417"/>
      <c r="LXX37" s="1417"/>
      <c r="LXY37" s="1415"/>
      <c r="LXZ37" s="1415"/>
      <c r="LYA37" s="1415"/>
      <c r="LYB37" s="1416"/>
      <c r="LYC37" s="1416"/>
      <c r="LYD37" s="1416"/>
      <c r="LYE37" s="1417"/>
      <c r="LYF37" s="1417"/>
      <c r="LYG37" s="1417"/>
      <c r="LYH37" s="1417"/>
      <c r="LYI37" s="1415"/>
      <c r="LYJ37" s="1415"/>
      <c r="LYK37" s="1415"/>
      <c r="LYL37" s="1416"/>
      <c r="LYM37" s="1416"/>
      <c r="LYN37" s="1416"/>
      <c r="LYO37" s="1417"/>
      <c r="LYP37" s="1417"/>
      <c r="LYQ37" s="1417"/>
      <c r="LYR37" s="1417"/>
      <c r="LYS37" s="1415"/>
      <c r="LYT37" s="1415"/>
      <c r="LYU37" s="1415"/>
      <c r="LYV37" s="1416"/>
      <c r="LYW37" s="1416"/>
      <c r="LYX37" s="1416"/>
      <c r="LYY37" s="1417"/>
      <c r="LYZ37" s="1417"/>
      <c r="LZA37" s="1417"/>
      <c r="LZB37" s="1417"/>
      <c r="LZC37" s="1415"/>
      <c r="LZD37" s="1415"/>
      <c r="LZE37" s="1415"/>
      <c r="LZF37" s="1416"/>
      <c r="LZG37" s="1416"/>
      <c r="LZH37" s="1416"/>
      <c r="LZI37" s="1417"/>
      <c r="LZJ37" s="1417"/>
      <c r="LZK37" s="1417"/>
      <c r="LZL37" s="1417"/>
      <c r="LZM37" s="1415"/>
      <c r="LZN37" s="1415"/>
      <c r="LZO37" s="1415"/>
      <c r="LZP37" s="1416"/>
      <c r="LZQ37" s="1416"/>
      <c r="LZR37" s="1416"/>
      <c r="LZS37" s="1417"/>
      <c r="LZT37" s="1417"/>
      <c r="LZU37" s="1417"/>
      <c r="LZV37" s="1417"/>
      <c r="LZW37" s="1415"/>
      <c r="LZX37" s="1415"/>
      <c r="LZY37" s="1415"/>
      <c r="LZZ37" s="1416"/>
      <c r="MAA37" s="1416"/>
      <c r="MAB37" s="1416"/>
      <c r="MAC37" s="1417"/>
      <c r="MAD37" s="1417"/>
      <c r="MAE37" s="1417"/>
      <c r="MAF37" s="1417"/>
      <c r="MAG37" s="1415"/>
      <c r="MAH37" s="1415"/>
      <c r="MAI37" s="1415"/>
      <c r="MAJ37" s="1416"/>
      <c r="MAK37" s="1416"/>
      <c r="MAL37" s="1416"/>
      <c r="MAM37" s="1417"/>
      <c r="MAN37" s="1417"/>
      <c r="MAO37" s="1417"/>
      <c r="MAP37" s="1417"/>
      <c r="MAQ37" s="1415"/>
      <c r="MAR37" s="1415"/>
      <c r="MAS37" s="1415"/>
      <c r="MAT37" s="1416"/>
      <c r="MAU37" s="1416"/>
      <c r="MAV37" s="1416"/>
      <c r="MAW37" s="1417"/>
      <c r="MAX37" s="1417"/>
      <c r="MAY37" s="1417"/>
      <c r="MAZ37" s="1417"/>
      <c r="MBA37" s="1415"/>
      <c r="MBB37" s="1415"/>
      <c r="MBC37" s="1415"/>
      <c r="MBD37" s="1416"/>
      <c r="MBE37" s="1416"/>
      <c r="MBF37" s="1416"/>
      <c r="MBG37" s="1417"/>
      <c r="MBH37" s="1417"/>
      <c r="MBI37" s="1417"/>
      <c r="MBJ37" s="1417"/>
      <c r="MBK37" s="1415"/>
      <c r="MBL37" s="1415"/>
      <c r="MBM37" s="1415"/>
      <c r="MBN37" s="1416"/>
      <c r="MBO37" s="1416"/>
      <c r="MBP37" s="1416"/>
      <c r="MBQ37" s="1417"/>
      <c r="MBR37" s="1417"/>
      <c r="MBS37" s="1417"/>
      <c r="MBT37" s="1417"/>
      <c r="MBU37" s="1415"/>
      <c r="MBV37" s="1415"/>
      <c r="MBW37" s="1415"/>
      <c r="MBX37" s="1416"/>
      <c r="MBY37" s="1416"/>
      <c r="MBZ37" s="1416"/>
      <c r="MCA37" s="1417"/>
      <c r="MCB37" s="1417"/>
      <c r="MCC37" s="1417"/>
      <c r="MCD37" s="1417"/>
      <c r="MCE37" s="1415"/>
      <c r="MCF37" s="1415"/>
      <c r="MCG37" s="1415"/>
      <c r="MCH37" s="1416"/>
      <c r="MCI37" s="1416"/>
      <c r="MCJ37" s="1416"/>
      <c r="MCK37" s="1417"/>
      <c r="MCL37" s="1417"/>
      <c r="MCM37" s="1417"/>
      <c r="MCN37" s="1417"/>
      <c r="MCO37" s="1415"/>
      <c r="MCP37" s="1415"/>
      <c r="MCQ37" s="1415"/>
      <c r="MCR37" s="1416"/>
      <c r="MCS37" s="1416"/>
      <c r="MCT37" s="1416"/>
      <c r="MCU37" s="1417"/>
      <c r="MCV37" s="1417"/>
      <c r="MCW37" s="1417"/>
      <c r="MCX37" s="1417"/>
      <c r="MCY37" s="1415"/>
      <c r="MCZ37" s="1415"/>
      <c r="MDA37" s="1415"/>
      <c r="MDB37" s="1416"/>
      <c r="MDC37" s="1416"/>
      <c r="MDD37" s="1416"/>
      <c r="MDE37" s="1417"/>
      <c r="MDF37" s="1417"/>
      <c r="MDG37" s="1417"/>
      <c r="MDH37" s="1417"/>
      <c r="MDI37" s="1415"/>
      <c r="MDJ37" s="1415"/>
      <c r="MDK37" s="1415"/>
      <c r="MDL37" s="1416"/>
      <c r="MDM37" s="1416"/>
      <c r="MDN37" s="1416"/>
      <c r="MDO37" s="1417"/>
      <c r="MDP37" s="1417"/>
      <c r="MDQ37" s="1417"/>
      <c r="MDR37" s="1417"/>
      <c r="MDS37" s="1415"/>
      <c r="MDT37" s="1415"/>
      <c r="MDU37" s="1415"/>
      <c r="MDV37" s="1416"/>
      <c r="MDW37" s="1416"/>
      <c r="MDX37" s="1416"/>
      <c r="MDY37" s="1417"/>
      <c r="MDZ37" s="1417"/>
      <c r="MEA37" s="1417"/>
      <c r="MEB37" s="1417"/>
      <c r="MEC37" s="1415"/>
      <c r="MED37" s="1415"/>
      <c r="MEE37" s="1415"/>
      <c r="MEF37" s="1416"/>
      <c r="MEG37" s="1416"/>
      <c r="MEH37" s="1416"/>
      <c r="MEI37" s="1417"/>
      <c r="MEJ37" s="1417"/>
      <c r="MEK37" s="1417"/>
      <c r="MEL37" s="1417"/>
      <c r="MEM37" s="1415"/>
      <c r="MEN37" s="1415"/>
      <c r="MEO37" s="1415"/>
      <c r="MEP37" s="1416"/>
      <c r="MEQ37" s="1416"/>
      <c r="MER37" s="1416"/>
      <c r="MES37" s="1417"/>
      <c r="MET37" s="1417"/>
      <c r="MEU37" s="1417"/>
      <c r="MEV37" s="1417"/>
      <c r="MEW37" s="1415"/>
      <c r="MEX37" s="1415"/>
      <c r="MEY37" s="1415"/>
      <c r="MEZ37" s="1416"/>
      <c r="MFA37" s="1416"/>
      <c r="MFB37" s="1416"/>
      <c r="MFC37" s="1417"/>
      <c r="MFD37" s="1417"/>
      <c r="MFE37" s="1417"/>
      <c r="MFF37" s="1417"/>
      <c r="MFG37" s="1415"/>
      <c r="MFH37" s="1415"/>
      <c r="MFI37" s="1415"/>
      <c r="MFJ37" s="1416"/>
      <c r="MFK37" s="1416"/>
      <c r="MFL37" s="1416"/>
      <c r="MFM37" s="1417"/>
      <c r="MFN37" s="1417"/>
      <c r="MFO37" s="1417"/>
      <c r="MFP37" s="1417"/>
      <c r="MFQ37" s="1415"/>
      <c r="MFR37" s="1415"/>
      <c r="MFS37" s="1415"/>
      <c r="MFT37" s="1416"/>
      <c r="MFU37" s="1416"/>
      <c r="MFV37" s="1416"/>
      <c r="MFW37" s="1417"/>
      <c r="MFX37" s="1417"/>
      <c r="MFY37" s="1417"/>
      <c r="MFZ37" s="1417"/>
      <c r="MGA37" s="1415"/>
      <c r="MGB37" s="1415"/>
      <c r="MGC37" s="1415"/>
      <c r="MGD37" s="1416"/>
      <c r="MGE37" s="1416"/>
      <c r="MGF37" s="1416"/>
      <c r="MGG37" s="1417"/>
      <c r="MGH37" s="1417"/>
      <c r="MGI37" s="1417"/>
      <c r="MGJ37" s="1417"/>
      <c r="MGK37" s="1415"/>
      <c r="MGL37" s="1415"/>
      <c r="MGM37" s="1415"/>
      <c r="MGN37" s="1416"/>
      <c r="MGO37" s="1416"/>
      <c r="MGP37" s="1416"/>
      <c r="MGQ37" s="1417"/>
      <c r="MGR37" s="1417"/>
      <c r="MGS37" s="1417"/>
      <c r="MGT37" s="1417"/>
      <c r="MGU37" s="1415"/>
      <c r="MGV37" s="1415"/>
      <c r="MGW37" s="1415"/>
      <c r="MGX37" s="1416"/>
      <c r="MGY37" s="1416"/>
      <c r="MGZ37" s="1416"/>
      <c r="MHA37" s="1417"/>
      <c r="MHB37" s="1417"/>
      <c r="MHC37" s="1417"/>
      <c r="MHD37" s="1417"/>
      <c r="MHE37" s="1415"/>
      <c r="MHF37" s="1415"/>
      <c r="MHG37" s="1415"/>
      <c r="MHH37" s="1416"/>
      <c r="MHI37" s="1416"/>
      <c r="MHJ37" s="1416"/>
      <c r="MHK37" s="1417"/>
      <c r="MHL37" s="1417"/>
      <c r="MHM37" s="1417"/>
      <c r="MHN37" s="1417"/>
      <c r="MHO37" s="1415"/>
      <c r="MHP37" s="1415"/>
      <c r="MHQ37" s="1415"/>
      <c r="MHR37" s="1416"/>
      <c r="MHS37" s="1416"/>
      <c r="MHT37" s="1416"/>
      <c r="MHU37" s="1417"/>
      <c r="MHV37" s="1417"/>
      <c r="MHW37" s="1417"/>
      <c r="MHX37" s="1417"/>
      <c r="MHY37" s="1415"/>
      <c r="MHZ37" s="1415"/>
      <c r="MIA37" s="1415"/>
      <c r="MIB37" s="1416"/>
      <c r="MIC37" s="1416"/>
      <c r="MID37" s="1416"/>
      <c r="MIE37" s="1417"/>
      <c r="MIF37" s="1417"/>
      <c r="MIG37" s="1417"/>
      <c r="MIH37" s="1417"/>
      <c r="MII37" s="1415"/>
      <c r="MIJ37" s="1415"/>
      <c r="MIK37" s="1415"/>
      <c r="MIL37" s="1416"/>
      <c r="MIM37" s="1416"/>
      <c r="MIN37" s="1416"/>
      <c r="MIO37" s="1417"/>
      <c r="MIP37" s="1417"/>
      <c r="MIQ37" s="1417"/>
      <c r="MIR37" s="1417"/>
      <c r="MIS37" s="1415"/>
      <c r="MIT37" s="1415"/>
      <c r="MIU37" s="1415"/>
      <c r="MIV37" s="1416"/>
      <c r="MIW37" s="1416"/>
      <c r="MIX37" s="1416"/>
      <c r="MIY37" s="1417"/>
      <c r="MIZ37" s="1417"/>
      <c r="MJA37" s="1417"/>
      <c r="MJB37" s="1417"/>
      <c r="MJC37" s="1415"/>
      <c r="MJD37" s="1415"/>
      <c r="MJE37" s="1415"/>
      <c r="MJF37" s="1416"/>
      <c r="MJG37" s="1416"/>
      <c r="MJH37" s="1416"/>
      <c r="MJI37" s="1417"/>
      <c r="MJJ37" s="1417"/>
      <c r="MJK37" s="1417"/>
      <c r="MJL37" s="1417"/>
      <c r="MJM37" s="1415"/>
      <c r="MJN37" s="1415"/>
      <c r="MJO37" s="1415"/>
      <c r="MJP37" s="1416"/>
      <c r="MJQ37" s="1416"/>
      <c r="MJR37" s="1416"/>
      <c r="MJS37" s="1417"/>
      <c r="MJT37" s="1417"/>
      <c r="MJU37" s="1417"/>
      <c r="MJV37" s="1417"/>
      <c r="MJW37" s="1415"/>
      <c r="MJX37" s="1415"/>
      <c r="MJY37" s="1415"/>
      <c r="MJZ37" s="1416"/>
      <c r="MKA37" s="1416"/>
      <c r="MKB37" s="1416"/>
      <c r="MKC37" s="1417"/>
      <c r="MKD37" s="1417"/>
      <c r="MKE37" s="1417"/>
      <c r="MKF37" s="1417"/>
      <c r="MKG37" s="1415"/>
      <c r="MKH37" s="1415"/>
      <c r="MKI37" s="1415"/>
      <c r="MKJ37" s="1416"/>
      <c r="MKK37" s="1416"/>
      <c r="MKL37" s="1416"/>
      <c r="MKM37" s="1417"/>
      <c r="MKN37" s="1417"/>
      <c r="MKO37" s="1417"/>
      <c r="MKP37" s="1417"/>
      <c r="MKQ37" s="1415"/>
      <c r="MKR37" s="1415"/>
      <c r="MKS37" s="1415"/>
      <c r="MKT37" s="1416"/>
      <c r="MKU37" s="1416"/>
      <c r="MKV37" s="1416"/>
      <c r="MKW37" s="1417"/>
      <c r="MKX37" s="1417"/>
      <c r="MKY37" s="1417"/>
      <c r="MKZ37" s="1417"/>
      <c r="MLA37" s="1415"/>
      <c r="MLB37" s="1415"/>
      <c r="MLC37" s="1415"/>
      <c r="MLD37" s="1416"/>
      <c r="MLE37" s="1416"/>
      <c r="MLF37" s="1416"/>
      <c r="MLG37" s="1417"/>
      <c r="MLH37" s="1417"/>
      <c r="MLI37" s="1417"/>
      <c r="MLJ37" s="1417"/>
      <c r="MLK37" s="1415"/>
      <c r="MLL37" s="1415"/>
      <c r="MLM37" s="1415"/>
      <c r="MLN37" s="1416"/>
      <c r="MLO37" s="1416"/>
      <c r="MLP37" s="1416"/>
      <c r="MLQ37" s="1417"/>
      <c r="MLR37" s="1417"/>
      <c r="MLS37" s="1417"/>
      <c r="MLT37" s="1417"/>
      <c r="MLU37" s="1415"/>
      <c r="MLV37" s="1415"/>
      <c r="MLW37" s="1415"/>
      <c r="MLX37" s="1416"/>
      <c r="MLY37" s="1416"/>
      <c r="MLZ37" s="1416"/>
      <c r="MMA37" s="1417"/>
      <c r="MMB37" s="1417"/>
      <c r="MMC37" s="1417"/>
      <c r="MMD37" s="1417"/>
      <c r="MME37" s="1415"/>
      <c r="MMF37" s="1415"/>
      <c r="MMG37" s="1415"/>
      <c r="MMH37" s="1416"/>
      <c r="MMI37" s="1416"/>
      <c r="MMJ37" s="1416"/>
      <c r="MMK37" s="1417"/>
      <c r="MML37" s="1417"/>
      <c r="MMM37" s="1417"/>
      <c r="MMN37" s="1417"/>
      <c r="MMO37" s="1415"/>
      <c r="MMP37" s="1415"/>
      <c r="MMQ37" s="1415"/>
      <c r="MMR37" s="1416"/>
      <c r="MMS37" s="1416"/>
      <c r="MMT37" s="1416"/>
      <c r="MMU37" s="1417"/>
      <c r="MMV37" s="1417"/>
      <c r="MMW37" s="1417"/>
      <c r="MMX37" s="1417"/>
      <c r="MMY37" s="1415"/>
      <c r="MMZ37" s="1415"/>
      <c r="MNA37" s="1415"/>
      <c r="MNB37" s="1416"/>
      <c r="MNC37" s="1416"/>
      <c r="MND37" s="1416"/>
      <c r="MNE37" s="1417"/>
      <c r="MNF37" s="1417"/>
      <c r="MNG37" s="1417"/>
      <c r="MNH37" s="1417"/>
      <c r="MNI37" s="1415"/>
      <c r="MNJ37" s="1415"/>
      <c r="MNK37" s="1415"/>
      <c r="MNL37" s="1416"/>
      <c r="MNM37" s="1416"/>
      <c r="MNN37" s="1416"/>
      <c r="MNO37" s="1417"/>
      <c r="MNP37" s="1417"/>
      <c r="MNQ37" s="1417"/>
      <c r="MNR37" s="1417"/>
      <c r="MNS37" s="1415"/>
      <c r="MNT37" s="1415"/>
      <c r="MNU37" s="1415"/>
      <c r="MNV37" s="1416"/>
      <c r="MNW37" s="1416"/>
      <c r="MNX37" s="1416"/>
      <c r="MNY37" s="1417"/>
      <c r="MNZ37" s="1417"/>
      <c r="MOA37" s="1417"/>
      <c r="MOB37" s="1417"/>
      <c r="MOC37" s="1415"/>
      <c r="MOD37" s="1415"/>
      <c r="MOE37" s="1415"/>
      <c r="MOF37" s="1416"/>
      <c r="MOG37" s="1416"/>
      <c r="MOH37" s="1416"/>
      <c r="MOI37" s="1417"/>
      <c r="MOJ37" s="1417"/>
      <c r="MOK37" s="1417"/>
      <c r="MOL37" s="1417"/>
      <c r="MOM37" s="1415"/>
      <c r="MON37" s="1415"/>
      <c r="MOO37" s="1415"/>
      <c r="MOP37" s="1416"/>
      <c r="MOQ37" s="1416"/>
      <c r="MOR37" s="1416"/>
      <c r="MOS37" s="1417"/>
      <c r="MOT37" s="1417"/>
      <c r="MOU37" s="1417"/>
      <c r="MOV37" s="1417"/>
      <c r="MOW37" s="1415"/>
      <c r="MOX37" s="1415"/>
      <c r="MOY37" s="1415"/>
      <c r="MOZ37" s="1416"/>
      <c r="MPA37" s="1416"/>
      <c r="MPB37" s="1416"/>
      <c r="MPC37" s="1417"/>
      <c r="MPD37" s="1417"/>
      <c r="MPE37" s="1417"/>
      <c r="MPF37" s="1417"/>
      <c r="MPG37" s="1415"/>
      <c r="MPH37" s="1415"/>
      <c r="MPI37" s="1415"/>
      <c r="MPJ37" s="1416"/>
      <c r="MPK37" s="1416"/>
      <c r="MPL37" s="1416"/>
      <c r="MPM37" s="1417"/>
      <c r="MPN37" s="1417"/>
      <c r="MPO37" s="1417"/>
      <c r="MPP37" s="1417"/>
      <c r="MPQ37" s="1415"/>
      <c r="MPR37" s="1415"/>
      <c r="MPS37" s="1415"/>
      <c r="MPT37" s="1416"/>
      <c r="MPU37" s="1416"/>
      <c r="MPV37" s="1416"/>
      <c r="MPW37" s="1417"/>
      <c r="MPX37" s="1417"/>
      <c r="MPY37" s="1417"/>
      <c r="MPZ37" s="1417"/>
      <c r="MQA37" s="1415"/>
      <c r="MQB37" s="1415"/>
      <c r="MQC37" s="1415"/>
      <c r="MQD37" s="1416"/>
      <c r="MQE37" s="1416"/>
      <c r="MQF37" s="1416"/>
      <c r="MQG37" s="1417"/>
      <c r="MQH37" s="1417"/>
      <c r="MQI37" s="1417"/>
      <c r="MQJ37" s="1417"/>
      <c r="MQK37" s="1415"/>
      <c r="MQL37" s="1415"/>
      <c r="MQM37" s="1415"/>
      <c r="MQN37" s="1416"/>
      <c r="MQO37" s="1416"/>
      <c r="MQP37" s="1416"/>
      <c r="MQQ37" s="1417"/>
      <c r="MQR37" s="1417"/>
      <c r="MQS37" s="1417"/>
      <c r="MQT37" s="1417"/>
      <c r="MQU37" s="1415"/>
      <c r="MQV37" s="1415"/>
      <c r="MQW37" s="1415"/>
      <c r="MQX37" s="1416"/>
      <c r="MQY37" s="1416"/>
      <c r="MQZ37" s="1416"/>
      <c r="MRA37" s="1417"/>
      <c r="MRB37" s="1417"/>
      <c r="MRC37" s="1417"/>
      <c r="MRD37" s="1417"/>
      <c r="MRE37" s="1415"/>
      <c r="MRF37" s="1415"/>
      <c r="MRG37" s="1415"/>
      <c r="MRH37" s="1416"/>
      <c r="MRI37" s="1416"/>
      <c r="MRJ37" s="1416"/>
      <c r="MRK37" s="1417"/>
      <c r="MRL37" s="1417"/>
      <c r="MRM37" s="1417"/>
      <c r="MRN37" s="1417"/>
      <c r="MRO37" s="1415"/>
      <c r="MRP37" s="1415"/>
      <c r="MRQ37" s="1415"/>
      <c r="MRR37" s="1416"/>
      <c r="MRS37" s="1416"/>
      <c r="MRT37" s="1416"/>
      <c r="MRU37" s="1417"/>
      <c r="MRV37" s="1417"/>
      <c r="MRW37" s="1417"/>
      <c r="MRX37" s="1417"/>
      <c r="MRY37" s="1415"/>
      <c r="MRZ37" s="1415"/>
      <c r="MSA37" s="1415"/>
      <c r="MSB37" s="1416"/>
      <c r="MSC37" s="1416"/>
      <c r="MSD37" s="1416"/>
      <c r="MSE37" s="1417"/>
      <c r="MSF37" s="1417"/>
      <c r="MSG37" s="1417"/>
      <c r="MSH37" s="1417"/>
      <c r="MSI37" s="1415"/>
      <c r="MSJ37" s="1415"/>
      <c r="MSK37" s="1415"/>
      <c r="MSL37" s="1416"/>
      <c r="MSM37" s="1416"/>
      <c r="MSN37" s="1416"/>
      <c r="MSO37" s="1417"/>
      <c r="MSP37" s="1417"/>
      <c r="MSQ37" s="1417"/>
      <c r="MSR37" s="1417"/>
      <c r="MSS37" s="1415"/>
      <c r="MST37" s="1415"/>
      <c r="MSU37" s="1415"/>
      <c r="MSV37" s="1416"/>
      <c r="MSW37" s="1416"/>
      <c r="MSX37" s="1416"/>
      <c r="MSY37" s="1417"/>
      <c r="MSZ37" s="1417"/>
      <c r="MTA37" s="1417"/>
      <c r="MTB37" s="1417"/>
      <c r="MTC37" s="1415"/>
      <c r="MTD37" s="1415"/>
      <c r="MTE37" s="1415"/>
      <c r="MTF37" s="1416"/>
      <c r="MTG37" s="1416"/>
      <c r="MTH37" s="1416"/>
      <c r="MTI37" s="1417"/>
      <c r="MTJ37" s="1417"/>
      <c r="MTK37" s="1417"/>
      <c r="MTL37" s="1417"/>
      <c r="MTM37" s="1415"/>
      <c r="MTN37" s="1415"/>
      <c r="MTO37" s="1415"/>
      <c r="MTP37" s="1416"/>
      <c r="MTQ37" s="1416"/>
      <c r="MTR37" s="1416"/>
      <c r="MTS37" s="1417"/>
      <c r="MTT37" s="1417"/>
      <c r="MTU37" s="1417"/>
      <c r="MTV37" s="1417"/>
      <c r="MTW37" s="1415"/>
      <c r="MTX37" s="1415"/>
      <c r="MTY37" s="1415"/>
      <c r="MTZ37" s="1416"/>
      <c r="MUA37" s="1416"/>
      <c r="MUB37" s="1416"/>
      <c r="MUC37" s="1417"/>
      <c r="MUD37" s="1417"/>
      <c r="MUE37" s="1417"/>
      <c r="MUF37" s="1417"/>
      <c r="MUG37" s="1415"/>
      <c r="MUH37" s="1415"/>
      <c r="MUI37" s="1415"/>
      <c r="MUJ37" s="1416"/>
      <c r="MUK37" s="1416"/>
      <c r="MUL37" s="1416"/>
      <c r="MUM37" s="1417"/>
      <c r="MUN37" s="1417"/>
      <c r="MUO37" s="1417"/>
      <c r="MUP37" s="1417"/>
      <c r="MUQ37" s="1415"/>
      <c r="MUR37" s="1415"/>
      <c r="MUS37" s="1415"/>
      <c r="MUT37" s="1416"/>
      <c r="MUU37" s="1416"/>
      <c r="MUV37" s="1416"/>
      <c r="MUW37" s="1417"/>
      <c r="MUX37" s="1417"/>
      <c r="MUY37" s="1417"/>
      <c r="MUZ37" s="1417"/>
      <c r="MVA37" s="1415"/>
      <c r="MVB37" s="1415"/>
      <c r="MVC37" s="1415"/>
      <c r="MVD37" s="1416"/>
      <c r="MVE37" s="1416"/>
      <c r="MVF37" s="1416"/>
      <c r="MVG37" s="1417"/>
      <c r="MVH37" s="1417"/>
      <c r="MVI37" s="1417"/>
      <c r="MVJ37" s="1417"/>
      <c r="MVK37" s="1415"/>
      <c r="MVL37" s="1415"/>
      <c r="MVM37" s="1415"/>
      <c r="MVN37" s="1416"/>
      <c r="MVO37" s="1416"/>
      <c r="MVP37" s="1416"/>
      <c r="MVQ37" s="1417"/>
      <c r="MVR37" s="1417"/>
      <c r="MVS37" s="1417"/>
      <c r="MVT37" s="1417"/>
      <c r="MVU37" s="1415"/>
      <c r="MVV37" s="1415"/>
      <c r="MVW37" s="1415"/>
      <c r="MVX37" s="1416"/>
      <c r="MVY37" s="1416"/>
      <c r="MVZ37" s="1416"/>
      <c r="MWA37" s="1417"/>
      <c r="MWB37" s="1417"/>
      <c r="MWC37" s="1417"/>
      <c r="MWD37" s="1417"/>
      <c r="MWE37" s="1415"/>
      <c r="MWF37" s="1415"/>
      <c r="MWG37" s="1415"/>
      <c r="MWH37" s="1416"/>
      <c r="MWI37" s="1416"/>
      <c r="MWJ37" s="1416"/>
      <c r="MWK37" s="1417"/>
      <c r="MWL37" s="1417"/>
      <c r="MWM37" s="1417"/>
      <c r="MWN37" s="1417"/>
      <c r="MWO37" s="1415"/>
      <c r="MWP37" s="1415"/>
      <c r="MWQ37" s="1415"/>
      <c r="MWR37" s="1416"/>
      <c r="MWS37" s="1416"/>
      <c r="MWT37" s="1416"/>
      <c r="MWU37" s="1417"/>
      <c r="MWV37" s="1417"/>
      <c r="MWW37" s="1417"/>
      <c r="MWX37" s="1417"/>
      <c r="MWY37" s="1415"/>
      <c r="MWZ37" s="1415"/>
      <c r="MXA37" s="1415"/>
      <c r="MXB37" s="1416"/>
      <c r="MXC37" s="1416"/>
      <c r="MXD37" s="1416"/>
      <c r="MXE37" s="1417"/>
      <c r="MXF37" s="1417"/>
      <c r="MXG37" s="1417"/>
      <c r="MXH37" s="1417"/>
      <c r="MXI37" s="1415"/>
      <c r="MXJ37" s="1415"/>
      <c r="MXK37" s="1415"/>
      <c r="MXL37" s="1416"/>
      <c r="MXM37" s="1416"/>
      <c r="MXN37" s="1416"/>
      <c r="MXO37" s="1417"/>
      <c r="MXP37" s="1417"/>
      <c r="MXQ37" s="1417"/>
      <c r="MXR37" s="1417"/>
      <c r="MXS37" s="1415"/>
      <c r="MXT37" s="1415"/>
      <c r="MXU37" s="1415"/>
      <c r="MXV37" s="1416"/>
      <c r="MXW37" s="1416"/>
      <c r="MXX37" s="1416"/>
      <c r="MXY37" s="1417"/>
      <c r="MXZ37" s="1417"/>
      <c r="MYA37" s="1417"/>
      <c r="MYB37" s="1417"/>
      <c r="MYC37" s="1415"/>
      <c r="MYD37" s="1415"/>
      <c r="MYE37" s="1415"/>
      <c r="MYF37" s="1416"/>
      <c r="MYG37" s="1416"/>
      <c r="MYH37" s="1416"/>
      <c r="MYI37" s="1417"/>
      <c r="MYJ37" s="1417"/>
      <c r="MYK37" s="1417"/>
      <c r="MYL37" s="1417"/>
      <c r="MYM37" s="1415"/>
      <c r="MYN37" s="1415"/>
      <c r="MYO37" s="1415"/>
      <c r="MYP37" s="1416"/>
      <c r="MYQ37" s="1416"/>
      <c r="MYR37" s="1416"/>
      <c r="MYS37" s="1417"/>
      <c r="MYT37" s="1417"/>
      <c r="MYU37" s="1417"/>
      <c r="MYV37" s="1417"/>
      <c r="MYW37" s="1415"/>
      <c r="MYX37" s="1415"/>
      <c r="MYY37" s="1415"/>
      <c r="MYZ37" s="1416"/>
      <c r="MZA37" s="1416"/>
      <c r="MZB37" s="1416"/>
      <c r="MZC37" s="1417"/>
      <c r="MZD37" s="1417"/>
      <c r="MZE37" s="1417"/>
      <c r="MZF37" s="1417"/>
      <c r="MZG37" s="1415"/>
      <c r="MZH37" s="1415"/>
      <c r="MZI37" s="1415"/>
      <c r="MZJ37" s="1416"/>
      <c r="MZK37" s="1416"/>
      <c r="MZL37" s="1416"/>
      <c r="MZM37" s="1417"/>
      <c r="MZN37" s="1417"/>
      <c r="MZO37" s="1417"/>
      <c r="MZP37" s="1417"/>
      <c r="MZQ37" s="1415"/>
      <c r="MZR37" s="1415"/>
      <c r="MZS37" s="1415"/>
      <c r="MZT37" s="1416"/>
      <c r="MZU37" s="1416"/>
      <c r="MZV37" s="1416"/>
      <c r="MZW37" s="1417"/>
      <c r="MZX37" s="1417"/>
      <c r="MZY37" s="1417"/>
      <c r="MZZ37" s="1417"/>
      <c r="NAA37" s="1415"/>
      <c r="NAB37" s="1415"/>
      <c r="NAC37" s="1415"/>
      <c r="NAD37" s="1416"/>
      <c r="NAE37" s="1416"/>
      <c r="NAF37" s="1416"/>
      <c r="NAG37" s="1417"/>
      <c r="NAH37" s="1417"/>
      <c r="NAI37" s="1417"/>
      <c r="NAJ37" s="1417"/>
      <c r="NAK37" s="1415"/>
      <c r="NAL37" s="1415"/>
      <c r="NAM37" s="1415"/>
      <c r="NAN37" s="1416"/>
      <c r="NAO37" s="1416"/>
      <c r="NAP37" s="1416"/>
      <c r="NAQ37" s="1417"/>
      <c r="NAR37" s="1417"/>
      <c r="NAS37" s="1417"/>
      <c r="NAT37" s="1417"/>
      <c r="NAU37" s="1415"/>
      <c r="NAV37" s="1415"/>
      <c r="NAW37" s="1415"/>
      <c r="NAX37" s="1416"/>
      <c r="NAY37" s="1416"/>
      <c r="NAZ37" s="1416"/>
      <c r="NBA37" s="1417"/>
      <c r="NBB37" s="1417"/>
      <c r="NBC37" s="1417"/>
      <c r="NBD37" s="1417"/>
      <c r="NBE37" s="1415"/>
      <c r="NBF37" s="1415"/>
      <c r="NBG37" s="1415"/>
      <c r="NBH37" s="1416"/>
      <c r="NBI37" s="1416"/>
      <c r="NBJ37" s="1416"/>
      <c r="NBK37" s="1417"/>
      <c r="NBL37" s="1417"/>
      <c r="NBM37" s="1417"/>
      <c r="NBN37" s="1417"/>
      <c r="NBO37" s="1415"/>
      <c r="NBP37" s="1415"/>
      <c r="NBQ37" s="1415"/>
      <c r="NBR37" s="1416"/>
      <c r="NBS37" s="1416"/>
      <c r="NBT37" s="1416"/>
      <c r="NBU37" s="1417"/>
      <c r="NBV37" s="1417"/>
      <c r="NBW37" s="1417"/>
      <c r="NBX37" s="1417"/>
      <c r="NBY37" s="1415"/>
      <c r="NBZ37" s="1415"/>
      <c r="NCA37" s="1415"/>
      <c r="NCB37" s="1416"/>
      <c r="NCC37" s="1416"/>
      <c r="NCD37" s="1416"/>
      <c r="NCE37" s="1417"/>
      <c r="NCF37" s="1417"/>
      <c r="NCG37" s="1417"/>
      <c r="NCH37" s="1417"/>
      <c r="NCI37" s="1415"/>
      <c r="NCJ37" s="1415"/>
      <c r="NCK37" s="1415"/>
      <c r="NCL37" s="1416"/>
      <c r="NCM37" s="1416"/>
      <c r="NCN37" s="1416"/>
      <c r="NCO37" s="1417"/>
      <c r="NCP37" s="1417"/>
      <c r="NCQ37" s="1417"/>
      <c r="NCR37" s="1417"/>
      <c r="NCS37" s="1415"/>
      <c r="NCT37" s="1415"/>
      <c r="NCU37" s="1415"/>
      <c r="NCV37" s="1416"/>
      <c r="NCW37" s="1416"/>
      <c r="NCX37" s="1416"/>
      <c r="NCY37" s="1417"/>
      <c r="NCZ37" s="1417"/>
      <c r="NDA37" s="1417"/>
      <c r="NDB37" s="1417"/>
      <c r="NDC37" s="1415"/>
      <c r="NDD37" s="1415"/>
      <c r="NDE37" s="1415"/>
      <c r="NDF37" s="1416"/>
      <c r="NDG37" s="1416"/>
      <c r="NDH37" s="1416"/>
      <c r="NDI37" s="1417"/>
      <c r="NDJ37" s="1417"/>
      <c r="NDK37" s="1417"/>
      <c r="NDL37" s="1417"/>
      <c r="NDM37" s="1415"/>
      <c r="NDN37" s="1415"/>
      <c r="NDO37" s="1415"/>
      <c r="NDP37" s="1416"/>
      <c r="NDQ37" s="1416"/>
      <c r="NDR37" s="1416"/>
      <c r="NDS37" s="1417"/>
      <c r="NDT37" s="1417"/>
      <c r="NDU37" s="1417"/>
      <c r="NDV37" s="1417"/>
      <c r="NDW37" s="1415"/>
      <c r="NDX37" s="1415"/>
      <c r="NDY37" s="1415"/>
      <c r="NDZ37" s="1416"/>
      <c r="NEA37" s="1416"/>
      <c r="NEB37" s="1416"/>
      <c r="NEC37" s="1417"/>
      <c r="NED37" s="1417"/>
      <c r="NEE37" s="1417"/>
      <c r="NEF37" s="1417"/>
      <c r="NEG37" s="1415"/>
      <c r="NEH37" s="1415"/>
      <c r="NEI37" s="1415"/>
      <c r="NEJ37" s="1416"/>
      <c r="NEK37" s="1416"/>
      <c r="NEL37" s="1416"/>
      <c r="NEM37" s="1417"/>
      <c r="NEN37" s="1417"/>
      <c r="NEO37" s="1417"/>
      <c r="NEP37" s="1417"/>
      <c r="NEQ37" s="1415"/>
      <c r="NER37" s="1415"/>
      <c r="NES37" s="1415"/>
      <c r="NET37" s="1416"/>
      <c r="NEU37" s="1416"/>
      <c r="NEV37" s="1416"/>
      <c r="NEW37" s="1417"/>
      <c r="NEX37" s="1417"/>
      <c r="NEY37" s="1417"/>
      <c r="NEZ37" s="1417"/>
      <c r="NFA37" s="1415"/>
      <c r="NFB37" s="1415"/>
      <c r="NFC37" s="1415"/>
      <c r="NFD37" s="1416"/>
      <c r="NFE37" s="1416"/>
      <c r="NFF37" s="1416"/>
      <c r="NFG37" s="1417"/>
      <c r="NFH37" s="1417"/>
      <c r="NFI37" s="1417"/>
      <c r="NFJ37" s="1417"/>
      <c r="NFK37" s="1415"/>
      <c r="NFL37" s="1415"/>
      <c r="NFM37" s="1415"/>
      <c r="NFN37" s="1416"/>
      <c r="NFO37" s="1416"/>
      <c r="NFP37" s="1416"/>
      <c r="NFQ37" s="1417"/>
      <c r="NFR37" s="1417"/>
      <c r="NFS37" s="1417"/>
      <c r="NFT37" s="1417"/>
      <c r="NFU37" s="1415"/>
      <c r="NFV37" s="1415"/>
      <c r="NFW37" s="1415"/>
      <c r="NFX37" s="1416"/>
      <c r="NFY37" s="1416"/>
      <c r="NFZ37" s="1416"/>
      <c r="NGA37" s="1417"/>
      <c r="NGB37" s="1417"/>
      <c r="NGC37" s="1417"/>
      <c r="NGD37" s="1417"/>
      <c r="NGE37" s="1415"/>
      <c r="NGF37" s="1415"/>
      <c r="NGG37" s="1415"/>
      <c r="NGH37" s="1416"/>
      <c r="NGI37" s="1416"/>
      <c r="NGJ37" s="1416"/>
      <c r="NGK37" s="1417"/>
      <c r="NGL37" s="1417"/>
      <c r="NGM37" s="1417"/>
      <c r="NGN37" s="1417"/>
      <c r="NGO37" s="1415"/>
      <c r="NGP37" s="1415"/>
      <c r="NGQ37" s="1415"/>
      <c r="NGR37" s="1416"/>
      <c r="NGS37" s="1416"/>
      <c r="NGT37" s="1416"/>
      <c r="NGU37" s="1417"/>
      <c r="NGV37" s="1417"/>
      <c r="NGW37" s="1417"/>
      <c r="NGX37" s="1417"/>
      <c r="NGY37" s="1415"/>
      <c r="NGZ37" s="1415"/>
      <c r="NHA37" s="1415"/>
      <c r="NHB37" s="1416"/>
      <c r="NHC37" s="1416"/>
      <c r="NHD37" s="1416"/>
      <c r="NHE37" s="1417"/>
      <c r="NHF37" s="1417"/>
      <c r="NHG37" s="1417"/>
      <c r="NHH37" s="1417"/>
      <c r="NHI37" s="1415"/>
      <c r="NHJ37" s="1415"/>
      <c r="NHK37" s="1415"/>
      <c r="NHL37" s="1416"/>
      <c r="NHM37" s="1416"/>
      <c r="NHN37" s="1416"/>
      <c r="NHO37" s="1417"/>
      <c r="NHP37" s="1417"/>
      <c r="NHQ37" s="1417"/>
      <c r="NHR37" s="1417"/>
      <c r="NHS37" s="1415"/>
      <c r="NHT37" s="1415"/>
      <c r="NHU37" s="1415"/>
      <c r="NHV37" s="1416"/>
      <c r="NHW37" s="1416"/>
      <c r="NHX37" s="1416"/>
      <c r="NHY37" s="1417"/>
      <c r="NHZ37" s="1417"/>
      <c r="NIA37" s="1417"/>
      <c r="NIB37" s="1417"/>
      <c r="NIC37" s="1415"/>
      <c r="NID37" s="1415"/>
      <c r="NIE37" s="1415"/>
      <c r="NIF37" s="1416"/>
      <c r="NIG37" s="1416"/>
      <c r="NIH37" s="1416"/>
      <c r="NII37" s="1417"/>
      <c r="NIJ37" s="1417"/>
      <c r="NIK37" s="1417"/>
      <c r="NIL37" s="1417"/>
      <c r="NIM37" s="1415"/>
      <c r="NIN37" s="1415"/>
      <c r="NIO37" s="1415"/>
      <c r="NIP37" s="1416"/>
      <c r="NIQ37" s="1416"/>
      <c r="NIR37" s="1416"/>
      <c r="NIS37" s="1417"/>
      <c r="NIT37" s="1417"/>
      <c r="NIU37" s="1417"/>
      <c r="NIV37" s="1417"/>
      <c r="NIW37" s="1415"/>
      <c r="NIX37" s="1415"/>
      <c r="NIY37" s="1415"/>
      <c r="NIZ37" s="1416"/>
      <c r="NJA37" s="1416"/>
      <c r="NJB37" s="1416"/>
      <c r="NJC37" s="1417"/>
      <c r="NJD37" s="1417"/>
      <c r="NJE37" s="1417"/>
      <c r="NJF37" s="1417"/>
      <c r="NJG37" s="1415"/>
      <c r="NJH37" s="1415"/>
      <c r="NJI37" s="1415"/>
      <c r="NJJ37" s="1416"/>
      <c r="NJK37" s="1416"/>
      <c r="NJL37" s="1416"/>
      <c r="NJM37" s="1417"/>
      <c r="NJN37" s="1417"/>
      <c r="NJO37" s="1417"/>
      <c r="NJP37" s="1417"/>
      <c r="NJQ37" s="1415"/>
      <c r="NJR37" s="1415"/>
      <c r="NJS37" s="1415"/>
      <c r="NJT37" s="1416"/>
      <c r="NJU37" s="1416"/>
      <c r="NJV37" s="1416"/>
      <c r="NJW37" s="1417"/>
      <c r="NJX37" s="1417"/>
      <c r="NJY37" s="1417"/>
      <c r="NJZ37" s="1417"/>
      <c r="NKA37" s="1415"/>
      <c r="NKB37" s="1415"/>
      <c r="NKC37" s="1415"/>
      <c r="NKD37" s="1416"/>
      <c r="NKE37" s="1416"/>
      <c r="NKF37" s="1416"/>
      <c r="NKG37" s="1417"/>
      <c r="NKH37" s="1417"/>
      <c r="NKI37" s="1417"/>
      <c r="NKJ37" s="1417"/>
      <c r="NKK37" s="1415"/>
      <c r="NKL37" s="1415"/>
      <c r="NKM37" s="1415"/>
      <c r="NKN37" s="1416"/>
      <c r="NKO37" s="1416"/>
      <c r="NKP37" s="1416"/>
      <c r="NKQ37" s="1417"/>
      <c r="NKR37" s="1417"/>
      <c r="NKS37" s="1417"/>
      <c r="NKT37" s="1417"/>
      <c r="NKU37" s="1415"/>
      <c r="NKV37" s="1415"/>
      <c r="NKW37" s="1415"/>
      <c r="NKX37" s="1416"/>
      <c r="NKY37" s="1416"/>
      <c r="NKZ37" s="1416"/>
      <c r="NLA37" s="1417"/>
      <c r="NLB37" s="1417"/>
      <c r="NLC37" s="1417"/>
      <c r="NLD37" s="1417"/>
      <c r="NLE37" s="1415"/>
      <c r="NLF37" s="1415"/>
      <c r="NLG37" s="1415"/>
      <c r="NLH37" s="1416"/>
      <c r="NLI37" s="1416"/>
      <c r="NLJ37" s="1416"/>
      <c r="NLK37" s="1417"/>
      <c r="NLL37" s="1417"/>
      <c r="NLM37" s="1417"/>
      <c r="NLN37" s="1417"/>
      <c r="NLO37" s="1415"/>
      <c r="NLP37" s="1415"/>
      <c r="NLQ37" s="1415"/>
      <c r="NLR37" s="1416"/>
      <c r="NLS37" s="1416"/>
      <c r="NLT37" s="1416"/>
      <c r="NLU37" s="1417"/>
      <c r="NLV37" s="1417"/>
      <c r="NLW37" s="1417"/>
      <c r="NLX37" s="1417"/>
      <c r="NLY37" s="1415"/>
      <c r="NLZ37" s="1415"/>
      <c r="NMA37" s="1415"/>
      <c r="NMB37" s="1416"/>
      <c r="NMC37" s="1416"/>
      <c r="NMD37" s="1416"/>
      <c r="NME37" s="1417"/>
      <c r="NMF37" s="1417"/>
      <c r="NMG37" s="1417"/>
      <c r="NMH37" s="1417"/>
      <c r="NMI37" s="1415"/>
      <c r="NMJ37" s="1415"/>
      <c r="NMK37" s="1415"/>
      <c r="NML37" s="1416"/>
      <c r="NMM37" s="1416"/>
      <c r="NMN37" s="1416"/>
      <c r="NMO37" s="1417"/>
      <c r="NMP37" s="1417"/>
      <c r="NMQ37" s="1417"/>
      <c r="NMR37" s="1417"/>
      <c r="NMS37" s="1415"/>
      <c r="NMT37" s="1415"/>
      <c r="NMU37" s="1415"/>
      <c r="NMV37" s="1416"/>
      <c r="NMW37" s="1416"/>
      <c r="NMX37" s="1416"/>
      <c r="NMY37" s="1417"/>
      <c r="NMZ37" s="1417"/>
      <c r="NNA37" s="1417"/>
      <c r="NNB37" s="1417"/>
      <c r="NNC37" s="1415"/>
      <c r="NND37" s="1415"/>
      <c r="NNE37" s="1415"/>
      <c r="NNF37" s="1416"/>
      <c r="NNG37" s="1416"/>
      <c r="NNH37" s="1416"/>
      <c r="NNI37" s="1417"/>
      <c r="NNJ37" s="1417"/>
      <c r="NNK37" s="1417"/>
      <c r="NNL37" s="1417"/>
      <c r="NNM37" s="1415"/>
      <c r="NNN37" s="1415"/>
      <c r="NNO37" s="1415"/>
      <c r="NNP37" s="1416"/>
      <c r="NNQ37" s="1416"/>
      <c r="NNR37" s="1416"/>
      <c r="NNS37" s="1417"/>
      <c r="NNT37" s="1417"/>
      <c r="NNU37" s="1417"/>
      <c r="NNV37" s="1417"/>
      <c r="NNW37" s="1415"/>
      <c r="NNX37" s="1415"/>
      <c r="NNY37" s="1415"/>
      <c r="NNZ37" s="1416"/>
      <c r="NOA37" s="1416"/>
      <c r="NOB37" s="1416"/>
      <c r="NOC37" s="1417"/>
      <c r="NOD37" s="1417"/>
      <c r="NOE37" s="1417"/>
      <c r="NOF37" s="1417"/>
      <c r="NOG37" s="1415"/>
      <c r="NOH37" s="1415"/>
      <c r="NOI37" s="1415"/>
      <c r="NOJ37" s="1416"/>
      <c r="NOK37" s="1416"/>
      <c r="NOL37" s="1416"/>
      <c r="NOM37" s="1417"/>
      <c r="NON37" s="1417"/>
      <c r="NOO37" s="1417"/>
      <c r="NOP37" s="1417"/>
      <c r="NOQ37" s="1415"/>
      <c r="NOR37" s="1415"/>
      <c r="NOS37" s="1415"/>
      <c r="NOT37" s="1416"/>
      <c r="NOU37" s="1416"/>
      <c r="NOV37" s="1416"/>
      <c r="NOW37" s="1417"/>
      <c r="NOX37" s="1417"/>
      <c r="NOY37" s="1417"/>
      <c r="NOZ37" s="1417"/>
      <c r="NPA37" s="1415"/>
      <c r="NPB37" s="1415"/>
      <c r="NPC37" s="1415"/>
      <c r="NPD37" s="1416"/>
      <c r="NPE37" s="1416"/>
      <c r="NPF37" s="1416"/>
      <c r="NPG37" s="1417"/>
      <c r="NPH37" s="1417"/>
      <c r="NPI37" s="1417"/>
      <c r="NPJ37" s="1417"/>
      <c r="NPK37" s="1415"/>
      <c r="NPL37" s="1415"/>
      <c r="NPM37" s="1415"/>
      <c r="NPN37" s="1416"/>
      <c r="NPO37" s="1416"/>
      <c r="NPP37" s="1416"/>
      <c r="NPQ37" s="1417"/>
      <c r="NPR37" s="1417"/>
      <c r="NPS37" s="1417"/>
      <c r="NPT37" s="1417"/>
      <c r="NPU37" s="1415"/>
      <c r="NPV37" s="1415"/>
      <c r="NPW37" s="1415"/>
      <c r="NPX37" s="1416"/>
      <c r="NPY37" s="1416"/>
      <c r="NPZ37" s="1416"/>
      <c r="NQA37" s="1417"/>
      <c r="NQB37" s="1417"/>
      <c r="NQC37" s="1417"/>
      <c r="NQD37" s="1417"/>
      <c r="NQE37" s="1415"/>
      <c r="NQF37" s="1415"/>
      <c r="NQG37" s="1415"/>
      <c r="NQH37" s="1416"/>
      <c r="NQI37" s="1416"/>
      <c r="NQJ37" s="1416"/>
      <c r="NQK37" s="1417"/>
      <c r="NQL37" s="1417"/>
      <c r="NQM37" s="1417"/>
      <c r="NQN37" s="1417"/>
      <c r="NQO37" s="1415"/>
      <c r="NQP37" s="1415"/>
      <c r="NQQ37" s="1415"/>
      <c r="NQR37" s="1416"/>
      <c r="NQS37" s="1416"/>
      <c r="NQT37" s="1416"/>
      <c r="NQU37" s="1417"/>
      <c r="NQV37" s="1417"/>
      <c r="NQW37" s="1417"/>
      <c r="NQX37" s="1417"/>
      <c r="NQY37" s="1415"/>
      <c r="NQZ37" s="1415"/>
      <c r="NRA37" s="1415"/>
      <c r="NRB37" s="1416"/>
      <c r="NRC37" s="1416"/>
      <c r="NRD37" s="1416"/>
      <c r="NRE37" s="1417"/>
      <c r="NRF37" s="1417"/>
      <c r="NRG37" s="1417"/>
      <c r="NRH37" s="1417"/>
      <c r="NRI37" s="1415"/>
      <c r="NRJ37" s="1415"/>
      <c r="NRK37" s="1415"/>
      <c r="NRL37" s="1416"/>
      <c r="NRM37" s="1416"/>
      <c r="NRN37" s="1416"/>
      <c r="NRO37" s="1417"/>
      <c r="NRP37" s="1417"/>
      <c r="NRQ37" s="1417"/>
      <c r="NRR37" s="1417"/>
      <c r="NRS37" s="1415"/>
      <c r="NRT37" s="1415"/>
      <c r="NRU37" s="1415"/>
      <c r="NRV37" s="1416"/>
      <c r="NRW37" s="1416"/>
      <c r="NRX37" s="1416"/>
      <c r="NRY37" s="1417"/>
      <c r="NRZ37" s="1417"/>
      <c r="NSA37" s="1417"/>
      <c r="NSB37" s="1417"/>
      <c r="NSC37" s="1415"/>
      <c r="NSD37" s="1415"/>
      <c r="NSE37" s="1415"/>
      <c r="NSF37" s="1416"/>
      <c r="NSG37" s="1416"/>
      <c r="NSH37" s="1416"/>
      <c r="NSI37" s="1417"/>
      <c r="NSJ37" s="1417"/>
      <c r="NSK37" s="1417"/>
      <c r="NSL37" s="1417"/>
      <c r="NSM37" s="1415"/>
      <c r="NSN37" s="1415"/>
      <c r="NSO37" s="1415"/>
      <c r="NSP37" s="1416"/>
      <c r="NSQ37" s="1416"/>
      <c r="NSR37" s="1416"/>
      <c r="NSS37" s="1417"/>
      <c r="NST37" s="1417"/>
      <c r="NSU37" s="1417"/>
      <c r="NSV37" s="1417"/>
      <c r="NSW37" s="1415"/>
      <c r="NSX37" s="1415"/>
      <c r="NSY37" s="1415"/>
      <c r="NSZ37" s="1416"/>
      <c r="NTA37" s="1416"/>
      <c r="NTB37" s="1416"/>
      <c r="NTC37" s="1417"/>
      <c r="NTD37" s="1417"/>
      <c r="NTE37" s="1417"/>
      <c r="NTF37" s="1417"/>
      <c r="NTG37" s="1415"/>
      <c r="NTH37" s="1415"/>
      <c r="NTI37" s="1415"/>
      <c r="NTJ37" s="1416"/>
      <c r="NTK37" s="1416"/>
      <c r="NTL37" s="1416"/>
      <c r="NTM37" s="1417"/>
      <c r="NTN37" s="1417"/>
      <c r="NTO37" s="1417"/>
      <c r="NTP37" s="1417"/>
      <c r="NTQ37" s="1415"/>
      <c r="NTR37" s="1415"/>
      <c r="NTS37" s="1415"/>
      <c r="NTT37" s="1416"/>
      <c r="NTU37" s="1416"/>
      <c r="NTV37" s="1416"/>
      <c r="NTW37" s="1417"/>
      <c r="NTX37" s="1417"/>
      <c r="NTY37" s="1417"/>
      <c r="NTZ37" s="1417"/>
      <c r="NUA37" s="1415"/>
      <c r="NUB37" s="1415"/>
      <c r="NUC37" s="1415"/>
      <c r="NUD37" s="1416"/>
      <c r="NUE37" s="1416"/>
      <c r="NUF37" s="1416"/>
      <c r="NUG37" s="1417"/>
      <c r="NUH37" s="1417"/>
      <c r="NUI37" s="1417"/>
      <c r="NUJ37" s="1417"/>
      <c r="NUK37" s="1415"/>
      <c r="NUL37" s="1415"/>
      <c r="NUM37" s="1415"/>
      <c r="NUN37" s="1416"/>
      <c r="NUO37" s="1416"/>
      <c r="NUP37" s="1416"/>
      <c r="NUQ37" s="1417"/>
      <c r="NUR37" s="1417"/>
      <c r="NUS37" s="1417"/>
      <c r="NUT37" s="1417"/>
      <c r="NUU37" s="1415"/>
      <c r="NUV37" s="1415"/>
      <c r="NUW37" s="1415"/>
      <c r="NUX37" s="1416"/>
      <c r="NUY37" s="1416"/>
      <c r="NUZ37" s="1416"/>
      <c r="NVA37" s="1417"/>
      <c r="NVB37" s="1417"/>
      <c r="NVC37" s="1417"/>
      <c r="NVD37" s="1417"/>
      <c r="NVE37" s="1415"/>
      <c r="NVF37" s="1415"/>
      <c r="NVG37" s="1415"/>
      <c r="NVH37" s="1416"/>
      <c r="NVI37" s="1416"/>
      <c r="NVJ37" s="1416"/>
      <c r="NVK37" s="1417"/>
      <c r="NVL37" s="1417"/>
      <c r="NVM37" s="1417"/>
      <c r="NVN37" s="1417"/>
      <c r="NVO37" s="1415"/>
      <c r="NVP37" s="1415"/>
      <c r="NVQ37" s="1415"/>
      <c r="NVR37" s="1416"/>
      <c r="NVS37" s="1416"/>
      <c r="NVT37" s="1416"/>
      <c r="NVU37" s="1417"/>
      <c r="NVV37" s="1417"/>
      <c r="NVW37" s="1417"/>
      <c r="NVX37" s="1417"/>
      <c r="NVY37" s="1415"/>
      <c r="NVZ37" s="1415"/>
      <c r="NWA37" s="1415"/>
      <c r="NWB37" s="1416"/>
      <c r="NWC37" s="1416"/>
      <c r="NWD37" s="1416"/>
      <c r="NWE37" s="1417"/>
      <c r="NWF37" s="1417"/>
      <c r="NWG37" s="1417"/>
      <c r="NWH37" s="1417"/>
      <c r="NWI37" s="1415"/>
      <c r="NWJ37" s="1415"/>
      <c r="NWK37" s="1415"/>
      <c r="NWL37" s="1416"/>
      <c r="NWM37" s="1416"/>
      <c r="NWN37" s="1416"/>
      <c r="NWO37" s="1417"/>
      <c r="NWP37" s="1417"/>
      <c r="NWQ37" s="1417"/>
      <c r="NWR37" s="1417"/>
      <c r="NWS37" s="1415"/>
      <c r="NWT37" s="1415"/>
      <c r="NWU37" s="1415"/>
      <c r="NWV37" s="1416"/>
      <c r="NWW37" s="1416"/>
      <c r="NWX37" s="1416"/>
      <c r="NWY37" s="1417"/>
      <c r="NWZ37" s="1417"/>
      <c r="NXA37" s="1417"/>
      <c r="NXB37" s="1417"/>
      <c r="NXC37" s="1415"/>
      <c r="NXD37" s="1415"/>
      <c r="NXE37" s="1415"/>
      <c r="NXF37" s="1416"/>
      <c r="NXG37" s="1416"/>
      <c r="NXH37" s="1416"/>
      <c r="NXI37" s="1417"/>
      <c r="NXJ37" s="1417"/>
      <c r="NXK37" s="1417"/>
      <c r="NXL37" s="1417"/>
      <c r="NXM37" s="1415"/>
      <c r="NXN37" s="1415"/>
      <c r="NXO37" s="1415"/>
      <c r="NXP37" s="1416"/>
      <c r="NXQ37" s="1416"/>
      <c r="NXR37" s="1416"/>
      <c r="NXS37" s="1417"/>
      <c r="NXT37" s="1417"/>
      <c r="NXU37" s="1417"/>
      <c r="NXV37" s="1417"/>
      <c r="NXW37" s="1415"/>
      <c r="NXX37" s="1415"/>
      <c r="NXY37" s="1415"/>
      <c r="NXZ37" s="1416"/>
      <c r="NYA37" s="1416"/>
      <c r="NYB37" s="1416"/>
      <c r="NYC37" s="1417"/>
      <c r="NYD37" s="1417"/>
      <c r="NYE37" s="1417"/>
      <c r="NYF37" s="1417"/>
      <c r="NYG37" s="1415"/>
      <c r="NYH37" s="1415"/>
      <c r="NYI37" s="1415"/>
      <c r="NYJ37" s="1416"/>
      <c r="NYK37" s="1416"/>
      <c r="NYL37" s="1416"/>
      <c r="NYM37" s="1417"/>
      <c r="NYN37" s="1417"/>
      <c r="NYO37" s="1417"/>
      <c r="NYP37" s="1417"/>
      <c r="NYQ37" s="1415"/>
      <c r="NYR37" s="1415"/>
      <c r="NYS37" s="1415"/>
      <c r="NYT37" s="1416"/>
      <c r="NYU37" s="1416"/>
      <c r="NYV37" s="1416"/>
      <c r="NYW37" s="1417"/>
      <c r="NYX37" s="1417"/>
      <c r="NYY37" s="1417"/>
      <c r="NYZ37" s="1417"/>
      <c r="NZA37" s="1415"/>
      <c r="NZB37" s="1415"/>
      <c r="NZC37" s="1415"/>
      <c r="NZD37" s="1416"/>
      <c r="NZE37" s="1416"/>
      <c r="NZF37" s="1416"/>
      <c r="NZG37" s="1417"/>
      <c r="NZH37" s="1417"/>
      <c r="NZI37" s="1417"/>
      <c r="NZJ37" s="1417"/>
      <c r="NZK37" s="1415"/>
      <c r="NZL37" s="1415"/>
      <c r="NZM37" s="1415"/>
      <c r="NZN37" s="1416"/>
      <c r="NZO37" s="1416"/>
      <c r="NZP37" s="1416"/>
      <c r="NZQ37" s="1417"/>
      <c r="NZR37" s="1417"/>
      <c r="NZS37" s="1417"/>
      <c r="NZT37" s="1417"/>
      <c r="NZU37" s="1415"/>
      <c r="NZV37" s="1415"/>
      <c r="NZW37" s="1415"/>
      <c r="NZX37" s="1416"/>
      <c r="NZY37" s="1416"/>
      <c r="NZZ37" s="1416"/>
      <c r="OAA37" s="1417"/>
      <c r="OAB37" s="1417"/>
      <c r="OAC37" s="1417"/>
      <c r="OAD37" s="1417"/>
      <c r="OAE37" s="1415"/>
      <c r="OAF37" s="1415"/>
      <c r="OAG37" s="1415"/>
      <c r="OAH37" s="1416"/>
      <c r="OAI37" s="1416"/>
      <c r="OAJ37" s="1416"/>
      <c r="OAK37" s="1417"/>
      <c r="OAL37" s="1417"/>
      <c r="OAM37" s="1417"/>
      <c r="OAN37" s="1417"/>
      <c r="OAO37" s="1415"/>
      <c r="OAP37" s="1415"/>
      <c r="OAQ37" s="1415"/>
      <c r="OAR37" s="1416"/>
      <c r="OAS37" s="1416"/>
      <c r="OAT37" s="1416"/>
      <c r="OAU37" s="1417"/>
      <c r="OAV37" s="1417"/>
      <c r="OAW37" s="1417"/>
      <c r="OAX37" s="1417"/>
      <c r="OAY37" s="1415"/>
      <c r="OAZ37" s="1415"/>
      <c r="OBA37" s="1415"/>
      <c r="OBB37" s="1416"/>
      <c r="OBC37" s="1416"/>
      <c r="OBD37" s="1416"/>
      <c r="OBE37" s="1417"/>
      <c r="OBF37" s="1417"/>
      <c r="OBG37" s="1417"/>
      <c r="OBH37" s="1417"/>
      <c r="OBI37" s="1415"/>
      <c r="OBJ37" s="1415"/>
      <c r="OBK37" s="1415"/>
      <c r="OBL37" s="1416"/>
      <c r="OBM37" s="1416"/>
      <c r="OBN37" s="1416"/>
      <c r="OBO37" s="1417"/>
      <c r="OBP37" s="1417"/>
      <c r="OBQ37" s="1417"/>
      <c r="OBR37" s="1417"/>
      <c r="OBS37" s="1415"/>
      <c r="OBT37" s="1415"/>
      <c r="OBU37" s="1415"/>
      <c r="OBV37" s="1416"/>
      <c r="OBW37" s="1416"/>
      <c r="OBX37" s="1416"/>
      <c r="OBY37" s="1417"/>
      <c r="OBZ37" s="1417"/>
      <c r="OCA37" s="1417"/>
      <c r="OCB37" s="1417"/>
      <c r="OCC37" s="1415"/>
      <c r="OCD37" s="1415"/>
      <c r="OCE37" s="1415"/>
      <c r="OCF37" s="1416"/>
      <c r="OCG37" s="1416"/>
      <c r="OCH37" s="1416"/>
      <c r="OCI37" s="1417"/>
      <c r="OCJ37" s="1417"/>
      <c r="OCK37" s="1417"/>
      <c r="OCL37" s="1417"/>
      <c r="OCM37" s="1415"/>
      <c r="OCN37" s="1415"/>
      <c r="OCO37" s="1415"/>
      <c r="OCP37" s="1416"/>
      <c r="OCQ37" s="1416"/>
      <c r="OCR37" s="1416"/>
      <c r="OCS37" s="1417"/>
      <c r="OCT37" s="1417"/>
      <c r="OCU37" s="1417"/>
      <c r="OCV37" s="1417"/>
      <c r="OCW37" s="1415"/>
      <c r="OCX37" s="1415"/>
      <c r="OCY37" s="1415"/>
      <c r="OCZ37" s="1416"/>
      <c r="ODA37" s="1416"/>
      <c r="ODB37" s="1416"/>
      <c r="ODC37" s="1417"/>
      <c r="ODD37" s="1417"/>
      <c r="ODE37" s="1417"/>
      <c r="ODF37" s="1417"/>
      <c r="ODG37" s="1415"/>
      <c r="ODH37" s="1415"/>
      <c r="ODI37" s="1415"/>
      <c r="ODJ37" s="1416"/>
      <c r="ODK37" s="1416"/>
      <c r="ODL37" s="1416"/>
      <c r="ODM37" s="1417"/>
      <c r="ODN37" s="1417"/>
      <c r="ODO37" s="1417"/>
      <c r="ODP37" s="1417"/>
      <c r="ODQ37" s="1415"/>
      <c r="ODR37" s="1415"/>
      <c r="ODS37" s="1415"/>
      <c r="ODT37" s="1416"/>
      <c r="ODU37" s="1416"/>
      <c r="ODV37" s="1416"/>
      <c r="ODW37" s="1417"/>
      <c r="ODX37" s="1417"/>
      <c r="ODY37" s="1417"/>
      <c r="ODZ37" s="1417"/>
      <c r="OEA37" s="1415"/>
      <c r="OEB37" s="1415"/>
      <c r="OEC37" s="1415"/>
      <c r="OED37" s="1416"/>
      <c r="OEE37" s="1416"/>
      <c r="OEF37" s="1416"/>
      <c r="OEG37" s="1417"/>
      <c r="OEH37" s="1417"/>
      <c r="OEI37" s="1417"/>
      <c r="OEJ37" s="1417"/>
      <c r="OEK37" s="1415"/>
      <c r="OEL37" s="1415"/>
      <c r="OEM37" s="1415"/>
      <c r="OEN37" s="1416"/>
      <c r="OEO37" s="1416"/>
      <c r="OEP37" s="1416"/>
      <c r="OEQ37" s="1417"/>
      <c r="OER37" s="1417"/>
      <c r="OES37" s="1417"/>
      <c r="OET37" s="1417"/>
      <c r="OEU37" s="1415"/>
      <c r="OEV37" s="1415"/>
      <c r="OEW37" s="1415"/>
      <c r="OEX37" s="1416"/>
      <c r="OEY37" s="1416"/>
      <c r="OEZ37" s="1416"/>
      <c r="OFA37" s="1417"/>
      <c r="OFB37" s="1417"/>
      <c r="OFC37" s="1417"/>
      <c r="OFD37" s="1417"/>
      <c r="OFE37" s="1415"/>
      <c r="OFF37" s="1415"/>
      <c r="OFG37" s="1415"/>
      <c r="OFH37" s="1416"/>
      <c r="OFI37" s="1416"/>
      <c r="OFJ37" s="1416"/>
      <c r="OFK37" s="1417"/>
      <c r="OFL37" s="1417"/>
      <c r="OFM37" s="1417"/>
      <c r="OFN37" s="1417"/>
      <c r="OFO37" s="1415"/>
      <c r="OFP37" s="1415"/>
      <c r="OFQ37" s="1415"/>
      <c r="OFR37" s="1416"/>
      <c r="OFS37" s="1416"/>
      <c r="OFT37" s="1416"/>
      <c r="OFU37" s="1417"/>
      <c r="OFV37" s="1417"/>
      <c r="OFW37" s="1417"/>
      <c r="OFX37" s="1417"/>
      <c r="OFY37" s="1415"/>
      <c r="OFZ37" s="1415"/>
      <c r="OGA37" s="1415"/>
      <c r="OGB37" s="1416"/>
      <c r="OGC37" s="1416"/>
      <c r="OGD37" s="1416"/>
      <c r="OGE37" s="1417"/>
      <c r="OGF37" s="1417"/>
      <c r="OGG37" s="1417"/>
      <c r="OGH37" s="1417"/>
      <c r="OGI37" s="1415"/>
      <c r="OGJ37" s="1415"/>
      <c r="OGK37" s="1415"/>
      <c r="OGL37" s="1416"/>
      <c r="OGM37" s="1416"/>
      <c r="OGN37" s="1416"/>
      <c r="OGO37" s="1417"/>
      <c r="OGP37" s="1417"/>
      <c r="OGQ37" s="1417"/>
      <c r="OGR37" s="1417"/>
      <c r="OGS37" s="1415"/>
      <c r="OGT37" s="1415"/>
      <c r="OGU37" s="1415"/>
      <c r="OGV37" s="1416"/>
      <c r="OGW37" s="1416"/>
      <c r="OGX37" s="1416"/>
      <c r="OGY37" s="1417"/>
      <c r="OGZ37" s="1417"/>
      <c r="OHA37" s="1417"/>
      <c r="OHB37" s="1417"/>
      <c r="OHC37" s="1415"/>
      <c r="OHD37" s="1415"/>
      <c r="OHE37" s="1415"/>
      <c r="OHF37" s="1416"/>
      <c r="OHG37" s="1416"/>
      <c r="OHH37" s="1416"/>
      <c r="OHI37" s="1417"/>
      <c r="OHJ37" s="1417"/>
      <c r="OHK37" s="1417"/>
      <c r="OHL37" s="1417"/>
      <c r="OHM37" s="1415"/>
      <c r="OHN37" s="1415"/>
      <c r="OHO37" s="1415"/>
      <c r="OHP37" s="1416"/>
      <c r="OHQ37" s="1416"/>
      <c r="OHR37" s="1416"/>
      <c r="OHS37" s="1417"/>
      <c r="OHT37" s="1417"/>
      <c r="OHU37" s="1417"/>
      <c r="OHV37" s="1417"/>
      <c r="OHW37" s="1415"/>
      <c r="OHX37" s="1415"/>
      <c r="OHY37" s="1415"/>
      <c r="OHZ37" s="1416"/>
      <c r="OIA37" s="1416"/>
      <c r="OIB37" s="1416"/>
      <c r="OIC37" s="1417"/>
      <c r="OID37" s="1417"/>
      <c r="OIE37" s="1417"/>
      <c r="OIF37" s="1417"/>
      <c r="OIG37" s="1415"/>
      <c r="OIH37" s="1415"/>
      <c r="OII37" s="1415"/>
      <c r="OIJ37" s="1416"/>
      <c r="OIK37" s="1416"/>
      <c r="OIL37" s="1416"/>
      <c r="OIM37" s="1417"/>
      <c r="OIN37" s="1417"/>
      <c r="OIO37" s="1417"/>
      <c r="OIP37" s="1417"/>
      <c r="OIQ37" s="1415"/>
      <c r="OIR37" s="1415"/>
      <c r="OIS37" s="1415"/>
      <c r="OIT37" s="1416"/>
      <c r="OIU37" s="1416"/>
      <c r="OIV37" s="1416"/>
      <c r="OIW37" s="1417"/>
      <c r="OIX37" s="1417"/>
      <c r="OIY37" s="1417"/>
      <c r="OIZ37" s="1417"/>
      <c r="OJA37" s="1415"/>
      <c r="OJB37" s="1415"/>
      <c r="OJC37" s="1415"/>
      <c r="OJD37" s="1416"/>
      <c r="OJE37" s="1416"/>
      <c r="OJF37" s="1416"/>
      <c r="OJG37" s="1417"/>
      <c r="OJH37" s="1417"/>
      <c r="OJI37" s="1417"/>
      <c r="OJJ37" s="1417"/>
      <c r="OJK37" s="1415"/>
      <c r="OJL37" s="1415"/>
      <c r="OJM37" s="1415"/>
      <c r="OJN37" s="1416"/>
      <c r="OJO37" s="1416"/>
      <c r="OJP37" s="1416"/>
      <c r="OJQ37" s="1417"/>
      <c r="OJR37" s="1417"/>
      <c r="OJS37" s="1417"/>
      <c r="OJT37" s="1417"/>
      <c r="OJU37" s="1415"/>
      <c r="OJV37" s="1415"/>
      <c r="OJW37" s="1415"/>
      <c r="OJX37" s="1416"/>
      <c r="OJY37" s="1416"/>
      <c r="OJZ37" s="1416"/>
      <c r="OKA37" s="1417"/>
      <c r="OKB37" s="1417"/>
      <c r="OKC37" s="1417"/>
      <c r="OKD37" s="1417"/>
      <c r="OKE37" s="1415"/>
      <c r="OKF37" s="1415"/>
      <c r="OKG37" s="1415"/>
      <c r="OKH37" s="1416"/>
      <c r="OKI37" s="1416"/>
      <c r="OKJ37" s="1416"/>
      <c r="OKK37" s="1417"/>
      <c r="OKL37" s="1417"/>
      <c r="OKM37" s="1417"/>
      <c r="OKN37" s="1417"/>
      <c r="OKO37" s="1415"/>
      <c r="OKP37" s="1415"/>
      <c r="OKQ37" s="1415"/>
      <c r="OKR37" s="1416"/>
      <c r="OKS37" s="1416"/>
      <c r="OKT37" s="1416"/>
      <c r="OKU37" s="1417"/>
      <c r="OKV37" s="1417"/>
      <c r="OKW37" s="1417"/>
      <c r="OKX37" s="1417"/>
      <c r="OKY37" s="1415"/>
      <c r="OKZ37" s="1415"/>
      <c r="OLA37" s="1415"/>
      <c r="OLB37" s="1416"/>
      <c r="OLC37" s="1416"/>
      <c r="OLD37" s="1416"/>
      <c r="OLE37" s="1417"/>
      <c r="OLF37" s="1417"/>
      <c r="OLG37" s="1417"/>
      <c r="OLH37" s="1417"/>
      <c r="OLI37" s="1415"/>
      <c r="OLJ37" s="1415"/>
      <c r="OLK37" s="1415"/>
      <c r="OLL37" s="1416"/>
      <c r="OLM37" s="1416"/>
      <c r="OLN37" s="1416"/>
      <c r="OLO37" s="1417"/>
      <c r="OLP37" s="1417"/>
      <c r="OLQ37" s="1417"/>
      <c r="OLR37" s="1417"/>
      <c r="OLS37" s="1415"/>
      <c r="OLT37" s="1415"/>
      <c r="OLU37" s="1415"/>
      <c r="OLV37" s="1416"/>
      <c r="OLW37" s="1416"/>
      <c r="OLX37" s="1416"/>
      <c r="OLY37" s="1417"/>
      <c r="OLZ37" s="1417"/>
      <c r="OMA37" s="1417"/>
      <c r="OMB37" s="1417"/>
      <c r="OMC37" s="1415"/>
      <c r="OMD37" s="1415"/>
      <c r="OME37" s="1415"/>
      <c r="OMF37" s="1416"/>
      <c r="OMG37" s="1416"/>
      <c r="OMH37" s="1416"/>
      <c r="OMI37" s="1417"/>
      <c r="OMJ37" s="1417"/>
      <c r="OMK37" s="1417"/>
      <c r="OML37" s="1417"/>
      <c r="OMM37" s="1415"/>
      <c r="OMN37" s="1415"/>
      <c r="OMO37" s="1415"/>
      <c r="OMP37" s="1416"/>
      <c r="OMQ37" s="1416"/>
      <c r="OMR37" s="1416"/>
      <c r="OMS37" s="1417"/>
      <c r="OMT37" s="1417"/>
      <c r="OMU37" s="1417"/>
      <c r="OMV37" s="1417"/>
      <c r="OMW37" s="1415"/>
      <c r="OMX37" s="1415"/>
      <c r="OMY37" s="1415"/>
      <c r="OMZ37" s="1416"/>
      <c r="ONA37" s="1416"/>
      <c r="ONB37" s="1416"/>
      <c r="ONC37" s="1417"/>
      <c r="OND37" s="1417"/>
      <c r="ONE37" s="1417"/>
      <c r="ONF37" s="1417"/>
      <c r="ONG37" s="1415"/>
      <c r="ONH37" s="1415"/>
      <c r="ONI37" s="1415"/>
      <c r="ONJ37" s="1416"/>
      <c r="ONK37" s="1416"/>
      <c r="ONL37" s="1416"/>
      <c r="ONM37" s="1417"/>
      <c r="ONN37" s="1417"/>
      <c r="ONO37" s="1417"/>
      <c r="ONP37" s="1417"/>
      <c r="ONQ37" s="1415"/>
      <c r="ONR37" s="1415"/>
      <c r="ONS37" s="1415"/>
      <c r="ONT37" s="1416"/>
      <c r="ONU37" s="1416"/>
      <c r="ONV37" s="1416"/>
      <c r="ONW37" s="1417"/>
      <c r="ONX37" s="1417"/>
      <c r="ONY37" s="1417"/>
      <c r="ONZ37" s="1417"/>
      <c r="OOA37" s="1415"/>
      <c r="OOB37" s="1415"/>
      <c r="OOC37" s="1415"/>
      <c r="OOD37" s="1416"/>
      <c r="OOE37" s="1416"/>
      <c r="OOF37" s="1416"/>
      <c r="OOG37" s="1417"/>
      <c r="OOH37" s="1417"/>
      <c r="OOI37" s="1417"/>
      <c r="OOJ37" s="1417"/>
      <c r="OOK37" s="1415"/>
      <c r="OOL37" s="1415"/>
      <c r="OOM37" s="1415"/>
      <c r="OON37" s="1416"/>
      <c r="OOO37" s="1416"/>
      <c r="OOP37" s="1416"/>
      <c r="OOQ37" s="1417"/>
      <c r="OOR37" s="1417"/>
      <c r="OOS37" s="1417"/>
      <c r="OOT37" s="1417"/>
      <c r="OOU37" s="1415"/>
      <c r="OOV37" s="1415"/>
      <c r="OOW37" s="1415"/>
      <c r="OOX37" s="1416"/>
      <c r="OOY37" s="1416"/>
      <c r="OOZ37" s="1416"/>
      <c r="OPA37" s="1417"/>
      <c r="OPB37" s="1417"/>
      <c r="OPC37" s="1417"/>
      <c r="OPD37" s="1417"/>
      <c r="OPE37" s="1415"/>
      <c r="OPF37" s="1415"/>
      <c r="OPG37" s="1415"/>
      <c r="OPH37" s="1416"/>
      <c r="OPI37" s="1416"/>
      <c r="OPJ37" s="1416"/>
      <c r="OPK37" s="1417"/>
      <c r="OPL37" s="1417"/>
      <c r="OPM37" s="1417"/>
      <c r="OPN37" s="1417"/>
      <c r="OPO37" s="1415"/>
      <c r="OPP37" s="1415"/>
      <c r="OPQ37" s="1415"/>
      <c r="OPR37" s="1416"/>
      <c r="OPS37" s="1416"/>
      <c r="OPT37" s="1416"/>
      <c r="OPU37" s="1417"/>
      <c r="OPV37" s="1417"/>
      <c r="OPW37" s="1417"/>
      <c r="OPX37" s="1417"/>
      <c r="OPY37" s="1415"/>
      <c r="OPZ37" s="1415"/>
      <c r="OQA37" s="1415"/>
      <c r="OQB37" s="1416"/>
      <c r="OQC37" s="1416"/>
      <c r="OQD37" s="1416"/>
      <c r="OQE37" s="1417"/>
      <c r="OQF37" s="1417"/>
      <c r="OQG37" s="1417"/>
      <c r="OQH37" s="1417"/>
      <c r="OQI37" s="1415"/>
      <c r="OQJ37" s="1415"/>
      <c r="OQK37" s="1415"/>
      <c r="OQL37" s="1416"/>
      <c r="OQM37" s="1416"/>
      <c r="OQN37" s="1416"/>
      <c r="OQO37" s="1417"/>
      <c r="OQP37" s="1417"/>
      <c r="OQQ37" s="1417"/>
      <c r="OQR37" s="1417"/>
      <c r="OQS37" s="1415"/>
      <c r="OQT37" s="1415"/>
      <c r="OQU37" s="1415"/>
      <c r="OQV37" s="1416"/>
      <c r="OQW37" s="1416"/>
      <c r="OQX37" s="1416"/>
      <c r="OQY37" s="1417"/>
      <c r="OQZ37" s="1417"/>
      <c r="ORA37" s="1417"/>
      <c r="ORB37" s="1417"/>
      <c r="ORC37" s="1415"/>
      <c r="ORD37" s="1415"/>
      <c r="ORE37" s="1415"/>
      <c r="ORF37" s="1416"/>
      <c r="ORG37" s="1416"/>
      <c r="ORH37" s="1416"/>
      <c r="ORI37" s="1417"/>
      <c r="ORJ37" s="1417"/>
      <c r="ORK37" s="1417"/>
      <c r="ORL37" s="1417"/>
      <c r="ORM37" s="1415"/>
      <c r="ORN37" s="1415"/>
      <c r="ORO37" s="1415"/>
      <c r="ORP37" s="1416"/>
      <c r="ORQ37" s="1416"/>
      <c r="ORR37" s="1416"/>
      <c r="ORS37" s="1417"/>
      <c r="ORT37" s="1417"/>
      <c r="ORU37" s="1417"/>
      <c r="ORV37" s="1417"/>
      <c r="ORW37" s="1415"/>
      <c r="ORX37" s="1415"/>
      <c r="ORY37" s="1415"/>
      <c r="ORZ37" s="1416"/>
      <c r="OSA37" s="1416"/>
      <c r="OSB37" s="1416"/>
      <c r="OSC37" s="1417"/>
      <c r="OSD37" s="1417"/>
      <c r="OSE37" s="1417"/>
      <c r="OSF37" s="1417"/>
      <c r="OSG37" s="1415"/>
      <c r="OSH37" s="1415"/>
      <c r="OSI37" s="1415"/>
      <c r="OSJ37" s="1416"/>
      <c r="OSK37" s="1416"/>
      <c r="OSL37" s="1416"/>
      <c r="OSM37" s="1417"/>
      <c r="OSN37" s="1417"/>
      <c r="OSO37" s="1417"/>
      <c r="OSP37" s="1417"/>
      <c r="OSQ37" s="1415"/>
      <c r="OSR37" s="1415"/>
      <c r="OSS37" s="1415"/>
      <c r="OST37" s="1416"/>
      <c r="OSU37" s="1416"/>
      <c r="OSV37" s="1416"/>
      <c r="OSW37" s="1417"/>
      <c r="OSX37" s="1417"/>
      <c r="OSY37" s="1417"/>
      <c r="OSZ37" s="1417"/>
      <c r="OTA37" s="1415"/>
      <c r="OTB37" s="1415"/>
      <c r="OTC37" s="1415"/>
      <c r="OTD37" s="1416"/>
      <c r="OTE37" s="1416"/>
      <c r="OTF37" s="1416"/>
      <c r="OTG37" s="1417"/>
      <c r="OTH37" s="1417"/>
      <c r="OTI37" s="1417"/>
      <c r="OTJ37" s="1417"/>
      <c r="OTK37" s="1415"/>
      <c r="OTL37" s="1415"/>
      <c r="OTM37" s="1415"/>
      <c r="OTN37" s="1416"/>
      <c r="OTO37" s="1416"/>
      <c r="OTP37" s="1416"/>
      <c r="OTQ37" s="1417"/>
      <c r="OTR37" s="1417"/>
      <c r="OTS37" s="1417"/>
      <c r="OTT37" s="1417"/>
      <c r="OTU37" s="1415"/>
      <c r="OTV37" s="1415"/>
      <c r="OTW37" s="1415"/>
      <c r="OTX37" s="1416"/>
      <c r="OTY37" s="1416"/>
      <c r="OTZ37" s="1416"/>
      <c r="OUA37" s="1417"/>
      <c r="OUB37" s="1417"/>
      <c r="OUC37" s="1417"/>
      <c r="OUD37" s="1417"/>
      <c r="OUE37" s="1415"/>
      <c r="OUF37" s="1415"/>
      <c r="OUG37" s="1415"/>
      <c r="OUH37" s="1416"/>
      <c r="OUI37" s="1416"/>
      <c r="OUJ37" s="1416"/>
      <c r="OUK37" s="1417"/>
      <c r="OUL37" s="1417"/>
      <c r="OUM37" s="1417"/>
      <c r="OUN37" s="1417"/>
      <c r="OUO37" s="1415"/>
      <c r="OUP37" s="1415"/>
      <c r="OUQ37" s="1415"/>
      <c r="OUR37" s="1416"/>
      <c r="OUS37" s="1416"/>
      <c r="OUT37" s="1416"/>
      <c r="OUU37" s="1417"/>
      <c r="OUV37" s="1417"/>
      <c r="OUW37" s="1417"/>
      <c r="OUX37" s="1417"/>
      <c r="OUY37" s="1415"/>
      <c r="OUZ37" s="1415"/>
      <c r="OVA37" s="1415"/>
      <c r="OVB37" s="1416"/>
      <c r="OVC37" s="1416"/>
      <c r="OVD37" s="1416"/>
      <c r="OVE37" s="1417"/>
      <c r="OVF37" s="1417"/>
      <c r="OVG37" s="1417"/>
      <c r="OVH37" s="1417"/>
      <c r="OVI37" s="1415"/>
      <c r="OVJ37" s="1415"/>
      <c r="OVK37" s="1415"/>
      <c r="OVL37" s="1416"/>
      <c r="OVM37" s="1416"/>
      <c r="OVN37" s="1416"/>
      <c r="OVO37" s="1417"/>
      <c r="OVP37" s="1417"/>
      <c r="OVQ37" s="1417"/>
      <c r="OVR37" s="1417"/>
      <c r="OVS37" s="1415"/>
      <c r="OVT37" s="1415"/>
      <c r="OVU37" s="1415"/>
      <c r="OVV37" s="1416"/>
      <c r="OVW37" s="1416"/>
      <c r="OVX37" s="1416"/>
      <c r="OVY37" s="1417"/>
      <c r="OVZ37" s="1417"/>
      <c r="OWA37" s="1417"/>
      <c r="OWB37" s="1417"/>
      <c r="OWC37" s="1415"/>
      <c r="OWD37" s="1415"/>
      <c r="OWE37" s="1415"/>
      <c r="OWF37" s="1416"/>
      <c r="OWG37" s="1416"/>
      <c r="OWH37" s="1416"/>
      <c r="OWI37" s="1417"/>
      <c r="OWJ37" s="1417"/>
      <c r="OWK37" s="1417"/>
      <c r="OWL37" s="1417"/>
      <c r="OWM37" s="1415"/>
      <c r="OWN37" s="1415"/>
      <c r="OWO37" s="1415"/>
      <c r="OWP37" s="1416"/>
      <c r="OWQ37" s="1416"/>
      <c r="OWR37" s="1416"/>
      <c r="OWS37" s="1417"/>
      <c r="OWT37" s="1417"/>
      <c r="OWU37" s="1417"/>
      <c r="OWV37" s="1417"/>
      <c r="OWW37" s="1415"/>
      <c r="OWX37" s="1415"/>
      <c r="OWY37" s="1415"/>
      <c r="OWZ37" s="1416"/>
      <c r="OXA37" s="1416"/>
      <c r="OXB37" s="1416"/>
      <c r="OXC37" s="1417"/>
      <c r="OXD37" s="1417"/>
      <c r="OXE37" s="1417"/>
      <c r="OXF37" s="1417"/>
      <c r="OXG37" s="1415"/>
      <c r="OXH37" s="1415"/>
      <c r="OXI37" s="1415"/>
      <c r="OXJ37" s="1416"/>
      <c r="OXK37" s="1416"/>
      <c r="OXL37" s="1416"/>
      <c r="OXM37" s="1417"/>
      <c r="OXN37" s="1417"/>
      <c r="OXO37" s="1417"/>
      <c r="OXP37" s="1417"/>
      <c r="OXQ37" s="1415"/>
      <c r="OXR37" s="1415"/>
      <c r="OXS37" s="1415"/>
      <c r="OXT37" s="1416"/>
      <c r="OXU37" s="1416"/>
      <c r="OXV37" s="1416"/>
      <c r="OXW37" s="1417"/>
      <c r="OXX37" s="1417"/>
      <c r="OXY37" s="1417"/>
      <c r="OXZ37" s="1417"/>
      <c r="OYA37" s="1415"/>
      <c r="OYB37" s="1415"/>
      <c r="OYC37" s="1415"/>
      <c r="OYD37" s="1416"/>
      <c r="OYE37" s="1416"/>
      <c r="OYF37" s="1416"/>
      <c r="OYG37" s="1417"/>
      <c r="OYH37" s="1417"/>
      <c r="OYI37" s="1417"/>
      <c r="OYJ37" s="1417"/>
      <c r="OYK37" s="1415"/>
      <c r="OYL37" s="1415"/>
      <c r="OYM37" s="1415"/>
      <c r="OYN37" s="1416"/>
      <c r="OYO37" s="1416"/>
      <c r="OYP37" s="1416"/>
      <c r="OYQ37" s="1417"/>
      <c r="OYR37" s="1417"/>
      <c r="OYS37" s="1417"/>
      <c r="OYT37" s="1417"/>
      <c r="OYU37" s="1415"/>
      <c r="OYV37" s="1415"/>
      <c r="OYW37" s="1415"/>
      <c r="OYX37" s="1416"/>
      <c r="OYY37" s="1416"/>
      <c r="OYZ37" s="1416"/>
      <c r="OZA37" s="1417"/>
      <c r="OZB37" s="1417"/>
      <c r="OZC37" s="1417"/>
      <c r="OZD37" s="1417"/>
      <c r="OZE37" s="1415"/>
      <c r="OZF37" s="1415"/>
      <c r="OZG37" s="1415"/>
      <c r="OZH37" s="1416"/>
      <c r="OZI37" s="1416"/>
      <c r="OZJ37" s="1416"/>
      <c r="OZK37" s="1417"/>
      <c r="OZL37" s="1417"/>
      <c r="OZM37" s="1417"/>
      <c r="OZN37" s="1417"/>
      <c r="OZO37" s="1415"/>
      <c r="OZP37" s="1415"/>
      <c r="OZQ37" s="1415"/>
      <c r="OZR37" s="1416"/>
      <c r="OZS37" s="1416"/>
      <c r="OZT37" s="1416"/>
      <c r="OZU37" s="1417"/>
      <c r="OZV37" s="1417"/>
      <c r="OZW37" s="1417"/>
      <c r="OZX37" s="1417"/>
      <c r="OZY37" s="1415"/>
      <c r="OZZ37" s="1415"/>
      <c r="PAA37" s="1415"/>
      <c r="PAB37" s="1416"/>
      <c r="PAC37" s="1416"/>
      <c r="PAD37" s="1416"/>
      <c r="PAE37" s="1417"/>
      <c r="PAF37" s="1417"/>
      <c r="PAG37" s="1417"/>
      <c r="PAH37" s="1417"/>
      <c r="PAI37" s="1415"/>
      <c r="PAJ37" s="1415"/>
      <c r="PAK37" s="1415"/>
      <c r="PAL37" s="1416"/>
      <c r="PAM37" s="1416"/>
      <c r="PAN37" s="1416"/>
      <c r="PAO37" s="1417"/>
      <c r="PAP37" s="1417"/>
      <c r="PAQ37" s="1417"/>
      <c r="PAR37" s="1417"/>
      <c r="PAS37" s="1415"/>
      <c r="PAT37" s="1415"/>
      <c r="PAU37" s="1415"/>
      <c r="PAV37" s="1416"/>
      <c r="PAW37" s="1416"/>
      <c r="PAX37" s="1416"/>
      <c r="PAY37" s="1417"/>
      <c r="PAZ37" s="1417"/>
      <c r="PBA37" s="1417"/>
      <c r="PBB37" s="1417"/>
      <c r="PBC37" s="1415"/>
      <c r="PBD37" s="1415"/>
      <c r="PBE37" s="1415"/>
      <c r="PBF37" s="1416"/>
      <c r="PBG37" s="1416"/>
      <c r="PBH37" s="1416"/>
      <c r="PBI37" s="1417"/>
      <c r="PBJ37" s="1417"/>
      <c r="PBK37" s="1417"/>
      <c r="PBL37" s="1417"/>
      <c r="PBM37" s="1415"/>
      <c r="PBN37" s="1415"/>
      <c r="PBO37" s="1415"/>
      <c r="PBP37" s="1416"/>
      <c r="PBQ37" s="1416"/>
      <c r="PBR37" s="1416"/>
      <c r="PBS37" s="1417"/>
      <c r="PBT37" s="1417"/>
      <c r="PBU37" s="1417"/>
      <c r="PBV37" s="1417"/>
      <c r="PBW37" s="1415"/>
      <c r="PBX37" s="1415"/>
      <c r="PBY37" s="1415"/>
      <c r="PBZ37" s="1416"/>
      <c r="PCA37" s="1416"/>
      <c r="PCB37" s="1416"/>
      <c r="PCC37" s="1417"/>
      <c r="PCD37" s="1417"/>
      <c r="PCE37" s="1417"/>
      <c r="PCF37" s="1417"/>
      <c r="PCG37" s="1415"/>
      <c r="PCH37" s="1415"/>
      <c r="PCI37" s="1415"/>
      <c r="PCJ37" s="1416"/>
      <c r="PCK37" s="1416"/>
      <c r="PCL37" s="1416"/>
      <c r="PCM37" s="1417"/>
      <c r="PCN37" s="1417"/>
      <c r="PCO37" s="1417"/>
      <c r="PCP37" s="1417"/>
      <c r="PCQ37" s="1415"/>
      <c r="PCR37" s="1415"/>
      <c r="PCS37" s="1415"/>
      <c r="PCT37" s="1416"/>
      <c r="PCU37" s="1416"/>
      <c r="PCV37" s="1416"/>
      <c r="PCW37" s="1417"/>
      <c r="PCX37" s="1417"/>
      <c r="PCY37" s="1417"/>
      <c r="PCZ37" s="1417"/>
      <c r="PDA37" s="1415"/>
      <c r="PDB37" s="1415"/>
      <c r="PDC37" s="1415"/>
      <c r="PDD37" s="1416"/>
      <c r="PDE37" s="1416"/>
      <c r="PDF37" s="1416"/>
      <c r="PDG37" s="1417"/>
      <c r="PDH37" s="1417"/>
      <c r="PDI37" s="1417"/>
      <c r="PDJ37" s="1417"/>
      <c r="PDK37" s="1415"/>
      <c r="PDL37" s="1415"/>
      <c r="PDM37" s="1415"/>
      <c r="PDN37" s="1416"/>
      <c r="PDO37" s="1416"/>
      <c r="PDP37" s="1416"/>
      <c r="PDQ37" s="1417"/>
      <c r="PDR37" s="1417"/>
      <c r="PDS37" s="1417"/>
      <c r="PDT37" s="1417"/>
      <c r="PDU37" s="1415"/>
      <c r="PDV37" s="1415"/>
      <c r="PDW37" s="1415"/>
      <c r="PDX37" s="1416"/>
      <c r="PDY37" s="1416"/>
      <c r="PDZ37" s="1416"/>
      <c r="PEA37" s="1417"/>
      <c r="PEB37" s="1417"/>
      <c r="PEC37" s="1417"/>
      <c r="PED37" s="1417"/>
      <c r="PEE37" s="1415"/>
      <c r="PEF37" s="1415"/>
      <c r="PEG37" s="1415"/>
      <c r="PEH37" s="1416"/>
      <c r="PEI37" s="1416"/>
      <c r="PEJ37" s="1416"/>
      <c r="PEK37" s="1417"/>
      <c r="PEL37" s="1417"/>
      <c r="PEM37" s="1417"/>
      <c r="PEN37" s="1417"/>
      <c r="PEO37" s="1415"/>
      <c r="PEP37" s="1415"/>
      <c r="PEQ37" s="1415"/>
      <c r="PER37" s="1416"/>
      <c r="PES37" s="1416"/>
      <c r="PET37" s="1416"/>
      <c r="PEU37" s="1417"/>
      <c r="PEV37" s="1417"/>
      <c r="PEW37" s="1417"/>
      <c r="PEX37" s="1417"/>
      <c r="PEY37" s="1415"/>
      <c r="PEZ37" s="1415"/>
      <c r="PFA37" s="1415"/>
      <c r="PFB37" s="1416"/>
      <c r="PFC37" s="1416"/>
      <c r="PFD37" s="1416"/>
      <c r="PFE37" s="1417"/>
      <c r="PFF37" s="1417"/>
      <c r="PFG37" s="1417"/>
      <c r="PFH37" s="1417"/>
      <c r="PFI37" s="1415"/>
      <c r="PFJ37" s="1415"/>
      <c r="PFK37" s="1415"/>
      <c r="PFL37" s="1416"/>
      <c r="PFM37" s="1416"/>
      <c r="PFN37" s="1416"/>
      <c r="PFO37" s="1417"/>
      <c r="PFP37" s="1417"/>
      <c r="PFQ37" s="1417"/>
      <c r="PFR37" s="1417"/>
      <c r="PFS37" s="1415"/>
      <c r="PFT37" s="1415"/>
      <c r="PFU37" s="1415"/>
      <c r="PFV37" s="1416"/>
      <c r="PFW37" s="1416"/>
      <c r="PFX37" s="1416"/>
      <c r="PFY37" s="1417"/>
      <c r="PFZ37" s="1417"/>
      <c r="PGA37" s="1417"/>
      <c r="PGB37" s="1417"/>
      <c r="PGC37" s="1415"/>
      <c r="PGD37" s="1415"/>
      <c r="PGE37" s="1415"/>
      <c r="PGF37" s="1416"/>
      <c r="PGG37" s="1416"/>
      <c r="PGH37" s="1416"/>
      <c r="PGI37" s="1417"/>
      <c r="PGJ37" s="1417"/>
      <c r="PGK37" s="1417"/>
      <c r="PGL37" s="1417"/>
      <c r="PGM37" s="1415"/>
      <c r="PGN37" s="1415"/>
      <c r="PGO37" s="1415"/>
      <c r="PGP37" s="1416"/>
      <c r="PGQ37" s="1416"/>
      <c r="PGR37" s="1416"/>
      <c r="PGS37" s="1417"/>
      <c r="PGT37" s="1417"/>
      <c r="PGU37" s="1417"/>
      <c r="PGV37" s="1417"/>
      <c r="PGW37" s="1415"/>
      <c r="PGX37" s="1415"/>
      <c r="PGY37" s="1415"/>
      <c r="PGZ37" s="1416"/>
      <c r="PHA37" s="1416"/>
      <c r="PHB37" s="1416"/>
      <c r="PHC37" s="1417"/>
      <c r="PHD37" s="1417"/>
      <c r="PHE37" s="1417"/>
      <c r="PHF37" s="1417"/>
      <c r="PHG37" s="1415"/>
      <c r="PHH37" s="1415"/>
      <c r="PHI37" s="1415"/>
      <c r="PHJ37" s="1416"/>
      <c r="PHK37" s="1416"/>
      <c r="PHL37" s="1416"/>
      <c r="PHM37" s="1417"/>
      <c r="PHN37" s="1417"/>
      <c r="PHO37" s="1417"/>
      <c r="PHP37" s="1417"/>
      <c r="PHQ37" s="1415"/>
      <c r="PHR37" s="1415"/>
      <c r="PHS37" s="1415"/>
      <c r="PHT37" s="1416"/>
      <c r="PHU37" s="1416"/>
      <c r="PHV37" s="1416"/>
      <c r="PHW37" s="1417"/>
      <c r="PHX37" s="1417"/>
      <c r="PHY37" s="1417"/>
      <c r="PHZ37" s="1417"/>
      <c r="PIA37" s="1415"/>
      <c r="PIB37" s="1415"/>
      <c r="PIC37" s="1415"/>
      <c r="PID37" s="1416"/>
      <c r="PIE37" s="1416"/>
      <c r="PIF37" s="1416"/>
      <c r="PIG37" s="1417"/>
      <c r="PIH37" s="1417"/>
      <c r="PII37" s="1417"/>
      <c r="PIJ37" s="1417"/>
      <c r="PIK37" s="1415"/>
      <c r="PIL37" s="1415"/>
      <c r="PIM37" s="1415"/>
      <c r="PIN37" s="1416"/>
      <c r="PIO37" s="1416"/>
      <c r="PIP37" s="1416"/>
      <c r="PIQ37" s="1417"/>
      <c r="PIR37" s="1417"/>
      <c r="PIS37" s="1417"/>
      <c r="PIT37" s="1417"/>
      <c r="PIU37" s="1415"/>
      <c r="PIV37" s="1415"/>
      <c r="PIW37" s="1415"/>
      <c r="PIX37" s="1416"/>
      <c r="PIY37" s="1416"/>
      <c r="PIZ37" s="1416"/>
      <c r="PJA37" s="1417"/>
      <c r="PJB37" s="1417"/>
      <c r="PJC37" s="1417"/>
      <c r="PJD37" s="1417"/>
      <c r="PJE37" s="1415"/>
      <c r="PJF37" s="1415"/>
      <c r="PJG37" s="1415"/>
      <c r="PJH37" s="1416"/>
      <c r="PJI37" s="1416"/>
      <c r="PJJ37" s="1416"/>
      <c r="PJK37" s="1417"/>
      <c r="PJL37" s="1417"/>
      <c r="PJM37" s="1417"/>
      <c r="PJN37" s="1417"/>
      <c r="PJO37" s="1415"/>
      <c r="PJP37" s="1415"/>
      <c r="PJQ37" s="1415"/>
      <c r="PJR37" s="1416"/>
      <c r="PJS37" s="1416"/>
      <c r="PJT37" s="1416"/>
      <c r="PJU37" s="1417"/>
      <c r="PJV37" s="1417"/>
      <c r="PJW37" s="1417"/>
      <c r="PJX37" s="1417"/>
      <c r="PJY37" s="1415"/>
      <c r="PJZ37" s="1415"/>
      <c r="PKA37" s="1415"/>
      <c r="PKB37" s="1416"/>
      <c r="PKC37" s="1416"/>
      <c r="PKD37" s="1416"/>
      <c r="PKE37" s="1417"/>
      <c r="PKF37" s="1417"/>
      <c r="PKG37" s="1417"/>
      <c r="PKH37" s="1417"/>
      <c r="PKI37" s="1415"/>
      <c r="PKJ37" s="1415"/>
      <c r="PKK37" s="1415"/>
      <c r="PKL37" s="1416"/>
      <c r="PKM37" s="1416"/>
      <c r="PKN37" s="1416"/>
      <c r="PKO37" s="1417"/>
      <c r="PKP37" s="1417"/>
      <c r="PKQ37" s="1417"/>
      <c r="PKR37" s="1417"/>
      <c r="PKS37" s="1415"/>
      <c r="PKT37" s="1415"/>
      <c r="PKU37" s="1415"/>
      <c r="PKV37" s="1416"/>
      <c r="PKW37" s="1416"/>
      <c r="PKX37" s="1416"/>
      <c r="PKY37" s="1417"/>
      <c r="PKZ37" s="1417"/>
      <c r="PLA37" s="1417"/>
      <c r="PLB37" s="1417"/>
      <c r="PLC37" s="1415"/>
      <c r="PLD37" s="1415"/>
      <c r="PLE37" s="1415"/>
      <c r="PLF37" s="1416"/>
      <c r="PLG37" s="1416"/>
      <c r="PLH37" s="1416"/>
      <c r="PLI37" s="1417"/>
      <c r="PLJ37" s="1417"/>
      <c r="PLK37" s="1417"/>
      <c r="PLL37" s="1417"/>
      <c r="PLM37" s="1415"/>
      <c r="PLN37" s="1415"/>
      <c r="PLO37" s="1415"/>
      <c r="PLP37" s="1416"/>
      <c r="PLQ37" s="1416"/>
      <c r="PLR37" s="1416"/>
      <c r="PLS37" s="1417"/>
      <c r="PLT37" s="1417"/>
      <c r="PLU37" s="1417"/>
      <c r="PLV37" s="1417"/>
      <c r="PLW37" s="1415"/>
      <c r="PLX37" s="1415"/>
      <c r="PLY37" s="1415"/>
      <c r="PLZ37" s="1416"/>
      <c r="PMA37" s="1416"/>
      <c r="PMB37" s="1416"/>
      <c r="PMC37" s="1417"/>
      <c r="PMD37" s="1417"/>
      <c r="PME37" s="1417"/>
      <c r="PMF37" s="1417"/>
      <c r="PMG37" s="1415"/>
      <c r="PMH37" s="1415"/>
      <c r="PMI37" s="1415"/>
      <c r="PMJ37" s="1416"/>
      <c r="PMK37" s="1416"/>
      <c r="PML37" s="1416"/>
      <c r="PMM37" s="1417"/>
      <c r="PMN37" s="1417"/>
      <c r="PMO37" s="1417"/>
      <c r="PMP37" s="1417"/>
      <c r="PMQ37" s="1415"/>
      <c r="PMR37" s="1415"/>
      <c r="PMS37" s="1415"/>
      <c r="PMT37" s="1416"/>
      <c r="PMU37" s="1416"/>
      <c r="PMV37" s="1416"/>
      <c r="PMW37" s="1417"/>
      <c r="PMX37" s="1417"/>
      <c r="PMY37" s="1417"/>
      <c r="PMZ37" s="1417"/>
      <c r="PNA37" s="1415"/>
      <c r="PNB37" s="1415"/>
      <c r="PNC37" s="1415"/>
      <c r="PND37" s="1416"/>
      <c r="PNE37" s="1416"/>
      <c r="PNF37" s="1416"/>
      <c r="PNG37" s="1417"/>
      <c r="PNH37" s="1417"/>
      <c r="PNI37" s="1417"/>
      <c r="PNJ37" s="1417"/>
      <c r="PNK37" s="1415"/>
      <c r="PNL37" s="1415"/>
      <c r="PNM37" s="1415"/>
      <c r="PNN37" s="1416"/>
      <c r="PNO37" s="1416"/>
      <c r="PNP37" s="1416"/>
      <c r="PNQ37" s="1417"/>
      <c r="PNR37" s="1417"/>
      <c r="PNS37" s="1417"/>
      <c r="PNT37" s="1417"/>
      <c r="PNU37" s="1415"/>
      <c r="PNV37" s="1415"/>
      <c r="PNW37" s="1415"/>
      <c r="PNX37" s="1416"/>
      <c r="PNY37" s="1416"/>
      <c r="PNZ37" s="1416"/>
      <c r="POA37" s="1417"/>
      <c r="POB37" s="1417"/>
      <c r="POC37" s="1417"/>
      <c r="POD37" s="1417"/>
      <c r="POE37" s="1415"/>
      <c r="POF37" s="1415"/>
      <c r="POG37" s="1415"/>
      <c r="POH37" s="1416"/>
      <c r="POI37" s="1416"/>
      <c r="POJ37" s="1416"/>
      <c r="POK37" s="1417"/>
      <c r="POL37" s="1417"/>
      <c r="POM37" s="1417"/>
      <c r="PON37" s="1417"/>
      <c r="POO37" s="1415"/>
      <c r="POP37" s="1415"/>
      <c r="POQ37" s="1415"/>
      <c r="POR37" s="1416"/>
      <c r="POS37" s="1416"/>
      <c r="POT37" s="1416"/>
      <c r="POU37" s="1417"/>
      <c r="POV37" s="1417"/>
      <c r="POW37" s="1417"/>
      <c r="POX37" s="1417"/>
      <c r="POY37" s="1415"/>
      <c r="POZ37" s="1415"/>
      <c r="PPA37" s="1415"/>
      <c r="PPB37" s="1416"/>
      <c r="PPC37" s="1416"/>
      <c r="PPD37" s="1416"/>
      <c r="PPE37" s="1417"/>
      <c r="PPF37" s="1417"/>
      <c r="PPG37" s="1417"/>
      <c r="PPH37" s="1417"/>
      <c r="PPI37" s="1415"/>
      <c r="PPJ37" s="1415"/>
      <c r="PPK37" s="1415"/>
      <c r="PPL37" s="1416"/>
      <c r="PPM37" s="1416"/>
      <c r="PPN37" s="1416"/>
      <c r="PPO37" s="1417"/>
      <c r="PPP37" s="1417"/>
      <c r="PPQ37" s="1417"/>
      <c r="PPR37" s="1417"/>
      <c r="PPS37" s="1415"/>
      <c r="PPT37" s="1415"/>
      <c r="PPU37" s="1415"/>
      <c r="PPV37" s="1416"/>
      <c r="PPW37" s="1416"/>
      <c r="PPX37" s="1416"/>
      <c r="PPY37" s="1417"/>
      <c r="PPZ37" s="1417"/>
      <c r="PQA37" s="1417"/>
      <c r="PQB37" s="1417"/>
      <c r="PQC37" s="1415"/>
      <c r="PQD37" s="1415"/>
      <c r="PQE37" s="1415"/>
      <c r="PQF37" s="1416"/>
      <c r="PQG37" s="1416"/>
      <c r="PQH37" s="1416"/>
      <c r="PQI37" s="1417"/>
      <c r="PQJ37" s="1417"/>
      <c r="PQK37" s="1417"/>
      <c r="PQL37" s="1417"/>
      <c r="PQM37" s="1415"/>
      <c r="PQN37" s="1415"/>
      <c r="PQO37" s="1415"/>
      <c r="PQP37" s="1416"/>
      <c r="PQQ37" s="1416"/>
      <c r="PQR37" s="1416"/>
      <c r="PQS37" s="1417"/>
      <c r="PQT37" s="1417"/>
      <c r="PQU37" s="1417"/>
      <c r="PQV37" s="1417"/>
      <c r="PQW37" s="1415"/>
      <c r="PQX37" s="1415"/>
      <c r="PQY37" s="1415"/>
      <c r="PQZ37" s="1416"/>
      <c r="PRA37" s="1416"/>
      <c r="PRB37" s="1416"/>
      <c r="PRC37" s="1417"/>
      <c r="PRD37" s="1417"/>
      <c r="PRE37" s="1417"/>
      <c r="PRF37" s="1417"/>
      <c r="PRG37" s="1415"/>
      <c r="PRH37" s="1415"/>
      <c r="PRI37" s="1415"/>
      <c r="PRJ37" s="1416"/>
      <c r="PRK37" s="1416"/>
      <c r="PRL37" s="1416"/>
      <c r="PRM37" s="1417"/>
      <c r="PRN37" s="1417"/>
      <c r="PRO37" s="1417"/>
      <c r="PRP37" s="1417"/>
      <c r="PRQ37" s="1415"/>
      <c r="PRR37" s="1415"/>
      <c r="PRS37" s="1415"/>
      <c r="PRT37" s="1416"/>
      <c r="PRU37" s="1416"/>
      <c r="PRV37" s="1416"/>
      <c r="PRW37" s="1417"/>
      <c r="PRX37" s="1417"/>
      <c r="PRY37" s="1417"/>
      <c r="PRZ37" s="1417"/>
      <c r="PSA37" s="1415"/>
      <c r="PSB37" s="1415"/>
      <c r="PSC37" s="1415"/>
      <c r="PSD37" s="1416"/>
      <c r="PSE37" s="1416"/>
      <c r="PSF37" s="1416"/>
      <c r="PSG37" s="1417"/>
      <c r="PSH37" s="1417"/>
      <c r="PSI37" s="1417"/>
      <c r="PSJ37" s="1417"/>
      <c r="PSK37" s="1415"/>
      <c r="PSL37" s="1415"/>
      <c r="PSM37" s="1415"/>
      <c r="PSN37" s="1416"/>
      <c r="PSO37" s="1416"/>
      <c r="PSP37" s="1416"/>
      <c r="PSQ37" s="1417"/>
      <c r="PSR37" s="1417"/>
      <c r="PSS37" s="1417"/>
      <c r="PST37" s="1417"/>
      <c r="PSU37" s="1415"/>
      <c r="PSV37" s="1415"/>
      <c r="PSW37" s="1415"/>
      <c r="PSX37" s="1416"/>
      <c r="PSY37" s="1416"/>
      <c r="PSZ37" s="1416"/>
      <c r="PTA37" s="1417"/>
      <c r="PTB37" s="1417"/>
      <c r="PTC37" s="1417"/>
      <c r="PTD37" s="1417"/>
      <c r="PTE37" s="1415"/>
      <c r="PTF37" s="1415"/>
      <c r="PTG37" s="1415"/>
      <c r="PTH37" s="1416"/>
      <c r="PTI37" s="1416"/>
      <c r="PTJ37" s="1416"/>
      <c r="PTK37" s="1417"/>
      <c r="PTL37" s="1417"/>
      <c r="PTM37" s="1417"/>
      <c r="PTN37" s="1417"/>
      <c r="PTO37" s="1415"/>
      <c r="PTP37" s="1415"/>
      <c r="PTQ37" s="1415"/>
      <c r="PTR37" s="1416"/>
      <c r="PTS37" s="1416"/>
      <c r="PTT37" s="1416"/>
      <c r="PTU37" s="1417"/>
      <c r="PTV37" s="1417"/>
      <c r="PTW37" s="1417"/>
      <c r="PTX37" s="1417"/>
      <c r="PTY37" s="1415"/>
      <c r="PTZ37" s="1415"/>
      <c r="PUA37" s="1415"/>
      <c r="PUB37" s="1416"/>
      <c r="PUC37" s="1416"/>
      <c r="PUD37" s="1416"/>
      <c r="PUE37" s="1417"/>
      <c r="PUF37" s="1417"/>
      <c r="PUG37" s="1417"/>
      <c r="PUH37" s="1417"/>
      <c r="PUI37" s="1415"/>
      <c r="PUJ37" s="1415"/>
      <c r="PUK37" s="1415"/>
      <c r="PUL37" s="1416"/>
      <c r="PUM37" s="1416"/>
      <c r="PUN37" s="1416"/>
      <c r="PUO37" s="1417"/>
      <c r="PUP37" s="1417"/>
      <c r="PUQ37" s="1417"/>
      <c r="PUR37" s="1417"/>
      <c r="PUS37" s="1415"/>
      <c r="PUT37" s="1415"/>
      <c r="PUU37" s="1415"/>
      <c r="PUV37" s="1416"/>
      <c r="PUW37" s="1416"/>
      <c r="PUX37" s="1416"/>
      <c r="PUY37" s="1417"/>
      <c r="PUZ37" s="1417"/>
      <c r="PVA37" s="1417"/>
      <c r="PVB37" s="1417"/>
      <c r="PVC37" s="1415"/>
      <c r="PVD37" s="1415"/>
      <c r="PVE37" s="1415"/>
      <c r="PVF37" s="1416"/>
      <c r="PVG37" s="1416"/>
      <c r="PVH37" s="1416"/>
      <c r="PVI37" s="1417"/>
      <c r="PVJ37" s="1417"/>
      <c r="PVK37" s="1417"/>
      <c r="PVL37" s="1417"/>
      <c r="PVM37" s="1415"/>
      <c r="PVN37" s="1415"/>
      <c r="PVO37" s="1415"/>
      <c r="PVP37" s="1416"/>
      <c r="PVQ37" s="1416"/>
      <c r="PVR37" s="1416"/>
      <c r="PVS37" s="1417"/>
      <c r="PVT37" s="1417"/>
      <c r="PVU37" s="1417"/>
      <c r="PVV37" s="1417"/>
      <c r="PVW37" s="1415"/>
      <c r="PVX37" s="1415"/>
      <c r="PVY37" s="1415"/>
      <c r="PVZ37" s="1416"/>
      <c r="PWA37" s="1416"/>
      <c r="PWB37" s="1416"/>
      <c r="PWC37" s="1417"/>
      <c r="PWD37" s="1417"/>
      <c r="PWE37" s="1417"/>
      <c r="PWF37" s="1417"/>
      <c r="PWG37" s="1415"/>
      <c r="PWH37" s="1415"/>
      <c r="PWI37" s="1415"/>
      <c r="PWJ37" s="1416"/>
      <c r="PWK37" s="1416"/>
      <c r="PWL37" s="1416"/>
      <c r="PWM37" s="1417"/>
      <c r="PWN37" s="1417"/>
      <c r="PWO37" s="1417"/>
      <c r="PWP37" s="1417"/>
      <c r="PWQ37" s="1415"/>
      <c r="PWR37" s="1415"/>
      <c r="PWS37" s="1415"/>
      <c r="PWT37" s="1416"/>
      <c r="PWU37" s="1416"/>
      <c r="PWV37" s="1416"/>
      <c r="PWW37" s="1417"/>
      <c r="PWX37" s="1417"/>
      <c r="PWY37" s="1417"/>
      <c r="PWZ37" s="1417"/>
      <c r="PXA37" s="1415"/>
      <c r="PXB37" s="1415"/>
      <c r="PXC37" s="1415"/>
      <c r="PXD37" s="1416"/>
      <c r="PXE37" s="1416"/>
      <c r="PXF37" s="1416"/>
      <c r="PXG37" s="1417"/>
      <c r="PXH37" s="1417"/>
      <c r="PXI37" s="1417"/>
      <c r="PXJ37" s="1417"/>
      <c r="PXK37" s="1415"/>
      <c r="PXL37" s="1415"/>
      <c r="PXM37" s="1415"/>
      <c r="PXN37" s="1416"/>
      <c r="PXO37" s="1416"/>
      <c r="PXP37" s="1416"/>
      <c r="PXQ37" s="1417"/>
      <c r="PXR37" s="1417"/>
      <c r="PXS37" s="1417"/>
      <c r="PXT37" s="1417"/>
      <c r="PXU37" s="1415"/>
      <c r="PXV37" s="1415"/>
      <c r="PXW37" s="1415"/>
      <c r="PXX37" s="1416"/>
      <c r="PXY37" s="1416"/>
      <c r="PXZ37" s="1416"/>
      <c r="PYA37" s="1417"/>
      <c r="PYB37" s="1417"/>
      <c r="PYC37" s="1417"/>
      <c r="PYD37" s="1417"/>
      <c r="PYE37" s="1415"/>
      <c r="PYF37" s="1415"/>
      <c r="PYG37" s="1415"/>
      <c r="PYH37" s="1416"/>
      <c r="PYI37" s="1416"/>
      <c r="PYJ37" s="1416"/>
      <c r="PYK37" s="1417"/>
      <c r="PYL37" s="1417"/>
      <c r="PYM37" s="1417"/>
      <c r="PYN37" s="1417"/>
      <c r="PYO37" s="1415"/>
      <c r="PYP37" s="1415"/>
      <c r="PYQ37" s="1415"/>
      <c r="PYR37" s="1416"/>
      <c r="PYS37" s="1416"/>
      <c r="PYT37" s="1416"/>
      <c r="PYU37" s="1417"/>
      <c r="PYV37" s="1417"/>
      <c r="PYW37" s="1417"/>
      <c r="PYX37" s="1417"/>
      <c r="PYY37" s="1415"/>
      <c r="PYZ37" s="1415"/>
      <c r="PZA37" s="1415"/>
      <c r="PZB37" s="1416"/>
      <c r="PZC37" s="1416"/>
      <c r="PZD37" s="1416"/>
      <c r="PZE37" s="1417"/>
      <c r="PZF37" s="1417"/>
      <c r="PZG37" s="1417"/>
      <c r="PZH37" s="1417"/>
      <c r="PZI37" s="1415"/>
      <c r="PZJ37" s="1415"/>
      <c r="PZK37" s="1415"/>
      <c r="PZL37" s="1416"/>
      <c r="PZM37" s="1416"/>
      <c r="PZN37" s="1416"/>
      <c r="PZO37" s="1417"/>
      <c r="PZP37" s="1417"/>
      <c r="PZQ37" s="1417"/>
      <c r="PZR37" s="1417"/>
      <c r="PZS37" s="1415"/>
      <c r="PZT37" s="1415"/>
      <c r="PZU37" s="1415"/>
      <c r="PZV37" s="1416"/>
      <c r="PZW37" s="1416"/>
      <c r="PZX37" s="1416"/>
      <c r="PZY37" s="1417"/>
      <c r="PZZ37" s="1417"/>
      <c r="QAA37" s="1417"/>
      <c r="QAB37" s="1417"/>
      <c r="QAC37" s="1415"/>
      <c r="QAD37" s="1415"/>
      <c r="QAE37" s="1415"/>
      <c r="QAF37" s="1416"/>
      <c r="QAG37" s="1416"/>
      <c r="QAH37" s="1416"/>
      <c r="QAI37" s="1417"/>
      <c r="QAJ37" s="1417"/>
      <c r="QAK37" s="1417"/>
      <c r="QAL37" s="1417"/>
      <c r="QAM37" s="1415"/>
      <c r="QAN37" s="1415"/>
      <c r="QAO37" s="1415"/>
      <c r="QAP37" s="1416"/>
      <c r="QAQ37" s="1416"/>
      <c r="QAR37" s="1416"/>
      <c r="QAS37" s="1417"/>
      <c r="QAT37" s="1417"/>
      <c r="QAU37" s="1417"/>
      <c r="QAV37" s="1417"/>
      <c r="QAW37" s="1415"/>
      <c r="QAX37" s="1415"/>
      <c r="QAY37" s="1415"/>
      <c r="QAZ37" s="1416"/>
      <c r="QBA37" s="1416"/>
      <c r="QBB37" s="1416"/>
      <c r="QBC37" s="1417"/>
      <c r="QBD37" s="1417"/>
      <c r="QBE37" s="1417"/>
      <c r="QBF37" s="1417"/>
      <c r="QBG37" s="1415"/>
      <c r="QBH37" s="1415"/>
      <c r="QBI37" s="1415"/>
      <c r="QBJ37" s="1416"/>
      <c r="QBK37" s="1416"/>
      <c r="QBL37" s="1416"/>
      <c r="QBM37" s="1417"/>
      <c r="QBN37" s="1417"/>
      <c r="QBO37" s="1417"/>
      <c r="QBP37" s="1417"/>
      <c r="QBQ37" s="1415"/>
      <c r="QBR37" s="1415"/>
      <c r="QBS37" s="1415"/>
      <c r="QBT37" s="1416"/>
      <c r="QBU37" s="1416"/>
      <c r="QBV37" s="1416"/>
      <c r="QBW37" s="1417"/>
      <c r="QBX37" s="1417"/>
      <c r="QBY37" s="1417"/>
      <c r="QBZ37" s="1417"/>
      <c r="QCA37" s="1415"/>
      <c r="QCB37" s="1415"/>
      <c r="QCC37" s="1415"/>
      <c r="QCD37" s="1416"/>
      <c r="QCE37" s="1416"/>
      <c r="QCF37" s="1416"/>
      <c r="QCG37" s="1417"/>
      <c r="QCH37" s="1417"/>
      <c r="QCI37" s="1417"/>
      <c r="QCJ37" s="1417"/>
      <c r="QCK37" s="1415"/>
      <c r="QCL37" s="1415"/>
      <c r="QCM37" s="1415"/>
      <c r="QCN37" s="1416"/>
      <c r="QCO37" s="1416"/>
      <c r="QCP37" s="1416"/>
      <c r="QCQ37" s="1417"/>
      <c r="QCR37" s="1417"/>
      <c r="QCS37" s="1417"/>
      <c r="QCT37" s="1417"/>
      <c r="QCU37" s="1415"/>
      <c r="QCV37" s="1415"/>
      <c r="QCW37" s="1415"/>
      <c r="QCX37" s="1416"/>
      <c r="QCY37" s="1416"/>
      <c r="QCZ37" s="1416"/>
      <c r="QDA37" s="1417"/>
      <c r="QDB37" s="1417"/>
      <c r="QDC37" s="1417"/>
      <c r="QDD37" s="1417"/>
      <c r="QDE37" s="1415"/>
      <c r="QDF37" s="1415"/>
      <c r="QDG37" s="1415"/>
      <c r="QDH37" s="1416"/>
      <c r="QDI37" s="1416"/>
      <c r="QDJ37" s="1416"/>
      <c r="QDK37" s="1417"/>
      <c r="QDL37" s="1417"/>
      <c r="QDM37" s="1417"/>
      <c r="QDN37" s="1417"/>
      <c r="QDO37" s="1415"/>
      <c r="QDP37" s="1415"/>
      <c r="QDQ37" s="1415"/>
      <c r="QDR37" s="1416"/>
      <c r="QDS37" s="1416"/>
      <c r="QDT37" s="1416"/>
      <c r="QDU37" s="1417"/>
      <c r="QDV37" s="1417"/>
      <c r="QDW37" s="1417"/>
      <c r="QDX37" s="1417"/>
      <c r="QDY37" s="1415"/>
      <c r="QDZ37" s="1415"/>
      <c r="QEA37" s="1415"/>
      <c r="QEB37" s="1416"/>
      <c r="QEC37" s="1416"/>
      <c r="QED37" s="1416"/>
      <c r="QEE37" s="1417"/>
      <c r="QEF37" s="1417"/>
      <c r="QEG37" s="1417"/>
      <c r="QEH37" s="1417"/>
      <c r="QEI37" s="1415"/>
      <c r="QEJ37" s="1415"/>
      <c r="QEK37" s="1415"/>
      <c r="QEL37" s="1416"/>
      <c r="QEM37" s="1416"/>
      <c r="QEN37" s="1416"/>
      <c r="QEO37" s="1417"/>
      <c r="QEP37" s="1417"/>
      <c r="QEQ37" s="1417"/>
      <c r="QER37" s="1417"/>
      <c r="QES37" s="1415"/>
      <c r="QET37" s="1415"/>
      <c r="QEU37" s="1415"/>
      <c r="QEV37" s="1416"/>
      <c r="QEW37" s="1416"/>
      <c r="QEX37" s="1416"/>
      <c r="QEY37" s="1417"/>
      <c r="QEZ37" s="1417"/>
      <c r="QFA37" s="1417"/>
      <c r="QFB37" s="1417"/>
      <c r="QFC37" s="1415"/>
      <c r="QFD37" s="1415"/>
      <c r="QFE37" s="1415"/>
      <c r="QFF37" s="1416"/>
      <c r="QFG37" s="1416"/>
      <c r="QFH37" s="1416"/>
      <c r="QFI37" s="1417"/>
      <c r="QFJ37" s="1417"/>
      <c r="QFK37" s="1417"/>
      <c r="QFL37" s="1417"/>
      <c r="QFM37" s="1415"/>
      <c r="QFN37" s="1415"/>
      <c r="QFO37" s="1415"/>
      <c r="QFP37" s="1416"/>
      <c r="QFQ37" s="1416"/>
      <c r="QFR37" s="1416"/>
      <c r="QFS37" s="1417"/>
      <c r="QFT37" s="1417"/>
      <c r="QFU37" s="1417"/>
      <c r="QFV37" s="1417"/>
      <c r="QFW37" s="1415"/>
      <c r="QFX37" s="1415"/>
      <c r="QFY37" s="1415"/>
      <c r="QFZ37" s="1416"/>
      <c r="QGA37" s="1416"/>
      <c r="QGB37" s="1416"/>
      <c r="QGC37" s="1417"/>
      <c r="QGD37" s="1417"/>
      <c r="QGE37" s="1417"/>
      <c r="QGF37" s="1417"/>
      <c r="QGG37" s="1415"/>
      <c r="QGH37" s="1415"/>
      <c r="QGI37" s="1415"/>
      <c r="QGJ37" s="1416"/>
      <c r="QGK37" s="1416"/>
      <c r="QGL37" s="1416"/>
      <c r="QGM37" s="1417"/>
      <c r="QGN37" s="1417"/>
      <c r="QGO37" s="1417"/>
      <c r="QGP37" s="1417"/>
      <c r="QGQ37" s="1415"/>
      <c r="QGR37" s="1415"/>
      <c r="QGS37" s="1415"/>
      <c r="QGT37" s="1416"/>
      <c r="QGU37" s="1416"/>
      <c r="QGV37" s="1416"/>
      <c r="QGW37" s="1417"/>
      <c r="QGX37" s="1417"/>
      <c r="QGY37" s="1417"/>
      <c r="QGZ37" s="1417"/>
      <c r="QHA37" s="1415"/>
      <c r="QHB37" s="1415"/>
      <c r="QHC37" s="1415"/>
      <c r="QHD37" s="1416"/>
      <c r="QHE37" s="1416"/>
      <c r="QHF37" s="1416"/>
      <c r="QHG37" s="1417"/>
      <c r="QHH37" s="1417"/>
      <c r="QHI37" s="1417"/>
      <c r="QHJ37" s="1417"/>
      <c r="QHK37" s="1415"/>
      <c r="QHL37" s="1415"/>
      <c r="QHM37" s="1415"/>
      <c r="QHN37" s="1416"/>
      <c r="QHO37" s="1416"/>
      <c r="QHP37" s="1416"/>
      <c r="QHQ37" s="1417"/>
      <c r="QHR37" s="1417"/>
      <c r="QHS37" s="1417"/>
      <c r="QHT37" s="1417"/>
      <c r="QHU37" s="1415"/>
      <c r="QHV37" s="1415"/>
      <c r="QHW37" s="1415"/>
      <c r="QHX37" s="1416"/>
      <c r="QHY37" s="1416"/>
      <c r="QHZ37" s="1416"/>
      <c r="QIA37" s="1417"/>
      <c r="QIB37" s="1417"/>
      <c r="QIC37" s="1417"/>
      <c r="QID37" s="1417"/>
      <c r="QIE37" s="1415"/>
      <c r="QIF37" s="1415"/>
      <c r="QIG37" s="1415"/>
      <c r="QIH37" s="1416"/>
      <c r="QII37" s="1416"/>
      <c r="QIJ37" s="1416"/>
      <c r="QIK37" s="1417"/>
      <c r="QIL37" s="1417"/>
      <c r="QIM37" s="1417"/>
      <c r="QIN37" s="1417"/>
      <c r="QIO37" s="1415"/>
      <c r="QIP37" s="1415"/>
      <c r="QIQ37" s="1415"/>
      <c r="QIR37" s="1416"/>
      <c r="QIS37" s="1416"/>
      <c r="QIT37" s="1416"/>
      <c r="QIU37" s="1417"/>
      <c r="QIV37" s="1417"/>
      <c r="QIW37" s="1417"/>
      <c r="QIX37" s="1417"/>
      <c r="QIY37" s="1415"/>
      <c r="QIZ37" s="1415"/>
      <c r="QJA37" s="1415"/>
      <c r="QJB37" s="1416"/>
      <c r="QJC37" s="1416"/>
      <c r="QJD37" s="1416"/>
      <c r="QJE37" s="1417"/>
      <c r="QJF37" s="1417"/>
      <c r="QJG37" s="1417"/>
      <c r="QJH37" s="1417"/>
      <c r="QJI37" s="1415"/>
      <c r="QJJ37" s="1415"/>
      <c r="QJK37" s="1415"/>
      <c r="QJL37" s="1416"/>
      <c r="QJM37" s="1416"/>
      <c r="QJN37" s="1416"/>
      <c r="QJO37" s="1417"/>
      <c r="QJP37" s="1417"/>
      <c r="QJQ37" s="1417"/>
      <c r="QJR37" s="1417"/>
      <c r="QJS37" s="1415"/>
      <c r="QJT37" s="1415"/>
      <c r="QJU37" s="1415"/>
      <c r="QJV37" s="1416"/>
      <c r="QJW37" s="1416"/>
      <c r="QJX37" s="1416"/>
      <c r="QJY37" s="1417"/>
      <c r="QJZ37" s="1417"/>
      <c r="QKA37" s="1417"/>
      <c r="QKB37" s="1417"/>
      <c r="QKC37" s="1415"/>
      <c r="QKD37" s="1415"/>
      <c r="QKE37" s="1415"/>
      <c r="QKF37" s="1416"/>
      <c r="QKG37" s="1416"/>
      <c r="QKH37" s="1416"/>
      <c r="QKI37" s="1417"/>
      <c r="QKJ37" s="1417"/>
      <c r="QKK37" s="1417"/>
      <c r="QKL37" s="1417"/>
      <c r="QKM37" s="1415"/>
      <c r="QKN37" s="1415"/>
      <c r="QKO37" s="1415"/>
      <c r="QKP37" s="1416"/>
      <c r="QKQ37" s="1416"/>
      <c r="QKR37" s="1416"/>
      <c r="QKS37" s="1417"/>
      <c r="QKT37" s="1417"/>
      <c r="QKU37" s="1417"/>
      <c r="QKV37" s="1417"/>
      <c r="QKW37" s="1415"/>
      <c r="QKX37" s="1415"/>
      <c r="QKY37" s="1415"/>
      <c r="QKZ37" s="1416"/>
      <c r="QLA37" s="1416"/>
      <c r="QLB37" s="1416"/>
      <c r="QLC37" s="1417"/>
      <c r="QLD37" s="1417"/>
      <c r="QLE37" s="1417"/>
      <c r="QLF37" s="1417"/>
      <c r="QLG37" s="1415"/>
      <c r="QLH37" s="1415"/>
      <c r="QLI37" s="1415"/>
      <c r="QLJ37" s="1416"/>
      <c r="QLK37" s="1416"/>
      <c r="QLL37" s="1416"/>
      <c r="QLM37" s="1417"/>
      <c r="QLN37" s="1417"/>
      <c r="QLO37" s="1417"/>
      <c r="QLP37" s="1417"/>
      <c r="QLQ37" s="1415"/>
      <c r="QLR37" s="1415"/>
      <c r="QLS37" s="1415"/>
      <c r="QLT37" s="1416"/>
      <c r="QLU37" s="1416"/>
      <c r="QLV37" s="1416"/>
      <c r="QLW37" s="1417"/>
      <c r="QLX37" s="1417"/>
      <c r="QLY37" s="1417"/>
      <c r="QLZ37" s="1417"/>
      <c r="QMA37" s="1415"/>
      <c r="QMB37" s="1415"/>
      <c r="QMC37" s="1415"/>
      <c r="QMD37" s="1416"/>
      <c r="QME37" s="1416"/>
      <c r="QMF37" s="1416"/>
      <c r="QMG37" s="1417"/>
      <c r="QMH37" s="1417"/>
      <c r="QMI37" s="1417"/>
      <c r="QMJ37" s="1417"/>
      <c r="QMK37" s="1415"/>
      <c r="QML37" s="1415"/>
      <c r="QMM37" s="1415"/>
      <c r="QMN37" s="1416"/>
      <c r="QMO37" s="1416"/>
      <c r="QMP37" s="1416"/>
      <c r="QMQ37" s="1417"/>
      <c r="QMR37" s="1417"/>
      <c r="QMS37" s="1417"/>
      <c r="QMT37" s="1417"/>
      <c r="QMU37" s="1415"/>
      <c r="QMV37" s="1415"/>
      <c r="QMW37" s="1415"/>
      <c r="QMX37" s="1416"/>
      <c r="QMY37" s="1416"/>
      <c r="QMZ37" s="1416"/>
      <c r="QNA37" s="1417"/>
      <c r="QNB37" s="1417"/>
      <c r="QNC37" s="1417"/>
      <c r="QND37" s="1417"/>
      <c r="QNE37" s="1415"/>
      <c r="QNF37" s="1415"/>
      <c r="QNG37" s="1415"/>
      <c r="QNH37" s="1416"/>
      <c r="QNI37" s="1416"/>
      <c r="QNJ37" s="1416"/>
      <c r="QNK37" s="1417"/>
      <c r="QNL37" s="1417"/>
      <c r="QNM37" s="1417"/>
      <c r="QNN37" s="1417"/>
      <c r="QNO37" s="1415"/>
      <c r="QNP37" s="1415"/>
      <c r="QNQ37" s="1415"/>
      <c r="QNR37" s="1416"/>
      <c r="QNS37" s="1416"/>
      <c r="QNT37" s="1416"/>
      <c r="QNU37" s="1417"/>
      <c r="QNV37" s="1417"/>
      <c r="QNW37" s="1417"/>
      <c r="QNX37" s="1417"/>
      <c r="QNY37" s="1415"/>
      <c r="QNZ37" s="1415"/>
      <c r="QOA37" s="1415"/>
      <c r="QOB37" s="1416"/>
      <c r="QOC37" s="1416"/>
      <c r="QOD37" s="1416"/>
      <c r="QOE37" s="1417"/>
      <c r="QOF37" s="1417"/>
      <c r="QOG37" s="1417"/>
      <c r="QOH37" s="1417"/>
      <c r="QOI37" s="1415"/>
      <c r="QOJ37" s="1415"/>
      <c r="QOK37" s="1415"/>
      <c r="QOL37" s="1416"/>
      <c r="QOM37" s="1416"/>
      <c r="QON37" s="1416"/>
      <c r="QOO37" s="1417"/>
      <c r="QOP37" s="1417"/>
      <c r="QOQ37" s="1417"/>
      <c r="QOR37" s="1417"/>
      <c r="QOS37" s="1415"/>
      <c r="QOT37" s="1415"/>
      <c r="QOU37" s="1415"/>
      <c r="QOV37" s="1416"/>
      <c r="QOW37" s="1416"/>
      <c r="QOX37" s="1416"/>
      <c r="QOY37" s="1417"/>
      <c r="QOZ37" s="1417"/>
      <c r="QPA37" s="1417"/>
      <c r="QPB37" s="1417"/>
      <c r="QPC37" s="1415"/>
      <c r="QPD37" s="1415"/>
      <c r="QPE37" s="1415"/>
      <c r="QPF37" s="1416"/>
      <c r="QPG37" s="1416"/>
      <c r="QPH37" s="1416"/>
      <c r="QPI37" s="1417"/>
      <c r="QPJ37" s="1417"/>
      <c r="QPK37" s="1417"/>
      <c r="QPL37" s="1417"/>
      <c r="QPM37" s="1415"/>
      <c r="QPN37" s="1415"/>
      <c r="QPO37" s="1415"/>
      <c r="QPP37" s="1416"/>
      <c r="QPQ37" s="1416"/>
      <c r="QPR37" s="1416"/>
      <c r="QPS37" s="1417"/>
      <c r="QPT37" s="1417"/>
      <c r="QPU37" s="1417"/>
      <c r="QPV37" s="1417"/>
      <c r="QPW37" s="1415"/>
      <c r="QPX37" s="1415"/>
      <c r="QPY37" s="1415"/>
      <c r="QPZ37" s="1416"/>
      <c r="QQA37" s="1416"/>
      <c r="QQB37" s="1416"/>
      <c r="QQC37" s="1417"/>
      <c r="QQD37" s="1417"/>
      <c r="QQE37" s="1417"/>
      <c r="QQF37" s="1417"/>
      <c r="QQG37" s="1415"/>
      <c r="QQH37" s="1415"/>
      <c r="QQI37" s="1415"/>
      <c r="QQJ37" s="1416"/>
      <c r="QQK37" s="1416"/>
      <c r="QQL37" s="1416"/>
      <c r="QQM37" s="1417"/>
      <c r="QQN37" s="1417"/>
      <c r="QQO37" s="1417"/>
      <c r="QQP37" s="1417"/>
      <c r="QQQ37" s="1415"/>
      <c r="QQR37" s="1415"/>
      <c r="QQS37" s="1415"/>
      <c r="QQT37" s="1416"/>
      <c r="QQU37" s="1416"/>
      <c r="QQV37" s="1416"/>
      <c r="QQW37" s="1417"/>
      <c r="QQX37" s="1417"/>
      <c r="QQY37" s="1417"/>
      <c r="QQZ37" s="1417"/>
      <c r="QRA37" s="1415"/>
      <c r="QRB37" s="1415"/>
      <c r="QRC37" s="1415"/>
      <c r="QRD37" s="1416"/>
      <c r="QRE37" s="1416"/>
      <c r="QRF37" s="1416"/>
      <c r="QRG37" s="1417"/>
      <c r="QRH37" s="1417"/>
      <c r="QRI37" s="1417"/>
      <c r="QRJ37" s="1417"/>
      <c r="QRK37" s="1415"/>
      <c r="QRL37" s="1415"/>
      <c r="QRM37" s="1415"/>
      <c r="QRN37" s="1416"/>
      <c r="QRO37" s="1416"/>
      <c r="QRP37" s="1416"/>
      <c r="QRQ37" s="1417"/>
      <c r="QRR37" s="1417"/>
      <c r="QRS37" s="1417"/>
      <c r="QRT37" s="1417"/>
      <c r="QRU37" s="1415"/>
      <c r="QRV37" s="1415"/>
      <c r="QRW37" s="1415"/>
      <c r="QRX37" s="1416"/>
      <c r="QRY37" s="1416"/>
      <c r="QRZ37" s="1416"/>
      <c r="QSA37" s="1417"/>
      <c r="QSB37" s="1417"/>
      <c r="QSC37" s="1417"/>
      <c r="QSD37" s="1417"/>
      <c r="QSE37" s="1415"/>
      <c r="QSF37" s="1415"/>
      <c r="QSG37" s="1415"/>
      <c r="QSH37" s="1416"/>
      <c r="QSI37" s="1416"/>
      <c r="QSJ37" s="1416"/>
      <c r="QSK37" s="1417"/>
      <c r="QSL37" s="1417"/>
      <c r="QSM37" s="1417"/>
      <c r="QSN37" s="1417"/>
      <c r="QSO37" s="1415"/>
      <c r="QSP37" s="1415"/>
      <c r="QSQ37" s="1415"/>
      <c r="QSR37" s="1416"/>
      <c r="QSS37" s="1416"/>
      <c r="QST37" s="1416"/>
      <c r="QSU37" s="1417"/>
      <c r="QSV37" s="1417"/>
      <c r="QSW37" s="1417"/>
      <c r="QSX37" s="1417"/>
      <c r="QSY37" s="1415"/>
      <c r="QSZ37" s="1415"/>
      <c r="QTA37" s="1415"/>
      <c r="QTB37" s="1416"/>
      <c r="QTC37" s="1416"/>
      <c r="QTD37" s="1416"/>
      <c r="QTE37" s="1417"/>
      <c r="QTF37" s="1417"/>
      <c r="QTG37" s="1417"/>
      <c r="QTH37" s="1417"/>
      <c r="QTI37" s="1415"/>
      <c r="QTJ37" s="1415"/>
      <c r="QTK37" s="1415"/>
      <c r="QTL37" s="1416"/>
      <c r="QTM37" s="1416"/>
      <c r="QTN37" s="1416"/>
      <c r="QTO37" s="1417"/>
      <c r="QTP37" s="1417"/>
      <c r="QTQ37" s="1417"/>
      <c r="QTR37" s="1417"/>
      <c r="QTS37" s="1415"/>
      <c r="QTT37" s="1415"/>
      <c r="QTU37" s="1415"/>
      <c r="QTV37" s="1416"/>
      <c r="QTW37" s="1416"/>
      <c r="QTX37" s="1416"/>
      <c r="QTY37" s="1417"/>
      <c r="QTZ37" s="1417"/>
      <c r="QUA37" s="1417"/>
      <c r="QUB37" s="1417"/>
      <c r="QUC37" s="1415"/>
      <c r="QUD37" s="1415"/>
      <c r="QUE37" s="1415"/>
      <c r="QUF37" s="1416"/>
      <c r="QUG37" s="1416"/>
      <c r="QUH37" s="1416"/>
      <c r="QUI37" s="1417"/>
      <c r="QUJ37" s="1417"/>
      <c r="QUK37" s="1417"/>
      <c r="QUL37" s="1417"/>
      <c r="QUM37" s="1415"/>
      <c r="QUN37" s="1415"/>
      <c r="QUO37" s="1415"/>
      <c r="QUP37" s="1416"/>
      <c r="QUQ37" s="1416"/>
      <c r="QUR37" s="1416"/>
      <c r="QUS37" s="1417"/>
      <c r="QUT37" s="1417"/>
      <c r="QUU37" s="1417"/>
      <c r="QUV37" s="1417"/>
      <c r="QUW37" s="1415"/>
      <c r="QUX37" s="1415"/>
      <c r="QUY37" s="1415"/>
      <c r="QUZ37" s="1416"/>
      <c r="QVA37" s="1416"/>
      <c r="QVB37" s="1416"/>
      <c r="QVC37" s="1417"/>
      <c r="QVD37" s="1417"/>
      <c r="QVE37" s="1417"/>
      <c r="QVF37" s="1417"/>
      <c r="QVG37" s="1415"/>
      <c r="QVH37" s="1415"/>
      <c r="QVI37" s="1415"/>
      <c r="QVJ37" s="1416"/>
      <c r="QVK37" s="1416"/>
      <c r="QVL37" s="1416"/>
      <c r="QVM37" s="1417"/>
      <c r="QVN37" s="1417"/>
      <c r="QVO37" s="1417"/>
      <c r="QVP37" s="1417"/>
      <c r="QVQ37" s="1415"/>
      <c r="QVR37" s="1415"/>
      <c r="QVS37" s="1415"/>
      <c r="QVT37" s="1416"/>
      <c r="QVU37" s="1416"/>
      <c r="QVV37" s="1416"/>
      <c r="QVW37" s="1417"/>
      <c r="QVX37" s="1417"/>
      <c r="QVY37" s="1417"/>
      <c r="QVZ37" s="1417"/>
      <c r="QWA37" s="1415"/>
      <c r="QWB37" s="1415"/>
      <c r="QWC37" s="1415"/>
      <c r="QWD37" s="1416"/>
      <c r="QWE37" s="1416"/>
      <c r="QWF37" s="1416"/>
      <c r="QWG37" s="1417"/>
      <c r="QWH37" s="1417"/>
      <c r="QWI37" s="1417"/>
      <c r="QWJ37" s="1417"/>
      <c r="QWK37" s="1415"/>
      <c r="QWL37" s="1415"/>
      <c r="QWM37" s="1415"/>
      <c r="QWN37" s="1416"/>
      <c r="QWO37" s="1416"/>
      <c r="QWP37" s="1416"/>
      <c r="QWQ37" s="1417"/>
      <c r="QWR37" s="1417"/>
      <c r="QWS37" s="1417"/>
      <c r="QWT37" s="1417"/>
      <c r="QWU37" s="1415"/>
      <c r="QWV37" s="1415"/>
      <c r="QWW37" s="1415"/>
      <c r="QWX37" s="1416"/>
      <c r="QWY37" s="1416"/>
      <c r="QWZ37" s="1416"/>
      <c r="QXA37" s="1417"/>
      <c r="QXB37" s="1417"/>
      <c r="QXC37" s="1417"/>
      <c r="QXD37" s="1417"/>
      <c r="QXE37" s="1415"/>
      <c r="QXF37" s="1415"/>
      <c r="QXG37" s="1415"/>
      <c r="QXH37" s="1416"/>
      <c r="QXI37" s="1416"/>
      <c r="QXJ37" s="1416"/>
      <c r="QXK37" s="1417"/>
      <c r="QXL37" s="1417"/>
      <c r="QXM37" s="1417"/>
      <c r="QXN37" s="1417"/>
      <c r="QXO37" s="1415"/>
      <c r="QXP37" s="1415"/>
      <c r="QXQ37" s="1415"/>
      <c r="QXR37" s="1416"/>
      <c r="QXS37" s="1416"/>
      <c r="QXT37" s="1416"/>
      <c r="QXU37" s="1417"/>
      <c r="QXV37" s="1417"/>
      <c r="QXW37" s="1417"/>
      <c r="QXX37" s="1417"/>
      <c r="QXY37" s="1415"/>
      <c r="QXZ37" s="1415"/>
      <c r="QYA37" s="1415"/>
      <c r="QYB37" s="1416"/>
      <c r="QYC37" s="1416"/>
      <c r="QYD37" s="1416"/>
      <c r="QYE37" s="1417"/>
      <c r="QYF37" s="1417"/>
      <c r="QYG37" s="1417"/>
      <c r="QYH37" s="1417"/>
      <c r="QYI37" s="1415"/>
      <c r="QYJ37" s="1415"/>
      <c r="QYK37" s="1415"/>
      <c r="QYL37" s="1416"/>
      <c r="QYM37" s="1416"/>
      <c r="QYN37" s="1416"/>
      <c r="QYO37" s="1417"/>
      <c r="QYP37" s="1417"/>
      <c r="QYQ37" s="1417"/>
      <c r="QYR37" s="1417"/>
      <c r="QYS37" s="1415"/>
      <c r="QYT37" s="1415"/>
      <c r="QYU37" s="1415"/>
      <c r="QYV37" s="1416"/>
      <c r="QYW37" s="1416"/>
      <c r="QYX37" s="1416"/>
      <c r="QYY37" s="1417"/>
      <c r="QYZ37" s="1417"/>
      <c r="QZA37" s="1417"/>
      <c r="QZB37" s="1417"/>
      <c r="QZC37" s="1415"/>
      <c r="QZD37" s="1415"/>
      <c r="QZE37" s="1415"/>
      <c r="QZF37" s="1416"/>
      <c r="QZG37" s="1416"/>
      <c r="QZH37" s="1416"/>
      <c r="QZI37" s="1417"/>
      <c r="QZJ37" s="1417"/>
      <c r="QZK37" s="1417"/>
      <c r="QZL37" s="1417"/>
      <c r="QZM37" s="1415"/>
      <c r="QZN37" s="1415"/>
      <c r="QZO37" s="1415"/>
      <c r="QZP37" s="1416"/>
      <c r="QZQ37" s="1416"/>
      <c r="QZR37" s="1416"/>
      <c r="QZS37" s="1417"/>
      <c r="QZT37" s="1417"/>
      <c r="QZU37" s="1417"/>
      <c r="QZV37" s="1417"/>
      <c r="QZW37" s="1415"/>
      <c r="QZX37" s="1415"/>
      <c r="QZY37" s="1415"/>
      <c r="QZZ37" s="1416"/>
      <c r="RAA37" s="1416"/>
      <c r="RAB37" s="1416"/>
      <c r="RAC37" s="1417"/>
      <c r="RAD37" s="1417"/>
      <c r="RAE37" s="1417"/>
      <c r="RAF37" s="1417"/>
      <c r="RAG37" s="1415"/>
      <c r="RAH37" s="1415"/>
      <c r="RAI37" s="1415"/>
      <c r="RAJ37" s="1416"/>
      <c r="RAK37" s="1416"/>
      <c r="RAL37" s="1416"/>
      <c r="RAM37" s="1417"/>
      <c r="RAN37" s="1417"/>
      <c r="RAO37" s="1417"/>
      <c r="RAP37" s="1417"/>
      <c r="RAQ37" s="1415"/>
      <c r="RAR37" s="1415"/>
      <c r="RAS37" s="1415"/>
      <c r="RAT37" s="1416"/>
      <c r="RAU37" s="1416"/>
      <c r="RAV37" s="1416"/>
      <c r="RAW37" s="1417"/>
      <c r="RAX37" s="1417"/>
      <c r="RAY37" s="1417"/>
      <c r="RAZ37" s="1417"/>
      <c r="RBA37" s="1415"/>
      <c r="RBB37" s="1415"/>
      <c r="RBC37" s="1415"/>
      <c r="RBD37" s="1416"/>
      <c r="RBE37" s="1416"/>
      <c r="RBF37" s="1416"/>
      <c r="RBG37" s="1417"/>
      <c r="RBH37" s="1417"/>
      <c r="RBI37" s="1417"/>
      <c r="RBJ37" s="1417"/>
      <c r="RBK37" s="1415"/>
      <c r="RBL37" s="1415"/>
      <c r="RBM37" s="1415"/>
      <c r="RBN37" s="1416"/>
      <c r="RBO37" s="1416"/>
      <c r="RBP37" s="1416"/>
      <c r="RBQ37" s="1417"/>
      <c r="RBR37" s="1417"/>
      <c r="RBS37" s="1417"/>
      <c r="RBT37" s="1417"/>
      <c r="RBU37" s="1415"/>
      <c r="RBV37" s="1415"/>
      <c r="RBW37" s="1415"/>
      <c r="RBX37" s="1416"/>
      <c r="RBY37" s="1416"/>
      <c r="RBZ37" s="1416"/>
      <c r="RCA37" s="1417"/>
      <c r="RCB37" s="1417"/>
      <c r="RCC37" s="1417"/>
      <c r="RCD37" s="1417"/>
      <c r="RCE37" s="1415"/>
      <c r="RCF37" s="1415"/>
      <c r="RCG37" s="1415"/>
      <c r="RCH37" s="1416"/>
      <c r="RCI37" s="1416"/>
      <c r="RCJ37" s="1416"/>
      <c r="RCK37" s="1417"/>
      <c r="RCL37" s="1417"/>
      <c r="RCM37" s="1417"/>
      <c r="RCN37" s="1417"/>
      <c r="RCO37" s="1415"/>
      <c r="RCP37" s="1415"/>
      <c r="RCQ37" s="1415"/>
      <c r="RCR37" s="1416"/>
      <c r="RCS37" s="1416"/>
      <c r="RCT37" s="1416"/>
      <c r="RCU37" s="1417"/>
      <c r="RCV37" s="1417"/>
      <c r="RCW37" s="1417"/>
      <c r="RCX37" s="1417"/>
      <c r="RCY37" s="1415"/>
      <c r="RCZ37" s="1415"/>
      <c r="RDA37" s="1415"/>
      <c r="RDB37" s="1416"/>
      <c r="RDC37" s="1416"/>
      <c r="RDD37" s="1416"/>
      <c r="RDE37" s="1417"/>
      <c r="RDF37" s="1417"/>
      <c r="RDG37" s="1417"/>
      <c r="RDH37" s="1417"/>
      <c r="RDI37" s="1415"/>
      <c r="RDJ37" s="1415"/>
      <c r="RDK37" s="1415"/>
      <c r="RDL37" s="1416"/>
      <c r="RDM37" s="1416"/>
      <c r="RDN37" s="1416"/>
      <c r="RDO37" s="1417"/>
      <c r="RDP37" s="1417"/>
      <c r="RDQ37" s="1417"/>
      <c r="RDR37" s="1417"/>
      <c r="RDS37" s="1415"/>
      <c r="RDT37" s="1415"/>
      <c r="RDU37" s="1415"/>
      <c r="RDV37" s="1416"/>
      <c r="RDW37" s="1416"/>
      <c r="RDX37" s="1416"/>
      <c r="RDY37" s="1417"/>
      <c r="RDZ37" s="1417"/>
      <c r="REA37" s="1417"/>
      <c r="REB37" s="1417"/>
      <c r="REC37" s="1415"/>
      <c r="RED37" s="1415"/>
      <c r="REE37" s="1415"/>
      <c r="REF37" s="1416"/>
      <c r="REG37" s="1416"/>
      <c r="REH37" s="1416"/>
      <c r="REI37" s="1417"/>
      <c r="REJ37" s="1417"/>
      <c r="REK37" s="1417"/>
      <c r="REL37" s="1417"/>
      <c r="REM37" s="1415"/>
      <c r="REN37" s="1415"/>
      <c r="REO37" s="1415"/>
      <c r="REP37" s="1416"/>
      <c r="REQ37" s="1416"/>
      <c r="RER37" s="1416"/>
      <c r="RES37" s="1417"/>
      <c r="RET37" s="1417"/>
      <c r="REU37" s="1417"/>
      <c r="REV37" s="1417"/>
      <c r="REW37" s="1415"/>
      <c r="REX37" s="1415"/>
      <c r="REY37" s="1415"/>
      <c r="REZ37" s="1416"/>
      <c r="RFA37" s="1416"/>
      <c r="RFB37" s="1416"/>
      <c r="RFC37" s="1417"/>
      <c r="RFD37" s="1417"/>
      <c r="RFE37" s="1417"/>
      <c r="RFF37" s="1417"/>
      <c r="RFG37" s="1415"/>
      <c r="RFH37" s="1415"/>
      <c r="RFI37" s="1415"/>
      <c r="RFJ37" s="1416"/>
      <c r="RFK37" s="1416"/>
      <c r="RFL37" s="1416"/>
      <c r="RFM37" s="1417"/>
      <c r="RFN37" s="1417"/>
      <c r="RFO37" s="1417"/>
      <c r="RFP37" s="1417"/>
      <c r="RFQ37" s="1415"/>
      <c r="RFR37" s="1415"/>
      <c r="RFS37" s="1415"/>
      <c r="RFT37" s="1416"/>
      <c r="RFU37" s="1416"/>
      <c r="RFV37" s="1416"/>
      <c r="RFW37" s="1417"/>
      <c r="RFX37" s="1417"/>
      <c r="RFY37" s="1417"/>
      <c r="RFZ37" s="1417"/>
      <c r="RGA37" s="1415"/>
      <c r="RGB37" s="1415"/>
      <c r="RGC37" s="1415"/>
      <c r="RGD37" s="1416"/>
      <c r="RGE37" s="1416"/>
      <c r="RGF37" s="1416"/>
      <c r="RGG37" s="1417"/>
      <c r="RGH37" s="1417"/>
      <c r="RGI37" s="1417"/>
      <c r="RGJ37" s="1417"/>
      <c r="RGK37" s="1415"/>
      <c r="RGL37" s="1415"/>
      <c r="RGM37" s="1415"/>
      <c r="RGN37" s="1416"/>
      <c r="RGO37" s="1416"/>
      <c r="RGP37" s="1416"/>
      <c r="RGQ37" s="1417"/>
      <c r="RGR37" s="1417"/>
      <c r="RGS37" s="1417"/>
      <c r="RGT37" s="1417"/>
      <c r="RGU37" s="1415"/>
      <c r="RGV37" s="1415"/>
      <c r="RGW37" s="1415"/>
      <c r="RGX37" s="1416"/>
      <c r="RGY37" s="1416"/>
      <c r="RGZ37" s="1416"/>
      <c r="RHA37" s="1417"/>
      <c r="RHB37" s="1417"/>
      <c r="RHC37" s="1417"/>
      <c r="RHD37" s="1417"/>
      <c r="RHE37" s="1415"/>
      <c r="RHF37" s="1415"/>
      <c r="RHG37" s="1415"/>
      <c r="RHH37" s="1416"/>
      <c r="RHI37" s="1416"/>
      <c r="RHJ37" s="1416"/>
      <c r="RHK37" s="1417"/>
      <c r="RHL37" s="1417"/>
      <c r="RHM37" s="1417"/>
      <c r="RHN37" s="1417"/>
      <c r="RHO37" s="1415"/>
      <c r="RHP37" s="1415"/>
      <c r="RHQ37" s="1415"/>
      <c r="RHR37" s="1416"/>
      <c r="RHS37" s="1416"/>
      <c r="RHT37" s="1416"/>
      <c r="RHU37" s="1417"/>
      <c r="RHV37" s="1417"/>
      <c r="RHW37" s="1417"/>
      <c r="RHX37" s="1417"/>
      <c r="RHY37" s="1415"/>
      <c r="RHZ37" s="1415"/>
      <c r="RIA37" s="1415"/>
      <c r="RIB37" s="1416"/>
      <c r="RIC37" s="1416"/>
      <c r="RID37" s="1416"/>
      <c r="RIE37" s="1417"/>
      <c r="RIF37" s="1417"/>
      <c r="RIG37" s="1417"/>
      <c r="RIH37" s="1417"/>
      <c r="RII37" s="1415"/>
      <c r="RIJ37" s="1415"/>
      <c r="RIK37" s="1415"/>
      <c r="RIL37" s="1416"/>
      <c r="RIM37" s="1416"/>
      <c r="RIN37" s="1416"/>
      <c r="RIO37" s="1417"/>
      <c r="RIP37" s="1417"/>
      <c r="RIQ37" s="1417"/>
      <c r="RIR37" s="1417"/>
      <c r="RIS37" s="1415"/>
      <c r="RIT37" s="1415"/>
      <c r="RIU37" s="1415"/>
      <c r="RIV37" s="1416"/>
      <c r="RIW37" s="1416"/>
      <c r="RIX37" s="1416"/>
      <c r="RIY37" s="1417"/>
      <c r="RIZ37" s="1417"/>
      <c r="RJA37" s="1417"/>
      <c r="RJB37" s="1417"/>
      <c r="RJC37" s="1415"/>
      <c r="RJD37" s="1415"/>
      <c r="RJE37" s="1415"/>
      <c r="RJF37" s="1416"/>
      <c r="RJG37" s="1416"/>
      <c r="RJH37" s="1416"/>
      <c r="RJI37" s="1417"/>
      <c r="RJJ37" s="1417"/>
      <c r="RJK37" s="1417"/>
      <c r="RJL37" s="1417"/>
      <c r="RJM37" s="1415"/>
      <c r="RJN37" s="1415"/>
      <c r="RJO37" s="1415"/>
      <c r="RJP37" s="1416"/>
      <c r="RJQ37" s="1416"/>
      <c r="RJR37" s="1416"/>
      <c r="RJS37" s="1417"/>
      <c r="RJT37" s="1417"/>
      <c r="RJU37" s="1417"/>
      <c r="RJV37" s="1417"/>
      <c r="RJW37" s="1415"/>
      <c r="RJX37" s="1415"/>
      <c r="RJY37" s="1415"/>
      <c r="RJZ37" s="1416"/>
      <c r="RKA37" s="1416"/>
      <c r="RKB37" s="1416"/>
      <c r="RKC37" s="1417"/>
      <c r="RKD37" s="1417"/>
      <c r="RKE37" s="1417"/>
      <c r="RKF37" s="1417"/>
      <c r="RKG37" s="1415"/>
      <c r="RKH37" s="1415"/>
      <c r="RKI37" s="1415"/>
      <c r="RKJ37" s="1416"/>
      <c r="RKK37" s="1416"/>
      <c r="RKL37" s="1416"/>
      <c r="RKM37" s="1417"/>
      <c r="RKN37" s="1417"/>
      <c r="RKO37" s="1417"/>
      <c r="RKP37" s="1417"/>
      <c r="RKQ37" s="1415"/>
      <c r="RKR37" s="1415"/>
      <c r="RKS37" s="1415"/>
      <c r="RKT37" s="1416"/>
      <c r="RKU37" s="1416"/>
      <c r="RKV37" s="1416"/>
      <c r="RKW37" s="1417"/>
      <c r="RKX37" s="1417"/>
      <c r="RKY37" s="1417"/>
      <c r="RKZ37" s="1417"/>
      <c r="RLA37" s="1415"/>
      <c r="RLB37" s="1415"/>
      <c r="RLC37" s="1415"/>
      <c r="RLD37" s="1416"/>
      <c r="RLE37" s="1416"/>
      <c r="RLF37" s="1416"/>
      <c r="RLG37" s="1417"/>
      <c r="RLH37" s="1417"/>
      <c r="RLI37" s="1417"/>
      <c r="RLJ37" s="1417"/>
      <c r="RLK37" s="1415"/>
      <c r="RLL37" s="1415"/>
      <c r="RLM37" s="1415"/>
      <c r="RLN37" s="1416"/>
      <c r="RLO37" s="1416"/>
      <c r="RLP37" s="1416"/>
      <c r="RLQ37" s="1417"/>
      <c r="RLR37" s="1417"/>
      <c r="RLS37" s="1417"/>
      <c r="RLT37" s="1417"/>
      <c r="RLU37" s="1415"/>
      <c r="RLV37" s="1415"/>
      <c r="RLW37" s="1415"/>
      <c r="RLX37" s="1416"/>
      <c r="RLY37" s="1416"/>
      <c r="RLZ37" s="1416"/>
      <c r="RMA37" s="1417"/>
      <c r="RMB37" s="1417"/>
      <c r="RMC37" s="1417"/>
      <c r="RMD37" s="1417"/>
      <c r="RME37" s="1415"/>
      <c r="RMF37" s="1415"/>
      <c r="RMG37" s="1415"/>
      <c r="RMH37" s="1416"/>
      <c r="RMI37" s="1416"/>
      <c r="RMJ37" s="1416"/>
      <c r="RMK37" s="1417"/>
      <c r="RML37" s="1417"/>
      <c r="RMM37" s="1417"/>
      <c r="RMN37" s="1417"/>
      <c r="RMO37" s="1415"/>
      <c r="RMP37" s="1415"/>
      <c r="RMQ37" s="1415"/>
      <c r="RMR37" s="1416"/>
      <c r="RMS37" s="1416"/>
      <c r="RMT37" s="1416"/>
      <c r="RMU37" s="1417"/>
      <c r="RMV37" s="1417"/>
      <c r="RMW37" s="1417"/>
      <c r="RMX37" s="1417"/>
      <c r="RMY37" s="1415"/>
      <c r="RMZ37" s="1415"/>
      <c r="RNA37" s="1415"/>
      <c r="RNB37" s="1416"/>
      <c r="RNC37" s="1416"/>
      <c r="RND37" s="1416"/>
      <c r="RNE37" s="1417"/>
      <c r="RNF37" s="1417"/>
      <c r="RNG37" s="1417"/>
      <c r="RNH37" s="1417"/>
      <c r="RNI37" s="1415"/>
      <c r="RNJ37" s="1415"/>
      <c r="RNK37" s="1415"/>
      <c r="RNL37" s="1416"/>
      <c r="RNM37" s="1416"/>
      <c r="RNN37" s="1416"/>
      <c r="RNO37" s="1417"/>
      <c r="RNP37" s="1417"/>
      <c r="RNQ37" s="1417"/>
      <c r="RNR37" s="1417"/>
      <c r="RNS37" s="1415"/>
      <c r="RNT37" s="1415"/>
      <c r="RNU37" s="1415"/>
      <c r="RNV37" s="1416"/>
      <c r="RNW37" s="1416"/>
      <c r="RNX37" s="1416"/>
      <c r="RNY37" s="1417"/>
      <c r="RNZ37" s="1417"/>
      <c r="ROA37" s="1417"/>
      <c r="ROB37" s="1417"/>
      <c r="ROC37" s="1415"/>
      <c r="ROD37" s="1415"/>
      <c r="ROE37" s="1415"/>
      <c r="ROF37" s="1416"/>
      <c r="ROG37" s="1416"/>
      <c r="ROH37" s="1416"/>
      <c r="ROI37" s="1417"/>
      <c r="ROJ37" s="1417"/>
      <c r="ROK37" s="1417"/>
      <c r="ROL37" s="1417"/>
      <c r="ROM37" s="1415"/>
      <c r="RON37" s="1415"/>
      <c r="ROO37" s="1415"/>
      <c r="ROP37" s="1416"/>
      <c r="ROQ37" s="1416"/>
      <c r="ROR37" s="1416"/>
      <c r="ROS37" s="1417"/>
      <c r="ROT37" s="1417"/>
      <c r="ROU37" s="1417"/>
      <c r="ROV37" s="1417"/>
      <c r="ROW37" s="1415"/>
      <c r="ROX37" s="1415"/>
      <c r="ROY37" s="1415"/>
      <c r="ROZ37" s="1416"/>
      <c r="RPA37" s="1416"/>
      <c r="RPB37" s="1416"/>
      <c r="RPC37" s="1417"/>
      <c r="RPD37" s="1417"/>
      <c r="RPE37" s="1417"/>
      <c r="RPF37" s="1417"/>
      <c r="RPG37" s="1415"/>
      <c r="RPH37" s="1415"/>
      <c r="RPI37" s="1415"/>
      <c r="RPJ37" s="1416"/>
      <c r="RPK37" s="1416"/>
      <c r="RPL37" s="1416"/>
      <c r="RPM37" s="1417"/>
      <c r="RPN37" s="1417"/>
      <c r="RPO37" s="1417"/>
      <c r="RPP37" s="1417"/>
      <c r="RPQ37" s="1415"/>
      <c r="RPR37" s="1415"/>
      <c r="RPS37" s="1415"/>
      <c r="RPT37" s="1416"/>
      <c r="RPU37" s="1416"/>
      <c r="RPV37" s="1416"/>
      <c r="RPW37" s="1417"/>
      <c r="RPX37" s="1417"/>
      <c r="RPY37" s="1417"/>
      <c r="RPZ37" s="1417"/>
      <c r="RQA37" s="1415"/>
      <c r="RQB37" s="1415"/>
      <c r="RQC37" s="1415"/>
      <c r="RQD37" s="1416"/>
      <c r="RQE37" s="1416"/>
      <c r="RQF37" s="1416"/>
      <c r="RQG37" s="1417"/>
      <c r="RQH37" s="1417"/>
      <c r="RQI37" s="1417"/>
      <c r="RQJ37" s="1417"/>
      <c r="RQK37" s="1415"/>
      <c r="RQL37" s="1415"/>
      <c r="RQM37" s="1415"/>
      <c r="RQN37" s="1416"/>
      <c r="RQO37" s="1416"/>
      <c r="RQP37" s="1416"/>
      <c r="RQQ37" s="1417"/>
      <c r="RQR37" s="1417"/>
      <c r="RQS37" s="1417"/>
      <c r="RQT37" s="1417"/>
      <c r="RQU37" s="1415"/>
      <c r="RQV37" s="1415"/>
      <c r="RQW37" s="1415"/>
      <c r="RQX37" s="1416"/>
      <c r="RQY37" s="1416"/>
      <c r="RQZ37" s="1416"/>
      <c r="RRA37" s="1417"/>
      <c r="RRB37" s="1417"/>
      <c r="RRC37" s="1417"/>
      <c r="RRD37" s="1417"/>
      <c r="RRE37" s="1415"/>
      <c r="RRF37" s="1415"/>
      <c r="RRG37" s="1415"/>
      <c r="RRH37" s="1416"/>
      <c r="RRI37" s="1416"/>
      <c r="RRJ37" s="1416"/>
      <c r="RRK37" s="1417"/>
      <c r="RRL37" s="1417"/>
      <c r="RRM37" s="1417"/>
      <c r="RRN37" s="1417"/>
      <c r="RRO37" s="1415"/>
      <c r="RRP37" s="1415"/>
      <c r="RRQ37" s="1415"/>
      <c r="RRR37" s="1416"/>
      <c r="RRS37" s="1416"/>
      <c r="RRT37" s="1416"/>
      <c r="RRU37" s="1417"/>
      <c r="RRV37" s="1417"/>
      <c r="RRW37" s="1417"/>
      <c r="RRX37" s="1417"/>
      <c r="RRY37" s="1415"/>
      <c r="RRZ37" s="1415"/>
      <c r="RSA37" s="1415"/>
      <c r="RSB37" s="1416"/>
      <c r="RSC37" s="1416"/>
      <c r="RSD37" s="1416"/>
      <c r="RSE37" s="1417"/>
      <c r="RSF37" s="1417"/>
      <c r="RSG37" s="1417"/>
      <c r="RSH37" s="1417"/>
      <c r="RSI37" s="1415"/>
      <c r="RSJ37" s="1415"/>
      <c r="RSK37" s="1415"/>
      <c r="RSL37" s="1416"/>
      <c r="RSM37" s="1416"/>
      <c r="RSN37" s="1416"/>
      <c r="RSO37" s="1417"/>
      <c r="RSP37" s="1417"/>
      <c r="RSQ37" s="1417"/>
      <c r="RSR37" s="1417"/>
      <c r="RSS37" s="1415"/>
      <c r="RST37" s="1415"/>
      <c r="RSU37" s="1415"/>
      <c r="RSV37" s="1416"/>
      <c r="RSW37" s="1416"/>
      <c r="RSX37" s="1416"/>
      <c r="RSY37" s="1417"/>
      <c r="RSZ37" s="1417"/>
      <c r="RTA37" s="1417"/>
      <c r="RTB37" s="1417"/>
      <c r="RTC37" s="1415"/>
      <c r="RTD37" s="1415"/>
      <c r="RTE37" s="1415"/>
      <c r="RTF37" s="1416"/>
      <c r="RTG37" s="1416"/>
      <c r="RTH37" s="1416"/>
      <c r="RTI37" s="1417"/>
      <c r="RTJ37" s="1417"/>
      <c r="RTK37" s="1417"/>
      <c r="RTL37" s="1417"/>
      <c r="RTM37" s="1415"/>
      <c r="RTN37" s="1415"/>
      <c r="RTO37" s="1415"/>
      <c r="RTP37" s="1416"/>
      <c r="RTQ37" s="1416"/>
      <c r="RTR37" s="1416"/>
      <c r="RTS37" s="1417"/>
      <c r="RTT37" s="1417"/>
      <c r="RTU37" s="1417"/>
      <c r="RTV37" s="1417"/>
      <c r="RTW37" s="1415"/>
      <c r="RTX37" s="1415"/>
      <c r="RTY37" s="1415"/>
      <c r="RTZ37" s="1416"/>
      <c r="RUA37" s="1416"/>
      <c r="RUB37" s="1416"/>
      <c r="RUC37" s="1417"/>
      <c r="RUD37" s="1417"/>
      <c r="RUE37" s="1417"/>
      <c r="RUF37" s="1417"/>
      <c r="RUG37" s="1415"/>
      <c r="RUH37" s="1415"/>
      <c r="RUI37" s="1415"/>
      <c r="RUJ37" s="1416"/>
      <c r="RUK37" s="1416"/>
      <c r="RUL37" s="1416"/>
      <c r="RUM37" s="1417"/>
      <c r="RUN37" s="1417"/>
      <c r="RUO37" s="1417"/>
      <c r="RUP37" s="1417"/>
      <c r="RUQ37" s="1415"/>
      <c r="RUR37" s="1415"/>
      <c r="RUS37" s="1415"/>
      <c r="RUT37" s="1416"/>
      <c r="RUU37" s="1416"/>
      <c r="RUV37" s="1416"/>
      <c r="RUW37" s="1417"/>
      <c r="RUX37" s="1417"/>
      <c r="RUY37" s="1417"/>
      <c r="RUZ37" s="1417"/>
      <c r="RVA37" s="1415"/>
      <c r="RVB37" s="1415"/>
      <c r="RVC37" s="1415"/>
      <c r="RVD37" s="1416"/>
      <c r="RVE37" s="1416"/>
      <c r="RVF37" s="1416"/>
      <c r="RVG37" s="1417"/>
      <c r="RVH37" s="1417"/>
      <c r="RVI37" s="1417"/>
      <c r="RVJ37" s="1417"/>
      <c r="RVK37" s="1415"/>
      <c r="RVL37" s="1415"/>
      <c r="RVM37" s="1415"/>
      <c r="RVN37" s="1416"/>
      <c r="RVO37" s="1416"/>
      <c r="RVP37" s="1416"/>
      <c r="RVQ37" s="1417"/>
      <c r="RVR37" s="1417"/>
      <c r="RVS37" s="1417"/>
      <c r="RVT37" s="1417"/>
      <c r="RVU37" s="1415"/>
      <c r="RVV37" s="1415"/>
      <c r="RVW37" s="1415"/>
      <c r="RVX37" s="1416"/>
      <c r="RVY37" s="1416"/>
      <c r="RVZ37" s="1416"/>
      <c r="RWA37" s="1417"/>
      <c r="RWB37" s="1417"/>
      <c r="RWC37" s="1417"/>
      <c r="RWD37" s="1417"/>
      <c r="RWE37" s="1415"/>
      <c r="RWF37" s="1415"/>
      <c r="RWG37" s="1415"/>
      <c r="RWH37" s="1416"/>
      <c r="RWI37" s="1416"/>
      <c r="RWJ37" s="1416"/>
      <c r="RWK37" s="1417"/>
      <c r="RWL37" s="1417"/>
      <c r="RWM37" s="1417"/>
      <c r="RWN37" s="1417"/>
      <c r="RWO37" s="1415"/>
      <c r="RWP37" s="1415"/>
      <c r="RWQ37" s="1415"/>
      <c r="RWR37" s="1416"/>
      <c r="RWS37" s="1416"/>
      <c r="RWT37" s="1416"/>
      <c r="RWU37" s="1417"/>
      <c r="RWV37" s="1417"/>
      <c r="RWW37" s="1417"/>
      <c r="RWX37" s="1417"/>
      <c r="RWY37" s="1415"/>
      <c r="RWZ37" s="1415"/>
      <c r="RXA37" s="1415"/>
      <c r="RXB37" s="1416"/>
      <c r="RXC37" s="1416"/>
      <c r="RXD37" s="1416"/>
      <c r="RXE37" s="1417"/>
      <c r="RXF37" s="1417"/>
      <c r="RXG37" s="1417"/>
      <c r="RXH37" s="1417"/>
      <c r="RXI37" s="1415"/>
      <c r="RXJ37" s="1415"/>
      <c r="RXK37" s="1415"/>
      <c r="RXL37" s="1416"/>
      <c r="RXM37" s="1416"/>
      <c r="RXN37" s="1416"/>
      <c r="RXO37" s="1417"/>
      <c r="RXP37" s="1417"/>
      <c r="RXQ37" s="1417"/>
      <c r="RXR37" s="1417"/>
      <c r="RXS37" s="1415"/>
      <c r="RXT37" s="1415"/>
      <c r="RXU37" s="1415"/>
      <c r="RXV37" s="1416"/>
      <c r="RXW37" s="1416"/>
      <c r="RXX37" s="1416"/>
      <c r="RXY37" s="1417"/>
      <c r="RXZ37" s="1417"/>
      <c r="RYA37" s="1417"/>
      <c r="RYB37" s="1417"/>
      <c r="RYC37" s="1415"/>
      <c r="RYD37" s="1415"/>
      <c r="RYE37" s="1415"/>
      <c r="RYF37" s="1416"/>
      <c r="RYG37" s="1416"/>
      <c r="RYH37" s="1416"/>
      <c r="RYI37" s="1417"/>
      <c r="RYJ37" s="1417"/>
      <c r="RYK37" s="1417"/>
      <c r="RYL37" s="1417"/>
      <c r="RYM37" s="1415"/>
      <c r="RYN37" s="1415"/>
      <c r="RYO37" s="1415"/>
      <c r="RYP37" s="1416"/>
      <c r="RYQ37" s="1416"/>
      <c r="RYR37" s="1416"/>
      <c r="RYS37" s="1417"/>
      <c r="RYT37" s="1417"/>
      <c r="RYU37" s="1417"/>
      <c r="RYV37" s="1417"/>
      <c r="RYW37" s="1415"/>
      <c r="RYX37" s="1415"/>
      <c r="RYY37" s="1415"/>
      <c r="RYZ37" s="1416"/>
      <c r="RZA37" s="1416"/>
      <c r="RZB37" s="1416"/>
      <c r="RZC37" s="1417"/>
      <c r="RZD37" s="1417"/>
      <c r="RZE37" s="1417"/>
      <c r="RZF37" s="1417"/>
      <c r="RZG37" s="1415"/>
      <c r="RZH37" s="1415"/>
      <c r="RZI37" s="1415"/>
      <c r="RZJ37" s="1416"/>
      <c r="RZK37" s="1416"/>
      <c r="RZL37" s="1416"/>
      <c r="RZM37" s="1417"/>
      <c r="RZN37" s="1417"/>
      <c r="RZO37" s="1417"/>
      <c r="RZP37" s="1417"/>
      <c r="RZQ37" s="1415"/>
      <c r="RZR37" s="1415"/>
      <c r="RZS37" s="1415"/>
      <c r="RZT37" s="1416"/>
      <c r="RZU37" s="1416"/>
      <c r="RZV37" s="1416"/>
      <c r="RZW37" s="1417"/>
      <c r="RZX37" s="1417"/>
      <c r="RZY37" s="1417"/>
      <c r="RZZ37" s="1417"/>
      <c r="SAA37" s="1415"/>
      <c r="SAB37" s="1415"/>
      <c r="SAC37" s="1415"/>
      <c r="SAD37" s="1416"/>
      <c r="SAE37" s="1416"/>
      <c r="SAF37" s="1416"/>
      <c r="SAG37" s="1417"/>
      <c r="SAH37" s="1417"/>
      <c r="SAI37" s="1417"/>
      <c r="SAJ37" s="1417"/>
      <c r="SAK37" s="1415"/>
      <c r="SAL37" s="1415"/>
      <c r="SAM37" s="1415"/>
      <c r="SAN37" s="1416"/>
      <c r="SAO37" s="1416"/>
      <c r="SAP37" s="1416"/>
      <c r="SAQ37" s="1417"/>
      <c r="SAR37" s="1417"/>
      <c r="SAS37" s="1417"/>
      <c r="SAT37" s="1417"/>
      <c r="SAU37" s="1415"/>
      <c r="SAV37" s="1415"/>
      <c r="SAW37" s="1415"/>
      <c r="SAX37" s="1416"/>
      <c r="SAY37" s="1416"/>
      <c r="SAZ37" s="1416"/>
      <c r="SBA37" s="1417"/>
      <c r="SBB37" s="1417"/>
      <c r="SBC37" s="1417"/>
      <c r="SBD37" s="1417"/>
      <c r="SBE37" s="1415"/>
      <c r="SBF37" s="1415"/>
      <c r="SBG37" s="1415"/>
      <c r="SBH37" s="1416"/>
      <c r="SBI37" s="1416"/>
      <c r="SBJ37" s="1416"/>
      <c r="SBK37" s="1417"/>
      <c r="SBL37" s="1417"/>
      <c r="SBM37" s="1417"/>
      <c r="SBN37" s="1417"/>
      <c r="SBO37" s="1415"/>
      <c r="SBP37" s="1415"/>
      <c r="SBQ37" s="1415"/>
      <c r="SBR37" s="1416"/>
      <c r="SBS37" s="1416"/>
      <c r="SBT37" s="1416"/>
      <c r="SBU37" s="1417"/>
      <c r="SBV37" s="1417"/>
      <c r="SBW37" s="1417"/>
      <c r="SBX37" s="1417"/>
      <c r="SBY37" s="1415"/>
      <c r="SBZ37" s="1415"/>
      <c r="SCA37" s="1415"/>
      <c r="SCB37" s="1416"/>
      <c r="SCC37" s="1416"/>
      <c r="SCD37" s="1416"/>
      <c r="SCE37" s="1417"/>
      <c r="SCF37" s="1417"/>
      <c r="SCG37" s="1417"/>
      <c r="SCH37" s="1417"/>
      <c r="SCI37" s="1415"/>
      <c r="SCJ37" s="1415"/>
      <c r="SCK37" s="1415"/>
      <c r="SCL37" s="1416"/>
      <c r="SCM37" s="1416"/>
      <c r="SCN37" s="1416"/>
      <c r="SCO37" s="1417"/>
      <c r="SCP37" s="1417"/>
      <c r="SCQ37" s="1417"/>
      <c r="SCR37" s="1417"/>
      <c r="SCS37" s="1415"/>
      <c r="SCT37" s="1415"/>
      <c r="SCU37" s="1415"/>
      <c r="SCV37" s="1416"/>
      <c r="SCW37" s="1416"/>
      <c r="SCX37" s="1416"/>
      <c r="SCY37" s="1417"/>
      <c r="SCZ37" s="1417"/>
      <c r="SDA37" s="1417"/>
      <c r="SDB37" s="1417"/>
      <c r="SDC37" s="1415"/>
      <c r="SDD37" s="1415"/>
      <c r="SDE37" s="1415"/>
      <c r="SDF37" s="1416"/>
      <c r="SDG37" s="1416"/>
      <c r="SDH37" s="1416"/>
      <c r="SDI37" s="1417"/>
      <c r="SDJ37" s="1417"/>
      <c r="SDK37" s="1417"/>
      <c r="SDL37" s="1417"/>
      <c r="SDM37" s="1415"/>
      <c r="SDN37" s="1415"/>
      <c r="SDO37" s="1415"/>
      <c r="SDP37" s="1416"/>
      <c r="SDQ37" s="1416"/>
      <c r="SDR37" s="1416"/>
      <c r="SDS37" s="1417"/>
      <c r="SDT37" s="1417"/>
      <c r="SDU37" s="1417"/>
      <c r="SDV37" s="1417"/>
      <c r="SDW37" s="1415"/>
      <c r="SDX37" s="1415"/>
      <c r="SDY37" s="1415"/>
      <c r="SDZ37" s="1416"/>
      <c r="SEA37" s="1416"/>
      <c r="SEB37" s="1416"/>
      <c r="SEC37" s="1417"/>
      <c r="SED37" s="1417"/>
      <c r="SEE37" s="1417"/>
      <c r="SEF37" s="1417"/>
      <c r="SEG37" s="1415"/>
      <c r="SEH37" s="1415"/>
      <c r="SEI37" s="1415"/>
      <c r="SEJ37" s="1416"/>
      <c r="SEK37" s="1416"/>
      <c r="SEL37" s="1416"/>
      <c r="SEM37" s="1417"/>
      <c r="SEN37" s="1417"/>
      <c r="SEO37" s="1417"/>
      <c r="SEP37" s="1417"/>
      <c r="SEQ37" s="1415"/>
      <c r="SER37" s="1415"/>
      <c r="SES37" s="1415"/>
      <c r="SET37" s="1416"/>
      <c r="SEU37" s="1416"/>
      <c r="SEV37" s="1416"/>
      <c r="SEW37" s="1417"/>
      <c r="SEX37" s="1417"/>
      <c r="SEY37" s="1417"/>
      <c r="SEZ37" s="1417"/>
      <c r="SFA37" s="1415"/>
      <c r="SFB37" s="1415"/>
      <c r="SFC37" s="1415"/>
      <c r="SFD37" s="1416"/>
      <c r="SFE37" s="1416"/>
      <c r="SFF37" s="1416"/>
      <c r="SFG37" s="1417"/>
      <c r="SFH37" s="1417"/>
      <c r="SFI37" s="1417"/>
      <c r="SFJ37" s="1417"/>
      <c r="SFK37" s="1415"/>
      <c r="SFL37" s="1415"/>
      <c r="SFM37" s="1415"/>
      <c r="SFN37" s="1416"/>
      <c r="SFO37" s="1416"/>
      <c r="SFP37" s="1416"/>
      <c r="SFQ37" s="1417"/>
      <c r="SFR37" s="1417"/>
      <c r="SFS37" s="1417"/>
      <c r="SFT37" s="1417"/>
      <c r="SFU37" s="1415"/>
      <c r="SFV37" s="1415"/>
      <c r="SFW37" s="1415"/>
      <c r="SFX37" s="1416"/>
      <c r="SFY37" s="1416"/>
      <c r="SFZ37" s="1416"/>
      <c r="SGA37" s="1417"/>
      <c r="SGB37" s="1417"/>
      <c r="SGC37" s="1417"/>
      <c r="SGD37" s="1417"/>
      <c r="SGE37" s="1415"/>
      <c r="SGF37" s="1415"/>
      <c r="SGG37" s="1415"/>
      <c r="SGH37" s="1416"/>
      <c r="SGI37" s="1416"/>
      <c r="SGJ37" s="1416"/>
      <c r="SGK37" s="1417"/>
      <c r="SGL37" s="1417"/>
      <c r="SGM37" s="1417"/>
      <c r="SGN37" s="1417"/>
      <c r="SGO37" s="1415"/>
      <c r="SGP37" s="1415"/>
      <c r="SGQ37" s="1415"/>
      <c r="SGR37" s="1416"/>
      <c r="SGS37" s="1416"/>
      <c r="SGT37" s="1416"/>
      <c r="SGU37" s="1417"/>
      <c r="SGV37" s="1417"/>
      <c r="SGW37" s="1417"/>
      <c r="SGX37" s="1417"/>
      <c r="SGY37" s="1415"/>
      <c r="SGZ37" s="1415"/>
      <c r="SHA37" s="1415"/>
      <c r="SHB37" s="1416"/>
      <c r="SHC37" s="1416"/>
      <c r="SHD37" s="1416"/>
      <c r="SHE37" s="1417"/>
      <c r="SHF37" s="1417"/>
      <c r="SHG37" s="1417"/>
      <c r="SHH37" s="1417"/>
      <c r="SHI37" s="1415"/>
      <c r="SHJ37" s="1415"/>
      <c r="SHK37" s="1415"/>
      <c r="SHL37" s="1416"/>
      <c r="SHM37" s="1416"/>
      <c r="SHN37" s="1416"/>
      <c r="SHO37" s="1417"/>
      <c r="SHP37" s="1417"/>
      <c r="SHQ37" s="1417"/>
      <c r="SHR37" s="1417"/>
      <c r="SHS37" s="1415"/>
      <c r="SHT37" s="1415"/>
      <c r="SHU37" s="1415"/>
      <c r="SHV37" s="1416"/>
      <c r="SHW37" s="1416"/>
      <c r="SHX37" s="1416"/>
      <c r="SHY37" s="1417"/>
      <c r="SHZ37" s="1417"/>
      <c r="SIA37" s="1417"/>
      <c r="SIB37" s="1417"/>
      <c r="SIC37" s="1415"/>
      <c r="SID37" s="1415"/>
      <c r="SIE37" s="1415"/>
      <c r="SIF37" s="1416"/>
      <c r="SIG37" s="1416"/>
      <c r="SIH37" s="1416"/>
      <c r="SII37" s="1417"/>
      <c r="SIJ37" s="1417"/>
      <c r="SIK37" s="1417"/>
      <c r="SIL37" s="1417"/>
      <c r="SIM37" s="1415"/>
      <c r="SIN37" s="1415"/>
      <c r="SIO37" s="1415"/>
      <c r="SIP37" s="1416"/>
      <c r="SIQ37" s="1416"/>
      <c r="SIR37" s="1416"/>
      <c r="SIS37" s="1417"/>
      <c r="SIT37" s="1417"/>
      <c r="SIU37" s="1417"/>
      <c r="SIV37" s="1417"/>
      <c r="SIW37" s="1415"/>
      <c r="SIX37" s="1415"/>
      <c r="SIY37" s="1415"/>
      <c r="SIZ37" s="1416"/>
      <c r="SJA37" s="1416"/>
      <c r="SJB37" s="1416"/>
      <c r="SJC37" s="1417"/>
      <c r="SJD37" s="1417"/>
      <c r="SJE37" s="1417"/>
      <c r="SJF37" s="1417"/>
      <c r="SJG37" s="1415"/>
      <c r="SJH37" s="1415"/>
      <c r="SJI37" s="1415"/>
      <c r="SJJ37" s="1416"/>
      <c r="SJK37" s="1416"/>
      <c r="SJL37" s="1416"/>
      <c r="SJM37" s="1417"/>
      <c r="SJN37" s="1417"/>
      <c r="SJO37" s="1417"/>
      <c r="SJP37" s="1417"/>
      <c r="SJQ37" s="1415"/>
      <c r="SJR37" s="1415"/>
      <c r="SJS37" s="1415"/>
      <c r="SJT37" s="1416"/>
      <c r="SJU37" s="1416"/>
      <c r="SJV37" s="1416"/>
      <c r="SJW37" s="1417"/>
      <c r="SJX37" s="1417"/>
      <c r="SJY37" s="1417"/>
      <c r="SJZ37" s="1417"/>
      <c r="SKA37" s="1415"/>
      <c r="SKB37" s="1415"/>
      <c r="SKC37" s="1415"/>
      <c r="SKD37" s="1416"/>
      <c r="SKE37" s="1416"/>
      <c r="SKF37" s="1416"/>
      <c r="SKG37" s="1417"/>
      <c r="SKH37" s="1417"/>
      <c r="SKI37" s="1417"/>
      <c r="SKJ37" s="1417"/>
      <c r="SKK37" s="1415"/>
      <c r="SKL37" s="1415"/>
      <c r="SKM37" s="1415"/>
      <c r="SKN37" s="1416"/>
      <c r="SKO37" s="1416"/>
      <c r="SKP37" s="1416"/>
      <c r="SKQ37" s="1417"/>
      <c r="SKR37" s="1417"/>
      <c r="SKS37" s="1417"/>
      <c r="SKT37" s="1417"/>
      <c r="SKU37" s="1415"/>
      <c r="SKV37" s="1415"/>
      <c r="SKW37" s="1415"/>
      <c r="SKX37" s="1416"/>
      <c r="SKY37" s="1416"/>
      <c r="SKZ37" s="1416"/>
      <c r="SLA37" s="1417"/>
      <c r="SLB37" s="1417"/>
      <c r="SLC37" s="1417"/>
      <c r="SLD37" s="1417"/>
      <c r="SLE37" s="1415"/>
      <c r="SLF37" s="1415"/>
      <c r="SLG37" s="1415"/>
      <c r="SLH37" s="1416"/>
      <c r="SLI37" s="1416"/>
      <c r="SLJ37" s="1416"/>
      <c r="SLK37" s="1417"/>
      <c r="SLL37" s="1417"/>
      <c r="SLM37" s="1417"/>
      <c r="SLN37" s="1417"/>
      <c r="SLO37" s="1415"/>
      <c r="SLP37" s="1415"/>
      <c r="SLQ37" s="1415"/>
      <c r="SLR37" s="1416"/>
      <c r="SLS37" s="1416"/>
      <c r="SLT37" s="1416"/>
      <c r="SLU37" s="1417"/>
      <c r="SLV37" s="1417"/>
      <c r="SLW37" s="1417"/>
      <c r="SLX37" s="1417"/>
      <c r="SLY37" s="1415"/>
      <c r="SLZ37" s="1415"/>
      <c r="SMA37" s="1415"/>
      <c r="SMB37" s="1416"/>
      <c r="SMC37" s="1416"/>
      <c r="SMD37" s="1416"/>
      <c r="SME37" s="1417"/>
      <c r="SMF37" s="1417"/>
      <c r="SMG37" s="1417"/>
      <c r="SMH37" s="1417"/>
      <c r="SMI37" s="1415"/>
      <c r="SMJ37" s="1415"/>
      <c r="SMK37" s="1415"/>
      <c r="SML37" s="1416"/>
      <c r="SMM37" s="1416"/>
      <c r="SMN37" s="1416"/>
      <c r="SMO37" s="1417"/>
      <c r="SMP37" s="1417"/>
      <c r="SMQ37" s="1417"/>
      <c r="SMR37" s="1417"/>
      <c r="SMS37" s="1415"/>
      <c r="SMT37" s="1415"/>
      <c r="SMU37" s="1415"/>
      <c r="SMV37" s="1416"/>
      <c r="SMW37" s="1416"/>
      <c r="SMX37" s="1416"/>
      <c r="SMY37" s="1417"/>
      <c r="SMZ37" s="1417"/>
      <c r="SNA37" s="1417"/>
      <c r="SNB37" s="1417"/>
      <c r="SNC37" s="1415"/>
      <c r="SND37" s="1415"/>
      <c r="SNE37" s="1415"/>
      <c r="SNF37" s="1416"/>
      <c r="SNG37" s="1416"/>
      <c r="SNH37" s="1416"/>
      <c r="SNI37" s="1417"/>
      <c r="SNJ37" s="1417"/>
      <c r="SNK37" s="1417"/>
      <c r="SNL37" s="1417"/>
      <c r="SNM37" s="1415"/>
      <c r="SNN37" s="1415"/>
      <c r="SNO37" s="1415"/>
      <c r="SNP37" s="1416"/>
      <c r="SNQ37" s="1416"/>
      <c r="SNR37" s="1416"/>
      <c r="SNS37" s="1417"/>
      <c r="SNT37" s="1417"/>
      <c r="SNU37" s="1417"/>
      <c r="SNV37" s="1417"/>
      <c r="SNW37" s="1415"/>
      <c r="SNX37" s="1415"/>
      <c r="SNY37" s="1415"/>
      <c r="SNZ37" s="1416"/>
      <c r="SOA37" s="1416"/>
      <c r="SOB37" s="1416"/>
      <c r="SOC37" s="1417"/>
      <c r="SOD37" s="1417"/>
      <c r="SOE37" s="1417"/>
      <c r="SOF37" s="1417"/>
      <c r="SOG37" s="1415"/>
      <c r="SOH37" s="1415"/>
      <c r="SOI37" s="1415"/>
      <c r="SOJ37" s="1416"/>
      <c r="SOK37" s="1416"/>
      <c r="SOL37" s="1416"/>
      <c r="SOM37" s="1417"/>
      <c r="SON37" s="1417"/>
      <c r="SOO37" s="1417"/>
      <c r="SOP37" s="1417"/>
      <c r="SOQ37" s="1415"/>
      <c r="SOR37" s="1415"/>
      <c r="SOS37" s="1415"/>
      <c r="SOT37" s="1416"/>
      <c r="SOU37" s="1416"/>
      <c r="SOV37" s="1416"/>
      <c r="SOW37" s="1417"/>
      <c r="SOX37" s="1417"/>
      <c r="SOY37" s="1417"/>
      <c r="SOZ37" s="1417"/>
      <c r="SPA37" s="1415"/>
      <c r="SPB37" s="1415"/>
      <c r="SPC37" s="1415"/>
      <c r="SPD37" s="1416"/>
      <c r="SPE37" s="1416"/>
      <c r="SPF37" s="1416"/>
      <c r="SPG37" s="1417"/>
      <c r="SPH37" s="1417"/>
      <c r="SPI37" s="1417"/>
      <c r="SPJ37" s="1417"/>
      <c r="SPK37" s="1415"/>
      <c r="SPL37" s="1415"/>
      <c r="SPM37" s="1415"/>
      <c r="SPN37" s="1416"/>
      <c r="SPO37" s="1416"/>
      <c r="SPP37" s="1416"/>
      <c r="SPQ37" s="1417"/>
      <c r="SPR37" s="1417"/>
      <c r="SPS37" s="1417"/>
      <c r="SPT37" s="1417"/>
      <c r="SPU37" s="1415"/>
      <c r="SPV37" s="1415"/>
      <c r="SPW37" s="1415"/>
      <c r="SPX37" s="1416"/>
      <c r="SPY37" s="1416"/>
      <c r="SPZ37" s="1416"/>
      <c r="SQA37" s="1417"/>
      <c r="SQB37" s="1417"/>
      <c r="SQC37" s="1417"/>
      <c r="SQD37" s="1417"/>
      <c r="SQE37" s="1415"/>
      <c r="SQF37" s="1415"/>
      <c r="SQG37" s="1415"/>
      <c r="SQH37" s="1416"/>
      <c r="SQI37" s="1416"/>
      <c r="SQJ37" s="1416"/>
      <c r="SQK37" s="1417"/>
      <c r="SQL37" s="1417"/>
      <c r="SQM37" s="1417"/>
      <c r="SQN37" s="1417"/>
      <c r="SQO37" s="1415"/>
      <c r="SQP37" s="1415"/>
      <c r="SQQ37" s="1415"/>
      <c r="SQR37" s="1416"/>
      <c r="SQS37" s="1416"/>
      <c r="SQT37" s="1416"/>
      <c r="SQU37" s="1417"/>
      <c r="SQV37" s="1417"/>
      <c r="SQW37" s="1417"/>
      <c r="SQX37" s="1417"/>
      <c r="SQY37" s="1415"/>
      <c r="SQZ37" s="1415"/>
      <c r="SRA37" s="1415"/>
      <c r="SRB37" s="1416"/>
      <c r="SRC37" s="1416"/>
      <c r="SRD37" s="1416"/>
      <c r="SRE37" s="1417"/>
      <c r="SRF37" s="1417"/>
      <c r="SRG37" s="1417"/>
      <c r="SRH37" s="1417"/>
      <c r="SRI37" s="1415"/>
      <c r="SRJ37" s="1415"/>
      <c r="SRK37" s="1415"/>
      <c r="SRL37" s="1416"/>
      <c r="SRM37" s="1416"/>
      <c r="SRN37" s="1416"/>
      <c r="SRO37" s="1417"/>
      <c r="SRP37" s="1417"/>
      <c r="SRQ37" s="1417"/>
      <c r="SRR37" s="1417"/>
      <c r="SRS37" s="1415"/>
      <c r="SRT37" s="1415"/>
      <c r="SRU37" s="1415"/>
      <c r="SRV37" s="1416"/>
      <c r="SRW37" s="1416"/>
      <c r="SRX37" s="1416"/>
      <c r="SRY37" s="1417"/>
      <c r="SRZ37" s="1417"/>
      <c r="SSA37" s="1417"/>
      <c r="SSB37" s="1417"/>
      <c r="SSC37" s="1415"/>
      <c r="SSD37" s="1415"/>
      <c r="SSE37" s="1415"/>
      <c r="SSF37" s="1416"/>
      <c r="SSG37" s="1416"/>
      <c r="SSH37" s="1416"/>
      <c r="SSI37" s="1417"/>
      <c r="SSJ37" s="1417"/>
      <c r="SSK37" s="1417"/>
      <c r="SSL37" s="1417"/>
      <c r="SSM37" s="1415"/>
      <c r="SSN37" s="1415"/>
      <c r="SSO37" s="1415"/>
      <c r="SSP37" s="1416"/>
      <c r="SSQ37" s="1416"/>
      <c r="SSR37" s="1416"/>
      <c r="SSS37" s="1417"/>
      <c r="SST37" s="1417"/>
      <c r="SSU37" s="1417"/>
      <c r="SSV37" s="1417"/>
      <c r="SSW37" s="1415"/>
      <c r="SSX37" s="1415"/>
      <c r="SSY37" s="1415"/>
      <c r="SSZ37" s="1416"/>
      <c r="STA37" s="1416"/>
      <c r="STB37" s="1416"/>
      <c r="STC37" s="1417"/>
      <c r="STD37" s="1417"/>
      <c r="STE37" s="1417"/>
      <c r="STF37" s="1417"/>
      <c r="STG37" s="1415"/>
      <c r="STH37" s="1415"/>
      <c r="STI37" s="1415"/>
      <c r="STJ37" s="1416"/>
      <c r="STK37" s="1416"/>
      <c r="STL37" s="1416"/>
      <c r="STM37" s="1417"/>
      <c r="STN37" s="1417"/>
      <c r="STO37" s="1417"/>
      <c r="STP37" s="1417"/>
      <c r="STQ37" s="1415"/>
      <c r="STR37" s="1415"/>
      <c r="STS37" s="1415"/>
      <c r="STT37" s="1416"/>
      <c r="STU37" s="1416"/>
      <c r="STV37" s="1416"/>
      <c r="STW37" s="1417"/>
      <c r="STX37" s="1417"/>
      <c r="STY37" s="1417"/>
      <c r="STZ37" s="1417"/>
      <c r="SUA37" s="1415"/>
      <c r="SUB37" s="1415"/>
      <c r="SUC37" s="1415"/>
      <c r="SUD37" s="1416"/>
      <c r="SUE37" s="1416"/>
      <c r="SUF37" s="1416"/>
      <c r="SUG37" s="1417"/>
      <c r="SUH37" s="1417"/>
      <c r="SUI37" s="1417"/>
      <c r="SUJ37" s="1417"/>
      <c r="SUK37" s="1415"/>
      <c r="SUL37" s="1415"/>
      <c r="SUM37" s="1415"/>
      <c r="SUN37" s="1416"/>
      <c r="SUO37" s="1416"/>
      <c r="SUP37" s="1416"/>
      <c r="SUQ37" s="1417"/>
      <c r="SUR37" s="1417"/>
      <c r="SUS37" s="1417"/>
      <c r="SUT37" s="1417"/>
      <c r="SUU37" s="1415"/>
      <c r="SUV37" s="1415"/>
      <c r="SUW37" s="1415"/>
      <c r="SUX37" s="1416"/>
      <c r="SUY37" s="1416"/>
      <c r="SUZ37" s="1416"/>
      <c r="SVA37" s="1417"/>
      <c r="SVB37" s="1417"/>
      <c r="SVC37" s="1417"/>
      <c r="SVD37" s="1417"/>
      <c r="SVE37" s="1415"/>
      <c r="SVF37" s="1415"/>
      <c r="SVG37" s="1415"/>
      <c r="SVH37" s="1416"/>
      <c r="SVI37" s="1416"/>
      <c r="SVJ37" s="1416"/>
      <c r="SVK37" s="1417"/>
      <c r="SVL37" s="1417"/>
      <c r="SVM37" s="1417"/>
      <c r="SVN37" s="1417"/>
      <c r="SVO37" s="1415"/>
      <c r="SVP37" s="1415"/>
      <c r="SVQ37" s="1415"/>
      <c r="SVR37" s="1416"/>
      <c r="SVS37" s="1416"/>
      <c r="SVT37" s="1416"/>
      <c r="SVU37" s="1417"/>
      <c r="SVV37" s="1417"/>
      <c r="SVW37" s="1417"/>
      <c r="SVX37" s="1417"/>
      <c r="SVY37" s="1415"/>
      <c r="SVZ37" s="1415"/>
      <c r="SWA37" s="1415"/>
      <c r="SWB37" s="1416"/>
      <c r="SWC37" s="1416"/>
      <c r="SWD37" s="1416"/>
      <c r="SWE37" s="1417"/>
      <c r="SWF37" s="1417"/>
      <c r="SWG37" s="1417"/>
      <c r="SWH37" s="1417"/>
      <c r="SWI37" s="1415"/>
      <c r="SWJ37" s="1415"/>
      <c r="SWK37" s="1415"/>
      <c r="SWL37" s="1416"/>
      <c r="SWM37" s="1416"/>
      <c r="SWN37" s="1416"/>
      <c r="SWO37" s="1417"/>
      <c r="SWP37" s="1417"/>
      <c r="SWQ37" s="1417"/>
      <c r="SWR37" s="1417"/>
      <c r="SWS37" s="1415"/>
      <c r="SWT37" s="1415"/>
      <c r="SWU37" s="1415"/>
      <c r="SWV37" s="1416"/>
      <c r="SWW37" s="1416"/>
      <c r="SWX37" s="1416"/>
      <c r="SWY37" s="1417"/>
      <c r="SWZ37" s="1417"/>
      <c r="SXA37" s="1417"/>
      <c r="SXB37" s="1417"/>
      <c r="SXC37" s="1415"/>
      <c r="SXD37" s="1415"/>
      <c r="SXE37" s="1415"/>
      <c r="SXF37" s="1416"/>
      <c r="SXG37" s="1416"/>
      <c r="SXH37" s="1416"/>
      <c r="SXI37" s="1417"/>
      <c r="SXJ37" s="1417"/>
      <c r="SXK37" s="1417"/>
      <c r="SXL37" s="1417"/>
      <c r="SXM37" s="1415"/>
      <c r="SXN37" s="1415"/>
      <c r="SXO37" s="1415"/>
      <c r="SXP37" s="1416"/>
      <c r="SXQ37" s="1416"/>
      <c r="SXR37" s="1416"/>
      <c r="SXS37" s="1417"/>
      <c r="SXT37" s="1417"/>
      <c r="SXU37" s="1417"/>
      <c r="SXV37" s="1417"/>
      <c r="SXW37" s="1415"/>
      <c r="SXX37" s="1415"/>
      <c r="SXY37" s="1415"/>
      <c r="SXZ37" s="1416"/>
      <c r="SYA37" s="1416"/>
      <c r="SYB37" s="1416"/>
      <c r="SYC37" s="1417"/>
      <c r="SYD37" s="1417"/>
      <c r="SYE37" s="1417"/>
      <c r="SYF37" s="1417"/>
      <c r="SYG37" s="1415"/>
      <c r="SYH37" s="1415"/>
      <c r="SYI37" s="1415"/>
      <c r="SYJ37" s="1416"/>
      <c r="SYK37" s="1416"/>
      <c r="SYL37" s="1416"/>
      <c r="SYM37" s="1417"/>
      <c r="SYN37" s="1417"/>
      <c r="SYO37" s="1417"/>
      <c r="SYP37" s="1417"/>
      <c r="SYQ37" s="1415"/>
      <c r="SYR37" s="1415"/>
      <c r="SYS37" s="1415"/>
      <c r="SYT37" s="1416"/>
      <c r="SYU37" s="1416"/>
      <c r="SYV37" s="1416"/>
      <c r="SYW37" s="1417"/>
      <c r="SYX37" s="1417"/>
      <c r="SYY37" s="1417"/>
      <c r="SYZ37" s="1417"/>
      <c r="SZA37" s="1415"/>
      <c r="SZB37" s="1415"/>
      <c r="SZC37" s="1415"/>
      <c r="SZD37" s="1416"/>
      <c r="SZE37" s="1416"/>
      <c r="SZF37" s="1416"/>
      <c r="SZG37" s="1417"/>
      <c r="SZH37" s="1417"/>
      <c r="SZI37" s="1417"/>
      <c r="SZJ37" s="1417"/>
      <c r="SZK37" s="1415"/>
      <c r="SZL37" s="1415"/>
      <c r="SZM37" s="1415"/>
      <c r="SZN37" s="1416"/>
      <c r="SZO37" s="1416"/>
      <c r="SZP37" s="1416"/>
      <c r="SZQ37" s="1417"/>
      <c r="SZR37" s="1417"/>
      <c r="SZS37" s="1417"/>
      <c r="SZT37" s="1417"/>
      <c r="SZU37" s="1415"/>
      <c r="SZV37" s="1415"/>
      <c r="SZW37" s="1415"/>
      <c r="SZX37" s="1416"/>
      <c r="SZY37" s="1416"/>
      <c r="SZZ37" s="1416"/>
      <c r="TAA37" s="1417"/>
      <c r="TAB37" s="1417"/>
      <c r="TAC37" s="1417"/>
      <c r="TAD37" s="1417"/>
      <c r="TAE37" s="1415"/>
      <c r="TAF37" s="1415"/>
      <c r="TAG37" s="1415"/>
      <c r="TAH37" s="1416"/>
      <c r="TAI37" s="1416"/>
      <c r="TAJ37" s="1416"/>
      <c r="TAK37" s="1417"/>
      <c r="TAL37" s="1417"/>
      <c r="TAM37" s="1417"/>
      <c r="TAN37" s="1417"/>
      <c r="TAO37" s="1415"/>
      <c r="TAP37" s="1415"/>
      <c r="TAQ37" s="1415"/>
      <c r="TAR37" s="1416"/>
      <c r="TAS37" s="1416"/>
      <c r="TAT37" s="1416"/>
      <c r="TAU37" s="1417"/>
      <c r="TAV37" s="1417"/>
      <c r="TAW37" s="1417"/>
      <c r="TAX37" s="1417"/>
      <c r="TAY37" s="1415"/>
      <c r="TAZ37" s="1415"/>
      <c r="TBA37" s="1415"/>
      <c r="TBB37" s="1416"/>
      <c r="TBC37" s="1416"/>
      <c r="TBD37" s="1416"/>
      <c r="TBE37" s="1417"/>
      <c r="TBF37" s="1417"/>
      <c r="TBG37" s="1417"/>
      <c r="TBH37" s="1417"/>
      <c r="TBI37" s="1415"/>
      <c r="TBJ37" s="1415"/>
      <c r="TBK37" s="1415"/>
      <c r="TBL37" s="1416"/>
      <c r="TBM37" s="1416"/>
      <c r="TBN37" s="1416"/>
      <c r="TBO37" s="1417"/>
      <c r="TBP37" s="1417"/>
      <c r="TBQ37" s="1417"/>
      <c r="TBR37" s="1417"/>
      <c r="TBS37" s="1415"/>
      <c r="TBT37" s="1415"/>
      <c r="TBU37" s="1415"/>
      <c r="TBV37" s="1416"/>
      <c r="TBW37" s="1416"/>
      <c r="TBX37" s="1416"/>
      <c r="TBY37" s="1417"/>
      <c r="TBZ37" s="1417"/>
      <c r="TCA37" s="1417"/>
      <c r="TCB37" s="1417"/>
      <c r="TCC37" s="1415"/>
      <c r="TCD37" s="1415"/>
      <c r="TCE37" s="1415"/>
      <c r="TCF37" s="1416"/>
      <c r="TCG37" s="1416"/>
      <c r="TCH37" s="1416"/>
      <c r="TCI37" s="1417"/>
      <c r="TCJ37" s="1417"/>
      <c r="TCK37" s="1417"/>
      <c r="TCL37" s="1417"/>
      <c r="TCM37" s="1415"/>
      <c r="TCN37" s="1415"/>
      <c r="TCO37" s="1415"/>
      <c r="TCP37" s="1416"/>
      <c r="TCQ37" s="1416"/>
      <c r="TCR37" s="1416"/>
      <c r="TCS37" s="1417"/>
      <c r="TCT37" s="1417"/>
      <c r="TCU37" s="1417"/>
      <c r="TCV37" s="1417"/>
      <c r="TCW37" s="1415"/>
      <c r="TCX37" s="1415"/>
      <c r="TCY37" s="1415"/>
      <c r="TCZ37" s="1416"/>
      <c r="TDA37" s="1416"/>
      <c r="TDB37" s="1416"/>
      <c r="TDC37" s="1417"/>
      <c r="TDD37" s="1417"/>
      <c r="TDE37" s="1417"/>
      <c r="TDF37" s="1417"/>
      <c r="TDG37" s="1415"/>
      <c r="TDH37" s="1415"/>
      <c r="TDI37" s="1415"/>
      <c r="TDJ37" s="1416"/>
      <c r="TDK37" s="1416"/>
      <c r="TDL37" s="1416"/>
      <c r="TDM37" s="1417"/>
      <c r="TDN37" s="1417"/>
      <c r="TDO37" s="1417"/>
      <c r="TDP37" s="1417"/>
      <c r="TDQ37" s="1415"/>
      <c r="TDR37" s="1415"/>
      <c r="TDS37" s="1415"/>
      <c r="TDT37" s="1416"/>
      <c r="TDU37" s="1416"/>
      <c r="TDV37" s="1416"/>
      <c r="TDW37" s="1417"/>
      <c r="TDX37" s="1417"/>
      <c r="TDY37" s="1417"/>
      <c r="TDZ37" s="1417"/>
      <c r="TEA37" s="1415"/>
      <c r="TEB37" s="1415"/>
      <c r="TEC37" s="1415"/>
      <c r="TED37" s="1416"/>
      <c r="TEE37" s="1416"/>
      <c r="TEF37" s="1416"/>
      <c r="TEG37" s="1417"/>
      <c r="TEH37" s="1417"/>
      <c r="TEI37" s="1417"/>
      <c r="TEJ37" s="1417"/>
      <c r="TEK37" s="1415"/>
      <c r="TEL37" s="1415"/>
      <c r="TEM37" s="1415"/>
      <c r="TEN37" s="1416"/>
      <c r="TEO37" s="1416"/>
      <c r="TEP37" s="1416"/>
      <c r="TEQ37" s="1417"/>
      <c r="TER37" s="1417"/>
      <c r="TES37" s="1417"/>
      <c r="TET37" s="1417"/>
      <c r="TEU37" s="1415"/>
      <c r="TEV37" s="1415"/>
      <c r="TEW37" s="1415"/>
      <c r="TEX37" s="1416"/>
      <c r="TEY37" s="1416"/>
      <c r="TEZ37" s="1416"/>
      <c r="TFA37" s="1417"/>
      <c r="TFB37" s="1417"/>
      <c r="TFC37" s="1417"/>
      <c r="TFD37" s="1417"/>
      <c r="TFE37" s="1415"/>
      <c r="TFF37" s="1415"/>
      <c r="TFG37" s="1415"/>
      <c r="TFH37" s="1416"/>
      <c r="TFI37" s="1416"/>
      <c r="TFJ37" s="1416"/>
      <c r="TFK37" s="1417"/>
      <c r="TFL37" s="1417"/>
      <c r="TFM37" s="1417"/>
      <c r="TFN37" s="1417"/>
      <c r="TFO37" s="1415"/>
      <c r="TFP37" s="1415"/>
      <c r="TFQ37" s="1415"/>
      <c r="TFR37" s="1416"/>
      <c r="TFS37" s="1416"/>
      <c r="TFT37" s="1416"/>
      <c r="TFU37" s="1417"/>
      <c r="TFV37" s="1417"/>
      <c r="TFW37" s="1417"/>
      <c r="TFX37" s="1417"/>
      <c r="TFY37" s="1415"/>
      <c r="TFZ37" s="1415"/>
      <c r="TGA37" s="1415"/>
      <c r="TGB37" s="1416"/>
      <c r="TGC37" s="1416"/>
      <c r="TGD37" s="1416"/>
      <c r="TGE37" s="1417"/>
      <c r="TGF37" s="1417"/>
      <c r="TGG37" s="1417"/>
      <c r="TGH37" s="1417"/>
      <c r="TGI37" s="1415"/>
      <c r="TGJ37" s="1415"/>
      <c r="TGK37" s="1415"/>
      <c r="TGL37" s="1416"/>
      <c r="TGM37" s="1416"/>
      <c r="TGN37" s="1416"/>
      <c r="TGO37" s="1417"/>
      <c r="TGP37" s="1417"/>
      <c r="TGQ37" s="1417"/>
      <c r="TGR37" s="1417"/>
      <c r="TGS37" s="1415"/>
      <c r="TGT37" s="1415"/>
      <c r="TGU37" s="1415"/>
      <c r="TGV37" s="1416"/>
      <c r="TGW37" s="1416"/>
      <c r="TGX37" s="1416"/>
      <c r="TGY37" s="1417"/>
      <c r="TGZ37" s="1417"/>
      <c r="THA37" s="1417"/>
      <c r="THB37" s="1417"/>
      <c r="THC37" s="1415"/>
      <c r="THD37" s="1415"/>
      <c r="THE37" s="1415"/>
      <c r="THF37" s="1416"/>
      <c r="THG37" s="1416"/>
      <c r="THH37" s="1416"/>
      <c r="THI37" s="1417"/>
      <c r="THJ37" s="1417"/>
      <c r="THK37" s="1417"/>
      <c r="THL37" s="1417"/>
      <c r="THM37" s="1415"/>
      <c r="THN37" s="1415"/>
      <c r="THO37" s="1415"/>
      <c r="THP37" s="1416"/>
      <c r="THQ37" s="1416"/>
      <c r="THR37" s="1416"/>
      <c r="THS37" s="1417"/>
      <c r="THT37" s="1417"/>
      <c r="THU37" s="1417"/>
      <c r="THV37" s="1417"/>
      <c r="THW37" s="1415"/>
      <c r="THX37" s="1415"/>
      <c r="THY37" s="1415"/>
      <c r="THZ37" s="1416"/>
      <c r="TIA37" s="1416"/>
      <c r="TIB37" s="1416"/>
      <c r="TIC37" s="1417"/>
      <c r="TID37" s="1417"/>
      <c r="TIE37" s="1417"/>
      <c r="TIF37" s="1417"/>
      <c r="TIG37" s="1415"/>
      <c r="TIH37" s="1415"/>
      <c r="TII37" s="1415"/>
      <c r="TIJ37" s="1416"/>
      <c r="TIK37" s="1416"/>
      <c r="TIL37" s="1416"/>
      <c r="TIM37" s="1417"/>
      <c r="TIN37" s="1417"/>
      <c r="TIO37" s="1417"/>
      <c r="TIP37" s="1417"/>
      <c r="TIQ37" s="1415"/>
      <c r="TIR37" s="1415"/>
      <c r="TIS37" s="1415"/>
      <c r="TIT37" s="1416"/>
      <c r="TIU37" s="1416"/>
      <c r="TIV37" s="1416"/>
      <c r="TIW37" s="1417"/>
      <c r="TIX37" s="1417"/>
      <c r="TIY37" s="1417"/>
      <c r="TIZ37" s="1417"/>
      <c r="TJA37" s="1415"/>
      <c r="TJB37" s="1415"/>
      <c r="TJC37" s="1415"/>
      <c r="TJD37" s="1416"/>
      <c r="TJE37" s="1416"/>
      <c r="TJF37" s="1416"/>
      <c r="TJG37" s="1417"/>
      <c r="TJH37" s="1417"/>
      <c r="TJI37" s="1417"/>
      <c r="TJJ37" s="1417"/>
      <c r="TJK37" s="1415"/>
      <c r="TJL37" s="1415"/>
      <c r="TJM37" s="1415"/>
      <c r="TJN37" s="1416"/>
      <c r="TJO37" s="1416"/>
      <c r="TJP37" s="1416"/>
      <c r="TJQ37" s="1417"/>
      <c r="TJR37" s="1417"/>
      <c r="TJS37" s="1417"/>
      <c r="TJT37" s="1417"/>
      <c r="TJU37" s="1415"/>
      <c r="TJV37" s="1415"/>
      <c r="TJW37" s="1415"/>
      <c r="TJX37" s="1416"/>
      <c r="TJY37" s="1416"/>
      <c r="TJZ37" s="1416"/>
      <c r="TKA37" s="1417"/>
      <c r="TKB37" s="1417"/>
      <c r="TKC37" s="1417"/>
      <c r="TKD37" s="1417"/>
      <c r="TKE37" s="1415"/>
      <c r="TKF37" s="1415"/>
      <c r="TKG37" s="1415"/>
      <c r="TKH37" s="1416"/>
      <c r="TKI37" s="1416"/>
      <c r="TKJ37" s="1416"/>
      <c r="TKK37" s="1417"/>
      <c r="TKL37" s="1417"/>
      <c r="TKM37" s="1417"/>
      <c r="TKN37" s="1417"/>
      <c r="TKO37" s="1415"/>
      <c r="TKP37" s="1415"/>
      <c r="TKQ37" s="1415"/>
      <c r="TKR37" s="1416"/>
      <c r="TKS37" s="1416"/>
      <c r="TKT37" s="1416"/>
      <c r="TKU37" s="1417"/>
      <c r="TKV37" s="1417"/>
      <c r="TKW37" s="1417"/>
      <c r="TKX37" s="1417"/>
      <c r="TKY37" s="1415"/>
      <c r="TKZ37" s="1415"/>
      <c r="TLA37" s="1415"/>
      <c r="TLB37" s="1416"/>
      <c r="TLC37" s="1416"/>
      <c r="TLD37" s="1416"/>
      <c r="TLE37" s="1417"/>
      <c r="TLF37" s="1417"/>
      <c r="TLG37" s="1417"/>
      <c r="TLH37" s="1417"/>
      <c r="TLI37" s="1415"/>
      <c r="TLJ37" s="1415"/>
      <c r="TLK37" s="1415"/>
      <c r="TLL37" s="1416"/>
      <c r="TLM37" s="1416"/>
      <c r="TLN37" s="1416"/>
      <c r="TLO37" s="1417"/>
      <c r="TLP37" s="1417"/>
      <c r="TLQ37" s="1417"/>
      <c r="TLR37" s="1417"/>
      <c r="TLS37" s="1415"/>
      <c r="TLT37" s="1415"/>
      <c r="TLU37" s="1415"/>
      <c r="TLV37" s="1416"/>
      <c r="TLW37" s="1416"/>
      <c r="TLX37" s="1416"/>
      <c r="TLY37" s="1417"/>
      <c r="TLZ37" s="1417"/>
      <c r="TMA37" s="1417"/>
      <c r="TMB37" s="1417"/>
      <c r="TMC37" s="1415"/>
      <c r="TMD37" s="1415"/>
      <c r="TME37" s="1415"/>
      <c r="TMF37" s="1416"/>
      <c r="TMG37" s="1416"/>
      <c r="TMH37" s="1416"/>
      <c r="TMI37" s="1417"/>
      <c r="TMJ37" s="1417"/>
      <c r="TMK37" s="1417"/>
      <c r="TML37" s="1417"/>
      <c r="TMM37" s="1415"/>
      <c r="TMN37" s="1415"/>
      <c r="TMO37" s="1415"/>
      <c r="TMP37" s="1416"/>
      <c r="TMQ37" s="1416"/>
      <c r="TMR37" s="1416"/>
      <c r="TMS37" s="1417"/>
      <c r="TMT37" s="1417"/>
      <c r="TMU37" s="1417"/>
      <c r="TMV37" s="1417"/>
      <c r="TMW37" s="1415"/>
      <c r="TMX37" s="1415"/>
      <c r="TMY37" s="1415"/>
      <c r="TMZ37" s="1416"/>
      <c r="TNA37" s="1416"/>
      <c r="TNB37" s="1416"/>
      <c r="TNC37" s="1417"/>
      <c r="TND37" s="1417"/>
      <c r="TNE37" s="1417"/>
      <c r="TNF37" s="1417"/>
      <c r="TNG37" s="1415"/>
      <c r="TNH37" s="1415"/>
      <c r="TNI37" s="1415"/>
      <c r="TNJ37" s="1416"/>
      <c r="TNK37" s="1416"/>
      <c r="TNL37" s="1416"/>
      <c r="TNM37" s="1417"/>
      <c r="TNN37" s="1417"/>
      <c r="TNO37" s="1417"/>
      <c r="TNP37" s="1417"/>
      <c r="TNQ37" s="1415"/>
      <c r="TNR37" s="1415"/>
      <c r="TNS37" s="1415"/>
      <c r="TNT37" s="1416"/>
      <c r="TNU37" s="1416"/>
      <c r="TNV37" s="1416"/>
      <c r="TNW37" s="1417"/>
      <c r="TNX37" s="1417"/>
      <c r="TNY37" s="1417"/>
      <c r="TNZ37" s="1417"/>
      <c r="TOA37" s="1415"/>
      <c r="TOB37" s="1415"/>
      <c r="TOC37" s="1415"/>
      <c r="TOD37" s="1416"/>
      <c r="TOE37" s="1416"/>
      <c r="TOF37" s="1416"/>
      <c r="TOG37" s="1417"/>
      <c r="TOH37" s="1417"/>
      <c r="TOI37" s="1417"/>
      <c r="TOJ37" s="1417"/>
      <c r="TOK37" s="1415"/>
      <c r="TOL37" s="1415"/>
      <c r="TOM37" s="1415"/>
      <c r="TON37" s="1416"/>
      <c r="TOO37" s="1416"/>
      <c r="TOP37" s="1416"/>
      <c r="TOQ37" s="1417"/>
      <c r="TOR37" s="1417"/>
      <c r="TOS37" s="1417"/>
      <c r="TOT37" s="1417"/>
      <c r="TOU37" s="1415"/>
      <c r="TOV37" s="1415"/>
      <c r="TOW37" s="1415"/>
      <c r="TOX37" s="1416"/>
      <c r="TOY37" s="1416"/>
      <c r="TOZ37" s="1416"/>
      <c r="TPA37" s="1417"/>
      <c r="TPB37" s="1417"/>
      <c r="TPC37" s="1417"/>
      <c r="TPD37" s="1417"/>
      <c r="TPE37" s="1415"/>
      <c r="TPF37" s="1415"/>
      <c r="TPG37" s="1415"/>
      <c r="TPH37" s="1416"/>
      <c r="TPI37" s="1416"/>
      <c r="TPJ37" s="1416"/>
      <c r="TPK37" s="1417"/>
      <c r="TPL37" s="1417"/>
      <c r="TPM37" s="1417"/>
      <c r="TPN37" s="1417"/>
      <c r="TPO37" s="1415"/>
      <c r="TPP37" s="1415"/>
      <c r="TPQ37" s="1415"/>
      <c r="TPR37" s="1416"/>
      <c r="TPS37" s="1416"/>
      <c r="TPT37" s="1416"/>
      <c r="TPU37" s="1417"/>
      <c r="TPV37" s="1417"/>
      <c r="TPW37" s="1417"/>
      <c r="TPX37" s="1417"/>
      <c r="TPY37" s="1415"/>
      <c r="TPZ37" s="1415"/>
      <c r="TQA37" s="1415"/>
      <c r="TQB37" s="1416"/>
      <c r="TQC37" s="1416"/>
      <c r="TQD37" s="1416"/>
      <c r="TQE37" s="1417"/>
      <c r="TQF37" s="1417"/>
      <c r="TQG37" s="1417"/>
      <c r="TQH37" s="1417"/>
      <c r="TQI37" s="1415"/>
      <c r="TQJ37" s="1415"/>
      <c r="TQK37" s="1415"/>
      <c r="TQL37" s="1416"/>
      <c r="TQM37" s="1416"/>
      <c r="TQN37" s="1416"/>
      <c r="TQO37" s="1417"/>
      <c r="TQP37" s="1417"/>
      <c r="TQQ37" s="1417"/>
      <c r="TQR37" s="1417"/>
      <c r="TQS37" s="1415"/>
      <c r="TQT37" s="1415"/>
      <c r="TQU37" s="1415"/>
      <c r="TQV37" s="1416"/>
      <c r="TQW37" s="1416"/>
      <c r="TQX37" s="1416"/>
      <c r="TQY37" s="1417"/>
      <c r="TQZ37" s="1417"/>
      <c r="TRA37" s="1417"/>
      <c r="TRB37" s="1417"/>
      <c r="TRC37" s="1415"/>
      <c r="TRD37" s="1415"/>
      <c r="TRE37" s="1415"/>
      <c r="TRF37" s="1416"/>
      <c r="TRG37" s="1416"/>
      <c r="TRH37" s="1416"/>
      <c r="TRI37" s="1417"/>
      <c r="TRJ37" s="1417"/>
      <c r="TRK37" s="1417"/>
      <c r="TRL37" s="1417"/>
      <c r="TRM37" s="1415"/>
      <c r="TRN37" s="1415"/>
      <c r="TRO37" s="1415"/>
      <c r="TRP37" s="1416"/>
      <c r="TRQ37" s="1416"/>
      <c r="TRR37" s="1416"/>
      <c r="TRS37" s="1417"/>
      <c r="TRT37" s="1417"/>
      <c r="TRU37" s="1417"/>
      <c r="TRV37" s="1417"/>
      <c r="TRW37" s="1415"/>
      <c r="TRX37" s="1415"/>
      <c r="TRY37" s="1415"/>
      <c r="TRZ37" s="1416"/>
      <c r="TSA37" s="1416"/>
      <c r="TSB37" s="1416"/>
      <c r="TSC37" s="1417"/>
      <c r="TSD37" s="1417"/>
      <c r="TSE37" s="1417"/>
      <c r="TSF37" s="1417"/>
      <c r="TSG37" s="1415"/>
      <c r="TSH37" s="1415"/>
      <c r="TSI37" s="1415"/>
      <c r="TSJ37" s="1416"/>
      <c r="TSK37" s="1416"/>
      <c r="TSL37" s="1416"/>
      <c r="TSM37" s="1417"/>
      <c r="TSN37" s="1417"/>
      <c r="TSO37" s="1417"/>
      <c r="TSP37" s="1417"/>
      <c r="TSQ37" s="1415"/>
      <c r="TSR37" s="1415"/>
      <c r="TSS37" s="1415"/>
      <c r="TST37" s="1416"/>
      <c r="TSU37" s="1416"/>
      <c r="TSV37" s="1416"/>
      <c r="TSW37" s="1417"/>
      <c r="TSX37" s="1417"/>
      <c r="TSY37" s="1417"/>
      <c r="TSZ37" s="1417"/>
      <c r="TTA37" s="1415"/>
      <c r="TTB37" s="1415"/>
      <c r="TTC37" s="1415"/>
      <c r="TTD37" s="1416"/>
      <c r="TTE37" s="1416"/>
      <c r="TTF37" s="1416"/>
      <c r="TTG37" s="1417"/>
      <c r="TTH37" s="1417"/>
      <c r="TTI37" s="1417"/>
      <c r="TTJ37" s="1417"/>
      <c r="TTK37" s="1415"/>
      <c r="TTL37" s="1415"/>
      <c r="TTM37" s="1415"/>
      <c r="TTN37" s="1416"/>
      <c r="TTO37" s="1416"/>
      <c r="TTP37" s="1416"/>
      <c r="TTQ37" s="1417"/>
      <c r="TTR37" s="1417"/>
      <c r="TTS37" s="1417"/>
      <c r="TTT37" s="1417"/>
      <c r="TTU37" s="1415"/>
      <c r="TTV37" s="1415"/>
      <c r="TTW37" s="1415"/>
      <c r="TTX37" s="1416"/>
      <c r="TTY37" s="1416"/>
      <c r="TTZ37" s="1416"/>
      <c r="TUA37" s="1417"/>
      <c r="TUB37" s="1417"/>
      <c r="TUC37" s="1417"/>
      <c r="TUD37" s="1417"/>
      <c r="TUE37" s="1415"/>
      <c r="TUF37" s="1415"/>
      <c r="TUG37" s="1415"/>
      <c r="TUH37" s="1416"/>
      <c r="TUI37" s="1416"/>
      <c r="TUJ37" s="1416"/>
      <c r="TUK37" s="1417"/>
      <c r="TUL37" s="1417"/>
      <c r="TUM37" s="1417"/>
      <c r="TUN37" s="1417"/>
      <c r="TUO37" s="1415"/>
      <c r="TUP37" s="1415"/>
      <c r="TUQ37" s="1415"/>
      <c r="TUR37" s="1416"/>
      <c r="TUS37" s="1416"/>
      <c r="TUT37" s="1416"/>
      <c r="TUU37" s="1417"/>
      <c r="TUV37" s="1417"/>
      <c r="TUW37" s="1417"/>
      <c r="TUX37" s="1417"/>
      <c r="TUY37" s="1415"/>
      <c r="TUZ37" s="1415"/>
      <c r="TVA37" s="1415"/>
      <c r="TVB37" s="1416"/>
      <c r="TVC37" s="1416"/>
      <c r="TVD37" s="1416"/>
      <c r="TVE37" s="1417"/>
      <c r="TVF37" s="1417"/>
      <c r="TVG37" s="1417"/>
      <c r="TVH37" s="1417"/>
      <c r="TVI37" s="1415"/>
      <c r="TVJ37" s="1415"/>
      <c r="TVK37" s="1415"/>
      <c r="TVL37" s="1416"/>
      <c r="TVM37" s="1416"/>
      <c r="TVN37" s="1416"/>
      <c r="TVO37" s="1417"/>
      <c r="TVP37" s="1417"/>
      <c r="TVQ37" s="1417"/>
      <c r="TVR37" s="1417"/>
      <c r="TVS37" s="1415"/>
      <c r="TVT37" s="1415"/>
      <c r="TVU37" s="1415"/>
      <c r="TVV37" s="1416"/>
      <c r="TVW37" s="1416"/>
      <c r="TVX37" s="1416"/>
      <c r="TVY37" s="1417"/>
      <c r="TVZ37" s="1417"/>
      <c r="TWA37" s="1417"/>
      <c r="TWB37" s="1417"/>
      <c r="TWC37" s="1415"/>
      <c r="TWD37" s="1415"/>
      <c r="TWE37" s="1415"/>
      <c r="TWF37" s="1416"/>
      <c r="TWG37" s="1416"/>
      <c r="TWH37" s="1416"/>
      <c r="TWI37" s="1417"/>
      <c r="TWJ37" s="1417"/>
      <c r="TWK37" s="1417"/>
      <c r="TWL37" s="1417"/>
      <c r="TWM37" s="1415"/>
      <c r="TWN37" s="1415"/>
      <c r="TWO37" s="1415"/>
      <c r="TWP37" s="1416"/>
      <c r="TWQ37" s="1416"/>
      <c r="TWR37" s="1416"/>
      <c r="TWS37" s="1417"/>
      <c r="TWT37" s="1417"/>
      <c r="TWU37" s="1417"/>
      <c r="TWV37" s="1417"/>
      <c r="TWW37" s="1415"/>
      <c r="TWX37" s="1415"/>
      <c r="TWY37" s="1415"/>
      <c r="TWZ37" s="1416"/>
      <c r="TXA37" s="1416"/>
      <c r="TXB37" s="1416"/>
      <c r="TXC37" s="1417"/>
      <c r="TXD37" s="1417"/>
      <c r="TXE37" s="1417"/>
      <c r="TXF37" s="1417"/>
      <c r="TXG37" s="1415"/>
      <c r="TXH37" s="1415"/>
      <c r="TXI37" s="1415"/>
      <c r="TXJ37" s="1416"/>
      <c r="TXK37" s="1416"/>
      <c r="TXL37" s="1416"/>
      <c r="TXM37" s="1417"/>
      <c r="TXN37" s="1417"/>
      <c r="TXO37" s="1417"/>
      <c r="TXP37" s="1417"/>
      <c r="TXQ37" s="1415"/>
      <c r="TXR37" s="1415"/>
      <c r="TXS37" s="1415"/>
      <c r="TXT37" s="1416"/>
      <c r="TXU37" s="1416"/>
      <c r="TXV37" s="1416"/>
      <c r="TXW37" s="1417"/>
      <c r="TXX37" s="1417"/>
      <c r="TXY37" s="1417"/>
      <c r="TXZ37" s="1417"/>
      <c r="TYA37" s="1415"/>
      <c r="TYB37" s="1415"/>
      <c r="TYC37" s="1415"/>
      <c r="TYD37" s="1416"/>
      <c r="TYE37" s="1416"/>
      <c r="TYF37" s="1416"/>
      <c r="TYG37" s="1417"/>
      <c r="TYH37" s="1417"/>
      <c r="TYI37" s="1417"/>
      <c r="TYJ37" s="1417"/>
      <c r="TYK37" s="1415"/>
      <c r="TYL37" s="1415"/>
      <c r="TYM37" s="1415"/>
      <c r="TYN37" s="1416"/>
      <c r="TYO37" s="1416"/>
      <c r="TYP37" s="1416"/>
      <c r="TYQ37" s="1417"/>
      <c r="TYR37" s="1417"/>
      <c r="TYS37" s="1417"/>
      <c r="TYT37" s="1417"/>
      <c r="TYU37" s="1415"/>
      <c r="TYV37" s="1415"/>
      <c r="TYW37" s="1415"/>
      <c r="TYX37" s="1416"/>
      <c r="TYY37" s="1416"/>
      <c r="TYZ37" s="1416"/>
      <c r="TZA37" s="1417"/>
      <c r="TZB37" s="1417"/>
      <c r="TZC37" s="1417"/>
      <c r="TZD37" s="1417"/>
      <c r="TZE37" s="1415"/>
      <c r="TZF37" s="1415"/>
      <c r="TZG37" s="1415"/>
      <c r="TZH37" s="1416"/>
      <c r="TZI37" s="1416"/>
      <c r="TZJ37" s="1416"/>
      <c r="TZK37" s="1417"/>
      <c r="TZL37" s="1417"/>
      <c r="TZM37" s="1417"/>
      <c r="TZN37" s="1417"/>
      <c r="TZO37" s="1415"/>
      <c r="TZP37" s="1415"/>
      <c r="TZQ37" s="1415"/>
      <c r="TZR37" s="1416"/>
      <c r="TZS37" s="1416"/>
      <c r="TZT37" s="1416"/>
      <c r="TZU37" s="1417"/>
      <c r="TZV37" s="1417"/>
      <c r="TZW37" s="1417"/>
      <c r="TZX37" s="1417"/>
      <c r="TZY37" s="1415"/>
      <c r="TZZ37" s="1415"/>
      <c r="UAA37" s="1415"/>
      <c r="UAB37" s="1416"/>
      <c r="UAC37" s="1416"/>
      <c r="UAD37" s="1416"/>
      <c r="UAE37" s="1417"/>
      <c r="UAF37" s="1417"/>
      <c r="UAG37" s="1417"/>
      <c r="UAH37" s="1417"/>
      <c r="UAI37" s="1415"/>
      <c r="UAJ37" s="1415"/>
      <c r="UAK37" s="1415"/>
      <c r="UAL37" s="1416"/>
      <c r="UAM37" s="1416"/>
      <c r="UAN37" s="1416"/>
      <c r="UAO37" s="1417"/>
      <c r="UAP37" s="1417"/>
      <c r="UAQ37" s="1417"/>
      <c r="UAR37" s="1417"/>
      <c r="UAS37" s="1415"/>
      <c r="UAT37" s="1415"/>
      <c r="UAU37" s="1415"/>
      <c r="UAV37" s="1416"/>
      <c r="UAW37" s="1416"/>
      <c r="UAX37" s="1416"/>
      <c r="UAY37" s="1417"/>
      <c r="UAZ37" s="1417"/>
      <c r="UBA37" s="1417"/>
      <c r="UBB37" s="1417"/>
      <c r="UBC37" s="1415"/>
      <c r="UBD37" s="1415"/>
      <c r="UBE37" s="1415"/>
      <c r="UBF37" s="1416"/>
      <c r="UBG37" s="1416"/>
      <c r="UBH37" s="1416"/>
      <c r="UBI37" s="1417"/>
      <c r="UBJ37" s="1417"/>
      <c r="UBK37" s="1417"/>
      <c r="UBL37" s="1417"/>
      <c r="UBM37" s="1415"/>
      <c r="UBN37" s="1415"/>
      <c r="UBO37" s="1415"/>
      <c r="UBP37" s="1416"/>
      <c r="UBQ37" s="1416"/>
      <c r="UBR37" s="1416"/>
      <c r="UBS37" s="1417"/>
      <c r="UBT37" s="1417"/>
      <c r="UBU37" s="1417"/>
      <c r="UBV37" s="1417"/>
      <c r="UBW37" s="1415"/>
      <c r="UBX37" s="1415"/>
      <c r="UBY37" s="1415"/>
      <c r="UBZ37" s="1416"/>
      <c r="UCA37" s="1416"/>
      <c r="UCB37" s="1416"/>
      <c r="UCC37" s="1417"/>
      <c r="UCD37" s="1417"/>
      <c r="UCE37" s="1417"/>
      <c r="UCF37" s="1417"/>
      <c r="UCG37" s="1415"/>
      <c r="UCH37" s="1415"/>
      <c r="UCI37" s="1415"/>
      <c r="UCJ37" s="1416"/>
      <c r="UCK37" s="1416"/>
      <c r="UCL37" s="1416"/>
      <c r="UCM37" s="1417"/>
      <c r="UCN37" s="1417"/>
      <c r="UCO37" s="1417"/>
      <c r="UCP37" s="1417"/>
      <c r="UCQ37" s="1415"/>
      <c r="UCR37" s="1415"/>
      <c r="UCS37" s="1415"/>
      <c r="UCT37" s="1416"/>
      <c r="UCU37" s="1416"/>
      <c r="UCV37" s="1416"/>
      <c r="UCW37" s="1417"/>
      <c r="UCX37" s="1417"/>
      <c r="UCY37" s="1417"/>
      <c r="UCZ37" s="1417"/>
      <c r="UDA37" s="1415"/>
      <c r="UDB37" s="1415"/>
      <c r="UDC37" s="1415"/>
      <c r="UDD37" s="1416"/>
      <c r="UDE37" s="1416"/>
      <c r="UDF37" s="1416"/>
      <c r="UDG37" s="1417"/>
      <c r="UDH37" s="1417"/>
      <c r="UDI37" s="1417"/>
      <c r="UDJ37" s="1417"/>
      <c r="UDK37" s="1415"/>
      <c r="UDL37" s="1415"/>
      <c r="UDM37" s="1415"/>
      <c r="UDN37" s="1416"/>
      <c r="UDO37" s="1416"/>
      <c r="UDP37" s="1416"/>
      <c r="UDQ37" s="1417"/>
      <c r="UDR37" s="1417"/>
      <c r="UDS37" s="1417"/>
      <c r="UDT37" s="1417"/>
      <c r="UDU37" s="1415"/>
      <c r="UDV37" s="1415"/>
      <c r="UDW37" s="1415"/>
      <c r="UDX37" s="1416"/>
      <c r="UDY37" s="1416"/>
      <c r="UDZ37" s="1416"/>
      <c r="UEA37" s="1417"/>
      <c r="UEB37" s="1417"/>
      <c r="UEC37" s="1417"/>
      <c r="UED37" s="1417"/>
      <c r="UEE37" s="1415"/>
      <c r="UEF37" s="1415"/>
      <c r="UEG37" s="1415"/>
      <c r="UEH37" s="1416"/>
      <c r="UEI37" s="1416"/>
      <c r="UEJ37" s="1416"/>
      <c r="UEK37" s="1417"/>
      <c r="UEL37" s="1417"/>
      <c r="UEM37" s="1417"/>
      <c r="UEN37" s="1417"/>
      <c r="UEO37" s="1415"/>
      <c r="UEP37" s="1415"/>
      <c r="UEQ37" s="1415"/>
      <c r="UER37" s="1416"/>
      <c r="UES37" s="1416"/>
      <c r="UET37" s="1416"/>
      <c r="UEU37" s="1417"/>
      <c r="UEV37" s="1417"/>
      <c r="UEW37" s="1417"/>
      <c r="UEX37" s="1417"/>
      <c r="UEY37" s="1415"/>
      <c r="UEZ37" s="1415"/>
      <c r="UFA37" s="1415"/>
      <c r="UFB37" s="1416"/>
      <c r="UFC37" s="1416"/>
      <c r="UFD37" s="1416"/>
      <c r="UFE37" s="1417"/>
      <c r="UFF37" s="1417"/>
      <c r="UFG37" s="1417"/>
      <c r="UFH37" s="1417"/>
      <c r="UFI37" s="1415"/>
      <c r="UFJ37" s="1415"/>
      <c r="UFK37" s="1415"/>
      <c r="UFL37" s="1416"/>
      <c r="UFM37" s="1416"/>
      <c r="UFN37" s="1416"/>
      <c r="UFO37" s="1417"/>
      <c r="UFP37" s="1417"/>
      <c r="UFQ37" s="1417"/>
      <c r="UFR37" s="1417"/>
      <c r="UFS37" s="1415"/>
      <c r="UFT37" s="1415"/>
      <c r="UFU37" s="1415"/>
      <c r="UFV37" s="1416"/>
      <c r="UFW37" s="1416"/>
      <c r="UFX37" s="1416"/>
      <c r="UFY37" s="1417"/>
      <c r="UFZ37" s="1417"/>
      <c r="UGA37" s="1417"/>
      <c r="UGB37" s="1417"/>
      <c r="UGC37" s="1415"/>
      <c r="UGD37" s="1415"/>
      <c r="UGE37" s="1415"/>
      <c r="UGF37" s="1416"/>
      <c r="UGG37" s="1416"/>
      <c r="UGH37" s="1416"/>
      <c r="UGI37" s="1417"/>
      <c r="UGJ37" s="1417"/>
      <c r="UGK37" s="1417"/>
      <c r="UGL37" s="1417"/>
      <c r="UGM37" s="1415"/>
      <c r="UGN37" s="1415"/>
      <c r="UGO37" s="1415"/>
      <c r="UGP37" s="1416"/>
      <c r="UGQ37" s="1416"/>
      <c r="UGR37" s="1416"/>
      <c r="UGS37" s="1417"/>
      <c r="UGT37" s="1417"/>
      <c r="UGU37" s="1417"/>
      <c r="UGV37" s="1417"/>
      <c r="UGW37" s="1415"/>
      <c r="UGX37" s="1415"/>
      <c r="UGY37" s="1415"/>
      <c r="UGZ37" s="1416"/>
      <c r="UHA37" s="1416"/>
      <c r="UHB37" s="1416"/>
      <c r="UHC37" s="1417"/>
      <c r="UHD37" s="1417"/>
      <c r="UHE37" s="1417"/>
      <c r="UHF37" s="1417"/>
      <c r="UHG37" s="1415"/>
      <c r="UHH37" s="1415"/>
      <c r="UHI37" s="1415"/>
      <c r="UHJ37" s="1416"/>
      <c r="UHK37" s="1416"/>
      <c r="UHL37" s="1416"/>
      <c r="UHM37" s="1417"/>
      <c r="UHN37" s="1417"/>
      <c r="UHO37" s="1417"/>
      <c r="UHP37" s="1417"/>
      <c r="UHQ37" s="1415"/>
      <c r="UHR37" s="1415"/>
      <c r="UHS37" s="1415"/>
      <c r="UHT37" s="1416"/>
      <c r="UHU37" s="1416"/>
      <c r="UHV37" s="1416"/>
      <c r="UHW37" s="1417"/>
      <c r="UHX37" s="1417"/>
      <c r="UHY37" s="1417"/>
      <c r="UHZ37" s="1417"/>
      <c r="UIA37" s="1415"/>
      <c r="UIB37" s="1415"/>
      <c r="UIC37" s="1415"/>
      <c r="UID37" s="1416"/>
      <c r="UIE37" s="1416"/>
      <c r="UIF37" s="1416"/>
      <c r="UIG37" s="1417"/>
      <c r="UIH37" s="1417"/>
      <c r="UII37" s="1417"/>
      <c r="UIJ37" s="1417"/>
      <c r="UIK37" s="1415"/>
      <c r="UIL37" s="1415"/>
      <c r="UIM37" s="1415"/>
      <c r="UIN37" s="1416"/>
      <c r="UIO37" s="1416"/>
      <c r="UIP37" s="1416"/>
      <c r="UIQ37" s="1417"/>
      <c r="UIR37" s="1417"/>
      <c r="UIS37" s="1417"/>
      <c r="UIT37" s="1417"/>
      <c r="UIU37" s="1415"/>
      <c r="UIV37" s="1415"/>
      <c r="UIW37" s="1415"/>
      <c r="UIX37" s="1416"/>
      <c r="UIY37" s="1416"/>
      <c r="UIZ37" s="1416"/>
      <c r="UJA37" s="1417"/>
      <c r="UJB37" s="1417"/>
      <c r="UJC37" s="1417"/>
      <c r="UJD37" s="1417"/>
      <c r="UJE37" s="1415"/>
      <c r="UJF37" s="1415"/>
      <c r="UJG37" s="1415"/>
      <c r="UJH37" s="1416"/>
      <c r="UJI37" s="1416"/>
      <c r="UJJ37" s="1416"/>
      <c r="UJK37" s="1417"/>
      <c r="UJL37" s="1417"/>
      <c r="UJM37" s="1417"/>
      <c r="UJN37" s="1417"/>
      <c r="UJO37" s="1415"/>
      <c r="UJP37" s="1415"/>
      <c r="UJQ37" s="1415"/>
      <c r="UJR37" s="1416"/>
      <c r="UJS37" s="1416"/>
      <c r="UJT37" s="1416"/>
      <c r="UJU37" s="1417"/>
      <c r="UJV37" s="1417"/>
      <c r="UJW37" s="1417"/>
      <c r="UJX37" s="1417"/>
      <c r="UJY37" s="1415"/>
      <c r="UJZ37" s="1415"/>
      <c r="UKA37" s="1415"/>
      <c r="UKB37" s="1416"/>
      <c r="UKC37" s="1416"/>
      <c r="UKD37" s="1416"/>
      <c r="UKE37" s="1417"/>
      <c r="UKF37" s="1417"/>
      <c r="UKG37" s="1417"/>
      <c r="UKH37" s="1417"/>
      <c r="UKI37" s="1415"/>
      <c r="UKJ37" s="1415"/>
      <c r="UKK37" s="1415"/>
      <c r="UKL37" s="1416"/>
      <c r="UKM37" s="1416"/>
      <c r="UKN37" s="1416"/>
      <c r="UKO37" s="1417"/>
      <c r="UKP37" s="1417"/>
      <c r="UKQ37" s="1417"/>
      <c r="UKR37" s="1417"/>
      <c r="UKS37" s="1415"/>
      <c r="UKT37" s="1415"/>
      <c r="UKU37" s="1415"/>
      <c r="UKV37" s="1416"/>
      <c r="UKW37" s="1416"/>
      <c r="UKX37" s="1416"/>
      <c r="UKY37" s="1417"/>
      <c r="UKZ37" s="1417"/>
      <c r="ULA37" s="1417"/>
      <c r="ULB37" s="1417"/>
      <c r="ULC37" s="1415"/>
      <c r="ULD37" s="1415"/>
      <c r="ULE37" s="1415"/>
      <c r="ULF37" s="1416"/>
      <c r="ULG37" s="1416"/>
      <c r="ULH37" s="1416"/>
      <c r="ULI37" s="1417"/>
      <c r="ULJ37" s="1417"/>
      <c r="ULK37" s="1417"/>
      <c r="ULL37" s="1417"/>
      <c r="ULM37" s="1415"/>
      <c r="ULN37" s="1415"/>
      <c r="ULO37" s="1415"/>
      <c r="ULP37" s="1416"/>
      <c r="ULQ37" s="1416"/>
      <c r="ULR37" s="1416"/>
      <c r="ULS37" s="1417"/>
      <c r="ULT37" s="1417"/>
      <c r="ULU37" s="1417"/>
      <c r="ULV37" s="1417"/>
      <c r="ULW37" s="1415"/>
      <c r="ULX37" s="1415"/>
      <c r="ULY37" s="1415"/>
      <c r="ULZ37" s="1416"/>
      <c r="UMA37" s="1416"/>
      <c r="UMB37" s="1416"/>
      <c r="UMC37" s="1417"/>
      <c r="UMD37" s="1417"/>
      <c r="UME37" s="1417"/>
      <c r="UMF37" s="1417"/>
      <c r="UMG37" s="1415"/>
      <c r="UMH37" s="1415"/>
      <c r="UMI37" s="1415"/>
      <c r="UMJ37" s="1416"/>
      <c r="UMK37" s="1416"/>
      <c r="UML37" s="1416"/>
      <c r="UMM37" s="1417"/>
      <c r="UMN37" s="1417"/>
      <c r="UMO37" s="1417"/>
      <c r="UMP37" s="1417"/>
      <c r="UMQ37" s="1415"/>
      <c r="UMR37" s="1415"/>
      <c r="UMS37" s="1415"/>
      <c r="UMT37" s="1416"/>
      <c r="UMU37" s="1416"/>
      <c r="UMV37" s="1416"/>
      <c r="UMW37" s="1417"/>
      <c r="UMX37" s="1417"/>
      <c r="UMY37" s="1417"/>
      <c r="UMZ37" s="1417"/>
      <c r="UNA37" s="1415"/>
      <c r="UNB37" s="1415"/>
      <c r="UNC37" s="1415"/>
      <c r="UND37" s="1416"/>
      <c r="UNE37" s="1416"/>
      <c r="UNF37" s="1416"/>
      <c r="UNG37" s="1417"/>
      <c r="UNH37" s="1417"/>
      <c r="UNI37" s="1417"/>
      <c r="UNJ37" s="1417"/>
      <c r="UNK37" s="1415"/>
      <c r="UNL37" s="1415"/>
      <c r="UNM37" s="1415"/>
      <c r="UNN37" s="1416"/>
      <c r="UNO37" s="1416"/>
      <c r="UNP37" s="1416"/>
      <c r="UNQ37" s="1417"/>
      <c r="UNR37" s="1417"/>
      <c r="UNS37" s="1417"/>
      <c r="UNT37" s="1417"/>
      <c r="UNU37" s="1415"/>
      <c r="UNV37" s="1415"/>
      <c r="UNW37" s="1415"/>
      <c r="UNX37" s="1416"/>
      <c r="UNY37" s="1416"/>
      <c r="UNZ37" s="1416"/>
      <c r="UOA37" s="1417"/>
      <c r="UOB37" s="1417"/>
      <c r="UOC37" s="1417"/>
      <c r="UOD37" s="1417"/>
      <c r="UOE37" s="1415"/>
      <c r="UOF37" s="1415"/>
      <c r="UOG37" s="1415"/>
      <c r="UOH37" s="1416"/>
      <c r="UOI37" s="1416"/>
      <c r="UOJ37" s="1416"/>
      <c r="UOK37" s="1417"/>
      <c r="UOL37" s="1417"/>
      <c r="UOM37" s="1417"/>
      <c r="UON37" s="1417"/>
      <c r="UOO37" s="1415"/>
      <c r="UOP37" s="1415"/>
      <c r="UOQ37" s="1415"/>
      <c r="UOR37" s="1416"/>
      <c r="UOS37" s="1416"/>
      <c r="UOT37" s="1416"/>
      <c r="UOU37" s="1417"/>
      <c r="UOV37" s="1417"/>
      <c r="UOW37" s="1417"/>
      <c r="UOX37" s="1417"/>
      <c r="UOY37" s="1415"/>
      <c r="UOZ37" s="1415"/>
      <c r="UPA37" s="1415"/>
      <c r="UPB37" s="1416"/>
      <c r="UPC37" s="1416"/>
      <c r="UPD37" s="1416"/>
      <c r="UPE37" s="1417"/>
      <c r="UPF37" s="1417"/>
      <c r="UPG37" s="1417"/>
      <c r="UPH37" s="1417"/>
      <c r="UPI37" s="1415"/>
      <c r="UPJ37" s="1415"/>
      <c r="UPK37" s="1415"/>
      <c r="UPL37" s="1416"/>
      <c r="UPM37" s="1416"/>
      <c r="UPN37" s="1416"/>
      <c r="UPO37" s="1417"/>
      <c r="UPP37" s="1417"/>
      <c r="UPQ37" s="1417"/>
      <c r="UPR37" s="1417"/>
      <c r="UPS37" s="1415"/>
      <c r="UPT37" s="1415"/>
      <c r="UPU37" s="1415"/>
      <c r="UPV37" s="1416"/>
      <c r="UPW37" s="1416"/>
      <c r="UPX37" s="1416"/>
      <c r="UPY37" s="1417"/>
      <c r="UPZ37" s="1417"/>
      <c r="UQA37" s="1417"/>
      <c r="UQB37" s="1417"/>
      <c r="UQC37" s="1415"/>
      <c r="UQD37" s="1415"/>
      <c r="UQE37" s="1415"/>
      <c r="UQF37" s="1416"/>
      <c r="UQG37" s="1416"/>
      <c r="UQH37" s="1416"/>
      <c r="UQI37" s="1417"/>
      <c r="UQJ37" s="1417"/>
      <c r="UQK37" s="1417"/>
      <c r="UQL37" s="1417"/>
      <c r="UQM37" s="1415"/>
      <c r="UQN37" s="1415"/>
      <c r="UQO37" s="1415"/>
      <c r="UQP37" s="1416"/>
      <c r="UQQ37" s="1416"/>
      <c r="UQR37" s="1416"/>
      <c r="UQS37" s="1417"/>
      <c r="UQT37" s="1417"/>
      <c r="UQU37" s="1417"/>
      <c r="UQV37" s="1417"/>
      <c r="UQW37" s="1415"/>
      <c r="UQX37" s="1415"/>
      <c r="UQY37" s="1415"/>
      <c r="UQZ37" s="1416"/>
      <c r="URA37" s="1416"/>
      <c r="URB37" s="1416"/>
      <c r="URC37" s="1417"/>
      <c r="URD37" s="1417"/>
      <c r="URE37" s="1417"/>
      <c r="URF37" s="1417"/>
      <c r="URG37" s="1415"/>
      <c r="URH37" s="1415"/>
      <c r="URI37" s="1415"/>
      <c r="URJ37" s="1416"/>
      <c r="URK37" s="1416"/>
      <c r="URL37" s="1416"/>
      <c r="URM37" s="1417"/>
      <c r="URN37" s="1417"/>
      <c r="URO37" s="1417"/>
      <c r="URP37" s="1417"/>
      <c r="URQ37" s="1415"/>
      <c r="URR37" s="1415"/>
      <c r="URS37" s="1415"/>
      <c r="URT37" s="1416"/>
      <c r="URU37" s="1416"/>
      <c r="URV37" s="1416"/>
      <c r="URW37" s="1417"/>
      <c r="URX37" s="1417"/>
      <c r="URY37" s="1417"/>
      <c r="URZ37" s="1417"/>
      <c r="USA37" s="1415"/>
      <c r="USB37" s="1415"/>
      <c r="USC37" s="1415"/>
      <c r="USD37" s="1416"/>
      <c r="USE37" s="1416"/>
      <c r="USF37" s="1416"/>
      <c r="USG37" s="1417"/>
      <c r="USH37" s="1417"/>
      <c r="USI37" s="1417"/>
      <c r="USJ37" s="1417"/>
      <c r="USK37" s="1415"/>
      <c r="USL37" s="1415"/>
      <c r="USM37" s="1415"/>
      <c r="USN37" s="1416"/>
      <c r="USO37" s="1416"/>
      <c r="USP37" s="1416"/>
      <c r="USQ37" s="1417"/>
      <c r="USR37" s="1417"/>
      <c r="USS37" s="1417"/>
      <c r="UST37" s="1417"/>
      <c r="USU37" s="1415"/>
      <c r="USV37" s="1415"/>
      <c r="USW37" s="1415"/>
      <c r="USX37" s="1416"/>
      <c r="USY37" s="1416"/>
      <c r="USZ37" s="1416"/>
      <c r="UTA37" s="1417"/>
      <c r="UTB37" s="1417"/>
      <c r="UTC37" s="1417"/>
      <c r="UTD37" s="1417"/>
      <c r="UTE37" s="1415"/>
      <c r="UTF37" s="1415"/>
      <c r="UTG37" s="1415"/>
      <c r="UTH37" s="1416"/>
      <c r="UTI37" s="1416"/>
      <c r="UTJ37" s="1416"/>
      <c r="UTK37" s="1417"/>
      <c r="UTL37" s="1417"/>
      <c r="UTM37" s="1417"/>
      <c r="UTN37" s="1417"/>
      <c r="UTO37" s="1415"/>
      <c r="UTP37" s="1415"/>
      <c r="UTQ37" s="1415"/>
      <c r="UTR37" s="1416"/>
      <c r="UTS37" s="1416"/>
      <c r="UTT37" s="1416"/>
      <c r="UTU37" s="1417"/>
      <c r="UTV37" s="1417"/>
      <c r="UTW37" s="1417"/>
      <c r="UTX37" s="1417"/>
      <c r="UTY37" s="1415"/>
      <c r="UTZ37" s="1415"/>
      <c r="UUA37" s="1415"/>
      <c r="UUB37" s="1416"/>
      <c r="UUC37" s="1416"/>
      <c r="UUD37" s="1416"/>
      <c r="UUE37" s="1417"/>
      <c r="UUF37" s="1417"/>
      <c r="UUG37" s="1417"/>
      <c r="UUH37" s="1417"/>
      <c r="UUI37" s="1415"/>
      <c r="UUJ37" s="1415"/>
      <c r="UUK37" s="1415"/>
      <c r="UUL37" s="1416"/>
      <c r="UUM37" s="1416"/>
      <c r="UUN37" s="1416"/>
      <c r="UUO37" s="1417"/>
      <c r="UUP37" s="1417"/>
      <c r="UUQ37" s="1417"/>
      <c r="UUR37" s="1417"/>
      <c r="UUS37" s="1415"/>
      <c r="UUT37" s="1415"/>
      <c r="UUU37" s="1415"/>
      <c r="UUV37" s="1416"/>
      <c r="UUW37" s="1416"/>
      <c r="UUX37" s="1416"/>
      <c r="UUY37" s="1417"/>
      <c r="UUZ37" s="1417"/>
      <c r="UVA37" s="1417"/>
      <c r="UVB37" s="1417"/>
      <c r="UVC37" s="1415"/>
      <c r="UVD37" s="1415"/>
      <c r="UVE37" s="1415"/>
      <c r="UVF37" s="1416"/>
      <c r="UVG37" s="1416"/>
      <c r="UVH37" s="1416"/>
      <c r="UVI37" s="1417"/>
      <c r="UVJ37" s="1417"/>
      <c r="UVK37" s="1417"/>
      <c r="UVL37" s="1417"/>
      <c r="UVM37" s="1415"/>
      <c r="UVN37" s="1415"/>
      <c r="UVO37" s="1415"/>
      <c r="UVP37" s="1416"/>
      <c r="UVQ37" s="1416"/>
      <c r="UVR37" s="1416"/>
      <c r="UVS37" s="1417"/>
      <c r="UVT37" s="1417"/>
      <c r="UVU37" s="1417"/>
      <c r="UVV37" s="1417"/>
      <c r="UVW37" s="1415"/>
      <c r="UVX37" s="1415"/>
      <c r="UVY37" s="1415"/>
      <c r="UVZ37" s="1416"/>
      <c r="UWA37" s="1416"/>
      <c r="UWB37" s="1416"/>
      <c r="UWC37" s="1417"/>
      <c r="UWD37" s="1417"/>
      <c r="UWE37" s="1417"/>
      <c r="UWF37" s="1417"/>
      <c r="UWG37" s="1415"/>
      <c r="UWH37" s="1415"/>
      <c r="UWI37" s="1415"/>
      <c r="UWJ37" s="1416"/>
      <c r="UWK37" s="1416"/>
      <c r="UWL37" s="1416"/>
      <c r="UWM37" s="1417"/>
      <c r="UWN37" s="1417"/>
      <c r="UWO37" s="1417"/>
      <c r="UWP37" s="1417"/>
      <c r="UWQ37" s="1415"/>
      <c r="UWR37" s="1415"/>
      <c r="UWS37" s="1415"/>
      <c r="UWT37" s="1416"/>
      <c r="UWU37" s="1416"/>
      <c r="UWV37" s="1416"/>
      <c r="UWW37" s="1417"/>
      <c r="UWX37" s="1417"/>
      <c r="UWY37" s="1417"/>
      <c r="UWZ37" s="1417"/>
      <c r="UXA37" s="1415"/>
      <c r="UXB37" s="1415"/>
      <c r="UXC37" s="1415"/>
      <c r="UXD37" s="1416"/>
      <c r="UXE37" s="1416"/>
      <c r="UXF37" s="1416"/>
      <c r="UXG37" s="1417"/>
      <c r="UXH37" s="1417"/>
      <c r="UXI37" s="1417"/>
      <c r="UXJ37" s="1417"/>
      <c r="UXK37" s="1415"/>
      <c r="UXL37" s="1415"/>
      <c r="UXM37" s="1415"/>
      <c r="UXN37" s="1416"/>
      <c r="UXO37" s="1416"/>
      <c r="UXP37" s="1416"/>
      <c r="UXQ37" s="1417"/>
      <c r="UXR37" s="1417"/>
      <c r="UXS37" s="1417"/>
      <c r="UXT37" s="1417"/>
      <c r="UXU37" s="1415"/>
      <c r="UXV37" s="1415"/>
      <c r="UXW37" s="1415"/>
      <c r="UXX37" s="1416"/>
      <c r="UXY37" s="1416"/>
      <c r="UXZ37" s="1416"/>
      <c r="UYA37" s="1417"/>
      <c r="UYB37" s="1417"/>
      <c r="UYC37" s="1417"/>
      <c r="UYD37" s="1417"/>
      <c r="UYE37" s="1415"/>
      <c r="UYF37" s="1415"/>
      <c r="UYG37" s="1415"/>
      <c r="UYH37" s="1416"/>
      <c r="UYI37" s="1416"/>
      <c r="UYJ37" s="1416"/>
      <c r="UYK37" s="1417"/>
      <c r="UYL37" s="1417"/>
      <c r="UYM37" s="1417"/>
      <c r="UYN37" s="1417"/>
      <c r="UYO37" s="1415"/>
      <c r="UYP37" s="1415"/>
      <c r="UYQ37" s="1415"/>
      <c r="UYR37" s="1416"/>
      <c r="UYS37" s="1416"/>
      <c r="UYT37" s="1416"/>
      <c r="UYU37" s="1417"/>
      <c r="UYV37" s="1417"/>
      <c r="UYW37" s="1417"/>
      <c r="UYX37" s="1417"/>
      <c r="UYY37" s="1415"/>
      <c r="UYZ37" s="1415"/>
      <c r="UZA37" s="1415"/>
      <c r="UZB37" s="1416"/>
      <c r="UZC37" s="1416"/>
      <c r="UZD37" s="1416"/>
      <c r="UZE37" s="1417"/>
      <c r="UZF37" s="1417"/>
      <c r="UZG37" s="1417"/>
      <c r="UZH37" s="1417"/>
      <c r="UZI37" s="1415"/>
      <c r="UZJ37" s="1415"/>
      <c r="UZK37" s="1415"/>
      <c r="UZL37" s="1416"/>
      <c r="UZM37" s="1416"/>
      <c r="UZN37" s="1416"/>
      <c r="UZO37" s="1417"/>
      <c r="UZP37" s="1417"/>
      <c r="UZQ37" s="1417"/>
      <c r="UZR37" s="1417"/>
      <c r="UZS37" s="1415"/>
      <c r="UZT37" s="1415"/>
      <c r="UZU37" s="1415"/>
      <c r="UZV37" s="1416"/>
      <c r="UZW37" s="1416"/>
      <c r="UZX37" s="1416"/>
      <c r="UZY37" s="1417"/>
      <c r="UZZ37" s="1417"/>
      <c r="VAA37" s="1417"/>
      <c r="VAB37" s="1417"/>
      <c r="VAC37" s="1415"/>
      <c r="VAD37" s="1415"/>
      <c r="VAE37" s="1415"/>
      <c r="VAF37" s="1416"/>
      <c r="VAG37" s="1416"/>
      <c r="VAH37" s="1416"/>
      <c r="VAI37" s="1417"/>
      <c r="VAJ37" s="1417"/>
      <c r="VAK37" s="1417"/>
      <c r="VAL37" s="1417"/>
      <c r="VAM37" s="1415"/>
      <c r="VAN37" s="1415"/>
      <c r="VAO37" s="1415"/>
      <c r="VAP37" s="1416"/>
      <c r="VAQ37" s="1416"/>
      <c r="VAR37" s="1416"/>
      <c r="VAS37" s="1417"/>
      <c r="VAT37" s="1417"/>
      <c r="VAU37" s="1417"/>
      <c r="VAV37" s="1417"/>
      <c r="VAW37" s="1415"/>
      <c r="VAX37" s="1415"/>
      <c r="VAY37" s="1415"/>
      <c r="VAZ37" s="1416"/>
      <c r="VBA37" s="1416"/>
      <c r="VBB37" s="1416"/>
      <c r="VBC37" s="1417"/>
      <c r="VBD37" s="1417"/>
      <c r="VBE37" s="1417"/>
      <c r="VBF37" s="1417"/>
      <c r="VBG37" s="1415"/>
      <c r="VBH37" s="1415"/>
      <c r="VBI37" s="1415"/>
      <c r="VBJ37" s="1416"/>
      <c r="VBK37" s="1416"/>
      <c r="VBL37" s="1416"/>
      <c r="VBM37" s="1417"/>
      <c r="VBN37" s="1417"/>
      <c r="VBO37" s="1417"/>
      <c r="VBP37" s="1417"/>
      <c r="VBQ37" s="1415"/>
      <c r="VBR37" s="1415"/>
      <c r="VBS37" s="1415"/>
      <c r="VBT37" s="1416"/>
      <c r="VBU37" s="1416"/>
      <c r="VBV37" s="1416"/>
      <c r="VBW37" s="1417"/>
      <c r="VBX37" s="1417"/>
      <c r="VBY37" s="1417"/>
      <c r="VBZ37" s="1417"/>
      <c r="VCA37" s="1415"/>
      <c r="VCB37" s="1415"/>
      <c r="VCC37" s="1415"/>
      <c r="VCD37" s="1416"/>
      <c r="VCE37" s="1416"/>
      <c r="VCF37" s="1416"/>
      <c r="VCG37" s="1417"/>
      <c r="VCH37" s="1417"/>
      <c r="VCI37" s="1417"/>
      <c r="VCJ37" s="1417"/>
      <c r="VCK37" s="1415"/>
      <c r="VCL37" s="1415"/>
      <c r="VCM37" s="1415"/>
      <c r="VCN37" s="1416"/>
      <c r="VCO37" s="1416"/>
      <c r="VCP37" s="1416"/>
      <c r="VCQ37" s="1417"/>
      <c r="VCR37" s="1417"/>
      <c r="VCS37" s="1417"/>
      <c r="VCT37" s="1417"/>
      <c r="VCU37" s="1415"/>
      <c r="VCV37" s="1415"/>
      <c r="VCW37" s="1415"/>
      <c r="VCX37" s="1416"/>
      <c r="VCY37" s="1416"/>
      <c r="VCZ37" s="1416"/>
      <c r="VDA37" s="1417"/>
      <c r="VDB37" s="1417"/>
      <c r="VDC37" s="1417"/>
      <c r="VDD37" s="1417"/>
      <c r="VDE37" s="1415"/>
      <c r="VDF37" s="1415"/>
      <c r="VDG37" s="1415"/>
      <c r="VDH37" s="1416"/>
      <c r="VDI37" s="1416"/>
      <c r="VDJ37" s="1416"/>
      <c r="VDK37" s="1417"/>
      <c r="VDL37" s="1417"/>
      <c r="VDM37" s="1417"/>
      <c r="VDN37" s="1417"/>
      <c r="VDO37" s="1415"/>
      <c r="VDP37" s="1415"/>
      <c r="VDQ37" s="1415"/>
      <c r="VDR37" s="1416"/>
      <c r="VDS37" s="1416"/>
      <c r="VDT37" s="1416"/>
      <c r="VDU37" s="1417"/>
      <c r="VDV37" s="1417"/>
      <c r="VDW37" s="1417"/>
      <c r="VDX37" s="1417"/>
      <c r="VDY37" s="1415"/>
      <c r="VDZ37" s="1415"/>
      <c r="VEA37" s="1415"/>
      <c r="VEB37" s="1416"/>
      <c r="VEC37" s="1416"/>
      <c r="VED37" s="1416"/>
      <c r="VEE37" s="1417"/>
      <c r="VEF37" s="1417"/>
      <c r="VEG37" s="1417"/>
      <c r="VEH37" s="1417"/>
      <c r="VEI37" s="1415"/>
      <c r="VEJ37" s="1415"/>
      <c r="VEK37" s="1415"/>
      <c r="VEL37" s="1416"/>
      <c r="VEM37" s="1416"/>
      <c r="VEN37" s="1416"/>
      <c r="VEO37" s="1417"/>
      <c r="VEP37" s="1417"/>
      <c r="VEQ37" s="1417"/>
      <c r="VER37" s="1417"/>
      <c r="VES37" s="1415"/>
      <c r="VET37" s="1415"/>
      <c r="VEU37" s="1415"/>
      <c r="VEV37" s="1416"/>
      <c r="VEW37" s="1416"/>
      <c r="VEX37" s="1416"/>
      <c r="VEY37" s="1417"/>
      <c r="VEZ37" s="1417"/>
      <c r="VFA37" s="1417"/>
      <c r="VFB37" s="1417"/>
      <c r="VFC37" s="1415"/>
      <c r="VFD37" s="1415"/>
      <c r="VFE37" s="1415"/>
      <c r="VFF37" s="1416"/>
      <c r="VFG37" s="1416"/>
      <c r="VFH37" s="1416"/>
      <c r="VFI37" s="1417"/>
      <c r="VFJ37" s="1417"/>
      <c r="VFK37" s="1417"/>
      <c r="VFL37" s="1417"/>
      <c r="VFM37" s="1415"/>
      <c r="VFN37" s="1415"/>
      <c r="VFO37" s="1415"/>
      <c r="VFP37" s="1416"/>
      <c r="VFQ37" s="1416"/>
      <c r="VFR37" s="1416"/>
      <c r="VFS37" s="1417"/>
      <c r="VFT37" s="1417"/>
      <c r="VFU37" s="1417"/>
      <c r="VFV37" s="1417"/>
      <c r="VFW37" s="1415"/>
      <c r="VFX37" s="1415"/>
      <c r="VFY37" s="1415"/>
      <c r="VFZ37" s="1416"/>
      <c r="VGA37" s="1416"/>
      <c r="VGB37" s="1416"/>
      <c r="VGC37" s="1417"/>
      <c r="VGD37" s="1417"/>
      <c r="VGE37" s="1417"/>
      <c r="VGF37" s="1417"/>
      <c r="VGG37" s="1415"/>
      <c r="VGH37" s="1415"/>
      <c r="VGI37" s="1415"/>
      <c r="VGJ37" s="1416"/>
      <c r="VGK37" s="1416"/>
      <c r="VGL37" s="1416"/>
      <c r="VGM37" s="1417"/>
      <c r="VGN37" s="1417"/>
      <c r="VGO37" s="1417"/>
      <c r="VGP37" s="1417"/>
      <c r="VGQ37" s="1415"/>
      <c r="VGR37" s="1415"/>
      <c r="VGS37" s="1415"/>
      <c r="VGT37" s="1416"/>
      <c r="VGU37" s="1416"/>
      <c r="VGV37" s="1416"/>
      <c r="VGW37" s="1417"/>
      <c r="VGX37" s="1417"/>
      <c r="VGY37" s="1417"/>
      <c r="VGZ37" s="1417"/>
      <c r="VHA37" s="1415"/>
      <c r="VHB37" s="1415"/>
      <c r="VHC37" s="1415"/>
      <c r="VHD37" s="1416"/>
      <c r="VHE37" s="1416"/>
      <c r="VHF37" s="1416"/>
      <c r="VHG37" s="1417"/>
      <c r="VHH37" s="1417"/>
      <c r="VHI37" s="1417"/>
      <c r="VHJ37" s="1417"/>
      <c r="VHK37" s="1415"/>
      <c r="VHL37" s="1415"/>
      <c r="VHM37" s="1415"/>
      <c r="VHN37" s="1416"/>
      <c r="VHO37" s="1416"/>
      <c r="VHP37" s="1416"/>
      <c r="VHQ37" s="1417"/>
      <c r="VHR37" s="1417"/>
      <c r="VHS37" s="1417"/>
      <c r="VHT37" s="1417"/>
      <c r="VHU37" s="1415"/>
      <c r="VHV37" s="1415"/>
      <c r="VHW37" s="1415"/>
      <c r="VHX37" s="1416"/>
      <c r="VHY37" s="1416"/>
      <c r="VHZ37" s="1416"/>
      <c r="VIA37" s="1417"/>
      <c r="VIB37" s="1417"/>
      <c r="VIC37" s="1417"/>
      <c r="VID37" s="1417"/>
      <c r="VIE37" s="1415"/>
      <c r="VIF37" s="1415"/>
      <c r="VIG37" s="1415"/>
      <c r="VIH37" s="1416"/>
      <c r="VII37" s="1416"/>
      <c r="VIJ37" s="1416"/>
      <c r="VIK37" s="1417"/>
      <c r="VIL37" s="1417"/>
      <c r="VIM37" s="1417"/>
      <c r="VIN37" s="1417"/>
      <c r="VIO37" s="1415"/>
      <c r="VIP37" s="1415"/>
      <c r="VIQ37" s="1415"/>
      <c r="VIR37" s="1416"/>
      <c r="VIS37" s="1416"/>
      <c r="VIT37" s="1416"/>
      <c r="VIU37" s="1417"/>
      <c r="VIV37" s="1417"/>
      <c r="VIW37" s="1417"/>
      <c r="VIX37" s="1417"/>
      <c r="VIY37" s="1415"/>
      <c r="VIZ37" s="1415"/>
      <c r="VJA37" s="1415"/>
      <c r="VJB37" s="1416"/>
      <c r="VJC37" s="1416"/>
      <c r="VJD37" s="1416"/>
      <c r="VJE37" s="1417"/>
      <c r="VJF37" s="1417"/>
      <c r="VJG37" s="1417"/>
      <c r="VJH37" s="1417"/>
      <c r="VJI37" s="1415"/>
      <c r="VJJ37" s="1415"/>
      <c r="VJK37" s="1415"/>
      <c r="VJL37" s="1416"/>
      <c r="VJM37" s="1416"/>
      <c r="VJN37" s="1416"/>
      <c r="VJO37" s="1417"/>
      <c r="VJP37" s="1417"/>
      <c r="VJQ37" s="1417"/>
      <c r="VJR37" s="1417"/>
      <c r="VJS37" s="1415"/>
      <c r="VJT37" s="1415"/>
      <c r="VJU37" s="1415"/>
      <c r="VJV37" s="1416"/>
      <c r="VJW37" s="1416"/>
      <c r="VJX37" s="1416"/>
      <c r="VJY37" s="1417"/>
      <c r="VJZ37" s="1417"/>
      <c r="VKA37" s="1417"/>
      <c r="VKB37" s="1417"/>
      <c r="VKC37" s="1415"/>
      <c r="VKD37" s="1415"/>
      <c r="VKE37" s="1415"/>
      <c r="VKF37" s="1416"/>
      <c r="VKG37" s="1416"/>
      <c r="VKH37" s="1416"/>
      <c r="VKI37" s="1417"/>
      <c r="VKJ37" s="1417"/>
      <c r="VKK37" s="1417"/>
      <c r="VKL37" s="1417"/>
      <c r="VKM37" s="1415"/>
      <c r="VKN37" s="1415"/>
      <c r="VKO37" s="1415"/>
      <c r="VKP37" s="1416"/>
      <c r="VKQ37" s="1416"/>
      <c r="VKR37" s="1416"/>
      <c r="VKS37" s="1417"/>
      <c r="VKT37" s="1417"/>
      <c r="VKU37" s="1417"/>
      <c r="VKV37" s="1417"/>
      <c r="VKW37" s="1415"/>
      <c r="VKX37" s="1415"/>
      <c r="VKY37" s="1415"/>
      <c r="VKZ37" s="1416"/>
      <c r="VLA37" s="1416"/>
      <c r="VLB37" s="1416"/>
      <c r="VLC37" s="1417"/>
      <c r="VLD37" s="1417"/>
      <c r="VLE37" s="1417"/>
      <c r="VLF37" s="1417"/>
      <c r="VLG37" s="1415"/>
      <c r="VLH37" s="1415"/>
      <c r="VLI37" s="1415"/>
      <c r="VLJ37" s="1416"/>
      <c r="VLK37" s="1416"/>
      <c r="VLL37" s="1416"/>
      <c r="VLM37" s="1417"/>
      <c r="VLN37" s="1417"/>
      <c r="VLO37" s="1417"/>
      <c r="VLP37" s="1417"/>
      <c r="VLQ37" s="1415"/>
      <c r="VLR37" s="1415"/>
      <c r="VLS37" s="1415"/>
      <c r="VLT37" s="1416"/>
      <c r="VLU37" s="1416"/>
      <c r="VLV37" s="1416"/>
      <c r="VLW37" s="1417"/>
      <c r="VLX37" s="1417"/>
      <c r="VLY37" s="1417"/>
      <c r="VLZ37" s="1417"/>
      <c r="VMA37" s="1415"/>
      <c r="VMB37" s="1415"/>
      <c r="VMC37" s="1415"/>
      <c r="VMD37" s="1416"/>
      <c r="VME37" s="1416"/>
      <c r="VMF37" s="1416"/>
      <c r="VMG37" s="1417"/>
      <c r="VMH37" s="1417"/>
      <c r="VMI37" s="1417"/>
      <c r="VMJ37" s="1417"/>
      <c r="VMK37" s="1415"/>
      <c r="VML37" s="1415"/>
      <c r="VMM37" s="1415"/>
      <c r="VMN37" s="1416"/>
      <c r="VMO37" s="1416"/>
      <c r="VMP37" s="1416"/>
      <c r="VMQ37" s="1417"/>
      <c r="VMR37" s="1417"/>
      <c r="VMS37" s="1417"/>
      <c r="VMT37" s="1417"/>
      <c r="VMU37" s="1415"/>
      <c r="VMV37" s="1415"/>
      <c r="VMW37" s="1415"/>
      <c r="VMX37" s="1416"/>
      <c r="VMY37" s="1416"/>
      <c r="VMZ37" s="1416"/>
      <c r="VNA37" s="1417"/>
      <c r="VNB37" s="1417"/>
      <c r="VNC37" s="1417"/>
      <c r="VND37" s="1417"/>
      <c r="VNE37" s="1415"/>
      <c r="VNF37" s="1415"/>
      <c r="VNG37" s="1415"/>
      <c r="VNH37" s="1416"/>
      <c r="VNI37" s="1416"/>
      <c r="VNJ37" s="1416"/>
      <c r="VNK37" s="1417"/>
      <c r="VNL37" s="1417"/>
      <c r="VNM37" s="1417"/>
      <c r="VNN37" s="1417"/>
      <c r="VNO37" s="1415"/>
      <c r="VNP37" s="1415"/>
      <c r="VNQ37" s="1415"/>
      <c r="VNR37" s="1416"/>
      <c r="VNS37" s="1416"/>
      <c r="VNT37" s="1416"/>
      <c r="VNU37" s="1417"/>
      <c r="VNV37" s="1417"/>
      <c r="VNW37" s="1417"/>
      <c r="VNX37" s="1417"/>
      <c r="VNY37" s="1415"/>
      <c r="VNZ37" s="1415"/>
      <c r="VOA37" s="1415"/>
      <c r="VOB37" s="1416"/>
      <c r="VOC37" s="1416"/>
      <c r="VOD37" s="1416"/>
      <c r="VOE37" s="1417"/>
      <c r="VOF37" s="1417"/>
      <c r="VOG37" s="1417"/>
      <c r="VOH37" s="1417"/>
      <c r="VOI37" s="1415"/>
      <c r="VOJ37" s="1415"/>
      <c r="VOK37" s="1415"/>
      <c r="VOL37" s="1416"/>
      <c r="VOM37" s="1416"/>
      <c r="VON37" s="1416"/>
      <c r="VOO37" s="1417"/>
      <c r="VOP37" s="1417"/>
      <c r="VOQ37" s="1417"/>
      <c r="VOR37" s="1417"/>
      <c r="VOS37" s="1415"/>
      <c r="VOT37" s="1415"/>
      <c r="VOU37" s="1415"/>
      <c r="VOV37" s="1416"/>
      <c r="VOW37" s="1416"/>
      <c r="VOX37" s="1416"/>
      <c r="VOY37" s="1417"/>
      <c r="VOZ37" s="1417"/>
      <c r="VPA37" s="1417"/>
      <c r="VPB37" s="1417"/>
      <c r="VPC37" s="1415"/>
      <c r="VPD37" s="1415"/>
      <c r="VPE37" s="1415"/>
      <c r="VPF37" s="1416"/>
      <c r="VPG37" s="1416"/>
      <c r="VPH37" s="1416"/>
      <c r="VPI37" s="1417"/>
      <c r="VPJ37" s="1417"/>
      <c r="VPK37" s="1417"/>
      <c r="VPL37" s="1417"/>
      <c r="VPM37" s="1415"/>
      <c r="VPN37" s="1415"/>
      <c r="VPO37" s="1415"/>
      <c r="VPP37" s="1416"/>
      <c r="VPQ37" s="1416"/>
      <c r="VPR37" s="1416"/>
      <c r="VPS37" s="1417"/>
      <c r="VPT37" s="1417"/>
      <c r="VPU37" s="1417"/>
      <c r="VPV37" s="1417"/>
      <c r="VPW37" s="1415"/>
      <c r="VPX37" s="1415"/>
      <c r="VPY37" s="1415"/>
      <c r="VPZ37" s="1416"/>
      <c r="VQA37" s="1416"/>
      <c r="VQB37" s="1416"/>
      <c r="VQC37" s="1417"/>
      <c r="VQD37" s="1417"/>
      <c r="VQE37" s="1417"/>
      <c r="VQF37" s="1417"/>
      <c r="VQG37" s="1415"/>
      <c r="VQH37" s="1415"/>
      <c r="VQI37" s="1415"/>
      <c r="VQJ37" s="1416"/>
      <c r="VQK37" s="1416"/>
      <c r="VQL37" s="1416"/>
      <c r="VQM37" s="1417"/>
      <c r="VQN37" s="1417"/>
      <c r="VQO37" s="1417"/>
      <c r="VQP37" s="1417"/>
      <c r="VQQ37" s="1415"/>
      <c r="VQR37" s="1415"/>
      <c r="VQS37" s="1415"/>
      <c r="VQT37" s="1416"/>
      <c r="VQU37" s="1416"/>
      <c r="VQV37" s="1416"/>
      <c r="VQW37" s="1417"/>
      <c r="VQX37" s="1417"/>
      <c r="VQY37" s="1417"/>
      <c r="VQZ37" s="1417"/>
      <c r="VRA37" s="1415"/>
      <c r="VRB37" s="1415"/>
      <c r="VRC37" s="1415"/>
      <c r="VRD37" s="1416"/>
      <c r="VRE37" s="1416"/>
      <c r="VRF37" s="1416"/>
      <c r="VRG37" s="1417"/>
      <c r="VRH37" s="1417"/>
      <c r="VRI37" s="1417"/>
      <c r="VRJ37" s="1417"/>
      <c r="VRK37" s="1415"/>
      <c r="VRL37" s="1415"/>
      <c r="VRM37" s="1415"/>
      <c r="VRN37" s="1416"/>
      <c r="VRO37" s="1416"/>
      <c r="VRP37" s="1416"/>
      <c r="VRQ37" s="1417"/>
      <c r="VRR37" s="1417"/>
      <c r="VRS37" s="1417"/>
      <c r="VRT37" s="1417"/>
      <c r="VRU37" s="1415"/>
      <c r="VRV37" s="1415"/>
      <c r="VRW37" s="1415"/>
      <c r="VRX37" s="1416"/>
      <c r="VRY37" s="1416"/>
      <c r="VRZ37" s="1416"/>
      <c r="VSA37" s="1417"/>
      <c r="VSB37" s="1417"/>
      <c r="VSC37" s="1417"/>
      <c r="VSD37" s="1417"/>
      <c r="VSE37" s="1415"/>
      <c r="VSF37" s="1415"/>
      <c r="VSG37" s="1415"/>
      <c r="VSH37" s="1416"/>
      <c r="VSI37" s="1416"/>
      <c r="VSJ37" s="1416"/>
      <c r="VSK37" s="1417"/>
      <c r="VSL37" s="1417"/>
      <c r="VSM37" s="1417"/>
      <c r="VSN37" s="1417"/>
      <c r="VSO37" s="1415"/>
      <c r="VSP37" s="1415"/>
      <c r="VSQ37" s="1415"/>
      <c r="VSR37" s="1416"/>
      <c r="VSS37" s="1416"/>
      <c r="VST37" s="1416"/>
      <c r="VSU37" s="1417"/>
      <c r="VSV37" s="1417"/>
      <c r="VSW37" s="1417"/>
      <c r="VSX37" s="1417"/>
      <c r="VSY37" s="1415"/>
      <c r="VSZ37" s="1415"/>
      <c r="VTA37" s="1415"/>
      <c r="VTB37" s="1416"/>
      <c r="VTC37" s="1416"/>
      <c r="VTD37" s="1416"/>
      <c r="VTE37" s="1417"/>
      <c r="VTF37" s="1417"/>
      <c r="VTG37" s="1417"/>
      <c r="VTH37" s="1417"/>
      <c r="VTI37" s="1415"/>
      <c r="VTJ37" s="1415"/>
      <c r="VTK37" s="1415"/>
      <c r="VTL37" s="1416"/>
      <c r="VTM37" s="1416"/>
      <c r="VTN37" s="1416"/>
      <c r="VTO37" s="1417"/>
      <c r="VTP37" s="1417"/>
      <c r="VTQ37" s="1417"/>
      <c r="VTR37" s="1417"/>
      <c r="VTS37" s="1415"/>
      <c r="VTT37" s="1415"/>
      <c r="VTU37" s="1415"/>
      <c r="VTV37" s="1416"/>
      <c r="VTW37" s="1416"/>
      <c r="VTX37" s="1416"/>
      <c r="VTY37" s="1417"/>
      <c r="VTZ37" s="1417"/>
      <c r="VUA37" s="1417"/>
      <c r="VUB37" s="1417"/>
      <c r="VUC37" s="1415"/>
      <c r="VUD37" s="1415"/>
      <c r="VUE37" s="1415"/>
      <c r="VUF37" s="1416"/>
      <c r="VUG37" s="1416"/>
      <c r="VUH37" s="1416"/>
      <c r="VUI37" s="1417"/>
      <c r="VUJ37" s="1417"/>
      <c r="VUK37" s="1417"/>
      <c r="VUL37" s="1417"/>
      <c r="VUM37" s="1415"/>
      <c r="VUN37" s="1415"/>
      <c r="VUO37" s="1415"/>
      <c r="VUP37" s="1416"/>
      <c r="VUQ37" s="1416"/>
      <c r="VUR37" s="1416"/>
      <c r="VUS37" s="1417"/>
      <c r="VUT37" s="1417"/>
      <c r="VUU37" s="1417"/>
      <c r="VUV37" s="1417"/>
      <c r="VUW37" s="1415"/>
      <c r="VUX37" s="1415"/>
      <c r="VUY37" s="1415"/>
      <c r="VUZ37" s="1416"/>
      <c r="VVA37" s="1416"/>
      <c r="VVB37" s="1416"/>
      <c r="VVC37" s="1417"/>
      <c r="VVD37" s="1417"/>
      <c r="VVE37" s="1417"/>
      <c r="VVF37" s="1417"/>
      <c r="VVG37" s="1415"/>
      <c r="VVH37" s="1415"/>
      <c r="VVI37" s="1415"/>
      <c r="VVJ37" s="1416"/>
      <c r="VVK37" s="1416"/>
      <c r="VVL37" s="1416"/>
      <c r="VVM37" s="1417"/>
      <c r="VVN37" s="1417"/>
      <c r="VVO37" s="1417"/>
      <c r="VVP37" s="1417"/>
      <c r="VVQ37" s="1415"/>
      <c r="VVR37" s="1415"/>
      <c r="VVS37" s="1415"/>
      <c r="VVT37" s="1416"/>
      <c r="VVU37" s="1416"/>
      <c r="VVV37" s="1416"/>
      <c r="VVW37" s="1417"/>
      <c r="VVX37" s="1417"/>
      <c r="VVY37" s="1417"/>
      <c r="VVZ37" s="1417"/>
      <c r="VWA37" s="1415"/>
      <c r="VWB37" s="1415"/>
      <c r="VWC37" s="1415"/>
      <c r="VWD37" s="1416"/>
      <c r="VWE37" s="1416"/>
      <c r="VWF37" s="1416"/>
      <c r="VWG37" s="1417"/>
      <c r="VWH37" s="1417"/>
      <c r="VWI37" s="1417"/>
      <c r="VWJ37" s="1417"/>
      <c r="VWK37" s="1415"/>
      <c r="VWL37" s="1415"/>
      <c r="VWM37" s="1415"/>
      <c r="VWN37" s="1416"/>
      <c r="VWO37" s="1416"/>
      <c r="VWP37" s="1416"/>
      <c r="VWQ37" s="1417"/>
      <c r="VWR37" s="1417"/>
      <c r="VWS37" s="1417"/>
      <c r="VWT37" s="1417"/>
      <c r="VWU37" s="1415"/>
      <c r="VWV37" s="1415"/>
      <c r="VWW37" s="1415"/>
      <c r="VWX37" s="1416"/>
      <c r="VWY37" s="1416"/>
      <c r="VWZ37" s="1416"/>
      <c r="VXA37" s="1417"/>
      <c r="VXB37" s="1417"/>
      <c r="VXC37" s="1417"/>
      <c r="VXD37" s="1417"/>
      <c r="VXE37" s="1415"/>
      <c r="VXF37" s="1415"/>
      <c r="VXG37" s="1415"/>
      <c r="VXH37" s="1416"/>
      <c r="VXI37" s="1416"/>
      <c r="VXJ37" s="1416"/>
      <c r="VXK37" s="1417"/>
      <c r="VXL37" s="1417"/>
      <c r="VXM37" s="1417"/>
      <c r="VXN37" s="1417"/>
      <c r="VXO37" s="1415"/>
      <c r="VXP37" s="1415"/>
      <c r="VXQ37" s="1415"/>
      <c r="VXR37" s="1416"/>
      <c r="VXS37" s="1416"/>
      <c r="VXT37" s="1416"/>
      <c r="VXU37" s="1417"/>
      <c r="VXV37" s="1417"/>
      <c r="VXW37" s="1417"/>
      <c r="VXX37" s="1417"/>
      <c r="VXY37" s="1415"/>
      <c r="VXZ37" s="1415"/>
      <c r="VYA37" s="1415"/>
      <c r="VYB37" s="1416"/>
      <c r="VYC37" s="1416"/>
      <c r="VYD37" s="1416"/>
      <c r="VYE37" s="1417"/>
      <c r="VYF37" s="1417"/>
      <c r="VYG37" s="1417"/>
      <c r="VYH37" s="1417"/>
      <c r="VYI37" s="1415"/>
      <c r="VYJ37" s="1415"/>
      <c r="VYK37" s="1415"/>
      <c r="VYL37" s="1416"/>
      <c r="VYM37" s="1416"/>
      <c r="VYN37" s="1416"/>
      <c r="VYO37" s="1417"/>
      <c r="VYP37" s="1417"/>
      <c r="VYQ37" s="1417"/>
      <c r="VYR37" s="1417"/>
      <c r="VYS37" s="1415"/>
      <c r="VYT37" s="1415"/>
      <c r="VYU37" s="1415"/>
      <c r="VYV37" s="1416"/>
      <c r="VYW37" s="1416"/>
      <c r="VYX37" s="1416"/>
      <c r="VYY37" s="1417"/>
      <c r="VYZ37" s="1417"/>
      <c r="VZA37" s="1417"/>
      <c r="VZB37" s="1417"/>
      <c r="VZC37" s="1415"/>
      <c r="VZD37" s="1415"/>
      <c r="VZE37" s="1415"/>
      <c r="VZF37" s="1416"/>
      <c r="VZG37" s="1416"/>
      <c r="VZH37" s="1416"/>
      <c r="VZI37" s="1417"/>
      <c r="VZJ37" s="1417"/>
      <c r="VZK37" s="1417"/>
      <c r="VZL37" s="1417"/>
      <c r="VZM37" s="1415"/>
      <c r="VZN37" s="1415"/>
      <c r="VZO37" s="1415"/>
      <c r="VZP37" s="1416"/>
      <c r="VZQ37" s="1416"/>
      <c r="VZR37" s="1416"/>
      <c r="VZS37" s="1417"/>
      <c r="VZT37" s="1417"/>
      <c r="VZU37" s="1417"/>
      <c r="VZV37" s="1417"/>
      <c r="VZW37" s="1415"/>
      <c r="VZX37" s="1415"/>
      <c r="VZY37" s="1415"/>
      <c r="VZZ37" s="1416"/>
      <c r="WAA37" s="1416"/>
      <c r="WAB37" s="1416"/>
      <c r="WAC37" s="1417"/>
      <c r="WAD37" s="1417"/>
      <c r="WAE37" s="1417"/>
      <c r="WAF37" s="1417"/>
      <c r="WAG37" s="1415"/>
      <c r="WAH37" s="1415"/>
      <c r="WAI37" s="1415"/>
      <c r="WAJ37" s="1416"/>
      <c r="WAK37" s="1416"/>
      <c r="WAL37" s="1416"/>
      <c r="WAM37" s="1417"/>
      <c r="WAN37" s="1417"/>
      <c r="WAO37" s="1417"/>
      <c r="WAP37" s="1417"/>
      <c r="WAQ37" s="1415"/>
      <c r="WAR37" s="1415"/>
      <c r="WAS37" s="1415"/>
      <c r="WAT37" s="1416"/>
      <c r="WAU37" s="1416"/>
      <c r="WAV37" s="1416"/>
      <c r="WAW37" s="1417"/>
      <c r="WAX37" s="1417"/>
      <c r="WAY37" s="1417"/>
      <c r="WAZ37" s="1417"/>
      <c r="WBA37" s="1415"/>
      <c r="WBB37" s="1415"/>
      <c r="WBC37" s="1415"/>
      <c r="WBD37" s="1416"/>
      <c r="WBE37" s="1416"/>
      <c r="WBF37" s="1416"/>
      <c r="WBG37" s="1417"/>
      <c r="WBH37" s="1417"/>
      <c r="WBI37" s="1417"/>
      <c r="WBJ37" s="1417"/>
      <c r="WBK37" s="1415"/>
      <c r="WBL37" s="1415"/>
      <c r="WBM37" s="1415"/>
      <c r="WBN37" s="1416"/>
      <c r="WBO37" s="1416"/>
      <c r="WBP37" s="1416"/>
      <c r="WBQ37" s="1417"/>
      <c r="WBR37" s="1417"/>
      <c r="WBS37" s="1417"/>
      <c r="WBT37" s="1417"/>
      <c r="WBU37" s="1415"/>
      <c r="WBV37" s="1415"/>
      <c r="WBW37" s="1415"/>
      <c r="WBX37" s="1416"/>
      <c r="WBY37" s="1416"/>
      <c r="WBZ37" s="1416"/>
      <c r="WCA37" s="1417"/>
      <c r="WCB37" s="1417"/>
      <c r="WCC37" s="1417"/>
      <c r="WCD37" s="1417"/>
      <c r="WCE37" s="1415"/>
      <c r="WCF37" s="1415"/>
      <c r="WCG37" s="1415"/>
      <c r="WCH37" s="1416"/>
      <c r="WCI37" s="1416"/>
      <c r="WCJ37" s="1416"/>
      <c r="WCK37" s="1417"/>
      <c r="WCL37" s="1417"/>
      <c r="WCM37" s="1417"/>
      <c r="WCN37" s="1417"/>
      <c r="WCO37" s="1415"/>
      <c r="WCP37" s="1415"/>
      <c r="WCQ37" s="1415"/>
      <c r="WCR37" s="1416"/>
      <c r="WCS37" s="1416"/>
      <c r="WCT37" s="1416"/>
      <c r="WCU37" s="1417"/>
      <c r="WCV37" s="1417"/>
      <c r="WCW37" s="1417"/>
      <c r="WCX37" s="1417"/>
      <c r="WCY37" s="1415"/>
      <c r="WCZ37" s="1415"/>
      <c r="WDA37" s="1415"/>
      <c r="WDB37" s="1416"/>
      <c r="WDC37" s="1416"/>
      <c r="WDD37" s="1416"/>
      <c r="WDE37" s="1417"/>
      <c r="WDF37" s="1417"/>
      <c r="WDG37" s="1417"/>
      <c r="WDH37" s="1417"/>
      <c r="WDI37" s="1415"/>
      <c r="WDJ37" s="1415"/>
      <c r="WDK37" s="1415"/>
      <c r="WDL37" s="1416"/>
      <c r="WDM37" s="1416"/>
      <c r="WDN37" s="1416"/>
      <c r="WDO37" s="1417"/>
      <c r="WDP37" s="1417"/>
      <c r="WDQ37" s="1417"/>
      <c r="WDR37" s="1417"/>
      <c r="WDS37" s="1415"/>
      <c r="WDT37" s="1415"/>
      <c r="WDU37" s="1415"/>
      <c r="WDV37" s="1416"/>
      <c r="WDW37" s="1416"/>
      <c r="WDX37" s="1416"/>
      <c r="WDY37" s="1417"/>
      <c r="WDZ37" s="1417"/>
      <c r="WEA37" s="1417"/>
      <c r="WEB37" s="1417"/>
      <c r="WEC37" s="1415"/>
      <c r="WED37" s="1415"/>
      <c r="WEE37" s="1415"/>
      <c r="WEF37" s="1416"/>
      <c r="WEG37" s="1416"/>
      <c r="WEH37" s="1416"/>
      <c r="WEI37" s="1417"/>
      <c r="WEJ37" s="1417"/>
      <c r="WEK37" s="1417"/>
      <c r="WEL37" s="1417"/>
      <c r="WEM37" s="1415"/>
      <c r="WEN37" s="1415"/>
      <c r="WEO37" s="1415"/>
      <c r="WEP37" s="1416"/>
      <c r="WEQ37" s="1416"/>
      <c r="WER37" s="1416"/>
      <c r="WES37" s="1417"/>
      <c r="WET37" s="1417"/>
      <c r="WEU37" s="1417"/>
      <c r="WEV37" s="1417"/>
      <c r="WEW37" s="1415"/>
      <c r="WEX37" s="1415"/>
      <c r="WEY37" s="1415"/>
      <c r="WEZ37" s="1416"/>
      <c r="WFA37" s="1416"/>
      <c r="WFB37" s="1416"/>
      <c r="WFC37" s="1417"/>
      <c r="WFD37" s="1417"/>
      <c r="WFE37" s="1417"/>
      <c r="WFF37" s="1417"/>
      <c r="WFG37" s="1415"/>
      <c r="WFH37" s="1415"/>
      <c r="WFI37" s="1415"/>
      <c r="WFJ37" s="1416"/>
      <c r="WFK37" s="1416"/>
      <c r="WFL37" s="1416"/>
      <c r="WFM37" s="1417"/>
      <c r="WFN37" s="1417"/>
      <c r="WFO37" s="1417"/>
      <c r="WFP37" s="1417"/>
      <c r="WFQ37" s="1415"/>
      <c r="WFR37" s="1415"/>
      <c r="WFS37" s="1415"/>
      <c r="WFT37" s="1416"/>
      <c r="WFU37" s="1416"/>
      <c r="WFV37" s="1416"/>
      <c r="WFW37" s="1417"/>
      <c r="WFX37" s="1417"/>
      <c r="WFY37" s="1417"/>
      <c r="WFZ37" s="1417"/>
      <c r="WGA37" s="1415"/>
      <c r="WGB37" s="1415"/>
      <c r="WGC37" s="1415"/>
      <c r="WGD37" s="1416"/>
      <c r="WGE37" s="1416"/>
      <c r="WGF37" s="1416"/>
      <c r="WGG37" s="1417"/>
      <c r="WGH37" s="1417"/>
      <c r="WGI37" s="1417"/>
      <c r="WGJ37" s="1417"/>
      <c r="WGK37" s="1415"/>
      <c r="WGL37" s="1415"/>
      <c r="WGM37" s="1415"/>
      <c r="WGN37" s="1416"/>
      <c r="WGO37" s="1416"/>
      <c r="WGP37" s="1416"/>
      <c r="WGQ37" s="1417"/>
      <c r="WGR37" s="1417"/>
      <c r="WGS37" s="1417"/>
      <c r="WGT37" s="1417"/>
      <c r="WGU37" s="1415"/>
      <c r="WGV37" s="1415"/>
      <c r="WGW37" s="1415"/>
      <c r="WGX37" s="1416"/>
      <c r="WGY37" s="1416"/>
      <c r="WGZ37" s="1416"/>
      <c r="WHA37" s="1417"/>
      <c r="WHB37" s="1417"/>
      <c r="WHC37" s="1417"/>
      <c r="WHD37" s="1417"/>
      <c r="WHE37" s="1415"/>
      <c r="WHF37" s="1415"/>
      <c r="WHG37" s="1415"/>
      <c r="WHH37" s="1416"/>
      <c r="WHI37" s="1416"/>
      <c r="WHJ37" s="1416"/>
      <c r="WHK37" s="1417"/>
      <c r="WHL37" s="1417"/>
      <c r="WHM37" s="1417"/>
      <c r="WHN37" s="1417"/>
      <c r="WHO37" s="1415"/>
      <c r="WHP37" s="1415"/>
      <c r="WHQ37" s="1415"/>
      <c r="WHR37" s="1416"/>
      <c r="WHS37" s="1416"/>
      <c r="WHT37" s="1416"/>
      <c r="WHU37" s="1417"/>
      <c r="WHV37" s="1417"/>
      <c r="WHW37" s="1417"/>
      <c r="WHX37" s="1417"/>
      <c r="WHY37" s="1415"/>
      <c r="WHZ37" s="1415"/>
      <c r="WIA37" s="1415"/>
      <c r="WIB37" s="1416"/>
      <c r="WIC37" s="1416"/>
      <c r="WID37" s="1416"/>
      <c r="WIE37" s="1417"/>
      <c r="WIF37" s="1417"/>
      <c r="WIG37" s="1417"/>
      <c r="WIH37" s="1417"/>
      <c r="WII37" s="1415"/>
      <c r="WIJ37" s="1415"/>
      <c r="WIK37" s="1415"/>
      <c r="WIL37" s="1416"/>
      <c r="WIM37" s="1416"/>
      <c r="WIN37" s="1416"/>
      <c r="WIO37" s="1417"/>
      <c r="WIP37" s="1417"/>
      <c r="WIQ37" s="1417"/>
      <c r="WIR37" s="1417"/>
      <c r="WIS37" s="1415"/>
      <c r="WIT37" s="1415"/>
      <c r="WIU37" s="1415"/>
      <c r="WIV37" s="1416"/>
      <c r="WIW37" s="1416"/>
      <c r="WIX37" s="1416"/>
      <c r="WIY37" s="1417"/>
      <c r="WIZ37" s="1417"/>
      <c r="WJA37" s="1417"/>
      <c r="WJB37" s="1417"/>
      <c r="WJC37" s="1415"/>
      <c r="WJD37" s="1415"/>
      <c r="WJE37" s="1415"/>
      <c r="WJF37" s="1416"/>
      <c r="WJG37" s="1416"/>
      <c r="WJH37" s="1416"/>
      <c r="WJI37" s="1417"/>
      <c r="WJJ37" s="1417"/>
      <c r="WJK37" s="1417"/>
      <c r="WJL37" s="1417"/>
      <c r="WJM37" s="1415"/>
      <c r="WJN37" s="1415"/>
      <c r="WJO37" s="1415"/>
      <c r="WJP37" s="1416"/>
      <c r="WJQ37" s="1416"/>
      <c r="WJR37" s="1416"/>
      <c r="WJS37" s="1417"/>
      <c r="WJT37" s="1417"/>
      <c r="WJU37" s="1417"/>
      <c r="WJV37" s="1417"/>
      <c r="WJW37" s="1415"/>
      <c r="WJX37" s="1415"/>
      <c r="WJY37" s="1415"/>
      <c r="WJZ37" s="1416"/>
      <c r="WKA37" s="1416"/>
      <c r="WKB37" s="1416"/>
      <c r="WKC37" s="1417"/>
      <c r="WKD37" s="1417"/>
      <c r="WKE37" s="1417"/>
      <c r="WKF37" s="1417"/>
      <c r="WKG37" s="1415"/>
      <c r="WKH37" s="1415"/>
      <c r="WKI37" s="1415"/>
      <c r="WKJ37" s="1416"/>
      <c r="WKK37" s="1416"/>
      <c r="WKL37" s="1416"/>
      <c r="WKM37" s="1417"/>
      <c r="WKN37" s="1417"/>
      <c r="WKO37" s="1417"/>
      <c r="WKP37" s="1417"/>
      <c r="WKQ37" s="1415"/>
      <c r="WKR37" s="1415"/>
      <c r="WKS37" s="1415"/>
      <c r="WKT37" s="1416"/>
      <c r="WKU37" s="1416"/>
      <c r="WKV37" s="1416"/>
      <c r="WKW37" s="1417"/>
      <c r="WKX37" s="1417"/>
      <c r="WKY37" s="1417"/>
      <c r="WKZ37" s="1417"/>
      <c r="WLA37" s="1415"/>
      <c r="WLB37" s="1415"/>
      <c r="WLC37" s="1415"/>
      <c r="WLD37" s="1416"/>
      <c r="WLE37" s="1416"/>
      <c r="WLF37" s="1416"/>
      <c r="WLG37" s="1417"/>
      <c r="WLH37" s="1417"/>
      <c r="WLI37" s="1417"/>
      <c r="WLJ37" s="1417"/>
      <c r="WLK37" s="1415"/>
      <c r="WLL37" s="1415"/>
      <c r="WLM37" s="1415"/>
      <c r="WLN37" s="1416"/>
      <c r="WLO37" s="1416"/>
      <c r="WLP37" s="1416"/>
      <c r="WLQ37" s="1417"/>
      <c r="WLR37" s="1417"/>
      <c r="WLS37" s="1417"/>
      <c r="WLT37" s="1417"/>
      <c r="WLU37" s="1415"/>
      <c r="WLV37" s="1415"/>
      <c r="WLW37" s="1415"/>
      <c r="WLX37" s="1416"/>
      <c r="WLY37" s="1416"/>
      <c r="WLZ37" s="1416"/>
      <c r="WMA37" s="1417"/>
      <c r="WMB37" s="1417"/>
      <c r="WMC37" s="1417"/>
      <c r="WMD37" s="1417"/>
      <c r="WME37" s="1415"/>
      <c r="WMF37" s="1415"/>
      <c r="WMG37" s="1415"/>
      <c r="WMH37" s="1416"/>
      <c r="WMI37" s="1416"/>
      <c r="WMJ37" s="1416"/>
      <c r="WMK37" s="1417"/>
      <c r="WML37" s="1417"/>
      <c r="WMM37" s="1417"/>
      <c r="WMN37" s="1417"/>
      <c r="WMO37" s="1415"/>
      <c r="WMP37" s="1415"/>
      <c r="WMQ37" s="1415"/>
      <c r="WMR37" s="1416"/>
      <c r="WMS37" s="1416"/>
      <c r="WMT37" s="1416"/>
      <c r="WMU37" s="1417"/>
      <c r="WMV37" s="1417"/>
      <c r="WMW37" s="1417"/>
      <c r="WMX37" s="1417"/>
      <c r="WMY37" s="1415"/>
      <c r="WMZ37" s="1415"/>
      <c r="WNA37" s="1415"/>
      <c r="WNB37" s="1416"/>
      <c r="WNC37" s="1416"/>
      <c r="WND37" s="1416"/>
      <c r="WNE37" s="1417"/>
      <c r="WNF37" s="1417"/>
      <c r="WNG37" s="1417"/>
      <c r="WNH37" s="1417"/>
      <c r="WNI37" s="1415"/>
      <c r="WNJ37" s="1415"/>
      <c r="WNK37" s="1415"/>
      <c r="WNL37" s="1416"/>
      <c r="WNM37" s="1416"/>
      <c r="WNN37" s="1416"/>
      <c r="WNO37" s="1417"/>
      <c r="WNP37" s="1417"/>
      <c r="WNQ37" s="1417"/>
      <c r="WNR37" s="1417"/>
      <c r="WNS37" s="1415"/>
      <c r="WNT37" s="1415"/>
      <c r="WNU37" s="1415"/>
      <c r="WNV37" s="1416"/>
      <c r="WNW37" s="1416"/>
      <c r="WNX37" s="1416"/>
      <c r="WNY37" s="1417"/>
      <c r="WNZ37" s="1417"/>
      <c r="WOA37" s="1417"/>
      <c r="WOB37" s="1417"/>
      <c r="WOC37" s="1415"/>
      <c r="WOD37" s="1415"/>
      <c r="WOE37" s="1415"/>
      <c r="WOF37" s="1416"/>
      <c r="WOG37" s="1416"/>
      <c r="WOH37" s="1416"/>
      <c r="WOI37" s="1417"/>
      <c r="WOJ37" s="1417"/>
      <c r="WOK37" s="1417"/>
      <c r="WOL37" s="1417"/>
      <c r="WOM37" s="1415"/>
      <c r="WON37" s="1415"/>
      <c r="WOO37" s="1415"/>
      <c r="WOP37" s="1416"/>
      <c r="WOQ37" s="1416"/>
      <c r="WOR37" s="1416"/>
      <c r="WOS37" s="1417"/>
      <c r="WOT37" s="1417"/>
      <c r="WOU37" s="1417"/>
      <c r="WOV37" s="1417"/>
      <c r="WOW37" s="1415"/>
      <c r="WOX37" s="1415"/>
      <c r="WOY37" s="1415"/>
      <c r="WOZ37" s="1416"/>
      <c r="WPA37" s="1416"/>
      <c r="WPB37" s="1416"/>
      <c r="WPC37" s="1417"/>
      <c r="WPD37" s="1417"/>
      <c r="WPE37" s="1417"/>
      <c r="WPF37" s="1417"/>
      <c r="WPG37" s="1415"/>
      <c r="WPH37" s="1415"/>
      <c r="WPI37" s="1415"/>
      <c r="WPJ37" s="1416"/>
      <c r="WPK37" s="1416"/>
      <c r="WPL37" s="1416"/>
      <c r="WPM37" s="1417"/>
      <c r="WPN37" s="1417"/>
      <c r="WPO37" s="1417"/>
      <c r="WPP37" s="1417"/>
      <c r="WPQ37" s="1415"/>
      <c r="WPR37" s="1415"/>
      <c r="WPS37" s="1415"/>
      <c r="WPT37" s="1416"/>
      <c r="WPU37" s="1416"/>
      <c r="WPV37" s="1416"/>
      <c r="WPW37" s="1417"/>
      <c r="WPX37" s="1417"/>
      <c r="WPY37" s="1417"/>
      <c r="WPZ37" s="1417"/>
      <c r="WQA37" s="1415"/>
      <c r="WQB37" s="1415"/>
      <c r="WQC37" s="1415"/>
      <c r="WQD37" s="1416"/>
      <c r="WQE37" s="1416"/>
      <c r="WQF37" s="1416"/>
      <c r="WQG37" s="1417"/>
      <c r="WQH37" s="1417"/>
      <c r="WQI37" s="1417"/>
      <c r="WQJ37" s="1417"/>
      <c r="WQK37" s="1415"/>
      <c r="WQL37" s="1415"/>
      <c r="WQM37" s="1415"/>
      <c r="WQN37" s="1416"/>
      <c r="WQO37" s="1416"/>
      <c r="WQP37" s="1416"/>
      <c r="WQQ37" s="1417"/>
      <c r="WQR37" s="1417"/>
      <c r="WQS37" s="1417"/>
      <c r="WQT37" s="1417"/>
      <c r="WQU37" s="1415"/>
      <c r="WQV37" s="1415"/>
      <c r="WQW37" s="1415"/>
      <c r="WQX37" s="1416"/>
      <c r="WQY37" s="1416"/>
      <c r="WQZ37" s="1416"/>
      <c r="WRA37" s="1417"/>
      <c r="WRB37" s="1417"/>
      <c r="WRC37" s="1417"/>
      <c r="WRD37" s="1417"/>
      <c r="WRE37" s="1415"/>
      <c r="WRF37" s="1415"/>
      <c r="WRG37" s="1415"/>
      <c r="WRH37" s="1416"/>
      <c r="WRI37" s="1416"/>
      <c r="WRJ37" s="1416"/>
      <c r="WRK37" s="1417"/>
      <c r="WRL37" s="1417"/>
      <c r="WRM37" s="1417"/>
      <c r="WRN37" s="1417"/>
      <c r="WRO37" s="1415"/>
      <c r="WRP37" s="1415"/>
      <c r="WRQ37" s="1415"/>
      <c r="WRR37" s="1416"/>
      <c r="WRS37" s="1416"/>
      <c r="WRT37" s="1416"/>
      <c r="WRU37" s="1417"/>
      <c r="WRV37" s="1417"/>
      <c r="WRW37" s="1417"/>
      <c r="WRX37" s="1417"/>
      <c r="WRY37" s="1415"/>
      <c r="WRZ37" s="1415"/>
      <c r="WSA37" s="1415"/>
      <c r="WSB37" s="1416"/>
      <c r="WSC37" s="1416"/>
      <c r="WSD37" s="1416"/>
      <c r="WSE37" s="1417"/>
      <c r="WSF37" s="1417"/>
      <c r="WSG37" s="1417"/>
      <c r="WSH37" s="1417"/>
      <c r="WSI37" s="1415"/>
      <c r="WSJ37" s="1415"/>
      <c r="WSK37" s="1415"/>
      <c r="WSL37" s="1416"/>
      <c r="WSM37" s="1416"/>
      <c r="WSN37" s="1416"/>
      <c r="WSO37" s="1417"/>
      <c r="WSP37" s="1417"/>
      <c r="WSQ37" s="1417"/>
      <c r="WSR37" s="1417"/>
      <c r="WSS37" s="1415"/>
      <c r="WST37" s="1415"/>
      <c r="WSU37" s="1415"/>
      <c r="WSV37" s="1416"/>
      <c r="WSW37" s="1416"/>
      <c r="WSX37" s="1416"/>
      <c r="WSY37" s="1417"/>
      <c r="WSZ37" s="1417"/>
      <c r="WTA37" s="1417"/>
      <c r="WTB37" s="1417"/>
      <c r="WTC37" s="1415"/>
      <c r="WTD37" s="1415"/>
      <c r="WTE37" s="1415"/>
      <c r="WTF37" s="1416"/>
      <c r="WTG37" s="1416"/>
      <c r="WTH37" s="1416"/>
      <c r="WTI37" s="1417"/>
      <c r="WTJ37" s="1417"/>
      <c r="WTK37" s="1417"/>
      <c r="WTL37" s="1417"/>
      <c r="WTM37" s="1415"/>
      <c r="WTN37" s="1415"/>
      <c r="WTO37" s="1415"/>
      <c r="WTP37" s="1416"/>
      <c r="WTQ37" s="1416"/>
      <c r="WTR37" s="1416"/>
      <c r="WTS37" s="1417"/>
      <c r="WTT37" s="1417"/>
      <c r="WTU37" s="1417"/>
      <c r="WTV37" s="1417"/>
      <c r="WTW37" s="1415"/>
      <c r="WTX37" s="1415"/>
      <c r="WTY37" s="1415"/>
      <c r="WTZ37" s="1416"/>
      <c r="WUA37" s="1416"/>
      <c r="WUB37" s="1416"/>
      <c r="WUC37" s="1417"/>
      <c r="WUD37" s="1417"/>
      <c r="WUE37" s="1417"/>
      <c r="WUF37" s="1417"/>
      <c r="WUG37" s="1415"/>
      <c r="WUH37" s="1415"/>
      <c r="WUI37" s="1415"/>
      <c r="WUJ37" s="1416"/>
      <c r="WUK37" s="1416"/>
      <c r="WUL37" s="1416"/>
      <c r="WUM37" s="1417"/>
      <c r="WUN37" s="1417"/>
      <c r="WUO37" s="1417"/>
      <c r="WUP37" s="1417"/>
      <c r="WUQ37" s="1415"/>
      <c r="WUR37" s="1415"/>
      <c r="WUS37" s="1415"/>
      <c r="WUT37" s="1416"/>
      <c r="WUU37" s="1416"/>
      <c r="WUV37" s="1416"/>
      <c r="WUW37" s="1417"/>
      <c r="WUX37" s="1417"/>
      <c r="WUY37" s="1417"/>
      <c r="WUZ37" s="1417"/>
      <c r="WVA37" s="1415"/>
      <c r="WVB37" s="1415"/>
      <c r="WVC37" s="1415"/>
      <c r="WVD37" s="1416"/>
      <c r="WVE37" s="1416"/>
      <c r="WVF37" s="1416"/>
      <c r="WVG37" s="1417"/>
      <c r="WVH37" s="1417"/>
      <c r="WVI37" s="1417"/>
      <c r="WVJ37" s="1417"/>
      <c r="WVK37" s="1415"/>
      <c r="WVL37" s="1415"/>
      <c r="WVM37" s="1415"/>
      <c r="WVN37" s="1416"/>
      <c r="WVO37" s="1416"/>
      <c r="WVP37" s="1416"/>
      <c r="WVQ37" s="1417"/>
      <c r="WVR37" s="1417"/>
      <c r="WVS37" s="1417"/>
      <c r="WVT37" s="1417"/>
      <c r="WVU37" s="1415"/>
      <c r="WVV37" s="1415"/>
      <c r="WVW37" s="1415"/>
      <c r="WVX37" s="1416"/>
      <c r="WVY37" s="1416"/>
      <c r="WVZ37" s="1416"/>
      <c r="WWA37" s="1417"/>
      <c r="WWB37" s="1417"/>
      <c r="WWC37" s="1417"/>
      <c r="WWD37" s="1417"/>
      <c r="WWE37" s="1415"/>
      <c r="WWF37" s="1415"/>
      <c r="WWG37" s="1415"/>
      <c r="WWH37" s="1416"/>
      <c r="WWI37" s="1416"/>
      <c r="WWJ37" s="1416"/>
      <c r="WWK37" s="1417"/>
      <c r="WWL37" s="1417"/>
      <c r="WWM37" s="1417"/>
      <c r="WWN37" s="1417"/>
      <c r="WWO37" s="1415"/>
      <c r="WWP37" s="1415"/>
      <c r="WWQ37" s="1415"/>
      <c r="WWR37" s="1416"/>
      <c r="WWS37" s="1416"/>
      <c r="WWT37" s="1416"/>
      <c r="WWU37" s="1417"/>
      <c r="WWV37" s="1417"/>
      <c r="WWW37" s="1417"/>
      <c r="WWX37" s="1417"/>
      <c r="WWY37" s="1415"/>
      <c r="WWZ37" s="1415"/>
      <c r="WXA37" s="1415"/>
      <c r="WXB37" s="1416"/>
      <c r="WXC37" s="1416"/>
      <c r="WXD37" s="1416"/>
      <c r="WXE37" s="1417"/>
      <c r="WXF37" s="1417"/>
      <c r="WXG37" s="1417"/>
      <c r="WXH37" s="1417"/>
      <c r="WXI37" s="1415"/>
      <c r="WXJ37" s="1415"/>
      <c r="WXK37" s="1415"/>
      <c r="WXL37" s="1416"/>
      <c r="WXM37" s="1416"/>
      <c r="WXN37" s="1416"/>
      <c r="WXO37" s="1417"/>
      <c r="WXP37" s="1417"/>
      <c r="WXQ37" s="1417"/>
      <c r="WXR37" s="1417"/>
      <c r="WXS37" s="1415"/>
      <c r="WXT37" s="1415"/>
      <c r="WXU37" s="1415"/>
      <c r="WXV37" s="1416"/>
      <c r="WXW37" s="1416"/>
      <c r="WXX37" s="1416"/>
      <c r="WXY37" s="1417"/>
      <c r="WXZ37" s="1417"/>
      <c r="WYA37" s="1417"/>
      <c r="WYB37" s="1417"/>
      <c r="WYC37" s="1415"/>
      <c r="WYD37" s="1415"/>
      <c r="WYE37" s="1415"/>
      <c r="WYF37" s="1416"/>
      <c r="WYG37" s="1416"/>
      <c r="WYH37" s="1416"/>
      <c r="WYI37" s="1417"/>
      <c r="WYJ37" s="1417"/>
      <c r="WYK37" s="1417"/>
      <c r="WYL37" s="1417"/>
      <c r="WYM37" s="1415"/>
      <c r="WYN37" s="1415"/>
      <c r="WYO37" s="1415"/>
      <c r="WYP37" s="1416"/>
      <c r="WYQ37" s="1416"/>
      <c r="WYR37" s="1416"/>
      <c r="WYS37" s="1417"/>
      <c r="WYT37" s="1417"/>
      <c r="WYU37" s="1417"/>
      <c r="WYV37" s="1417"/>
      <c r="WYW37" s="1415"/>
      <c r="WYX37" s="1415"/>
      <c r="WYY37" s="1415"/>
      <c r="WYZ37" s="1416"/>
      <c r="WZA37" s="1416"/>
      <c r="WZB37" s="1416"/>
      <c r="WZC37" s="1417"/>
      <c r="WZD37" s="1417"/>
      <c r="WZE37" s="1417"/>
      <c r="WZF37" s="1417"/>
      <c r="WZG37" s="1415"/>
      <c r="WZH37" s="1415"/>
      <c r="WZI37" s="1415"/>
      <c r="WZJ37" s="1416"/>
      <c r="WZK37" s="1416"/>
      <c r="WZL37" s="1416"/>
      <c r="WZM37" s="1417"/>
      <c r="WZN37" s="1417"/>
      <c r="WZO37" s="1417"/>
      <c r="WZP37" s="1417"/>
      <c r="WZQ37" s="1415"/>
      <c r="WZR37" s="1415"/>
      <c r="WZS37" s="1415"/>
      <c r="WZT37" s="1416"/>
      <c r="WZU37" s="1416"/>
      <c r="WZV37" s="1416"/>
      <c r="WZW37" s="1417"/>
      <c r="WZX37" s="1417"/>
      <c r="WZY37" s="1417"/>
      <c r="WZZ37" s="1417"/>
      <c r="XAA37" s="1415"/>
      <c r="XAB37" s="1415"/>
      <c r="XAC37" s="1415"/>
      <c r="XAD37" s="1416"/>
      <c r="XAE37" s="1416"/>
      <c r="XAF37" s="1416"/>
      <c r="XAG37" s="1417"/>
      <c r="XAH37" s="1417"/>
      <c r="XAI37" s="1417"/>
      <c r="XAJ37" s="1417"/>
      <c r="XAK37" s="1415"/>
      <c r="XAL37" s="1415"/>
      <c r="XAM37" s="1415"/>
      <c r="XAN37" s="1416"/>
      <c r="XAO37" s="1416"/>
      <c r="XAP37" s="1416"/>
      <c r="XAQ37" s="1417"/>
      <c r="XAR37" s="1417"/>
      <c r="XAS37" s="1417"/>
      <c r="XAT37" s="1417"/>
      <c r="XAU37" s="1415"/>
      <c r="XAV37" s="1415"/>
      <c r="XAW37" s="1415"/>
      <c r="XAX37" s="1416"/>
      <c r="XAY37" s="1416"/>
      <c r="XAZ37" s="1416"/>
      <c r="XBA37" s="1417"/>
      <c r="XBB37" s="1417"/>
      <c r="XBC37" s="1417"/>
      <c r="XBD37" s="1417"/>
      <c r="XBE37" s="1415"/>
      <c r="XBF37" s="1415"/>
      <c r="XBG37" s="1415"/>
      <c r="XBH37" s="1416"/>
      <c r="XBI37" s="1416"/>
      <c r="XBJ37" s="1416"/>
      <c r="XBK37" s="1417"/>
      <c r="XBL37" s="1417"/>
      <c r="XBM37" s="1417"/>
      <c r="XBN37" s="1417"/>
      <c r="XBO37" s="1415"/>
      <c r="XBP37" s="1415"/>
      <c r="XBQ37" s="1415"/>
      <c r="XBR37" s="1416"/>
      <c r="XBS37" s="1416"/>
      <c r="XBT37" s="1416"/>
      <c r="XBU37" s="1417"/>
      <c r="XBV37" s="1417"/>
      <c r="XBW37" s="1417"/>
      <c r="XBX37" s="1417"/>
      <c r="XBY37" s="1415"/>
      <c r="XBZ37" s="1415"/>
      <c r="XCA37" s="1415"/>
      <c r="XCB37" s="1416"/>
      <c r="XCC37" s="1416"/>
      <c r="XCD37" s="1416"/>
      <c r="XCE37" s="1417"/>
      <c r="XCF37" s="1417"/>
      <c r="XCG37" s="1417"/>
      <c r="XCH37" s="1417"/>
      <c r="XCI37" s="1415"/>
      <c r="XCJ37" s="1415"/>
      <c r="XCK37" s="1415"/>
      <c r="XCL37" s="1416"/>
      <c r="XCM37" s="1416"/>
      <c r="XCN37" s="1416"/>
      <c r="XCO37" s="1417"/>
      <c r="XCP37" s="1417"/>
      <c r="XCQ37" s="1417"/>
      <c r="XCR37" s="1417"/>
      <c r="XCS37" s="1415"/>
      <c r="XCT37" s="1415"/>
      <c r="XCU37" s="1415"/>
      <c r="XCV37" s="1416"/>
      <c r="XCW37" s="1416"/>
      <c r="XCX37" s="1416"/>
      <c r="XCY37" s="1417"/>
      <c r="XCZ37" s="1417"/>
      <c r="XDA37" s="1417"/>
      <c r="XDB37" s="1417"/>
      <c r="XDC37" s="1415"/>
      <c r="XDD37" s="1415"/>
      <c r="XDE37" s="1415"/>
      <c r="XDF37" s="1416"/>
      <c r="XDG37" s="1416"/>
      <c r="XDH37" s="1416"/>
      <c r="XDI37" s="1417"/>
      <c r="XDJ37" s="1417"/>
      <c r="XDK37" s="1417"/>
      <c r="XDL37" s="1417"/>
      <c r="XDM37" s="1415"/>
      <c r="XDN37" s="1415"/>
      <c r="XDO37" s="1415"/>
      <c r="XDP37" s="1416"/>
      <c r="XDQ37" s="1416"/>
      <c r="XDR37" s="1416"/>
      <c r="XDS37" s="1417"/>
      <c r="XDT37" s="1417"/>
      <c r="XDU37" s="1417"/>
      <c r="XDV37" s="1417"/>
      <c r="XDW37" s="1415"/>
      <c r="XDX37" s="1415"/>
      <c r="XDY37" s="1415"/>
      <c r="XDZ37" s="1416"/>
      <c r="XEA37" s="1416"/>
      <c r="XEB37" s="1416"/>
      <c r="XEC37" s="1417"/>
      <c r="XED37" s="1417"/>
      <c r="XEE37" s="1417"/>
      <c r="XEF37" s="1417"/>
      <c r="XEG37" s="1415"/>
      <c r="XEH37" s="1415"/>
      <c r="XEI37" s="1415"/>
      <c r="XEJ37" s="1416"/>
      <c r="XEK37" s="1416"/>
      <c r="XEL37" s="1416"/>
      <c r="XEM37" s="1417"/>
      <c r="XEN37" s="1417"/>
      <c r="XEO37" s="1417"/>
      <c r="XEP37" s="1417"/>
      <c r="XEQ37" s="1415"/>
      <c r="XER37" s="1415"/>
      <c r="XES37" s="1415"/>
      <c r="XET37" s="1416"/>
      <c r="XEU37" s="1416"/>
      <c r="XEV37" s="1416"/>
      <c r="XEW37" s="1417"/>
      <c r="XEX37" s="1417"/>
      <c r="XEY37" s="1417"/>
      <c r="XEZ37" s="1417"/>
      <c r="XFA37" s="1415"/>
      <c r="XFB37" s="1415"/>
      <c r="XFC37" s="1415"/>
      <c r="XFD37" s="1416"/>
    </row>
    <row r="38" spans="1:16384" ht="16.5" thickBot="1">
      <c r="A38" s="1406"/>
      <c r="B38" s="1407" t="s">
        <v>611</v>
      </c>
      <c r="C38" s="1407" t="s">
        <v>612</v>
      </c>
      <c r="D38" s="1408">
        <v>472309</v>
      </c>
      <c r="E38" s="1408">
        <v>409664</v>
      </c>
      <c r="F38" s="1408">
        <v>347149</v>
      </c>
      <c r="G38" s="1409">
        <v>1194172</v>
      </c>
      <c r="H38" s="1409">
        <v>1062291</v>
      </c>
      <c r="I38" s="1409">
        <v>1086350</v>
      </c>
      <c r="J38" s="1410">
        <v>1163773</v>
      </c>
    </row>
    <row r="39" spans="1:16384">
      <c r="A39" s="77"/>
      <c r="B39" s="77"/>
      <c r="C39" s="77"/>
      <c r="D39" s="335"/>
      <c r="E39" s="335"/>
      <c r="F39" s="335"/>
      <c r="G39" s="595"/>
      <c r="H39" s="595"/>
      <c r="I39" s="595"/>
      <c r="J39" s="595"/>
    </row>
    <row r="40" spans="1:16384">
      <c r="A40" s="77" t="s">
        <v>269</v>
      </c>
      <c r="B40" s="77" t="s">
        <v>613</v>
      </c>
      <c r="C40" s="77"/>
      <c r="D40" s="77"/>
      <c r="E40" s="77"/>
      <c r="F40" s="77"/>
      <c r="G40" s="597"/>
      <c r="H40" s="597"/>
      <c r="I40" s="597"/>
      <c r="J40" s="597"/>
    </row>
    <row r="41" spans="1:16384">
      <c r="A41" s="77"/>
      <c r="B41" s="490" t="s">
        <v>614</v>
      </c>
    </row>
    <row r="42" spans="1:16384">
      <c r="B42" s="78" t="s">
        <v>615</v>
      </c>
    </row>
    <row r="43" spans="1:16384" ht="15.75">
      <c r="B43" s="79" t="s">
        <v>616</v>
      </c>
    </row>
  </sheetData>
  <pageMargins left="0" right="0" top="0" bottom="0" header="0.3" footer="0.3"/>
  <pageSetup scale="5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C2706-140A-40A5-B9EA-D566045CDD0B}">
  <sheetPr codeName="Sheet22">
    <pageSetUpPr fitToPage="1"/>
  </sheetPr>
  <dimension ref="A1:XFD45"/>
  <sheetViews>
    <sheetView topLeftCell="A67" zoomScaleNormal="100" workbookViewId="0">
      <selection sqref="A1:XFD1048576"/>
    </sheetView>
  </sheetViews>
  <sheetFormatPr defaultColWidth="8.625" defaultRowHeight="15"/>
  <cols>
    <col min="1" max="1" width="38.125" style="70" bestFit="1" customWidth="1"/>
    <col min="2" max="2" width="30.125" style="70" customWidth="1"/>
    <col min="3" max="3" width="69.125" style="70" customWidth="1"/>
    <col min="4" max="6" width="20.75" style="70" customWidth="1"/>
    <col min="7" max="7" width="20.75" style="71" customWidth="1"/>
    <col min="8" max="10" width="20.75" style="617" customWidth="1"/>
    <col min="11" max="16384" width="8.625" style="78"/>
  </cols>
  <sheetData>
    <row r="1" spans="1:10" ht="15.75">
      <c r="A1" s="25" t="s">
        <v>95</v>
      </c>
      <c r="B1" s="466" t="s">
        <v>1774</v>
      </c>
    </row>
    <row r="2" spans="1:10" ht="15.75">
      <c r="A2" s="25" t="s">
        <v>96</v>
      </c>
      <c r="B2" s="466" t="s">
        <v>274</v>
      </c>
    </row>
    <row r="3" spans="1:10">
      <c r="A3" s="72" t="s">
        <v>629</v>
      </c>
    </row>
    <row r="6" spans="1:10" ht="15.75" thickBot="1"/>
    <row r="7" spans="1:10" s="1414" customFormat="1" ht="30.75" thickBot="1">
      <c r="A7" s="1411" t="s">
        <v>418</v>
      </c>
      <c r="B7" s="1412" t="s">
        <v>585</v>
      </c>
      <c r="C7" s="1412" t="s">
        <v>579</v>
      </c>
      <c r="D7" s="1413" t="s">
        <v>1981</v>
      </c>
      <c r="E7" s="1413" t="s">
        <v>586</v>
      </c>
      <c r="F7" s="1413" t="s">
        <v>618</v>
      </c>
      <c r="G7" s="1413" t="s">
        <v>558</v>
      </c>
      <c r="H7" s="1419" t="s">
        <v>559</v>
      </c>
      <c r="I7" s="1419" t="s">
        <v>560</v>
      </c>
      <c r="J7" s="1420" t="s">
        <v>561</v>
      </c>
    </row>
    <row r="8" spans="1:10" ht="15.75">
      <c r="A8" s="1331" t="s">
        <v>630</v>
      </c>
      <c r="B8" s="1324" t="s">
        <v>588</v>
      </c>
      <c r="C8" s="1330" t="s">
        <v>504</v>
      </c>
      <c r="D8" s="548">
        <v>1282570</v>
      </c>
      <c r="E8" s="548">
        <v>960569</v>
      </c>
      <c r="F8" s="548">
        <v>745472</v>
      </c>
      <c r="G8" s="1325">
        <v>916097</v>
      </c>
      <c r="H8" s="549">
        <v>843644</v>
      </c>
      <c r="I8" s="549">
        <v>916351</v>
      </c>
      <c r="J8" s="1424">
        <v>979458</v>
      </c>
    </row>
    <row r="9" spans="1:10" ht="15.75">
      <c r="A9" s="1326"/>
      <c r="B9" s="73"/>
      <c r="C9" s="74" t="s">
        <v>580</v>
      </c>
      <c r="D9" s="547">
        <v>6633439</v>
      </c>
      <c r="E9" s="547">
        <v>4311843</v>
      </c>
      <c r="F9" s="547">
        <v>4166532</v>
      </c>
      <c r="G9" s="593">
        <v>2558849</v>
      </c>
      <c r="H9" s="275">
        <v>2594012</v>
      </c>
      <c r="I9" s="275">
        <v>2695269</v>
      </c>
      <c r="J9" s="1425">
        <v>2792846</v>
      </c>
    </row>
    <row r="10" spans="1:10" ht="15.75">
      <c r="A10" s="1326"/>
      <c r="B10" s="73"/>
      <c r="C10" s="74" t="s">
        <v>589</v>
      </c>
      <c r="D10" s="547">
        <v>760591</v>
      </c>
      <c r="E10" s="547">
        <v>287266</v>
      </c>
      <c r="F10" s="547">
        <v>243169</v>
      </c>
      <c r="G10" s="594">
        <v>3458818</v>
      </c>
      <c r="H10" s="618">
        <v>3531436</v>
      </c>
      <c r="I10" s="618">
        <v>3251299</v>
      </c>
      <c r="J10" s="1426">
        <v>3363537</v>
      </c>
    </row>
    <row r="11" spans="1:10" ht="15.75">
      <c r="A11" s="1326"/>
      <c r="B11" s="73"/>
      <c r="C11" s="74" t="s">
        <v>581</v>
      </c>
      <c r="D11" s="547">
        <v>36345</v>
      </c>
      <c r="E11" s="547">
        <v>45119</v>
      </c>
      <c r="F11" s="547">
        <v>46668</v>
      </c>
      <c r="G11" s="593">
        <v>0</v>
      </c>
      <c r="H11" s="275">
        <v>0</v>
      </c>
      <c r="I11" s="275">
        <v>0</v>
      </c>
      <c r="J11" s="1425">
        <v>0</v>
      </c>
    </row>
    <row r="12" spans="1:10" ht="15.75">
      <c r="A12" s="1326"/>
      <c r="B12" s="73"/>
      <c r="C12" s="74" t="s">
        <v>582</v>
      </c>
      <c r="D12" s="547">
        <v>19833</v>
      </c>
      <c r="E12" s="547">
        <v>23638</v>
      </c>
      <c r="F12" s="547">
        <v>24450</v>
      </c>
      <c r="G12" s="594">
        <v>0</v>
      </c>
      <c r="H12" s="618">
        <v>0</v>
      </c>
      <c r="I12" s="618">
        <v>0</v>
      </c>
      <c r="J12" s="1426">
        <v>0</v>
      </c>
    </row>
    <row r="13" spans="1:10" ht="15.75">
      <c r="A13" s="1326"/>
      <c r="B13" s="73"/>
      <c r="C13" s="74" t="s">
        <v>530</v>
      </c>
      <c r="D13" s="547">
        <v>326624</v>
      </c>
      <c r="E13" s="547">
        <v>173932</v>
      </c>
      <c r="F13" s="547">
        <v>132923</v>
      </c>
      <c r="G13" s="593">
        <v>269884</v>
      </c>
      <c r="H13" s="275">
        <v>248539</v>
      </c>
      <c r="I13" s="275">
        <v>269961</v>
      </c>
      <c r="J13" s="1425">
        <v>288551</v>
      </c>
    </row>
    <row r="14" spans="1:10" ht="15.75">
      <c r="A14" s="1326"/>
      <c r="B14" s="73"/>
      <c r="C14" s="74" t="s">
        <v>583</v>
      </c>
      <c r="D14" s="547">
        <v>102831</v>
      </c>
      <c r="E14" s="547">
        <v>112313</v>
      </c>
      <c r="F14" s="547">
        <v>86931</v>
      </c>
      <c r="G14" s="593">
        <v>107445</v>
      </c>
      <c r="H14" s="275">
        <v>98948</v>
      </c>
      <c r="I14" s="275">
        <v>107474</v>
      </c>
      <c r="J14" s="1425">
        <v>114876</v>
      </c>
    </row>
    <row r="15" spans="1:10" ht="15.75">
      <c r="A15" s="1326"/>
      <c r="B15" s="73"/>
      <c r="C15" s="74" t="s">
        <v>545</v>
      </c>
      <c r="D15" s="547">
        <v>752035</v>
      </c>
      <c r="E15" s="547">
        <v>592015</v>
      </c>
      <c r="F15" s="547">
        <v>624194</v>
      </c>
      <c r="G15" s="593">
        <v>165675</v>
      </c>
      <c r="H15" s="275">
        <v>152572</v>
      </c>
      <c r="I15" s="275">
        <v>165719</v>
      </c>
      <c r="J15" s="1425">
        <v>177132</v>
      </c>
    </row>
    <row r="16" spans="1:10" ht="15.75">
      <c r="A16" s="1326"/>
      <c r="B16" s="73"/>
      <c r="C16" s="74" t="s">
        <v>548</v>
      </c>
      <c r="D16" s="547">
        <v>0</v>
      </c>
      <c r="E16" s="547">
        <v>125344</v>
      </c>
      <c r="F16" s="547">
        <v>97017</v>
      </c>
      <c r="G16" s="596">
        <v>265001</v>
      </c>
      <c r="H16" s="275">
        <v>244042</v>
      </c>
      <c r="I16" s="275">
        <v>265073</v>
      </c>
      <c r="J16" s="1425">
        <v>283328</v>
      </c>
    </row>
    <row r="17" spans="1:10" ht="16.5" thickBot="1">
      <c r="A17" s="1327"/>
      <c r="B17" s="1318"/>
      <c r="C17" s="1319" t="s">
        <v>553</v>
      </c>
      <c r="D17" s="1320">
        <v>35752</v>
      </c>
      <c r="E17" s="1320">
        <v>12154</v>
      </c>
      <c r="F17" s="1320">
        <v>12571</v>
      </c>
      <c r="G17" s="1393">
        <v>0</v>
      </c>
      <c r="H17" s="1421">
        <v>0</v>
      </c>
      <c r="I17" s="1421">
        <v>0</v>
      </c>
      <c r="J17" s="1427">
        <v>0</v>
      </c>
    </row>
    <row r="18" spans="1:10" ht="16.5" thickBot="1">
      <c r="A18" s="1401"/>
      <c r="B18" s="1402" t="s">
        <v>590</v>
      </c>
      <c r="C18" s="1402"/>
      <c r="D18" s="603">
        <v>9950020</v>
      </c>
      <c r="E18" s="603">
        <v>6644193</v>
      </c>
      <c r="F18" s="603">
        <v>6179927</v>
      </c>
      <c r="G18" s="1323">
        <v>7741769</v>
      </c>
      <c r="H18" s="1422">
        <v>7713193</v>
      </c>
      <c r="I18" s="1422">
        <v>7671146</v>
      </c>
      <c r="J18" s="1423">
        <v>7999728</v>
      </c>
    </row>
    <row r="19" spans="1:10" ht="15.75">
      <c r="A19" s="1328"/>
      <c r="B19" s="1321" t="s">
        <v>591</v>
      </c>
      <c r="C19" s="1322" t="s">
        <v>592</v>
      </c>
      <c r="D19" s="548">
        <v>4300587</v>
      </c>
      <c r="E19" s="548">
        <v>11618585</v>
      </c>
      <c r="F19" s="548">
        <v>12293448</v>
      </c>
      <c r="G19" s="1325">
        <v>13717984</v>
      </c>
      <c r="H19" s="549">
        <v>13748882</v>
      </c>
      <c r="I19" s="549">
        <v>13748882</v>
      </c>
      <c r="J19" s="1424">
        <v>13748882</v>
      </c>
    </row>
    <row r="20" spans="1:10" ht="15.75">
      <c r="A20" s="1329"/>
      <c r="B20" s="75"/>
      <c r="C20" s="75" t="s">
        <v>593</v>
      </c>
      <c r="D20" s="547"/>
      <c r="E20" s="547"/>
      <c r="F20" s="547"/>
      <c r="G20" s="593"/>
      <c r="H20" s="275"/>
      <c r="I20" s="275"/>
      <c r="J20" s="1425"/>
    </row>
    <row r="21" spans="1:10" ht="15.75">
      <c r="A21" s="1329"/>
      <c r="B21" s="75"/>
      <c r="C21" s="75" t="s">
        <v>594</v>
      </c>
      <c r="D21" s="547"/>
      <c r="E21" s="547"/>
      <c r="F21" s="547"/>
      <c r="G21" s="593"/>
      <c r="H21" s="275"/>
      <c r="I21" s="275"/>
      <c r="J21" s="1425"/>
    </row>
    <row r="22" spans="1:10" ht="15.75">
      <c r="A22" s="1329"/>
      <c r="B22" s="75"/>
      <c r="C22" s="75" t="s">
        <v>595</v>
      </c>
      <c r="D22" s="547"/>
      <c r="E22" s="547"/>
      <c r="F22" s="547"/>
      <c r="G22" s="593"/>
      <c r="H22" s="275"/>
      <c r="I22" s="275"/>
      <c r="J22" s="1425"/>
    </row>
    <row r="23" spans="1:10" ht="15.75">
      <c r="A23" s="1329"/>
      <c r="B23" s="75"/>
      <c r="C23" s="75" t="s">
        <v>596</v>
      </c>
      <c r="D23" s="547"/>
      <c r="E23" s="547"/>
      <c r="F23" s="547"/>
      <c r="G23" s="593">
        <v>397728</v>
      </c>
      <c r="H23" s="275">
        <v>355794</v>
      </c>
      <c r="I23" s="275">
        <v>375599</v>
      </c>
      <c r="J23" s="1425">
        <v>421114</v>
      </c>
    </row>
    <row r="24" spans="1:10" ht="15.75">
      <c r="A24" s="1329"/>
      <c r="B24" s="75"/>
      <c r="C24" s="75" t="s">
        <v>597</v>
      </c>
      <c r="D24" s="547">
        <v>10603197</v>
      </c>
      <c r="E24" s="547">
        <v>19800078</v>
      </c>
      <c r="F24" s="547">
        <v>18483175</v>
      </c>
      <c r="G24" s="593">
        <v>12926109</v>
      </c>
      <c r="H24" s="275">
        <v>14734589</v>
      </c>
      <c r="I24" s="275">
        <v>15129495</v>
      </c>
      <c r="J24" s="1425">
        <v>13265353</v>
      </c>
    </row>
    <row r="25" spans="1:10" ht="15.75">
      <c r="A25" s="1329"/>
      <c r="B25" s="75"/>
      <c r="C25" s="75" t="s">
        <v>598</v>
      </c>
      <c r="D25" s="547"/>
      <c r="E25" s="547">
        <v>99645</v>
      </c>
      <c r="F25" s="547">
        <v>70199</v>
      </c>
      <c r="G25" s="593">
        <v>8771181</v>
      </c>
      <c r="H25" s="275">
        <v>8703346</v>
      </c>
      <c r="I25" s="275">
        <v>8761000</v>
      </c>
      <c r="J25" s="1425">
        <v>8735264</v>
      </c>
    </row>
    <row r="26" spans="1:10" ht="15.75">
      <c r="A26" s="1329"/>
      <c r="B26" s="75"/>
      <c r="C26" s="75" t="s">
        <v>599</v>
      </c>
      <c r="D26" s="547"/>
      <c r="E26" s="547"/>
      <c r="F26" s="547"/>
      <c r="G26" s="593">
        <v>0</v>
      </c>
      <c r="H26" s="275">
        <v>0</v>
      </c>
      <c r="I26" s="275">
        <v>0</v>
      </c>
      <c r="J26" s="1425">
        <v>0</v>
      </c>
    </row>
    <row r="27" spans="1:10" ht="15.75">
      <c r="A27" s="1329"/>
      <c r="B27" s="75"/>
      <c r="C27" s="75" t="s">
        <v>600</v>
      </c>
      <c r="D27" s="547"/>
      <c r="E27" s="547"/>
      <c r="F27" s="547"/>
      <c r="G27" s="593"/>
      <c r="H27" s="275"/>
      <c r="I27" s="275"/>
      <c r="J27" s="1425"/>
    </row>
    <row r="28" spans="1:10" ht="15.75">
      <c r="A28" s="1329"/>
      <c r="B28" s="75"/>
      <c r="C28" s="75" t="s">
        <v>601</v>
      </c>
      <c r="D28" s="547"/>
      <c r="E28" s="547"/>
      <c r="F28" s="547"/>
      <c r="G28" s="593"/>
      <c r="H28" s="275"/>
      <c r="I28" s="275"/>
      <c r="J28" s="1425"/>
    </row>
    <row r="29" spans="1:10" ht="15.75">
      <c r="A29" s="1329"/>
      <c r="B29" s="75"/>
      <c r="C29" s="75" t="s">
        <v>602</v>
      </c>
      <c r="D29" s="547"/>
      <c r="E29" s="547"/>
      <c r="F29" s="547"/>
      <c r="G29" s="593">
        <v>477259</v>
      </c>
      <c r="H29" s="275">
        <v>642184</v>
      </c>
      <c r="I29" s="275">
        <v>645412</v>
      </c>
      <c r="J29" s="1425">
        <v>419916</v>
      </c>
    </row>
    <row r="30" spans="1:10" ht="15.75">
      <c r="A30" s="1329"/>
      <c r="B30" s="75"/>
      <c r="C30" s="75" t="s">
        <v>603</v>
      </c>
      <c r="D30" s="547"/>
      <c r="E30" s="547"/>
      <c r="F30" s="547"/>
      <c r="G30" s="593"/>
      <c r="H30" s="275"/>
      <c r="I30" s="275"/>
      <c r="J30" s="1425"/>
    </row>
    <row r="31" spans="1:10" ht="15.75">
      <c r="A31" s="1329"/>
      <c r="B31" s="75"/>
      <c r="C31" s="76" t="s">
        <v>604</v>
      </c>
      <c r="D31" s="547"/>
      <c r="E31" s="547">
        <v>127390</v>
      </c>
      <c r="F31" s="547">
        <v>95332</v>
      </c>
      <c r="G31" s="593">
        <v>760607</v>
      </c>
      <c r="H31" s="275">
        <v>722414</v>
      </c>
      <c r="I31" s="275">
        <v>740000</v>
      </c>
      <c r="J31" s="1425">
        <v>752830</v>
      </c>
    </row>
    <row r="32" spans="1:10" ht="15.75">
      <c r="A32" s="1329"/>
      <c r="B32" s="75"/>
      <c r="C32" s="75" t="s">
        <v>605</v>
      </c>
      <c r="D32" s="547"/>
      <c r="E32" s="547"/>
      <c r="F32" s="547"/>
      <c r="G32" s="593"/>
      <c r="H32" s="275"/>
      <c r="I32" s="275"/>
      <c r="J32" s="1425"/>
    </row>
    <row r="33" spans="1:3070 3074:5120 5124:8190 8194:10240 10244:13310 13314:15360 15364:16384" ht="15.75">
      <c r="A33" s="1329"/>
      <c r="B33" s="75"/>
      <c r="C33" s="75" t="s">
        <v>606</v>
      </c>
      <c r="D33" s="547"/>
      <c r="E33" s="547"/>
      <c r="F33" s="547"/>
      <c r="G33" s="593"/>
      <c r="H33" s="275"/>
      <c r="I33" s="275"/>
      <c r="J33" s="1425"/>
    </row>
    <row r="34" spans="1:3070 3074:5120 5124:8190 8194:10240 10244:13310 13314:15360 15364:16384" ht="15.75">
      <c r="A34" s="1329"/>
      <c r="B34" s="75"/>
      <c r="C34" s="489" t="s">
        <v>607</v>
      </c>
      <c r="D34" s="547">
        <v>302973</v>
      </c>
      <c r="E34" s="547"/>
      <c r="F34" s="547"/>
      <c r="G34" s="593"/>
      <c r="H34" s="275"/>
      <c r="I34" s="275"/>
      <c r="J34" s="1425"/>
    </row>
    <row r="35" spans="1:3070 3074:5120 5124:8190 8194:10240 10244:13310 13314:15360 15364:16384" ht="16.5" thickBot="1">
      <c r="A35" s="1329"/>
      <c r="B35" s="75"/>
      <c r="C35" s="75" t="s">
        <v>608</v>
      </c>
      <c r="D35" s="547">
        <v>277573</v>
      </c>
      <c r="E35" s="547"/>
      <c r="F35" s="547"/>
      <c r="G35" s="593"/>
      <c r="H35" s="275"/>
      <c r="I35" s="275"/>
      <c r="J35" s="1425"/>
    </row>
    <row r="36" spans="1:3070 3074:5120 5124:8190 8194:10240 10244:13310 13314:15360 15364:16384" ht="16.5" thickBot="1">
      <c r="A36" s="1401"/>
      <c r="B36" s="1402" t="s">
        <v>609</v>
      </c>
      <c r="C36" s="1402"/>
      <c r="D36" s="603">
        <v>15484330</v>
      </c>
      <c r="E36" s="603">
        <v>31645698</v>
      </c>
      <c r="F36" s="603">
        <v>30942154</v>
      </c>
      <c r="G36" s="1323">
        <v>37050868</v>
      </c>
      <c r="H36" s="1422">
        <v>38907209</v>
      </c>
      <c r="I36" s="1422">
        <v>39400388</v>
      </c>
      <c r="J36" s="1423">
        <v>37343359</v>
      </c>
      <c r="N36" s="1416"/>
      <c r="O36" s="1416"/>
      <c r="P36" s="1416"/>
      <c r="Q36" s="1417"/>
      <c r="R36" s="1430"/>
      <c r="S36" s="1430"/>
      <c r="T36" s="1430"/>
      <c r="X36" s="1416"/>
      <c r="Y36" s="1416"/>
      <c r="Z36" s="1416"/>
      <c r="AA36" s="1417"/>
      <c r="AB36" s="1430"/>
      <c r="AC36" s="1430"/>
      <c r="AD36" s="1430"/>
      <c r="AH36" s="1416"/>
      <c r="AI36" s="1416"/>
      <c r="AJ36" s="1416"/>
      <c r="AK36" s="1417"/>
      <c r="AL36" s="1430"/>
      <c r="AM36" s="1430"/>
      <c r="AN36" s="1430"/>
      <c r="AR36" s="1416"/>
      <c r="AS36" s="1416"/>
      <c r="AT36" s="1416"/>
      <c r="AU36" s="1417"/>
      <c r="AV36" s="1430"/>
      <c r="AW36" s="1430"/>
      <c r="AX36" s="1430"/>
      <c r="BB36" s="1416"/>
      <c r="BC36" s="1416"/>
      <c r="BD36" s="1416"/>
      <c r="BE36" s="1417"/>
      <c r="BF36" s="1430"/>
      <c r="BG36" s="1430"/>
      <c r="BH36" s="1430"/>
      <c r="BL36" s="1416"/>
      <c r="BM36" s="1416"/>
      <c r="BN36" s="1416"/>
      <c r="BO36" s="1417"/>
      <c r="BP36" s="1430"/>
      <c r="BQ36" s="1430"/>
      <c r="BR36" s="1430"/>
      <c r="BV36" s="1416"/>
      <c r="BW36" s="1416"/>
      <c r="BX36" s="1416"/>
      <c r="BY36" s="1417"/>
      <c r="BZ36" s="1430"/>
      <c r="CA36" s="1430"/>
      <c r="CB36" s="1430"/>
      <c r="CF36" s="1416"/>
      <c r="CG36" s="1416"/>
      <c r="CH36" s="1416"/>
      <c r="CI36" s="1417"/>
      <c r="CJ36" s="1430"/>
      <c r="CK36" s="1430"/>
      <c r="CL36" s="1430"/>
      <c r="CP36" s="1416"/>
      <c r="CQ36" s="1416"/>
      <c r="CR36" s="1416"/>
      <c r="CS36" s="1417"/>
      <c r="CT36" s="1430"/>
      <c r="CU36" s="1430"/>
      <c r="CV36" s="1430"/>
      <c r="CZ36" s="1416"/>
      <c r="DA36" s="1416"/>
      <c r="DB36" s="1416"/>
      <c r="DC36" s="1417"/>
      <c r="DD36" s="1430"/>
      <c r="DE36" s="1430"/>
      <c r="DF36" s="1430"/>
      <c r="DJ36" s="1416"/>
      <c r="DK36" s="1416"/>
      <c r="DL36" s="1416"/>
      <c r="DM36" s="1417"/>
      <c r="DN36" s="1430"/>
      <c r="DO36" s="1430"/>
      <c r="DP36" s="1430"/>
      <c r="DT36" s="1416"/>
      <c r="DU36" s="1416"/>
      <c r="DV36" s="1416"/>
      <c r="DW36" s="1417"/>
      <c r="DX36" s="1430"/>
      <c r="DY36" s="1430"/>
      <c r="DZ36" s="1430"/>
      <c r="ED36" s="1416"/>
      <c r="EE36" s="1416"/>
      <c r="EF36" s="1416"/>
      <c r="EG36" s="1417"/>
      <c r="EH36" s="1430"/>
      <c r="EI36" s="1430"/>
      <c r="EJ36" s="1430"/>
      <c r="EN36" s="1416"/>
      <c r="EO36" s="1416"/>
      <c r="EP36" s="1416"/>
      <c r="EQ36" s="1417"/>
      <c r="ER36" s="1430"/>
      <c r="ES36" s="1430"/>
      <c r="ET36" s="1430"/>
      <c r="EX36" s="1416"/>
      <c r="EY36" s="1416"/>
      <c r="EZ36" s="1416"/>
      <c r="FA36" s="1417"/>
      <c r="FB36" s="1430"/>
      <c r="FC36" s="1430"/>
      <c r="FD36" s="1430"/>
      <c r="FH36" s="1416"/>
      <c r="FI36" s="1416"/>
      <c r="FJ36" s="1416"/>
      <c r="FK36" s="1417"/>
      <c r="FL36" s="1430"/>
      <c r="FM36" s="1430"/>
      <c r="FN36" s="1430"/>
      <c r="FR36" s="1416"/>
      <c r="FS36" s="1416"/>
      <c r="FT36" s="1416"/>
      <c r="FU36" s="1417"/>
      <c r="FV36" s="1430"/>
      <c r="FW36" s="1430"/>
      <c r="FX36" s="1430"/>
      <c r="GB36" s="1416"/>
      <c r="GC36" s="1416"/>
      <c r="GD36" s="1416"/>
      <c r="GE36" s="1417"/>
      <c r="GF36" s="1430"/>
      <c r="GG36" s="1430"/>
      <c r="GH36" s="1430"/>
      <c r="GL36" s="1416"/>
      <c r="GM36" s="1416"/>
      <c r="GN36" s="1416"/>
      <c r="GO36" s="1417"/>
      <c r="GP36" s="1430"/>
      <c r="GQ36" s="1430"/>
      <c r="GR36" s="1430"/>
      <c r="GV36" s="1416"/>
      <c r="GW36" s="1416"/>
      <c r="GX36" s="1416"/>
      <c r="GY36" s="1417"/>
      <c r="GZ36" s="1430"/>
      <c r="HA36" s="1430"/>
      <c r="HB36" s="1430"/>
      <c r="HF36" s="1416"/>
      <c r="HG36" s="1416"/>
      <c r="HH36" s="1416"/>
      <c r="HI36" s="1417"/>
      <c r="HJ36" s="1430"/>
      <c r="HK36" s="1430"/>
      <c r="HL36" s="1430"/>
      <c r="HP36" s="1416"/>
      <c r="HQ36" s="1416"/>
      <c r="HR36" s="1416"/>
      <c r="HS36" s="1417"/>
      <c r="HT36" s="1430"/>
      <c r="HU36" s="1430"/>
      <c r="HV36" s="1430"/>
      <c r="HZ36" s="1416"/>
      <c r="IA36" s="1416"/>
      <c r="IB36" s="1416"/>
      <c r="IC36" s="1417"/>
      <c r="ID36" s="1430"/>
      <c r="IE36" s="1430"/>
      <c r="IF36" s="1430"/>
      <c r="IJ36" s="1416"/>
      <c r="IK36" s="1416"/>
      <c r="IL36" s="1416"/>
      <c r="IM36" s="1417"/>
      <c r="IN36" s="1430"/>
      <c r="IO36" s="1430"/>
      <c r="IP36" s="1430"/>
      <c r="IT36" s="1416"/>
      <c r="IU36" s="1416"/>
      <c r="IV36" s="1416"/>
      <c r="IW36" s="1417"/>
      <c r="IX36" s="1430"/>
      <c r="IY36" s="1430"/>
      <c r="IZ36" s="1430"/>
      <c r="JD36" s="1416"/>
      <c r="JE36" s="1416"/>
      <c r="JF36" s="1416"/>
      <c r="JG36" s="1417"/>
      <c r="JH36" s="1430"/>
      <c r="JI36" s="1430"/>
      <c r="JJ36" s="1430"/>
      <c r="JN36" s="1416"/>
      <c r="JO36" s="1416"/>
      <c r="JP36" s="1416"/>
      <c r="JQ36" s="1417"/>
      <c r="JR36" s="1430"/>
      <c r="JS36" s="1430"/>
      <c r="JT36" s="1430"/>
      <c r="JX36" s="1416"/>
      <c r="JY36" s="1416"/>
      <c r="JZ36" s="1416"/>
      <c r="KA36" s="1417"/>
      <c r="KB36" s="1430"/>
      <c r="KC36" s="1430"/>
      <c r="KD36" s="1430"/>
      <c r="KH36" s="1416"/>
      <c r="KI36" s="1416"/>
      <c r="KJ36" s="1416"/>
      <c r="KK36" s="1417"/>
      <c r="KL36" s="1430"/>
      <c r="KM36" s="1430"/>
      <c r="KN36" s="1430"/>
      <c r="KR36" s="1416"/>
      <c r="KS36" s="1416"/>
      <c r="KT36" s="1416"/>
      <c r="KU36" s="1417"/>
      <c r="KV36" s="1430"/>
      <c r="KW36" s="1430"/>
      <c r="KX36" s="1430"/>
      <c r="LB36" s="1416"/>
      <c r="LC36" s="1416"/>
      <c r="LD36" s="1416"/>
      <c r="LE36" s="1417"/>
      <c r="LF36" s="1430"/>
      <c r="LG36" s="1430"/>
      <c r="LH36" s="1430"/>
      <c r="LL36" s="1416"/>
      <c r="LM36" s="1416"/>
      <c r="LN36" s="1416"/>
      <c r="LO36" s="1417"/>
      <c r="LP36" s="1430"/>
      <c r="LQ36" s="1430"/>
      <c r="LR36" s="1430"/>
      <c r="LV36" s="1416"/>
      <c r="LW36" s="1416"/>
      <c r="LX36" s="1416"/>
      <c r="LY36" s="1417"/>
      <c r="LZ36" s="1430"/>
      <c r="MA36" s="1430"/>
      <c r="MB36" s="1430"/>
      <c r="MF36" s="1416"/>
      <c r="MG36" s="1416"/>
      <c r="MH36" s="1416"/>
      <c r="MI36" s="1417"/>
      <c r="MJ36" s="1430"/>
      <c r="MK36" s="1430"/>
      <c r="ML36" s="1430"/>
      <c r="MP36" s="1416"/>
      <c r="MQ36" s="1416"/>
      <c r="MR36" s="1416"/>
      <c r="MS36" s="1417"/>
      <c r="MT36" s="1430"/>
      <c r="MU36" s="1430"/>
      <c r="MV36" s="1430"/>
      <c r="MZ36" s="1416"/>
      <c r="NA36" s="1416"/>
      <c r="NB36" s="1416"/>
      <c r="NC36" s="1417"/>
      <c r="ND36" s="1430"/>
      <c r="NE36" s="1430"/>
      <c r="NF36" s="1430"/>
      <c r="NJ36" s="1416"/>
      <c r="NK36" s="1416"/>
      <c r="NL36" s="1416"/>
      <c r="NM36" s="1417"/>
      <c r="NN36" s="1430"/>
      <c r="NO36" s="1430"/>
      <c r="NP36" s="1430"/>
      <c r="NT36" s="1416"/>
      <c r="NU36" s="1416"/>
      <c r="NV36" s="1416"/>
      <c r="NW36" s="1417"/>
      <c r="NX36" s="1430"/>
      <c r="NY36" s="1430"/>
      <c r="NZ36" s="1430"/>
      <c r="OD36" s="1416"/>
      <c r="OE36" s="1416"/>
      <c r="OF36" s="1416"/>
      <c r="OG36" s="1417"/>
      <c r="OH36" s="1430"/>
      <c r="OI36" s="1430"/>
      <c r="OJ36" s="1430"/>
      <c r="ON36" s="1416"/>
      <c r="OO36" s="1416"/>
      <c r="OP36" s="1416"/>
      <c r="OQ36" s="1417"/>
      <c r="OR36" s="1430"/>
      <c r="OS36" s="1430"/>
      <c r="OT36" s="1430"/>
      <c r="OX36" s="1416"/>
      <c r="OY36" s="1416"/>
      <c r="OZ36" s="1416"/>
      <c r="PA36" s="1417"/>
      <c r="PB36" s="1430"/>
      <c r="PC36" s="1430"/>
      <c r="PD36" s="1430"/>
      <c r="PH36" s="1416"/>
      <c r="PI36" s="1416"/>
      <c r="PJ36" s="1416"/>
      <c r="PK36" s="1417"/>
      <c r="PL36" s="1430"/>
      <c r="PM36" s="1430"/>
      <c r="PN36" s="1430"/>
      <c r="PR36" s="1416"/>
      <c r="PS36" s="1416"/>
      <c r="PT36" s="1416"/>
      <c r="PU36" s="1417"/>
      <c r="PV36" s="1430"/>
      <c r="PW36" s="1430"/>
      <c r="PX36" s="1430"/>
      <c r="QB36" s="1416"/>
      <c r="QC36" s="1416"/>
      <c r="QD36" s="1416"/>
      <c r="QE36" s="1417"/>
      <c r="QF36" s="1430"/>
      <c r="QG36" s="1430"/>
      <c r="QH36" s="1430"/>
      <c r="QL36" s="1416"/>
      <c r="QM36" s="1416"/>
      <c r="QN36" s="1416"/>
      <c r="QO36" s="1417"/>
      <c r="QP36" s="1430"/>
      <c r="QQ36" s="1430"/>
      <c r="QR36" s="1430"/>
      <c r="QV36" s="1416"/>
      <c r="QW36" s="1416"/>
      <c r="QX36" s="1416"/>
      <c r="QY36" s="1417"/>
      <c r="QZ36" s="1430"/>
      <c r="RA36" s="1430"/>
      <c r="RB36" s="1430"/>
      <c r="RF36" s="1416"/>
      <c r="RG36" s="1416"/>
      <c r="RH36" s="1416"/>
      <c r="RI36" s="1417"/>
      <c r="RJ36" s="1430"/>
      <c r="RK36" s="1430"/>
      <c r="RL36" s="1430"/>
      <c r="RP36" s="1416"/>
      <c r="RQ36" s="1416"/>
      <c r="RR36" s="1416"/>
      <c r="RS36" s="1417"/>
      <c r="RT36" s="1430"/>
      <c r="RU36" s="1430"/>
      <c r="RV36" s="1430"/>
      <c r="RZ36" s="1416"/>
      <c r="SA36" s="1416"/>
      <c r="SB36" s="1416"/>
      <c r="SC36" s="1417"/>
      <c r="SD36" s="1430"/>
      <c r="SE36" s="1430"/>
      <c r="SF36" s="1430"/>
      <c r="SJ36" s="1416"/>
      <c r="SK36" s="1416"/>
      <c r="SL36" s="1416"/>
      <c r="SM36" s="1417"/>
      <c r="SN36" s="1430"/>
      <c r="SO36" s="1430"/>
      <c r="SP36" s="1430"/>
      <c r="ST36" s="1416"/>
      <c r="SU36" s="1416"/>
      <c r="SV36" s="1416"/>
      <c r="SW36" s="1417"/>
      <c r="SX36" s="1430"/>
      <c r="SY36" s="1430"/>
      <c r="SZ36" s="1430"/>
      <c r="TD36" s="1416"/>
      <c r="TE36" s="1416"/>
      <c r="TF36" s="1416"/>
      <c r="TG36" s="1417"/>
      <c r="TH36" s="1430"/>
      <c r="TI36" s="1430"/>
      <c r="TJ36" s="1430"/>
      <c r="TN36" s="1416"/>
      <c r="TO36" s="1416"/>
      <c r="TP36" s="1416"/>
      <c r="TQ36" s="1417"/>
      <c r="TR36" s="1430"/>
      <c r="TS36" s="1430"/>
      <c r="TT36" s="1430"/>
      <c r="TX36" s="1416"/>
      <c r="TY36" s="1416"/>
      <c r="TZ36" s="1416"/>
      <c r="UA36" s="1417"/>
      <c r="UB36" s="1430"/>
      <c r="UC36" s="1430"/>
      <c r="UD36" s="1430"/>
      <c r="UH36" s="1416"/>
      <c r="UI36" s="1416"/>
      <c r="UJ36" s="1416"/>
      <c r="UK36" s="1417"/>
      <c r="UL36" s="1430"/>
      <c r="UM36" s="1430"/>
      <c r="UN36" s="1430"/>
      <c r="UR36" s="1416"/>
      <c r="US36" s="1416"/>
      <c r="UT36" s="1416"/>
      <c r="UU36" s="1417"/>
      <c r="UV36" s="1430"/>
      <c r="UW36" s="1430"/>
      <c r="UX36" s="1430"/>
      <c r="VB36" s="1416"/>
      <c r="VC36" s="1416"/>
      <c r="VD36" s="1416"/>
      <c r="VE36" s="1417"/>
      <c r="VF36" s="1430"/>
      <c r="VG36" s="1430"/>
      <c r="VH36" s="1430"/>
      <c r="VL36" s="1416"/>
      <c r="VM36" s="1416"/>
      <c r="VN36" s="1416"/>
      <c r="VO36" s="1417"/>
      <c r="VP36" s="1430"/>
      <c r="VQ36" s="1430"/>
      <c r="VR36" s="1430"/>
      <c r="VV36" s="1416"/>
      <c r="VW36" s="1416"/>
      <c r="VX36" s="1416"/>
      <c r="VY36" s="1417"/>
      <c r="VZ36" s="1430"/>
      <c r="WA36" s="1430"/>
      <c r="WB36" s="1430"/>
      <c r="WF36" s="1416"/>
      <c r="WG36" s="1416"/>
      <c r="WH36" s="1416"/>
      <c r="WI36" s="1417"/>
      <c r="WJ36" s="1430"/>
      <c r="WK36" s="1430"/>
      <c r="WL36" s="1430"/>
      <c r="WP36" s="1416"/>
      <c r="WQ36" s="1416"/>
      <c r="WR36" s="1416"/>
      <c r="WS36" s="1417"/>
      <c r="WT36" s="1430"/>
      <c r="WU36" s="1430"/>
      <c r="WV36" s="1430"/>
      <c r="WZ36" s="1416"/>
      <c r="XA36" s="1416"/>
      <c r="XB36" s="1416"/>
      <c r="XC36" s="1417"/>
      <c r="XD36" s="1430"/>
      <c r="XE36" s="1430"/>
      <c r="XF36" s="1430"/>
      <c r="XJ36" s="1416"/>
      <c r="XK36" s="1416"/>
      <c r="XL36" s="1416"/>
      <c r="XM36" s="1417"/>
      <c r="XN36" s="1430"/>
      <c r="XO36" s="1430"/>
      <c r="XP36" s="1430"/>
      <c r="XT36" s="1416"/>
      <c r="XU36" s="1416"/>
      <c r="XV36" s="1416"/>
      <c r="XW36" s="1417"/>
      <c r="XX36" s="1430"/>
      <c r="XY36" s="1430"/>
      <c r="XZ36" s="1430"/>
      <c r="YD36" s="1416"/>
      <c r="YE36" s="1416"/>
      <c r="YF36" s="1416"/>
      <c r="YG36" s="1417"/>
      <c r="YH36" s="1430"/>
      <c r="YI36" s="1430"/>
      <c r="YJ36" s="1430"/>
      <c r="YN36" s="1416"/>
      <c r="YO36" s="1416"/>
      <c r="YP36" s="1416"/>
      <c r="YQ36" s="1417"/>
      <c r="YR36" s="1430"/>
      <c r="YS36" s="1430"/>
      <c r="YT36" s="1430"/>
      <c r="YX36" s="1416"/>
      <c r="YY36" s="1416"/>
      <c r="YZ36" s="1416"/>
      <c r="ZA36" s="1417"/>
      <c r="ZB36" s="1430"/>
      <c r="ZC36" s="1430"/>
      <c r="ZD36" s="1430"/>
      <c r="ZH36" s="1416"/>
      <c r="ZI36" s="1416"/>
      <c r="ZJ36" s="1416"/>
      <c r="ZK36" s="1417"/>
      <c r="ZL36" s="1430"/>
      <c r="ZM36" s="1430"/>
      <c r="ZN36" s="1430"/>
      <c r="ZR36" s="1416"/>
      <c r="ZS36" s="1416"/>
      <c r="ZT36" s="1416"/>
      <c r="ZU36" s="1417"/>
      <c r="ZV36" s="1430"/>
      <c r="ZW36" s="1430"/>
      <c r="ZX36" s="1430"/>
      <c r="AAB36" s="1416"/>
      <c r="AAC36" s="1416"/>
      <c r="AAD36" s="1416"/>
      <c r="AAE36" s="1417"/>
      <c r="AAF36" s="1430"/>
      <c r="AAG36" s="1430"/>
      <c r="AAH36" s="1430"/>
      <c r="AAL36" s="1416"/>
      <c r="AAM36" s="1416"/>
      <c r="AAN36" s="1416"/>
      <c r="AAO36" s="1417"/>
      <c r="AAP36" s="1430"/>
      <c r="AAQ36" s="1430"/>
      <c r="AAR36" s="1430"/>
      <c r="AAV36" s="1416"/>
      <c r="AAW36" s="1416"/>
      <c r="AAX36" s="1416"/>
      <c r="AAY36" s="1417"/>
      <c r="AAZ36" s="1430"/>
      <c r="ABA36" s="1430"/>
      <c r="ABB36" s="1430"/>
      <c r="ABF36" s="1416"/>
      <c r="ABG36" s="1416"/>
      <c r="ABH36" s="1416"/>
      <c r="ABI36" s="1417"/>
      <c r="ABJ36" s="1430"/>
      <c r="ABK36" s="1430"/>
      <c r="ABL36" s="1430"/>
      <c r="ABP36" s="1416"/>
      <c r="ABQ36" s="1416"/>
      <c r="ABR36" s="1416"/>
      <c r="ABS36" s="1417"/>
      <c r="ABT36" s="1430"/>
      <c r="ABU36" s="1430"/>
      <c r="ABV36" s="1430"/>
      <c r="ABZ36" s="1416"/>
      <c r="ACA36" s="1416"/>
      <c r="ACB36" s="1416"/>
      <c r="ACC36" s="1417"/>
      <c r="ACD36" s="1430"/>
      <c r="ACE36" s="1430"/>
      <c r="ACF36" s="1430"/>
      <c r="ACJ36" s="1416"/>
      <c r="ACK36" s="1416"/>
      <c r="ACL36" s="1416"/>
      <c r="ACM36" s="1417"/>
      <c r="ACN36" s="1430"/>
      <c r="ACO36" s="1430"/>
      <c r="ACP36" s="1430"/>
      <c r="ACT36" s="1416"/>
      <c r="ACU36" s="1416"/>
      <c r="ACV36" s="1416"/>
      <c r="ACW36" s="1417"/>
      <c r="ACX36" s="1430"/>
      <c r="ACY36" s="1430"/>
      <c r="ACZ36" s="1430"/>
      <c r="ADD36" s="1416"/>
      <c r="ADE36" s="1416"/>
      <c r="ADF36" s="1416"/>
      <c r="ADG36" s="1417"/>
      <c r="ADH36" s="1430"/>
      <c r="ADI36" s="1430"/>
      <c r="ADJ36" s="1430"/>
      <c r="ADN36" s="1416"/>
      <c r="ADO36" s="1416"/>
      <c r="ADP36" s="1416"/>
      <c r="ADQ36" s="1417"/>
      <c r="ADR36" s="1430"/>
      <c r="ADS36" s="1430"/>
      <c r="ADT36" s="1430"/>
      <c r="ADX36" s="1416"/>
      <c r="ADY36" s="1416"/>
      <c r="ADZ36" s="1416"/>
      <c r="AEA36" s="1417"/>
      <c r="AEB36" s="1430"/>
      <c r="AEC36" s="1430"/>
      <c r="AED36" s="1430"/>
      <c r="AEH36" s="1416"/>
      <c r="AEI36" s="1416"/>
      <c r="AEJ36" s="1416"/>
      <c r="AEK36" s="1417"/>
      <c r="AEL36" s="1430"/>
      <c r="AEM36" s="1430"/>
      <c r="AEN36" s="1430"/>
      <c r="AER36" s="1416"/>
      <c r="AES36" s="1416"/>
      <c r="AET36" s="1416"/>
      <c r="AEU36" s="1417"/>
      <c r="AEV36" s="1430"/>
      <c r="AEW36" s="1430"/>
      <c r="AEX36" s="1430"/>
      <c r="AFB36" s="1416"/>
      <c r="AFC36" s="1416"/>
      <c r="AFD36" s="1416"/>
      <c r="AFE36" s="1417"/>
      <c r="AFF36" s="1430"/>
      <c r="AFG36" s="1430"/>
      <c r="AFH36" s="1430"/>
      <c r="AFL36" s="1416"/>
      <c r="AFM36" s="1416"/>
      <c r="AFN36" s="1416"/>
      <c r="AFO36" s="1417"/>
      <c r="AFP36" s="1430"/>
      <c r="AFQ36" s="1430"/>
      <c r="AFR36" s="1430"/>
      <c r="AFV36" s="1416"/>
      <c r="AFW36" s="1416"/>
      <c r="AFX36" s="1416"/>
      <c r="AFY36" s="1417"/>
      <c r="AFZ36" s="1430"/>
      <c r="AGA36" s="1430"/>
      <c r="AGB36" s="1430"/>
      <c r="AGF36" s="1416"/>
      <c r="AGG36" s="1416"/>
      <c r="AGH36" s="1416"/>
      <c r="AGI36" s="1417"/>
      <c r="AGJ36" s="1430"/>
      <c r="AGK36" s="1430"/>
      <c r="AGL36" s="1430"/>
      <c r="AGP36" s="1416"/>
      <c r="AGQ36" s="1416"/>
      <c r="AGR36" s="1416"/>
      <c r="AGS36" s="1417"/>
      <c r="AGT36" s="1430"/>
      <c r="AGU36" s="1430"/>
      <c r="AGV36" s="1430"/>
      <c r="AGZ36" s="1416"/>
      <c r="AHA36" s="1416"/>
      <c r="AHB36" s="1416"/>
      <c r="AHC36" s="1417"/>
      <c r="AHD36" s="1430"/>
      <c r="AHE36" s="1430"/>
      <c r="AHF36" s="1430"/>
      <c r="AHJ36" s="1416"/>
      <c r="AHK36" s="1416"/>
      <c r="AHL36" s="1416"/>
      <c r="AHM36" s="1417"/>
      <c r="AHN36" s="1430"/>
      <c r="AHO36" s="1430"/>
      <c r="AHP36" s="1430"/>
      <c r="AHT36" s="1416"/>
      <c r="AHU36" s="1416"/>
      <c r="AHV36" s="1416"/>
      <c r="AHW36" s="1417"/>
      <c r="AHX36" s="1430"/>
      <c r="AHY36" s="1430"/>
      <c r="AHZ36" s="1430"/>
      <c r="AID36" s="1416"/>
      <c r="AIE36" s="1416"/>
      <c r="AIF36" s="1416"/>
      <c r="AIG36" s="1417"/>
      <c r="AIH36" s="1430"/>
      <c r="AII36" s="1430"/>
      <c r="AIJ36" s="1430"/>
      <c r="AIN36" s="1416"/>
      <c r="AIO36" s="1416"/>
      <c r="AIP36" s="1416"/>
      <c r="AIQ36" s="1417"/>
      <c r="AIR36" s="1430"/>
      <c r="AIS36" s="1430"/>
      <c r="AIT36" s="1430"/>
      <c r="AIX36" s="1416"/>
      <c r="AIY36" s="1416"/>
      <c r="AIZ36" s="1416"/>
      <c r="AJA36" s="1417"/>
      <c r="AJB36" s="1430"/>
      <c r="AJC36" s="1430"/>
      <c r="AJD36" s="1430"/>
      <c r="AJH36" s="1416"/>
      <c r="AJI36" s="1416"/>
      <c r="AJJ36" s="1416"/>
      <c r="AJK36" s="1417"/>
      <c r="AJL36" s="1430"/>
      <c r="AJM36" s="1430"/>
      <c r="AJN36" s="1430"/>
      <c r="AJR36" s="1416"/>
      <c r="AJS36" s="1416"/>
      <c r="AJT36" s="1416"/>
      <c r="AJU36" s="1417"/>
      <c r="AJV36" s="1430"/>
      <c r="AJW36" s="1430"/>
      <c r="AJX36" s="1430"/>
      <c r="AKB36" s="1416"/>
      <c r="AKC36" s="1416"/>
      <c r="AKD36" s="1416"/>
      <c r="AKE36" s="1417"/>
      <c r="AKF36" s="1430"/>
      <c r="AKG36" s="1430"/>
      <c r="AKH36" s="1430"/>
      <c r="AKL36" s="1416"/>
      <c r="AKM36" s="1416"/>
      <c r="AKN36" s="1416"/>
      <c r="AKO36" s="1417"/>
      <c r="AKP36" s="1430"/>
      <c r="AKQ36" s="1430"/>
      <c r="AKR36" s="1430"/>
      <c r="AKV36" s="1416"/>
      <c r="AKW36" s="1416"/>
      <c r="AKX36" s="1416"/>
      <c r="AKY36" s="1417"/>
      <c r="AKZ36" s="1430"/>
      <c r="ALA36" s="1430"/>
      <c r="ALB36" s="1430"/>
      <c r="ALF36" s="1416"/>
      <c r="ALG36" s="1416"/>
      <c r="ALH36" s="1416"/>
      <c r="ALI36" s="1417"/>
      <c r="ALJ36" s="1430"/>
      <c r="ALK36" s="1430"/>
      <c r="ALL36" s="1430"/>
      <c r="ALP36" s="1416"/>
      <c r="ALQ36" s="1416"/>
      <c r="ALR36" s="1416"/>
      <c r="ALS36" s="1417"/>
      <c r="ALT36" s="1430"/>
      <c r="ALU36" s="1430"/>
      <c r="ALV36" s="1430"/>
      <c r="ALZ36" s="1416"/>
      <c r="AMA36" s="1416"/>
      <c r="AMB36" s="1416"/>
      <c r="AMC36" s="1417"/>
      <c r="AMD36" s="1430"/>
      <c r="AME36" s="1430"/>
      <c r="AMF36" s="1430"/>
      <c r="AMJ36" s="1416"/>
      <c r="AMK36" s="1416"/>
      <c r="AML36" s="1416"/>
      <c r="AMM36" s="1417"/>
      <c r="AMN36" s="1430"/>
      <c r="AMO36" s="1430"/>
      <c r="AMP36" s="1430"/>
      <c r="AMT36" s="1416"/>
      <c r="AMU36" s="1416"/>
      <c r="AMV36" s="1416"/>
      <c r="AMW36" s="1417"/>
      <c r="AMX36" s="1430"/>
      <c r="AMY36" s="1430"/>
      <c r="AMZ36" s="1430"/>
      <c r="AND36" s="1416"/>
      <c r="ANE36" s="1416"/>
      <c r="ANF36" s="1416"/>
      <c r="ANG36" s="1417"/>
      <c r="ANH36" s="1430"/>
      <c r="ANI36" s="1430"/>
      <c r="ANJ36" s="1430"/>
      <c r="ANN36" s="1416"/>
      <c r="ANO36" s="1416"/>
      <c r="ANP36" s="1416"/>
      <c r="ANQ36" s="1417"/>
      <c r="ANR36" s="1430"/>
      <c r="ANS36" s="1430"/>
      <c r="ANT36" s="1430"/>
      <c r="ANX36" s="1416"/>
      <c r="ANY36" s="1416"/>
      <c r="ANZ36" s="1416"/>
      <c r="AOA36" s="1417"/>
      <c r="AOB36" s="1430"/>
      <c r="AOC36" s="1430"/>
      <c r="AOD36" s="1430"/>
      <c r="AOH36" s="1416"/>
      <c r="AOI36" s="1416"/>
      <c r="AOJ36" s="1416"/>
      <c r="AOK36" s="1417"/>
      <c r="AOL36" s="1430"/>
      <c r="AOM36" s="1430"/>
      <c r="AON36" s="1430"/>
      <c r="AOR36" s="1416"/>
      <c r="AOS36" s="1416"/>
      <c r="AOT36" s="1416"/>
      <c r="AOU36" s="1417"/>
      <c r="AOV36" s="1430"/>
      <c r="AOW36" s="1430"/>
      <c r="AOX36" s="1430"/>
      <c r="APB36" s="1416"/>
      <c r="APC36" s="1416"/>
      <c r="APD36" s="1416"/>
      <c r="APE36" s="1417"/>
      <c r="APF36" s="1430"/>
      <c r="APG36" s="1430"/>
      <c r="APH36" s="1430"/>
      <c r="APL36" s="1416"/>
      <c r="APM36" s="1416"/>
      <c r="APN36" s="1416"/>
      <c r="APO36" s="1417"/>
      <c r="APP36" s="1430"/>
      <c r="APQ36" s="1430"/>
      <c r="APR36" s="1430"/>
      <c r="APV36" s="1416"/>
      <c r="APW36" s="1416"/>
      <c r="APX36" s="1416"/>
      <c r="APY36" s="1417"/>
      <c r="APZ36" s="1430"/>
      <c r="AQA36" s="1430"/>
      <c r="AQB36" s="1430"/>
      <c r="AQF36" s="1416"/>
      <c r="AQG36" s="1416"/>
      <c r="AQH36" s="1416"/>
      <c r="AQI36" s="1417"/>
      <c r="AQJ36" s="1430"/>
      <c r="AQK36" s="1430"/>
      <c r="AQL36" s="1430"/>
      <c r="AQP36" s="1416"/>
      <c r="AQQ36" s="1416"/>
      <c r="AQR36" s="1416"/>
      <c r="AQS36" s="1417"/>
      <c r="AQT36" s="1430"/>
      <c r="AQU36" s="1430"/>
      <c r="AQV36" s="1430"/>
      <c r="AQZ36" s="1416"/>
      <c r="ARA36" s="1416"/>
      <c r="ARB36" s="1416"/>
      <c r="ARC36" s="1417"/>
      <c r="ARD36" s="1430"/>
      <c r="ARE36" s="1430"/>
      <c r="ARF36" s="1430"/>
      <c r="ARJ36" s="1416"/>
      <c r="ARK36" s="1416"/>
      <c r="ARL36" s="1416"/>
      <c r="ARM36" s="1417"/>
      <c r="ARN36" s="1430"/>
      <c r="ARO36" s="1430"/>
      <c r="ARP36" s="1430"/>
      <c r="ART36" s="1416"/>
      <c r="ARU36" s="1416"/>
      <c r="ARV36" s="1416"/>
      <c r="ARW36" s="1417"/>
      <c r="ARX36" s="1430"/>
      <c r="ARY36" s="1430"/>
      <c r="ARZ36" s="1430"/>
      <c r="ASD36" s="1416"/>
      <c r="ASE36" s="1416"/>
      <c r="ASF36" s="1416"/>
      <c r="ASG36" s="1417"/>
      <c r="ASH36" s="1430"/>
      <c r="ASI36" s="1430"/>
      <c r="ASJ36" s="1430"/>
      <c r="ASN36" s="1416"/>
      <c r="ASO36" s="1416"/>
      <c r="ASP36" s="1416"/>
      <c r="ASQ36" s="1417"/>
      <c r="ASR36" s="1430"/>
      <c r="ASS36" s="1430"/>
      <c r="AST36" s="1430"/>
      <c r="ASX36" s="1416"/>
      <c r="ASY36" s="1416"/>
      <c r="ASZ36" s="1416"/>
      <c r="ATA36" s="1417"/>
      <c r="ATB36" s="1430"/>
      <c r="ATC36" s="1430"/>
      <c r="ATD36" s="1430"/>
      <c r="ATH36" s="1416"/>
      <c r="ATI36" s="1416"/>
      <c r="ATJ36" s="1416"/>
      <c r="ATK36" s="1417"/>
      <c r="ATL36" s="1430"/>
      <c r="ATM36" s="1430"/>
      <c r="ATN36" s="1430"/>
      <c r="ATR36" s="1416"/>
      <c r="ATS36" s="1416"/>
      <c r="ATT36" s="1416"/>
      <c r="ATU36" s="1417"/>
      <c r="ATV36" s="1430"/>
      <c r="ATW36" s="1430"/>
      <c r="ATX36" s="1430"/>
      <c r="AUB36" s="1416"/>
      <c r="AUC36" s="1416"/>
      <c r="AUD36" s="1416"/>
      <c r="AUE36" s="1417"/>
      <c r="AUF36" s="1430"/>
      <c r="AUG36" s="1430"/>
      <c r="AUH36" s="1430"/>
      <c r="AUL36" s="1416"/>
      <c r="AUM36" s="1416"/>
      <c r="AUN36" s="1416"/>
      <c r="AUO36" s="1417"/>
      <c r="AUP36" s="1430"/>
      <c r="AUQ36" s="1430"/>
      <c r="AUR36" s="1430"/>
      <c r="AUV36" s="1416"/>
      <c r="AUW36" s="1416"/>
      <c r="AUX36" s="1416"/>
      <c r="AUY36" s="1417"/>
      <c r="AUZ36" s="1430"/>
      <c r="AVA36" s="1430"/>
      <c r="AVB36" s="1430"/>
      <c r="AVF36" s="1416"/>
      <c r="AVG36" s="1416"/>
      <c r="AVH36" s="1416"/>
      <c r="AVI36" s="1417"/>
      <c r="AVJ36" s="1430"/>
      <c r="AVK36" s="1430"/>
      <c r="AVL36" s="1430"/>
      <c r="AVP36" s="1416"/>
      <c r="AVQ36" s="1416"/>
      <c r="AVR36" s="1416"/>
      <c r="AVS36" s="1417"/>
      <c r="AVT36" s="1430"/>
      <c r="AVU36" s="1430"/>
      <c r="AVV36" s="1430"/>
      <c r="AVZ36" s="1416"/>
      <c r="AWA36" s="1416"/>
      <c r="AWB36" s="1416"/>
      <c r="AWC36" s="1417"/>
      <c r="AWD36" s="1430"/>
      <c r="AWE36" s="1430"/>
      <c r="AWF36" s="1430"/>
      <c r="AWJ36" s="1416"/>
      <c r="AWK36" s="1416"/>
      <c r="AWL36" s="1416"/>
      <c r="AWM36" s="1417"/>
      <c r="AWN36" s="1430"/>
      <c r="AWO36" s="1430"/>
      <c r="AWP36" s="1430"/>
      <c r="AWT36" s="1416"/>
      <c r="AWU36" s="1416"/>
      <c r="AWV36" s="1416"/>
      <c r="AWW36" s="1417"/>
      <c r="AWX36" s="1430"/>
      <c r="AWY36" s="1430"/>
      <c r="AWZ36" s="1430"/>
      <c r="AXD36" s="1416"/>
      <c r="AXE36" s="1416"/>
      <c r="AXF36" s="1416"/>
      <c r="AXG36" s="1417"/>
      <c r="AXH36" s="1430"/>
      <c r="AXI36" s="1430"/>
      <c r="AXJ36" s="1430"/>
      <c r="AXN36" s="1416"/>
      <c r="AXO36" s="1416"/>
      <c r="AXP36" s="1416"/>
      <c r="AXQ36" s="1417"/>
      <c r="AXR36" s="1430"/>
      <c r="AXS36" s="1430"/>
      <c r="AXT36" s="1430"/>
      <c r="AXX36" s="1416"/>
      <c r="AXY36" s="1416"/>
      <c r="AXZ36" s="1416"/>
      <c r="AYA36" s="1417"/>
      <c r="AYB36" s="1430"/>
      <c r="AYC36" s="1430"/>
      <c r="AYD36" s="1430"/>
      <c r="AYH36" s="1416"/>
      <c r="AYI36" s="1416"/>
      <c r="AYJ36" s="1416"/>
      <c r="AYK36" s="1417"/>
      <c r="AYL36" s="1430"/>
      <c r="AYM36" s="1430"/>
      <c r="AYN36" s="1430"/>
      <c r="AYR36" s="1416"/>
      <c r="AYS36" s="1416"/>
      <c r="AYT36" s="1416"/>
      <c r="AYU36" s="1417"/>
      <c r="AYV36" s="1430"/>
      <c r="AYW36" s="1430"/>
      <c r="AYX36" s="1430"/>
      <c r="AZB36" s="1416"/>
      <c r="AZC36" s="1416"/>
      <c r="AZD36" s="1416"/>
      <c r="AZE36" s="1417"/>
      <c r="AZF36" s="1430"/>
      <c r="AZG36" s="1430"/>
      <c r="AZH36" s="1430"/>
      <c r="AZL36" s="1416"/>
      <c r="AZM36" s="1416"/>
      <c r="AZN36" s="1416"/>
      <c r="AZO36" s="1417"/>
      <c r="AZP36" s="1430"/>
      <c r="AZQ36" s="1430"/>
      <c r="AZR36" s="1430"/>
      <c r="AZV36" s="1416"/>
      <c r="AZW36" s="1416"/>
      <c r="AZX36" s="1416"/>
      <c r="AZY36" s="1417"/>
      <c r="AZZ36" s="1430"/>
      <c r="BAA36" s="1430"/>
      <c r="BAB36" s="1430"/>
      <c r="BAF36" s="1416"/>
      <c r="BAG36" s="1416"/>
      <c r="BAH36" s="1416"/>
      <c r="BAI36" s="1417"/>
      <c r="BAJ36" s="1430"/>
      <c r="BAK36" s="1430"/>
      <c r="BAL36" s="1430"/>
      <c r="BAP36" s="1416"/>
      <c r="BAQ36" s="1416"/>
      <c r="BAR36" s="1416"/>
      <c r="BAS36" s="1417"/>
      <c r="BAT36" s="1430"/>
      <c r="BAU36" s="1430"/>
      <c r="BAV36" s="1430"/>
      <c r="BAZ36" s="1416"/>
      <c r="BBA36" s="1416"/>
      <c r="BBB36" s="1416"/>
      <c r="BBC36" s="1417"/>
      <c r="BBD36" s="1430"/>
      <c r="BBE36" s="1430"/>
      <c r="BBF36" s="1430"/>
      <c r="BBJ36" s="1416"/>
      <c r="BBK36" s="1416"/>
      <c r="BBL36" s="1416"/>
      <c r="BBM36" s="1417"/>
      <c r="BBN36" s="1430"/>
      <c r="BBO36" s="1430"/>
      <c r="BBP36" s="1430"/>
      <c r="BBT36" s="1416"/>
      <c r="BBU36" s="1416"/>
      <c r="BBV36" s="1416"/>
      <c r="BBW36" s="1417"/>
      <c r="BBX36" s="1430"/>
      <c r="BBY36" s="1430"/>
      <c r="BBZ36" s="1430"/>
      <c r="BCD36" s="1416"/>
      <c r="BCE36" s="1416"/>
      <c r="BCF36" s="1416"/>
      <c r="BCG36" s="1417"/>
      <c r="BCH36" s="1430"/>
      <c r="BCI36" s="1430"/>
      <c r="BCJ36" s="1430"/>
      <c r="BCN36" s="1416"/>
      <c r="BCO36" s="1416"/>
      <c r="BCP36" s="1416"/>
      <c r="BCQ36" s="1417"/>
      <c r="BCR36" s="1430"/>
      <c r="BCS36" s="1430"/>
      <c r="BCT36" s="1430"/>
      <c r="BCX36" s="1416"/>
      <c r="BCY36" s="1416"/>
      <c r="BCZ36" s="1416"/>
      <c r="BDA36" s="1417"/>
      <c r="BDB36" s="1430"/>
      <c r="BDC36" s="1430"/>
      <c r="BDD36" s="1430"/>
      <c r="BDH36" s="1416"/>
      <c r="BDI36" s="1416"/>
      <c r="BDJ36" s="1416"/>
      <c r="BDK36" s="1417"/>
      <c r="BDL36" s="1430"/>
      <c r="BDM36" s="1430"/>
      <c r="BDN36" s="1430"/>
      <c r="BDR36" s="1416"/>
      <c r="BDS36" s="1416"/>
      <c r="BDT36" s="1416"/>
      <c r="BDU36" s="1417"/>
      <c r="BDV36" s="1430"/>
      <c r="BDW36" s="1430"/>
      <c r="BDX36" s="1430"/>
      <c r="BEB36" s="1416"/>
      <c r="BEC36" s="1416"/>
      <c r="BED36" s="1416"/>
      <c r="BEE36" s="1417"/>
      <c r="BEF36" s="1430"/>
      <c r="BEG36" s="1430"/>
      <c r="BEH36" s="1430"/>
      <c r="BEL36" s="1416"/>
      <c r="BEM36" s="1416"/>
      <c r="BEN36" s="1416"/>
      <c r="BEO36" s="1417"/>
      <c r="BEP36" s="1430"/>
      <c r="BEQ36" s="1430"/>
      <c r="BER36" s="1430"/>
      <c r="BEV36" s="1416"/>
      <c r="BEW36" s="1416"/>
      <c r="BEX36" s="1416"/>
      <c r="BEY36" s="1417"/>
      <c r="BEZ36" s="1430"/>
      <c r="BFA36" s="1430"/>
      <c r="BFB36" s="1430"/>
      <c r="BFF36" s="1416"/>
      <c r="BFG36" s="1416"/>
      <c r="BFH36" s="1416"/>
      <c r="BFI36" s="1417"/>
      <c r="BFJ36" s="1430"/>
      <c r="BFK36" s="1430"/>
      <c r="BFL36" s="1430"/>
      <c r="BFP36" s="1416"/>
      <c r="BFQ36" s="1416"/>
      <c r="BFR36" s="1416"/>
      <c r="BFS36" s="1417"/>
      <c r="BFT36" s="1430"/>
      <c r="BFU36" s="1430"/>
      <c r="BFV36" s="1430"/>
      <c r="BFZ36" s="1416"/>
      <c r="BGA36" s="1416"/>
      <c r="BGB36" s="1416"/>
      <c r="BGC36" s="1417"/>
      <c r="BGD36" s="1430"/>
      <c r="BGE36" s="1430"/>
      <c r="BGF36" s="1430"/>
      <c r="BGJ36" s="1416"/>
      <c r="BGK36" s="1416"/>
      <c r="BGL36" s="1416"/>
      <c r="BGM36" s="1417"/>
      <c r="BGN36" s="1430"/>
      <c r="BGO36" s="1430"/>
      <c r="BGP36" s="1430"/>
      <c r="BGT36" s="1416"/>
      <c r="BGU36" s="1416"/>
      <c r="BGV36" s="1416"/>
      <c r="BGW36" s="1417"/>
      <c r="BGX36" s="1430"/>
      <c r="BGY36" s="1430"/>
      <c r="BGZ36" s="1430"/>
      <c r="BHD36" s="1416"/>
      <c r="BHE36" s="1416"/>
      <c r="BHF36" s="1416"/>
      <c r="BHG36" s="1417"/>
      <c r="BHH36" s="1430"/>
      <c r="BHI36" s="1430"/>
      <c r="BHJ36" s="1430"/>
      <c r="BHN36" s="1416"/>
      <c r="BHO36" s="1416"/>
      <c r="BHP36" s="1416"/>
      <c r="BHQ36" s="1417"/>
      <c r="BHR36" s="1430"/>
      <c r="BHS36" s="1430"/>
      <c r="BHT36" s="1430"/>
      <c r="BHX36" s="1416"/>
      <c r="BHY36" s="1416"/>
      <c r="BHZ36" s="1416"/>
      <c r="BIA36" s="1417"/>
      <c r="BIB36" s="1430"/>
      <c r="BIC36" s="1430"/>
      <c r="BID36" s="1430"/>
      <c r="BIH36" s="1416"/>
      <c r="BII36" s="1416"/>
      <c r="BIJ36" s="1416"/>
      <c r="BIK36" s="1417"/>
      <c r="BIL36" s="1430"/>
      <c r="BIM36" s="1430"/>
      <c r="BIN36" s="1430"/>
      <c r="BIR36" s="1416"/>
      <c r="BIS36" s="1416"/>
      <c r="BIT36" s="1416"/>
      <c r="BIU36" s="1417"/>
      <c r="BIV36" s="1430"/>
      <c r="BIW36" s="1430"/>
      <c r="BIX36" s="1430"/>
      <c r="BJB36" s="1416"/>
      <c r="BJC36" s="1416"/>
      <c r="BJD36" s="1416"/>
      <c r="BJE36" s="1417"/>
      <c r="BJF36" s="1430"/>
      <c r="BJG36" s="1430"/>
      <c r="BJH36" s="1430"/>
      <c r="BJL36" s="1416"/>
      <c r="BJM36" s="1416"/>
      <c r="BJN36" s="1416"/>
      <c r="BJO36" s="1417"/>
      <c r="BJP36" s="1430"/>
      <c r="BJQ36" s="1430"/>
      <c r="BJR36" s="1430"/>
      <c r="BJV36" s="1416"/>
      <c r="BJW36" s="1416"/>
      <c r="BJX36" s="1416"/>
      <c r="BJY36" s="1417"/>
      <c r="BJZ36" s="1430"/>
      <c r="BKA36" s="1430"/>
      <c r="BKB36" s="1430"/>
      <c r="BKF36" s="1416"/>
      <c r="BKG36" s="1416"/>
      <c r="BKH36" s="1416"/>
      <c r="BKI36" s="1417"/>
      <c r="BKJ36" s="1430"/>
      <c r="BKK36" s="1430"/>
      <c r="BKL36" s="1430"/>
      <c r="BKP36" s="1416"/>
      <c r="BKQ36" s="1416"/>
      <c r="BKR36" s="1416"/>
      <c r="BKS36" s="1417"/>
      <c r="BKT36" s="1430"/>
      <c r="BKU36" s="1430"/>
      <c r="BKV36" s="1430"/>
      <c r="BKZ36" s="1416"/>
      <c r="BLA36" s="1416"/>
      <c r="BLB36" s="1416"/>
      <c r="BLC36" s="1417"/>
      <c r="BLD36" s="1430"/>
      <c r="BLE36" s="1430"/>
      <c r="BLF36" s="1430"/>
      <c r="BLJ36" s="1416"/>
      <c r="BLK36" s="1416"/>
      <c r="BLL36" s="1416"/>
      <c r="BLM36" s="1417"/>
      <c r="BLN36" s="1430"/>
      <c r="BLO36" s="1430"/>
      <c r="BLP36" s="1430"/>
      <c r="BLT36" s="1416"/>
      <c r="BLU36" s="1416"/>
      <c r="BLV36" s="1416"/>
      <c r="BLW36" s="1417"/>
      <c r="BLX36" s="1430"/>
      <c r="BLY36" s="1430"/>
      <c r="BLZ36" s="1430"/>
      <c r="BMD36" s="1416"/>
      <c r="BME36" s="1416"/>
      <c r="BMF36" s="1416"/>
      <c r="BMG36" s="1417"/>
      <c r="BMH36" s="1430"/>
      <c r="BMI36" s="1430"/>
      <c r="BMJ36" s="1430"/>
      <c r="BMN36" s="1416"/>
      <c r="BMO36" s="1416"/>
      <c r="BMP36" s="1416"/>
      <c r="BMQ36" s="1417"/>
      <c r="BMR36" s="1430"/>
      <c r="BMS36" s="1430"/>
      <c r="BMT36" s="1430"/>
      <c r="BMX36" s="1416"/>
      <c r="BMY36" s="1416"/>
      <c r="BMZ36" s="1416"/>
      <c r="BNA36" s="1417"/>
      <c r="BNB36" s="1430"/>
      <c r="BNC36" s="1430"/>
      <c r="BND36" s="1430"/>
      <c r="BNH36" s="1416"/>
      <c r="BNI36" s="1416"/>
      <c r="BNJ36" s="1416"/>
      <c r="BNK36" s="1417"/>
      <c r="BNL36" s="1430"/>
      <c r="BNM36" s="1430"/>
      <c r="BNN36" s="1430"/>
      <c r="BNR36" s="1416"/>
      <c r="BNS36" s="1416"/>
      <c r="BNT36" s="1416"/>
      <c r="BNU36" s="1417"/>
      <c r="BNV36" s="1430"/>
      <c r="BNW36" s="1430"/>
      <c r="BNX36" s="1430"/>
      <c r="BOB36" s="1416"/>
      <c r="BOC36" s="1416"/>
      <c r="BOD36" s="1416"/>
      <c r="BOE36" s="1417"/>
      <c r="BOF36" s="1430"/>
      <c r="BOG36" s="1430"/>
      <c r="BOH36" s="1430"/>
      <c r="BOL36" s="1416"/>
      <c r="BOM36" s="1416"/>
      <c r="BON36" s="1416"/>
      <c r="BOO36" s="1417"/>
      <c r="BOP36" s="1430"/>
      <c r="BOQ36" s="1430"/>
      <c r="BOR36" s="1430"/>
      <c r="BOV36" s="1416"/>
      <c r="BOW36" s="1416"/>
      <c r="BOX36" s="1416"/>
      <c r="BOY36" s="1417"/>
      <c r="BOZ36" s="1430"/>
      <c r="BPA36" s="1430"/>
      <c r="BPB36" s="1430"/>
      <c r="BPF36" s="1416"/>
      <c r="BPG36" s="1416"/>
      <c r="BPH36" s="1416"/>
      <c r="BPI36" s="1417"/>
      <c r="BPJ36" s="1430"/>
      <c r="BPK36" s="1430"/>
      <c r="BPL36" s="1430"/>
      <c r="BPP36" s="1416"/>
      <c r="BPQ36" s="1416"/>
      <c r="BPR36" s="1416"/>
      <c r="BPS36" s="1417"/>
      <c r="BPT36" s="1430"/>
      <c r="BPU36" s="1430"/>
      <c r="BPV36" s="1430"/>
      <c r="BPZ36" s="1416"/>
      <c r="BQA36" s="1416"/>
      <c r="BQB36" s="1416"/>
      <c r="BQC36" s="1417"/>
      <c r="BQD36" s="1430"/>
      <c r="BQE36" s="1430"/>
      <c r="BQF36" s="1430"/>
      <c r="BQJ36" s="1416"/>
      <c r="BQK36" s="1416"/>
      <c r="BQL36" s="1416"/>
      <c r="BQM36" s="1417"/>
      <c r="BQN36" s="1430"/>
      <c r="BQO36" s="1430"/>
      <c r="BQP36" s="1430"/>
      <c r="BQT36" s="1416"/>
      <c r="BQU36" s="1416"/>
      <c r="BQV36" s="1416"/>
      <c r="BQW36" s="1417"/>
      <c r="BQX36" s="1430"/>
      <c r="BQY36" s="1430"/>
      <c r="BQZ36" s="1430"/>
      <c r="BRD36" s="1416"/>
      <c r="BRE36" s="1416"/>
      <c r="BRF36" s="1416"/>
      <c r="BRG36" s="1417"/>
      <c r="BRH36" s="1430"/>
      <c r="BRI36" s="1430"/>
      <c r="BRJ36" s="1430"/>
      <c r="BRN36" s="1416"/>
      <c r="BRO36" s="1416"/>
      <c r="BRP36" s="1416"/>
      <c r="BRQ36" s="1417"/>
      <c r="BRR36" s="1430"/>
      <c r="BRS36" s="1430"/>
      <c r="BRT36" s="1430"/>
      <c r="BRX36" s="1416"/>
      <c r="BRY36" s="1416"/>
      <c r="BRZ36" s="1416"/>
      <c r="BSA36" s="1417"/>
      <c r="BSB36" s="1430"/>
      <c r="BSC36" s="1430"/>
      <c r="BSD36" s="1430"/>
      <c r="BSH36" s="1416"/>
      <c r="BSI36" s="1416"/>
      <c r="BSJ36" s="1416"/>
      <c r="BSK36" s="1417"/>
      <c r="BSL36" s="1430"/>
      <c r="BSM36" s="1430"/>
      <c r="BSN36" s="1430"/>
      <c r="BSR36" s="1416"/>
      <c r="BSS36" s="1416"/>
      <c r="BST36" s="1416"/>
      <c r="BSU36" s="1417"/>
      <c r="BSV36" s="1430"/>
      <c r="BSW36" s="1430"/>
      <c r="BSX36" s="1430"/>
      <c r="BTB36" s="1416"/>
      <c r="BTC36" s="1416"/>
      <c r="BTD36" s="1416"/>
      <c r="BTE36" s="1417"/>
      <c r="BTF36" s="1430"/>
      <c r="BTG36" s="1430"/>
      <c r="BTH36" s="1430"/>
      <c r="BTL36" s="1416"/>
      <c r="BTM36" s="1416"/>
      <c r="BTN36" s="1416"/>
      <c r="BTO36" s="1417"/>
      <c r="BTP36" s="1430"/>
      <c r="BTQ36" s="1430"/>
      <c r="BTR36" s="1430"/>
      <c r="BTV36" s="1416"/>
      <c r="BTW36" s="1416"/>
      <c r="BTX36" s="1416"/>
      <c r="BTY36" s="1417"/>
      <c r="BTZ36" s="1430"/>
      <c r="BUA36" s="1430"/>
      <c r="BUB36" s="1430"/>
      <c r="BUF36" s="1416"/>
      <c r="BUG36" s="1416"/>
      <c r="BUH36" s="1416"/>
      <c r="BUI36" s="1417"/>
      <c r="BUJ36" s="1430"/>
      <c r="BUK36" s="1430"/>
      <c r="BUL36" s="1430"/>
      <c r="BUP36" s="1416"/>
      <c r="BUQ36" s="1416"/>
      <c r="BUR36" s="1416"/>
      <c r="BUS36" s="1417"/>
      <c r="BUT36" s="1430"/>
      <c r="BUU36" s="1430"/>
      <c r="BUV36" s="1430"/>
      <c r="BUZ36" s="1416"/>
      <c r="BVA36" s="1416"/>
      <c r="BVB36" s="1416"/>
      <c r="BVC36" s="1417"/>
      <c r="BVD36" s="1430"/>
      <c r="BVE36" s="1430"/>
      <c r="BVF36" s="1430"/>
      <c r="BVJ36" s="1416"/>
      <c r="BVK36" s="1416"/>
      <c r="BVL36" s="1416"/>
      <c r="BVM36" s="1417"/>
      <c r="BVN36" s="1430"/>
      <c r="BVO36" s="1430"/>
      <c r="BVP36" s="1430"/>
      <c r="BVT36" s="1416"/>
      <c r="BVU36" s="1416"/>
      <c r="BVV36" s="1416"/>
      <c r="BVW36" s="1417"/>
      <c r="BVX36" s="1430"/>
      <c r="BVY36" s="1430"/>
      <c r="BVZ36" s="1430"/>
      <c r="BWD36" s="1416"/>
      <c r="BWE36" s="1416"/>
      <c r="BWF36" s="1416"/>
      <c r="BWG36" s="1417"/>
      <c r="BWH36" s="1430"/>
      <c r="BWI36" s="1430"/>
      <c r="BWJ36" s="1430"/>
      <c r="BWN36" s="1416"/>
      <c r="BWO36" s="1416"/>
      <c r="BWP36" s="1416"/>
      <c r="BWQ36" s="1417"/>
      <c r="BWR36" s="1430"/>
      <c r="BWS36" s="1430"/>
      <c r="BWT36" s="1430"/>
      <c r="BWX36" s="1416"/>
      <c r="BWY36" s="1416"/>
      <c r="BWZ36" s="1416"/>
      <c r="BXA36" s="1417"/>
      <c r="BXB36" s="1430"/>
      <c r="BXC36" s="1430"/>
      <c r="BXD36" s="1430"/>
      <c r="BXH36" s="1416"/>
      <c r="BXI36" s="1416"/>
      <c r="BXJ36" s="1416"/>
      <c r="BXK36" s="1417"/>
      <c r="BXL36" s="1430"/>
      <c r="BXM36" s="1430"/>
      <c r="BXN36" s="1430"/>
      <c r="BXR36" s="1416"/>
      <c r="BXS36" s="1416"/>
      <c r="BXT36" s="1416"/>
      <c r="BXU36" s="1417"/>
      <c r="BXV36" s="1430"/>
      <c r="BXW36" s="1430"/>
      <c r="BXX36" s="1430"/>
      <c r="BYB36" s="1416"/>
      <c r="BYC36" s="1416"/>
      <c r="BYD36" s="1416"/>
      <c r="BYE36" s="1417"/>
      <c r="BYF36" s="1430"/>
      <c r="BYG36" s="1430"/>
      <c r="BYH36" s="1430"/>
      <c r="BYL36" s="1416"/>
      <c r="BYM36" s="1416"/>
      <c r="BYN36" s="1416"/>
      <c r="BYO36" s="1417"/>
      <c r="BYP36" s="1430"/>
      <c r="BYQ36" s="1430"/>
      <c r="BYR36" s="1430"/>
      <c r="BYV36" s="1416"/>
      <c r="BYW36" s="1416"/>
      <c r="BYX36" s="1416"/>
      <c r="BYY36" s="1417"/>
      <c r="BYZ36" s="1430"/>
      <c r="BZA36" s="1430"/>
      <c r="BZB36" s="1430"/>
      <c r="BZF36" s="1416"/>
      <c r="BZG36" s="1416"/>
      <c r="BZH36" s="1416"/>
      <c r="BZI36" s="1417"/>
      <c r="BZJ36" s="1430"/>
      <c r="BZK36" s="1430"/>
      <c r="BZL36" s="1430"/>
      <c r="BZP36" s="1416"/>
      <c r="BZQ36" s="1416"/>
      <c r="BZR36" s="1416"/>
      <c r="BZS36" s="1417"/>
      <c r="BZT36" s="1430"/>
      <c r="BZU36" s="1430"/>
      <c r="BZV36" s="1430"/>
      <c r="BZZ36" s="1416"/>
      <c r="CAA36" s="1416"/>
      <c r="CAB36" s="1416"/>
      <c r="CAC36" s="1417"/>
      <c r="CAD36" s="1430"/>
      <c r="CAE36" s="1430"/>
      <c r="CAF36" s="1430"/>
      <c r="CAJ36" s="1416"/>
      <c r="CAK36" s="1416"/>
      <c r="CAL36" s="1416"/>
      <c r="CAM36" s="1417"/>
      <c r="CAN36" s="1430"/>
      <c r="CAO36" s="1430"/>
      <c r="CAP36" s="1430"/>
      <c r="CAT36" s="1416"/>
      <c r="CAU36" s="1416"/>
      <c r="CAV36" s="1416"/>
      <c r="CAW36" s="1417"/>
      <c r="CAX36" s="1430"/>
      <c r="CAY36" s="1430"/>
      <c r="CAZ36" s="1430"/>
      <c r="CBD36" s="1416"/>
      <c r="CBE36" s="1416"/>
      <c r="CBF36" s="1416"/>
      <c r="CBG36" s="1417"/>
      <c r="CBH36" s="1430"/>
      <c r="CBI36" s="1430"/>
      <c r="CBJ36" s="1430"/>
      <c r="CBN36" s="1416"/>
      <c r="CBO36" s="1416"/>
      <c r="CBP36" s="1416"/>
      <c r="CBQ36" s="1417"/>
      <c r="CBR36" s="1430"/>
      <c r="CBS36" s="1430"/>
      <c r="CBT36" s="1430"/>
      <c r="CBX36" s="1416"/>
      <c r="CBY36" s="1416"/>
      <c r="CBZ36" s="1416"/>
      <c r="CCA36" s="1417"/>
      <c r="CCB36" s="1430"/>
      <c r="CCC36" s="1430"/>
      <c r="CCD36" s="1430"/>
      <c r="CCH36" s="1416"/>
      <c r="CCI36" s="1416"/>
      <c r="CCJ36" s="1416"/>
      <c r="CCK36" s="1417"/>
      <c r="CCL36" s="1430"/>
      <c r="CCM36" s="1430"/>
      <c r="CCN36" s="1430"/>
      <c r="CCR36" s="1416"/>
      <c r="CCS36" s="1416"/>
      <c r="CCT36" s="1416"/>
      <c r="CCU36" s="1417"/>
      <c r="CCV36" s="1430"/>
      <c r="CCW36" s="1430"/>
      <c r="CCX36" s="1430"/>
      <c r="CDB36" s="1416"/>
      <c r="CDC36" s="1416"/>
      <c r="CDD36" s="1416"/>
      <c r="CDE36" s="1417"/>
      <c r="CDF36" s="1430"/>
      <c r="CDG36" s="1430"/>
      <c r="CDH36" s="1430"/>
      <c r="CDL36" s="1416"/>
      <c r="CDM36" s="1416"/>
      <c r="CDN36" s="1416"/>
      <c r="CDO36" s="1417"/>
      <c r="CDP36" s="1430"/>
      <c r="CDQ36" s="1430"/>
      <c r="CDR36" s="1430"/>
      <c r="CDV36" s="1416"/>
      <c r="CDW36" s="1416"/>
      <c r="CDX36" s="1416"/>
      <c r="CDY36" s="1417"/>
      <c r="CDZ36" s="1430"/>
      <c r="CEA36" s="1430"/>
      <c r="CEB36" s="1430"/>
      <c r="CEF36" s="1416"/>
      <c r="CEG36" s="1416"/>
      <c r="CEH36" s="1416"/>
      <c r="CEI36" s="1417"/>
      <c r="CEJ36" s="1430"/>
      <c r="CEK36" s="1430"/>
      <c r="CEL36" s="1430"/>
      <c r="CEP36" s="1416"/>
      <c r="CEQ36" s="1416"/>
      <c r="CER36" s="1416"/>
      <c r="CES36" s="1417"/>
      <c r="CET36" s="1430"/>
      <c r="CEU36" s="1430"/>
      <c r="CEV36" s="1430"/>
      <c r="CEZ36" s="1416"/>
      <c r="CFA36" s="1416"/>
      <c r="CFB36" s="1416"/>
      <c r="CFC36" s="1417"/>
      <c r="CFD36" s="1430"/>
      <c r="CFE36" s="1430"/>
      <c r="CFF36" s="1430"/>
      <c r="CFJ36" s="1416"/>
      <c r="CFK36" s="1416"/>
      <c r="CFL36" s="1416"/>
      <c r="CFM36" s="1417"/>
      <c r="CFN36" s="1430"/>
      <c r="CFO36" s="1430"/>
      <c r="CFP36" s="1430"/>
      <c r="CFT36" s="1416"/>
      <c r="CFU36" s="1416"/>
      <c r="CFV36" s="1416"/>
      <c r="CFW36" s="1417"/>
      <c r="CFX36" s="1430"/>
      <c r="CFY36" s="1430"/>
      <c r="CFZ36" s="1430"/>
      <c r="CGD36" s="1416"/>
      <c r="CGE36" s="1416"/>
      <c r="CGF36" s="1416"/>
      <c r="CGG36" s="1417"/>
      <c r="CGH36" s="1430"/>
      <c r="CGI36" s="1430"/>
      <c r="CGJ36" s="1430"/>
      <c r="CGN36" s="1416"/>
      <c r="CGO36" s="1416"/>
      <c r="CGP36" s="1416"/>
      <c r="CGQ36" s="1417"/>
      <c r="CGR36" s="1430"/>
      <c r="CGS36" s="1430"/>
      <c r="CGT36" s="1430"/>
      <c r="CGX36" s="1416"/>
      <c r="CGY36" s="1416"/>
      <c r="CGZ36" s="1416"/>
      <c r="CHA36" s="1417"/>
      <c r="CHB36" s="1430"/>
      <c r="CHC36" s="1430"/>
      <c r="CHD36" s="1430"/>
      <c r="CHH36" s="1416"/>
      <c r="CHI36" s="1416"/>
      <c r="CHJ36" s="1416"/>
      <c r="CHK36" s="1417"/>
      <c r="CHL36" s="1430"/>
      <c r="CHM36" s="1430"/>
      <c r="CHN36" s="1430"/>
      <c r="CHR36" s="1416"/>
      <c r="CHS36" s="1416"/>
      <c r="CHT36" s="1416"/>
      <c r="CHU36" s="1417"/>
      <c r="CHV36" s="1430"/>
      <c r="CHW36" s="1430"/>
      <c r="CHX36" s="1430"/>
      <c r="CIB36" s="1416"/>
      <c r="CIC36" s="1416"/>
      <c r="CID36" s="1416"/>
      <c r="CIE36" s="1417"/>
      <c r="CIF36" s="1430"/>
      <c r="CIG36" s="1430"/>
      <c r="CIH36" s="1430"/>
      <c r="CIL36" s="1416"/>
      <c r="CIM36" s="1416"/>
      <c r="CIN36" s="1416"/>
      <c r="CIO36" s="1417"/>
      <c r="CIP36" s="1430"/>
      <c r="CIQ36" s="1430"/>
      <c r="CIR36" s="1430"/>
      <c r="CIV36" s="1416"/>
      <c r="CIW36" s="1416"/>
      <c r="CIX36" s="1416"/>
      <c r="CIY36" s="1417"/>
      <c r="CIZ36" s="1430"/>
      <c r="CJA36" s="1430"/>
      <c r="CJB36" s="1430"/>
      <c r="CJF36" s="1416"/>
      <c r="CJG36" s="1416"/>
      <c r="CJH36" s="1416"/>
      <c r="CJI36" s="1417"/>
      <c r="CJJ36" s="1430"/>
      <c r="CJK36" s="1430"/>
      <c r="CJL36" s="1430"/>
      <c r="CJP36" s="1416"/>
      <c r="CJQ36" s="1416"/>
      <c r="CJR36" s="1416"/>
      <c r="CJS36" s="1417"/>
      <c r="CJT36" s="1430"/>
      <c r="CJU36" s="1430"/>
      <c r="CJV36" s="1430"/>
      <c r="CJZ36" s="1416"/>
      <c r="CKA36" s="1416"/>
      <c r="CKB36" s="1416"/>
      <c r="CKC36" s="1417"/>
      <c r="CKD36" s="1430"/>
      <c r="CKE36" s="1430"/>
      <c r="CKF36" s="1430"/>
      <c r="CKJ36" s="1416"/>
      <c r="CKK36" s="1416"/>
      <c r="CKL36" s="1416"/>
      <c r="CKM36" s="1417"/>
      <c r="CKN36" s="1430"/>
      <c r="CKO36" s="1430"/>
      <c r="CKP36" s="1430"/>
      <c r="CKT36" s="1416"/>
      <c r="CKU36" s="1416"/>
      <c r="CKV36" s="1416"/>
      <c r="CKW36" s="1417"/>
      <c r="CKX36" s="1430"/>
      <c r="CKY36" s="1430"/>
      <c r="CKZ36" s="1430"/>
      <c r="CLD36" s="1416"/>
      <c r="CLE36" s="1416"/>
      <c r="CLF36" s="1416"/>
      <c r="CLG36" s="1417"/>
      <c r="CLH36" s="1430"/>
      <c r="CLI36" s="1430"/>
      <c r="CLJ36" s="1430"/>
      <c r="CLN36" s="1416"/>
      <c r="CLO36" s="1416"/>
      <c r="CLP36" s="1416"/>
      <c r="CLQ36" s="1417"/>
      <c r="CLR36" s="1430"/>
      <c r="CLS36" s="1430"/>
      <c r="CLT36" s="1430"/>
      <c r="CLX36" s="1416"/>
      <c r="CLY36" s="1416"/>
      <c r="CLZ36" s="1416"/>
      <c r="CMA36" s="1417"/>
      <c r="CMB36" s="1430"/>
      <c r="CMC36" s="1430"/>
      <c r="CMD36" s="1430"/>
      <c r="CMH36" s="1416"/>
      <c r="CMI36" s="1416"/>
      <c r="CMJ36" s="1416"/>
      <c r="CMK36" s="1417"/>
      <c r="CML36" s="1430"/>
      <c r="CMM36" s="1430"/>
      <c r="CMN36" s="1430"/>
      <c r="CMR36" s="1416"/>
      <c r="CMS36" s="1416"/>
      <c r="CMT36" s="1416"/>
      <c r="CMU36" s="1417"/>
      <c r="CMV36" s="1430"/>
      <c r="CMW36" s="1430"/>
      <c r="CMX36" s="1430"/>
      <c r="CNB36" s="1416"/>
      <c r="CNC36" s="1416"/>
      <c r="CND36" s="1416"/>
      <c r="CNE36" s="1417"/>
      <c r="CNF36" s="1430"/>
      <c r="CNG36" s="1430"/>
      <c r="CNH36" s="1430"/>
      <c r="CNL36" s="1416"/>
      <c r="CNM36" s="1416"/>
      <c r="CNN36" s="1416"/>
      <c r="CNO36" s="1417"/>
      <c r="CNP36" s="1430"/>
      <c r="CNQ36" s="1430"/>
      <c r="CNR36" s="1430"/>
      <c r="CNV36" s="1416"/>
      <c r="CNW36" s="1416"/>
      <c r="CNX36" s="1416"/>
      <c r="CNY36" s="1417"/>
      <c r="CNZ36" s="1430"/>
      <c r="COA36" s="1430"/>
      <c r="COB36" s="1430"/>
      <c r="COF36" s="1416"/>
      <c r="COG36" s="1416"/>
      <c r="COH36" s="1416"/>
      <c r="COI36" s="1417"/>
      <c r="COJ36" s="1430"/>
      <c r="COK36" s="1430"/>
      <c r="COL36" s="1430"/>
      <c r="COP36" s="1416"/>
      <c r="COQ36" s="1416"/>
      <c r="COR36" s="1416"/>
      <c r="COS36" s="1417"/>
      <c r="COT36" s="1430"/>
      <c r="COU36" s="1430"/>
      <c r="COV36" s="1430"/>
      <c r="COZ36" s="1416"/>
      <c r="CPA36" s="1416"/>
      <c r="CPB36" s="1416"/>
      <c r="CPC36" s="1417"/>
      <c r="CPD36" s="1430"/>
      <c r="CPE36" s="1430"/>
      <c r="CPF36" s="1430"/>
      <c r="CPJ36" s="1416"/>
      <c r="CPK36" s="1416"/>
      <c r="CPL36" s="1416"/>
      <c r="CPM36" s="1417"/>
      <c r="CPN36" s="1430"/>
      <c r="CPO36" s="1430"/>
      <c r="CPP36" s="1430"/>
      <c r="CPT36" s="1416"/>
      <c r="CPU36" s="1416"/>
      <c r="CPV36" s="1416"/>
      <c r="CPW36" s="1417"/>
      <c r="CPX36" s="1430"/>
      <c r="CPY36" s="1430"/>
      <c r="CPZ36" s="1430"/>
      <c r="CQD36" s="1416"/>
      <c r="CQE36" s="1416"/>
      <c r="CQF36" s="1416"/>
      <c r="CQG36" s="1417"/>
      <c r="CQH36" s="1430"/>
      <c r="CQI36" s="1430"/>
      <c r="CQJ36" s="1430"/>
      <c r="CQN36" s="1416"/>
      <c r="CQO36" s="1416"/>
      <c r="CQP36" s="1416"/>
      <c r="CQQ36" s="1417"/>
      <c r="CQR36" s="1430"/>
      <c r="CQS36" s="1430"/>
      <c r="CQT36" s="1430"/>
      <c r="CQX36" s="1416"/>
      <c r="CQY36" s="1416"/>
      <c r="CQZ36" s="1416"/>
      <c r="CRA36" s="1417"/>
      <c r="CRB36" s="1430"/>
      <c r="CRC36" s="1430"/>
      <c r="CRD36" s="1430"/>
      <c r="CRH36" s="1416"/>
      <c r="CRI36" s="1416"/>
      <c r="CRJ36" s="1416"/>
      <c r="CRK36" s="1417"/>
      <c r="CRL36" s="1430"/>
      <c r="CRM36" s="1430"/>
      <c r="CRN36" s="1430"/>
      <c r="CRR36" s="1416"/>
      <c r="CRS36" s="1416"/>
      <c r="CRT36" s="1416"/>
      <c r="CRU36" s="1417"/>
      <c r="CRV36" s="1430"/>
      <c r="CRW36" s="1430"/>
      <c r="CRX36" s="1430"/>
      <c r="CSB36" s="1416"/>
      <c r="CSC36" s="1416"/>
      <c r="CSD36" s="1416"/>
      <c r="CSE36" s="1417"/>
      <c r="CSF36" s="1430"/>
      <c r="CSG36" s="1430"/>
      <c r="CSH36" s="1430"/>
      <c r="CSL36" s="1416"/>
      <c r="CSM36" s="1416"/>
      <c r="CSN36" s="1416"/>
      <c r="CSO36" s="1417"/>
      <c r="CSP36" s="1430"/>
      <c r="CSQ36" s="1430"/>
      <c r="CSR36" s="1430"/>
      <c r="CSV36" s="1416"/>
      <c r="CSW36" s="1416"/>
      <c r="CSX36" s="1416"/>
      <c r="CSY36" s="1417"/>
      <c r="CSZ36" s="1430"/>
      <c r="CTA36" s="1430"/>
      <c r="CTB36" s="1430"/>
      <c r="CTF36" s="1416"/>
      <c r="CTG36" s="1416"/>
      <c r="CTH36" s="1416"/>
      <c r="CTI36" s="1417"/>
      <c r="CTJ36" s="1430"/>
      <c r="CTK36" s="1430"/>
      <c r="CTL36" s="1430"/>
      <c r="CTP36" s="1416"/>
      <c r="CTQ36" s="1416"/>
      <c r="CTR36" s="1416"/>
      <c r="CTS36" s="1417"/>
      <c r="CTT36" s="1430"/>
      <c r="CTU36" s="1430"/>
      <c r="CTV36" s="1430"/>
      <c r="CTZ36" s="1416"/>
      <c r="CUA36" s="1416"/>
      <c r="CUB36" s="1416"/>
      <c r="CUC36" s="1417"/>
      <c r="CUD36" s="1430"/>
      <c r="CUE36" s="1430"/>
      <c r="CUF36" s="1430"/>
      <c r="CUJ36" s="1416"/>
      <c r="CUK36" s="1416"/>
      <c r="CUL36" s="1416"/>
      <c r="CUM36" s="1417"/>
      <c r="CUN36" s="1430"/>
      <c r="CUO36" s="1430"/>
      <c r="CUP36" s="1430"/>
      <c r="CUT36" s="1416"/>
      <c r="CUU36" s="1416"/>
      <c r="CUV36" s="1416"/>
      <c r="CUW36" s="1417"/>
      <c r="CUX36" s="1430"/>
      <c r="CUY36" s="1430"/>
      <c r="CUZ36" s="1430"/>
      <c r="CVD36" s="1416"/>
      <c r="CVE36" s="1416"/>
      <c r="CVF36" s="1416"/>
      <c r="CVG36" s="1417"/>
      <c r="CVH36" s="1430"/>
      <c r="CVI36" s="1430"/>
      <c r="CVJ36" s="1430"/>
      <c r="CVN36" s="1416"/>
      <c r="CVO36" s="1416"/>
      <c r="CVP36" s="1416"/>
      <c r="CVQ36" s="1417"/>
      <c r="CVR36" s="1430"/>
      <c r="CVS36" s="1430"/>
      <c r="CVT36" s="1430"/>
      <c r="CVX36" s="1416"/>
      <c r="CVY36" s="1416"/>
      <c r="CVZ36" s="1416"/>
      <c r="CWA36" s="1417"/>
      <c r="CWB36" s="1430"/>
      <c r="CWC36" s="1430"/>
      <c r="CWD36" s="1430"/>
      <c r="CWH36" s="1416"/>
      <c r="CWI36" s="1416"/>
      <c r="CWJ36" s="1416"/>
      <c r="CWK36" s="1417"/>
      <c r="CWL36" s="1430"/>
      <c r="CWM36" s="1430"/>
      <c r="CWN36" s="1430"/>
      <c r="CWR36" s="1416"/>
      <c r="CWS36" s="1416"/>
      <c r="CWT36" s="1416"/>
      <c r="CWU36" s="1417"/>
      <c r="CWV36" s="1430"/>
      <c r="CWW36" s="1430"/>
      <c r="CWX36" s="1430"/>
      <c r="CXB36" s="1416"/>
      <c r="CXC36" s="1416"/>
      <c r="CXD36" s="1416"/>
      <c r="CXE36" s="1417"/>
      <c r="CXF36" s="1430"/>
      <c r="CXG36" s="1430"/>
      <c r="CXH36" s="1430"/>
      <c r="CXL36" s="1416"/>
      <c r="CXM36" s="1416"/>
      <c r="CXN36" s="1416"/>
      <c r="CXO36" s="1417"/>
      <c r="CXP36" s="1430"/>
      <c r="CXQ36" s="1430"/>
      <c r="CXR36" s="1430"/>
      <c r="CXV36" s="1416"/>
      <c r="CXW36" s="1416"/>
      <c r="CXX36" s="1416"/>
      <c r="CXY36" s="1417"/>
      <c r="CXZ36" s="1430"/>
      <c r="CYA36" s="1430"/>
      <c r="CYB36" s="1430"/>
      <c r="CYF36" s="1416"/>
      <c r="CYG36" s="1416"/>
      <c r="CYH36" s="1416"/>
      <c r="CYI36" s="1417"/>
      <c r="CYJ36" s="1430"/>
      <c r="CYK36" s="1430"/>
      <c r="CYL36" s="1430"/>
      <c r="CYP36" s="1416"/>
      <c r="CYQ36" s="1416"/>
      <c r="CYR36" s="1416"/>
      <c r="CYS36" s="1417"/>
      <c r="CYT36" s="1430"/>
      <c r="CYU36" s="1430"/>
      <c r="CYV36" s="1430"/>
      <c r="CYZ36" s="1416"/>
      <c r="CZA36" s="1416"/>
      <c r="CZB36" s="1416"/>
      <c r="CZC36" s="1417"/>
      <c r="CZD36" s="1430"/>
      <c r="CZE36" s="1430"/>
      <c r="CZF36" s="1430"/>
      <c r="CZJ36" s="1416"/>
      <c r="CZK36" s="1416"/>
      <c r="CZL36" s="1416"/>
      <c r="CZM36" s="1417"/>
      <c r="CZN36" s="1430"/>
      <c r="CZO36" s="1430"/>
      <c r="CZP36" s="1430"/>
      <c r="CZT36" s="1416"/>
      <c r="CZU36" s="1416"/>
      <c r="CZV36" s="1416"/>
      <c r="CZW36" s="1417"/>
      <c r="CZX36" s="1430"/>
      <c r="CZY36" s="1430"/>
      <c r="CZZ36" s="1430"/>
      <c r="DAD36" s="1416"/>
      <c r="DAE36" s="1416"/>
      <c r="DAF36" s="1416"/>
      <c r="DAG36" s="1417"/>
      <c r="DAH36" s="1430"/>
      <c r="DAI36" s="1430"/>
      <c r="DAJ36" s="1430"/>
      <c r="DAN36" s="1416"/>
      <c r="DAO36" s="1416"/>
      <c r="DAP36" s="1416"/>
      <c r="DAQ36" s="1417"/>
      <c r="DAR36" s="1430"/>
      <c r="DAS36" s="1430"/>
      <c r="DAT36" s="1430"/>
      <c r="DAX36" s="1416"/>
      <c r="DAY36" s="1416"/>
      <c r="DAZ36" s="1416"/>
      <c r="DBA36" s="1417"/>
      <c r="DBB36" s="1430"/>
      <c r="DBC36" s="1430"/>
      <c r="DBD36" s="1430"/>
      <c r="DBH36" s="1416"/>
      <c r="DBI36" s="1416"/>
      <c r="DBJ36" s="1416"/>
      <c r="DBK36" s="1417"/>
      <c r="DBL36" s="1430"/>
      <c r="DBM36" s="1430"/>
      <c r="DBN36" s="1430"/>
      <c r="DBR36" s="1416"/>
      <c r="DBS36" s="1416"/>
      <c r="DBT36" s="1416"/>
      <c r="DBU36" s="1417"/>
      <c r="DBV36" s="1430"/>
      <c r="DBW36" s="1430"/>
      <c r="DBX36" s="1430"/>
      <c r="DCB36" s="1416"/>
      <c r="DCC36" s="1416"/>
      <c r="DCD36" s="1416"/>
      <c r="DCE36" s="1417"/>
      <c r="DCF36" s="1430"/>
      <c r="DCG36" s="1430"/>
      <c r="DCH36" s="1430"/>
      <c r="DCL36" s="1416"/>
      <c r="DCM36" s="1416"/>
      <c r="DCN36" s="1416"/>
      <c r="DCO36" s="1417"/>
      <c r="DCP36" s="1430"/>
      <c r="DCQ36" s="1430"/>
      <c r="DCR36" s="1430"/>
      <c r="DCV36" s="1416"/>
      <c r="DCW36" s="1416"/>
      <c r="DCX36" s="1416"/>
      <c r="DCY36" s="1417"/>
      <c r="DCZ36" s="1430"/>
      <c r="DDA36" s="1430"/>
      <c r="DDB36" s="1430"/>
      <c r="DDF36" s="1416"/>
      <c r="DDG36" s="1416"/>
      <c r="DDH36" s="1416"/>
      <c r="DDI36" s="1417"/>
      <c r="DDJ36" s="1430"/>
      <c r="DDK36" s="1430"/>
      <c r="DDL36" s="1430"/>
      <c r="DDP36" s="1416"/>
      <c r="DDQ36" s="1416"/>
      <c r="DDR36" s="1416"/>
      <c r="DDS36" s="1417"/>
      <c r="DDT36" s="1430"/>
      <c r="DDU36" s="1430"/>
      <c r="DDV36" s="1430"/>
      <c r="DDZ36" s="1416"/>
      <c r="DEA36" s="1416"/>
      <c r="DEB36" s="1416"/>
      <c r="DEC36" s="1417"/>
      <c r="DED36" s="1430"/>
      <c r="DEE36" s="1430"/>
      <c r="DEF36" s="1430"/>
      <c r="DEJ36" s="1416"/>
      <c r="DEK36" s="1416"/>
      <c r="DEL36" s="1416"/>
      <c r="DEM36" s="1417"/>
      <c r="DEN36" s="1430"/>
      <c r="DEO36" s="1430"/>
      <c r="DEP36" s="1430"/>
      <c r="DET36" s="1416"/>
      <c r="DEU36" s="1416"/>
      <c r="DEV36" s="1416"/>
      <c r="DEW36" s="1417"/>
      <c r="DEX36" s="1430"/>
      <c r="DEY36" s="1430"/>
      <c r="DEZ36" s="1430"/>
      <c r="DFD36" s="1416"/>
      <c r="DFE36" s="1416"/>
      <c r="DFF36" s="1416"/>
      <c r="DFG36" s="1417"/>
      <c r="DFH36" s="1430"/>
      <c r="DFI36" s="1430"/>
      <c r="DFJ36" s="1430"/>
      <c r="DFN36" s="1416"/>
      <c r="DFO36" s="1416"/>
      <c r="DFP36" s="1416"/>
      <c r="DFQ36" s="1417"/>
      <c r="DFR36" s="1430"/>
      <c r="DFS36" s="1430"/>
      <c r="DFT36" s="1430"/>
      <c r="DFX36" s="1416"/>
      <c r="DFY36" s="1416"/>
      <c r="DFZ36" s="1416"/>
      <c r="DGA36" s="1417"/>
      <c r="DGB36" s="1430"/>
      <c r="DGC36" s="1430"/>
      <c r="DGD36" s="1430"/>
      <c r="DGH36" s="1416"/>
      <c r="DGI36" s="1416"/>
      <c r="DGJ36" s="1416"/>
      <c r="DGK36" s="1417"/>
      <c r="DGL36" s="1430"/>
      <c r="DGM36" s="1430"/>
      <c r="DGN36" s="1430"/>
      <c r="DGR36" s="1416"/>
      <c r="DGS36" s="1416"/>
      <c r="DGT36" s="1416"/>
      <c r="DGU36" s="1417"/>
      <c r="DGV36" s="1430"/>
      <c r="DGW36" s="1430"/>
      <c r="DGX36" s="1430"/>
      <c r="DHB36" s="1416"/>
      <c r="DHC36" s="1416"/>
      <c r="DHD36" s="1416"/>
      <c r="DHE36" s="1417"/>
      <c r="DHF36" s="1430"/>
      <c r="DHG36" s="1430"/>
      <c r="DHH36" s="1430"/>
      <c r="DHL36" s="1416"/>
      <c r="DHM36" s="1416"/>
      <c r="DHN36" s="1416"/>
      <c r="DHO36" s="1417"/>
      <c r="DHP36" s="1430"/>
      <c r="DHQ36" s="1430"/>
      <c r="DHR36" s="1430"/>
      <c r="DHV36" s="1416"/>
      <c r="DHW36" s="1416"/>
      <c r="DHX36" s="1416"/>
      <c r="DHY36" s="1417"/>
      <c r="DHZ36" s="1430"/>
      <c r="DIA36" s="1430"/>
      <c r="DIB36" s="1430"/>
      <c r="DIF36" s="1416"/>
      <c r="DIG36" s="1416"/>
      <c r="DIH36" s="1416"/>
      <c r="DII36" s="1417"/>
      <c r="DIJ36" s="1430"/>
      <c r="DIK36" s="1430"/>
      <c r="DIL36" s="1430"/>
      <c r="DIP36" s="1416"/>
      <c r="DIQ36" s="1416"/>
      <c r="DIR36" s="1416"/>
      <c r="DIS36" s="1417"/>
      <c r="DIT36" s="1430"/>
      <c r="DIU36" s="1430"/>
      <c r="DIV36" s="1430"/>
      <c r="DIZ36" s="1416"/>
      <c r="DJA36" s="1416"/>
      <c r="DJB36" s="1416"/>
      <c r="DJC36" s="1417"/>
      <c r="DJD36" s="1430"/>
      <c r="DJE36" s="1430"/>
      <c r="DJF36" s="1430"/>
      <c r="DJJ36" s="1416"/>
      <c r="DJK36" s="1416"/>
      <c r="DJL36" s="1416"/>
      <c r="DJM36" s="1417"/>
      <c r="DJN36" s="1430"/>
      <c r="DJO36" s="1430"/>
      <c r="DJP36" s="1430"/>
      <c r="DJT36" s="1416"/>
      <c r="DJU36" s="1416"/>
      <c r="DJV36" s="1416"/>
      <c r="DJW36" s="1417"/>
      <c r="DJX36" s="1430"/>
      <c r="DJY36" s="1430"/>
      <c r="DJZ36" s="1430"/>
      <c r="DKD36" s="1416"/>
      <c r="DKE36" s="1416"/>
      <c r="DKF36" s="1416"/>
      <c r="DKG36" s="1417"/>
      <c r="DKH36" s="1430"/>
      <c r="DKI36" s="1430"/>
      <c r="DKJ36" s="1430"/>
      <c r="DKN36" s="1416"/>
      <c r="DKO36" s="1416"/>
      <c r="DKP36" s="1416"/>
      <c r="DKQ36" s="1417"/>
      <c r="DKR36" s="1430"/>
      <c r="DKS36" s="1430"/>
      <c r="DKT36" s="1430"/>
      <c r="DKX36" s="1416"/>
      <c r="DKY36" s="1416"/>
      <c r="DKZ36" s="1416"/>
      <c r="DLA36" s="1417"/>
      <c r="DLB36" s="1430"/>
      <c r="DLC36" s="1430"/>
      <c r="DLD36" s="1430"/>
      <c r="DLH36" s="1416"/>
      <c r="DLI36" s="1416"/>
      <c r="DLJ36" s="1416"/>
      <c r="DLK36" s="1417"/>
      <c r="DLL36" s="1430"/>
      <c r="DLM36" s="1430"/>
      <c r="DLN36" s="1430"/>
      <c r="DLR36" s="1416"/>
      <c r="DLS36" s="1416"/>
      <c r="DLT36" s="1416"/>
      <c r="DLU36" s="1417"/>
      <c r="DLV36" s="1430"/>
      <c r="DLW36" s="1430"/>
      <c r="DLX36" s="1430"/>
      <c r="DMB36" s="1416"/>
      <c r="DMC36" s="1416"/>
      <c r="DMD36" s="1416"/>
      <c r="DME36" s="1417"/>
      <c r="DMF36" s="1430"/>
      <c r="DMG36" s="1430"/>
      <c r="DMH36" s="1430"/>
      <c r="DML36" s="1416"/>
      <c r="DMM36" s="1416"/>
      <c r="DMN36" s="1416"/>
      <c r="DMO36" s="1417"/>
      <c r="DMP36" s="1430"/>
      <c r="DMQ36" s="1430"/>
      <c r="DMR36" s="1430"/>
      <c r="DMV36" s="1416"/>
      <c r="DMW36" s="1416"/>
      <c r="DMX36" s="1416"/>
      <c r="DMY36" s="1417"/>
      <c r="DMZ36" s="1430"/>
      <c r="DNA36" s="1430"/>
      <c r="DNB36" s="1430"/>
      <c r="DNF36" s="1416"/>
      <c r="DNG36" s="1416"/>
      <c r="DNH36" s="1416"/>
      <c r="DNI36" s="1417"/>
      <c r="DNJ36" s="1430"/>
      <c r="DNK36" s="1430"/>
      <c r="DNL36" s="1430"/>
      <c r="DNP36" s="1416"/>
      <c r="DNQ36" s="1416"/>
      <c r="DNR36" s="1416"/>
      <c r="DNS36" s="1417"/>
      <c r="DNT36" s="1430"/>
      <c r="DNU36" s="1430"/>
      <c r="DNV36" s="1430"/>
      <c r="DNZ36" s="1416"/>
      <c r="DOA36" s="1416"/>
      <c r="DOB36" s="1416"/>
      <c r="DOC36" s="1417"/>
      <c r="DOD36" s="1430"/>
      <c r="DOE36" s="1430"/>
      <c r="DOF36" s="1430"/>
      <c r="DOJ36" s="1416"/>
      <c r="DOK36" s="1416"/>
      <c r="DOL36" s="1416"/>
      <c r="DOM36" s="1417"/>
      <c r="DON36" s="1430"/>
      <c r="DOO36" s="1430"/>
      <c r="DOP36" s="1430"/>
      <c r="DOT36" s="1416"/>
      <c r="DOU36" s="1416"/>
      <c r="DOV36" s="1416"/>
      <c r="DOW36" s="1417"/>
      <c r="DOX36" s="1430"/>
      <c r="DOY36" s="1430"/>
      <c r="DOZ36" s="1430"/>
      <c r="DPD36" s="1416"/>
      <c r="DPE36" s="1416"/>
      <c r="DPF36" s="1416"/>
      <c r="DPG36" s="1417"/>
      <c r="DPH36" s="1430"/>
      <c r="DPI36" s="1430"/>
      <c r="DPJ36" s="1430"/>
      <c r="DPN36" s="1416"/>
      <c r="DPO36" s="1416"/>
      <c r="DPP36" s="1416"/>
      <c r="DPQ36" s="1417"/>
      <c r="DPR36" s="1430"/>
      <c r="DPS36" s="1430"/>
      <c r="DPT36" s="1430"/>
      <c r="DPX36" s="1416"/>
      <c r="DPY36" s="1416"/>
      <c r="DPZ36" s="1416"/>
      <c r="DQA36" s="1417"/>
      <c r="DQB36" s="1430"/>
      <c r="DQC36" s="1430"/>
      <c r="DQD36" s="1430"/>
      <c r="DQH36" s="1416"/>
      <c r="DQI36" s="1416"/>
      <c r="DQJ36" s="1416"/>
      <c r="DQK36" s="1417"/>
      <c r="DQL36" s="1430"/>
      <c r="DQM36" s="1430"/>
      <c r="DQN36" s="1430"/>
      <c r="DQR36" s="1416"/>
      <c r="DQS36" s="1416"/>
      <c r="DQT36" s="1416"/>
      <c r="DQU36" s="1417"/>
      <c r="DQV36" s="1430"/>
      <c r="DQW36" s="1430"/>
      <c r="DQX36" s="1430"/>
      <c r="DRB36" s="1416"/>
      <c r="DRC36" s="1416"/>
      <c r="DRD36" s="1416"/>
      <c r="DRE36" s="1417"/>
      <c r="DRF36" s="1430"/>
      <c r="DRG36" s="1430"/>
      <c r="DRH36" s="1430"/>
      <c r="DRL36" s="1416"/>
      <c r="DRM36" s="1416"/>
      <c r="DRN36" s="1416"/>
      <c r="DRO36" s="1417"/>
      <c r="DRP36" s="1430"/>
      <c r="DRQ36" s="1430"/>
      <c r="DRR36" s="1430"/>
      <c r="DRV36" s="1416"/>
      <c r="DRW36" s="1416"/>
      <c r="DRX36" s="1416"/>
      <c r="DRY36" s="1417"/>
      <c r="DRZ36" s="1430"/>
      <c r="DSA36" s="1430"/>
      <c r="DSB36" s="1430"/>
      <c r="DSF36" s="1416"/>
      <c r="DSG36" s="1416"/>
      <c r="DSH36" s="1416"/>
      <c r="DSI36" s="1417"/>
      <c r="DSJ36" s="1430"/>
      <c r="DSK36" s="1430"/>
      <c r="DSL36" s="1430"/>
      <c r="DSP36" s="1416"/>
      <c r="DSQ36" s="1416"/>
      <c r="DSR36" s="1416"/>
      <c r="DSS36" s="1417"/>
      <c r="DST36" s="1430"/>
      <c r="DSU36" s="1430"/>
      <c r="DSV36" s="1430"/>
      <c r="DSZ36" s="1416"/>
      <c r="DTA36" s="1416"/>
      <c r="DTB36" s="1416"/>
      <c r="DTC36" s="1417"/>
      <c r="DTD36" s="1430"/>
      <c r="DTE36" s="1430"/>
      <c r="DTF36" s="1430"/>
      <c r="DTJ36" s="1416"/>
      <c r="DTK36" s="1416"/>
      <c r="DTL36" s="1416"/>
      <c r="DTM36" s="1417"/>
      <c r="DTN36" s="1430"/>
      <c r="DTO36" s="1430"/>
      <c r="DTP36" s="1430"/>
      <c r="DTT36" s="1416"/>
      <c r="DTU36" s="1416"/>
      <c r="DTV36" s="1416"/>
      <c r="DTW36" s="1417"/>
      <c r="DTX36" s="1430"/>
      <c r="DTY36" s="1430"/>
      <c r="DTZ36" s="1430"/>
      <c r="DUD36" s="1416"/>
      <c r="DUE36" s="1416"/>
      <c r="DUF36" s="1416"/>
      <c r="DUG36" s="1417"/>
      <c r="DUH36" s="1430"/>
      <c r="DUI36" s="1430"/>
      <c r="DUJ36" s="1430"/>
      <c r="DUN36" s="1416"/>
      <c r="DUO36" s="1416"/>
      <c r="DUP36" s="1416"/>
      <c r="DUQ36" s="1417"/>
      <c r="DUR36" s="1430"/>
      <c r="DUS36" s="1430"/>
      <c r="DUT36" s="1430"/>
      <c r="DUX36" s="1416"/>
      <c r="DUY36" s="1416"/>
      <c r="DUZ36" s="1416"/>
      <c r="DVA36" s="1417"/>
      <c r="DVB36" s="1430"/>
      <c r="DVC36" s="1430"/>
      <c r="DVD36" s="1430"/>
      <c r="DVH36" s="1416"/>
      <c r="DVI36" s="1416"/>
      <c r="DVJ36" s="1416"/>
      <c r="DVK36" s="1417"/>
      <c r="DVL36" s="1430"/>
      <c r="DVM36" s="1430"/>
      <c r="DVN36" s="1430"/>
      <c r="DVR36" s="1416"/>
      <c r="DVS36" s="1416"/>
      <c r="DVT36" s="1416"/>
      <c r="DVU36" s="1417"/>
      <c r="DVV36" s="1430"/>
      <c r="DVW36" s="1430"/>
      <c r="DVX36" s="1430"/>
      <c r="DWB36" s="1416"/>
      <c r="DWC36" s="1416"/>
      <c r="DWD36" s="1416"/>
      <c r="DWE36" s="1417"/>
      <c r="DWF36" s="1430"/>
      <c r="DWG36" s="1430"/>
      <c r="DWH36" s="1430"/>
      <c r="DWL36" s="1416"/>
      <c r="DWM36" s="1416"/>
      <c r="DWN36" s="1416"/>
      <c r="DWO36" s="1417"/>
      <c r="DWP36" s="1430"/>
      <c r="DWQ36" s="1430"/>
      <c r="DWR36" s="1430"/>
      <c r="DWV36" s="1416"/>
      <c r="DWW36" s="1416"/>
      <c r="DWX36" s="1416"/>
      <c r="DWY36" s="1417"/>
      <c r="DWZ36" s="1430"/>
      <c r="DXA36" s="1430"/>
      <c r="DXB36" s="1430"/>
      <c r="DXF36" s="1416"/>
      <c r="DXG36" s="1416"/>
      <c r="DXH36" s="1416"/>
      <c r="DXI36" s="1417"/>
      <c r="DXJ36" s="1430"/>
      <c r="DXK36" s="1430"/>
      <c r="DXL36" s="1430"/>
      <c r="DXP36" s="1416"/>
      <c r="DXQ36" s="1416"/>
      <c r="DXR36" s="1416"/>
      <c r="DXS36" s="1417"/>
      <c r="DXT36" s="1430"/>
      <c r="DXU36" s="1430"/>
      <c r="DXV36" s="1430"/>
      <c r="DXZ36" s="1416"/>
      <c r="DYA36" s="1416"/>
      <c r="DYB36" s="1416"/>
      <c r="DYC36" s="1417"/>
      <c r="DYD36" s="1430"/>
      <c r="DYE36" s="1430"/>
      <c r="DYF36" s="1430"/>
      <c r="DYJ36" s="1416"/>
      <c r="DYK36" s="1416"/>
      <c r="DYL36" s="1416"/>
      <c r="DYM36" s="1417"/>
      <c r="DYN36" s="1430"/>
      <c r="DYO36" s="1430"/>
      <c r="DYP36" s="1430"/>
      <c r="DYT36" s="1416"/>
      <c r="DYU36" s="1416"/>
      <c r="DYV36" s="1416"/>
      <c r="DYW36" s="1417"/>
      <c r="DYX36" s="1430"/>
      <c r="DYY36" s="1430"/>
      <c r="DYZ36" s="1430"/>
      <c r="DZD36" s="1416"/>
      <c r="DZE36" s="1416"/>
      <c r="DZF36" s="1416"/>
      <c r="DZG36" s="1417"/>
      <c r="DZH36" s="1430"/>
      <c r="DZI36" s="1430"/>
      <c r="DZJ36" s="1430"/>
      <c r="DZN36" s="1416"/>
      <c r="DZO36" s="1416"/>
      <c r="DZP36" s="1416"/>
      <c r="DZQ36" s="1417"/>
      <c r="DZR36" s="1430"/>
      <c r="DZS36" s="1430"/>
      <c r="DZT36" s="1430"/>
      <c r="DZX36" s="1416"/>
      <c r="DZY36" s="1416"/>
      <c r="DZZ36" s="1416"/>
      <c r="EAA36" s="1417"/>
      <c r="EAB36" s="1430"/>
      <c r="EAC36" s="1430"/>
      <c r="EAD36" s="1430"/>
      <c r="EAH36" s="1416"/>
      <c r="EAI36" s="1416"/>
      <c r="EAJ36" s="1416"/>
      <c r="EAK36" s="1417"/>
      <c r="EAL36" s="1430"/>
      <c r="EAM36" s="1430"/>
      <c r="EAN36" s="1430"/>
      <c r="EAR36" s="1416"/>
      <c r="EAS36" s="1416"/>
      <c r="EAT36" s="1416"/>
      <c r="EAU36" s="1417"/>
      <c r="EAV36" s="1430"/>
      <c r="EAW36" s="1430"/>
      <c r="EAX36" s="1430"/>
      <c r="EBB36" s="1416"/>
      <c r="EBC36" s="1416"/>
      <c r="EBD36" s="1416"/>
      <c r="EBE36" s="1417"/>
      <c r="EBF36" s="1430"/>
      <c r="EBG36" s="1430"/>
      <c r="EBH36" s="1430"/>
      <c r="EBL36" s="1416"/>
      <c r="EBM36" s="1416"/>
      <c r="EBN36" s="1416"/>
      <c r="EBO36" s="1417"/>
      <c r="EBP36" s="1430"/>
      <c r="EBQ36" s="1430"/>
      <c r="EBR36" s="1430"/>
      <c r="EBV36" s="1416"/>
      <c r="EBW36" s="1416"/>
      <c r="EBX36" s="1416"/>
      <c r="EBY36" s="1417"/>
      <c r="EBZ36" s="1430"/>
      <c r="ECA36" s="1430"/>
      <c r="ECB36" s="1430"/>
      <c r="ECF36" s="1416"/>
      <c r="ECG36" s="1416"/>
      <c r="ECH36" s="1416"/>
      <c r="ECI36" s="1417"/>
      <c r="ECJ36" s="1430"/>
      <c r="ECK36" s="1430"/>
      <c r="ECL36" s="1430"/>
      <c r="ECP36" s="1416"/>
      <c r="ECQ36" s="1416"/>
      <c r="ECR36" s="1416"/>
      <c r="ECS36" s="1417"/>
      <c r="ECT36" s="1430"/>
      <c r="ECU36" s="1430"/>
      <c r="ECV36" s="1430"/>
      <c r="ECZ36" s="1416"/>
      <c r="EDA36" s="1416"/>
      <c r="EDB36" s="1416"/>
      <c r="EDC36" s="1417"/>
      <c r="EDD36" s="1430"/>
      <c r="EDE36" s="1430"/>
      <c r="EDF36" s="1430"/>
      <c r="EDJ36" s="1416"/>
      <c r="EDK36" s="1416"/>
      <c r="EDL36" s="1416"/>
      <c r="EDM36" s="1417"/>
      <c r="EDN36" s="1430"/>
      <c r="EDO36" s="1430"/>
      <c r="EDP36" s="1430"/>
      <c r="EDT36" s="1416"/>
      <c r="EDU36" s="1416"/>
      <c r="EDV36" s="1416"/>
      <c r="EDW36" s="1417"/>
      <c r="EDX36" s="1430"/>
      <c r="EDY36" s="1430"/>
      <c r="EDZ36" s="1430"/>
      <c r="EED36" s="1416"/>
      <c r="EEE36" s="1416"/>
      <c r="EEF36" s="1416"/>
      <c r="EEG36" s="1417"/>
      <c r="EEH36" s="1430"/>
      <c r="EEI36" s="1430"/>
      <c r="EEJ36" s="1430"/>
      <c r="EEN36" s="1416"/>
      <c r="EEO36" s="1416"/>
      <c r="EEP36" s="1416"/>
      <c r="EEQ36" s="1417"/>
      <c r="EER36" s="1430"/>
      <c r="EES36" s="1430"/>
      <c r="EET36" s="1430"/>
      <c r="EEX36" s="1416"/>
      <c r="EEY36" s="1416"/>
      <c r="EEZ36" s="1416"/>
      <c r="EFA36" s="1417"/>
      <c r="EFB36" s="1430"/>
      <c r="EFC36" s="1430"/>
      <c r="EFD36" s="1430"/>
      <c r="EFH36" s="1416"/>
      <c r="EFI36" s="1416"/>
      <c r="EFJ36" s="1416"/>
      <c r="EFK36" s="1417"/>
      <c r="EFL36" s="1430"/>
      <c r="EFM36" s="1430"/>
      <c r="EFN36" s="1430"/>
      <c r="EFR36" s="1416"/>
      <c r="EFS36" s="1416"/>
      <c r="EFT36" s="1416"/>
      <c r="EFU36" s="1417"/>
      <c r="EFV36" s="1430"/>
      <c r="EFW36" s="1430"/>
      <c r="EFX36" s="1430"/>
      <c r="EGB36" s="1416"/>
      <c r="EGC36" s="1416"/>
      <c r="EGD36" s="1416"/>
      <c r="EGE36" s="1417"/>
      <c r="EGF36" s="1430"/>
      <c r="EGG36" s="1430"/>
      <c r="EGH36" s="1430"/>
      <c r="EGL36" s="1416"/>
      <c r="EGM36" s="1416"/>
      <c r="EGN36" s="1416"/>
      <c r="EGO36" s="1417"/>
      <c r="EGP36" s="1430"/>
      <c r="EGQ36" s="1430"/>
      <c r="EGR36" s="1430"/>
      <c r="EGV36" s="1416"/>
      <c r="EGW36" s="1416"/>
      <c r="EGX36" s="1416"/>
      <c r="EGY36" s="1417"/>
      <c r="EGZ36" s="1430"/>
      <c r="EHA36" s="1430"/>
      <c r="EHB36" s="1430"/>
      <c r="EHF36" s="1416"/>
      <c r="EHG36" s="1416"/>
      <c r="EHH36" s="1416"/>
      <c r="EHI36" s="1417"/>
      <c r="EHJ36" s="1430"/>
      <c r="EHK36" s="1430"/>
      <c r="EHL36" s="1430"/>
      <c r="EHP36" s="1416"/>
      <c r="EHQ36" s="1416"/>
      <c r="EHR36" s="1416"/>
      <c r="EHS36" s="1417"/>
      <c r="EHT36" s="1430"/>
      <c r="EHU36" s="1430"/>
      <c r="EHV36" s="1430"/>
      <c r="EHZ36" s="1416"/>
      <c r="EIA36" s="1416"/>
      <c r="EIB36" s="1416"/>
      <c r="EIC36" s="1417"/>
      <c r="EID36" s="1430"/>
      <c r="EIE36" s="1430"/>
      <c r="EIF36" s="1430"/>
      <c r="EIJ36" s="1416"/>
      <c r="EIK36" s="1416"/>
      <c r="EIL36" s="1416"/>
      <c r="EIM36" s="1417"/>
      <c r="EIN36" s="1430"/>
      <c r="EIO36" s="1430"/>
      <c r="EIP36" s="1430"/>
      <c r="EIT36" s="1416"/>
      <c r="EIU36" s="1416"/>
      <c r="EIV36" s="1416"/>
      <c r="EIW36" s="1417"/>
      <c r="EIX36" s="1430"/>
      <c r="EIY36" s="1430"/>
      <c r="EIZ36" s="1430"/>
      <c r="EJD36" s="1416"/>
      <c r="EJE36" s="1416"/>
      <c r="EJF36" s="1416"/>
      <c r="EJG36" s="1417"/>
      <c r="EJH36" s="1430"/>
      <c r="EJI36" s="1430"/>
      <c r="EJJ36" s="1430"/>
      <c r="EJN36" s="1416"/>
      <c r="EJO36" s="1416"/>
      <c r="EJP36" s="1416"/>
      <c r="EJQ36" s="1417"/>
      <c r="EJR36" s="1430"/>
      <c r="EJS36" s="1430"/>
      <c r="EJT36" s="1430"/>
      <c r="EJX36" s="1416"/>
      <c r="EJY36" s="1416"/>
      <c r="EJZ36" s="1416"/>
      <c r="EKA36" s="1417"/>
      <c r="EKB36" s="1430"/>
      <c r="EKC36" s="1430"/>
      <c r="EKD36" s="1430"/>
      <c r="EKH36" s="1416"/>
      <c r="EKI36" s="1416"/>
      <c r="EKJ36" s="1416"/>
      <c r="EKK36" s="1417"/>
      <c r="EKL36" s="1430"/>
      <c r="EKM36" s="1430"/>
      <c r="EKN36" s="1430"/>
      <c r="EKR36" s="1416"/>
      <c r="EKS36" s="1416"/>
      <c r="EKT36" s="1416"/>
      <c r="EKU36" s="1417"/>
      <c r="EKV36" s="1430"/>
      <c r="EKW36" s="1430"/>
      <c r="EKX36" s="1430"/>
      <c r="ELB36" s="1416"/>
      <c r="ELC36" s="1416"/>
      <c r="ELD36" s="1416"/>
      <c r="ELE36" s="1417"/>
      <c r="ELF36" s="1430"/>
      <c r="ELG36" s="1430"/>
      <c r="ELH36" s="1430"/>
      <c r="ELL36" s="1416"/>
      <c r="ELM36" s="1416"/>
      <c r="ELN36" s="1416"/>
      <c r="ELO36" s="1417"/>
      <c r="ELP36" s="1430"/>
      <c r="ELQ36" s="1430"/>
      <c r="ELR36" s="1430"/>
      <c r="ELV36" s="1416"/>
      <c r="ELW36" s="1416"/>
      <c r="ELX36" s="1416"/>
      <c r="ELY36" s="1417"/>
      <c r="ELZ36" s="1430"/>
      <c r="EMA36" s="1430"/>
      <c r="EMB36" s="1430"/>
      <c r="EMF36" s="1416"/>
      <c r="EMG36" s="1416"/>
      <c r="EMH36" s="1416"/>
      <c r="EMI36" s="1417"/>
      <c r="EMJ36" s="1430"/>
      <c r="EMK36" s="1430"/>
      <c r="EML36" s="1430"/>
      <c r="EMP36" s="1416"/>
      <c r="EMQ36" s="1416"/>
      <c r="EMR36" s="1416"/>
      <c r="EMS36" s="1417"/>
      <c r="EMT36" s="1430"/>
      <c r="EMU36" s="1430"/>
      <c r="EMV36" s="1430"/>
      <c r="EMZ36" s="1416"/>
      <c r="ENA36" s="1416"/>
      <c r="ENB36" s="1416"/>
      <c r="ENC36" s="1417"/>
      <c r="END36" s="1430"/>
      <c r="ENE36" s="1430"/>
      <c r="ENF36" s="1430"/>
      <c r="ENJ36" s="1416"/>
      <c r="ENK36" s="1416"/>
      <c r="ENL36" s="1416"/>
      <c r="ENM36" s="1417"/>
      <c r="ENN36" s="1430"/>
      <c r="ENO36" s="1430"/>
      <c r="ENP36" s="1430"/>
      <c r="ENT36" s="1416"/>
      <c r="ENU36" s="1416"/>
      <c r="ENV36" s="1416"/>
      <c r="ENW36" s="1417"/>
      <c r="ENX36" s="1430"/>
      <c r="ENY36" s="1430"/>
      <c r="ENZ36" s="1430"/>
      <c r="EOD36" s="1416"/>
      <c r="EOE36" s="1416"/>
      <c r="EOF36" s="1416"/>
      <c r="EOG36" s="1417"/>
      <c r="EOH36" s="1430"/>
      <c r="EOI36" s="1430"/>
      <c r="EOJ36" s="1430"/>
      <c r="EON36" s="1416"/>
      <c r="EOO36" s="1416"/>
      <c r="EOP36" s="1416"/>
      <c r="EOQ36" s="1417"/>
      <c r="EOR36" s="1430"/>
      <c r="EOS36" s="1430"/>
      <c r="EOT36" s="1430"/>
      <c r="EOX36" s="1416"/>
      <c r="EOY36" s="1416"/>
      <c r="EOZ36" s="1416"/>
      <c r="EPA36" s="1417"/>
      <c r="EPB36" s="1430"/>
      <c r="EPC36" s="1430"/>
      <c r="EPD36" s="1430"/>
      <c r="EPH36" s="1416"/>
      <c r="EPI36" s="1416"/>
      <c r="EPJ36" s="1416"/>
      <c r="EPK36" s="1417"/>
      <c r="EPL36" s="1430"/>
      <c r="EPM36" s="1430"/>
      <c r="EPN36" s="1430"/>
      <c r="EPR36" s="1416"/>
      <c r="EPS36" s="1416"/>
      <c r="EPT36" s="1416"/>
      <c r="EPU36" s="1417"/>
      <c r="EPV36" s="1430"/>
      <c r="EPW36" s="1430"/>
      <c r="EPX36" s="1430"/>
      <c r="EQB36" s="1416"/>
      <c r="EQC36" s="1416"/>
      <c r="EQD36" s="1416"/>
      <c r="EQE36" s="1417"/>
      <c r="EQF36" s="1430"/>
      <c r="EQG36" s="1430"/>
      <c r="EQH36" s="1430"/>
      <c r="EQL36" s="1416"/>
      <c r="EQM36" s="1416"/>
      <c r="EQN36" s="1416"/>
      <c r="EQO36" s="1417"/>
      <c r="EQP36" s="1430"/>
      <c r="EQQ36" s="1430"/>
      <c r="EQR36" s="1430"/>
      <c r="EQV36" s="1416"/>
      <c r="EQW36" s="1416"/>
      <c r="EQX36" s="1416"/>
      <c r="EQY36" s="1417"/>
      <c r="EQZ36" s="1430"/>
      <c r="ERA36" s="1430"/>
      <c r="ERB36" s="1430"/>
      <c r="ERF36" s="1416"/>
      <c r="ERG36" s="1416"/>
      <c r="ERH36" s="1416"/>
      <c r="ERI36" s="1417"/>
      <c r="ERJ36" s="1430"/>
      <c r="ERK36" s="1430"/>
      <c r="ERL36" s="1430"/>
      <c r="ERP36" s="1416"/>
      <c r="ERQ36" s="1416"/>
      <c r="ERR36" s="1416"/>
      <c r="ERS36" s="1417"/>
      <c r="ERT36" s="1430"/>
      <c r="ERU36" s="1430"/>
      <c r="ERV36" s="1430"/>
      <c r="ERZ36" s="1416"/>
      <c r="ESA36" s="1416"/>
      <c r="ESB36" s="1416"/>
      <c r="ESC36" s="1417"/>
      <c r="ESD36" s="1430"/>
      <c r="ESE36" s="1430"/>
      <c r="ESF36" s="1430"/>
      <c r="ESJ36" s="1416"/>
      <c r="ESK36" s="1416"/>
      <c r="ESL36" s="1416"/>
      <c r="ESM36" s="1417"/>
      <c r="ESN36" s="1430"/>
      <c r="ESO36" s="1430"/>
      <c r="ESP36" s="1430"/>
      <c r="EST36" s="1416"/>
      <c r="ESU36" s="1416"/>
      <c r="ESV36" s="1416"/>
      <c r="ESW36" s="1417"/>
      <c r="ESX36" s="1430"/>
      <c r="ESY36" s="1430"/>
      <c r="ESZ36" s="1430"/>
      <c r="ETD36" s="1416"/>
      <c r="ETE36" s="1416"/>
      <c r="ETF36" s="1416"/>
      <c r="ETG36" s="1417"/>
      <c r="ETH36" s="1430"/>
      <c r="ETI36" s="1430"/>
      <c r="ETJ36" s="1430"/>
      <c r="ETN36" s="1416"/>
      <c r="ETO36" s="1416"/>
      <c r="ETP36" s="1416"/>
      <c r="ETQ36" s="1417"/>
      <c r="ETR36" s="1430"/>
      <c r="ETS36" s="1430"/>
      <c r="ETT36" s="1430"/>
      <c r="ETX36" s="1416"/>
      <c r="ETY36" s="1416"/>
      <c r="ETZ36" s="1416"/>
      <c r="EUA36" s="1417"/>
      <c r="EUB36" s="1430"/>
      <c r="EUC36" s="1430"/>
      <c r="EUD36" s="1430"/>
      <c r="EUH36" s="1416"/>
      <c r="EUI36" s="1416"/>
      <c r="EUJ36" s="1416"/>
      <c r="EUK36" s="1417"/>
      <c r="EUL36" s="1430"/>
      <c r="EUM36" s="1430"/>
      <c r="EUN36" s="1430"/>
      <c r="EUR36" s="1416"/>
      <c r="EUS36" s="1416"/>
      <c r="EUT36" s="1416"/>
      <c r="EUU36" s="1417"/>
      <c r="EUV36" s="1430"/>
      <c r="EUW36" s="1430"/>
      <c r="EUX36" s="1430"/>
      <c r="EVB36" s="1416"/>
      <c r="EVC36" s="1416"/>
      <c r="EVD36" s="1416"/>
      <c r="EVE36" s="1417"/>
      <c r="EVF36" s="1430"/>
      <c r="EVG36" s="1430"/>
      <c r="EVH36" s="1430"/>
      <c r="EVL36" s="1416"/>
      <c r="EVM36" s="1416"/>
      <c r="EVN36" s="1416"/>
      <c r="EVO36" s="1417"/>
      <c r="EVP36" s="1430"/>
      <c r="EVQ36" s="1430"/>
      <c r="EVR36" s="1430"/>
      <c r="EVV36" s="1416"/>
      <c r="EVW36" s="1416"/>
      <c r="EVX36" s="1416"/>
      <c r="EVY36" s="1417"/>
      <c r="EVZ36" s="1430"/>
      <c r="EWA36" s="1430"/>
      <c r="EWB36" s="1430"/>
      <c r="EWF36" s="1416"/>
      <c r="EWG36" s="1416"/>
      <c r="EWH36" s="1416"/>
      <c r="EWI36" s="1417"/>
      <c r="EWJ36" s="1430"/>
      <c r="EWK36" s="1430"/>
      <c r="EWL36" s="1430"/>
      <c r="EWP36" s="1416"/>
      <c r="EWQ36" s="1416"/>
      <c r="EWR36" s="1416"/>
      <c r="EWS36" s="1417"/>
      <c r="EWT36" s="1430"/>
      <c r="EWU36" s="1430"/>
      <c r="EWV36" s="1430"/>
      <c r="EWZ36" s="1416"/>
      <c r="EXA36" s="1416"/>
      <c r="EXB36" s="1416"/>
      <c r="EXC36" s="1417"/>
      <c r="EXD36" s="1430"/>
      <c r="EXE36" s="1430"/>
      <c r="EXF36" s="1430"/>
      <c r="EXJ36" s="1416"/>
      <c r="EXK36" s="1416"/>
      <c r="EXL36" s="1416"/>
      <c r="EXM36" s="1417"/>
      <c r="EXN36" s="1430"/>
      <c r="EXO36" s="1430"/>
      <c r="EXP36" s="1430"/>
      <c r="EXT36" s="1416"/>
      <c r="EXU36" s="1416"/>
      <c r="EXV36" s="1416"/>
      <c r="EXW36" s="1417"/>
      <c r="EXX36" s="1430"/>
      <c r="EXY36" s="1430"/>
      <c r="EXZ36" s="1430"/>
      <c r="EYD36" s="1416"/>
      <c r="EYE36" s="1416"/>
      <c r="EYF36" s="1416"/>
      <c r="EYG36" s="1417"/>
      <c r="EYH36" s="1430"/>
      <c r="EYI36" s="1430"/>
      <c r="EYJ36" s="1430"/>
      <c r="EYN36" s="1416"/>
      <c r="EYO36" s="1416"/>
      <c r="EYP36" s="1416"/>
      <c r="EYQ36" s="1417"/>
      <c r="EYR36" s="1430"/>
      <c r="EYS36" s="1430"/>
      <c r="EYT36" s="1430"/>
      <c r="EYX36" s="1416"/>
      <c r="EYY36" s="1416"/>
      <c r="EYZ36" s="1416"/>
      <c r="EZA36" s="1417"/>
      <c r="EZB36" s="1430"/>
      <c r="EZC36" s="1430"/>
      <c r="EZD36" s="1430"/>
      <c r="EZH36" s="1416"/>
      <c r="EZI36" s="1416"/>
      <c r="EZJ36" s="1416"/>
      <c r="EZK36" s="1417"/>
      <c r="EZL36" s="1430"/>
      <c r="EZM36" s="1430"/>
      <c r="EZN36" s="1430"/>
      <c r="EZR36" s="1416"/>
      <c r="EZS36" s="1416"/>
      <c r="EZT36" s="1416"/>
      <c r="EZU36" s="1417"/>
      <c r="EZV36" s="1430"/>
      <c r="EZW36" s="1430"/>
      <c r="EZX36" s="1430"/>
      <c r="FAB36" s="1416"/>
      <c r="FAC36" s="1416"/>
      <c r="FAD36" s="1416"/>
      <c r="FAE36" s="1417"/>
      <c r="FAF36" s="1430"/>
      <c r="FAG36" s="1430"/>
      <c r="FAH36" s="1430"/>
      <c r="FAL36" s="1416"/>
      <c r="FAM36" s="1416"/>
      <c r="FAN36" s="1416"/>
      <c r="FAO36" s="1417"/>
      <c r="FAP36" s="1430"/>
      <c r="FAQ36" s="1430"/>
      <c r="FAR36" s="1430"/>
      <c r="FAV36" s="1416"/>
      <c r="FAW36" s="1416"/>
      <c r="FAX36" s="1416"/>
      <c r="FAY36" s="1417"/>
      <c r="FAZ36" s="1430"/>
      <c r="FBA36" s="1430"/>
      <c r="FBB36" s="1430"/>
      <c r="FBF36" s="1416"/>
      <c r="FBG36" s="1416"/>
      <c r="FBH36" s="1416"/>
      <c r="FBI36" s="1417"/>
      <c r="FBJ36" s="1430"/>
      <c r="FBK36" s="1430"/>
      <c r="FBL36" s="1430"/>
      <c r="FBP36" s="1416"/>
      <c r="FBQ36" s="1416"/>
      <c r="FBR36" s="1416"/>
      <c r="FBS36" s="1417"/>
      <c r="FBT36" s="1430"/>
      <c r="FBU36" s="1430"/>
      <c r="FBV36" s="1430"/>
      <c r="FBZ36" s="1416"/>
      <c r="FCA36" s="1416"/>
      <c r="FCB36" s="1416"/>
      <c r="FCC36" s="1417"/>
      <c r="FCD36" s="1430"/>
      <c r="FCE36" s="1430"/>
      <c r="FCF36" s="1430"/>
      <c r="FCJ36" s="1416"/>
      <c r="FCK36" s="1416"/>
      <c r="FCL36" s="1416"/>
      <c r="FCM36" s="1417"/>
      <c r="FCN36" s="1430"/>
      <c r="FCO36" s="1430"/>
      <c r="FCP36" s="1430"/>
      <c r="FCT36" s="1416"/>
      <c r="FCU36" s="1416"/>
      <c r="FCV36" s="1416"/>
      <c r="FCW36" s="1417"/>
      <c r="FCX36" s="1430"/>
      <c r="FCY36" s="1430"/>
      <c r="FCZ36" s="1430"/>
      <c r="FDD36" s="1416"/>
      <c r="FDE36" s="1416"/>
      <c r="FDF36" s="1416"/>
      <c r="FDG36" s="1417"/>
      <c r="FDH36" s="1430"/>
      <c r="FDI36" s="1430"/>
      <c r="FDJ36" s="1430"/>
      <c r="FDN36" s="1416"/>
      <c r="FDO36" s="1416"/>
      <c r="FDP36" s="1416"/>
      <c r="FDQ36" s="1417"/>
      <c r="FDR36" s="1430"/>
      <c r="FDS36" s="1430"/>
      <c r="FDT36" s="1430"/>
      <c r="FDX36" s="1416"/>
      <c r="FDY36" s="1416"/>
      <c r="FDZ36" s="1416"/>
      <c r="FEA36" s="1417"/>
      <c r="FEB36" s="1430"/>
      <c r="FEC36" s="1430"/>
      <c r="FED36" s="1430"/>
      <c r="FEH36" s="1416"/>
      <c r="FEI36" s="1416"/>
      <c r="FEJ36" s="1416"/>
      <c r="FEK36" s="1417"/>
      <c r="FEL36" s="1430"/>
      <c r="FEM36" s="1430"/>
      <c r="FEN36" s="1430"/>
      <c r="FER36" s="1416"/>
      <c r="FES36" s="1416"/>
      <c r="FET36" s="1416"/>
      <c r="FEU36" s="1417"/>
      <c r="FEV36" s="1430"/>
      <c r="FEW36" s="1430"/>
      <c r="FEX36" s="1430"/>
      <c r="FFB36" s="1416"/>
      <c r="FFC36" s="1416"/>
      <c r="FFD36" s="1416"/>
      <c r="FFE36" s="1417"/>
      <c r="FFF36" s="1430"/>
      <c r="FFG36" s="1430"/>
      <c r="FFH36" s="1430"/>
      <c r="FFL36" s="1416"/>
      <c r="FFM36" s="1416"/>
      <c r="FFN36" s="1416"/>
      <c r="FFO36" s="1417"/>
      <c r="FFP36" s="1430"/>
      <c r="FFQ36" s="1430"/>
      <c r="FFR36" s="1430"/>
      <c r="FFV36" s="1416"/>
      <c r="FFW36" s="1416"/>
      <c r="FFX36" s="1416"/>
      <c r="FFY36" s="1417"/>
      <c r="FFZ36" s="1430"/>
      <c r="FGA36" s="1430"/>
      <c r="FGB36" s="1430"/>
      <c r="FGF36" s="1416"/>
      <c r="FGG36" s="1416"/>
      <c r="FGH36" s="1416"/>
      <c r="FGI36" s="1417"/>
      <c r="FGJ36" s="1430"/>
      <c r="FGK36" s="1430"/>
      <c r="FGL36" s="1430"/>
      <c r="FGP36" s="1416"/>
      <c r="FGQ36" s="1416"/>
      <c r="FGR36" s="1416"/>
      <c r="FGS36" s="1417"/>
      <c r="FGT36" s="1430"/>
      <c r="FGU36" s="1430"/>
      <c r="FGV36" s="1430"/>
      <c r="FGZ36" s="1416"/>
      <c r="FHA36" s="1416"/>
      <c r="FHB36" s="1416"/>
      <c r="FHC36" s="1417"/>
      <c r="FHD36" s="1430"/>
      <c r="FHE36" s="1430"/>
      <c r="FHF36" s="1430"/>
      <c r="FHJ36" s="1416"/>
      <c r="FHK36" s="1416"/>
      <c r="FHL36" s="1416"/>
      <c r="FHM36" s="1417"/>
      <c r="FHN36" s="1430"/>
      <c r="FHO36" s="1430"/>
      <c r="FHP36" s="1430"/>
      <c r="FHT36" s="1416"/>
      <c r="FHU36" s="1416"/>
      <c r="FHV36" s="1416"/>
      <c r="FHW36" s="1417"/>
      <c r="FHX36" s="1430"/>
      <c r="FHY36" s="1430"/>
      <c r="FHZ36" s="1430"/>
      <c r="FID36" s="1416"/>
      <c r="FIE36" s="1416"/>
      <c r="FIF36" s="1416"/>
      <c r="FIG36" s="1417"/>
      <c r="FIH36" s="1430"/>
      <c r="FII36" s="1430"/>
      <c r="FIJ36" s="1430"/>
      <c r="FIN36" s="1416"/>
      <c r="FIO36" s="1416"/>
      <c r="FIP36" s="1416"/>
      <c r="FIQ36" s="1417"/>
      <c r="FIR36" s="1430"/>
      <c r="FIS36" s="1430"/>
      <c r="FIT36" s="1430"/>
      <c r="FIX36" s="1416"/>
      <c r="FIY36" s="1416"/>
      <c r="FIZ36" s="1416"/>
      <c r="FJA36" s="1417"/>
      <c r="FJB36" s="1430"/>
      <c r="FJC36" s="1430"/>
      <c r="FJD36" s="1430"/>
      <c r="FJH36" s="1416"/>
      <c r="FJI36" s="1416"/>
      <c r="FJJ36" s="1416"/>
      <c r="FJK36" s="1417"/>
      <c r="FJL36" s="1430"/>
      <c r="FJM36" s="1430"/>
      <c r="FJN36" s="1430"/>
      <c r="FJR36" s="1416"/>
      <c r="FJS36" s="1416"/>
      <c r="FJT36" s="1416"/>
      <c r="FJU36" s="1417"/>
      <c r="FJV36" s="1430"/>
      <c r="FJW36" s="1430"/>
      <c r="FJX36" s="1430"/>
      <c r="FKB36" s="1416"/>
      <c r="FKC36" s="1416"/>
      <c r="FKD36" s="1416"/>
      <c r="FKE36" s="1417"/>
      <c r="FKF36" s="1430"/>
      <c r="FKG36" s="1430"/>
      <c r="FKH36" s="1430"/>
      <c r="FKL36" s="1416"/>
      <c r="FKM36" s="1416"/>
      <c r="FKN36" s="1416"/>
      <c r="FKO36" s="1417"/>
      <c r="FKP36" s="1430"/>
      <c r="FKQ36" s="1430"/>
      <c r="FKR36" s="1430"/>
      <c r="FKV36" s="1416"/>
      <c r="FKW36" s="1416"/>
      <c r="FKX36" s="1416"/>
      <c r="FKY36" s="1417"/>
      <c r="FKZ36" s="1430"/>
      <c r="FLA36" s="1430"/>
      <c r="FLB36" s="1430"/>
      <c r="FLF36" s="1416"/>
      <c r="FLG36" s="1416"/>
      <c r="FLH36" s="1416"/>
      <c r="FLI36" s="1417"/>
      <c r="FLJ36" s="1430"/>
      <c r="FLK36" s="1430"/>
      <c r="FLL36" s="1430"/>
      <c r="FLP36" s="1416"/>
      <c r="FLQ36" s="1416"/>
      <c r="FLR36" s="1416"/>
      <c r="FLS36" s="1417"/>
      <c r="FLT36" s="1430"/>
      <c r="FLU36" s="1430"/>
      <c r="FLV36" s="1430"/>
      <c r="FLZ36" s="1416"/>
      <c r="FMA36" s="1416"/>
      <c r="FMB36" s="1416"/>
      <c r="FMC36" s="1417"/>
      <c r="FMD36" s="1430"/>
      <c r="FME36" s="1430"/>
      <c r="FMF36" s="1430"/>
      <c r="FMJ36" s="1416"/>
      <c r="FMK36" s="1416"/>
      <c r="FML36" s="1416"/>
      <c r="FMM36" s="1417"/>
      <c r="FMN36" s="1430"/>
      <c r="FMO36" s="1430"/>
      <c r="FMP36" s="1430"/>
      <c r="FMT36" s="1416"/>
      <c r="FMU36" s="1416"/>
      <c r="FMV36" s="1416"/>
      <c r="FMW36" s="1417"/>
      <c r="FMX36" s="1430"/>
      <c r="FMY36" s="1430"/>
      <c r="FMZ36" s="1430"/>
      <c r="FND36" s="1416"/>
      <c r="FNE36" s="1416"/>
      <c r="FNF36" s="1416"/>
      <c r="FNG36" s="1417"/>
      <c r="FNH36" s="1430"/>
      <c r="FNI36" s="1430"/>
      <c r="FNJ36" s="1430"/>
      <c r="FNN36" s="1416"/>
      <c r="FNO36" s="1416"/>
      <c r="FNP36" s="1416"/>
      <c r="FNQ36" s="1417"/>
      <c r="FNR36" s="1430"/>
      <c r="FNS36" s="1430"/>
      <c r="FNT36" s="1430"/>
      <c r="FNX36" s="1416"/>
      <c r="FNY36" s="1416"/>
      <c r="FNZ36" s="1416"/>
      <c r="FOA36" s="1417"/>
      <c r="FOB36" s="1430"/>
      <c r="FOC36" s="1430"/>
      <c r="FOD36" s="1430"/>
      <c r="FOH36" s="1416"/>
      <c r="FOI36" s="1416"/>
      <c r="FOJ36" s="1416"/>
      <c r="FOK36" s="1417"/>
      <c r="FOL36" s="1430"/>
      <c r="FOM36" s="1430"/>
      <c r="FON36" s="1430"/>
      <c r="FOR36" s="1416"/>
      <c r="FOS36" s="1416"/>
      <c r="FOT36" s="1416"/>
      <c r="FOU36" s="1417"/>
      <c r="FOV36" s="1430"/>
      <c r="FOW36" s="1430"/>
      <c r="FOX36" s="1430"/>
      <c r="FPB36" s="1416"/>
      <c r="FPC36" s="1416"/>
      <c r="FPD36" s="1416"/>
      <c r="FPE36" s="1417"/>
      <c r="FPF36" s="1430"/>
      <c r="FPG36" s="1430"/>
      <c r="FPH36" s="1430"/>
      <c r="FPL36" s="1416"/>
      <c r="FPM36" s="1416"/>
      <c r="FPN36" s="1416"/>
      <c r="FPO36" s="1417"/>
      <c r="FPP36" s="1430"/>
      <c r="FPQ36" s="1430"/>
      <c r="FPR36" s="1430"/>
      <c r="FPV36" s="1416"/>
      <c r="FPW36" s="1416"/>
      <c r="FPX36" s="1416"/>
      <c r="FPY36" s="1417"/>
      <c r="FPZ36" s="1430"/>
      <c r="FQA36" s="1430"/>
      <c r="FQB36" s="1430"/>
      <c r="FQF36" s="1416"/>
      <c r="FQG36" s="1416"/>
      <c r="FQH36" s="1416"/>
      <c r="FQI36" s="1417"/>
      <c r="FQJ36" s="1430"/>
      <c r="FQK36" s="1430"/>
      <c r="FQL36" s="1430"/>
      <c r="FQP36" s="1416"/>
      <c r="FQQ36" s="1416"/>
      <c r="FQR36" s="1416"/>
      <c r="FQS36" s="1417"/>
      <c r="FQT36" s="1430"/>
      <c r="FQU36" s="1430"/>
      <c r="FQV36" s="1430"/>
      <c r="FQZ36" s="1416"/>
      <c r="FRA36" s="1416"/>
      <c r="FRB36" s="1416"/>
      <c r="FRC36" s="1417"/>
      <c r="FRD36" s="1430"/>
      <c r="FRE36" s="1430"/>
      <c r="FRF36" s="1430"/>
      <c r="FRJ36" s="1416"/>
      <c r="FRK36" s="1416"/>
      <c r="FRL36" s="1416"/>
      <c r="FRM36" s="1417"/>
      <c r="FRN36" s="1430"/>
      <c r="FRO36" s="1430"/>
      <c r="FRP36" s="1430"/>
      <c r="FRT36" s="1416"/>
      <c r="FRU36" s="1416"/>
      <c r="FRV36" s="1416"/>
      <c r="FRW36" s="1417"/>
      <c r="FRX36" s="1430"/>
      <c r="FRY36" s="1430"/>
      <c r="FRZ36" s="1430"/>
      <c r="FSD36" s="1416"/>
      <c r="FSE36" s="1416"/>
      <c r="FSF36" s="1416"/>
      <c r="FSG36" s="1417"/>
      <c r="FSH36" s="1430"/>
      <c r="FSI36" s="1430"/>
      <c r="FSJ36" s="1430"/>
      <c r="FSN36" s="1416"/>
      <c r="FSO36" s="1416"/>
      <c r="FSP36" s="1416"/>
      <c r="FSQ36" s="1417"/>
      <c r="FSR36" s="1430"/>
      <c r="FSS36" s="1430"/>
      <c r="FST36" s="1430"/>
      <c r="FSX36" s="1416"/>
      <c r="FSY36" s="1416"/>
      <c r="FSZ36" s="1416"/>
      <c r="FTA36" s="1417"/>
      <c r="FTB36" s="1430"/>
      <c r="FTC36" s="1430"/>
      <c r="FTD36" s="1430"/>
      <c r="FTH36" s="1416"/>
      <c r="FTI36" s="1416"/>
      <c r="FTJ36" s="1416"/>
      <c r="FTK36" s="1417"/>
      <c r="FTL36" s="1430"/>
      <c r="FTM36" s="1430"/>
      <c r="FTN36" s="1430"/>
      <c r="FTR36" s="1416"/>
      <c r="FTS36" s="1416"/>
      <c r="FTT36" s="1416"/>
      <c r="FTU36" s="1417"/>
      <c r="FTV36" s="1430"/>
      <c r="FTW36" s="1430"/>
      <c r="FTX36" s="1430"/>
      <c r="FUB36" s="1416"/>
      <c r="FUC36" s="1416"/>
      <c r="FUD36" s="1416"/>
      <c r="FUE36" s="1417"/>
      <c r="FUF36" s="1430"/>
      <c r="FUG36" s="1430"/>
      <c r="FUH36" s="1430"/>
      <c r="FUL36" s="1416"/>
      <c r="FUM36" s="1416"/>
      <c r="FUN36" s="1416"/>
      <c r="FUO36" s="1417"/>
      <c r="FUP36" s="1430"/>
      <c r="FUQ36" s="1430"/>
      <c r="FUR36" s="1430"/>
      <c r="FUV36" s="1416"/>
      <c r="FUW36" s="1416"/>
      <c r="FUX36" s="1416"/>
      <c r="FUY36" s="1417"/>
      <c r="FUZ36" s="1430"/>
      <c r="FVA36" s="1430"/>
      <c r="FVB36" s="1430"/>
      <c r="FVF36" s="1416"/>
      <c r="FVG36" s="1416"/>
      <c r="FVH36" s="1416"/>
      <c r="FVI36" s="1417"/>
      <c r="FVJ36" s="1430"/>
      <c r="FVK36" s="1430"/>
      <c r="FVL36" s="1430"/>
      <c r="FVP36" s="1416"/>
      <c r="FVQ36" s="1416"/>
      <c r="FVR36" s="1416"/>
      <c r="FVS36" s="1417"/>
      <c r="FVT36" s="1430"/>
      <c r="FVU36" s="1430"/>
      <c r="FVV36" s="1430"/>
      <c r="FVZ36" s="1416"/>
      <c r="FWA36" s="1416"/>
      <c r="FWB36" s="1416"/>
      <c r="FWC36" s="1417"/>
      <c r="FWD36" s="1430"/>
      <c r="FWE36" s="1430"/>
      <c r="FWF36" s="1430"/>
      <c r="FWJ36" s="1416"/>
      <c r="FWK36" s="1416"/>
      <c r="FWL36" s="1416"/>
      <c r="FWM36" s="1417"/>
      <c r="FWN36" s="1430"/>
      <c r="FWO36" s="1430"/>
      <c r="FWP36" s="1430"/>
      <c r="FWT36" s="1416"/>
      <c r="FWU36" s="1416"/>
      <c r="FWV36" s="1416"/>
      <c r="FWW36" s="1417"/>
      <c r="FWX36" s="1430"/>
      <c r="FWY36" s="1430"/>
      <c r="FWZ36" s="1430"/>
      <c r="FXD36" s="1416"/>
      <c r="FXE36" s="1416"/>
      <c r="FXF36" s="1416"/>
      <c r="FXG36" s="1417"/>
      <c r="FXH36" s="1430"/>
      <c r="FXI36" s="1430"/>
      <c r="FXJ36" s="1430"/>
      <c r="FXN36" s="1416"/>
      <c r="FXO36" s="1416"/>
      <c r="FXP36" s="1416"/>
      <c r="FXQ36" s="1417"/>
      <c r="FXR36" s="1430"/>
      <c r="FXS36" s="1430"/>
      <c r="FXT36" s="1430"/>
      <c r="FXX36" s="1416"/>
      <c r="FXY36" s="1416"/>
      <c r="FXZ36" s="1416"/>
      <c r="FYA36" s="1417"/>
      <c r="FYB36" s="1430"/>
      <c r="FYC36" s="1430"/>
      <c r="FYD36" s="1430"/>
      <c r="FYH36" s="1416"/>
      <c r="FYI36" s="1416"/>
      <c r="FYJ36" s="1416"/>
      <c r="FYK36" s="1417"/>
      <c r="FYL36" s="1430"/>
      <c r="FYM36" s="1430"/>
      <c r="FYN36" s="1430"/>
      <c r="FYR36" s="1416"/>
      <c r="FYS36" s="1416"/>
      <c r="FYT36" s="1416"/>
      <c r="FYU36" s="1417"/>
      <c r="FYV36" s="1430"/>
      <c r="FYW36" s="1430"/>
      <c r="FYX36" s="1430"/>
      <c r="FZB36" s="1416"/>
      <c r="FZC36" s="1416"/>
      <c r="FZD36" s="1416"/>
      <c r="FZE36" s="1417"/>
      <c r="FZF36" s="1430"/>
      <c r="FZG36" s="1430"/>
      <c r="FZH36" s="1430"/>
      <c r="FZL36" s="1416"/>
      <c r="FZM36" s="1416"/>
      <c r="FZN36" s="1416"/>
      <c r="FZO36" s="1417"/>
      <c r="FZP36" s="1430"/>
      <c r="FZQ36" s="1430"/>
      <c r="FZR36" s="1430"/>
      <c r="FZV36" s="1416"/>
      <c r="FZW36" s="1416"/>
      <c r="FZX36" s="1416"/>
      <c r="FZY36" s="1417"/>
      <c r="FZZ36" s="1430"/>
      <c r="GAA36" s="1430"/>
      <c r="GAB36" s="1430"/>
      <c r="GAF36" s="1416"/>
      <c r="GAG36" s="1416"/>
      <c r="GAH36" s="1416"/>
      <c r="GAI36" s="1417"/>
      <c r="GAJ36" s="1430"/>
      <c r="GAK36" s="1430"/>
      <c r="GAL36" s="1430"/>
      <c r="GAP36" s="1416"/>
      <c r="GAQ36" s="1416"/>
      <c r="GAR36" s="1416"/>
      <c r="GAS36" s="1417"/>
      <c r="GAT36" s="1430"/>
      <c r="GAU36" s="1430"/>
      <c r="GAV36" s="1430"/>
      <c r="GAZ36" s="1416"/>
      <c r="GBA36" s="1416"/>
      <c r="GBB36" s="1416"/>
      <c r="GBC36" s="1417"/>
      <c r="GBD36" s="1430"/>
      <c r="GBE36" s="1430"/>
      <c r="GBF36" s="1430"/>
      <c r="GBJ36" s="1416"/>
      <c r="GBK36" s="1416"/>
      <c r="GBL36" s="1416"/>
      <c r="GBM36" s="1417"/>
      <c r="GBN36" s="1430"/>
      <c r="GBO36" s="1430"/>
      <c r="GBP36" s="1430"/>
      <c r="GBT36" s="1416"/>
      <c r="GBU36" s="1416"/>
      <c r="GBV36" s="1416"/>
      <c r="GBW36" s="1417"/>
      <c r="GBX36" s="1430"/>
      <c r="GBY36" s="1430"/>
      <c r="GBZ36" s="1430"/>
      <c r="GCD36" s="1416"/>
      <c r="GCE36" s="1416"/>
      <c r="GCF36" s="1416"/>
      <c r="GCG36" s="1417"/>
      <c r="GCH36" s="1430"/>
      <c r="GCI36" s="1430"/>
      <c r="GCJ36" s="1430"/>
      <c r="GCN36" s="1416"/>
      <c r="GCO36" s="1416"/>
      <c r="GCP36" s="1416"/>
      <c r="GCQ36" s="1417"/>
      <c r="GCR36" s="1430"/>
      <c r="GCS36" s="1430"/>
      <c r="GCT36" s="1430"/>
      <c r="GCX36" s="1416"/>
      <c r="GCY36" s="1416"/>
      <c r="GCZ36" s="1416"/>
      <c r="GDA36" s="1417"/>
      <c r="GDB36" s="1430"/>
      <c r="GDC36" s="1430"/>
      <c r="GDD36" s="1430"/>
      <c r="GDH36" s="1416"/>
      <c r="GDI36" s="1416"/>
      <c r="GDJ36" s="1416"/>
      <c r="GDK36" s="1417"/>
      <c r="GDL36" s="1430"/>
      <c r="GDM36" s="1430"/>
      <c r="GDN36" s="1430"/>
      <c r="GDR36" s="1416"/>
      <c r="GDS36" s="1416"/>
      <c r="GDT36" s="1416"/>
      <c r="GDU36" s="1417"/>
      <c r="GDV36" s="1430"/>
      <c r="GDW36" s="1430"/>
      <c r="GDX36" s="1430"/>
      <c r="GEB36" s="1416"/>
      <c r="GEC36" s="1416"/>
      <c r="GED36" s="1416"/>
      <c r="GEE36" s="1417"/>
      <c r="GEF36" s="1430"/>
      <c r="GEG36" s="1430"/>
      <c r="GEH36" s="1430"/>
      <c r="GEL36" s="1416"/>
      <c r="GEM36" s="1416"/>
      <c r="GEN36" s="1416"/>
      <c r="GEO36" s="1417"/>
      <c r="GEP36" s="1430"/>
      <c r="GEQ36" s="1430"/>
      <c r="GER36" s="1430"/>
      <c r="GEV36" s="1416"/>
      <c r="GEW36" s="1416"/>
      <c r="GEX36" s="1416"/>
      <c r="GEY36" s="1417"/>
      <c r="GEZ36" s="1430"/>
      <c r="GFA36" s="1430"/>
      <c r="GFB36" s="1430"/>
      <c r="GFF36" s="1416"/>
      <c r="GFG36" s="1416"/>
      <c r="GFH36" s="1416"/>
      <c r="GFI36" s="1417"/>
      <c r="GFJ36" s="1430"/>
      <c r="GFK36" s="1430"/>
      <c r="GFL36" s="1430"/>
      <c r="GFP36" s="1416"/>
      <c r="GFQ36" s="1416"/>
      <c r="GFR36" s="1416"/>
      <c r="GFS36" s="1417"/>
      <c r="GFT36" s="1430"/>
      <c r="GFU36" s="1430"/>
      <c r="GFV36" s="1430"/>
      <c r="GFZ36" s="1416"/>
      <c r="GGA36" s="1416"/>
      <c r="GGB36" s="1416"/>
      <c r="GGC36" s="1417"/>
      <c r="GGD36" s="1430"/>
      <c r="GGE36" s="1430"/>
      <c r="GGF36" s="1430"/>
      <c r="GGJ36" s="1416"/>
      <c r="GGK36" s="1416"/>
      <c r="GGL36" s="1416"/>
      <c r="GGM36" s="1417"/>
      <c r="GGN36" s="1430"/>
      <c r="GGO36" s="1430"/>
      <c r="GGP36" s="1430"/>
      <c r="GGT36" s="1416"/>
      <c r="GGU36" s="1416"/>
      <c r="GGV36" s="1416"/>
      <c r="GGW36" s="1417"/>
      <c r="GGX36" s="1430"/>
      <c r="GGY36" s="1430"/>
      <c r="GGZ36" s="1430"/>
      <c r="GHD36" s="1416"/>
      <c r="GHE36" s="1416"/>
      <c r="GHF36" s="1416"/>
      <c r="GHG36" s="1417"/>
      <c r="GHH36" s="1430"/>
      <c r="GHI36" s="1430"/>
      <c r="GHJ36" s="1430"/>
      <c r="GHN36" s="1416"/>
      <c r="GHO36" s="1416"/>
      <c r="GHP36" s="1416"/>
      <c r="GHQ36" s="1417"/>
      <c r="GHR36" s="1430"/>
      <c r="GHS36" s="1430"/>
      <c r="GHT36" s="1430"/>
      <c r="GHX36" s="1416"/>
      <c r="GHY36" s="1416"/>
      <c r="GHZ36" s="1416"/>
      <c r="GIA36" s="1417"/>
      <c r="GIB36" s="1430"/>
      <c r="GIC36" s="1430"/>
      <c r="GID36" s="1430"/>
      <c r="GIH36" s="1416"/>
      <c r="GII36" s="1416"/>
      <c r="GIJ36" s="1416"/>
      <c r="GIK36" s="1417"/>
      <c r="GIL36" s="1430"/>
      <c r="GIM36" s="1430"/>
      <c r="GIN36" s="1430"/>
      <c r="GIR36" s="1416"/>
      <c r="GIS36" s="1416"/>
      <c r="GIT36" s="1416"/>
      <c r="GIU36" s="1417"/>
      <c r="GIV36" s="1430"/>
      <c r="GIW36" s="1430"/>
      <c r="GIX36" s="1430"/>
      <c r="GJB36" s="1416"/>
      <c r="GJC36" s="1416"/>
      <c r="GJD36" s="1416"/>
      <c r="GJE36" s="1417"/>
      <c r="GJF36" s="1430"/>
      <c r="GJG36" s="1430"/>
      <c r="GJH36" s="1430"/>
      <c r="GJL36" s="1416"/>
      <c r="GJM36" s="1416"/>
      <c r="GJN36" s="1416"/>
      <c r="GJO36" s="1417"/>
      <c r="GJP36" s="1430"/>
      <c r="GJQ36" s="1430"/>
      <c r="GJR36" s="1430"/>
      <c r="GJV36" s="1416"/>
      <c r="GJW36" s="1416"/>
      <c r="GJX36" s="1416"/>
      <c r="GJY36" s="1417"/>
      <c r="GJZ36" s="1430"/>
      <c r="GKA36" s="1430"/>
      <c r="GKB36" s="1430"/>
      <c r="GKF36" s="1416"/>
      <c r="GKG36" s="1416"/>
      <c r="GKH36" s="1416"/>
      <c r="GKI36" s="1417"/>
      <c r="GKJ36" s="1430"/>
      <c r="GKK36" s="1430"/>
      <c r="GKL36" s="1430"/>
      <c r="GKP36" s="1416"/>
      <c r="GKQ36" s="1416"/>
      <c r="GKR36" s="1416"/>
      <c r="GKS36" s="1417"/>
      <c r="GKT36" s="1430"/>
      <c r="GKU36" s="1430"/>
      <c r="GKV36" s="1430"/>
      <c r="GKZ36" s="1416"/>
      <c r="GLA36" s="1416"/>
      <c r="GLB36" s="1416"/>
      <c r="GLC36" s="1417"/>
      <c r="GLD36" s="1430"/>
      <c r="GLE36" s="1430"/>
      <c r="GLF36" s="1430"/>
      <c r="GLJ36" s="1416"/>
      <c r="GLK36" s="1416"/>
      <c r="GLL36" s="1416"/>
      <c r="GLM36" s="1417"/>
      <c r="GLN36" s="1430"/>
      <c r="GLO36" s="1430"/>
      <c r="GLP36" s="1430"/>
      <c r="GLT36" s="1416"/>
      <c r="GLU36" s="1416"/>
      <c r="GLV36" s="1416"/>
      <c r="GLW36" s="1417"/>
      <c r="GLX36" s="1430"/>
      <c r="GLY36" s="1430"/>
      <c r="GLZ36" s="1430"/>
      <c r="GMD36" s="1416"/>
      <c r="GME36" s="1416"/>
      <c r="GMF36" s="1416"/>
      <c r="GMG36" s="1417"/>
      <c r="GMH36" s="1430"/>
      <c r="GMI36" s="1430"/>
      <c r="GMJ36" s="1430"/>
      <c r="GMN36" s="1416"/>
      <c r="GMO36" s="1416"/>
      <c r="GMP36" s="1416"/>
      <c r="GMQ36" s="1417"/>
      <c r="GMR36" s="1430"/>
      <c r="GMS36" s="1430"/>
      <c r="GMT36" s="1430"/>
      <c r="GMX36" s="1416"/>
      <c r="GMY36" s="1416"/>
      <c r="GMZ36" s="1416"/>
      <c r="GNA36" s="1417"/>
      <c r="GNB36" s="1430"/>
      <c r="GNC36" s="1430"/>
      <c r="GND36" s="1430"/>
      <c r="GNH36" s="1416"/>
      <c r="GNI36" s="1416"/>
      <c r="GNJ36" s="1416"/>
      <c r="GNK36" s="1417"/>
      <c r="GNL36" s="1430"/>
      <c r="GNM36" s="1430"/>
      <c r="GNN36" s="1430"/>
      <c r="GNR36" s="1416"/>
      <c r="GNS36" s="1416"/>
      <c r="GNT36" s="1416"/>
      <c r="GNU36" s="1417"/>
      <c r="GNV36" s="1430"/>
      <c r="GNW36" s="1430"/>
      <c r="GNX36" s="1430"/>
      <c r="GOB36" s="1416"/>
      <c r="GOC36" s="1416"/>
      <c r="GOD36" s="1416"/>
      <c r="GOE36" s="1417"/>
      <c r="GOF36" s="1430"/>
      <c r="GOG36" s="1430"/>
      <c r="GOH36" s="1430"/>
      <c r="GOL36" s="1416"/>
      <c r="GOM36" s="1416"/>
      <c r="GON36" s="1416"/>
      <c r="GOO36" s="1417"/>
      <c r="GOP36" s="1430"/>
      <c r="GOQ36" s="1430"/>
      <c r="GOR36" s="1430"/>
      <c r="GOV36" s="1416"/>
      <c r="GOW36" s="1416"/>
      <c r="GOX36" s="1416"/>
      <c r="GOY36" s="1417"/>
      <c r="GOZ36" s="1430"/>
      <c r="GPA36" s="1430"/>
      <c r="GPB36" s="1430"/>
      <c r="GPF36" s="1416"/>
      <c r="GPG36" s="1416"/>
      <c r="GPH36" s="1416"/>
      <c r="GPI36" s="1417"/>
      <c r="GPJ36" s="1430"/>
      <c r="GPK36" s="1430"/>
      <c r="GPL36" s="1430"/>
      <c r="GPP36" s="1416"/>
      <c r="GPQ36" s="1416"/>
      <c r="GPR36" s="1416"/>
      <c r="GPS36" s="1417"/>
      <c r="GPT36" s="1430"/>
      <c r="GPU36" s="1430"/>
      <c r="GPV36" s="1430"/>
      <c r="GPZ36" s="1416"/>
      <c r="GQA36" s="1416"/>
      <c r="GQB36" s="1416"/>
      <c r="GQC36" s="1417"/>
      <c r="GQD36" s="1430"/>
      <c r="GQE36" s="1430"/>
      <c r="GQF36" s="1430"/>
      <c r="GQJ36" s="1416"/>
      <c r="GQK36" s="1416"/>
      <c r="GQL36" s="1416"/>
      <c r="GQM36" s="1417"/>
      <c r="GQN36" s="1430"/>
      <c r="GQO36" s="1430"/>
      <c r="GQP36" s="1430"/>
      <c r="GQT36" s="1416"/>
      <c r="GQU36" s="1416"/>
      <c r="GQV36" s="1416"/>
      <c r="GQW36" s="1417"/>
      <c r="GQX36" s="1430"/>
      <c r="GQY36" s="1430"/>
      <c r="GQZ36" s="1430"/>
      <c r="GRD36" s="1416"/>
      <c r="GRE36" s="1416"/>
      <c r="GRF36" s="1416"/>
      <c r="GRG36" s="1417"/>
      <c r="GRH36" s="1430"/>
      <c r="GRI36" s="1430"/>
      <c r="GRJ36" s="1430"/>
      <c r="GRN36" s="1416"/>
      <c r="GRO36" s="1416"/>
      <c r="GRP36" s="1416"/>
      <c r="GRQ36" s="1417"/>
      <c r="GRR36" s="1430"/>
      <c r="GRS36" s="1430"/>
      <c r="GRT36" s="1430"/>
      <c r="GRX36" s="1416"/>
      <c r="GRY36" s="1416"/>
      <c r="GRZ36" s="1416"/>
      <c r="GSA36" s="1417"/>
      <c r="GSB36" s="1430"/>
      <c r="GSC36" s="1430"/>
      <c r="GSD36" s="1430"/>
      <c r="GSH36" s="1416"/>
      <c r="GSI36" s="1416"/>
      <c r="GSJ36" s="1416"/>
      <c r="GSK36" s="1417"/>
      <c r="GSL36" s="1430"/>
      <c r="GSM36" s="1430"/>
      <c r="GSN36" s="1430"/>
      <c r="GSR36" s="1416"/>
      <c r="GSS36" s="1416"/>
      <c r="GST36" s="1416"/>
      <c r="GSU36" s="1417"/>
      <c r="GSV36" s="1430"/>
      <c r="GSW36" s="1430"/>
      <c r="GSX36" s="1430"/>
      <c r="GTB36" s="1416"/>
      <c r="GTC36" s="1416"/>
      <c r="GTD36" s="1416"/>
      <c r="GTE36" s="1417"/>
      <c r="GTF36" s="1430"/>
      <c r="GTG36" s="1430"/>
      <c r="GTH36" s="1430"/>
      <c r="GTL36" s="1416"/>
      <c r="GTM36" s="1416"/>
      <c r="GTN36" s="1416"/>
      <c r="GTO36" s="1417"/>
      <c r="GTP36" s="1430"/>
      <c r="GTQ36" s="1430"/>
      <c r="GTR36" s="1430"/>
      <c r="GTV36" s="1416"/>
      <c r="GTW36" s="1416"/>
      <c r="GTX36" s="1416"/>
      <c r="GTY36" s="1417"/>
      <c r="GTZ36" s="1430"/>
      <c r="GUA36" s="1430"/>
      <c r="GUB36" s="1430"/>
      <c r="GUF36" s="1416"/>
      <c r="GUG36" s="1416"/>
      <c r="GUH36" s="1416"/>
      <c r="GUI36" s="1417"/>
      <c r="GUJ36" s="1430"/>
      <c r="GUK36" s="1430"/>
      <c r="GUL36" s="1430"/>
      <c r="GUP36" s="1416"/>
      <c r="GUQ36" s="1416"/>
      <c r="GUR36" s="1416"/>
      <c r="GUS36" s="1417"/>
      <c r="GUT36" s="1430"/>
      <c r="GUU36" s="1430"/>
      <c r="GUV36" s="1430"/>
      <c r="GUZ36" s="1416"/>
      <c r="GVA36" s="1416"/>
      <c r="GVB36" s="1416"/>
      <c r="GVC36" s="1417"/>
      <c r="GVD36" s="1430"/>
      <c r="GVE36" s="1430"/>
      <c r="GVF36" s="1430"/>
      <c r="GVJ36" s="1416"/>
      <c r="GVK36" s="1416"/>
      <c r="GVL36" s="1416"/>
      <c r="GVM36" s="1417"/>
      <c r="GVN36" s="1430"/>
      <c r="GVO36" s="1430"/>
      <c r="GVP36" s="1430"/>
      <c r="GVT36" s="1416"/>
      <c r="GVU36" s="1416"/>
      <c r="GVV36" s="1416"/>
      <c r="GVW36" s="1417"/>
      <c r="GVX36" s="1430"/>
      <c r="GVY36" s="1430"/>
      <c r="GVZ36" s="1430"/>
      <c r="GWD36" s="1416"/>
      <c r="GWE36" s="1416"/>
      <c r="GWF36" s="1416"/>
      <c r="GWG36" s="1417"/>
      <c r="GWH36" s="1430"/>
      <c r="GWI36" s="1430"/>
      <c r="GWJ36" s="1430"/>
      <c r="GWN36" s="1416"/>
      <c r="GWO36" s="1416"/>
      <c r="GWP36" s="1416"/>
      <c r="GWQ36" s="1417"/>
      <c r="GWR36" s="1430"/>
      <c r="GWS36" s="1430"/>
      <c r="GWT36" s="1430"/>
      <c r="GWX36" s="1416"/>
      <c r="GWY36" s="1416"/>
      <c r="GWZ36" s="1416"/>
      <c r="GXA36" s="1417"/>
      <c r="GXB36" s="1430"/>
      <c r="GXC36" s="1430"/>
      <c r="GXD36" s="1430"/>
      <c r="GXH36" s="1416"/>
      <c r="GXI36" s="1416"/>
      <c r="GXJ36" s="1416"/>
      <c r="GXK36" s="1417"/>
      <c r="GXL36" s="1430"/>
      <c r="GXM36" s="1430"/>
      <c r="GXN36" s="1430"/>
      <c r="GXR36" s="1416"/>
      <c r="GXS36" s="1416"/>
      <c r="GXT36" s="1416"/>
      <c r="GXU36" s="1417"/>
      <c r="GXV36" s="1430"/>
      <c r="GXW36" s="1430"/>
      <c r="GXX36" s="1430"/>
      <c r="GYB36" s="1416"/>
      <c r="GYC36" s="1416"/>
      <c r="GYD36" s="1416"/>
      <c r="GYE36" s="1417"/>
      <c r="GYF36" s="1430"/>
      <c r="GYG36" s="1430"/>
      <c r="GYH36" s="1430"/>
      <c r="GYL36" s="1416"/>
      <c r="GYM36" s="1416"/>
      <c r="GYN36" s="1416"/>
      <c r="GYO36" s="1417"/>
      <c r="GYP36" s="1430"/>
      <c r="GYQ36" s="1430"/>
      <c r="GYR36" s="1430"/>
      <c r="GYV36" s="1416"/>
      <c r="GYW36" s="1416"/>
      <c r="GYX36" s="1416"/>
      <c r="GYY36" s="1417"/>
      <c r="GYZ36" s="1430"/>
      <c r="GZA36" s="1430"/>
      <c r="GZB36" s="1430"/>
      <c r="GZF36" s="1416"/>
      <c r="GZG36" s="1416"/>
      <c r="GZH36" s="1416"/>
      <c r="GZI36" s="1417"/>
      <c r="GZJ36" s="1430"/>
      <c r="GZK36" s="1430"/>
      <c r="GZL36" s="1430"/>
      <c r="GZP36" s="1416"/>
      <c r="GZQ36" s="1416"/>
      <c r="GZR36" s="1416"/>
      <c r="GZS36" s="1417"/>
      <c r="GZT36" s="1430"/>
      <c r="GZU36" s="1430"/>
      <c r="GZV36" s="1430"/>
      <c r="GZZ36" s="1416"/>
      <c r="HAA36" s="1416"/>
      <c r="HAB36" s="1416"/>
      <c r="HAC36" s="1417"/>
      <c r="HAD36" s="1430"/>
      <c r="HAE36" s="1430"/>
      <c r="HAF36" s="1430"/>
      <c r="HAJ36" s="1416"/>
      <c r="HAK36" s="1416"/>
      <c r="HAL36" s="1416"/>
      <c r="HAM36" s="1417"/>
      <c r="HAN36" s="1430"/>
      <c r="HAO36" s="1430"/>
      <c r="HAP36" s="1430"/>
      <c r="HAT36" s="1416"/>
      <c r="HAU36" s="1416"/>
      <c r="HAV36" s="1416"/>
      <c r="HAW36" s="1417"/>
      <c r="HAX36" s="1430"/>
      <c r="HAY36" s="1430"/>
      <c r="HAZ36" s="1430"/>
      <c r="HBD36" s="1416"/>
      <c r="HBE36" s="1416"/>
      <c r="HBF36" s="1416"/>
      <c r="HBG36" s="1417"/>
      <c r="HBH36" s="1430"/>
      <c r="HBI36" s="1430"/>
      <c r="HBJ36" s="1430"/>
      <c r="HBN36" s="1416"/>
      <c r="HBO36" s="1416"/>
      <c r="HBP36" s="1416"/>
      <c r="HBQ36" s="1417"/>
      <c r="HBR36" s="1430"/>
      <c r="HBS36" s="1430"/>
      <c r="HBT36" s="1430"/>
      <c r="HBX36" s="1416"/>
      <c r="HBY36" s="1416"/>
      <c r="HBZ36" s="1416"/>
      <c r="HCA36" s="1417"/>
      <c r="HCB36" s="1430"/>
      <c r="HCC36" s="1430"/>
      <c r="HCD36" s="1430"/>
      <c r="HCH36" s="1416"/>
      <c r="HCI36" s="1416"/>
      <c r="HCJ36" s="1416"/>
      <c r="HCK36" s="1417"/>
      <c r="HCL36" s="1430"/>
      <c r="HCM36" s="1430"/>
      <c r="HCN36" s="1430"/>
      <c r="HCR36" s="1416"/>
      <c r="HCS36" s="1416"/>
      <c r="HCT36" s="1416"/>
      <c r="HCU36" s="1417"/>
      <c r="HCV36" s="1430"/>
      <c r="HCW36" s="1430"/>
      <c r="HCX36" s="1430"/>
      <c r="HDB36" s="1416"/>
      <c r="HDC36" s="1416"/>
      <c r="HDD36" s="1416"/>
      <c r="HDE36" s="1417"/>
      <c r="HDF36" s="1430"/>
      <c r="HDG36" s="1430"/>
      <c r="HDH36" s="1430"/>
      <c r="HDL36" s="1416"/>
      <c r="HDM36" s="1416"/>
      <c r="HDN36" s="1416"/>
      <c r="HDO36" s="1417"/>
      <c r="HDP36" s="1430"/>
      <c r="HDQ36" s="1430"/>
      <c r="HDR36" s="1430"/>
      <c r="HDV36" s="1416"/>
      <c r="HDW36" s="1416"/>
      <c r="HDX36" s="1416"/>
      <c r="HDY36" s="1417"/>
      <c r="HDZ36" s="1430"/>
      <c r="HEA36" s="1430"/>
      <c r="HEB36" s="1430"/>
      <c r="HEF36" s="1416"/>
      <c r="HEG36" s="1416"/>
      <c r="HEH36" s="1416"/>
      <c r="HEI36" s="1417"/>
      <c r="HEJ36" s="1430"/>
      <c r="HEK36" s="1430"/>
      <c r="HEL36" s="1430"/>
      <c r="HEP36" s="1416"/>
      <c r="HEQ36" s="1416"/>
      <c r="HER36" s="1416"/>
      <c r="HES36" s="1417"/>
      <c r="HET36" s="1430"/>
      <c r="HEU36" s="1430"/>
      <c r="HEV36" s="1430"/>
      <c r="HEZ36" s="1416"/>
      <c r="HFA36" s="1416"/>
      <c r="HFB36" s="1416"/>
      <c r="HFC36" s="1417"/>
      <c r="HFD36" s="1430"/>
      <c r="HFE36" s="1430"/>
      <c r="HFF36" s="1430"/>
      <c r="HFJ36" s="1416"/>
      <c r="HFK36" s="1416"/>
      <c r="HFL36" s="1416"/>
      <c r="HFM36" s="1417"/>
      <c r="HFN36" s="1430"/>
      <c r="HFO36" s="1430"/>
      <c r="HFP36" s="1430"/>
      <c r="HFT36" s="1416"/>
      <c r="HFU36" s="1416"/>
      <c r="HFV36" s="1416"/>
      <c r="HFW36" s="1417"/>
      <c r="HFX36" s="1430"/>
      <c r="HFY36" s="1430"/>
      <c r="HFZ36" s="1430"/>
      <c r="HGD36" s="1416"/>
      <c r="HGE36" s="1416"/>
      <c r="HGF36" s="1416"/>
      <c r="HGG36" s="1417"/>
      <c r="HGH36" s="1430"/>
      <c r="HGI36" s="1430"/>
      <c r="HGJ36" s="1430"/>
      <c r="HGN36" s="1416"/>
      <c r="HGO36" s="1416"/>
      <c r="HGP36" s="1416"/>
      <c r="HGQ36" s="1417"/>
      <c r="HGR36" s="1430"/>
      <c r="HGS36" s="1430"/>
      <c r="HGT36" s="1430"/>
      <c r="HGX36" s="1416"/>
      <c r="HGY36" s="1416"/>
      <c r="HGZ36" s="1416"/>
      <c r="HHA36" s="1417"/>
      <c r="HHB36" s="1430"/>
      <c r="HHC36" s="1430"/>
      <c r="HHD36" s="1430"/>
      <c r="HHH36" s="1416"/>
      <c r="HHI36" s="1416"/>
      <c r="HHJ36" s="1416"/>
      <c r="HHK36" s="1417"/>
      <c r="HHL36" s="1430"/>
      <c r="HHM36" s="1430"/>
      <c r="HHN36" s="1430"/>
      <c r="HHR36" s="1416"/>
      <c r="HHS36" s="1416"/>
      <c r="HHT36" s="1416"/>
      <c r="HHU36" s="1417"/>
      <c r="HHV36" s="1430"/>
      <c r="HHW36" s="1430"/>
      <c r="HHX36" s="1430"/>
      <c r="HIB36" s="1416"/>
      <c r="HIC36" s="1416"/>
      <c r="HID36" s="1416"/>
      <c r="HIE36" s="1417"/>
      <c r="HIF36" s="1430"/>
      <c r="HIG36" s="1430"/>
      <c r="HIH36" s="1430"/>
      <c r="HIL36" s="1416"/>
      <c r="HIM36" s="1416"/>
      <c r="HIN36" s="1416"/>
      <c r="HIO36" s="1417"/>
      <c r="HIP36" s="1430"/>
      <c r="HIQ36" s="1430"/>
      <c r="HIR36" s="1430"/>
      <c r="HIV36" s="1416"/>
      <c r="HIW36" s="1416"/>
      <c r="HIX36" s="1416"/>
      <c r="HIY36" s="1417"/>
      <c r="HIZ36" s="1430"/>
      <c r="HJA36" s="1430"/>
      <c r="HJB36" s="1430"/>
      <c r="HJF36" s="1416"/>
      <c r="HJG36" s="1416"/>
      <c r="HJH36" s="1416"/>
      <c r="HJI36" s="1417"/>
      <c r="HJJ36" s="1430"/>
      <c r="HJK36" s="1430"/>
      <c r="HJL36" s="1430"/>
      <c r="HJP36" s="1416"/>
      <c r="HJQ36" s="1416"/>
      <c r="HJR36" s="1416"/>
      <c r="HJS36" s="1417"/>
      <c r="HJT36" s="1430"/>
      <c r="HJU36" s="1430"/>
      <c r="HJV36" s="1430"/>
      <c r="HJZ36" s="1416"/>
      <c r="HKA36" s="1416"/>
      <c r="HKB36" s="1416"/>
      <c r="HKC36" s="1417"/>
      <c r="HKD36" s="1430"/>
      <c r="HKE36" s="1430"/>
      <c r="HKF36" s="1430"/>
      <c r="HKJ36" s="1416"/>
      <c r="HKK36" s="1416"/>
      <c r="HKL36" s="1416"/>
      <c r="HKM36" s="1417"/>
      <c r="HKN36" s="1430"/>
      <c r="HKO36" s="1430"/>
      <c r="HKP36" s="1430"/>
      <c r="HKT36" s="1416"/>
      <c r="HKU36" s="1416"/>
      <c r="HKV36" s="1416"/>
      <c r="HKW36" s="1417"/>
      <c r="HKX36" s="1430"/>
      <c r="HKY36" s="1430"/>
      <c r="HKZ36" s="1430"/>
      <c r="HLD36" s="1416"/>
      <c r="HLE36" s="1416"/>
      <c r="HLF36" s="1416"/>
      <c r="HLG36" s="1417"/>
      <c r="HLH36" s="1430"/>
      <c r="HLI36" s="1430"/>
      <c r="HLJ36" s="1430"/>
      <c r="HLN36" s="1416"/>
      <c r="HLO36" s="1416"/>
      <c r="HLP36" s="1416"/>
      <c r="HLQ36" s="1417"/>
      <c r="HLR36" s="1430"/>
      <c r="HLS36" s="1430"/>
      <c r="HLT36" s="1430"/>
      <c r="HLX36" s="1416"/>
      <c r="HLY36" s="1416"/>
      <c r="HLZ36" s="1416"/>
      <c r="HMA36" s="1417"/>
      <c r="HMB36" s="1430"/>
      <c r="HMC36" s="1430"/>
      <c r="HMD36" s="1430"/>
      <c r="HMH36" s="1416"/>
      <c r="HMI36" s="1416"/>
      <c r="HMJ36" s="1416"/>
      <c r="HMK36" s="1417"/>
      <c r="HML36" s="1430"/>
      <c r="HMM36" s="1430"/>
      <c r="HMN36" s="1430"/>
      <c r="HMR36" s="1416"/>
      <c r="HMS36" s="1416"/>
      <c r="HMT36" s="1416"/>
      <c r="HMU36" s="1417"/>
      <c r="HMV36" s="1430"/>
      <c r="HMW36" s="1430"/>
      <c r="HMX36" s="1430"/>
      <c r="HNB36" s="1416"/>
      <c r="HNC36" s="1416"/>
      <c r="HND36" s="1416"/>
      <c r="HNE36" s="1417"/>
      <c r="HNF36" s="1430"/>
      <c r="HNG36" s="1430"/>
      <c r="HNH36" s="1430"/>
      <c r="HNL36" s="1416"/>
      <c r="HNM36" s="1416"/>
      <c r="HNN36" s="1416"/>
      <c r="HNO36" s="1417"/>
      <c r="HNP36" s="1430"/>
      <c r="HNQ36" s="1430"/>
      <c r="HNR36" s="1430"/>
      <c r="HNV36" s="1416"/>
      <c r="HNW36" s="1416"/>
      <c r="HNX36" s="1416"/>
      <c r="HNY36" s="1417"/>
      <c r="HNZ36" s="1430"/>
      <c r="HOA36" s="1430"/>
      <c r="HOB36" s="1430"/>
      <c r="HOF36" s="1416"/>
      <c r="HOG36" s="1416"/>
      <c r="HOH36" s="1416"/>
      <c r="HOI36" s="1417"/>
      <c r="HOJ36" s="1430"/>
      <c r="HOK36" s="1430"/>
      <c r="HOL36" s="1430"/>
      <c r="HOP36" s="1416"/>
      <c r="HOQ36" s="1416"/>
      <c r="HOR36" s="1416"/>
      <c r="HOS36" s="1417"/>
      <c r="HOT36" s="1430"/>
      <c r="HOU36" s="1430"/>
      <c r="HOV36" s="1430"/>
      <c r="HOZ36" s="1416"/>
      <c r="HPA36" s="1416"/>
      <c r="HPB36" s="1416"/>
      <c r="HPC36" s="1417"/>
      <c r="HPD36" s="1430"/>
      <c r="HPE36" s="1430"/>
      <c r="HPF36" s="1430"/>
      <c r="HPJ36" s="1416"/>
      <c r="HPK36" s="1416"/>
      <c r="HPL36" s="1416"/>
      <c r="HPM36" s="1417"/>
      <c r="HPN36" s="1430"/>
      <c r="HPO36" s="1430"/>
      <c r="HPP36" s="1430"/>
      <c r="HPT36" s="1416"/>
      <c r="HPU36" s="1416"/>
      <c r="HPV36" s="1416"/>
      <c r="HPW36" s="1417"/>
      <c r="HPX36" s="1430"/>
      <c r="HPY36" s="1430"/>
      <c r="HPZ36" s="1430"/>
      <c r="HQD36" s="1416"/>
      <c r="HQE36" s="1416"/>
      <c r="HQF36" s="1416"/>
      <c r="HQG36" s="1417"/>
      <c r="HQH36" s="1430"/>
      <c r="HQI36" s="1430"/>
      <c r="HQJ36" s="1430"/>
      <c r="HQN36" s="1416"/>
      <c r="HQO36" s="1416"/>
      <c r="HQP36" s="1416"/>
      <c r="HQQ36" s="1417"/>
      <c r="HQR36" s="1430"/>
      <c r="HQS36" s="1430"/>
      <c r="HQT36" s="1430"/>
      <c r="HQX36" s="1416"/>
      <c r="HQY36" s="1416"/>
      <c r="HQZ36" s="1416"/>
      <c r="HRA36" s="1417"/>
      <c r="HRB36" s="1430"/>
      <c r="HRC36" s="1430"/>
      <c r="HRD36" s="1430"/>
      <c r="HRH36" s="1416"/>
      <c r="HRI36" s="1416"/>
      <c r="HRJ36" s="1416"/>
      <c r="HRK36" s="1417"/>
      <c r="HRL36" s="1430"/>
      <c r="HRM36" s="1430"/>
      <c r="HRN36" s="1430"/>
      <c r="HRR36" s="1416"/>
      <c r="HRS36" s="1416"/>
      <c r="HRT36" s="1416"/>
      <c r="HRU36" s="1417"/>
      <c r="HRV36" s="1430"/>
      <c r="HRW36" s="1430"/>
      <c r="HRX36" s="1430"/>
      <c r="HSB36" s="1416"/>
      <c r="HSC36" s="1416"/>
      <c r="HSD36" s="1416"/>
      <c r="HSE36" s="1417"/>
      <c r="HSF36" s="1430"/>
      <c r="HSG36" s="1430"/>
      <c r="HSH36" s="1430"/>
      <c r="HSL36" s="1416"/>
      <c r="HSM36" s="1416"/>
      <c r="HSN36" s="1416"/>
      <c r="HSO36" s="1417"/>
      <c r="HSP36" s="1430"/>
      <c r="HSQ36" s="1430"/>
      <c r="HSR36" s="1430"/>
      <c r="HSV36" s="1416"/>
      <c r="HSW36" s="1416"/>
      <c r="HSX36" s="1416"/>
      <c r="HSY36" s="1417"/>
      <c r="HSZ36" s="1430"/>
      <c r="HTA36" s="1430"/>
      <c r="HTB36" s="1430"/>
      <c r="HTF36" s="1416"/>
      <c r="HTG36" s="1416"/>
      <c r="HTH36" s="1416"/>
      <c r="HTI36" s="1417"/>
      <c r="HTJ36" s="1430"/>
      <c r="HTK36" s="1430"/>
      <c r="HTL36" s="1430"/>
      <c r="HTP36" s="1416"/>
      <c r="HTQ36" s="1416"/>
      <c r="HTR36" s="1416"/>
      <c r="HTS36" s="1417"/>
      <c r="HTT36" s="1430"/>
      <c r="HTU36" s="1430"/>
      <c r="HTV36" s="1430"/>
      <c r="HTZ36" s="1416"/>
      <c r="HUA36" s="1416"/>
      <c r="HUB36" s="1416"/>
      <c r="HUC36" s="1417"/>
      <c r="HUD36" s="1430"/>
      <c r="HUE36" s="1430"/>
      <c r="HUF36" s="1430"/>
      <c r="HUJ36" s="1416"/>
      <c r="HUK36" s="1416"/>
      <c r="HUL36" s="1416"/>
      <c r="HUM36" s="1417"/>
      <c r="HUN36" s="1430"/>
      <c r="HUO36" s="1430"/>
      <c r="HUP36" s="1430"/>
      <c r="HUT36" s="1416"/>
      <c r="HUU36" s="1416"/>
      <c r="HUV36" s="1416"/>
      <c r="HUW36" s="1417"/>
      <c r="HUX36" s="1430"/>
      <c r="HUY36" s="1430"/>
      <c r="HUZ36" s="1430"/>
      <c r="HVD36" s="1416"/>
      <c r="HVE36" s="1416"/>
      <c r="HVF36" s="1416"/>
      <c r="HVG36" s="1417"/>
      <c r="HVH36" s="1430"/>
      <c r="HVI36" s="1430"/>
      <c r="HVJ36" s="1430"/>
      <c r="HVN36" s="1416"/>
      <c r="HVO36" s="1416"/>
      <c r="HVP36" s="1416"/>
      <c r="HVQ36" s="1417"/>
      <c r="HVR36" s="1430"/>
      <c r="HVS36" s="1430"/>
      <c r="HVT36" s="1430"/>
      <c r="HVX36" s="1416"/>
      <c r="HVY36" s="1416"/>
      <c r="HVZ36" s="1416"/>
      <c r="HWA36" s="1417"/>
      <c r="HWB36" s="1430"/>
      <c r="HWC36" s="1430"/>
      <c r="HWD36" s="1430"/>
      <c r="HWH36" s="1416"/>
      <c r="HWI36" s="1416"/>
      <c r="HWJ36" s="1416"/>
      <c r="HWK36" s="1417"/>
      <c r="HWL36" s="1430"/>
      <c r="HWM36" s="1430"/>
      <c r="HWN36" s="1430"/>
      <c r="HWR36" s="1416"/>
      <c r="HWS36" s="1416"/>
      <c r="HWT36" s="1416"/>
      <c r="HWU36" s="1417"/>
      <c r="HWV36" s="1430"/>
      <c r="HWW36" s="1430"/>
      <c r="HWX36" s="1430"/>
      <c r="HXB36" s="1416"/>
      <c r="HXC36" s="1416"/>
      <c r="HXD36" s="1416"/>
      <c r="HXE36" s="1417"/>
      <c r="HXF36" s="1430"/>
      <c r="HXG36" s="1430"/>
      <c r="HXH36" s="1430"/>
      <c r="HXL36" s="1416"/>
      <c r="HXM36" s="1416"/>
      <c r="HXN36" s="1416"/>
      <c r="HXO36" s="1417"/>
      <c r="HXP36" s="1430"/>
      <c r="HXQ36" s="1430"/>
      <c r="HXR36" s="1430"/>
      <c r="HXV36" s="1416"/>
      <c r="HXW36" s="1416"/>
      <c r="HXX36" s="1416"/>
      <c r="HXY36" s="1417"/>
      <c r="HXZ36" s="1430"/>
      <c r="HYA36" s="1430"/>
      <c r="HYB36" s="1430"/>
      <c r="HYF36" s="1416"/>
      <c r="HYG36" s="1416"/>
      <c r="HYH36" s="1416"/>
      <c r="HYI36" s="1417"/>
      <c r="HYJ36" s="1430"/>
      <c r="HYK36" s="1430"/>
      <c r="HYL36" s="1430"/>
      <c r="HYP36" s="1416"/>
      <c r="HYQ36" s="1416"/>
      <c r="HYR36" s="1416"/>
      <c r="HYS36" s="1417"/>
      <c r="HYT36" s="1430"/>
      <c r="HYU36" s="1430"/>
      <c r="HYV36" s="1430"/>
      <c r="HYZ36" s="1416"/>
      <c r="HZA36" s="1416"/>
      <c r="HZB36" s="1416"/>
      <c r="HZC36" s="1417"/>
      <c r="HZD36" s="1430"/>
      <c r="HZE36" s="1430"/>
      <c r="HZF36" s="1430"/>
      <c r="HZJ36" s="1416"/>
      <c r="HZK36" s="1416"/>
      <c r="HZL36" s="1416"/>
      <c r="HZM36" s="1417"/>
      <c r="HZN36" s="1430"/>
      <c r="HZO36" s="1430"/>
      <c r="HZP36" s="1430"/>
      <c r="HZT36" s="1416"/>
      <c r="HZU36" s="1416"/>
      <c r="HZV36" s="1416"/>
      <c r="HZW36" s="1417"/>
      <c r="HZX36" s="1430"/>
      <c r="HZY36" s="1430"/>
      <c r="HZZ36" s="1430"/>
      <c r="IAD36" s="1416"/>
      <c r="IAE36" s="1416"/>
      <c r="IAF36" s="1416"/>
      <c r="IAG36" s="1417"/>
      <c r="IAH36" s="1430"/>
      <c r="IAI36" s="1430"/>
      <c r="IAJ36" s="1430"/>
      <c r="IAN36" s="1416"/>
      <c r="IAO36" s="1416"/>
      <c r="IAP36" s="1416"/>
      <c r="IAQ36" s="1417"/>
      <c r="IAR36" s="1430"/>
      <c r="IAS36" s="1430"/>
      <c r="IAT36" s="1430"/>
      <c r="IAX36" s="1416"/>
      <c r="IAY36" s="1416"/>
      <c r="IAZ36" s="1416"/>
      <c r="IBA36" s="1417"/>
      <c r="IBB36" s="1430"/>
      <c r="IBC36" s="1430"/>
      <c r="IBD36" s="1430"/>
      <c r="IBH36" s="1416"/>
      <c r="IBI36" s="1416"/>
      <c r="IBJ36" s="1416"/>
      <c r="IBK36" s="1417"/>
      <c r="IBL36" s="1430"/>
      <c r="IBM36" s="1430"/>
      <c r="IBN36" s="1430"/>
      <c r="IBR36" s="1416"/>
      <c r="IBS36" s="1416"/>
      <c r="IBT36" s="1416"/>
      <c r="IBU36" s="1417"/>
      <c r="IBV36" s="1430"/>
      <c r="IBW36" s="1430"/>
      <c r="IBX36" s="1430"/>
      <c r="ICB36" s="1416"/>
      <c r="ICC36" s="1416"/>
      <c r="ICD36" s="1416"/>
      <c r="ICE36" s="1417"/>
      <c r="ICF36" s="1430"/>
      <c r="ICG36" s="1430"/>
      <c r="ICH36" s="1430"/>
      <c r="ICL36" s="1416"/>
      <c r="ICM36" s="1416"/>
      <c r="ICN36" s="1416"/>
      <c r="ICO36" s="1417"/>
      <c r="ICP36" s="1430"/>
      <c r="ICQ36" s="1430"/>
      <c r="ICR36" s="1430"/>
      <c r="ICV36" s="1416"/>
      <c r="ICW36" s="1416"/>
      <c r="ICX36" s="1416"/>
      <c r="ICY36" s="1417"/>
      <c r="ICZ36" s="1430"/>
      <c r="IDA36" s="1430"/>
      <c r="IDB36" s="1430"/>
      <c r="IDF36" s="1416"/>
      <c r="IDG36" s="1416"/>
      <c r="IDH36" s="1416"/>
      <c r="IDI36" s="1417"/>
      <c r="IDJ36" s="1430"/>
      <c r="IDK36" s="1430"/>
      <c r="IDL36" s="1430"/>
      <c r="IDP36" s="1416"/>
      <c r="IDQ36" s="1416"/>
      <c r="IDR36" s="1416"/>
      <c r="IDS36" s="1417"/>
      <c r="IDT36" s="1430"/>
      <c r="IDU36" s="1430"/>
      <c r="IDV36" s="1430"/>
      <c r="IDZ36" s="1416"/>
      <c r="IEA36" s="1416"/>
      <c r="IEB36" s="1416"/>
      <c r="IEC36" s="1417"/>
      <c r="IED36" s="1430"/>
      <c r="IEE36" s="1430"/>
      <c r="IEF36" s="1430"/>
      <c r="IEJ36" s="1416"/>
      <c r="IEK36" s="1416"/>
      <c r="IEL36" s="1416"/>
      <c r="IEM36" s="1417"/>
      <c r="IEN36" s="1430"/>
      <c r="IEO36" s="1430"/>
      <c r="IEP36" s="1430"/>
      <c r="IET36" s="1416"/>
      <c r="IEU36" s="1416"/>
      <c r="IEV36" s="1416"/>
      <c r="IEW36" s="1417"/>
      <c r="IEX36" s="1430"/>
      <c r="IEY36" s="1430"/>
      <c r="IEZ36" s="1430"/>
      <c r="IFD36" s="1416"/>
      <c r="IFE36" s="1416"/>
      <c r="IFF36" s="1416"/>
      <c r="IFG36" s="1417"/>
      <c r="IFH36" s="1430"/>
      <c r="IFI36" s="1430"/>
      <c r="IFJ36" s="1430"/>
      <c r="IFN36" s="1416"/>
      <c r="IFO36" s="1416"/>
      <c r="IFP36" s="1416"/>
      <c r="IFQ36" s="1417"/>
      <c r="IFR36" s="1430"/>
      <c r="IFS36" s="1430"/>
      <c r="IFT36" s="1430"/>
      <c r="IFX36" s="1416"/>
      <c r="IFY36" s="1416"/>
      <c r="IFZ36" s="1416"/>
      <c r="IGA36" s="1417"/>
      <c r="IGB36" s="1430"/>
      <c r="IGC36" s="1430"/>
      <c r="IGD36" s="1430"/>
      <c r="IGH36" s="1416"/>
      <c r="IGI36" s="1416"/>
      <c r="IGJ36" s="1416"/>
      <c r="IGK36" s="1417"/>
      <c r="IGL36" s="1430"/>
      <c r="IGM36" s="1430"/>
      <c r="IGN36" s="1430"/>
      <c r="IGR36" s="1416"/>
      <c r="IGS36" s="1416"/>
      <c r="IGT36" s="1416"/>
      <c r="IGU36" s="1417"/>
      <c r="IGV36" s="1430"/>
      <c r="IGW36" s="1430"/>
      <c r="IGX36" s="1430"/>
      <c r="IHB36" s="1416"/>
      <c r="IHC36" s="1416"/>
      <c r="IHD36" s="1416"/>
      <c r="IHE36" s="1417"/>
      <c r="IHF36" s="1430"/>
      <c r="IHG36" s="1430"/>
      <c r="IHH36" s="1430"/>
      <c r="IHL36" s="1416"/>
      <c r="IHM36" s="1416"/>
      <c r="IHN36" s="1416"/>
      <c r="IHO36" s="1417"/>
      <c r="IHP36" s="1430"/>
      <c r="IHQ36" s="1430"/>
      <c r="IHR36" s="1430"/>
      <c r="IHV36" s="1416"/>
      <c r="IHW36" s="1416"/>
      <c r="IHX36" s="1416"/>
      <c r="IHY36" s="1417"/>
      <c r="IHZ36" s="1430"/>
      <c r="IIA36" s="1430"/>
      <c r="IIB36" s="1430"/>
      <c r="IIF36" s="1416"/>
      <c r="IIG36" s="1416"/>
      <c r="IIH36" s="1416"/>
      <c r="III36" s="1417"/>
      <c r="IIJ36" s="1430"/>
      <c r="IIK36" s="1430"/>
      <c r="IIL36" s="1430"/>
      <c r="IIP36" s="1416"/>
      <c r="IIQ36" s="1416"/>
      <c r="IIR36" s="1416"/>
      <c r="IIS36" s="1417"/>
      <c r="IIT36" s="1430"/>
      <c r="IIU36" s="1430"/>
      <c r="IIV36" s="1430"/>
      <c r="IIZ36" s="1416"/>
      <c r="IJA36" s="1416"/>
      <c r="IJB36" s="1416"/>
      <c r="IJC36" s="1417"/>
      <c r="IJD36" s="1430"/>
      <c r="IJE36" s="1430"/>
      <c r="IJF36" s="1430"/>
      <c r="IJJ36" s="1416"/>
      <c r="IJK36" s="1416"/>
      <c r="IJL36" s="1416"/>
      <c r="IJM36" s="1417"/>
      <c r="IJN36" s="1430"/>
      <c r="IJO36" s="1430"/>
      <c r="IJP36" s="1430"/>
      <c r="IJT36" s="1416"/>
      <c r="IJU36" s="1416"/>
      <c r="IJV36" s="1416"/>
      <c r="IJW36" s="1417"/>
      <c r="IJX36" s="1430"/>
      <c r="IJY36" s="1430"/>
      <c r="IJZ36" s="1430"/>
      <c r="IKD36" s="1416"/>
      <c r="IKE36" s="1416"/>
      <c r="IKF36" s="1416"/>
      <c r="IKG36" s="1417"/>
      <c r="IKH36" s="1430"/>
      <c r="IKI36" s="1430"/>
      <c r="IKJ36" s="1430"/>
      <c r="IKN36" s="1416"/>
      <c r="IKO36" s="1416"/>
      <c r="IKP36" s="1416"/>
      <c r="IKQ36" s="1417"/>
      <c r="IKR36" s="1430"/>
      <c r="IKS36" s="1430"/>
      <c r="IKT36" s="1430"/>
      <c r="IKX36" s="1416"/>
      <c r="IKY36" s="1416"/>
      <c r="IKZ36" s="1416"/>
      <c r="ILA36" s="1417"/>
      <c r="ILB36" s="1430"/>
      <c r="ILC36" s="1430"/>
      <c r="ILD36" s="1430"/>
      <c r="ILH36" s="1416"/>
      <c r="ILI36" s="1416"/>
      <c r="ILJ36" s="1416"/>
      <c r="ILK36" s="1417"/>
      <c r="ILL36" s="1430"/>
      <c r="ILM36" s="1430"/>
      <c r="ILN36" s="1430"/>
      <c r="ILR36" s="1416"/>
      <c r="ILS36" s="1416"/>
      <c r="ILT36" s="1416"/>
      <c r="ILU36" s="1417"/>
      <c r="ILV36" s="1430"/>
      <c r="ILW36" s="1430"/>
      <c r="ILX36" s="1430"/>
      <c r="IMB36" s="1416"/>
      <c r="IMC36" s="1416"/>
      <c r="IMD36" s="1416"/>
      <c r="IME36" s="1417"/>
      <c r="IMF36" s="1430"/>
      <c r="IMG36" s="1430"/>
      <c r="IMH36" s="1430"/>
      <c r="IML36" s="1416"/>
      <c r="IMM36" s="1416"/>
      <c r="IMN36" s="1416"/>
      <c r="IMO36" s="1417"/>
      <c r="IMP36" s="1430"/>
      <c r="IMQ36" s="1430"/>
      <c r="IMR36" s="1430"/>
      <c r="IMV36" s="1416"/>
      <c r="IMW36" s="1416"/>
      <c r="IMX36" s="1416"/>
      <c r="IMY36" s="1417"/>
      <c r="IMZ36" s="1430"/>
      <c r="INA36" s="1430"/>
      <c r="INB36" s="1430"/>
      <c r="INF36" s="1416"/>
      <c r="ING36" s="1416"/>
      <c r="INH36" s="1416"/>
      <c r="INI36" s="1417"/>
      <c r="INJ36" s="1430"/>
      <c r="INK36" s="1430"/>
      <c r="INL36" s="1430"/>
      <c r="INP36" s="1416"/>
      <c r="INQ36" s="1416"/>
      <c r="INR36" s="1416"/>
      <c r="INS36" s="1417"/>
      <c r="INT36" s="1430"/>
      <c r="INU36" s="1430"/>
      <c r="INV36" s="1430"/>
      <c r="INZ36" s="1416"/>
      <c r="IOA36" s="1416"/>
      <c r="IOB36" s="1416"/>
      <c r="IOC36" s="1417"/>
      <c r="IOD36" s="1430"/>
      <c r="IOE36" s="1430"/>
      <c r="IOF36" s="1430"/>
      <c r="IOJ36" s="1416"/>
      <c r="IOK36" s="1416"/>
      <c r="IOL36" s="1416"/>
      <c r="IOM36" s="1417"/>
      <c r="ION36" s="1430"/>
      <c r="IOO36" s="1430"/>
      <c r="IOP36" s="1430"/>
      <c r="IOT36" s="1416"/>
      <c r="IOU36" s="1416"/>
      <c r="IOV36" s="1416"/>
      <c r="IOW36" s="1417"/>
      <c r="IOX36" s="1430"/>
      <c r="IOY36" s="1430"/>
      <c r="IOZ36" s="1430"/>
      <c r="IPD36" s="1416"/>
      <c r="IPE36" s="1416"/>
      <c r="IPF36" s="1416"/>
      <c r="IPG36" s="1417"/>
      <c r="IPH36" s="1430"/>
      <c r="IPI36" s="1430"/>
      <c r="IPJ36" s="1430"/>
      <c r="IPN36" s="1416"/>
      <c r="IPO36" s="1416"/>
      <c r="IPP36" s="1416"/>
      <c r="IPQ36" s="1417"/>
      <c r="IPR36" s="1430"/>
      <c r="IPS36" s="1430"/>
      <c r="IPT36" s="1430"/>
      <c r="IPX36" s="1416"/>
      <c r="IPY36" s="1416"/>
      <c r="IPZ36" s="1416"/>
      <c r="IQA36" s="1417"/>
      <c r="IQB36" s="1430"/>
      <c r="IQC36" s="1430"/>
      <c r="IQD36" s="1430"/>
      <c r="IQH36" s="1416"/>
      <c r="IQI36" s="1416"/>
      <c r="IQJ36" s="1416"/>
      <c r="IQK36" s="1417"/>
      <c r="IQL36" s="1430"/>
      <c r="IQM36" s="1430"/>
      <c r="IQN36" s="1430"/>
      <c r="IQR36" s="1416"/>
      <c r="IQS36" s="1416"/>
      <c r="IQT36" s="1416"/>
      <c r="IQU36" s="1417"/>
      <c r="IQV36" s="1430"/>
      <c r="IQW36" s="1430"/>
      <c r="IQX36" s="1430"/>
      <c r="IRB36" s="1416"/>
      <c r="IRC36" s="1416"/>
      <c r="IRD36" s="1416"/>
      <c r="IRE36" s="1417"/>
      <c r="IRF36" s="1430"/>
      <c r="IRG36" s="1430"/>
      <c r="IRH36" s="1430"/>
      <c r="IRL36" s="1416"/>
      <c r="IRM36" s="1416"/>
      <c r="IRN36" s="1416"/>
      <c r="IRO36" s="1417"/>
      <c r="IRP36" s="1430"/>
      <c r="IRQ36" s="1430"/>
      <c r="IRR36" s="1430"/>
      <c r="IRV36" s="1416"/>
      <c r="IRW36" s="1416"/>
      <c r="IRX36" s="1416"/>
      <c r="IRY36" s="1417"/>
      <c r="IRZ36" s="1430"/>
      <c r="ISA36" s="1430"/>
      <c r="ISB36" s="1430"/>
      <c r="ISF36" s="1416"/>
      <c r="ISG36" s="1416"/>
      <c r="ISH36" s="1416"/>
      <c r="ISI36" s="1417"/>
      <c r="ISJ36" s="1430"/>
      <c r="ISK36" s="1430"/>
      <c r="ISL36" s="1430"/>
      <c r="ISP36" s="1416"/>
      <c r="ISQ36" s="1416"/>
      <c r="ISR36" s="1416"/>
      <c r="ISS36" s="1417"/>
      <c r="IST36" s="1430"/>
      <c r="ISU36" s="1430"/>
      <c r="ISV36" s="1430"/>
      <c r="ISZ36" s="1416"/>
      <c r="ITA36" s="1416"/>
      <c r="ITB36" s="1416"/>
      <c r="ITC36" s="1417"/>
      <c r="ITD36" s="1430"/>
      <c r="ITE36" s="1430"/>
      <c r="ITF36" s="1430"/>
      <c r="ITJ36" s="1416"/>
      <c r="ITK36" s="1416"/>
      <c r="ITL36" s="1416"/>
      <c r="ITM36" s="1417"/>
      <c r="ITN36" s="1430"/>
      <c r="ITO36" s="1430"/>
      <c r="ITP36" s="1430"/>
      <c r="ITT36" s="1416"/>
      <c r="ITU36" s="1416"/>
      <c r="ITV36" s="1416"/>
      <c r="ITW36" s="1417"/>
      <c r="ITX36" s="1430"/>
      <c r="ITY36" s="1430"/>
      <c r="ITZ36" s="1430"/>
      <c r="IUD36" s="1416"/>
      <c r="IUE36" s="1416"/>
      <c r="IUF36" s="1416"/>
      <c r="IUG36" s="1417"/>
      <c r="IUH36" s="1430"/>
      <c r="IUI36" s="1430"/>
      <c r="IUJ36" s="1430"/>
      <c r="IUN36" s="1416"/>
      <c r="IUO36" s="1416"/>
      <c r="IUP36" s="1416"/>
      <c r="IUQ36" s="1417"/>
      <c r="IUR36" s="1430"/>
      <c r="IUS36" s="1430"/>
      <c r="IUT36" s="1430"/>
      <c r="IUX36" s="1416"/>
      <c r="IUY36" s="1416"/>
      <c r="IUZ36" s="1416"/>
      <c r="IVA36" s="1417"/>
      <c r="IVB36" s="1430"/>
      <c r="IVC36" s="1430"/>
      <c r="IVD36" s="1430"/>
      <c r="IVH36" s="1416"/>
      <c r="IVI36" s="1416"/>
      <c r="IVJ36" s="1416"/>
      <c r="IVK36" s="1417"/>
      <c r="IVL36" s="1430"/>
      <c r="IVM36" s="1430"/>
      <c r="IVN36" s="1430"/>
      <c r="IVR36" s="1416"/>
      <c r="IVS36" s="1416"/>
      <c r="IVT36" s="1416"/>
      <c r="IVU36" s="1417"/>
      <c r="IVV36" s="1430"/>
      <c r="IVW36" s="1430"/>
      <c r="IVX36" s="1430"/>
      <c r="IWB36" s="1416"/>
      <c r="IWC36" s="1416"/>
      <c r="IWD36" s="1416"/>
      <c r="IWE36" s="1417"/>
      <c r="IWF36" s="1430"/>
      <c r="IWG36" s="1430"/>
      <c r="IWH36" s="1430"/>
      <c r="IWL36" s="1416"/>
      <c r="IWM36" s="1416"/>
      <c r="IWN36" s="1416"/>
      <c r="IWO36" s="1417"/>
      <c r="IWP36" s="1430"/>
      <c r="IWQ36" s="1430"/>
      <c r="IWR36" s="1430"/>
      <c r="IWV36" s="1416"/>
      <c r="IWW36" s="1416"/>
      <c r="IWX36" s="1416"/>
      <c r="IWY36" s="1417"/>
      <c r="IWZ36" s="1430"/>
      <c r="IXA36" s="1430"/>
      <c r="IXB36" s="1430"/>
      <c r="IXF36" s="1416"/>
      <c r="IXG36" s="1416"/>
      <c r="IXH36" s="1416"/>
      <c r="IXI36" s="1417"/>
      <c r="IXJ36" s="1430"/>
      <c r="IXK36" s="1430"/>
      <c r="IXL36" s="1430"/>
      <c r="IXP36" s="1416"/>
      <c r="IXQ36" s="1416"/>
      <c r="IXR36" s="1416"/>
      <c r="IXS36" s="1417"/>
      <c r="IXT36" s="1430"/>
      <c r="IXU36" s="1430"/>
      <c r="IXV36" s="1430"/>
      <c r="IXZ36" s="1416"/>
      <c r="IYA36" s="1416"/>
      <c r="IYB36" s="1416"/>
      <c r="IYC36" s="1417"/>
      <c r="IYD36" s="1430"/>
      <c r="IYE36" s="1430"/>
      <c r="IYF36" s="1430"/>
      <c r="IYJ36" s="1416"/>
      <c r="IYK36" s="1416"/>
      <c r="IYL36" s="1416"/>
      <c r="IYM36" s="1417"/>
      <c r="IYN36" s="1430"/>
      <c r="IYO36" s="1430"/>
      <c r="IYP36" s="1430"/>
      <c r="IYT36" s="1416"/>
      <c r="IYU36" s="1416"/>
      <c r="IYV36" s="1416"/>
      <c r="IYW36" s="1417"/>
      <c r="IYX36" s="1430"/>
      <c r="IYY36" s="1430"/>
      <c r="IYZ36" s="1430"/>
      <c r="IZD36" s="1416"/>
      <c r="IZE36" s="1416"/>
      <c r="IZF36" s="1416"/>
      <c r="IZG36" s="1417"/>
      <c r="IZH36" s="1430"/>
      <c r="IZI36" s="1430"/>
      <c r="IZJ36" s="1430"/>
      <c r="IZN36" s="1416"/>
      <c r="IZO36" s="1416"/>
      <c r="IZP36" s="1416"/>
      <c r="IZQ36" s="1417"/>
      <c r="IZR36" s="1430"/>
      <c r="IZS36" s="1430"/>
      <c r="IZT36" s="1430"/>
      <c r="IZX36" s="1416"/>
      <c r="IZY36" s="1416"/>
      <c r="IZZ36" s="1416"/>
      <c r="JAA36" s="1417"/>
      <c r="JAB36" s="1430"/>
      <c r="JAC36" s="1430"/>
      <c r="JAD36" s="1430"/>
      <c r="JAH36" s="1416"/>
      <c r="JAI36" s="1416"/>
      <c r="JAJ36" s="1416"/>
      <c r="JAK36" s="1417"/>
      <c r="JAL36" s="1430"/>
      <c r="JAM36" s="1430"/>
      <c r="JAN36" s="1430"/>
      <c r="JAR36" s="1416"/>
      <c r="JAS36" s="1416"/>
      <c r="JAT36" s="1416"/>
      <c r="JAU36" s="1417"/>
      <c r="JAV36" s="1430"/>
      <c r="JAW36" s="1430"/>
      <c r="JAX36" s="1430"/>
      <c r="JBB36" s="1416"/>
      <c r="JBC36" s="1416"/>
      <c r="JBD36" s="1416"/>
      <c r="JBE36" s="1417"/>
      <c r="JBF36" s="1430"/>
      <c r="JBG36" s="1430"/>
      <c r="JBH36" s="1430"/>
      <c r="JBL36" s="1416"/>
      <c r="JBM36" s="1416"/>
      <c r="JBN36" s="1416"/>
      <c r="JBO36" s="1417"/>
      <c r="JBP36" s="1430"/>
      <c r="JBQ36" s="1430"/>
      <c r="JBR36" s="1430"/>
      <c r="JBV36" s="1416"/>
      <c r="JBW36" s="1416"/>
      <c r="JBX36" s="1416"/>
      <c r="JBY36" s="1417"/>
      <c r="JBZ36" s="1430"/>
      <c r="JCA36" s="1430"/>
      <c r="JCB36" s="1430"/>
      <c r="JCF36" s="1416"/>
      <c r="JCG36" s="1416"/>
      <c r="JCH36" s="1416"/>
      <c r="JCI36" s="1417"/>
      <c r="JCJ36" s="1430"/>
      <c r="JCK36" s="1430"/>
      <c r="JCL36" s="1430"/>
      <c r="JCP36" s="1416"/>
      <c r="JCQ36" s="1416"/>
      <c r="JCR36" s="1416"/>
      <c r="JCS36" s="1417"/>
      <c r="JCT36" s="1430"/>
      <c r="JCU36" s="1430"/>
      <c r="JCV36" s="1430"/>
      <c r="JCZ36" s="1416"/>
      <c r="JDA36" s="1416"/>
      <c r="JDB36" s="1416"/>
      <c r="JDC36" s="1417"/>
      <c r="JDD36" s="1430"/>
      <c r="JDE36" s="1430"/>
      <c r="JDF36" s="1430"/>
      <c r="JDJ36" s="1416"/>
      <c r="JDK36" s="1416"/>
      <c r="JDL36" s="1416"/>
      <c r="JDM36" s="1417"/>
      <c r="JDN36" s="1430"/>
      <c r="JDO36" s="1430"/>
      <c r="JDP36" s="1430"/>
      <c r="JDT36" s="1416"/>
      <c r="JDU36" s="1416"/>
      <c r="JDV36" s="1416"/>
      <c r="JDW36" s="1417"/>
      <c r="JDX36" s="1430"/>
      <c r="JDY36" s="1430"/>
      <c r="JDZ36" s="1430"/>
      <c r="JED36" s="1416"/>
      <c r="JEE36" s="1416"/>
      <c r="JEF36" s="1416"/>
      <c r="JEG36" s="1417"/>
      <c r="JEH36" s="1430"/>
      <c r="JEI36" s="1430"/>
      <c r="JEJ36" s="1430"/>
      <c r="JEN36" s="1416"/>
      <c r="JEO36" s="1416"/>
      <c r="JEP36" s="1416"/>
      <c r="JEQ36" s="1417"/>
      <c r="JER36" s="1430"/>
      <c r="JES36" s="1430"/>
      <c r="JET36" s="1430"/>
      <c r="JEX36" s="1416"/>
      <c r="JEY36" s="1416"/>
      <c r="JEZ36" s="1416"/>
      <c r="JFA36" s="1417"/>
      <c r="JFB36" s="1430"/>
      <c r="JFC36" s="1430"/>
      <c r="JFD36" s="1430"/>
      <c r="JFH36" s="1416"/>
      <c r="JFI36" s="1416"/>
      <c r="JFJ36" s="1416"/>
      <c r="JFK36" s="1417"/>
      <c r="JFL36" s="1430"/>
      <c r="JFM36" s="1430"/>
      <c r="JFN36" s="1430"/>
      <c r="JFR36" s="1416"/>
      <c r="JFS36" s="1416"/>
      <c r="JFT36" s="1416"/>
      <c r="JFU36" s="1417"/>
      <c r="JFV36" s="1430"/>
      <c r="JFW36" s="1430"/>
      <c r="JFX36" s="1430"/>
      <c r="JGB36" s="1416"/>
      <c r="JGC36" s="1416"/>
      <c r="JGD36" s="1416"/>
      <c r="JGE36" s="1417"/>
      <c r="JGF36" s="1430"/>
      <c r="JGG36" s="1430"/>
      <c r="JGH36" s="1430"/>
      <c r="JGL36" s="1416"/>
      <c r="JGM36" s="1416"/>
      <c r="JGN36" s="1416"/>
      <c r="JGO36" s="1417"/>
      <c r="JGP36" s="1430"/>
      <c r="JGQ36" s="1430"/>
      <c r="JGR36" s="1430"/>
      <c r="JGV36" s="1416"/>
      <c r="JGW36" s="1416"/>
      <c r="JGX36" s="1416"/>
      <c r="JGY36" s="1417"/>
      <c r="JGZ36" s="1430"/>
      <c r="JHA36" s="1430"/>
      <c r="JHB36" s="1430"/>
      <c r="JHF36" s="1416"/>
      <c r="JHG36" s="1416"/>
      <c r="JHH36" s="1416"/>
      <c r="JHI36" s="1417"/>
      <c r="JHJ36" s="1430"/>
      <c r="JHK36" s="1430"/>
      <c r="JHL36" s="1430"/>
      <c r="JHP36" s="1416"/>
      <c r="JHQ36" s="1416"/>
      <c r="JHR36" s="1416"/>
      <c r="JHS36" s="1417"/>
      <c r="JHT36" s="1430"/>
      <c r="JHU36" s="1430"/>
      <c r="JHV36" s="1430"/>
      <c r="JHZ36" s="1416"/>
      <c r="JIA36" s="1416"/>
      <c r="JIB36" s="1416"/>
      <c r="JIC36" s="1417"/>
      <c r="JID36" s="1430"/>
      <c r="JIE36" s="1430"/>
      <c r="JIF36" s="1430"/>
      <c r="JIJ36" s="1416"/>
      <c r="JIK36" s="1416"/>
      <c r="JIL36" s="1416"/>
      <c r="JIM36" s="1417"/>
      <c r="JIN36" s="1430"/>
      <c r="JIO36" s="1430"/>
      <c r="JIP36" s="1430"/>
      <c r="JIT36" s="1416"/>
      <c r="JIU36" s="1416"/>
      <c r="JIV36" s="1416"/>
      <c r="JIW36" s="1417"/>
      <c r="JIX36" s="1430"/>
      <c r="JIY36" s="1430"/>
      <c r="JIZ36" s="1430"/>
      <c r="JJD36" s="1416"/>
      <c r="JJE36" s="1416"/>
      <c r="JJF36" s="1416"/>
      <c r="JJG36" s="1417"/>
      <c r="JJH36" s="1430"/>
      <c r="JJI36" s="1430"/>
      <c r="JJJ36" s="1430"/>
      <c r="JJN36" s="1416"/>
      <c r="JJO36" s="1416"/>
      <c r="JJP36" s="1416"/>
      <c r="JJQ36" s="1417"/>
      <c r="JJR36" s="1430"/>
      <c r="JJS36" s="1430"/>
      <c r="JJT36" s="1430"/>
      <c r="JJX36" s="1416"/>
      <c r="JJY36" s="1416"/>
      <c r="JJZ36" s="1416"/>
      <c r="JKA36" s="1417"/>
      <c r="JKB36" s="1430"/>
      <c r="JKC36" s="1430"/>
      <c r="JKD36" s="1430"/>
      <c r="JKH36" s="1416"/>
      <c r="JKI36" s="1416"/>
      <c r="JKJ36" s="1416"/>
      <c r="JKK36" s="1417"/>
      <c r="JKL36" s="1430"/>
      <c r="JKM36" s="1430"/>
      <c r="JKN36" s="1430"/>
      <c r="JKR36" s="1416"/>
      <c r="JKS36" s="1416"/>
      <c r="JKT36" s="1416"/>
      <c r="JKU36" s="1417"/>
      <c r="JKV36" s="1430"/>
      <c r="JKW36" s="1430"/>
      <c r="JKX36" s="1430"/>
      <c r="JLB36" s="1416"/>
      <c r="JLC36" s="1416"/>
      <c r="JLD36" s="1416"/>
      <c r="JLE36" s="1417"/>
      <c r="JLF36" s="1430"/>
      <c r="JLG36" s="1430"/>
      <c r="JLH36" s="1430"/>
      <c r="JLL36" s="1416"/>
      <c r="JLM36" s="1416"/>
      <c r="JLN36" s="1416"/>
      <c r="JLO36" s="1417"/>
      <c r="JLP36" s="1430"/>
      <c r="JLQ36" s="1430"/>
      <c r="JLR36" s="1430"/>
      <c r="JLV36" s="1416"/>
      <c r="JLW36" s="1416"/>
      <c r="JLX36" s="1416"/>
      <c r="JLY36" s="1417"/>
      <c r="JLZ36" s="1430"/>
      <c r="JMA36" s="1430"/>
      <c r="JMB36" s="1430"/>
      <c r="JMF36" s="1416"/>
      <c r="JMG36" s="1416"/>
      <c r="JMH36" s="1416"/>
      <c r="JMI36" s="1417"/>
      <c r="JMJ36" s="1430"/>
      <c r="JMK36" s="1430"/>
      <c r="JML36" s="1430"/>
      <c r="JMP36" s="1416"/>
      <c r="JMQ36" s="1416"/>
      <c r="JMR36" s="1416"/>
      <c r="JMS36" s="1417"/>
      <c r="JMT36" s="1430"/>
      <c r="JMU36" s="1430"/>
      <c r="JMV36" s="1430"/>
      <c r="JMZ36" s="1416"/>
      <c r="JNA36" s="1416"/>
      <c r="JNB36" s="1416"/>
      <c r="JNC36" s="1417"/>
      <c r="JND36" s="1430"/>
      <c r="JNE36" s="1430"/>
      <c r="JNF36" s="1430"/>
      <c r="JNJ36" s="1416"/>
      <c r="JNK36" s="1416"/>
      <c r="JNL36" s="1416"/>
      <c r="JNM36" s="1417"/>
      <c r="JNN36" s="1430"/>
      <c r="JNO36" s="1430"/>
      <c r="JNP36" s="1430"/>
      <c r="JNT36" s="1416"/>
      <c r="JNU36" s="1416"/>
      <c r="JNV36" s="1416"/>
      <c r="JNW36" s="1417"/>
      <c r="JNX36" s="1430"/>
      <c r="JNY36" s="1430"/>
      <c r="JNZ36" s="1430"/>
      <c r="JOD36" s="1416"/>
      <c r="JOE36" s="1416"/>
      <c r="JOF36" s="1416"/>
      <c r="JOG36" s="1417"/>
      <c r="JOH36" s="1430"/>
      <c r="JOI36" s="1430"/>
      <c r="JOJ36" s="1430"/>
      <c r="JON36" s="1416"/>
      <c r="JOO36" s="1416"/>
      <c r="JOP36" s="1416"/>
      <c r="JOQ36" s="1417"/>
      <c r="JOR36" s="1430"/>
      <c r="JOS36" s="1430"/>
      <c r="JOT36" s="1430"/>
      <c r="JOX36" s="1416"/>
      <c r="JOY36" s="1416"/>
      <c r="JOZ36" s="1416"/>
      <c r="JPA36" s="1417"/>
      <c r="JPB36" s="1430"/>
      <c r="JPC36" s="1430"/>
      <c r="JPD36" s="1430"/>
      <c r="JPH36" s="1416"/>
      <c r="JPI36" s="1416"/>
      <c r="JPJ36" s="1416"/>
      <c r="JPK36" s="1417"/>
      <c r="JPL36" s="1430"/>
      <c r="JPM36" s="1430"/>
      <c r="JPN36" s="1430"/>
      <c r="JPR36" s="1416"/>
      <c r="JPS36" s="1416"/>
      <c r="JPT36" s="1416"/>
      <c r="JPU36" s="1417"/>
      <c r="JPV36" s="1430"/>
      <c r="JPW36" s="1430"/>
      <c r="JPX36" s="1430"/>
      <c r="JQB36" s="1416"/>
      <c r="JQC36" s="1416"/>
      <c r="JQD36" s="1416"/>
      <c r="JQE36" s="1417"/>
      <c r="JQF36" s="1430"/>
      <c r="JQG36" s="1430"/>
      <c r="JQH36" s="1430"/>
      <c r="JQL36" s="1416"/>
      <c r="JQM36" s="1416"/>
      <c r="JQN36" s="1416"/>
      <c r="JQO36" s="1417"/>
      <c r="JQP36" s="1430"/>
      <c r="JQQ36" s="1430"/>
      <c r="JQR36" s="1430"/>
      <c r="JQV36" s="1416"/>
      <c r="JQW36" s="1416"/>
      <c r="JQX36" s="1416"/>
      <c r="JQY36" s="1417"/>
      <c r="JQZ36" s="1430"/>
      <c r="JRA36" s="1430"/>
      <c r="JRB36" s="1430"/>
      <c r="JRF36" s="1416"/>
      <c r="JRG36" s="1416"/>
      <c r="JRH36" s="1416"/>
      <c r="JRI36" s="1417"/>
      <c r="JRJ36" s="1430"/>
      <c r="JRK36" s="1430"/>
      <c r="JRL36" s="1430"/>
      <c r="JRP36" s="1416"/>
      <c r="JRQ36" s="1416"/>
      <c r="JRR36" s="1416"/>
      <c r="JRS36" s="1417"/>
      <c r="JRT36" s="1430"/>
      <c r="JRU36" s="1430"/>
      <c r="JRV36" s="1430"/>
      <c r="JRZ36" s="1416"/>
      <c r="JSA36" s="1416"/>
      <c r="JSB36" s="1416"/>
      <c r="JSC36" s="1417"/>
      <c r="JSD36" s="1430"/>
      <c r="JSE36" s="1430"/>
      <c r="JSF36" s="1430"/>
      <c r="JSJ36" s="1416"/>
      <c r="JSK36" s="1416"/>
      <c r="JSL36" s="1416"/>
      <c r="JSM36" s="1417"/>
      <c r="JSN36" s="1430"/>
      <c r="JSO36" s="1430"/>
      <c r="JSP36" s="1430"/>
      <c r="JST36" s="1416"/>
      <c r="JSU36" s="1416"/>
      <c r="JSV36" s="1416"/>
      <c r="JSW36" s="1417"/>
      <c r="JSX36" s="1430"/>
      <c r="JSY36" s="1430"/>
      <c r="JSZ36" s="1430"/>
      <c r="JTD36" s="1416"/>
      <c r="JTE36" s="1416"/>
      <c r="JTF36" s="1416"/>
      <c r="JTG36" s="1417"/>
      <c r="JTH36" s="1430"/>
      <c r="JTI36" s="1430"/>
      <c r="JTJ36" s="1430"/>
      <c r="JTN36" s="1416"/>
      <c r="JTO36" s="1416"/>
      <c r="JTP36" s="1416"/>
      <c r="JTQ36" s="1417"/>
      <c r="JTR36" s="1430"/>
      <c r="JTS36" s="1430"/>
      <c r="JTT36" s="1430"/>
      <c r="JTX36" s="1416"/>
      <c r="JTY36" s="1416"/>
      <c r="JTZ36" s="1416"/>
      <c r="JUA36" s="1417"/>
      <c r="JUB36" s="1430"/>
      <c r="JUC36" s="1430"/>
      <c r="JUD36" s="1430"/>
      <c r="JUH36" s="1416"/>
      <c r="JUI36" s="1416"/>
      <c r="JUJ36" s="1416"/>
      <c r="JUK36" s="1417"/>
      <c r="JUL36" s="1430"/>
      <c r="JUM36" s="1430"/>
      <c r="JUN36" s="1430"/>
      <c r="JUR36" s="1416"/>
      <c r="JUS36" s="1416"/>
      <c r="JUT36" s="1416"/>
      <c r="JUU36" s="1417"/>
      <c r="JUV36" s="1430"/>
      <c r="JUW36" s="1430"/>
      <c r="JUX36" s="1430"/>
      <c r="JVB36" s="1416"/>
      <c r="JVC36" s="1416"/>
      <c r="JVD36" s="1416"/>
      <c r="JVE36" s="1417"/>
      <c r="JVF36" s="1430"/>
      <c r="JVG36" s="1430"/>
      <c r="JVH36" s="1430"/>
      <c r="JVL36" s="1416"/>
      <c r="JVM36" s="1416"/>
      <c r="JVN36" s="1416"/>
      <c r="JVO36" s="1417"/>
      <c r="JVP36" s="1430"/>
      <c r="JVQ36" s="1430"/>
      <c r="JVR36" s="1430"/>
      <c r="JVV36" s="1416"/>
      <c r="JVW36" s="1416"/>
      <c r="JVX36" s="1416"/>
      <c r="JVY36" s="1417"/>
      <c r="JVZ36" s="1430"/>
      <c r="JWA36" s="1430"/>
      <c r="JWB36" s="1430"/>
      <c r="JWF36" s="1416"/>
      <c r="JWG36" s="1416"/>
      <c r="JWH36" s="1416"/>
      <c r="JWI36" s="1417"/>
      <c r="JWJ36" s="1430"/>
      <c r="JWK36" s="1430"/>
      <c r="JWL36" s="1430"/>
      <c r="JWP36" s="1416"/>
      <c r="JWQ36" s="1416"/>
      <c r="JWR36" s="1416"/>
      <c r="JWS36" s="1417"/>
      <c r="JWT36" s="1430"/>
      <c r="JWU36" s="1430"/>
      <c r="JWV36" s="1430"/>
      <c r="JWZ36" s="1416"/>
      <c r="JXA36" s="1416"/>
      <c r="JXB36" s="1416"/>
      <c r="JXC36" s="1417"/>
      <c r="JXD36" s="1430"/>
      <c r="JXE36" s="1430"/>
      <c r="JXF36" s="1430"/>
      <c r="JXJ36" s="1416"/>
      <c r="JXK36" s="1416"/>
      <c r="JXL36" s="1416"/>
      <c r="JXM36" s="1417"/>
      <c r="JXN36" s="1430"/>
      <c r="JXO36" s="1430"/>
      <c r="JXP36" s="1430"/>
      <c r="JXT36" s="1416"/>
      <c r="JXU36" s="1416"/>
      <c r="JXV36" s="1416"/>
      <c r="JXW36" s="1417"/>
      <c r="JXX36" s="1430"/>
      <c r="JXY36" s="1430"/>
      <c r="JXZ36" s="1430"/>
      <c r="JYD36" s="1416"/>
      <c r="JYE36" s="1416"/>
      <c r="JYF36" s="1416"/>
      <c r="JYG36" s="1417"/>
      <c r="JYH36" s="1430"/>
      <c r="JYI36" s="1430"/>
      <c r="JYJ36" s="1430"/>
      <c r="JYN36" s="1416"/>
      <c r="JYO36" s="1416"/>
      <c r="JYP36" s="1416"/>
      <c r="JYQ36" s="1417"/>
      <c r="JYR36" s="1430"/>
      <c r="JYS36" s="1430"/>
      <c r="JYT36" s="1430"/>
      <c r="JYX36" s="1416"/>
      <c r="JYY36" s="1416"/>
      <c r="JYZ36" s="1416"/>
      <c r="JZA36" s="1417"/>
      <c r="JZB36" s="1430"/>
      <c r="JZC36" s="1430"/>
      <c r="JZD36" s="1430"/>
      <c r="JZH36" s="1416"/>
      <c r="JZI36" s="1416"/>
      <c r="JZJ36" s="1416"/>
      <c r="JZK36" s="1417"/>
      <c r="JZL36" s="1430"/>
      <c r="JZM36" s="1430"/>
      <c r="JZN36" s="1430"/>
      <c r="JZR36" s="1416"/>
      <c r="JZS36" s="1416"/>
      <c r="JZT36" s="1416"/>
      <c r="JZU36" s="1417"/>
      <c r="JZV36" s="1430"/>
      <c r="JZW36" s="1430"/>
      <c r="JZX36" s="1430"/>
      <c r="KAB36" s="1416"/>
      <c r="KAC36" s="1416"/>
      <c r="KAD36" s="1416"/>
      <c r="KAE36" s="1417"/>
      <c r="KAF36" s="1430"/>
      <c r="KAG36" s="1430"/>
      <c r="KAH36" s="1430"/>
      <c r="KAL36" s="1416"/>
      <c r="KAM36" s="1416"/>
      <c r="KAN36" s="1416"/>
      <c r="KAO36" s="1417"/>
      <c r="KAP36" s="1430"/>
      <c r="KAQ36" s="1430"/>
      <c r="KAR36" s="1430"/>
      <c r="KAV36" s="1416"/>
      <c r="KAW36" s="1416"/>
      <c r="KAX36" s="1416"/>
      <c r="KAY36" s="1417"/>
      <c r="KAZ36" s="1430"/>
      <c r="KBA36" s="1430"/>
      <c r="KBB36" s="1430"/>
      <c r="KBF36" s="1416"/>
      <c r="KBG36" s="1416"/>
      <c r="KBH36" s="1416"/>
      <c r="KBI36" s="1417"/>
      <c r="KBJ36" s="1430"/>
      <c r="KBK36" s="1430"/>
      <c r="KBL36" s="1430"/>
      <c r="KBP36" s="1416"/>
      <c r="KBQ36" s="1416"/>
      <c r="KBR36" s="1416"/>
      <c r="KBS36" s="1417"/>
      <c r="KBT36" s="1430"/>
      <c r="KBU36" s="1430"/>
      <c r="KBV36" s="1430"/>
      <c r="KBZ36" s="1416"/>
      <c r="KCA36" s="1416"/>
      <c r="KCB36" s="1416"/>
      <c r="KCC36" s="1417"/>
      <c r="KCD36" s="1430"/>
      <c r="KCE36" s="1430"/>
      <c r="KCF36" s="1430"/>
      <c r="KCJ36" s="1416"/>
      <c r="KCK36" s="1416"/>
      <c r="KCL36" s="1416"/>
      <c r="KCM36" s="1417"/>
      <c r="KCN36" s="1430"/>
      <c r="KCO36" s="1430"/>
      <c r="KCP36" s="1430"/>
      <c r="KCT36" s="1416"/>
      <c r="KCU36" s="1416"/>
      <c r="KCV36" s="1416"/>
      <c r="KCW36" s="1417"/>
      <c r="KCX36" s="1430"/>
      <c r="KCY36" s="1430"/>
      <c r="KCZ36" s="1430"/>
      <c r="KDD36" s="1416"/>
      <c r="KDE36" s="1416"/>
      <c r="KDF36" s="1416"/>
      <c r="KDG36" s="1417"/>
      <c r="KDH36" s="1430"/>
      <c r="KDI36" s="1430"/>
      <c r="KDJ36" s="1430"/>
      <c r="KDN36" s="1416"/>
      <c r="KDO36" s="1416"/>
      <c r="KDP36" s="1416"/>
      <c r="KDQ36" s="1417"/>
      <c r="KDR36" s="1430"/>
      <c r="KDS36" s="1430"/>
      <c r="KDT36" s="1430"/>
      <c r="KDX36" s="1416"/>
      <c r="KDY36" s="1416"/>
      <c r="KDZ36" s="1416"/>
      <c r="KEA36" s="1417"/>
      <c r="KEB36" s="1430"/>
      <c r="KEC36" s="1430"/>
      <c r="KED36" s="1430"/>
      <c r="KEH36" s="1416"/>
      <c r="KEI36" s="1416"/>
      <c r="KEJ36" s="1416"/>
      <c r="KEK36" s="1417"/>
      <c r="KEL36" s="1430"/>
      <c r="KEM36" s="1430"/>
      <c r="KEN36" s="1430"/>
      <c r="KER36" s="1416"/>
      <c r="KES36" s="1416"/>
      <c r="KET36" s="1416"/>
      <c r="KEU36" s="1417"/>
      <c r="KEV36" s="1430"/>
      <c r="KEW36" s="1430"/>
      <c r="KEX36" s="1430"/>
      <c r="KFB36" s="1416"/>
      <c r="KFC36" s="1416"/>
      <c r="KFD36" s="1416"/>
      <c r="KFE36" s="1417"/>
      <c r="KFF36" s="1430"/>
      <c r="KFG36" s="1430"/>
      <c r="KFH36" s="1430"/>
      <c r="KFL36" s="1416"/>
      <c r="KFM36" s="1416"/>
      <c r="KFN36" s="1416"/>
      <c r="KFO36" s="1417"/>
      <c r="KFP36" s="1430"/>
      <c r="KFQ36" s="1430"/>
      <c r="KFR36" s="1430"/>
      <c r="KFV36" s="1416"/>
      <c r="KFW36" s="1416"/>
      <c r="KFX36" s="1416"/>
      <c r="KFY36" s="1417"/>
      <c r="KFZ36" s="1430"/>
      <c r="KGA36" s="1430"/>
      <c r="KGB36" s="1430"/>
      <c r="KGF36" s="1416"/>
      <c r="KGG36" s="1416"/>
      <c r="KGH36" s="1416"/>
      <c r="KGI36" s="1417"/>
      <c r="KGJ36" s="1430"/>
      <c r="KGK36" s="1430"/>
      <c r="KGL36" s="1430"/>
      <c r="KGP36" s="1416"/>
      <c r="KGQ36" s="1416"/>
      <c r="KGR36" s="1416"/>
      <c r="KGS36" s="1417"/>
      <c r="KGT36" s="1430"/>
      <c r="KGU36" s="1430"/>
      <c r="KGV36" s="1430"/>
      <c r="KGZ36" s="1416"/>
      <c r="KHA36" s="1416"/>
      <c r="KHB36" s="1416"/>
      <c r="KHC36" s="1417"/>
      <c r="KHD36" s="1430"/>
      <c r="KHE36" s="1430"/>
      <c r="KHF36" s="1430"/>
      <c r="KHJ36" s="1416"/>
      <c r="KHK36" s="1416"/>
      <c r="KHL36" s="1416"/>
      <c r="KHM36" s="1417"/>
      <c r="KHN36" s="1430"/>
      <c r="KHO36" s="1430"/>
      <c r="KHP36" s="1430"/>
      <c r="KHT36" s="1416"/>
      <c r="KHU36" s="1416"/>
      <c r="KHV36" s="1416"/>
      <c r="KHW36" s="1417"/>
      <c r="KHX36" s="1430"/>
      <c r="KHY36" s="1430"/>
      <c r="KHZ36" s="1430"/>
      <c r="KID36" s="1416"/>
      <c r="KIE36" s="1416"/>
      <c r="KIF36" s="1416"/>
      <c r="KIG36" s="1417"/>
      <c r="KIH36" s="1430"/>
      <c r="KII36" s="1430"/>
      <c r="KIJ36" s="1430"/>
      <c r="KIN36" s="1416"/>
      <c r="KIO36" s="1416"/>
      <c r="KIP36" s="1416"/>
      <c r="KIQ36" s="1417"/>
      <c r="KIR36" s="1430"/>
      <c r="KIS36" s="1430"/>
      <c r="KIT36" s="1430"/>
      <c r="KIX36" s="1416"/>
      <c r="KIY36" s="1416"/>
      <c r="KIZ36" s="1416"/>
      <c r="KJA36" s="1417"/>
      <c r="KJB36" s="1430"/>
      <c r="KJC36" s="1430"/>
      <c r="KJD36" s="1430"/>
      <c r="KJH36" s="1416"/>
      <c r="KJI36" s="1416"/>
      <c r="KJJ36" s="1416"/>
      <c r="KJK36" s="1417"/>
      <c r="KJL36" s="1430"/>
      <c r="KJM36" s="1430"/>
      <c r="KJN36" s="1430"/>
      <c r="KJR36" s="1416"/>
      <c r="KJS36" s="1416"/>
      <c r="KJT36" s="1416"/>
      <c r="KJU36" s="1417"/>
      <c r="KJV36" s="1430"/>
      <c r="KJW36" s="1430"/>
      <c r="KJX36" s="1430"/>
      <c r="KKB36" s="1416"/>
      <c r="KKC36" s="1416"/>
      <c r="KKD36" s="1416"/>
      <c r="KKE36" s="1417"/>
      <c r="KKF36" s="1430"/>
      <c r="KKG36" s="1430"/>
      <c r="KKH36" s="1430"/>
      <c r="KKL36" s="1416"/>
      <c r="KKM36" s="1416"/>
      <c r="KKN36" s="1416"/>
      <c r="KKO36" s="1417"/>
      <c r="KKP36" s="1430"/>
      <c r="KKQ36" s="1430"/>
      <c r="KKR36" s="1430"/>
      <c r="KKV36" s="1416"/>
      <c r="KKW36" s="1416"/>
      <c r="KKX36" s="1416"/>
      <c r="KKY36" s="1417"/>
      <c r="KKZ36" s="1430"/>
      <c r="KLA36" s="1430"/>
      <c r="KLB36" s="1430"/>
      <c r="KLF36" s="1416"/>
      <c r="KLG36" s="1416"/>
      <c r="KLH36" s="1416"/>
      <c r="KLI36" s="1417"/>
      <c r="KLJ36" s="1430"/>
      <c r="KLK36" s="1430"/>
      <c r="KLL36" s="1430"/>
      <c r="KLP36" s="1416"/>
      <c r="KLQ36" s="1416"/>
      <c r="KLR36" s="1416"/>
      <c r="KLS36" s="1417"/>
      <c r="KLT36" s="1430"/>
      <c r="KLU36" s="1430"/>
      <c r="KLV36" s="1430"/>
      <c r="KLZ36" s="1416"/>
      <c r="KMA36" s="1416"/>
      <c r="KMB36" s="1416"/>
      <c r="KMC36" s="1417"/>
      <c r="KMD36" s="1430"/>
      <c r="KME36" s="1430"/>
      <c r="KMF36" s="1430"/>
      <c r="KMJ36" s="1416"/>
      <c r="KMK36" s="1416"/>
      <c r="KML36" s="1416"/>
      <c r="KMM36" s="1417"/>
      <c r="KMN36" s="1430"/>
      <c r="KMO36" s="1430"/>
      <c r="KMP36" s="1430"/>
      <c r="KMT36" s="1416"/>
      <c r="KMU36" s="1416"/>
      <c r="KMV36" s="1416"/>
      <c r="KMW36" s="1417"/>
      <c r="KMX36" s="1430"/>
      <c r="KMY36" s="1430"/>
      <c r="KMZ36" s="1430"/>
      <c r="KND36" s="1416"/>
      <c r="KNE36" s="1416"/>
      <c r="KNF36" s="1416"/>
      <c r="KNG36" s="1417"/>
      <c r="KNH36" s="1430"/>
      <c r="KNI36" s="1430"/>
      <c r="KNJ36" s="1430"/>
      <c r="KNN36" s="1416"/>
      <c r="KNO36" s="1416"/>
      <c r="KNP36" s="1416"/>
      <c r="KNQ36" s="1417"/>
      <c r="KNR36" s="1430"/>
      <c r="KNS36" s="1430"/>
      <c r="KNT36" s="1430"/>
      <c r="KNX36" s="1416"/>
      <c r="KNY36" s="1416"/>
      <c r="KNZ36" s="1416"/>
      <c r="KOA36" s="1417"/>
      <c r="KOB36" s="1430"/>
      <c r="KOC36" s="1430"/>
      <c r="KOD36" s="1430"/>
      <c r="KOH36" s="1416"/>
      <c r="KOI36" s="1416"/>
      <c r="KOJ36" s="1416"/>
      <c r="KOK36" s="1417"/>
      <c r="KOL36" s="1430"/>
      <c r="KOM36" s="1430"/>
      <c r="KON36" s="1430"/>
      <c r="KOR36" s="1416"/>
      <c r="KOS36" s="1416"/>
      <c r="KOT36" s="1416"/>
      <c r="KOU36" s="1417"/>
      <c r="KOV36" s="1430"/>
      <c r="KOW36" s="1430"/>
      <c r="KOX36" s="1430"/>
      <c r="KPB36" s="1416"/>
      <c r="KPC36" s="1416"/>
      <c r="KPD36" s="1416"/>
      <c r="KPE36" s="1417"/>
      <c r="KPF36" s="1430"/>
      <c r="KPG36" s="1430"/>
      <c r="KPH36" s="1430"/>
      <c r="KPL36" s="1416"/>
      <c r="KPM36" s="1416"/>
      <c r="KPN36" s="1416"/>
      <c r="KPO36" s="1417"/>
      <c r="KPP36" s="1430"/>
      <c r="KPQ36" s="1430"/>
      <c r="KPR36" s="1430"/>
      <c r="KPV36" s="1416"/>
      <c r="KPW36" s="1416"/>
      <c r="KPX36" s="1416"/>
      <c r="KPY36" s="1417"/>
      <c r="KPZ36" s="1430"/>
      <c r="KQA36" s="1430"/>
      <c r="KQB36" s="1430"/>
      <c r="KQF36" s="1416"/>
      <c r="KQG36" s="1416"/>
      <c r="KQH36" s="1416"/>
      <c r="KQI36" s="1417"/>
      <c r="KQJ36" s="1430"/>
      <c r="KQK36" s="1430"/>
      <c r="KQL36" s="1430"/>
      <c r="KQP36" s="1416"/>
      <c r="KQQ36" s="1416"/>
      <c r="KQR36" s="1416"/>
      <c r="KQS36" s="1417"/>
      <c r="KQT36" s="1430"/>
      <c r="KQU36" s="1430"/>
      <c r="KQV36" s="1430"/>
      <c r="KQZ36" s="1416"/>
      <c r="KRA36" s="1416"/>
      <c r="KRB36" s="1416"/>
      <c r="KRC36" s="1417"/>
      <c r="KRD36" s="1430"/>
      <c r="KRE36" s="1430"/>
      <c r="KRF36" s="1430"/>
      <c r="KRJ36" s="1416"/>
      <c r="KRK36" s="1416"/>
      <c r="KRL36" s="1416"/>
      <c r="KRM36" s="1417"/>
      <c r="KRN36" s="1430"/>
      <c r="KRO36" s="1430"/>
      <c r="KRP36" s="1430"/>
      <c r="KRT36" s="1416"/>
      <c r="KRU36" s="1416"/>
      <c r="KRV36" s="1416"/>
      <c r="KRW36" s="1417"/>
      <c r="KRX36" s="1430"/>
      <c r="KRY36" s="1430"/>
      <c r="KRZ36" s="1430"/>
      <c r="KSD36" s="1416"/>
      <c r="KSE36" s="1416"/>
      <c r="KSF36" s="1416"/>
      <c r="KSG36" s="1417"/>
      <c r="KSH36" s="1430"/>
      <c r="KSI36" s="1430"/>
      <c r="KSJ36" s="1430"/>
      <c r="KSN36" s="1416"/>
      <c r="KSO36" s="1416"/>
      <c r="KSP36" s="1416"/>
      <c r="KSQ36" s="1417"/>
      <c r="KSR36" s="1430"/>
      <c r="KSS36" s="1430"/>
      <c r="KST36" s="1430"/>
      <c r="KSX36" s="1416"/>
      <c r="KSY36" s="1416"/>
      <c r="KSZ36" s="1416"/>
      <c r="KTA36" s="1417"/>
      <c r="KTB36" s="1430"/>
      <c r="KTC36" s="1430"/>
      <c r="KTD36" s="1430"/>
      <c r="KTH36" s="1416"/>
      <c r="KTI36" s="1416"/>
      <c r="KTJ36" s="1416"/>
      <c r="KTK36" s="1417"/>
      <c r="KTL36" s="1430"/>
      <c r="KTM36" s="1430"/>
      <c r="KTN36" s="1430"/>
      <c r="KTR36" s="1416"/>
      <c r="KTS36" s="1416"/>
      <c r="KTT36" s="1416"/>
      <c r="KTU36" s="1417"/>
      <c r="KTV36" s="1430"/>
      <c r="KTW36" s="1430"/>
      <c r="KTX36" s="1430"/>
      <c r="KUB36" s="1416"/>
      <c r="KUC36" s="1416"/>
      <c r="KUD36" s="1416"/>
      <c r="KUE36" s="1417"/>
      <c r="KUF36" s="1430"/>
      <c r="KUG36" s="1430"/>
      <c r="KUH36" s="1430"/>
      <c r="KUL36" s="1416"/>
      <c r="KUM36" s="1416"/>
      <c r="KUN36" s="1416"/>
      <c r="KUO36" s="1417"/>
      <c r="KUP36" s="1430"/>
      <c r="KUQ36" s="1430"/>
      <c r="KUR36" s="1430"/>
      <c r="KUV36" s="1416"/>
      <c r="KUW36" s="1416"/>
      <c r="KUX36" s="1416"/>
      <c r="KUY36" s="1417"/>
      <c r="KUZ36" s="1430"/>
      <c r="KVA36" s="1430"/>
      <c r="KVB36" s="1430"/>
      <c r="KVF36" s="1416"/>
      <c r="KVG36" s="1416"/>
      <c r="KVH36" s="1416"/>
      <c r="KVI36" s="1417"/>
      <c r="KVJ36" s="1430"/>
      <c r="KVK36" s="1430"/>
      <c r="KVL36" s="1430"/>
      <c r="KVP36" s="1416"/>
      <c r="KVQ36" s="1416"/>
      <c r="KVR36" s="1416"/>
      <c r="KVS36" s="1417"/>
      <c r="KVT36" s="1430"/>
      <c r="KVU36" s="1430"/>
      <c r="KVV36" s="1430"/>
      <c r="KVZ36" s="1416"/>
      <c r="KWA36" s="1416"/>
      <c r="KWB36" s="1416"/>
      <c r="KWC36" s="1417"/>
      <c r="KWD36" s="1430"/>
      <c r="KWE36" s="1430"/>
      <c r="KWF36" s="1430"/>
      <c r="KWJ36" s="1416"/>
      <c r="KWK36" s="1416"/>
      <c r="KWL36" s="1416"/>
      <c r="KWM36" s="1417"/>
      <c r="KWN36" s="1430"/>
      <c r="KWO36" s="1430"/>
      <c r="KWP36" s="1430"/>
      <c r="KWT36" s="1416"/>
      <c r="KWU36" s="1416"/>
      <c r="KWV36" s="1416"/>
      <c r="KWW36" s="1417"/>
      <c r="KWX36" s="1430"/>
      <c r="KWY36" s="1430"/>
      <c r="KWZ36" s="1430"/>
      <c r="KXD36" s="1416"/>
      <c r="KXE36" s="1416"/>
      <c r="KXF36" s="1416"/>
      <c r="KXG36" s="1417"/>
      <c r="KXH36" s="1430"/>
      <c r="KXI36" s="1430"/>
      <c r="KXJ36" s="1430"/>
      <c r="KXN36" s="1416"/>
      <c r="KXO36" s="1416"/>
      <c r="KXP36" s="1416"/>
      <c r="KXQ36" s="1417"/>
      <c r="KXR36" s="1430"/>
      <c r="KXS36" s="1430"/>
      <c r="KXT36" s="1430"/>
      <c r="KXX36" s="1416"/>
      <c r="KXY36" s="1416"/>
      <c r="KXZ36" s="1416"/>
      <c r="KYA36" s="1417"/>
      <c r="KYB36" s="1430"/>
      <c r="KYC36" s="1430"/>
      <c r="KYD36" s="1430"/>
      <c r="KYH36" s="1416"/>
      <c r="KYI36" s="1416"/>
      <c r="KYJ36" s="1416"/>
      <c r="KYK36" s="1417"/>
      <c r="KYL36" s="1430"/>
      <c r="KYM36" s="1430"/>
      <c r="KYN36" s="1430"/>
      <c r="KYR36" s="1416"/>
      <c r="KYS36" s="1416"/>
      <c r="KYT36" s="1416"/>
      <c r="KYU36" s="1417"/>
      <c r="KYV36" s="1430"/>
      <c r="KYW36" s="1430"/>
      <c r="KYX36" s="1430"/>
      <c r="KZB36" s="1416"/>
      <c r="KZC36" s="1416"/>
      <c r="KZD36" s="1416"/>
      <c r="KZE36" s="1417"/>
      <c r="KZF36" s="1430"/>
      <c r="KZG36" s="1430"/>
      <c r="KZH36" s="1430"/>
      <c r="KZL36" s="1416"/>
      <c r="KZM36" s="1416"/>
      <c r="KZN36" s="1416"/>
      <c r="KZO36" s="1417"/>
      <c r="KZP36" s="1430"/>
      <c r="KZQ36" s="1430"/>
      <c r="KZR36" s="1430"/>
      <c r="KZV36" s="1416"/>
      <c r="KZW36" s="1416"/>
      <c r="KZX36" s="1416"/>
      <c r="KZY36" s="1417"/>
      <c r="KZZ36" s="1430"/>
      <c r="LAA36" s="1430"/>
      <c r="LAB36" s="1430"/>
      <c r="LAF36" s="1416"/>
      <c r="LAG36" s="1416"/>
      <c r="LAH36" s="1416"/>
      <c r="LAI36" s="1417"/>
      <c r="LAJ36" s="1430"/>
      <c r="LAK36" s="1430"/>
      <c r="LAL36" s="1430"/>
      <c r="LAP36" s="1416"/>
      <c r="LAQ36" s="1416"/>
      <c r="LAR36" s="1416"/>
      <c r="LAS36" s="1417"/>
      <c r="LAT36" s="1430"/>
      <c r="LAU36" s="1430"/>
      <c r="LAV36" s="1430"/>
      <c r="LAZ36" s="1416"/>
      <c r="LBA36" s="1416"/>
      <c r="LBB36" s="1416"/>
      <c r="LBC36" s="1417"/>
      <c r="LBD36" s="1430"/>
      <c r="LBE36" s="1430"/>
      <c r="LBF36" s="1430"/>
      <c r="LBJ36" s="1416"/>
      <c r="LBK36" s="1416"/>
      <c r="LBL36" s="1416"/>
      <c r="LBM36" s="1417"/>
      <c r="LBN36" s="1430"/>
      <c r="LBO36" s="1430"/>
      <c r="LBP36" s="1430"/>
      <c r="LBT36" s="1416"/>
      <c r="LBU36" s="1416"/>
      <c r="LBV36" s="1416"/>
      <c r="LBW36" s="1417"/>
      <c r="LBX36" s="1430"/>
      <c r="LBY36" s="1430"/>
      <c r="LBZ36" s="1430"/>
      <c r="LCD36" s="1416"/>
      <c r="LCE36" s="1416"/>
      <c r="LCF36" s="1416"/>
      <c r="LCG36" s="1417"/>
      <c r="LCH36" s="1430"/>
      <c r="LCI36" s="1430"/>
      <c r="LCJ36" s="1430"/>
      <c r="LCN36" s="1416"/>
      <c r="LCO36" s="1416"/>
      <c r="LCP36" s="1416"/>
      <c r="LCQ36" s="1417"/>
      <c r="LCR36" s="1430"/>
      <c r="LCS36" s="1430"/>
      <c r="LCT36" s="1430"/>
      <c r="LCX36" s="1416"/>
      <c r="LCY36" s="1416"/>
      <c r="LCZ36" s="1416"/>
      <c r="LDA36" s="1417"/>
      <c r="LDB36" s="1430"/>
      <c r="LDC36" s="1430"/>
      <c r="LDD36" s="1430"/>
      <c r="LDH36" s="1416"/>
      <c r="LDI36" s="1416"/>
      <c r="LDJ36" s="1416"/>
      <c r="LDK36" s="1417"/>
      <c r="LDL36" s="1430"/>
      <c r="LDM36" s="1430"/>
      <c r="LDN36" s="1430"/>
      <c r="LDR36" s="1416"/>
      <c r="LDS36" s="1416"/>
      <c r="LDT36" s="1416"/>
      <c r="LDU36" s="1417"/>
      <c r="LDV36" s="1430"/>
      <c r="LDW36" s="1430"/>
      <c r="LDX36" s="1430"/>
      <c r="LEB36" s="1416"/>
      <c r="LEC36" s="1416"/>
      <c r="LED36" s="1416"/>
      <c r="LEE36" s="1417"/>
      <c r="LEF36" s="1430"/>
      <c r="LEG36" s="1430"/>
      <c r="LEH36" s="1430"/>
      <c r="LEL36" s="1416"/>
      <c r="LEM36" s="1416"/>
      <c r="LEN36" s="1416"/>
      <c r="LEO36" s="1417"/>
      <c r="LEP36" s="1430"/>
      <c r="LEQ36" s="1430"/>
      <c r="LER36" s="1430"/>
      <c r="LEV36" s="1416"/>
      <c r="LEW36" s="1416"/>
      <c r="LEX36" s="1416"/>
      <c r="LEY36" s="1417"/>
      <c r="LEZ36" s="1430"/>
      <c r="LFA36" s="1430"/>
      <c r="LFB36" s="1430"/>
      <c r="LFF36" s="1416"/>
      <c r="LFG36" s="1416"/>
      <c r="LFH36" s="1416"/>
      <c r="LFI36" s="1417"/>
      <c r="LFJ36" s="1430"/>
      <c r="LFK36" s="1430"/>
      <c r="LFL36" s="1430"/>
      <c r="LFP36" s="1416"/>
      <c r="LFQ36" s="1416"/>
      <c r="LFR36" s="1416"/>
      <c r="LFS36" s="1417"/>
      <c r="LFT36" s="1430"/>
      <c r="LFU36" s="1430"/>
      <c r="LFV36" s="1430"/>
      <c r="LFZ36" s="1416"/>
      <c r="LGA36" s="1416"/>
      <c r="LGB36" s="1416"/>
      <c r="LGC36" s="1417"/>
      <c r="LGD36" s="1430"/>
      <c r="LGE36" s="1430"/>
      <c r="LGF36" s="1430"/>
      <c r="LGJ36" s="1416"/>
      <c r="LGK36" s="1416"/>
      <c r="LGL36" s="1416"/>
      <c r="LGM36" s="1417"/>
      <c r="LGN36" s="1430"/>
      <c r="LGO36" s="1430"/>
      <c r="LGP36" s="1430"/>
      <c r="LGT36" s="1416"/>
      <c r="LGU36" s="1416"/>
      <c r="LGV36" s="1416"/>
      <c r="LGW36" s="1417"/>
      <c r="LGX36" s="1430"/>
      <c r="LGY36" s="1430"/>
      <c r="LGZ36" s="1430"/>
      <c r="LHD36" s="1416"/>
      <c r="LHE36" s="1416"/>
      <c r="LHF36" s="1416"/>
      <c r="LHG36" s="1417"/>
      <c r="LHH36" s="1430"/>
      <c r="LHI36" s="1430"/>
      <c r="LHJ36" s="1430"/>
      <c r="LHN36" s="1416"/>
      <c r="LHO36" s="1416"/>
      <c r="LHP36" s="1416"/>
      <c r="LHQ36" s="1417"/>
      <c r="LHR36" s="1430"/>
      <c r="LHS36" s="1430"/>
      <c r="LHT36" s="1430"/>
      <c r="LHX36" s="1416"/>
      <c r="LHY36" s="1416"/>
      <c r="LHZ36" s="1416"/>
      <c r="LIA36" s="1417"/>
      <c r="LIB36" s="1430"/>
      <c r="LIC36" s="1430"/>
      <c r="LID36" s="1430"/>
      <c r="LIH36" s="1416"/>
      <c r="LII36" s="1416"/>
      <c r="LIJ36" s="1416"/>
      <c r="LIK36" s="1417"/>
      <c r="LIL36" s="1430"/>
      <c r="LIM36" s="1430"/>
      <c r="LIN36" s="1430"/>
      <c r="LIR36" s="1416"/>
      <c r="LIS36" s="1416"/>
      <c r="LIT36" s="1416"/>
      <c r="LIU36" s="1417"/>
      <c r="LIV36" s="1430"/>
      <c r="LIW36" s="1430"/>
      <c r="LIX36" s="1430"/>
      <c r="LJB36" s="1416"/>
      <c r="LJC36" s="1416"/>
      <c r="LJD36" s="1416"/>
      <c r="LJE36" s="1417"/>
      <c r="LJF36" s="1430"/>
      <c r="LJG36" s="1430"/>
      <c r="LJH36" s="1430"/>
      <c r="LJL36" s="1416"/>
      <c r="LJM36" s="1416"/>
      <c r="LJN36" s="1416"/>
      <c r="LJO36" s="1417"/>
      <c r="LJP36" s="1430"/>
      <c r="LJQ36" s="1430"/>
      <c r="LJR36" s="1430"/>
      <c r="LJV36" s="1416"/>
      <c r="LJW36" s="1416"/>
      <c r="LJX36" s="1416"/>
      <c r="LJY36" s="1417"/>
      <c r="LJZ36" s="1430"/>
      <c r="LKA36" s="1430"/>
      <c r="LKB36" s="1430"/>
      <c r="LKF36" s="1416"/>
      <c r="LKG36" s="1416"/>
      <c r="LKH36" s="1416"/>
      <c r="LKI36" s="1417"/>
      <c r="LKJ36" s="1430"/>
      <c r="LKK36" s="1430"/>
      <c r="LKL36" s="1430"/>
      <c r="LKP36" s="1416"/>
      <c r="LKQ36" s="1416"/>
      <c r="LKR36" s="1416"/>
      <c r="LKS36" s="1417"/>
      <c r="LKT36" s="1430"/>
      <c r="LKU36" s="1430"/>
      <c r="LKV36" s="1430"/>
      <c r="LKZ36" s="1416"/>
      <c r="LLA36" s="1416"/>
      <c r="LLB36" s="1416"/>
      <c r="LLC36" s="1417"/>
      <c r="LLD36" s="1430"/>
      <c r="LLE36" s="1430"/>
      <c r="LLF36" s="1430"/>
      <c r="LLJ36" s="1416"/>
      <c r="LLK36" s="1416"/>
      <c r="LLL36" s="1416"/>
      <c r="LLM36" s="1417"/>
      <c r="LLN36" s="1430"/>
      <c r="LLO36" s="1430"/>
      <c r="LLP36" s="1430"/>
      <c r="LLT36" s="1416"/>
      <c r="LLU36" s="1416"/>
      <c r="LLV36" s="1416"/>
      <c r="LLW36" s="1417"/>
      <c r="LLX36" s="1430"/>
      <c r="LLY36" s="1430"/>
      <c r="LLZ36" s="1430"/>
      <c r="LMD36" s="1416"/>
      <c r="LME36" s="1416"/>
      <c r="LMF36" s="1416"/>
      <c r="LMG36" s="1417"/>
      <c r="LMH36" s="1430"/>
      <c r="LMI36" s="1430"/>
      <c r="LMJ36" s="1430"/>
      <c r="LMN36" s="1416"/>
      <c r="LMO36" s="1416"/>
      <c r="LMP36" s="1416"/>
      <c r="LMQ36" s="1417"/>
      <c r="LMR36" s="1430"/>
      <c r="LMS36" s="1430"/>
      <c r="LMT36" s="1430"/>
      <c r="LMX36" s="1416"/>
      <c r="LMY36" s="1416"/>
      <c r="LMZ36" s="1416"/>
      <c r="LNA36" s="1417"/>
      <c r="LNB36" s="1430"/>
      <c r="LNC36" s="1430"/>
      <c r="LND36" s="1430"/>
      <c r="LNH36" s="1416"/>
      <c r="LNI36" s="1416"/>
      <c r="LNJ36" s="1416"/>
      <c r="LNK36" s="1417"/>
      <c r="LNL36" s="1430"/>
      <c r="LNM36" s="1430"/>
      <c r="LNN36" s="1430"/>
      <c r="LNR36" s="1416"/>
      <c r="LNS36" s="1416"/>
      <c r="LNT36" s="1416"/>
      <c r="LNU36" s="1417"/>
      <c r="LNV36" s="1430"/>
      <c r="LNW36" s="1430"/>
      <c r="LNX36" s="1430"/>
      <c r="LOB36" s="1416"/>
      <c r="LOC36" s="1416"/>
      <c r="LOD36" s="1416"/>
      <c r="LOE36" s="1417"/>
      <c r="LOF36" s="1430"/>
      <c r="LOG36" s="1430"/>
      <c r="LOH36" s="1430"/>
      <c r="LOL36" s="1416"/>
      <c r="LOM36" s="1416"/>
      <c r="LON36" s="1416"/>
      <c r="LOO36" s="1417"/>
      <c r="LOP36" s="1430"/>
      <c r="LOQ36" s="1430"/>
      <c r="LOR36" s="1430"/>
      <c r="LOV36" s="1416"/>
      <c r="LOW36" s="1416"/>
      <c r="LOX36" s="1416"/>
      <c r="LOY36" s="1417"/>
      <c r="LOZ36" s="1430"/>
      <c r="LPA36" s="1430"/>
      <c r="LPB36" s="1430"/>
      <c r="LPF36" s="1416"/>
      <c r="LPG36" s="1416"/>
      <c r="LPH36" s="1416"/>
      <c r="LPI36" s="1417"/>
      <c r="LPJ36" s="1430"/>
      <c r="LPK36" s="1430"/>
      <c r="LPL36" s="1430"/>
      <c r="LPP36" s="1416"/>
      <c r="LPQ36" s="1416"/>
      <c r="LPR36" s="1416"/>
      <c r="LPS36" s="1417"/>
      <c r="LPT36" s="1430"/>
      <c r="LPU36" s="1430"/>
      <c r="LPV36" s="1430"/>
      <c r="LPZ36" s="1416"/>
      <c r="LQA36" s="1416"/>
      <c r="LQB36" s="1416"/>
      <c r="LQC36" s="1417"/>
      <c r="LQD36" s="1430"/>
      <c r="LQE36" s="1430"/>
      <c r="LQF36" s="1430"/>
      <c r="LQJ36" s="1416"/>
      <c r="LQK36" s="1416"/>
      <c r="LQL36" s="1416"/>
      <c r="LQM36" s="1417"/>
      <c r="LQN36" s="1430"/>
      <c r="LQO36" s="1430"/>
      <c r="LQP36" s="1430"/>
      <c r="LQT36" s="1416"/>
      <c r="LQU36" s="1416"/>
      <c r="LQV36" s="1416"/>
      <c r="LQW36" s="1417"/>
      <c r="LQX36" s="1430"/>
      <c r="LQY36" s="1430"/>
      <c r="LQZ36" s="1430"/>
      <c r="LRD36" s="1416"/>
      <c r="LRE36" s="1416"/>
      <c r="LRF36" s="1416"/>
      <c r="LRG36" s="1417"/>
      <c r="LRH36" s="1430"/>
      <c r="LRI36" s="1430"/>
      <c r="LRJ36" s="1430"/>
      <c r="LRN36" s="1416"/>
      <c r="LRO36" s="1416"/>
      <c r="LRP36" s="1416"/>
      <c r="LRQ36" s="1417"/>
      <c r="LRR36" s="1430"/>
      <c r="LRS36" s="1430"/>
      <c r="LRT36" s="1430"/>
      <c r="LRX36" s="1416"/>
      <c r="LRY36" s="1416"/>
      <c r="LRZ36" s="1416"/>
      <c r="LSA36" s="1417"/>
      <c r="LSB36" s="1430"/>
      <c r="LSC36" s="1430"/>
      <c r="LSD36" s="1430"/>
      <c r="LSH36" s="1416"/>
      <c r="LSI36" s="1416"/>
      <c r="LSJ36" s="1416"/>
      <c r="LSK36" s="1417"/>
      <c r="LSL36" s="1430"/>
      <c r="LSM36" s="1430"/>
      <c r="LSN36" s="1430"/>
      <c r="LSR36" s="1416"/>
      <c r="LSS36" s="1416"/>
      <c r="LST36" s="1416"/>
      <c r="LSU36" s="1417"/>
      <c r="LSV36" s="1430"/>
      <c r="LSW36" s="1430"/>
      <c r="LSX36" s="1430"/>
      <c r="LTB36" s="1416"/>
      <c r="LTC36" s="1416"/>
      <c r="LTD36" s="1416"/>
      <c r="LTE36" s="1417"/>
      <c r="LTF36" s="1430"/>
      <c r="LTG36" s="1430"/>
      <c r="LTH36" s="1430"/>
      <c r="LTL36" s="1416"/>
      <c r="LTM36" s="1416"/>
      <c r="LTN36" s="1416"/>
      <c r="LTO36" s="1417"/>
      <c r="LTP36" s="1430"/>
      <c r="LTQ36" s="1430"/>
      <c r="LTR36" s="1430"/>
      <c r="LTV36" s="1416"/>
      <c r="LTW36" s="1416"/>
      <c r="LTX36" s="1416"/>
      <c r="LTY36" s="1417"/>
      <c r="LTZ36" s="1430"/>
      <c r="LUA36" s="1430"/>
      <c r="LUB36" s="1430"/>
      <c r="LUF36" s="1416"/>
      <c r="LUG36" s="1416"/>
      <c r="LUH36" s="1416"/>
      <c r="LUI36" s="1417"/>
      <c r="LUJ36" s="1430"/>
      <c r="LUK36" s="1430"/>
      <c r="LUL36" s="1430"/>
      <c r="LUP36" s="1416"/>
      <c r="LUQ36" s="1416"/>
      <c r="LUR36" s="1416"/>
      <c r="LUS36" s="1417"/>
      <c r="LUT36" s="1430"/>
      <c r="LUU36" s="1430"/>
      <c r="LUV36" s="1430"/>
      <c r="LUZ36" s="1416"/>
      <c r="LVA36" s="1416"/>
      <c r="LVB36" s="1416"/>
      <c r="LVC36" s="1417"/>
      <c r="LVD36" s="1430"/>
      <c r="LVE36" s="1430"/>
      <c r="LVF36" s="1430"/>
      <c r="LVJ36" s="1416"/>
      <c r="LVK36" s="1416"/>
      <c r="LVL36" s="1416"/>
      <c r="LVM36" s="1417"/>
      <c r="LVN36" s="1430"/>
      <c r="LVO36" s="1430"/>
      <c r="LVP36" s="1430"/>
      <c r="LVT36" s="1416"/>
      <c r="LVU36" s="1416"/>
      <c r="LVV36" s="1416"/>
      <c r="LVW36" s="1417"/>
      <c r="LVX36" s="1430"/>
      <c r="LVY36" s="1430"/>
      <c r="LVZ36" s="1430"/>
      <c r="LWD36" s="1416"/>
      <c r="LWE36" s="1416"/>
      <c r="LWF36" s="1416"/>
      <c r="LWG36" s="1417"/>
      <c r="LWH36" s="1430"/>
      <c r="LWI36" s="1430"/>
      <c r="LWJ36" s="1430"/>
      <c r="LWN36" s="1416"/>
      <c r="LWO36" s="1416"/>
      <c r="LWP36" s="1416"/>
      <c r="LWQ36" s="1417"/>
      <c r="LWR36" s="1430"/>
      <c r="LWS36" s="1430"/>
      <c r="LWT36" s="1430"/>
      <c r="LWX36" s="1416"/>
      <c r="LWY36" s="1416"/>
      <c r="LWZ36" s="1416"/>
      <c r="LXA36" s="1417"/>
      <c r="LXB36" s="1430"/>
      <c r="LXC36" s="1430"/>
      <c r="LXD36" s="1430"/>
      <c r="LXH36" s="1416"/>
      <c r="LXI36" s="1416"/>
      <c r="LXJ36" s="1416"/>
      <c r="LXK36" s="1417"/>
      <c r="LXL36" s="1430"/>
      <c r="LXM36" s="1430"/>
      <c r="LXN36" s="1430"/>
      <c r="LXR36" s="1416"/>
      <c r="LXS36" s="1416"/>
      <c r="LXT36" s="1416"/>
      <c r="LXU36" s="1417"/>
      <c r="LXV36" s="1430"/>
      <c r="LXW36" s="1430"/>
      <c r="LXX36" s="1430"/>
      <c r="LYB36" s="1416"/>
      <c r="LYC36" s="1416"/>
      <c r="LYD36" s="1416"/>
      <c r="LYE36" s="1417"/>
      <c r="LYF36" s="1430"/>
      <c r="LYG36" s="1430"/>
      <c r="LYH36" s="1430"/>
      <c r="LYL36" s="1416"/>
      <c r="LYM36" s="1416"/>
      <c r="LYN36" s="1416"/>
      <c r="LYO36" s="1417"/>
      <c r="LYP36" s="1430"/>
      <c r="LYQ36" s="1430"/>
      <c r="LYR36" s="1430"/>
      <c r="LYV36" s="1416"/>
      <c r="LYW36" s="1416"/>
      <c r="LYX36" s="1416"/>
      <c r="LYY36" s="1417"/>
      <c r="LYZ36" s="1430"/>
      <c r="LZA36" s="1430"/>
      <c r="LZB36" s="1430"/>
      <c r="LZF36" s="1416"/>
      <c r="LZG36" s="1416"/>
      <c r="LZH36" s="1416"/>
      <c r="LZI36" s="1417"/>
      <c r="LZJ36" s="1430"/>
      <c r="LZK36" s="1430"/>
      <c r="LZL36" s="1430"/>
      <c r="LZP36" s="1416"/>
      <c r="LZQ36" s="1416"/>
      <c r="LZR36" s="1416"/>
      <c r="LZS36" s="1417"/>
      <c r="LZT36" s="1430"/>
      <c r="LZU36" s="1430"/>
      <c r="LZV36" s="1430"/>
      <c r="LZZ36" s="1416"/>
      <c r="MAA36" s="1416"/>
      <c r="MAB36" s="1416"/>
      <c r="MAC36" s="1417"/>
      <c r="MAD36" s="1430"/>
      <c r="MAE36" s="1430"/>
      <c r="MAF36" s="1430"/>
      <c r="MAJ36" s="1416"/>
      <c r="MAK36" s="1416"/>
      <c r="MAL36" s="1416"/>
      <c r="MAM36" s="1417"/>
      <c r="MAN36" s="1430"/>
      <c r="MAO36" s="1430"/>
      <c r="MAP36" s="1430"/>
      <c r="MAT36" s="1416"/>
      <c r="MAU36" s="1416"/>
      <c r="MAV36" s="1416"/>
      <c r="MAW36" s="1417"/>
      <c r="MAX36" s="1430"/>
      <c r="MAY36" s="1430"/>
      <c r="MAZ36" s="1430"/>
      <c r="MBD36" s="1416"/>
      <c r="MBE36" s="1416"/>
      <c r="MBF36" s="1416"/>
      <c r="MBG36" s="1417"/>
      <c r="MBH36" s="1430"/>
      <c r="MBI36" s="1430"/>
      <c r="MBJ36" s="1430"/>
      <c r="MBN36" s="1416"/>
      <c r="MBO36" s="1416"/>
      <c r="MBP36" s="1416"/>
      <c r="MBQ36" s="1417"/>
      <c r="MBR36" s="1430"/>
      <c r="MBS36" s="1430"/>
      <c r="MBT36" s="1430"/>
      <c r="MBX36" s="1416"/>
      <c r="MBY36" s="1416"/>
      <c r="MBZ36" s="1416"/>
      <c r="MCA36" s="1417"/>
      <c r="MCB36" s="1430"/>
      <c r="MCC36" s="1430"/>
      <c r="MCD36" s="1430"/>
      <c r="MCH36" s="1416"/>
      <c r="MCI36" s="1416"/>
      <c r="MCJ36" s="1416"/>
      <c r="MCK36" s="1417"/>
      <c r="MCL36" s="1430"/>
      <c r="MCM36" s="1430"/>
      <c r="MCN36" s="1430"/>
      <c r="MCR36" s="1416"/>
      <c r="MCS36" s="1416"/>
      <c r="MCT36" s="1416"/>
      <c r="MCU36" s="1417"/>
      <c r="MCV36" s="1430"/>
      <c r="MCW36" s="1430"/>
      <c r="MCX36" s="1430"/>
      <c r="MDB36" s="1416"/>
      <c r="MDC36" s="1416"/>
      <c r="MDD36" s="1416"/>
      <c r="MDE36" s="1417"/>
      <c r="MDF36" s="1430"/>
      <c r="MDG36" s="1430"/>
      <c r="MDH36" s="1430"/>
      <c r="MDL36" s="1416"/>
      <c r="MDM36" s="1416"/>
      <c r="MDN36" s="1416"/>
      <c r="MDO36" s="1417"/>
      <c r="MDP36" s="1430"/>
      <c r="MDQ36" s="1430"/>
      <c r="MDR36" s="1430"/>
      <c r="MDV36" s="1416"/>
      <c r="MDW36" s="1416"/>
      <c r="MDX36" s="1416"/>
      <c r="MDY36" s="1417"/>
      <c r="MDZ36" s="1430"/>
      <c r="MEA36" s="1430"/>
      <c r="MEB36" s="1430"/>
      <c r="MEF36" s="1416"/>
      <c r="MEG36" s="1416"/>
      <c r="MEH36" s="1416"/>
      <c r="MEI36" s="1417"/>
      <c r="MEJ36" s="1430"/>
      <c r="MEK36" s="1430"/>
      <c r="MEL36" s="1430"/>
      <c r="MEP36" s="1416"/>
      <c r="MEQ36" s="1416"/>
      <c r="MER36" s="1416"/>
      <c r="MES36" s="1417"/>
      <c r="MET36" s="1430"/>
      <c r="MEU36" s="1430"/>
      <c r="MEV36" s="1430"/>
      <c r="MEZ36" s="1416"/>
      <c r="MFA36" s="1416"/>
      <c r="MFB36" s="1416"/>
      <c r="MFC36" s="1417"/>
      <c r="MFD36" s="1430"/>
      <c r="MFE36" s="1430"/>
      <c r="MFF36" s="1430"/>
      <c r="MFJ36" s="1416"/>
      <c r="MFK36" s="1416"/>
      <c r="MFL36" s="1416"/>
      <c r="MFM36" s="1417"/>
      <c r="MFN36" s="1430"/>
      <c r="MFO36" s="1430"/>
      <c r="MFP36" s="1430"/>
      <c r="MFT36" s="1416"/>
      <c r="MFU36" s="1416"/>
      <c r="MFV36" s="1416"/>
      <c r="MFW36" s="1417"/>
      <c r="MFX36" s="1430"/>
      <c r="MFY36" s="1430"/>
      <c r="MFZ36" s="1430"/>
      <c r="MGD36" s="1416"/>
      <c r="MGE36" s="1416"/>
      <c r="MGF36" s="1416"/>
      <c r="MGG36" s="1417"/>
      <c r="MGH36" s="1430"/>
      <c r="MGI36" s="1430"/>
      <c r="MGJ36" s="1430"/>
      <c r="MGN36" s="1416"/>
      <c r="MGO36" s="1416"/>
      <c r="MGP36" s="1416"/>
      <c r="MGQ36" s="1417"/>
      <c r="MGR36" s="1430"/>
      <c r="MGS36" s="1430"/>
      <c r="MGT36" s="1430"/>
      <c r="MGX36" s="1416"/>
      <c r="MGY36" s="1416"/>
      <c r="MGZ36" s="1416"/>
      <c r="MHA36" s="1417"/>
      <c r="MHB36" s="1430"/>
      <c r="MHC36" s="1430"/>
      <c r="MHD36" s="1430"/>
      <c r="MHH36" s="1416"/>
      <c r="MHI36" s="1416"/>
      <c r="MHJ36" s="1416"/>
      <c r="MHK36" s="1417"/>
      <c r="MHL36" s="1430"/>
      <c r="MHM36" s="1430"/>
      <c r="MHN36" s="1430"/>
      <c r="MHR36" s="1416"/>
      <c r="MHS36" s="1416"/>
      <c r="MHT36" s="1416"/>
      <c r="MHU36" s="1417"/>
      <c r="MHV36" s="1430"/>
      <c r="MHW36" s="1430"/>
      <c r="MHX36" s="1430"/>
      <c r="MIB36" s="1416"/>
      <c r="MIC36" s="1416"/>
      <c r="MID36" s="1416"/>
      <c r="MIE36" s="1417"/>
      <c r="MIF36" s="1430"/>
      <c r="MIG36" s="1430"/>
      <c r="MIH36" s="1430"/>
      <c r="MIL36" s="1416"/>
      <c r="MIM36" s="1416"/>
      <c r="MIN36" s="1416"/>
      <c r="MIO36" s="1417"/>
      <c r="MIP36" s="1430"/>
      <c r="MIQ36" s="1430"/>
      <c r="MIR36" s="1430"/>
      <c r="MIV36" s="1416"/>
      <c r="MIW36" s="1416"/>
      <c r="MIX36" s="1416"/>
      <c r="MIY36" s="1417"/>
      <c r="MIZ36" s="1430"/>
      <c r="MJA36" s="1430"/>
      <c r="MJB36" s="1430"/>
      <c r="MJF36" s="1416"/>
      <c r="MJG36" s="1416"/>
      <c r="MJH36" s="1416"/>
      <c r="MJI36" s="1417"/>
      <c r="MJJ36" s="1430"/>
      <c r="MJK36" s="1430"/>
      <c r="MJL36" s="1430"/>
      <c r="MJP36" s="1416"/>
      <c r="MJQ36" s="1416"/>
      <c r="MJR36" s="1416"/>
      <c r="MJS36" s="1417"/>
      <c r="MJT36" s="1430"/>
      <c r="MJU36" s="1430"/>
      <c r="MJV36" s="1430"/>
      <c r="MJZ36" s="1416"/>
      <c r="MKA36" s="1416"/>
      <c r="MKB36" s="1416"/>
      <c r="MKC36" s="1417"/>
      <c r="MKD36" s="1430"/>
      <c r="MKE36" s="1430"/>
      <c r="MKF36" s="1430"/>
      <c r="MKJ36" s="1416"/>
      <c r="MKK36" s="1416"/>
      <c r="MKL36" s="1416"/>
      <c r="MKM36" s="1417"/>
      <c r="MKN36" s="1430"/>
      <c r="MKO36" s="1430"/>
      <c r="MKP36" s="1430"/>
      <c r="MKT36" s="1416"/>
      <c r="MKU36" s="1416"/>
      <c r="MKV36" s="1416"/>
      <c r="MKW36" s="1417"/>
      <c r="MKX36" s="1430"/>
      <c r="MKY36" s="1430"/>
      <c r="MKZ36" s="1430"/>
      <c r="MLD36" s="1416"/>
      <c r="MLE36" s="1416"/>
      <c r="MLF36" s="1416"/>
      <c r="MLG36" s="1417"/>
      <c r="MLH36" s="1430"/>
      <c r="MLI36" s="1430"/>
      <c r="MLJ36" s="1430"/>
      <c r="MLN36" s="1416"/>
      <c r="MLO36" s="1416"/>
      <c r="MLP36" s="1416"/>
      <c r="MLQ36" s="1417"/>
      <c r="MLR36" s="1430"/>
      <c r="MLS36" s="1430"/>
      <c r="MLT36" s="1430"/>
      <c r="MLX36" s="1416"/>
      <c r="MLY36" s="1416"/>
      <c r="MLZ36" s="1416"/>
      <c r="MMA36" s="1417"/>
      <c r="MMB36" s="1430"/>
      <c r="MMC36" s="1430"/>
      <c r="MMD36" s="1430"/>
      <c r="MMH36" s="1416"/>
      <c r="MMI36" s="1416"/>
      <c r="MMJ36" s="1416"/>
      <c r="MMK36" s="1417"/>
      <c r="MML36" s="1430"/>
      <c r="MMM36" s="1430"/>
      <c r="MMN36" s="1430"/>
      <c r="MMR36" s="1416"/>
      <c r="MMS36" s="1416"/>
      <c r="MMT36" s="1416"/>
      <c r="MMU36" s="1417"/>
      <c r="MMV36" s="1430"/>
      <c r="MMW36" s="1430"/>
      <c r="MMX36" s="1430"/>
      <c r="MNB36" s="1416"/>
      <c r="MNC36" s="1416"/>
      <c r="MND36" s="1416"/>
      <c r="MNE36" s="1417"/>
      <c r="MNF36" s="1430"/>
      <c r="MNG36" s="1430"/>
      <c r="MNH36" s="1430"/>
      <c r="MNL36" s="1416"/>
      <c r="MNM36" s="1416"/>
      <c r="MNN36" s="1416"/>
      <c r="MNO36" s="1417"/>
      <c r="MNP36" s="1430"/>
      <c r="MNQ36" s="1430"/>
      <c r="MNR36" s="1430"/>
      <c r="MNV36" s="1416"/>
      <c r="MNW36" s="1416"/>
      <c r="MNX36" s="1416"/>
      <c r="MNY36" s="1417"/>
      <c r="MNZ36" s="1430"/>
      <c r="MOA36" s="1430"/>
      <c r="MOB36" s="1430"/>
      <c r="MOF36" s="1416"/>
      <c r="MOG36" s="1416"/>
      <c r="MOH36" s="1416"/>
      <c r="MOI36" s="1417"/>
      <c r="MOJ36" s="1430"/>
      <c r="MOK36" s="1430"/>
      <c r="MOL36" s="1430"/>
      <c r="MOP36" s="1416"/>
      <c r="MOQ36" s="1416"/>
      <c r="MOR36" s="1416"/>
      <c r="MOS36" s="1417"/>
      <c r="MOT36" s="1430"/>
      <c r="MOU36" s="1430"/>
      <c r="MOV36" s="1430"/>
      <c r="MOZ36" s="1416"/>
      <c r="MPA36" s="1416"/>
      <c r="MPB36" s="1416"/>
      <c r="MPC36" s="1417"/>
      <c r="MPD36" s="1430"/>
      <c r="MPE36" s="1430"/>
      <c r="MPF36" s="1430"/>
      <c r="MPJ36" s="1416"/>
      <c r="MPK36" s="1416"/>
      <c r="MPL36" s="1416"/>
      <c r="MPM36" s="1417"/>
      <c r="MPN36" s="1430"/>
      <c r="MPO36" s="1430"/>
      <c r="MPP36" s="1430"/>
      <c r="MPT36" s="1416"/>
      <c r="MPU36" s="1416"/>
      <c r="MPV36" s="1416"/>
      <c r="MPW36" s="1417"/>
      <c r="MPX36" s="1430"/>
      <c r="MPY36" s="1430"/>
      <c r="MPZ36" s="1430"/>
      <c r="MQD36" s="1416"/>
      <c r="MQE36" s="1416"/>
      <c r="MQF36" s="1416"/>
      <c r="MQG36" s="1417"/>
      <c r="MQH36" s="1430"/>
      <c r="MQI36" s="1430"/>
      <c r="MQJ36" s="1430"/>
      <c r="MQN36" s="1416"/>
      <c r="MQO36" s="1416"/>
      <c r="MQP36" s="1416"/>
      <c r="MQQ36" s="1417"/>
      <c r="MQR36" s="1430"/>
      <c r="MQS36" s="1430"/>
      <c r="MQT36" s="1430"/>
      <c r="MQX36" s="1416"/>
      <c r="MQY36" s="1416"/>
      <c r="MQZ36" s="1416"/>
      <c r="MRA36" s="1417"/>
      <c r="MRB36" s="1430"/>
      <c r="MRC36" s="1430"/>
      <c r="MRD36" s="1430"/>
      <c r="MRH36" s="1416"/>
      <c r="MRI36" s="1416"/>
      <c r="MRJ36" s="1416"/>
      <c r="MRK36" s="1417"/>
      <c r="MRL36" s="1430"/>
      <c r="MRM36" s="1430"/>
      <c r="MRN36" s="1430"/>
      <c r="MRR36" s="1416"/>
      <c r="MRS36" s="1416"/>
      <c r="MRT36" s="1416"/>
      <c r="MRU36" s="1417"/>
      <c r="MRV36" s="1430"/>
      <c r="MRW36" s="1430"/>
      <c r="MRX36" s="1430"/>
      <c r="MSB36" s="1416"/>
      <c r="MSC36" s="1416"/>
      <c r="MSD36" s="1416"/>
      <c r="MSE36" s="1417"/>
      <c r="MSF36" s="1430"/>
      <c r="MSG36" s="1430"/>
      <c r="MSH36" s="1430"/>
      <c r="MSL36" s="1416"/>
      <c r="MSM36" s="1416"/>
      <c r="MSN36" s="1416"/>
      <c r="MSO36" s="1417"/>
      <c r="MSP36" s="1430"/>
      <c r="MSQ36" s="1430"/>
      <c r="MSR36" s="1430"/>
      <c r="MSV36" s="1416"/>
      <c r="MSW36" s="1416"/>
      <c r="MSX36" s="1416"/>
      <c r="MSY36" s="1417"/>
      <c r="MSZ36" s="1430"/>
      <c r="MTA36" s="1430"/>
      <c r="MTB36" s="1430"/>
      <c r="MTF36" s="1416"/>
      <c r="MTG36" s="1416"/>
      <c r="MTH36" s="1416"/>
      <c r="MTI36" s="1417"/>
      <c r="MTJ36" s="1430"/>
      <c r="MTK36" s="1430"/>
      <c r="MTL36" s="1430"/>
      <c r="MTP36" s="1416"/>
      <c r="MTQ36" s="1416"/>
      <c r="MTR36" s="1416"/>
      <c r="MTS36" s="1417"/>
      <c r="MTT36" s="1430"/>
      <c r="MTU36" s="1430"/>
      <c r="MTV36" s="1430"/>
      <c r="MTZ36" s="1416"/>
      <c r="MUA36" s="1416"/>
      <c r="MUB36" s="1416"/>
      <c r="MUC36" s="1417"/>
      <c r="MUD36" s="1430"/>
      <c r="MUE36" s="1430"/>
      <c r="MUF36" s="1430"/>
      <c r="MUJ36" s="1416"/>
      <c r="MUK36" s="1416"/>
      <c r="MUL36" s="1416"/>
      <c r="MUM36" s="1417"/>
      <c r="MUN36" s="1430"/>
      <c r="MUO36" s="1430"/>
      <c r="MUP36" s="1430"/>
      <c r="MUT36" s="1416"/>
      <c r="MUU36" s="1416"/>
      <c r="MUV36" s="1416"/>
      <c r="MUW36" s="1417"/>
      <c r="MUX36" s="1430"/>
      <c r="MUY36" s="1430"/>
      <c r="MUZ36" s="1430"/>
      <c r="MVD36" s="1416"/>
      <c r="MVE36" s="1416"/>
      <c r="MVF36" s="1416"/>
      <c r="MVG36" s="1417"/>
      <c r="MVH36" s="1430"/>
      <c r="MVI36" s="1430"/>
      <c r="MVJ36" s="1430"/>
      <c r="MVN36" s="1416"/>
      <c r="MVO36" s="1416"/>
      <c r="MVP36" s="1416"/>
      <c r="MVQ36" s="1417"/>
      <c r="MVR36" s="1430"/>
      <c r="MVS36" s="1430"/>
      <c r="MVT36" s="1430"/>
      <c r="MVX36" s="1416"/>
      <c r="MVY36" s="1416"/>
      <c r="MVZ36" s="1416"/>
      <c r="MWA36" s="1417"/>
      <c r="MWB36" s="1430"/>
      <c r="MWC36" s="1430"/>
      <c r="MWD36" s="1430"/>
      <c r="MWH36" s="1416"/>
      <c r="MWI36" s="1416"/>
      <c r="MWJ36" s="1416"/>
      <c r="MWK36" s="1417"/>
      <c r="MWL36" s="1430"/>
      <c r="MWM36" s="1430"/>
      <c r="MWN36" s="1430"/>
      <c r="MWR36" s="1416"/>
      <c r="MWS36" s="1416"/>
      <c r="MWT36" s="1416"/>
      <c r="MWU36" s="1417"/>
      <c r="MWV36" s="1430"/>
      <c r="MWW36" s="1430"/>
      <c r="MWX36" s="1430"/>
      <c r="MXB36" s="1416"/>
      <c r="MXC36" s="1416"/>
      <c r="MXD36" s="1416"/>
      <c r="MXE36" s="1417"/>
      <c r="MXF36" s="1430"/>
      <c r="MXG36" s="1430"/>
      <c r="MXH36" s="1430"/>
      <c r="MXL36" s="1416"/>
      <c r="MXM36" s="1416"/>
      <c r="MXN36" s="1416"/>
      <c r="MXO36" s="1417"/>
      <c r="MXP36" s="1430"/>
      <c r="MXQ36" s="1430"/>
      <c r="MXR36" s="1430"/>
      <c r="MXV36" s="1416"/>
      <c r="MXW36" s="1416"/>
      <c r="MXX36" s="1416"/>
      <c r="MXY36" s="1417"/>
      <c r="MXZ36" s="1430"/>
      <c r="MYA36" s="1430"/>
      <c r="MYB36" s="1430"/>
      <c r="MYF36" s="1416"/>
      <c r="MYG36" s="1416"/>
      <c r="MYH36" s="1416"/>
      <c r="MYI36" s="1417"/>
      <c r="MYJ36" s="1430"/>
      <c r="MYK36" s="1430"/>
      <c r="MYL36" s="1430"/>
      <c r="MYP36" s="1416"/>
      <c r="MYQ36" s="1416"/>
      <c r="MYR36" s="1416"/>
      <c r="MYS36" s="1417"/>
      <c r="MYT36" s="1430"/>
      <c r="MYU36" s="1430"/>
      <c r="MYV36" s="1430"/>
      <c r="MYZ36" s="1416"/>
      <c r="MZA36" s="1416"/>
      <c r="MZB36" s="1416"/>
      <c r="MZC36" s="1417"/>
      <c r="MZD36" s="1430"/>
      <c r="MZE36" s="1430"/>
      <c r="MZF36" s="1430"/>
      <c r="MZJ36" s="1416"/>
      <c r="MZK36" s="1416"/>
      <c r="MZL36" s="1416"/>
      <c r="MZM36" s="1417"/>
      <c r="MZN36" s="1430"/>
      <c r="MZO36" s="1430"/>
      <c r="MZP36" s="1430"/>
      <c r="MZT36" s="1416"/>
      <c r="MZU36" s="1416"/>
      <c r="MZV36" s="1416"/>
      <c r="MZW36" s="1417"/>
      <c r="MZX36" s="1430"/>
      <c r="MZY36" s="1430"/>
      <c r="MZZ36" s="1430"/>
      <c r="NAD36" s="1416"/>
      <c r="NAE36" s="1416"/>
      <c r="NAF36" s="1416"/>
      <c r="NAG36" s="1417"/>
      <c r="NAH36" s="1430"/>
      <c r="NAI36" s="1430"/>
      <c r="NAJ36" s="1430"/>
      <c r="NAN36" s="1416"/>
      <c r="NAO36" s="1416"/>
      <c r="NAP36" s="1416"/>
      <c r="NAQ36" s="1417"/>
      <c r="NAR36" s="1430"/>
      <c r="NAS36" s="1430"/>
      <c r="NAT36" s="1430"/>
      <c r="NAX36" s="1416"/>
      <c r="NAY36" s="1416"/>
      <c r="NAZ36" s="1416"/>
      <c r="NBA36" s="1417"/>
      <c r="NBB36" s="1430"/>
      <c r="NBC36" s="1430"/>
      <c r="NBD36" s="1430"/>
      <c r="NBH36" s="1416"/>
      <c r="NBI36" s="1416"/>
      <c r="NBJ36" s="1416"/>
      <c r="NBK36" s="1417"/>
      <c r="NBL36" s="1430"/>
      <c r="NBM36" s="1430"/>
      <c r="NBN36" s="1430"/>
      <c r="NBR36" s="1416"/>
      <c r="NBS36" s="1416"/>
      <c r="NBT36" s="1416"/>
      <c r="NBU36" s="1417"/>
      <c r="NBV36" s="1430"/>
      <c r="NBW36" s="1430"/>
      <c r="NBX36" s="1430"/>
      <c r="NCB36" s="1416"/>
      <c r="NCC36" s="1416"/>
      <c r="NCD36" s="1416"/>
      <c r="NCE36" s="1417"/>
      <c r="NCF36" s="1430"/>
      <c r="NCG36" s="1430"/>
      <c r="NCH36" s="1430"/>
      <c r="NCL36" s="1416"/>
      <c r="NCM36" s="1416"/>
      <c r="NCN36" s="1416"/>
      <c r="NCO36" s="1417"/>
      <c r="NCP36" s="1430"/>
      <c r="NCQ36" s="1430"/>
      <c r="NCR36" s="1430"/>
      <c r="NCV36" s="1416"/>
      <c r="NCW36" s="1416"/>
      <c r="NCX36" s="1416"/>
      <c r="NCY36" s="1417"/>
      <c r="NCZ36" s="1430"/>
      <c r="NDA36" s="1430"/>
      <c r="NDB36" s="1430"/>
      <c r="NDF36" s="1416"/>
      <c r="NDG36" s="1416"/>
      <c r="NDH36" s="1416"/>
      <c r="NDI36" s="1417"/>
      <c r="NDJ36" s="1430"/>
      <c r="NDK36" s="1430"/>
      <c r="NDL36" s="1430"/>
      <c r="NDP36" s="1416"/>
      <c r="NDQ36" s="1416"/>
      <c r="NDR36" s="1416"/>
      <c r="NDS36" s="1417"/>
      <c r="NDT36" s="1430"/>
      <c r="NDU36" s="1430"/>
      <c r="NDV36" s="1430"/>
      <c r="NDZ36" s="1416"/>
      <c r="NEA36" s="1416"/>
      <c r="NEB36" s="1416"/>
      <c r="NEC36" s="1417"/>
      <c r="NED36" s="1430"/>
      <c r="NEE36" s="1430"/>
      <c r="NEF36" s="1430"/>
      <c r="NEJ36" s="1416"/>
      <c r="NEK36" s="1416"/>
      <c r="NEL36" s="1416"/>
      <c r="NEM36" s="1417"/>
      <c r="NEN36" s="1430"/>
      <c r="NEO36" s="1430"/>
      <c r="NEP36" s="1430"/>
      <c r="NET36" s="1416"/>
      <c r="NEU36" s="1416"/>
      <c r="NEV36" s="1416"/>
      <c r="NEW36" s="1417"/>
      <c r="NEX36" s="1430"/>
      <c r="NEY36" s="1430"/>
      <c r="NEZ36" s="1430"/>
      <c r="NFD36" s="1416"/>
      <c r="NFE36" s="1416"/>
      <c r="NFF36" s="1416"/>
      <c r="NFG36" s="1417"/>
      <c r="NFH36" s="1430"/>
      <c r="NFI36" s="1430"/>
      <c r="NFJ36" s="1430"/>
      <c r="NFN36" s="1416"/>
      <c r="NFO36" s="1416"/>
      <c r="NFP36" s="1416"/>
      <c r="NFQ36" s="1417"/>
      <c r="NFR36" s="1430"/>
      <c r="NFS36" s="1430"/>
      <c r="NFT36" s="1430"/>
      <c r="NFX36" s="1416"/>
      <c r="NFY36" s="1416"/>
      <c r="NFZ36" s="1416"/>
      <c r="NGA36" s="1417"/>
      <c r="NGB36" s="1430"/>
      <c r="NGC36" s="1430"/>
      <c r="NGD36" s="1430"/>
      <c r="NGH36" s="1416"/>
      <c r="NGI36" s="1416"/>
      <c r="NGJ36" s="1416"/>
      <c r="NGK36" s="1417"/>
      <c r="NGL36" s="1430"/>
      <c r="NGM36" s="1430"/>
      <c r="NGN36" s="1430"/>
      <c r="NGR36" s="1416"/>
      <c r="NGS36" s="1416"/>
      <c r="NGT36" s="1416"/>
      <c r="NGU36" s="1417"/>
      <c r="NGV36" s="1430"/>
      <c r="NGW36" s="1430"/>
      <c r="NGX36" s="1430"/>
      <c r="NHB36" s="1416"/>
      <c r="NHC36" s="1416"/>
      <c r="NHD36" s="1416"/>
      <c r="NHE36" s="1417"/>
      <c r="NHF36" s="1430"/>
      <c r="NHG36" s="1430"/>
      <c r="NHH36" s="1430"/>
      <c r="NHL36" s="1416"/>
      <c r="NHM36" s="1416"/>
      <c r="NHN36" s="1416"/>
      <c r="NHO36" s="1417"/>
      <c r="NHP36" s="1430"/>
      <c r="NHQ36" s="1430"/>
      <c r="NHR36" s="1430"/>
      <c r="NHV36" s="1416"/>
      <c r="NHW36" s="1416"/>
      <c r="NHX36" s="1416"/>
      <c r="NHY36" s="1417"/>
      <c r="NHZ36" s="1430"/>
      <c r="NIA36" s="1430"/>
      <c r="NIB36" s="1430"/>
      <c r="NIF36" s="1416"/>
      <c r="NIG36" s="1416"/>
      <c r="NIH36" s="1416"/>
      <c r="NII36" s="1417"/>
      <c r="NIJ36" s="1430"/>
      <c r="NIK36" s="1430"/>
      <c r="NIL36" s="1430"/>
      <c r="NIP36" s="1416"/>
      <c r="NIQ36" s="1416"/>
      <c r="NIR36" s="1416"/>
      <c r="NIS36" s="1417"/>
      <c r="NIT36" s="1430"/>
      <c r="NIU36" s="1430"/>
      <c r="NIV36" s="1430"/>
      <c r="NIZ36" s="1416"/>
      <c r="NJA36" s="1416"/>
      <c r="NJB36" s="1416"/>
      <c r="NJC36" s="1417"/>
      <c r="NJD36" s="1430"/>
      <c r="NJE36" s="1430"/>
      <c r="NJF36" s="1430"/>
      <c r="NJJ36" s="1416"/>
      <c r="NJK36" s="1416"/>
      <c r="NJL36" s="1416"/>
      <c r="NJM36" s="1417"/>
      <c r="NJN36" s="1430"/>
      <c r="NJO36" s="1430"/>
      <c r="NJP36" s="1430"/>
      <c r="NJT36" s="1416"/>
      <c r="NJU36" s="1416"/>
      <c r="NJV36" s="1416"/>
      <c r="NJW36" s="1417"/>
      <c r="NJX36" s="1430"/>
      <c r="NJY36" s="1430"/>
      <c r="NJZ36" s="1430"/>
      <c r="NKD36" s="1416"/>
      <c r="NKE36" s="1416"/>
      <c r="NKF36" s="1416"/>
      <c r="NKG36" s="1417"/>
      <c r="NKH36" s="1430"/>
      <c r="NKI36" s="1430"/>
      <c r="NKJ36" s="1430"/>
      <c r="NKN36" s="1416"/>
      <c r="NKO36" s="1416"/>
      <c r="NKP36" s="1416"/>
      <c r="NKQ36" s="1417"/>
      <c r="NKR36" s="1430"/>
      <c r="NKS36" s="1430"/>
      <c r="NKT36" s="1430"/>
      <c r="NKX36" s="1416"/>
      <c r="NKY36" s="1416"/>
      <c r="NKZ36" s="1416"/>
      <c r="NLA36" s="1417"/>
      <c r="NLB36" s="1430"/>
      <c r="NLC36" s="1430"/>
      <c r="NLD36" s="1430"/>
      <c r="NLH36" s="1416"/>
      <c r="NLI36" s="1416"/>
      <c r="NLJ36" s="1416"/>
      <c r="NLK36" s="1417"/>
      <c r="NLL36" s="1430"/>
      <c r="NLM36" s="1430"/>
      <c r="NLN36" s="1430"/>
      <c r="NLR36" s="1416"/>
      <c r="NLS36" s="1416"/>
      <c r="NLT36" s="1416"/>
      <c r="NLU36" s="1417"/>
      <c r="NLV36" s="1430"/>
      <c r="NLW36" s="1430"/>
      <c r="NLX36" s="1430"/>
      <c r="NMB36" s="1416"/>
      <c r="NMC36" s="1416"/>
      <c r="NMD36" s="1416"/>
      <c r="NME36" s="1417"/>
      <c r="NMF36" s="1430"/>
      <c r="NMG36" s="1430"/>
      <c r="NMH36" s="1430"/>
      <c r="NML36" s="1416"/>
      <c r="NMM36" s="1416"/>
      <c r="NMN36" s="1416"/>
      <c r="NMO36" s="1417"/>
      <c r="NMP36" s="1430"/>
      <c r="NMQ36" s="1430"/>
      <c r="NMR36" s="1430"/>
      <c r="NMV36" s="1416"/>
      <c r="NMW36" s="1416"/>
      <c r="NMX36" s="1416"/>
      <c r="NMY36" s="1417"/>
      <c r="NMZ36" s="1430"/>
      <c r="NNA36" s="1430"/>
      <c r="NNB36" s="1430"/>
      <c r="NNF36" s="1416"/>
      <c r="NNG36" s="1416"/>
      <c r="NNH36" s="1416"/>
      <c r="NNI36" s="1417"/>
      <c r="NNJ36" s="1430"/>
      <c r="NNK36" s="1430"/>
      <c r="NNL36" s="1430"/>
      <c r="NNP36" s="1416"/>
      <c r="NNQ36" s="1416"/>
      <c r="NNR36" s="1416"/>
      <c r="NNS36" s="1417"/>
      <c r="NNT36" s="1430"/>
      <c r="NNU36" s="1430"/>
      <c r="NNV36" s="1430"/>
      <c r="NNZ36" s="1416"/>
      <c r="NOA36" s="1416"/>
      <c r="NOB36" s="1416"/>
      <c r="NOC36" s="1417"/>
      <c r="NOD36" s="1430"/>
      <c r="NOE36" s="1430"/>
      <c r="NOF36" s="1430"/>
      <c r="NOJ36" s="1416"/>
      <c r="NOK36" s="1416"/>
      <c r="NOL36" s="1416"/>
      <c r="NOM36" s="1417"/>
      <c r="NON36" s="1430"/>
      <c r="NOO36" s="1430"/>
      <c r="NOP36" s="1430"/>
      <c r="NOT36" s="1416"/>
      <c r="NOU36" s="1416"/>
      <c r="NOV36" s="1416"/>
      <c r="NOW36" s="1417"/>
      <c r="NOX36" s="1430"/>
      <c r="NOY36" s="1430"/>
      <c r="NOZ36" s="1430"/>
      <c r="NPD36" s="1416"/>
      <c r="NPE36" s="1416"/>
      <c r="NPF36" s="1416"/>
      <c r="NPG36" s="1417"/>
      <c r="NPH36" s="1430"/>
      <c r="NPI36" s="1430"/>
      <c r="NPJ36" s="1430"/>
      <c r="NPN36" s="1416"/>
      <c r="NPO36" s="1416"/>
      <c r="NPP36" s="1416"/>
      <c r="NPQ36" s="1417"/>
      <c r="NPR36" s="1430"/>
      <c r="NPS36" s="1430"/>
      <c r="NPT36" s="1430"/>
      <c r="NPX36" s="1416"/>
      <c r="NPY36" s="1416"/>
      <c r="NPZ36" s="1416"/>
      <c r="NQA36" s="1417"/>
      <c r="NQB36" s="1430"/>
      <c r="NQC36" s="1430"/>
      <c r="NQD36" s="1430"/>
      <c r="NQH36" s="1416"/>
      <c r="NQI36" s="1416"/>
      <c r="NQJ36" s="1416"/>
      <c r="NQK36" s="1417"/>
      <c r="NQL36" s="1430"/>
      <c r="NQM36" s="1430"/>
      <c r="NQN36" s="1430"/>
      <c r="NQR36" s="1416"/>
      <c r="NQS36" s="1416"/>
      <c r="NQT36" s="1416"/>
      <c r="NQU36" s="1417"/>
      <c r="NQV36" s="1430"/>
      <c r="NQW36" s="1430"/>
      <c r="NQX36" s="1430"/>
      <c r="NRB36" s="1416"/>
      <c r="NRC36" s="1416"/>
      <c r="NRD36" s="1416"/>
      <c r="NRE36" s="1417"/>
      <c r="NRF36" s="1430"/>
      <c r="NRG36" s="1430"/>
      <c r="NRH36" s="1430"/>
      <c r="NRL36" s="1416"/>
      <c r="NRM36" s="1416"/>
      <c r="NRN36" s="1416"/>
      <c r="NRO36" s="1417"/>
      <c r="NRP36" s="1430"/>
      <c r="NRQ36" s="1430"/>
      <c r="NRR36" s="1430"/>
      <c r="NRV36" s="1416"/>
      <c r="NRW36" s="1416"/>
      <c r="NRX36" s="1416"/>
      <c r="NRY36" s="1417"/>
      <c r="NRZ36" s="1430"/>
      <c r="NSA36" s="1430"/>
      <c r="NSB36" s="1430"/>
      <c r="NSF36" s="1416"/>
      <c r="NSG36" s="1416"/>
      <c r="NSH36" s="1416"/>
      <c r="NSI36" s="1417"/>
      <c r="NSJ36" s="1430"/>
      <c r="NSK36" s="1430"/>
      <c r="NSL36" s="1430"/>
      <c r="NSP36" s="1416"/>
      <c r="NSQ36" s="1416"/>
      <c r="NSR36" s="1416"/>
      <c r="NSS36" s="1417"/>
      <c r="NST36" s="1430"/>
      <c r="NSU36" s="1430"/>
      <c r="NSV36" s="1430"/>
      <c r="NSZ36" s="1416"/>
      <c r="NTA36" s="1416"/>
      <c r="NTB36" s="1416"/>
      <c r="NTC36" s="1417"/>
      <c r="NTD36" s="1430"/>
      <c r="NTE36" s="1430"/>
      <c r="NTF36" s="1430"/>
      <c r="NTJ36" s="1416"/>
      <c r="NTK36" s="1416"/>
      <c r="NTL36" s="1416"/>
      <c r="NTM36" s="1417"/>
      <c r="NTN36" s="1430"/>
      <c r="NTO36" s="1430"/>
      <c r="NTP36" s="1430"/>
      <c r="NTT36" s="1416"/>
      <c r="NTU36" s="1416"/>
      <c r="NTV36" s="1416"/>
      <c r="NTW36" s="1417"/>
      <c r="NTX36" s="1430"/>
      <c r="NTY36" s="1430"/>
      <c r="NTZ36" s="1430"/>
      <c r="NUD36" s="1416"/>
      <c r="NUE36" s="1416"/>
      <c r="NUF36" s="1416"/>
      <c r="NUG36" s="1417"/>
      <c r="NUH36" s="1430"/>
      <c r="NUI36" s="1430"/>
      <c r="NUJ36" s="1430"/>
      <c r="NUN36" s="1416"/>
      <c r="NUO36" s="1416"/>
      <c r="NUP36" s="1416"/>
      <c r="NUQ36" s="1417"/>
      <c r="NUR36" s="1430"/>
      <c r="NUS36" s="1430"/>
      <c r="NUT36" s="1430"/>
      <c r="NUX36" s="1416"/>
      <c r="NUY36" s="1416"/>
      <c r="NUZ36" s="1416"/>
      <c r="NVA36" s="1417"/>
      <c r="NVB36" s="1430"/>
      <c r="NVC36" s="1430"/>
      <c r="NVD36" s="1430"/>
      <c r="NVH36" s="1416"/>
      <c r="NVI36" s="1416"/>
      <c r="NVJ36" s="1416"/>
      <c r="NVK36" s="1417"/>
      <c r="NVL36" s="1430"/>
      <c r="NVM36" s="1430"/>
      <c r="NVN36" s="1430"/>
      <c r="NVR36" s="1416"/>
      <c r="NVS36" s="1416"/>
      <c r="NVT36" s="1416"/>
      <c r="NVU36" s="1417"/>
      <c r="NVV36" s="1430"/>
      <c r="NVW36" s="1430"/>
      <c r="NVX36" s="1430"/>
      <c r="NWB36" s="1416"/>
      <c r="NWC36" s="1416"/>
      <c r="NWD36" s="1416"/>
      <c r="NWE36" s="1417"/>
      <c r="NWF36" s="1430"/>
      <c r="NWG36" s="1430"/>
      <c r="NWH36" s="1430"/>
      <c r="NWL36" s="1416"/>
      <c r="NWM36" s="1416"/>
      <c r="NWN36" s="1416"/>
      <c r="NWO36" s="1417"/>
      <c r="NWP36" s="1430"/>
      <c r="NWQ36" s="1430"/>
      <c r="NWR36" s="1430"/>
      <c r="NWV36" s="1416"/>
      <c r="NWW36" s="1416"/>
      <c r="NWX36" s="1416"/>
      <c r="NWY36" s="1417"/>
      <c r="NWZ36" s="1430"/>
      <c r="NXA36" s="1430"/>
      <c r="NXB36" s="1430"/>
      <c r="NXF36" s="1416"/>
      <c r="NXG36" s="1416"/>
      <c r="NXH36" s="1416"/>
      <c r="NXI36" s="1417"/>
      <c r="NXJ36" s="1430"/>
      <c r="NXK36" s="1430"/>
      <c r="NXL36" s="1430"/>
      <c r="NXP36" s="1416"/>
      <c r="NXQ36" s="1416"/>
      <c r="NXR36" s="1416"/>
      <c r="NXS36" s="1417"/>
      <c r="NXT36" s="1430"/>
      <c r="NXU36" s="1430"/>
      <c r="NXV36" s="1430"/>
      <c r="NXZ36" s="1416"/>
      <c r="NYA36" s="1416"/>
      <c r="NYB36" s="1416"/>
      <c r="NYC36" s="1417"/>
      <c r="NYD36" s="1430"/>
      <c r="NYE36" s="1430"/>
      <c r="NYF36" s="1430"/>
      <c r="NYJ36" s="1416"/>
      <c r="NYK36" s="1416"/>
      <c r="NYL36" s="1416"/>
      <c r="NYM36" s="1417"/>
      <c r="NYN36" s="1430"/>
      <c r="NYO36" s="1430"/>
      <c r="NYP36" s="1430"/>
      <c r="NYT36" s="1416"/>
      <c r="NYU36" s="1416"/>
      <c r="NYV36" s="1416"/>
      <c r="NYW36" s="1417"/>
      <c r="NYX36" s="1430"/>
      <c r="NYY36" s="1430"/>
      <c r="NYZ36" s="1430"/>
      <c r="NZD36" s="1416"/>
      <c r="NZE36" s="1416"/>
      <c r="NZF36" s="1416"/>
      <c r="NZG36" s="1417"/>
      <c r="NZH36" s="1430"/>
      <c r="NZI36" s="1430"/>
      <c r="NZJ36" s="1430"/>
      <c r="NZN36" s="1416"/>
      <c r="NZO36" s="1416"/>
      <c r="NZP36" s="1416"/>
      <c r="NZQ36" s="1417"/>
      <c r="NZR36" s="1430"/>
      <c r="NZS36" s="1430"/>
      <c r="NZT36" s="1430"/>
      <c r="NZX36" s="1416"/>
      <c r="NZY36" s="1416"/>
      <c r="NZZ36" s="1416"/>
      <c r="OAA36" s="1417"/>
      <c r="OAB36" s="1430"/>
      <c r="OAC36" s="1430"/>
      <c r="OAD36" s="1430"/>
      <c r="OAH36" s="1416"/>
      <c r="OAI36" s="1416"/>
      <c r="OAJ36" s="1416"/>
      <c r="OAK36" s="1417"/>
      <c r="OAL36" s="1430"/>
      <c r="OAM36" s="1430"/>
      <c r="OAN36" s="1430"/>
      <c r="OAR36" s="1416"/>
      <c r="OAS36" s="1416"/>
      <c r="OAT36" s="1416"/>
      <c r="OAU36" s="1417"/>
      <c r="OAV36" s="1430"/>
      <c r="OAW36" s="1430"/>
      <c r="OAX36" s="1430"/>
      <c r="OBB36" s="1416"/>
      <c r="OBC36" s="1416"/>
      <c r="OBD36" s="1416"/>
      <c r="OBE36" s="1417"/>
      <c r="OBF36" s="1430"/>
      <c r="OBG36" s="1430"/>
      <c r="OBH36" s="1430"/>
      <c r="OBL36" s="1416"/>
      <c r="OBM36" s="1416"/>
      <c r="OBN36" s="1416"/>
      <c r="OBO36" s="1417"/>
      <c r="OBP36" s="1430"/>
      <c r="OBQ36" s="1430"/>
      <c r="OBR36" s="1430"/>
      <c r="OBV36" s="1416"/>
      <c r="OBW36" s="1416"/>
      <c r="OBX36" s="1416"/>
      <c r="OBY36" s="1417"/>
      <c r="OBZ36" s="1430"/>
      <c r="OCA36" s="1430"/>
      <c r="OCB36" s="1430"/>
      <c r="OCF36" s="1416"/>
      <c r="OCG36" s="1416"/>
      <c r="OCH36" s="1416"/>
      <c r="OCI36" s="1417"/>
      <c r="OCJ36" s="1430"/>
      <c r="OCK36" s="1430"/>
      <c r="OCL36" s="1430"/>
      <c r="OCP36" s="1416"/>
      <c r="OCQ36" s="1416"/>
      <c r="OCR36" s="1416"/>
      <c r="OCS36" s="1417"/>
      <c r="OCT36" s="1430"/>
      <c r="OCU36" s="1430"/>
      <c r="OCV36" s="1430"/>
      <c r="OCZ36" s="1416"/>
      <c r="ODA36" s="1416"/>
      <c r="ODB36" s="1416"/>
      <c r="ODC36" s="1417"/>
      <c r="ODD36" s="1430"/>
      <c r="ODE36" s="1430"/>
      <c r="ODF36" s="1430"/>
      <c r="ODJ36" s="1416"/>
      <c r="ODK36" s="1416"/>
      <c r="ODL36" s="1416"/>
      <c r="ODM36" s="1417"/>
      <c r="ODN36" s="1430"/>
      <c r="ODO36" s="1430"/>
      <c r="ODP36" s="1430"/>
      <c r="ODT36" s="1416"/>
      <c r="ODU36" s="1416"/>
      <c r="ODV36" s="1416"/>
      <c r="ODW36" s="1417"/>
      <c r="ODX36" s="1430"/>
      <c r="ODY36" s="1430"/>
      <c r="ODZ36" s="1430"/>
      <c r="OED36" s="1416"/>
      <c r="OEE36" s="1416"/>
      <c r="OEF36" s="1416"/>
      <c r="OEG36" s="1417"/>
      <c r="OEH36" s="1430"/>
      <c r="OEI36" s="1430"/>
      <c r="OEJ36" s="1430"/>
      <c r="OEN36" s="1416"/>
      <c r="OEO36" s="1416"/>
      <c r="OEP36" s="1416"/>
      <c r="OEQ36" s="1417"/>
      <c r="OER36" s="1430"/>
      <c r="OES36" s="1430"/>
      <c r="OET36" s="1430"/>
      <c r="OEX36" s="1416"/>
      <c r="OEY36" s="1416"/>
      <c r="OEZ36" s="1416"/>
      <c r="OFA36" s="1417"/>
      <c r="OFB36" s="1430"/>
      <c r="OFC36" s="1430"/>
      <c r="OFD36" s="1430"/>
      <c r="OFH36" s="1416"/>
      <c r="OFI36" s="1416"/>
      <c r="OFJ36" s="1416"/>
      <c r="OFK36" s="1417"/>
      <c r="OFL36" s="1430"/>
      <c r="OFM36" s="1430"/>
      <c r="OFN36" s="1430"/>
      <c r="OFR36" s="1416"/>
      <c r="OFS36" s="1416"/>
      <c r="OFT36" s="1416"/>
      <c r="OFU36" s="1417"/>
      <c r="OFV36" s="1430"/>
      <c r="OFW36" s="1430"/>
      <c r="OFX36" s="1430"/>
      <c r="OGB36" s="1416"/>
      <c r="OGC36" s="1416"/>
      <c r="OGD36" s="1416"/>
      <c r="OGE36" s="1417"/>
      <c r="OGF36" s="1430"/>
      <c r="OGG36" s="1430"/>
      <c r="OGH36" s="1430"/>
      <c r="OGL36" s="1416"/>
      <c r="OGM36" s="1416"/>
      <c r="OGN36" s="1416"/>
      <c r="OGO36" s="1417"/>
      <c r="OGP36" s="1430"/>
      <c r="OGQ36" s="1430"/>
      <c r="OGR36" s="1430"/>
      <c r="OGV36" s="1416"/>
      <c r="OGW36" s="1416"/>
      <c r="OGX36" s="1416"/>
      <c r="OGY36" s="1417"/>
      <c r="OGZ36" s="1430"/>
      <c r="OHA36" s="1430"/>
      <c r="OHB36" s="1430"/>
      <c r="OHF36" s="1416"/>
      <c r="OHG36" s="1416"/>
      <c r="OHH36" s="1416"/>
      <c r="OHI36" s="1417"/>
      <c r="OHJ36" s="1430"/>
      <c r="OHK36" s="1430"/>
      <c r="OHL36" s="1430"/>
      <c r="OHP36" s="1416"/>
      <c r="OHQ36" s="1416"/>
      <c r="OHR36" s="1416"/>
      <c r="OHS36" s="1417"/>
      <c r="OHT36" s="1430"/>
      <c r="OHU36" s="1430"/>
      <c r="OHV36" s="1430"/>
      <c r="OHZ36" s="1416"/>
      <c r="OIA36" s="1416"/>
      <c r="OIB36" s="1416"/>
      <c r="OIC36" s="1417"/>
      <c r="OID36" s="1430"/>
      <c r="OIE36" s="1430"/>
      <c r="OIF36" s="1430"/>
      <c r="OIJ36" s="1416"/>
      <c r="OIK36" s="1416"/>
      <c r="OIL36" s="1416"/>
      <c r="OIM36" s="1417"/>
      <c r="OIN36" s="1430"/>
      <c r="OIO36" s="1430"/>
      <c r="OIP36" s="1430"/>
      <c r="OIT36" s="1416"/>
      <c r="OIU36" s="1416"/>
      <c r="OIV36" s="1416"/>
      <c r="OIW36" s="1417"/>
      <c r="OIX36" s="1430"/>
      <c r="OIY36" s="1430"/>
      <c r="OIZ36" s="1430"/>
      <c r="OJD36" s="1416"/>
      <c r="OJE36" s="1416"/>
      <c r="OJF36" s="1416"/>
      <c r="OJG36" s="1417"/>
      <c r="OJH36" s="1430"/>
      <c r="OJI36" s="1430"/>
      <c r="OJJ36" s="1430"/>
      <c r="OJN36" s="1416"/>
      <c r="OJO36" s="1416"/>
      <c r="OJP36" s="1416"/>
      <c r="OJQ36" s="1417"/>
      <c r="OJR36" s="1430"/>
      <c r="OJS36" s="1430"/>
      <c r="OJT36" s="1430"/>
      <c r="OJX36" s="1416"/>
      <c r="OJY36" s="1416"/>
      <c r="OJZ36" s="1416"/>
      <c r="OKA36" s="1417"/>
      <c r="OKB36" s="1430"/>
      <c r="OKC36" s="1430"/>
      <c r="OKD36" s="1430"/>
      <c r="OKH36" s="1416"/>
      <c r="OKI36" s="1416"/>
      <c r="OKJ36" s="1416"/>
      <c r="OKK36" s="1417"/>
      <c r="OKL36" s="1430"/>
      <c r="OKM36" s="1430"/>
      <c r="OKN36" s="1430"/>
      <c r="OKR36" s="1416"/>
      <c r="OKS36" s="1416"/>
      <c r="OKT36" s="1416"/>
      <c r="OKU36" s="1417"/>
      <c r="OKV36" s="1430"/>
      <c r="OKW36" s="1430"/>
      <c r="OKX36" s="1430"/>
      <c r="OLB36" s="1416"/>
      <c r="OLC36" s="1416"/>
      <c r="OLD36" s="1416"/>
      <c r="OLE36" s="1417"/>
      <c r="OLF36" s="1430"/>
      <c r="OLG36" s="1430"/>
      <c r="OLH36" s="1430"/>
      <c r="OLL36" s="1416"/>
      <c r="OLM36" s="1416"/>
      <c r="OLN36" s="1416"/>
      <c r="OLO36" s="1417"/>
      <c r="OLP36" s="1430"/>
      <c r="OLQ36" s="1430"/>
      <c r="OLR36" s="1430"/>
      <c r="OLV36" s="1416"/>
      <c r="OLW36" s="1416"/>
      <c r="OLX36" s="1416"/>
      <c r="OLY36" s="1417"/>
      <c r="OLZ36" s="1430"/>
      <c r="OMA36" s="1430"/>
      <c r="OMB36" s="1430"/>
      <c r="OMF36" s="1416"/>
      <c r="OMG36" s="1416"/>
      <c r="OMH36" s="1416"/>
      <c r="OMI36" s="1417"/>
      <c r="OMJ36" s="1430"/>
      <c r="OMK36" s="1430"/>
      <c r="OML36" s="1430"/>
      <c r="OMP36" s="1416"/>
      <c r="OMQ36" s="1416"/>
      <c r="OMR36" s="1416"/>
      <c r="OMS36" s="1417"/>
      <c r="OMT36" s="1430"/>
      <c r="OMU36" s="1430"/>
      <c r="OMV36" s="1430"/>
      <c r="OMZ36" s="1416"/>
      <c r="ONA36" s="1416"/>
      <c r="ONB36" s="1416"/>
      <c r="ONC36" s="1417"/>
      <c r="OND36" s="1430"/>
      <c r="ONE36" s="1430"/>
      <c r="ONF36" s="1430"/>
      <c r="ONJ36" s="1416"/>
      <c r="ONK36" s="1416"/>
      <c r="ONL36" s="1416"/>
      <c r="ONM36" s="1417"/>
      <c r="ONN36" s="1430"/>
      <c r="ONO36" s="1430"/>
      <c r="ONP36" s="1430"/>
      <c r="ONT36" s="1416"/>
      <c r="ONU36" s="1416"/>
      <c r="ONV36" s="1416"/>
      <c r="ONW36" s="1417"/>
      <c r="ONX36" s="1430"/>
      <c r="ONY36" s="1430"/>
      <c r="ONZ36" s="1430"/>
      <c r="OOD36" s="1416"/>
      <c r="OOE36" s="1416"/>
      <c r="OOF36" s="1416"/>
      <c r="OOG36" s="1417"/>
      <c r="OOH36" s="1430"/>
      <c r="OOI36" s="1430"/>
      <c r="OOJ36" s="1430"/>
      <c r="OON36" s="1416"/>
      <c r="OOO36" s="1416"/>
      <c r="OOP36" s="1416"/>
      <c r="OOQ36" s="1417"/>
      <c r="OOR36" s="1430"/>
      <c r="OOS36" s="1430"/>
      <c r="OOT36" s="1430"/>
      <c r="OOX36" s="1416"/>
      <c r="OOY36" s="1416"/>
      <c r="OOZ36" s="1416"/>
      <c r="OPA36" s="1417"/>
      <c r="OPB36" s="1430"/>
      <c r="OPC36" s="1430"/>
      <c r="OPD36" s="1430"/>
      <c r="OPH36" s="1416"/>
      <c r="OPI36" s="1416"/>
      <c r="OPJ36" s="1416"/>
      <c r="OPK36" s="1417"/>
      <c r="OPL36" s="1430"/>
      <c r="OPM36" s="1430"/>
      <c r="OPN36" s="1430"/>
      <c r="OPR36" s="1416"/>
      <c r="OPS36" s="1416"/>
      <c r="OPT36" s="1416"/>
      <c r="OPU36" s="1417"/>
      <c r="OPV36" s="1430"/>
      <c r="OPW36" s="1430"/>
      <c r="OPX36" s="1430"/>
      <c r="OQB36" s="1416"/>
      <c r="OQC36" s="1416"/>
      <c r="OQD36" s="1416"/>
      <c r="OQE36" s="1417"/>
      <c r="OQF36" s="1430"/>
      <c r="OQG36" s="1430"/>
      <c r="OQH36" s="1430"/>
      <c r="OQL36" s="1416"/>
      <c r="OQM36" s="1416"/>
      <c r="OQN36" s="1416"/>
      <c r="OQO36" s="1417"/>
      <c r="OQP36" s="1430"/>
      <c r="OQQ36" s="1430"/>
      <c r="OQR36" s="1430"/>
      <c r="OQV36" s="1416"/>
      <c r="OQW36" s="1416"/>
      <c r="OQX36" s="1416"/>
      <c r="OQY36" s="1417"/>
      <c r="OQZ36" s="1430"/>
      <c r="ORA36" s="1430"/>
      <c r="ORB36" s="1430"/>
      <c r="ORF36" s="1416"/>
      <c r="ORG36" s="1416"/>
      <c r="ORH36" s="1416"/>
      <c r="ORI36" s="1417"/>
      <c r="ORJ36" s="1430"/>
      <c r="ORK36" s="1430"/>
      <c r="ORL36" s="1430"/>
      <c r="ORP36" s="1416"/>
      <c r="ORQ36" s="1416"/>
      <c r="ORR36" s="1416"/>
      <c r="ORS36" s="1417"/>
      <c r="ORT36" s="1430"/>
      <c r="ORU36" s="1430"/>
      <c r="ORV36" s="1430"/>
      <c r="ORZ36" s="1416"/>
      <c r="OSA36" s="1416"/>
      <c r="OSB36" s="1416"/>
      <c r="OSC36" s="1417"/>
      <c r="OSD36" s="1430"/>
      <c r="OSE36" s="1430"/>
      <c r="OSF36" s="1430"/>
      <c r="OSJ36" s="1416"/>
      <c r="OSK36" s="1416"/>
      <c r="OSL36" s="1416"/>
      <c r="OSM36" s="1417"/>
      <c r="OSN36" s="1430"/>
      <c r="OSO36" s="1430"/>
      <c r="OSP36" s="1430"/>
      <c r="OST36" s="1416"/>
      <c r="OSU36" s="1416"/>
      <c r="OSV36" s="1416"/>
      <c r="OSW36" s="1417"/>
      <c r="OSX36" s="1430"/>
      <c r="OSY36" s="1430"/>
      <c r="OSZ36" s="1430"/>
      <c r="OTD36" s="1416"/>
      <c r="OTE36" s="1416"/>
      <c r="OTF36" s="1416"/>
      <c r="OTG36" s="1417"/>
      <c r="OTH36" s="1430"/>
      <c r="OTI36" s="1430"/>
      <c r="OTJ36" s="1430"/>
      <c r="OTN36" s="1416"/>
      <c r="OTO36" s="1416"/>
      <c r="OTP36" s="1416"/>
      <c r="OTQ36" s="1417"/>
      <c r="OTR36" s="1430"/>
      <c r="OTS36" s="1430"/>
      <c r="OTT36" s="1430"/>
      <c r="OTX36" s="1416"/>
      <c r="OTY36" s="1416"/>
      <c r="OTZ36" s="1416"/>
      <c r="OUA36" s="1417"/>
      <c r="OUB36" s="1430"/>
      <c r="OUC36" s="1430"/>
      <c r="OUD36" s="1430"/>
      <c r="OUH36" s="1416"/>
      <c r="OUI36" s="1416"/>
      <c r="OUJ36" s="1416"/>
      <c r="OUK36" s="1417"/>
      <c r="OUL36" s="1430"/>
      <c r="OUM36" s="1430"/>
      <c r="OUN36" s="1430"/>
      <c r="OUR36" s="1416"/>
      <c r="OUS36" s="1416"/>
      <c r="OUT36" s="1416"/>
      <c r="OUU36" s="1417"/>
      <c r="OUV36" s="1430"/>
      <c r="OUW36" s="1430"/>
      <c r="OUX36" s="1430"/>
      <c r="OVB36" s="1416"/>
      <c r="OVC36" s="1416"/>
      <c r="OVD36" s="1416"/>
      <c r="OVE36" s="1417"/>
      <c r="OVF36" s="1430"/>
      <c r="OVG36" s="1430"/>
      <c r="OVH36" s="1430"/>
      <c r="OVL36" s="1416"/>
      <c r="OVM36" s="1416"/>
      <c r="OVN36" s="1416"/>
      <c r="OVO36" s="1417"/>
      <c r="OVP36" s="1430"/>
      <c r="OVQ36" s="1430"/>
      <c r="OVR36" s="1430"/>
      <c r="OVV36" s="1416"/>
      <c r="OVW36" s="1416"/>
      <c r="OVX36" s="1416"/>
      <c r="OVY36" s="1417"/>
      <c r="OVZ36" s="1430"/>
      <c r="OWA36" s="1430"/>
      <c r="OWB36" s="1430"/>
      <c r="OWF36" s="1416"/>
      <c r="OWG36" s="1416"/>
      <c r="OWH36" s="1416"/>
      <c r="OWI36" s="1417"/>
      <c r="OWJ36" s="1430"/>
      <c r="OWK36" s="1430"/>
      <c r="OWL36" s="1430"/>
      <c r="OWP36" s="1416"/>
      <c r="OWQ36" s="1416"/>
      <c r="OWR36" s="1416"/>
      <c r="OWS36" s="1417"/>
      <c r="OWT36" s="1430"/>
      <c r="OWU36" s="1430"/>
      <c r="OWV36" s="1430"/>
      <c r="OWZ36" s="1416"/>
      <c r="OXA36" s="1416"/>
      <c r="OXB36" s="1416"/>
      <c r="OXC36" s="1417"/>
      <c r="OXD36" s="1430"/>
      <c r="OXE36" s="1430"/>
      <c r="OXF36" s="1430"/>
      <c r="OXJ36" s="1416"/>
      <c r="OXK36" s="1416"/>
      <c r="OXL36" s="1416"/>
      <c r="OXM36" s="1417"/>
      <c r="OXN36" s="1430"/>
      <c r="OXO36" s="1430"/>
      <c r="OXP36" s="1430"/>
      <c r="OXT36" s="1416"/>
      <c r="OXU36" s="1416"/>
      <c r="OXV36" s="1416"/>
      <c r="OXW36" s="1417"/>
      <c r="OXX36" s="1430"/>
      <c r="OXY36" s="1430"/>
      <c r="OXZ36" s="1430"/>
      <c r="OYD36" s="1416"/>
      <c r="OYE36" s="1416"/>
      <c r="OYF36" s="1416"/>
      <c r="OYG36" s="1417"/>
      <c r="OYH36" s="1430"/>
      <c r="OYI36" s="1430"/>
      <c r="OYJ36" s="1430"/>
      <c r="OYN36" s="1416"/>
      <c r="OYO36" s="1416"/>
      <c r="OYP36" s="1416"/>
      <c r="OYQ36" s="1417"/>
      <c r="OYR36" s="1430"/>
      <c r="OYS36" s="1430"/>
      <c r="OYT36" s="1430"/>
      <c r="OYX36" s="1416"/>
      <c r="OYY36" s="1416"/>
      <c r="OYZ36" s="1416"/>
      <c r="OZA36" s="1417"/>
      <c r="OZB36" s="1430"/>
      <c r="OZC36" s="1430"/>
      <c r="OZD36" s="1430"/>
      <c r="OZH36" s="1416"/>
      <c r="OZI36" s="1416"/>
      <c r="OZJ36" s="1416"/>
      <c r="OZK36" s="1417"/>
      <c r="OZL36" s="1430"/>
      <c r="OZM36" s="1430"/>
      <c r="OZN36" s="1430"/>
      <c r="OZR36" s="1416"/>
      <c r="OZS36" s="1416"/>
      <c r="OZT36" s="1416"/>
      <c r="OZU36" s="1417"/>
      <c r="OZV36" s="1430"/>
      <c r="OZW36" s="1430"/>
      <c r="OZX36" s="1430"/>
      <c r="PAB36" s="1416"/>
      <c r="PAC36" s="1416"/>
      <c r="PAD36" s="1416"/>
      <c r="PAE36" s="1417"/>
      <c r="PAF36" s="1430"/>
      <c r="PAG36" s="1430"/>
      <c r="PAH36" s="1430"/>
      <c r="PAL36" s="1416"/>
      <c r="PAM36" s="1416"/>
      <c r="PAN36" s="1416"/>
      <c r="PAO36" s="1417"/>
      <c r="PAP36" s="1430"/>
      <c r="PAQ36" s="1430"/>
      <c r="PAR36" s="1430"/>
      <c r="PAV36" s="1416"/>
      <c r="PAW36" s="1416"/>
      <c r="PAX36" s="1416"/>
      <c r="PAY36" s="1417"/>
      <c r="PAZ36" s="1430"/>
      <c r="PBA36" s="1430"/>
      <c r="PBB36" s="1430"/>
      <c r="PBF36" s="1416"/>
      <c r="PBG36" s="1416"/>
      <c r="PBH36" s="1416"/>
      <c r="PBI36" s="1417"/>
      <c r="PBJ36" s="1430"/>
      <c r="PBK36" s="1430"/>
      <c r="PBL36" s="1430"/>
      <c r="PBP36" s="1416"/>
      <c r="PBQ36" s="1416"/>
      <c r="PBR36" s="1416"/>
      <c r="PBS36" s="1417"/>
      <c r="PBT36" s="1430"/>
      <c r="PBU36" s="1430"/>
      <c r="PBV36" s="1430"/>
      <c r="PBZ36" s="1416"/>
      <c r="PCA36" s="1416"/>
      <c r="PCB36" s="1416"/>
      <c r="PCC36" s="1417"/>
      <c r="PCD36" s="1430"/>
      <c r="PCE36" s="1430"/>
      <c r="PCF36" s="1430"/>
      <c r="PCJ36" s="1416"/>
      <c r="PCK36" s="1416"/>
      <c r="PCL36" s="1416"/>
      <c r="PCM36" s="1417"/>
      <c r="PCN36" s="1430"/>
      <c r="PCO36" s="1430"/>
      <c r="PCP36" s="1430"/>
      <c r="PCT36" s="1416"/>
      <c r="PCU36" s="1416"/>
      <c r="PCV36" s="1416"/>
      <c r="PCW36" s="1417"/>
      <c r="PCX36" s="1430"/>
      <c r="PCY36" s="1430"/>
      <c r="PCZ36" s="1430"/>
      <c r="PDD36" s="1416"/>
      <c r="PDE36" s="1416"/>
      <c r="PDF36" s="1416"/>
      <c r="PDG36" s="1417"/>
      <c r="PDH36" s="1430"/>
      <c r="PDI36" s="1430"/>
      <c r="PDJ36" s="1430"/>
      <c r="PDN36" s="1416"/>
      <c r="PDO36" s="1416"/>
      <c r="PDP36" s="1416"/>
      <c r="PDQ36" s="1417"/>
      <c r="PDR36" s="1430"/>
      <c r="PDS36" s="1430"/>
      <c r="PDT36" s="1430"/>
      <c r="PDX36" s="1416"/>
      <c r="PDY36" s="1416"/>
      <c r="PDZ36" s="1416"/>
      <c r="PEA36" s="1417"/>
      <c r="PEB36" s="1430"/>
      <c r="PEC36" s="1430"/>
      <c r="PED36" s="1430"/>
      <c r="PEH36" s="1416"/>
      <c r="PEI36" s="1416"/>
      <c r="PEJ36" s="1416"/>
      <c r="PEK36" s="1417"/>
      <c r="PEL36" s="1430"/>
      <c r="PEM36" s="1430"/>
      <c r="PEN36" s="1430"/>
      <c r="PER36" s="1416"/>
      <c r="PES36" s="1416"/>
      <c r="PET36" s="1416"/>
      <c r="PEU36" s="1417"/>
      <c r="PEV36" s="1430"/>
      <c r="PEW36" s="1430"/>
      <c r="PEX36" s="1430"/>
      <c r="PFB36" s="1416"/>
      <c r="PFC36" s="1416"/>
      <c r="PFD36" s="1416"/>
      <c r="PFE36" s="1417"/>
      <c r="PFF36" s="1430"/>
      <c r="PFG36" s="1430"/>
      <c r="PFH36" s="1430"/>
      <c r="PFL36" s="1416"/>
      <c r="PFM36" s="1416"/>
      <c r="PFN36" s="1416"/>
      <c r="PFO36" s="1417"/>
      <c r="PFP36" s="1430"/>
      <c r="PFQ36" s="1430"/>
      <c r="PFR36" s="1430"/>
      <c r="PFV36" s="1416"/>
      <c r="PFW36" s="1416"/>
      <c r="PFX36" s="1416"/>
      <c r="PFY36" s="1417"/>
      <c r="PFZ36" s="1430"/>
      <c r="PGA36" s="1430"/>
      <c r="PGB36" s="1430"/>
      <c r="PGF36" s="1416"/>
      <c r="PGG36" s="1416"/>
      <c r="PGH36" s="1416"/>
      <c r="PGI36" s="1417"/>
      <c r="PGJ36" s="1430"/>
      <c r="PGK36" s="1430"/>
      <c r="PGL36" s="1430"/>
      <c r="PGP36" s="1416"/>
      <c r="PGQ36" s="1416"/>
      <c r="PGR36" s="1416"/>
      <c r="PGS36" s="1417"/>
      <c r="PGT36" s="1430"/>
      <c r="PGU36" s="1430"/>
      <c r="PGV36" s="1430"/>
      <c r="PGZ36" s="1416"/>
      <c r="PHA36" s="1416"/>
      <c r="PHB36" s="1416"/>
      <c r="PHC36" s="1417"/>
      <c r="PHD36" s="1430"/>
      <c r="PHE36" s="1430"/>
      <c r="PHF36" s="1430"/>
      <c r="PHJ36" s="1416"/>
      <c r="PHK36" s="1416"/>
      <c r="PHL36" s="1416"/>
      <c r="PHM36" s="1417"/>
      <c r="PHN36" s="1430"/>
      <c r="PHO36" s="1430"/>
      <c r="PHP36" s="1430"/>
      <c r="PHT36" s="1416"/>
      <c r="PHU36" s="1416"/>
      <c r="PHV36" s="1416"/>
      <c r="PHW36" s="1417"/>
      <c r="PHX36" s="1430"/>
      <c r="PHY36" s="1430"/>
      <c r="PHZ36" s="1430"/>
      <c r="PID36" s="1416"/>
      <c r="PIE36" s="1416"/>
      <c r="PIF36" s="1416"/>
      <c r="PIG36" s="1417"/>
      <c r="PIH36" s="1430"/>
      <c r="PII36" s="1430"/>
      <c r="PIJ36" s="1430"/>
      <c r="PIN36" s="1416"/>
      <c r="PIO36" s="1416"/>
      <c r="PIP36" s="1416"/>
      <c r="PIQ36" s="1417"/>
      <c r="PIR36" s="1430"/>
      <c r="PIS36" s="1430"/>
      <c r="PIT36" s="1430"/>
      <c r="PIX36" s="1416"/>
      <c r="PIY36" s="1416"/>
      <c r="PIZ36" s="1416"/>
      <c r="PJA36" s="1417"/>
      <c r="PJB36" s="1430"/>
      <c r="PJC36" s="1430"/>
      <c r="PJD36" s="1430"/>
      <c r="PJH36" s="1416"/>
      <c r="PJI36" s="1416"/>
      <c r="PJJ36" s="1416"/>
      <c r="PJK36" s="1417"/>
      <c r="PJL36" s="1430"/>
      <c r="PJM36" s="1430"/>
      <c r="PJN36" s="1430"/>
      <c r="PJR36" s="1416"/>
      <c r="PJS36" s="1416"/>
      <c r="PJT36" s="1416"/>
      <c r="PJU36" s="1417"/>
      <c r="PJV36" s="1430"/>
      <c r="PJW36" s="1430"/>
      <c r="PJX36" s="1430"/>
      <c r="PKB36" s="1416"/>
      <c r="PKC36" s="1416"/>
      <c r="PKD36" s="1416"/>
      <c r="PKE36" s="1417"/>
      <c r="PKF36" s="1430"/>
      <c r="PKG36" s="1430"/>
      <c r="PKH36" s="1430"/>
      <c r="PKL36" s="1416"/>
      <c r="PKM36" s="1416"/>
      <c r="PKN36" s="1416"/>
      <c r="PKO36" s="1417"/>
      <c r="PKP36" s="1430"/>
      <c r="PKQ36" s="1430"/>
      <c r="PKR36" s="1430"/>
      <c r="PKV36" s="1416"/>
      <c r="PKW36" s="1416"/>
      <c r="PKX36" s="1416"/>
      <c r="PKY36" s="1417"/>
      <c r="PKZ36" s="1430"/>
      <c r="PLA36" s="1430"/>
      <c r="PLB36" s="1430"/>
      <c r="PLF36" s="1416"/>
      <c r="PLG36" s="1416"/>
      <c r="PLH36" s="1416"/>
      <c r="PLI36" s="1417"/>
      <c r="PLJ36" s="1430"/>
      <c r="PLK36" s="1430"/>
      <c r="PLL36" s="1430"/>
      <c r="PLP36" s="1416"/>
      <c r="PLQ36" s="1416"/>
      <c r="PLR36" s="1416"/>
      <c r="PLS36" s="1417"/>
      <c r="PLT36" s="1430"/>
      <c r="PLU36" s="1430"/>
      <c r="PLV36" s="1430"/>
      <c r="PLZ36" s="1416"/>
      <c r="PMA36" s="1416"/>
      <c r="PMB36" s="1416"/>
      <c r="PMC36" s="1417"/>
      <c r="PMD36" s="1430"/>
      <c r="PME36" s="1430"/>
      <c r="PMF36" s="1430"/>
      <c r="PMJ36" s="1416"/>
      <c r="PMK36" s="1416"/>
      <c r="PML36" s="1416"/>
      <c r="PMM36" s="1417"/>
      <c r="PMN36" s="1430"/>
      <c r="PMO36" s="1430"/>
      <c r="PMP36" s="1430"/>
      <c r="PMT36" s="1416"/>
      <c r="PMU36" s="1416"/>
      <c r="PMV36" s="1416"/>
      <c r="PMW36" s="1417"/>
      <c r="PMX36" s="1430"/>
      <c r="PMY36" s="1430"/>
      <c r="PMZ36" s="1430"/>
      <c r="PND36" s="1416"/>
      <c r="PNE36" s="1416"/>
      <c r="PNF36" s="1416"/>
      <c r="PNG36" s="1417"/>
      <c r="PNH36" s="1430"/>
      <c r="PNI36" s="1430"/>
      <c r="PNJ36" s="1430"/>
      <c r="PNN36" s="1416"/>
      <c r="PNO36" s="1416"/>
      <c r="PNP36" s="1416"/>
      <c r="PNQ36" s="1417"/>
      <c r="PNR36" s="1430"/>
      <c r="PNS36" s="1430"/>
      <c r="PNT36" s="1430"/>
      <c r="PNX36" s="1416"/>
      <c r="PNY36" s="1416"/>
      <c r="PNZ36" s="1416"/>
      <c r="POA36" s="1417"/>
      <c r="POB36" s="1430"/>
      <c r="POC36" s="1430"/>
      <c r="POD36" s="1430"/>
      <c r="POH36" s="1416"/>
      <c r="POI36" s="1416"/>
      <c r="POJ36" s="1416"/>
      <c r="POK36" s="1417"/>
      <c r="POL36" s="1430"/>
      <c r="POM36" s="1430"/>
      <c r="PON36" s="1430"/>
      <c r="POR36" s="1416"/>
      <c r="POS36" s="1416"/>
      <c r="POT36" s="1416"/>
      <c r="POU36" s="1417"/>
      <c r="POV36" s="1430"/>
      <c r="POW36" s="1430"/>
      <c r="POX36" s="1430"/>
      <c r="PPB36" s="1416"/>
      <c r="PPC36" s="1416"/>
      <c r="PPD36" s="1416"/>
      <c r="PPE36" s="1417"/>
      <c r="PPF36" s="1430"/>
      <c r="PPG36" s="1430"/>
      <c r="PPH36" s="1430"/>
      <c r="PPL36" s="1416"/>
      <c r="PPM36" s="1416"/>
      <c r="PPN36" s="1416"/>
      <c r="PPO36" s="1417"/>
      <c r="PPP36" s="1430"/>
      <c r="PPQ36" s="1430"/>
      <c r="PPR36" s="1430"/>
      <c r="PPV36" s="1416"/>
      <c r="PPW36" s="1416"/>
      <c r="PPX36" s="1416"/>
      <c r="PPY36" s="1417"/>
      <c r="PPZ36" s="1430"/>
      <c r="PQA36" s="1430"/>
      <c r="PQB36" s="1430"/>
      <c r="PQF36" s="1416"/>
      <c r="PQG36" s="1416"/>
      <c r="PQH36" s="1416"/>
      <c r="PQI36" s="1417"/>
      <c r="PQJ36" s="1430"/>
      <c r="PQK36" s="1430"/>
      <c r="PQL36" s="1430"/>
      <c r="PQP36" s="1416"/>
      <c r="PQQ36" s="1416"/>
      <c r="PQR36" s="1416"/>
      <c r="PQS36" s="1417"/>
      <c r="PQT36" s="1430"/>
      <c r="PQU36" s="1430"/>
      <c r="PQV36" s="1430"/>
      <c r="PQZ36" s="1416"/>
      <c r="PRA36" s="1416"/>
      <c r="PRB36" s="1416"/>
      <c r="PRC36" s="1417"/>
      <c r="PRD36" s="1430"/>
      <c r="PRE36" s="1430"/>
      <c r="PRF36" s="1430"/>
      <c r="PRJ36" s="1416"/>
      <c r="PRK36" s="1416"/>
      <c r="PRL36" s="1416"/>
      <c r="PRM36" s="1417"/>
      <c r="PRN36" s="1430"/>
      <c r="PRO36" s="1430"/>
      <c r="PRP36" s="1430"/>
      <c r="PRT36" s="1416"/>
      <c r="PRU36" s="1416"/>
      <c r="PRV36" s="1416"/>
      <c r="PRW36" s="1417"/>
      <c r="PRX36" s="1430"/>
      <c r="PRY36" s="1430"/>
      <c r="PRZ36" s="1430"/>
      <c r="PSD36" s="1416"/>
      <c r="PSE36" s="1416"/>
      <c r="PSF36" s="1416"/>
      <c r="PSG36" s="1417"/>
      <c r="PSH36" s="1430"/>
      <c r="PSI36" s="1430"/>
      <c r="PSJ36" s="1430"/>
      <c r="PSN36" s="1416"/>
      <c r="PSO36" s="1416"/>
      <c r="PSP36" s="1416"/>
      <c r="PSQ36" s="1417"/>
      <c r="PSR36" s="1430"/>
      <c r="PSS36" s="1430"/>
      <c r="PST36" s="1430"/>
      <c r="PSX36" s="1416"/>
      <c r="PSY36" s="1416"/>
      <c r="PSZ36" s="1416"/>
      <c r="PTA36" s="1417"/>
      <c r="PTB36" s="1430"/>
      <c r="PTC36" s="1430"/>
      <c r="PTD36" s="1430"/>
      <c r="PTH36" s="1416"/>
      <c r="PTI36" s="1416"/>
      <c r="PTJ36" s="1416"/>
      <c r="PTK36" s="1417"/>
      <c r="PTL36" s="1430"/>
      <c r="PTM36" s="1430"/>
      <c r="PTN36" s="1430"/>
      <c r="PTR36" s="1416"/>
      <c r="PTS36" s="1416"/>
      <c r="PTT36" s="1416"/>
      <c r="PTU36" s="1417"/>
      <c r="PTV36" s="1430"/>
      <c r="PTW36" s="1430"/>
      <c r="PTX36" s="1430"/>
      <c r="PUB36" s="1416"/>
      <c r="PUC36" s="1416"/>
      <c r="PUD36" s="1416"/>
      <c r="PUE36" s="1417"/>
      <c r="PUF36" s="1430"/>
      <c r="PUG36" s="1430"/>
      <c r="PUH36" s="1430"/>
      <c r="PUL36" s="1416"/>
      <c r="PUM36" s="1416"/>
      <c r="PUN36" s="1416"/>
      <c r="PUO36" s="1417"/>
      <c r="PUP36" s="1430"/>
      <c r="PUQ36" s="1430"/>
      <c r="PUR36" s="1430"/>
      <c r="PUV36" s="1416"/>
      <c r="PUW36" s="1416"/>
      <c r="PUX36" s="1416"/>
      <c r="PUY36" s="1417"/>
      <c r="PUZ36" s="1430"/>
      <c r="PVA36" s="1430"/>
      <c r="PVB36" s="1430"/>
      <c r="PVF36" s="1416"/>
      <c r="PVG36" s="1416"/>
      <c r="PVH36" s="1416"/>
      <c r="PVI36" s="1417"/>
      <c r="PVJ36" s="1430"/>
      <c r="PVK36" s="1430"/>
      <c r="PVL36" s="1430"/>
      <c r="PVP36" s="1416"/>
      <c r="PVQ36" s="1416"/>
      <c r="PVR36" s="1416"/>
      <c r="PVS36" s="1417"/>
      <c r="PVT36" s="1430"/>
      <c r="PVU36" s="1430"/>
      <c r="PVV36" s="1430"/>
      <c r="PVZ36" s="1416"/>
      <c r="PWA36" s="1416"/>
      <c r="PWB36" s="1416"/>
      <c r="PWC36" s="1417"/>
      <c r="PWD36" s="1430"/>
      <c r="PWE36" s="1430"/>
      <c r="PWF36" s="1430"/>
      <c r="PWJ36" s="1416"/>
      <c r="PWK36" s="1416"/>
      <c r="PWL36" s="1416"/>
      <c r="PWM36" s="1417"/>
      <c r="PWN36" s="1430"/>
      <c r="PWO36" s="1430"/>
      <c r="PWP36" s="1430"/>
      <c r="PWT36" s="1416"/>
      <c r="PWU36" s="1416"/>
      <c r="PWV36" s="1416"/>
      <c r="PWW36" s="1417"/>
      <c r="PWX36" s="1430"/>
      <c r="PWY36" s="1430"/>
      <c r="PWZ36" s="1430"/>
      <c r="PXD36" s="1416"/>
      <c r="PXE36" s="1416"/>
      <c r="PXF36" s="1416"/>
      <c r="PXG36" s="1417"/>
      <c r="PXH36" s="1430"/>
      <c r="PXI36" s="1430"/>
      <c r="PXJ36" s="1430"/>
      <c r="PXN36" s="1416"/>
      <c r="PXO36" s="1416"/>
      <c r="PXP36" s="1416"/>
      <c r="PXQ36" s="1417"/>
      <c r="PXR36" s="1430"/>
      <c r="PXS36" s="1430"/>
      <c r="PXT36" s="1430"/>
      <c r="PXX36" s="1416"/>
      <c r="PXY36" s="1416"/>
      <c r="PXZ36" s="1416"/>
      <c r="PYA36" s="1417"/>
      <c r="PYB36" s="1430"/>
      <c r="PYC36" s="1430"/>
      <c r="PYD36" s="1430"/>
      <c r="PYH36" s="1416"/>
      <c r="PYI36" s="1416"/>
      <c r="PYJ36" s="1416"/>
      <c r="PYK36" s="1417"/>
      <c r="PYL36" s="1430"/>
      <c r="PYM36" s="1430"/>
      <c r="PYN36" s="1430"/>
      <c r="PYR36" s="1416"/>
      <c r="PYS36" s="1416"/>
      <c r="PYT36" s="1416"/>
      <c r="PYU36" s="1417"/>
      <c r="PYV36" s="1430"/>
      <c r="PYW36" s="1430"/>
      <c r="PYX36" s="1430"/>
      <c r="PZB36" s="1416"/>
      <c r="PZC36" s="1416"/>
      <c r="PZD36" s="1416"/>
      <c r="PZE36" s="1417"/>
      <c r="PZF36" s="1430"/>
      <c r="PZG36" s="1430"/>
      <c r="PZH36" s="1430"/>
      <c r="PZL36" s="1416"/>
      <c r="PZM36" s="1416"/>
      <c r="PZN36" s="1416"/>
      <c r="PZO36" s="1417"/>
      <c r="PZP36" s="1430"/>
      <c r="PZQ36" s="1430"/>
      <c r="PZR36" s="1430"/>
      <c r="PZV36" s="1416"/>
      <c r="PZW36" s="1416"/>
      <c r="PZX36" s="1416"/>
      <c r="PZY36" s="1417"/>
      <c r="PZZ36" s="1430"/>
      <c r="QAA36" s="1430"/>
      <c r="QAB36" s="1430"/>
      <c r="QAF36" s="1416"/>
      <c r="QAG36" s="1416"/>
      <c r="QAH36" s="1416"/>
      <c r="QAI36" s="1417"/>
      <c r="QAJ36" s="1430"/>
      <c r="QAK36" s="1430"/>
      <c r="QAL36" s="1430"/>
      <c r="QAP36" s="1416"/>
      <c r="QAQ36" s="1416"/>
      <c r="QAR36" s="1416"/>
      <c r="QAS36" s="1417"/>
      <c r="QAT36" s="1430"/>
      <c r="QAU36" s="1430"/>
      <c r="QAV36" s="1430"/>
      <c r="QAZ36" s="1416"/>
      <c r="QBA36" s="1416"/>
      <c r="QBB36" s="1416"/>
      <c r="QBC36" s="1417"/>
      <c r="QBD36" s="1430"/>
      <c r="QBE36" s="1430"/>
      <c r="QBF36" s="1430"/>
      <c r="QBJ36" s="1416"/>
      <c r="QBK36" s="1416"/>
      <c r="QBL36" s="1416"/>
      <c r="QBM36" s="1417"/>
      <c r="QBN36" s="1430"/>
      <c r="QBO36" s="1430"/>
      <c r="QBP36" s="1430"/>
      <c r="QBT36" s="1416"/>
      <c r="QBU36" s="1416"/>
      <c r="QBV36" s="1416"/>
      <c r="QBW36" s="1417"/>
      <c r="QBX36" s="1430"/>
      <c r="QBY36" s="1430"/>
      <c r="QBZ36" s="1430"/>
      <c r="QCD36" s="1416"/>
      <c r="QCE36" s="1416"/>
      <c r="QCF36" s="1416"/>
      <c r="QCG36" s="1417"/>
      <c r="QCH36" s="1430"/>
      <c r="QCI36" s="1430"/>
      <c r="QCJ36" s="1430"/>
      <c r="QCN36" s="1416"/>
      <c r="QCO36" s="1416"/>
      <c r="QCP36" s="1416"/>
      <c r="QCQ36" s="1417"/>
      <c r="QCR36" s="1430"/>
      <c r="QCS36" s="1430"/>
      <c r="QCT36" s="1430"/>
      <c r="QCX36" s="1416"/>
      <c r="QCY36" s="1416"/>
      <c r="QCZ36" s="1416"/>
      <c r="QDA36" s="1417"/>
      <c r="QDB36" s="1430"/>
      <c r="QDC36" s="1430"/>
      <c r="QDD36" s="1430"/>
      <c r="QDH36" s="1416"/>
      <c r="QDI36" s="1416"/>
      <c r="QDJ36" s="1416"/>
      <c r="QDK36" s="1417"/>
      <c r="QDL36" s="1430"/>
      <c r="QDM36" s="1430"/>
      <c r="QDN36" s="1430"/>
      <c r="QDR36" s="1416"/>
      <c r="QDS36" s="1416"/>
      <c r="QDT36" s="1416"/>
      <c r="QDU36" s="1417"/>
      <c r="QDV36" s="1430"/>
      <c r="QDW36" s="1430"/>
      <c r="QDX36" s="1430"/>
      <c r="QEB36" s="1416"/>
      <c r="QEC36" s="1416"/>
      <c r="QED36" s="1416"/>
      <c r="QEE36" s="1417"/>
      <c r="QEF36" s="1430"/>
      <c r="QEG36" s="1430"/>
      <c r="QEH36" s="1430"/>
      <c r="QEL36" s="1416"/>
      <c r="QEM36" s="1416"/>
      <c r="QEN36" s="1416"/>
      <c r="QEO36" s="1417"/>
      <c r="QEP36" s="1430"/>
      <c r="QEQ36" s="1430"/>
      <c r="QER36" s="1430"/>
      <c r="QEV36" s="1416"/>
      <c r="QEW36" s="1416"/>
      <c r="QEX36" s="1416"/>
      <c r="QEY36" s="1417"/>
      <c r="QEZ36" s="1430"/>
      <c r="QFA36" s="1430"/>
      <c r="QFB36" s="1430"/>
      <c r="QFF36" s="1416"/>
      <c r="QFG36" s="1416"/>
      <c r="QFH36" s="1416"/>
      <c r="QFI36" s="1417"/>
      <c r="QFJ36" s="1430"/>
      <c r="QFK36" s="1430"/>
      <c r="QFL36" s="1430"/>
      <c r="QFP36" s="1416"/>
      <c r="QFQ36" s="1416"/>
      <c r="QFR36" s="1416"/>
      <c r="QFS36" s="1417"/>
      <c r="QFT36" s="1430"/>
      <c r="QFU36" s="1430"/>
      <c r="QFV36" s="1430"/>
      <c r="QFZ36" s="1416"/>
      <c r="QGA36" s="1416"/>
      <c r="QGB36" s="1416"/>
      <c r="QGC36" s="1417"/>
      <c r="QGD36" s="1430"/>
      <c r="QGE36" s="1430"/>
      <c r="QGF36" s="1430"/>
      <c r="QGJ36" s="1416"/>
      <c r="QGK36" s="1416"/>
      <c r="QGL36" s="1416"/>
      <c r="QGM36" s="1417"/>
      <c r="QGN36" s="1430"/>
      <c r="QGO36" s="1430"/>
      <c r="QGP36" s="1430"/>
      <c r="QGT36" s="1416"/>
      <c r="QGU36" s="1416"/>
      <c r="QGV36" s="1416"/>
      <c r="QGW36" s="1417"/>
      <c r="QGX36" s="1430"/>
      <c r="QGY36" s="1430"/>
      <c r="QGZ36" s="1430"/>
      <c r="QHD36" s="1416"/>
      <c r="QHE36" s="1416"/>
      <c r="QHF36" s="1416"/>
      <c r="QHG36" s="1417"/>
      <c r="QHH36" s="1430"/>
      <c r="QHI36" s="1430"/>
      <c r="QHJ36" s="1430"/>
      <c r="QHN36" s="1416"/>
      <c r="QHO36" s="1416"/>
      <c r="QHP36" s="1416"/>
      <c r="QHQ36" s="1417"/>
      <c r="QHR36" s="1430"/>
      <c r="QHS36" s="1430"/>
      <c r="QHT36" s="1430"/>
      <c r="QHX36" s="1416"/>
      <c r="QHY36" s="1416"/>
      <c r="QHZ36" s="1416"/>
      <c r="QIA36" s="1417"/>
      <c r="QIB36" s="1430"/>
      <c r="QIC36" s="1430"/>
      <c r="QID36" s="1430"/>
      <c r="QIH36" s="1416"/>
      <c r="QII36" s="1416"/>
      <c r="QIJ36" s="1416"/>
      <c r="QIK36" s="1417"/>
      <c r="QIL36" s="1430"/>
      <c r="QIM36" s="1430"/>
      <c r="QIN36" s="1430"/>
      <c r="QIR36" s="1416"/>
      <c r="QIS36" s="1416"/>
      <c r="QIT36" s="1416"/>
      <c r="QIU36" s="1417"/>
      <c r="QIV36" s="1430"/>
      <c r="QIW36" s="1430"/>
      <c r="QIX36" s="1430"/>
      <c r="QJB36" s="1416"/>
      <c r="QJC36" s="1416"/>
      <c r="QJD36" s="1416"/>
      <c r="QJE36" s="1417"/>
      <c r="QJF36" s="1430"/>
      <c r="QJG36" s="1430"/>
      <c r="QJH36" s="1430"/>
      <c r="QJL36" s="1416"/>
      <c r="QJM36" s="1416"/>
      <c r="QJN36" s="1416"/>
      <c r="QJO36" s="1417"/>
      <c r="QJP36" s="1430"/>
      <c r="QJQ36" s="1430"/>
      <c r="QJR36" s="1430"/>
      <c r="QJV36" s="1416"/>
      <c r="QJW36" s="1416"/>
      <c r="QJX36" s="1416"/>
      <c r="QJY36" s="1417"/>
      <c r="QJZ36" s="1430"/>
      <c r="QKA36" s="1430"/>
      <c r="QKB36" s="1430"/>
      <c r="QKF36" s="1416"/>
      <c r="QKG36" s="1416"/>
      <c r="QKH36" s="1416"/>
      <c r="QKI36" s="1417"/>
      <c r="QKJ36" s="1430"/>
      <c r="QKK36" s="1430"/>
      <c r="QKL36" s="1430"/>
      <c r="QKP36" s="1416"/>
      <c r="QKQ36" s="1416"/>
      <c r="QKR36" s="1416"/>
      <c r="QKS36" s="1417"/>
      <c r="QKT36" s="1430"/>
      <c r="QKU36" s="1430"/>
      <c r="QKV36" s="1430"/>
      <c r="QKZ36" s="1416"/>
      <c r="QLA36" s="1416"/>
      <c r="QLB36" s="1416"/>
      <c r="QLC36" s="1417"/>
      <c r="QLD36" s="1430"/>
      <c r="QLE36" s="1430"/>
      <c r="QLF36" s="1430"/>
      <c r="QLJ36" s="1416"/>
      <c r="QLK36" s="1416"/>
      <c r="QLL36" s="1416"/>
      <c r="QLM36" s="1417"/>
      <c r="QLN36" s="1430"/>
      <c r="QLO36" s="1430"/>
      <c r="QLP36" s="1430"/>
      <c r="QLT36" s="1416"/>
      <c r="QLU36" s="1416"/>
      <c r="QLV36" s="1416"/>
      <c r="QLW36" s="1417"/>
      <c r="QLX36" s="1430"/>
      <c r="QLY36" s="1430"/>
      <c r="QLZ36" s="1430"/>
      <c r="QMD36" s="1416"/>
      <c r="QME36" s="1416"/>
      <c r="QMF36" s="1416"/>
      <c r="QMG36" s="1417"/>
      <c r="QMH36" s="1430"/>
      <c r="QMI36" s="1430"/>
      <c r="QMJ36" s="1430"/>
      <c r="QMN36" s="1416"/>
      <c r="QMO36" s="1416"/>
      <c r="QMP36" s="1416"/>
      <c r="QMQ36" s="1417"/>
      <c r="QMR36" s="1430"/>
      <c r="QMS36" s="1430"/>
      <c r="QMT36" s="1430"/>
      <c r="QMX36" s="1416"/>
      <c r="QMY36" s="1416"/>
      <c r="QMZ36" s="1416"/>
      <c r="QNA36" s="1417"/>
      <c r="QNB36" s="1430"/>
      <c r="QNC36" s="1430"/>
      <c r="QND36" s="1430"/>
      <c r="QNH36" s="1416"/>
      <c r="QNI36" s="1416"/>
      <c r="QNJ36" s="1416"/>
      <c r="QNK36" s="1417"/>
      <c r="QNL36" s="1430"/>
      <c r="QNM36" s="1430"/>
      <c r="QNN36" s="1430"/>
      <c r="QNR36" s="1416"/>
      <c r="QNS36" s="1416"/>
      <c r="QNT36" s="1416"/>
      <c r="QNU36" s="1417"/>
      <c r="QNV36" s="1430"/>
      <c r="QNW36" s="1430"/>
      <c r="QNX36" s="1430"/>
      <c r="QOB36" s="1416"/>
      <c r="QOC36" s="1416"/>
      <c r="QOD36" s="1416"/>
      <c r="QOE36" s="1417"/>
      <c r="QOF36" s="1430"/>
      <c r="QOG36" s="1430"/>
      <c r="QOH36" s="1430"/>
      <c r="QOL36" s="1416"/>
      <c r="QOM36" s="1416"/>
      <c r="QON36" s="1416"/>
      <c r="QOO36" s="1417"/>
      <c r="QOP36" s="1430"/>
      <c r="QOQ36" s="1430"/>
      <c r="QOR36" s="1430"/>
      <c r="QOV36" s="1416"/>
      <c r="QOW36" s="1416"/>
      <c r="QOX36" s="1416"/>
      <c r="QOY36" s="1417"/>
      <c r="QOZ36" s="1430"/>
      <c r="QPA36" s="1430"/>
      <c r="QPB36" s="1430"/>
      <c r="QPF36" s="1416"/>
      <c r="QPG36" s="1416"/>
      <c r="QPH36" s="1416"/>
      <c r="QPI36" s="1417"/>
      <c r="QPJ36" s="1430"/>
      <c r="QPK36" s="1430"/>
      <c r="QPL36" s="1430"/>
      <c r="QPP36" s="1416"/>
      <c r="QPQ36" s="1416"/>
      <c r="QPR36" s="1416"/>
      <c r="QPS36" s="1417"/>
      <c r="QPT36" s="1430"/>
      <c r="QPU36" s="1430"/>
      <c r="QPV36" s="1430"/>
      <c r="QPZ36" s="1416"/>
      <c r="QQA36" s="1416"/>
      <c r="QQB36" s="1416"/>
      <c r="QQC36" s="1417"/>
      <c r="QQD36" s="1430"/>
      <c r="QQE36" s="1430"/>
      <c r="QQF36" s="1430"/>
      <c r="QQJ36" s="1416"/>
      <c r="QQK36" s="1416"/>
      <c r="QQL36" s="1416"/>
      <c r="QQM36" s="1417"/>
      <c r="QQN36" s="1430"/>
      <c r="QQO36" s="1430"/>
      <c r="QQP36" s="1430"/>
      <c r="QQT36" s="1416"/>
      <c r="QQU36" s="1416"/>
      <c r="QQV36" s="1416"/>
      <c r="QQW36" s="1417"/>
      <c r="QQX36" s="1430"/>
      <c r="QQY36" s="1430"/>
      <c r="QQZ36" s="1430"/>
      <c r="QRD36" s="1416"/>
      <c r="QRE36" s="1416"/>
      <c r="QRF36" s="1416"/>
      <c r="QRG36" s="1417"/>
      <c r="QRH36" s="1430"/>
      <c r="QRI36" s="1430"/>
      <c r="QRJ36" s="1430"/>
      <c r="QRN36" s="1416"/>
      <c r="QRO36" s="1416"/>
      <c r="QRP36" s="1416"/>
      <c r="QRQ36" s="1417"/>
      <c r="QRR36" s="1430"/>
      <c r="QRS36" s="1430"/>
      <c r="QRT36" s="1430"/>
      <c r="QRX36" s="1416"/>
      <c r="QRY36" s="1416"/>
      <c r="QRZ36" s="1416"/>
      <c r="QSA36" s="1417"/>
      <c r="QSB36" s="1430"/>
      <c r="QSC36" s="1430"/>
      <c r="QSD36" s="1430"/>
      <c r="QSH36" s="1416"/>
      <c r="QSI36" s="1416"/>
      <c r="QSJ36" s="1416"/>
      <c r="QSK36" s="1417"/>
      <c r="QSL36" s="1430"/>
      <c r="QSM36" s="1430"/>
      <c r="QSN36" s="1430"/>
      <c r="QSR36" s="1416"/>
      <c r="QSS36" s="1416"/>
      <c r="QST36" s="1416"/>
      <c r="QSU36" s="1417"/>
      <c r="QSV36" s="1430"/>
      <c r="QSW36" s="1430"/>
      <c r="QSX36" s="1430"/>
      <c r="QTB36" s="1416"/>
      <c r="QTC36" s="1416"/>
      <c r="QTD36" s="1416"/>
      <c r="QTE36" s="1417"/>
      <c r="QTF36" s="1430"/>
      <c r="QTG36" s="1430"/>
      <c r="QTH36" s="1430"/>
      <c r="QTL36" s="1416"/>
      <c r="QTM36" s="1416"/>
      <c r="QTN36" s="1416"/>
      <c r="QTO36" s="1417"/>
      <c r="QTP36" s="1430"/>
      <c r="QTQ36" s="1430"/>
      <c r="QTR36" s="1430"/>
      <c r="QTV36" s="1416"/>
      <c r="QTW36" s="1416"/>
      <c r="QTX36" s="1416"/>
      <c r="QTY36" s="1417"/>
      <c r="QTZ36" s="1430"/>
      <c r="QUA36" s="1430"/>
      <c r="QUB36" s="1430"/>
      <c r="QUF36" s="1416"/>
      <c r="QUG36" s="1416"/>
      <c r="QUH36" s="1416"/>
      <c r="QUI36" s="1417"/>
      <c r="QUJ36" s="1430"/>
      <c r="QUK36" s="1430"/>
      <c r="QUL36" s="1430"/>
      <c r="QUP36" s="1416"/>
      <c r="QUQ36" s="1416"/>
      <c r="QUR36" s="1416"/>
      <c r="QUS36" s="1417"/>
      <c r="QUT36" s="1430"/>
      <c r="QUU36" s="1430"/>
      <c r="QUV36" s="1430"/>
      <c r="QUZ36" s="1416"/>
      <c r="QVA36" s="1416"/>
      <c r="QVB36" s="1416"/>
      <c r="QVC36" s="1417"/>
      <c r="QVD36" s="1430"/>
      <c r="QVE36" s="1430"/>
      <c r="QVF36" s="1430"/>
      <c r="QVJ36" s="1416"/>
      <c r="QVK36" s="1416"/>
      <c r="QVL36" s="1416"/>
      <c r="QVM36" s="1417"/>
      <c r="QVN36" s="1430"/>
      <c r="QVO36" s="1430"/>
      <c r="QVP36" s="1430"/>
      <c r="QVT36" s="1416"/>
      <c r="QVU36" s="1416"/>
      <c r="QVV36" s="1416"/>
      <c r="QVW36" s="1417"/>
      <c r="QVX36" s="1430"/>
      <c r="QVY36" s="1430"/>
      <c r="QVZ36" s="1430"/>
      <c r="QWD36" s="1416"/>
      <c r="QWE36" s="1416"/>
      <c r="QWF36" s="1416"/>
      <c r="QWG36" s="1417"/>
      <c r="QWH36" s="1430"/>
      <c r="QWI36" s="1430"/>
      <c r="QWJ36" s="1430"/>
      <c r="QWN36" s="1416"/>
      <c r="QWO36" s="1416"/>
      <c r="QWP36" s="1416"/>
      <c r="QWQ36" s="1417"/>
      <c r="QWR36" s="1430"/>
      <c r="QWS36" s="1430"/>
      <c r="QWT36" s="1430"/>
      <c r="QWX36" s="1416"/>
      <c r="QWY36" s="1416"/>
      <c r="QWZ36" s="1416"/>
      <c r="QXA36" s="1417"/>
      <c r="QXB36" s="1430"/>
      <c r="QXC36" s="1430"/>
      <c r="QXD36" s="1430"/>
      <c r="QXH36" s="1416"/>
      <c r="QXI36" s="1416"/>
      <c r="QXJ36" s="1416"/>
      <c r="QXK36" s="1417"/>
      <c r="QXL36" s="1430"/>
      <c r="QXM36" s="1430"/>
      <c r="QXN36" s="1430"/>
      <c r="QXR36" s="1416"/>
      <c r="QXS36" s="1416"/>
      <c r="QXT36" s="1416"/>
      <c r="QXU36" s="1417"/>
      <c r="QXV36" s="1430"/>
      <c r="QXW36" s="1430"/>
      <c r="QXX36" s="1430"/>
      <c r="QYB36" s="1416"/>
      <c r="QYC36" s="1416"/>
      <c r="QYD36" s="1416"/>
      <c r="QYE36" s="1417"/>
      <c r="QYF36" s="1430"/>
      <c r="QYG36" s="1430"/>
      <c r="QYH36" s="1430"/>
      <c r="QYL36" s="1416"/>
      <c r="QYM36" s="1416"/>
      <c r="QYN36" s="1416"/>
      <c r="QYO36" s="1417"/>
      <c r="QYP36" s="1430"/>
      <c r="QYQ36" s="1430"/>
      <c r="QYR36" s="1430"/>
      <c r="QYV36" s="1416"/>
      <c r="QYW36" s="1416"/>
      <c r="QYX36" s="1416"/>
      <c r="QYY36" s="1417"/>
      <c r="QYZ36" s="1430"/>
      <c r="QZA36" s="1430"/>
      <c r="QZB36" s="1430"/>
      <c r="QZF36" s="1416"/>
      <c r="QZG36" s="1416"/>
      <c r="QZH36" s="1416"/>
      <c r="QZI36" s="1417"/>
      <c r="QZJ36" s="1430"/>
      <c r="QZK36" s="1430"/>
      <c r="QZL36" s="1430"/>
      <c r="QZP36" s="1416"/>
      <c r="QZQ36" s="1416"/>
      <c r="QZR36" s="1416"/>
      <c r="QZS36" s="1417"/>
      <c r="QZT36" s="1430"/>
      <c r="QZU36" s="1430"/>
      <c r="QZV36" s="1430"/>
      <c r="QZZ36" s="1416"/>
      <c r="RAA36" s="1416"/>
      <c r="RAB36" s="1416"/>
      <c r="RAC36" s="1417"/>
      <c r="RAD36" s="1430"/>
      <c r="RAE36" s="1430"/>
      <c r="RAF36" s="1430"/>
      <c r="RAJ36" s="1416"/>
      <c r="RAK36" s="1416"/>
      <c r="RAL36" s="1416"/>
      <c r="RAM36" s="1417"/>
      <c r="RAN36" s="1430"/>
      <c r="RAO36" s="1430"/>
      <c r="RAP36" s="1430"/>
      <c r="RAT36" s="1416"/>
      <c r="RAU36" s="1416"/>
      <c r="RAV36" s="1416"/>
      <c r="RAW36" s="1417"/>
      <c r="RAX36" s="1430"/>
      <c r="RAY36" s="1430"/>
      <c r="RAZ36" s="1430"/>
      <c r="RBD36" s="1416"/>
      <c r="RBE36" s="1416"/>
      <c r="RBF36" s="1416"/>
      <c r="RBG36" s="1417"/>
      <c r="RBH36" s="1430"/>
      <c r="RBI36" s="1430"/>
      <c r="RBJ36" s="1430"/>
      <c r="RBN36" s="1416"/>
      <c r="RBO36" s="1416"/>
      <c r="RBP36" s="1416"/>
      <c r="RBQ36" s="1417"/>
      <c r="RBR36" s="1430"/>
      <c r="RBS36" s="1430"/>
      <c r="RBT36" s="1430"/>
      <c r="RBX36" s="1416"/>
      <c r="RBY36" s="1416"/>
      <c r="RBZ36" s="1416"/>
      <c r="RCA36" s="1417"/>
      <c r="RCB36" s="1430"/>
      <c r="RCC36" s="1430"/>
      <c r="RCD36" s="1430"/>
      <c r="RCH36" s="1416"/>
      <c r="RCI36" s="1416"/>
      <c r="RCJ36" s="1416"/>
      <c r="RCK36" s="1417"/>
      <c r="RCL36" s="1430"/>
      <c r="RCM36" s="1430"/>
      <c r="RCN36" s="1430"/>
      <c r="RCR36" s="1416"/>
      <c r="RCS36" s="1416"/>
      <c r="RCT36" s="1416"/>
      <c r="RCU36" s="1417"/>
      <c r="RCV36" s="1430"/>
      <c r="RCW36" s="1430"/>
      <c r="RCX36" s="1430"/>
      <c r="RDB36" s="1416"/>
      <c r="RDC36" s="1416"/>
      <c r="RDD36" s="1416"/>
      <c r="RDE36" s="1417"/>
      <c r="RDF36" s="1430"/>
      <c r="RDG36" s="1430"/>
      <c r="RDH36" s="1430"/>
      <c r="RDL36" s="1416"/>
      <c r="RDM36" s="1416"/>
      <c r="RDN36" s="1416"/>
      <c r="RDO36" s="1417"/>
      <c r="RDP36" s="1430"/>
      <c r="RDQ36" s="1430"/>
      <c r="RDR36" s="1430"/>
      <c r="RDV36" s="1416"/>
      <c r="RDW36" s="1416"/>
      <c r="RDX36" s="1416"/>
      <c r="RDY36" s="1417"/>
      <c r="RDZ36" s="1430"/>
      <c r="REA36" s="1430"/>
      <c r="REB36" s="1430"/>
      <c r="REF36" s="1416"/>
      <c r="REG36" s="1416"/>
      <c r="REH36" s="1416"/>
      <c r="REI36" s="1417"/>
      <c r="REJ36" s="1430"/>
      <c r="REK36" s="1430"/>
      <c r="REL36" s="1430"/>
      <c r="REP36" s="1416"/>
      <c r="REQ36" s="1416"/>
      <c r="RER36" s="1416"/>
      <c r="RES36" s="1417"/>
      <c r="RET36" s="1430"/>
      <c r="REU36" s="1430"/>
      <c r="REV36" s="1430"/>
      <c r="REZ36" s="1416"/>
      <c r="RFA36" s="1416"/>
      <c r="RFB36" s="1416"/>
      <c r="RFC36" s="1417"/>
      <c r="RFD36" s="1430"/>
      <c r="RFE36" s="1430"/>
      <c r="RFF36" s="1430"/>
      <c r="RFJ36" s="1416"/>
      <c r="RFK36" s="1416"/>
      <c r="RFL36" s="1416"/>
      <c r="RFM36" s="1417"/>
      <c r="RFN36" s="1430"/>
      <c r="RFO36" s="1430"/>
      <c r="RFP36" s="1430"/>
      <c r="RFT36" s="1416"/>
      <c r="RFU36" s="1416"/>
      <c r="RFV36" s="1416"/>
      <c r="RFW36" s="1417"/>
      <c r="RFX36" s="1430"/>
      <c r="RFY36" s="1430"/>
      <c r="RFZ36" s="1430"/>
      <c r="RGD36" s="1416"/>
      <c r="RGE36" s="1416"/>
      <c r="RGF36" s="1416"/>
      <c r="RGG36" s="1417"/>
      <c r="RGH36" s="1430"/>
      <c r="RGI36" s="1430"/>
      <c r="RGJ36" s="1430"/>
      <c r="RGN36" s="1416"/>
      <c r="RGO36" s="1416"/>
      <c r="RGP36" s="1416"/>
      <c r="RGQ36" s="1417"/>
      <c r="RGR36" s="1430"/>
      <c r="RGS36" s="1430"/>
      <c r="RGT36" s="1430"/>
      <c r="RGX36" s="1416"/>
      <c r="RGY36" s="1416"/>
      <c r="RGZ36" s="1416"/>
      <c r="RHA36" s="1417"/>
      <c r="RHB36" s="1430"/>
      <c r="RHC36" s="1430"/>
      <c r="RHD36" s="1430"/>
      <c r="RHH36" s="1416"/>
      <c r="RHI36" s="1416"/>
      <c r="RHJ36" s="1416"/>
      <c r="RHK36" s="1417"/>
      <c r="RHL36" s="1430"/>
      <c r="RHM36" s="1430"/>
      <c r="RHN36" s="1430"/>
      <c r="RHR36" s="1416"/>
      <c r="RHS36" s="1416"/>
      <c r="RHT36" s="1416"/>
      <c r="RHU36" s="1417"/>
      <c r="RHV36" s="1430"/>
      <c r="RHW36" s="1430"/>
      <c r="RHX36" s="1430"/>
      <c r="RIB36" s="1416"/>
      <c r="RIC36" s="1416"/>
      <c r="RID36" s="1416"/>
      <c r="RIE36" s="1417"/>
      <c r="RIF36" s="1430"/>
      <c r="RIG36" s="1430"/>
      <c r="RIH36" s="1430"/>
      <c r="RIL36" s="1416"/>
      <c r="RIM36" s="1416"/>
      <c r="RIN36" s="1416"/>
      <c r="RIO36" s="1417"/>
      <c r="RIP36" s="1430"/>
      <c r="RIQ36" s="1430"/>
      <c r="RIR36" s="1430"/>
      <c r="RIV36" s="1416"/>
      <c r="RIW36" s="1416"/>
      <c r="RIX36" s="1416"/>
      <c r="RIY36" s="1417"/>
      <c r="RIZ36" s="1430"/>
      <c r="RJA36" s="1430"/>
      <c r="RJB36" s="1430"/>
      <c r="RJF36" s="1416"/>
      <c r="RJG36" s="1416"/>
      <c r="RJH36" s="1416"/>
      <c r="RJI36" s="1417"/>
      <c r="RJJ36" s="1430"/>
      <c r="RJK36" s="1430"/>
      <c r="RJL36" s="1430"/>
      <c r="RJP36" s="1416"/>
      <c r="RJQ36" s="1416"/>
      <c r="RJR36" s="1416"/>
      <c r="RJS36" s="1417"/>
      <c r="RJT36" s="1430"/>
      <c r="RJU36" s="1430"/>
      <c r="RJV36" s="1430"/>
      <c r="RJZ36" s="1416"/>
      <c r="RKA36" s="1416"/>
      <c r="RKB36" s="1416"/>
      <c r="RKC36" s="1417"/>
      <c r="RKD36" s="1430"/>
      <c r="RKE36" s="1430"/>
      <c r="RKF36" s="1430"/>
      <c r="RKJ36" s="1416"/>
      <c r="RKK36" s="1416"/>
      <c r="RKL36" s="1416"/>
      <c r="RKM36" s="1417"/>
      <c r="RKN36" s="1430"/>
      <c r="RKO36" s="1430"/>
      <c r="RKP36" s="1430"/>
      <c r="RKT36" s="1416"/>
      <c r="RKU36" s="1416"/>
      <c r="RKV36" s="1416"/>
      <c r="RKW36" s="1417"/>
      <c r="RKX36" s="1430"/>
      <c r="RKY36" s="1430"/>
      <c r="RKZ36" s="1430"/>
      <c r="RLD36" s="1416"/>
      <c r="RLE36" s="1416"/>
      <c r="RLF36" s="1416"/>
      <c r="RLG36" s="1417"/>
      <c r="RLH36" s="1430"/>
      <c r="RLI36" s="1430"/>
      <c r="RLJ36" s="1430"/>
      <c r="RLN36" s="1416"/>
      <c r="RLO36" s="1416"/>
      <c r="RLP36" s="1416"/>
      <c r="RLQ36" s="1417"/>
      <c r="RLR36" s="1430"/>
      <c r="RLS36" s="1430"/>
      <c r="RLT36" s="1430"/>
      <c r="RLX36" s="1416"/>
      <c r="RLY36" s="1416"/>
      <c r="RLZ36" s="1416"/>
      <c r="RMA36" s="1417"/>
      <c r="RMB36" s="1430"/>
      <c r="RMC36" s="1430"/>
      <c r="RMD36" s="1430"/>
      <c r="RMH36" s="1416"/>
      <c r="RMI36" s="1416"/>
      <c r="RMJ36" s="1416"/>
      <c r="RMK36" s="1417"/>
      <c r="RML36" s="1430"/>
      <c r="RMM36" s="1430"/>
      <c r="RMN36" s="1430"/>
      <c r="RMR36" s="1416"/>
      <c r="RMS36" s="1416"/>
      <c r="RMT36" s="1416"/>
      <c r="RMU36" s="1417"/>
      <c r="RMV36" s="1430"/>
      <c r="RMW36" s="1430"/>
      <c r="RMX36" s="1430"/>
      <c r="RNB36" s="1416"/>
      <c r="RNC36" s="1416"/>
      <c r="RND36" s="1416"/>
      <c r="RNE36" s="1417"/>
      <c r="RNF36" s="1430"/>
      <c r="RNG36" s="1430"/>
      <c r="RNH36" s="1430"/>
      <c r="RNL36" s="1416"/>
      <c r="RNM36" s="1416"/>
      <c r="RNN36" s="1416"/>
      <c r="RNO36" s="1417"/>
      <c r="RNP36" s="1430"/>
      <c r="RNQ36" s="1430"/>
      <c r="RNR36" s="1430"/>
      <c r="RNV36" s="1416"/>
      <c r="RNW36" s="1416"/>
      <c r="RNX36" s="1416"/>
      <c r="RNY36" s="1417"/>
      <c r="RNZ36" s="1430"/>
      <c r="ROA36" s="1430"/>
      <c r="ROB36" s="1430"/>
      <c r="ROF36" s="1416"/>
      <c r="ROG36" s="1416"/>
      <c r="ROH36" s="1416"/>
      <c r="ROI36" s="1417"/>
      <c r="ROJ36" s="1430"/>
      <c r="ROK36" s="1430"/>
      <c r="ROL36" s="1430"/>
      <c r="ROP36" s="1416"/>
      <c r="ROQ36" s="1416"/>
      <c r="ROR36" s="1416"/>
      <c r="ROS36" s="1417"/>
      <c r="ROT36" s="1430"/>
      <c r="ROU36" s="1430"/>
      <c r="ROV36" s="1430"/>
      <c r="ROZ36" s="1416"/>
      <c r="RPA36" s="1416"/>
      <c r="RPB36" s="1416"/>
      <c r="RPC36" s="1417"/>
      <c r="RPD36" s="1430"/>
      <c r="RPE36" s="1430"/>
      <c r="RPF36" s="1430"/>
      <c r="RPJ36" s="1416"/>
      <c r="RPK36" s="1416"/>
      <c r="RPL36" s="1416"/>
      <c r="RPM36" s="1417"/>
      <c r="RPN36" s="1430"/>
      <c r="RPO36" s="1430"/>
      <c r="RPP36" s="1430"/>
      <c r="RPT36" s="1416"/>
      <c r="RPU36" s="1416"/>
      <c r="RPV36" s="1416"/>
      <c r="RPW36" s="1417"/>
      <c r="RPX36" s="1430"/>
      <c r="RPY36" s="1430"/>
      <c r="RPZ36" s="1430"/>
      <c r="RQD36" s="1416"/>
      <c r="RQE36" s="1416"/>
      <c r="RQF36" s="1416"/>
      <c r="RQG36" s="1417"/>
      <c r="RQH36" s="1430"/>
      <c r="RQI36" s="1430"/>
      <c r="RQJ36" s="1430"/>
      <c r="RQN36" s="1416"/>
      <c r="RQO36" s="1416"/>
      <c r="RQP36" s="1416"/>
      <c r="RQQ36" s="1417"/>
      <c r="RQR36" s="1430"/>
      <c r="RQS36" s="1430"/>
      <c r="RQT36" s="1430"/>
      <c r="RQX36" s="1416"/>
      <c r="RQY36" s="1416"/>
      <c r="RQZ36" s="1416"/>
      <c r="RRA36" s="1417"/>
      <c r="RRB36" s="1430"/>
      <c r="RRC36" s="1430"/>
      <c r="RRD36" s="1430"/>
      <c r="RRH36" s="1416"/>
      <c r="RRI36" s="1416"/>
      <c r="RRJ36" s="1416"/>
      <c r="RRK36" s="1417"/>
      <c r="RRL36" s="1430"/>
      <c r="RRM36" s="1430"/>
      <c r="RRN36" s="1430"/>
      <c r="RRR36" s="1416"/>
      <c r="RRS36" s="1416"/>
      <c r="RRT36" s="1416"/>
      <c r="RRU36" s="1417"/>
      <c r="RRV36" s="1430"/>
      <c r="RRW36" s="1430"/>
      <c r="RRX36" s="1430"/>
      <c r="RSB36" s="1416"/>
      <c r="RSC36" s="1416"/>
      <c r="RSD36" s="1416"/>
      <c r="RSE36" s="1417"/>
      <c r="RSF36" s="1430"/>
      <c r="RSG36" s="1430"/>
      <c r="RSH36" s="1430"/>
      <c r="RSL36" s="1416"/>
      <c r="RSM36" s="1416"/>
      <c r="RSN36" s="1416"/>
      <c r="RSO36" s="1417"/>
      <c r="RSP36" s="1430"/>
      <c r="RSQ36" s="1430"/>
      <c r="RSR36" s="1430"/>
      <c r="RSV36" s="1416"/>
      <c r="RSW36" s="1416"/>
      <c r="RSX36" s="1416"/>
      <c r="RSY36" s="1417"/>
      <c r="RSZ36" s="1430"/>
      <c r="RTA36" s="1430"/>
      <c r="RTB36" s="1430"/>
      <c r="RTF36" s="1416"/>
      <c r="RTG36" s="1416"/>
      <c r="RTH36" s="1416"/>
      <c r="RTI36" s="1417"/>
      <c r="RTJ36" s="1430"/>
      <c r="RTK36" s="1430"/>
      <c r="RTL36" s="1430"/>
      <c r="RTP36" s="1416"/>
      <c r="RTQ36" s="1416"/>
      <c r="RTR36" s="1416"/>
      <c r="RTS36" s="1417"/>
      <c r="RTT36" s="1430"/>
      <c r="RTU36" s="1430"/>
      <c r="RTV36" s="1430"/>
      <c r="RTZ36" s="1416"/>
      <c r="RUA36" s="1416"/>
      <c r="RUB36" s="1416"/>
      <c r="RUC36" s="1417"/>
      <c r="RUD36" s="1430"/>
      <c r="RUE36" s="1430"/>
      <c r="RUF36" s="1430"/>
      <c r="RUJ36" s="1416"/>
      <c r="RUK36" s="1416"/>
      <c r="RUL36" s="1416"/>
      <c r="RUM36" s="1417"/>
      <c r="RUN36" s="1430"/>
      <c r="RUO36" s="1430"/>
      <c r="RUP36" s="1430"/>
      <c r="RUT36" s="1416"/>
      <c r="RUU36" s="1416"/>
      <c r="RUV36" s="1416"/>
      <c r="RUW36" s="1417"/>
      <c r="RUX36" s="1430"/>
      <c r="RUY36" s="1430"/>
      <c r="RUZ36" s="1430"/>
      <c r="RVD36" s="1416"/>
      <c r="RVE36" s="1416"/>
      <c r="RVF36" s="1416"/>
      <c r="RVG36" s="1417"/>
      <c r="RVH36" s="1430"/>
      <c r="RVI36" s="1430"/>
      <c r="RVJ36" s="1430"/>
      <c r="RVN36" s="1416"/>
      <c r="RVO36" s="1416"/>
      <c r="RVP36" s="1416"/>
      <c r="RVQ36" s="1417"/>
      <c r="RVR36" s="1430"/>
      <c r="RVS36" s="1430"/>
      <c r="RVT36" s="1430"/>
      <c r="RVX36" s="1416"/>
      <c r="RVY36" s="1416"/>
      <c r="RVZ36" s="1416"/>
      <c r="RWA36" s="1417"/>
      <c r="RWB36" s="1430"/>
      <c r="RWC36" s="1430"/>
      <c r="RWD36" s="1430"/>
      <c r="RWH36" s="1416"/>
      <c r="RWI36" s="1416"/>
      <c r="RWJ36" s="1416"/>
      <c r="RWK36" s="1417"/>
      <c r="RWL36" s="1430"/>
      <c r="RWM36" s="1430"/>
      <c r="RWN36" s="1430"/>
      <c r="RWR36" s="1416"/>
      <c r="RWS36" s="1416"/>
      <c r="RWT36" s="1416"/>
      <c r="RWU36" s="1417"/>
      <c r="RWV36" s="1430"/>
      <c r="RWW36" s="1430"/>
      <c r="RWX36" s="1430"/>
      <c r="RXB36" s="1416"/>
      <c r="RXC36" s="1416"/>
      <c r="RXD36" s="1416"/>
      <c r="RXE36" s="1417"/>
      <c r="RXF36" s="1430"/>
      <c r="RXG36" s="1430"/>
      <c r="RXH36" s="1430"/>
      <c r="RXL36" s="1416"/>
      <c r="RXM36" s="1416"/>
      <c r="RXN36" s="1416"/>
      <c r="RXO36" s="1417"/>
      <c r="RXP36" s="1430"/>
      <c r="RXQ36" s="1430"/>
      <c r="RXR36" s="1430"/>
      <c r="RXV36" s="1416"/>
      <c r="RXW36" s="1416"/>
      <c r="RXX36" s="1416"/>
      <c r="RXY36" s="1417"/>
      <c r="RXZ36" s="1430"/>
      <c r="RYA36" s="1430"/>
      <c r="RYB36" s="1430"/>
      <c r="RYF36" s="1416"/>
      <c r="RYG36" s="1416"/>
      <c r="RYH36" s="1416"/>
      <c r="RYI36" s="1417"/>
      <c r="RYJ36" s="1430"/>
      <c r="RYK36" s="1430"/>
      <c r="RYL36" s="1430"/>
      <c r="RYP36" s="1416"/>
      <c r="RYQ36" s="1416"/>
      <c r="RYR36" s="1416"/>
      <c r="RYS36" s="1417"/>
      <c r="RYT36" s="1430"/>
      <c r="RYU36" s="1430"/>
      <c r="RYV36" s="1430"/>
      <c r="RYZ36" s="1416"/>
      <c r="RZA36" s="1416"/>
      <c r="RZB36" s="1416"/>
      <c r="RZC36" s="1417"/>
      <c r="RZD36" s="1430"/>
      <c r="RZE36" s="1430"/>
      <c r="RZF36" s="1430"/>
      <c r="RZJ36" s="1416"/>
      <c r="RZK36" s="1416"/>
      <c r="RZL36" s="1416"/>
      <c r="RZM36" s="1417"/>
      <c r="RZN36" s="1430"/>
      <c r="RZO36" s="1430"/>
      <c r="RZP36" s="1430"/>
      <c r="RZT36" s="1416"/>
      <c r="RZU36" s="1416"/>
      <c r="RZV36" s="1416"/>
      <c r="RZW36" s="1417"/>
      <c r="RZX36" s="1430"/>
      <c r="RZY36" s="1430"/>
      <c r="RZZ36" s="1430"/>
      <c r="SAD36" s="1416"/>
      <c r="SAE36" s="1416"/>
      <c r="SAF36" s="1416"/>
      <c r="SAG36" s="1417"/>
      <c r="SAH36" s="1430"/>
      <c r="SAI36" s="1430"/>
      <c r="SAJ36" s="1430"/>
      <c r="SAN36" s="1416"/>
      <c r="SAO36" s="1416"/>
      <c r="SAP36" s="1416"/>
      <c r="SAQ36" s="1417"/>
      <c r="SAR36" s="1430"/>
      <c r="SAS36" s="1430"/>
      <c r="SAT36" s="1430"/>
      <c r="SAX36" s="1416"/>
      <c r="SAY36" s="1416"/>
      <c r="SAZ36" s="1416"/>
      <c r="SBA36" s="1417"/>
      <c r="SBB36" s="1430"/>
      <c r="SBC36" s="1430"/>
      <c r="SBD36" s="1430"/>
      <c r="SBH36" s="1416"/>
      <c r="SBI36" s="1416"/>
      <c r="SBJ36" s="1416"/>
      <c r="SBK36" s="1417"/>
      <c r="SBL36" s="1430"/>
      <c r="SBM36" s="1430"/>
      <c r="SBN36" s="1430"/>
      <c r="SBR36" s="1416"/>
      <c r="SBS36" s="1416"/>
      <c r="SBT36" s="1416"/>
      <c r="SBU36" s="1417"/>
      <c r="SBV36" s="1430"/>
      <c r="SBW36" s="1430"/>
      <c r="SBX36" s="1430"/>
      <c r="SCB36" s="1416"/>
      <c r="SCC36" s="1416"/>
      <c r="SCD36" s="1416"/>
      <c r="SCE36" s="1417"/>
      <c r="SCF36" s="1430"/>
      <c r="SCG36" s="1430"/>
      <c r="SCH36" s="1430"/>
      <c r="SCL36" s="1416"/>
      <c r="SCM36" s="1416"/>
      <c r="SCN36" s="1416"/>
      <c r="SCO36" s="1417"/>
      <c r="SCP36" s="1430"/>
      <c r="SCQ36" s="1430"/>
      <c r="SCR36" s="1430"/>
      <c r="SCV36" s="1416"/>
      <c r="SCW36" s="1416"/>
      <c r="SCX36" s="1416"/>
      <c r="SCY36" s="1417"/>
      <c r="SCZ36" s="1430"/>
      <c r="SDA36" s="1430"/>
      <c r="SDB36" s="1430"/>
      <c r="SDF36" s="1416"/>
      <c r="SDG36" s="1416"/>
      <c r="SDH36" s="1416"/>
      <c r="SDI36" s="1417"/>
      <c r="SDJ36" s="1430"/>
      <c r="SDK36" s="1430"/>
      <c r="SDL36" s="1430"/>
      <c r="SDP36" s="1416"/>
      <c r="SDQ36" s="1416"/>
      <c r="SDR36" s="1416"/>
      <c r="SDS36" s="1417"/>
      <c r="SDT36" s="1430"/>
      <c r="SDU36" s="1430"/>
      <c r="SDV36" s="1430"/>
      <c r="SDZ36" s="1416"/>
      <c r="SEA36" s="1416"/>
      <c r="SEB36" s="1416"/>
      <c r="SEC36" s="1417"/>
      <c r="SED36" s="1430"/>
      <c r="SEE36" s="1430"/>
      <c r="SEF36" s="1430"/>
      <c r="SEJ36" s="1416"/>
      <c r="SEK36" s="1416"/>
      <c r="SEL36" s="1416"/>
      <c r="SEM36" s="1417"/>
      <c r="SEN36" s="1430"/>
      <c r="SEO36" s="1430"/>
      <c r="SEP36" s="1430"/>
      <c r="SET36" s="1416"/>
      <c r="SEU36" s="1416"/>
      <c r="SEV36" s="1416"/>
      <c r="SEW36" s="1417"/>
      <c r="SEX36" s="1430"/>
      <c r="SEY36" s="1430"/>
      <c r="SEZ36" s="1430"/>
      <c r="SFD36" s="1416"/>
      <c r="SFE36" s="1416"/>
      <c r="SFF36" s="1416"/>
      <c r="SFG36" s="1417"/>
      <c r="SFH36" s="1430"/>
      <c r="SFI36" s="1430"/>
      <c r="SFJ36" s="1430"/>
      <c r="SFN36" s="1416"/>
      <c r="SFO36" s="1416"/>
      <c r="SFP36" s="1416"/>
      <c r="SFQ36" s="1417"/>
      <c r="SFR36" s="1430"/>
      <c r="SFS36" s="1430"/>
      <c r="SFT36" s="1430"/>
      <c r="SFX36" s="1416"/>
      <c r="SFY36" s="1416"/>
      <c r="SFZ36" s="1416"/>
      <c r="SGA36" s="1417"/>
      <c r="SGB36" s="1430"/>
      <c r="SGC36" s="1430"/>
      <c r="SGD36" s="1430"/>
      <c r="SGH36" s="1416"/>
      <c r="SGI36" s="1416"/>
      <c r="SGJ36" s="1416"/>
      <c r="SGK36" s="1417"/>
      <c r="SGL36" s="1430"/>
      <c r="SGM36" s="1430"/>
      <c r="SGN36" s="1430"/>
      <c r="SGR36" s="1416"/>
      <c r="SGS36" s="1416"/>
      <c r="SGT36" s="1416"/>
      <c r="SGU36" s="1417"/>
      <c r="SGV36" s="1430"/>
      <c r="SGW36" s="1430"/>
      <c r="SGX36" s="1430"/>
      <c r="SHB36" s="1416"/>
      <c r="SHC36" s="1416"/>
      <c r="SHD36" s="1416"/>
      <c r="SHE36" s="1417"/>
      <c r="SHF36" s="1430"/>
      <c r="SHG36" s="1430"/>
      <c r="SHH36" s="1430"/>
      <c r="SHL36" s="1416"/>
      <c r="SHM36" s="1416"/>
      <c r="SHN36" s="1416"/>
      <c r="SHO36" s="1417"/>
      <c r="SHP36" s="1430"/>
      <c r="SHQ36" s="1430"/>
      <c r="SHR36" s="1430"/>
      <c r="SHV36" s="1416"/>
      <c r="SHW36" s="1416"/>
      <c r="SHX36" s="1416"/>
      <c r="SHY36" s="1417"/>
      <c r="SHZ36" s="1430"/>
      <c r="SIA36" s="1430"/>
      <c r="SIB36" s="1430"/>
      <c r="SIF36" s="1416"/>
      <c r="SIG36" s="1416"/>
      <c r="SIH36" s="1416"/>
      <c r="SII36" s="1417"/>
      <c r="SIJ36" s="1430"/>
      <c r="SIK36" s="1430"/>
      <c r="SIL36" s="1430"/>
      <c r="SIP36" s="1416"/>
      <c r="SIQ36" s="1416"/>
      <c r="SIR36" s="1416"/>
      <c r="SIS36" s="1417"/>
      <c r="SIT36" s="1430"/>
      <c r="SIU36" s="1430"/>
      <c r="SIV36" s="1430"/>
      <c r="SIZ36" s="1416"/>
      <c r="SJA36" s="1416"/>
      <c r="SJB36" s="1416"/>
      <c r="SJC36" s="1417"/>
      <c r="SJD36" s="1430"/>
      <c r="SJE36" s="1430"/>
      <c r="SJF36" s="1430"/>
      <c r="SJJ36" s="1416"/>
      <c r="SJK36" s="1416"/>
      <c r="SJL36" s="1416"/>
      <c r="SJM36" s="1417"/>
      <c r="SJN36" s="1430"/>
      <c r="SJO36" s="1430"/>
      <c r="SJP36" s="1430"/>
      <c r="SJT36" s="1416"/>
      <c r="SJU36" s="1416"/>
      <c r="SJV36" s="1416"/>
      <c r="SJW36" s="1417"/>
      <c r="SJX36" s="1430"/>
      <c r="SJY36" s="1430"/>
      <c r="SJZ36" s="1430"/>
      <c r="SKD36" s="1416"/>
      <c r="SKE36" s="1416"/>
      <c r="SKF36" s="1416"/>
      <c r="SKG36" s="1417"/>
      <c r="SKH36" s="1430"/>
      <c r="SKI36" s="1430"/>
      <c r="SKJ36" s="1430"/>
      <c r="SKN36" s="1416"/>
      <c r="SKO36" s="1416"/>
      <c r="SKP36" s="1416"/>
      <c r="SKQ36" s="1417"/>
      <c r="SKR36" s="1430"/>
      <c r="SKS36" s="1430"/>
      <c r="SKT36" s="1430"/>
      <c r="SKX36" s="1416"/>
      <c r="SKY36" s="1416"/>
      <c r="SKZ36" s="1416"/>
      <c r="SLA36" s="1417"/>
      <c r="SLB36" s="1430"/>
      <c r="SLC36" s="1430"/>
      <c r="SLD36" s="1430"/>
      <c r="SLH36" s="1416"/>
      <c r="SLI36" s="1416"/>
      <c r="SLJ36" s="1416"/>
      <c r="SLK36" s="1417"/>
      <c r="SLL36" s="1430"/>
      <c r="SLM36" s="1430"/>
      <c r="SLN36" s="1430"/>
      <c r="SLR36" s="1416"/>
      <c r="SLS36" s="1416"/>
      <c r="SLT36" s="1416"/>
      <c r="SLU36" s="1417"/>
      <c r="SLV36" s="1430"/>
      <c r="SLW36" s="1430"/>
      <c r="SLX36" s="1430"/>
      <c r="SMB36" s="1416"/>
      <c r="SMC36" s="1416"/>
      <c r="SMD36" s="1416"/>
      <c r="SME36" s="1417"/>
      <c r="SMF36" s="1430"/>
      <c r="SMG36" s="1430"/>
      <c r="SMH36" s="1430"/>
      <c r="SML36" s="1416"/>
      <c r="SMM36" s="1416"/>
      <c r="SMN36" s="1416"/>
      <c r="SMO36" s="1417"/>
      <c r="SMP36" s="1430"/>
      <c r="SMQ36" s="1430"/>
      <c r="SMR36" s="1430"/>
      <c r="SMV36" s="1416"/>
      <c r="SMW36" s="1416"/>
      <c r="SMX36" s="1416"/>
      <c r="SMY36" s="1417"/>
      <c r="SMZ36" s="1430"/>
      <c r="SNA36" s="1430"/>
      <c r="SNB36" s="1430"/>
      <c r="SNF36" s="1416"/>
      <c r="SNG36" s="1416"/>
      <c r="SNH36" s="1416"/>
      <c r="SNI36" s="1417"/>
      <c r="SNJ36" s="1430"/>
      <c r="SNK36" s="1430"/>
      <c r="SNL36" s="1430"/>
      <c r="SNP36" s="1416"/>
      <c r="SNQ36" s="1416"/>
      <c r="SNR36" s="1416"/>
      <c r="SNS36" s="1417"/>
      <c r="SNT36" s="1430"/>
      <c r="SNU36" s="1430"/>
      <c r="SNV36" s="1430"/>
      <c r="SNZ36" s="1416"/>
      <c r="SOA36" s="1416"/>
      <c r="SOB36" s="1416"/>
      <c r="SOC36" s="1417"/>
      <c r="SOD36" s="1430"/>
      <c r="SOE36" s="1430"/>
      <c r="SOF36" s="1430"/>
      <c r="SOJ36" s="1416"/>
      <c r="SOK36" s="1416"/>
      <c r="SOL36" s="1416"/>
      <c r="SOM36" s="1417"/>
      <c r="SON36" s="1430"/>
      <c r="SOO36" s="1430"/>
      <c r="SOP36" s="1430"/>
      <c r="SOT36" s="1416"/>
      <c r="SOU36" s="1416"/>
      <c r="SOV36" s="1416"/>
      <c r="SOW36" s="1417"/>
      <c r="SOX36" s="1430"/>
      <c r="SOY36" s="1430"/>
      <c r="SOZ36" s="1430"/>
      <c r="SPD36" s="1416"/>
      <c r="SPE36" s="1416"/>
      <c r="SPF36" s="1416"/>
      <c r="SPG36" s="1417"/>
      <c r="SPH36" s="1430"/>
      <c r="SPI36" s="1430"/>
      <c r="SPJ36" s="1430"/>
      <c r="SPN36" s="1416"/>
      <c r="SPO36" s="1416"/>
      <c r="SPP36" s="1416"/>
      <c r="SPQ36" s="1417"/>
      <c r="SPR36" s="1430"/>
      <c r="SPS36" s="1430"/>
      <c r="SPT36" s="1430"/>
      <c r="SPX36" s="1416"/>
      <c r="SPY36" s="1416"/>
      <c r="SPZ36" s="1416"/>
      <c r="SQA36" s="1417"/>
      <c r="SQB36" s="1430"/>
      <c r="SQC36" s="1430"/>
      <c r="SQD36" s="1430"/>
      <c r="SQH36" s="1416"/>
      <c r="SQI36" s="1416"/>
      <c r="SQJ36" s="1416"/>
      <c r="SQK36" s="1417"/>
      <c r="SQL36" s="1430"/>
      <c r="SQM36" s="1430"/>
      <c r="SQN36" s="1430"/>
      <c r="SQR36" s="1416"/>
      <c r="SQS36" s="1416"/>
      <c r="SQT36" s="1416"/>
      <c r="SQU36" s="1417"/>
      <c r="SQV36" s="1430"/>
      <c r="SQW36" s="1430"/>
      <c r="SQX36" s="1430"/>
      <c r="SRB36" s="1416"/>
      <c r="SRC36" s="1416"/>
      <c r="SRD36" s="1416"/>
      <c r="SRE36" s="1417"/>
      <c r="SRF36" s="1430"/>
      <c r="SRG36" s="1430"/>
      <c r="SRH36" s="1430"/>
      <c r="SRL36" s="1416"/>
      <c r="SRM36" s="1416"/>
      <c r="SRN36" s="1416"/>
      <c r="SRO36" s="1417"/>
      <c r="SRP36" s="1430"/>
      <c r="SRQ36" s="1430"/>
      <c r="SRR36" s="1430"/>
      <c r="SRV36" s="1416"/>
      <c r="SRW36" s="1416"/>
      <c r="SRX36" s="1416"/>
      <c r="SRY36" s="1417"/>
      <c r="SRZ36" s="1430"/>
      <c r="SSA36" s="1430"/>
      <c r="SSB36" s="1430"/>
      <c r="SSF36" s="1416"/>
      <c r="SSG36" s="1416"/>
      <c r="SSH36" s="1416"/>
      <c r="SSI36" s="1417"/>
      <c r="SSJ36" s="1430"/>
      <c r="SSK36" s="1430"/>
      <c r="SSL36" s="1430"/>
      <c r="SSP36" s="1416"/>
      <c r="SSQ36" s="1416"/>
      <c r="SSR36" s="1416"/>
      <c r="SSS36" s="1417"/>
      <c r="SST36" s="1430"/>
      <c r="SSU36" s="1430"/>
      <c r="SSV36" s="1430"/>
      <c r="SSZ36" s="1416"/>
      <c r="STA36" s="1416"/>
      <c r="STB36" s="1416"/>
      <c r="STC36" s="1417"/>
      <c r="STD36" s="1430"/>
      <c r="STE36" s="1430"/>
      <c r="STF36" s="1430"/>
      <c r="STJ36" s="1416"/>
      <c r="STK36" s="1416"/>
      <c r="STL36" s="1416"/>
      <c r="STM36" s="1417"/>
      <c r="STN36" s="1430"/>
      <c r="STO36" s="1430"/>
      <c r="STP36" s="1430"/>
      <c r="STT36" s="1416"/>
      <c r="STU36" s="1416"/>
      <c r="STV36" s="1416"/>
      <c r="STW36" s="1417"/>
      <c r="STX36" s="1430"/>
      <c r="STY36" s="1430"/>
      <c r="STZ36" s="1430"/>
      <c r="SUD36" s="1416"/>
      <c r="SUE36" s="1416"/>
      <c r="SUF36" s="1416"/>
      <c r="SUG36" s="1417"/>
      <c r="SUH36" s="1430"/>
      <c r="SUI36" s="1430"/>
      <c r="SUJ36" s="1430"/>
      <c r="SUN36" s="1416"/>
      <c r="SUO36" s="1416"/>
      <c r="SUP36" s="1416"/>
      <c r="SUQ36" s="1417"/>
      <c r="SUR36" s="1430"/>
      <c r="SUS36" s="1430"/>
      <c r="SUT36" s="1430"/>
      <c r="SUX36" s="1416"/>
      <c r="SUY36" s="1416"/>
      <c r="SUZ36" s="1416"/>
      <c r="SVA36" s="1417"/>
      <c r="SVB36" s="1430"/>
      <c r="SVC36" s="1430"/>
      <c r="SVD36" s="1430"/>
      <c r="SVH36" s="1416"/>
      <c r="SVI36" s="1416"/>
      <c r="SVJ36" s="1416"/>
      <c r="SVK36" s="1417"/>
      <c r="SVL36" s="1430"/>
      <c r="SVM36" s="1430"/>
      <c r="SVN36" s="1430"/>
      <c r="SVR36" s="1416"/>
      <c r="SVS36" s="1416"/>
      <c r="SVT36" s="1416"/>
      <c r="SVU36" s="1417"/>
      <c r="SVV36" s="1430"/>
      <c r="SVW36" s="1430"/>
      <c r="SVX36" s="1430"/>
      <c r="SWB36" s="1416"/>
      <c r="SWC36" s="1416"/>
      <c r="SWD36" s="1416"/>
      <c r="SWE36" s="1417"/>
      <c r="SWF36" s="1430"/>
      <c r="SWG36" s="1430"/>
      <c r="SWH36" s="1430"/>
      <c r="SWL36" s="1416"/>
      <c r="SWM36" s="1416"/>
      <c r="SWN36" s="1416"/>
      <c r="SWO36" s="1417"/>
      <c r="SWP36" s="1430"/>
      <c r="SWQ36" s="1430"/>
      <c r="SWR36" s="1430"/>
      <c r="SWV36" s="1416"/>
      <c r="SWW36" s="1416"/>
      <c r="SWX36" s="1416"/>
      <c r="SWY36" s="1417"/>
      <c r="SWZ36" s="1430"/>
      <c r="SXA36" s="1430"/>
      <c r="SXB36" s="1430"/>
      <c r="SXF36" s="1416"/>
      <c r="SXG36" s="1416"/>
      <c r="SXH36" s="1416"/>
      <c r="SXI36" s="1417"/>
      <c r="SXJ36" s="1430"/>
      <c r="SXK36" s="1430"/>
      <c r="SXL36" s="1430"/>
      <c r="SXP36" s="1416"/>
      <c r="SXQ36" s="1416"/>
      <c r="SXR36" s="1416"/>
      <c r="SXS36" s="1417"/>
      <c r="SXT36" s="1430"/>
      <c r="SXU36" s="1430"/>
      <c r="SXV36" s="1430"/>
      <c r="SXZ36" s="1416"/>
      <c r="SYA36" s="1416"/>
      <c r="SYB36" s="1416"/>
      <c r="SYC36" s="1417"/>
      <c r="SYD36" s="1430"/>
      <c r="SYE36" s="1430"/>
      <c r="SYF36" s="1430"/>
      <c r="SYJ36" s="1416"/>
      <c r="SYK36" s="1416"/>
      <c r="SYL36" s="1416"/>
      <c r="SYM36" s="1417"/>
      <c r="SYN36" s="1430"/>
      <c r="SYO36" s="1430"/>
      <c r="SYP36" s="1430"/>
      <c r="SYT36" s="1416"/>
      <c r="SYU36" s="1416"/>
      <c r="SYV36" s="1416"/>
      <c r="SYW36" s="1417"/>
      <c r="SYX36" s="1430"/>
      <c r="SYY36" s="1430"/>
      <c r="SYZ36" s="1430"/>
      <c r="SZD36" s="1416"/>
      <c r="SZE36" s="1416"/>
      <c r="SZF36" s="1416"/>
      <c r="SZG36" s="1417"/>
      <c r="SZH36" s="1430"/>
      <c r="SZI36" s="1430"/>
      <c r="SZJ36" s="1430"/>
      <c r="SZN36" s="1416"/>
      <c r="SZO36" s="1416"/>
      <c r="SZP36" s="1416"/>
      <c r="SZQ36" s="1417"/>
      <c r="SZR36" s="1430"/>
      <c r="SZS36" s="1430"/>
      <c r="SZT36" s="1430"/>
      <c r="SZX36" s="1416"/>
      <c r="SZY36" s="1416"/>
      <c r="SZZ36" s="1416"/>
      <c r="TAA36" s="1417"/>
      <c r="TAB36" s="1430"/>
      <c r="TAC36" s="1430"/>
      <c r="TAD36" s="1430"/>
      <c r="TAH36" s="1416"/>
      <c r="TAI36" s="1416"/>
      <c r="TAJ36" s="1416"/>
      <c r="TAK36" s="1417"/>
      <c r="TAL36" s="1430"/>
      <c r="TAM36" s="1430"/>
      <c r="TAN36" s="1430"/>
      <c r="TAR36" s="1416"/>
      <c r="TAS36" s="1416"/>
      <c r="TAT36" s="1416"/>
      <c r="TAU36" s="1417"/>
      <c r="TAV36" s="1430"/>
      <c r="TAW36" s="1430"/>
      <c r="TAX36" s="1430"/>
      <c r="TBB36" s="1416"/>
      <c r="TBC36" s="1416"/>
      <c r="TBD36" s="1416"/>
      <c r="TBE36" s="1417"/>
      <c r="TBF36" s="1430"/>
      <c r="TBG36" s="1430"/>
      <c r="TBH36" s="1430"/>
      <c r="TBL36" s="1416"/>
      <c r="TBM36" s="1416"/>
      <c r="TBN36" s="1416"/>
      <c r="TBO36" s="1417"/>
      <c r="TBP36" s="1430"/>
      <c r="TBQ36" s="1430"/>
      <c r="TBR36" s="1430"/>
      <c r="TBV36" s="1416"/>
      <c r="TBW36" s="1416"/>
      <c r="TBX36" s="1416"/>
      <c r="TBY36" s="1417"/>
      <c r="TBZ36" s="1430"/>
      <c r="TCA36" s="1430"/>
      <c r="TCB36" s="1430"/>
      <c r="TCF36" s="1416"/>
      <c r="TCG36" s="1416"/>
      <c r="TCH36" s="1416"/>
      <c r="TCI36" s="1417"/>
      <c r="TCJ36" s="1430"/>
      <c r="TCK36" s="1430"/>
      <c r="TCL36" s="1430"/>
      <c r="TCP36" s="1416"/>
      <c r="TCQ36" s="1416"/>
      <c r="TCR36" s="1416"/>
      <c r="TCS36" s="1417"/>
      <c r="TCT36" s="1430"/>
      <c r="TCU36" s="1430"/>
      <c r="TCV36" s="1430"/>
      <c r="TCZ36" s="1416"/>
      <c r="TDA36" s="1416"/>
      <c r="TDB36" s="1416"/>
      <c r="TDC36" s="1417"/>
      <c r="TDD36" s="1430"/>
      <c r="TDE36" s="1430"/>
      <c r="TDF36" s="1430"/>
      <c r="TDJ36" s="1416"/>
      <c r="TDK36" s="1416"/>
      <c r="TDL36" s="1416"/>
      <c r="TDM36" s="1417"/>
      <c r="TDN36" s="1430"/>
      <c r="TDO36" s="1430"/>
      <c r="TDP36" s="1430"/>
      <c r="TDT36" s="1416"/>
      <c r="TDU36" s="1416"/>
      <c r="TDV36" s="1416"/>
      <c r="TDW36" s="1417"/>
      <c r="TDX36" s="1430"/>
      <c r="TDY36" s="1430"/>
      <c r="TDZ36" s="1430"/>
      <c r="TED36" s="1416"/>
      <c r="TEE36" s="1416"/>
      <c r="TEF36" s="1416"/>
      <c r="TEG36" s="1417"/>
      <c r="TEH36" s="1430"/>
      <c r="TEI36" s="1430"/>
      <c r="TEJ36" s="1430"/>
      <c r="TEN36" s="1416"/>
      <c r="TEO36" s="1416"/>
      <c r="TEP36" s="1416"/>
      <c r="TEQ36" s="1417"/>
      <c r="TER36" s="1430"/>
      <c r="TES36" s="1430"/>
      <c r="TET36" s="1430"/>
      <c r="TEX36" s="1416"/>
      <c r="TEY36" s="1416"/>
      <c r="TEZ36" s="1416"/>
      <c r="TFA36" s="1417"/>
      <c r="TFB36" s="1430"/>
      <c r="TFC36" s="1430"/>
      <c r="TFD36" s="1430"/>
      <c r="TFH36" s="1416"/>
      <c r="TFI36" s="1416"/>
      <c r="TFJ36" s="1416"/>
      <c r="TFK36" s="1417"/>
      <c r="TFL36" s="1430"/>
      <c r="TFM36" s="1430"/>
      <c r="TFN36" s="1430"/>
      <c r="TFR36" s="1416"/>
      <c r="TFS36" s="1416"/>
      <c r="TFT36" s="1416"/>
      <c r="TFU36" s="1417"/>
      <c r="TFV36" s="1430"/>
      <c r="TFW36" s="1430"/>
      <c r="TFX36" s="1430"/>
      <c r="TGB36" s="1416"/>
      <c r="TGC36" s="1416"/>
      <c r="TGD36" s="1416"/>
      <c r="TGE36" s="1417"/>
      <c r="TGF36" s="1430"/>
      <c r="TGG36" s="1430"/>
      <c r="TGH36" s="1430"/>
      <c r="TGL36" s="1416"/>
      <c r="TGM36" s="1416"/>
      <c r="TGN36" s="1416"/>
      <c r="TGO36" s="1417"/>
      <c r="TGP36" s="1430"/>
      <c r="TGQ36" s="1430"/>
      <c r="TGR36" s="1430"/>
      <c r="TGV36" s="1416"/>
      <c r="TGW36" s="1416"/>
      <c r="TGX36" s="1416"/>
      <c r="TGY36" s="1417"/>
      <c r="TGZ36" s="1430"/>
      <c r="THA36" s="1430"/>
      <c r="THB36" s="1430"/>
      <c r="THF36" s="1416"/>
      <c r="THG36" s="1416"/>
      <c r="THH36" s="1416"/>
      <c r="THI36" s="1417"/>
      <c r="THJ36" s="1430"/>
      <c r="THK36" s="1430"/>
      <c r="THL36" s="1430"/>
      <c r="THP36" s="1416"/>
      <c r="THQ36" s="1416"/>
      <c r="THR36" s="1416"/>
      <c r="THS36" s="1417"/>
      <c r="THT36" s="1430"/>
      <c r="THU36" s="1430"/>
      <c r="THV36" s="1430"/>
      <c r="THZ36" s="1416"/>
      <c r="TIA36" s="1416"/>
      <c r="TIB36" s="1416"/>
      <c r="TIC36" s="1417"/>
      <c r="TID36" s="1430"/>
      <c r="TIE36" s="1430"/>
      <c r="TIF36" s="1430"/>
      <c r="TIJ36" s="1416"/>
      <c r="TIK36" s="1416"/>
      <c r="TIL36" s="1416"/>
      <c r="TIM36" s="1417"/>
      <c r="TIN36" s="1430"/>
      <c r="TIO36" s="1430"/>
      <c r="TIP36" s="1430"/>
      <c r="TIT36" s="1416"/>
      <c r="TIU36" s="1416"/>
      <c r="TIV36" s="1416"/>
      <c r="TIW36" s="1417"/>
      <c r="TIX36" s="1430"/>
      <c r="TIY36" s="1430"/>
      <c r="TIZ36" s="1430"/>
      <c r="TJD36" s="1416"/>
      <c r="TJE36" s="1416"/>
      <c r="TJF36" s="1416"/>
      <c r="TJG36" s="1417"/>
      <c r="TJH36" s="1430"/>
      <c r="TJI36" s="1430"/>
      <c r="TJJ36" s="1430"/>
      <c r="TJN36" s="1416"/>
      <c r="TJO36" s="1416"/>
      <c r="TJP36" s="1416"/>
      <c r="TJQ36" s="1417"/>
      <c r="TJR36" s="1430"/>
      <c r="TJS36" s="1430"/>
      <c r="TJT36" s="1430"/>
      <c r="TJX36" s="1416"/>
      <c r="TJY36" s="1416"/>
      <c r="TJZ36" s="1416"/>
      <c r="TKA36" s="1417"/>
      <c r="TKB36" s="1430"/>
      <c r="TKC36" s="1430"/>
      <c r="TKD36" s="1430"/>
      <c r="TKH36" s="1416"/>
      <c r="TKI36" s="1416"/>
      <c r="TKJ36" s="1416"/>
      <c r="TKK36" s="1417"/>
      <c r="TKL36" s="1430"/>
      <c r="TKM36" s="1430"/>
      <c r="TKN36" s="1430"/>
      <c r="TKR36" s="1416"/>
      <c r="TKS36" s="1416"/>
      <c r="TKT36" s="1416"/>
      <c r="TKU36" s="1417"/>
      <c r="TKV36" s="1430"/>
      <c r="TKW36" s="1430"/>
      <c r="TKX36" s="1430"/>
      <c r="TLB36" s="1416"/>
      <c r="TLC36" s="1416"/>
      <c r="TLD36" s="1416"/>
      <c r="TLE36" s="1417"/>
      <c r="TLF36" s="1430"/>
      <c r="TLG36" s="1430"/>
      <c r="TLH36" s="1430"/>
      <c r="TLL36" s="1416"/>
      <c r="TLM36" s="1416"/>
      <c r="TLN36" s="1416"/>
      <c r="TLO36" s="1417"/>
      <c r="TLP36" s="1430"/>
      <c r="TLQ36" s="1430"/>
      <c r="TLR36" s="1430"/>
      <c r="TLV36" s="1416"/>
      <c r="TLW36" s="1416"/>
      <c r="TLX36" s="1416"/>
      <c r="TLY36" s="1417"/>
      <c r="TLZ36" s="1430"/>
      <c r="TMA36" s="1430"/>
      <c r="TMB36" s="1430"/>
      <c r="TMF36" s="1416"/>
      <c r="TMG36" s="1416"/>
      <c r="TMH36" s="1416"/>
      <c r="TMI36" s="1417"/>
      <c r="TMJ36" s="1430"/>
      <c r="TMK36" s="1430"/>
      <c r="TML36" s="1430"/>
      <c r="TMP36" s="1416"/>
      <c r="TMQ36" s="1416"/>
      <c r="TMR36" s="1416"/>
      <c r="TMS36" s="1417"/>
      <c r="TMT36" s="1430"/>
      <c r="TMU36" s="1430"/>
      <c r="TMV36" s="1430"/>
      <c r="TMZ36" s="1416"/>
      <c r="TNA36" s="1416"/>
      <c r="TNB36" s="1416"/>
      <c r="TNC36" s="1417"/>
      <c r="TND36" s="1430"/>
      <c r="TNE36" s="1430"/>
      <c r="TNF36" s="1430"/>
      <c r="TNJ36" s="1416"/>
      <c r="TNK36" s="1416"/>
      <c r="TNL36" s="1416"/>
      <c r="TNM36" s="1417"/>
      <c r="TNN36" s="1430"/>
      <c r="TNO36" s="1430"/>
      <c r="TNP36" s="1430"/>
      <c r="TNT36" s="1416"/>
      <c r="TNU36" s="1416"/>
      <c r="TNV36" s="1416"/>
      <c r="TNW36" s="1417"/>
      <c r="TNX36" s="1430"/>
      <c r="TNY36" s="1430"/>
      <c r="TNZ36" s="1430"/>
      <c r="TOD36" s="1416"/>
      <c r="TOE36" s="1416"/>
      <c r="TOF36" s="1416"/>
      <c r="TOG36" s="1417"/>
      <c r="TOH36" s="1430"/>
      <c r="TOI36" s="1430"/>
      <c r="TOJ36" s="1430"/>
      <c r="TON36" s="1416"/>
      <c r="TOO36" s="1416"/>
      <c r="TOP36" s="1416"/>
      <c r="TOQ36" s="1417"/>
      <c r="TOR36" s="1430"/>
      <c r="TOS36" s="1430"/>
      <c r="TOT36" s="1430"/>
      <c r="TOX36" s="1416"/>
      <c r="TOY36" s="1416"/>
      <c r="TOZ36" s="1416"/>
      <c r="TPA36" s="1417"/>
      <c r="TPB36" s="1430"/>
      <c r="TPC36" s="1430"/>
      <c r="TPD36" s="1430"/>
      <c r="TPH36" s="1416"/>
      <c r="TPI36" s="1416"/>
      <c r="TPJ36" s="1416"/>
      <c r="TPK36" s="1417"/>
      <c r="TPL36" s="1430"/>
      <c r="TPM36" s="1430"/>
      <c r="TPN36" s="1430"/>
      <c r="TPR36" s="1416"/>
      <c r="TPS36" s="1416"/>
      <c r="TPT36" s="1416"/>
      <c r="TPU36" s="1417"/>
      <c r="TPV36" s="1430"/>
      <c r="TPW36" s="1430"/>
      <c r="TPX36" s="1430"/>
      <c r="TQB36" s="1416"/>
      <c r="TQC36" s="1416"/>
      <c r="TQD36" s="1416"/>
      <c r="TQE36" s="1417"/>
      <c r="TQF36" s="1430"/>
      <c r="TQG36" s="1430"/>
      <c r="TQH36" s="1430"/>
      <c r="TQL36" s="1416"/>
      <c r="TQM36" s="1416"/>
      <c r="TQN36" s="1416"/>
      <c r="TQO36" s="1417"/>
      <c r="TQP36" s="1430"/>
      <c r="TQQ36" s="1430"/>
      <c r="TQR36" s="1430"/>
      <c r="TQV36" s="1416"/>
      <c r="TQW36" s="1416"/>
      <c r="TQX36" s="1416"/>
      <c r="TQY36" s="1417"/>
      <c r="TQZ36" s="1430"/>
      <c r="TRA36" s="1430"/>
      <c r="TRB36" s="1430"/>
      <c r="TRF36" s="1416"/>
      <c r="TRG36" s="1416"/>
      <c r="TRH36" s="1416"/>
      <c r="TRI36" s="1417"/>
      <c r="TRJ36" s="1430"/>
      <c r="TRK36" s="1430"/>
      <c r="TRL36" s="1430"/>
      <c r="TRP36" s="1416"/>
      <c r="TRQ36" s="1416"/>
      <c r="TRR36" s="1416"/>
      <c r="TRS36" s="1417"/>
      <c r="TRT36" s="1430"/>
      <c r="TRU36" s="1430"/>
      <c r="TRV36" s="1430"/>
      <c r="TRZ36" s="1416"/>
      <c r="TSA36" s="1416"/>
      <c r="TSB36" s="1416"/>
      <c r="TSC36" s="1417"/>
      <c r="TSD36" s="1430"/>
      <c r="TSE36" s="1430"/>
      <c r="TSF36" s="1430"/>
      <c r="TSJ36" s="1416"/>
      <c r="TSK36" s="1416"/>
      <c r="TSL36" s="1416"/>
      <c r="TSM36" s="1417"/>
      <c r="TSN36" s="1430"/>
      <c r="TSO36" s="1430"/>
      <c r="TSP36" s="1430"/>
      <c r="TST36" s="1416"/>
      <c r="TSU36" s="1416"/>
      <c r="TSV36" s="1416"/>
      <c r="TSW36" s="1417"/>
      <c r="TSX36" s="1430"/>
      <c r="TSY36" s="1430"/>
      <c r="TSZ36" s="1430"/>
      <c r="TTD36" s="1416"/>
      <c r="TTE36" s="1416"/>
      <c r="TTF36" s="1416"/>
      <c r="TTG36" s="1417"/>
      <c r="TTH36" s="1430"/>
      <c r="TTI36" s="1430"/>
      <c r="TTJ36" s="1430"/>
      <c r="TTN36" s="1416"/>
      <c r="TTO36" s="1416"/>
      <c r="TTP36" s="1416"/>
      <c r="TTQ36" s="1417"/>
      <c r="TTR36" s="1430"/>
      <c r="TTS36" s="1430"/>
      <c r="TTT36" s="1430"/>
      <c r="TTX36" s="1416"/>
      <c r="TTY36" s="1416"/>
      <c r="TTZ36" s="1416"/>
      <c r="TUA36" s="1417"/>
      <c r="TUB36" s="1430"/>
      <c r="TUC36" s="1430"/>
      <c r="TUD36" s="1430"/>
      <c r="TUH36" s="1416"/>
      <c r="TUI36" s="1416"/>
      <c r="TUJ36" s="1416"/>
      <c r="TUK36" s="1417"/>
      <c r="TUL36" s="1430"/>
      <c r="TUM36" s="1430"/>
      <c r="TUN36" s="1430"/>
      <c r="TUR36" s="1416"/>
      <c r="TUS36" s="1416"/>
      <c r="TUT36" s="1416"/>
      <c r="TUU36" s="1417"/>
      <c r="TUV36" s="1430"/>
      <c r="TUW36" s="1430"/>
      <c r="TUX36" s="1430"/>
      <c r="TVB36" s="1416"/>
      <c r="TVC36" s="1416"/>
      <c r="TVD36" s="1416"/>
      <c r="TVE36" s="1417"/>
      <c r="TVF36" s="1430"/>
      <c r="TVG36" s="1430"/>
      <c r="TVH36" s="1430"/>
      <c r="TVL36" s="1416"/>
      <c r="TVM36" s="1416"/>
      <c r="TVN36" s="1416"/>
      <c r="TVO36" s="1417"/>
      <c r="TVP36" s="1430"/>
      <c r="TVQ36" s="1430"/>
      <c r="TVR36" s="1430"/>
      <c r="TVV36" s="1416"/>
      <c r="TVW36" s="1416"/>
      <c r="TVX36" s="1416"/>
      <c r="TVY36" s="1417"/>
      <c r="TVZ36" s="1430"/>
      <c r="TWA36" s="1430"/>
      <c r="TWB36" s="1430"/>
      <c r="TWF36" s="1416"/>
      <c r="TWG36" s="1416"/>
      <c r="TWH36" s="1416"/>
      <c r="TWI36" s="1417"/>
      <c r="TWJ36" s="1430"/>
      <c r="TWK36" s="1430"/>
      <c r="TWL36" s="1430"/>
      <c r="TWP36" s="1416"/>
      <c r="TWQ36" s="1416"/>
      <c r="TWR36" s="1416"/>
      <c r="TWS36" s="1417"/>
      <c r="TWT36" s="1430"/>
      <c r="TWU36" s="1430"/>
      <c r="TWV36" s="1430"/>
      <c r="TWZ36" s="1416"/>
      <c r="TXA36" s="1416"/>
      <c r="TXB36" s="1416"/>
      <c r="TXC36" s="1417"/>
      <c r="TXD36" s="1430"/>
      <c r="TXE36" s="1430"/>
      <c r="TXF36" s="1430"/>
      <c r="TXJ36" s="1416"/>
      <c r="TXK36" s="1416"/>
      <c r="TXL36" s="1416"/>
      <c r="TXM36" s="1417"/>
      <c r="TXN36" s="1430"/>
      <c r="TXO36" s="1430"/>
      <c r="TXP36" s="1430"/>
      <c r="TXT36" s="1416"/>
      <c r="TXU36" s="1416"/>
      <c r="TXV36" s="1416"/>
      <c r="TXW36" s="1417"/>
      <c r="TXX36" s="1430"/>
      <c r="TXY36" s="1430"/>
      <c r="TXZ36" s="1430"/>
      <c r="TYD36" s="1416"/>
      <c r="TYE36" s="1416"/>
      <c r="TYF36" s="1416"/>
      <c r="TYG36" s="1417"/>
      <c r="TYH36" s="1430"/>
      <c r="TYI36" s="1430"/>
      <c r="TYJ36" s="1430"/>
      <c r="TYN36" s="1416"/>
      <c r="TYO36" s="1416"/>
      <c r="TYP36" s="1416"/>
      <c r="TYQ36" s="1417"/>
      <c r="TYR36" s="1430"/>
      <c r="TYS36" s="1430"/>
      <c r="TYT36" s="1430"/>
      <c r="TYX36" s="1416"/>
      <c r="TYY36" s="1416"/>
      <c r="TYZ36" s="1416"/>
      <c r="TZA36" s="1417"/>
      <c r="TZB36" s="1430"/>
      <c r="TZC36" s="1430"/>
      <c r="TZD36" s="1430"/>
      <c r="TZH36" s="1416"/>
      <c r="TZI36" s="1416"/>
      <c r="TZJ36" s="1416"/>
      <c r="TZK36" s="1417"/>
      <c r="TZL36" s="1430"/>
      <c r="TZM36" s="1430"/>
      <c r="TZN36" s="1430"/>
      <c r="TZR36" s="1416"/>
      <c r="TZS36" s="1416"/>
      <c r="TZT36" s="1416"/>
      <c r="TZU36" s="1417"/>
      <c r="TZV36" s="1430"/>
      <c r="TZW36" s="1430"/>
      <c r="TZX36" s="1430"/>
      <c r="UAB36" s="1416"/>
      <c r="UAC36" s="1416"/>
      <c r="UAD36" s="1416"/>
      <c r="UAE36" s="1417"/>
      <c r="UAF36" s="1430"/>
      <c r="UAG36" s="1430"/>
      <c r="UAH36" s="1430"/>
      <c r="UAL36" s="1416"/>
      <c r="UAM36" s="1416"/>
      <c r="UAN36" s="1416"/>
      <c r="UAO36" s="1417"/>
      <c r="UAP36" s="1430"/>
      <c r="UAQ36" s="1430"/>
      <c r="UAR36" s="1430"/>
      <c r="UAV36" s="1416"/>
      <c r="UAW36" s="1416"/>
      <c r="UAX36" s="1416"/>
      <c r="UAY36" s="1417"/>
      <c r="UAZ36" s="1430"/>
      <c r="UBA36" s="1430"/>
      <c r="UBB36" s="1430"/>
      <c r="UBF36" s="1416"/>
      <c r="UBG36" s="1416"/>
      <c r="UBH36" s="1416"/>
      <c r="UBI36" s="1417"/>
      <c r="UBJ36" s="1430"/>
      <c r="UBK36" s="1430"/>
      <c r="UBL36" s="1430"/>
      <c r="UBP36" s="1416"/>
      <c r="UBQ36" s="1416"/>
      <c r="UBR36" s="1416"/>
      <c r="UBS36" s="1417"/>
      <c r="UBT36" s="1430"/>
      <c r="UBU36" s="1430"/>
      <c r="UBV36" s="1430"/>
      <c r="UBZ36" s="1416"/>
      <c r="UCA36" s="1416"/>
      <c r="UCB36" s="1416"/>
      <c r="UCC36" s="1417"/>
      <c r="UCD36" s="1430"/>
      <c r="UCE36" s="1430"/>
      <c r="UCF36" s="1430"/>
      <c r="UCJ36" s="1416"/>
      <c r="UCK36" s="1416"/>
      <c r="UCL36" s="1416"/>
      <c r="UCM36" s="1417"/>
      <c r="UCN36" s="1430"/>
      <c r="UCO36" s="1430"/>
      <c r="UCP36" s="1430"/>
      <c r="UCT36" s="1416"/>
      <c r="UCU36" s="1416"/>
      <c r="UCV36" s="1416"/>
      <c r="UCW36" s="1417"/>
      <c r="UCX36" s="1430"/>
      <c r="UCY36" s="1430"/>
      <c r="UCZ36" s="1430"/>
      <c r="UDD36" s="1416"/>
      <c r="UDE36" s="1416"/>
      <c r="UDF36" s="1416"/>
      <c r="UDG36" s="1417"/>
      <c r="UDH36" s="1430"/>
      <c r="UDI36" s="1430"/>
      <c r="UDJ36" s="1430"/>
      <c r="UDN36" s="1416"/>
      <c r="UDO36" s="1416"/>
      <c r="UDP36" s="1416"/>
      <c r="UDQ36" s="1417"/>
      <c r="UDR36" s="1430"/>
      <c r="UDS36" s="1430"/>
      <c r="UDT36" s="1430"/>
      <c r="UDX36" s="1416"/>
      <c r="UDY36" s="1416"/>
      <c r="UDZ36" s="1416"/>
      <c r="UEA36" s="1417"/>
      <c r="UEB36" s="1430"/>
      <c r="UEC36" s="1430"/>
      <c r="UED36" s="1430"/>
      <c r="UEH36" s="1416"/>
      <c r="UEI36" s="1416"/>
      <c r="UEJ36" s="1416"/>
      <c r="UEK36" s="1417"/>
      <c r="UEL36" s="1430"/>
      <c r="UEM36" s="1430"/>
      <c r="UEN36" s="1430"/>
      <c r="UER36" s="1416"/>
      <c r="UES36" s="1416"/>
      <c r="UET36" s="1416"/>
      <c r="UEU36" s="1417"/>
      <c r="UEV36" s="1430"/>
      <c r="UEW36" s="1430"/>
      <c r="UEX36" s="1430"/>
      <c r="UFB36" s="1416"/>
      <c r="UFC36" s="1416"/>
      <c r="UFD36" s="1416"/>
      <c r="UFE36" s="1417"/>
      <c r="UFF36" s="1430"/>
      <c r="UFG36" s="1430"/>
      <c r="UFH36" s="1430"/>
      <c r="UFL36" s="1416"/>
      <c r="UFM36" s="1416"/>
      <c r="UFN36" s="1416"/>
      <c r="UFO36" s="1417"/>
      <c r="UFP36" s="1430"/>
      <c r="UFQ36" s="1430"/>
      <c r="UFR36" s="1430"/>
      <c r="UFV36" s="1416"/>
      <c r="UFW36" s="1416"/>
      <c r="UFX36" s="1416"/>
      <c r="UFY36" s="1417"/>
      <c r="UFZ36" s="1430"/>
      <c r="UGA36" s="1430"/>
      <c r="UGB36" s="1430"/>
      <c r="UGF36" s="1416"/>
      <c r="UGG36" s="1416"/>
      <c r="UGH36" s="1416"/>
      <c r="UGI36" s="1417"/>
      <c r="UGJ36" s="1430"/>
      <c r="UGK36" s="1430"/>
      <c r="UGL36" s="1430"/>
      <c r="UGP36" s="1416"/>
      <c r="UGQ36" s="1416"/>
      <c r="UGR36" s="1416"/>
      <c r="UGS36" s="1417"/>
      <c r="UGT36" s="1430"/>
      <c r="UGU36" s="1430"/>
      <c r="UGV36" s="1430"/>
      <c r="UGZ36" s="1416"/>
      <c r="UHA36" s="1416"/>
      <c r="UHB36" s="1416"/>
      <c r="UHC36" s="1417"/>
      <c r="UHD36" s="1430"/>
      <c r="UHE36" s="1430"/>
      <c r="UHF36" s="1430"/>
      <c r="UHJ36" s="1416"/>
      <c r="UHK36" s="1416"/>
      <c r="UHL36" s="1416"/>
      <c r="UHM36" s="1417"/>
      <c r="UHN36" s="1430"/>
      <c r="UHO36" s="1430"/>
      <c r="UHP36" s="1430"/>
      <c r="UHT36" s="1416"/>
      <c r="UHU36" s="1416"/>
      <c r="UHV36" s="1416"/>
      <c r="UHW36" s="1417"/>
      <c r="UHX36" s="1430"/>
      <c r="UHY36" s="1430"/>
      <c r="UHZ36" s="1430"/>
      <c r="UID36" s="1416"/>
      <c r="UIE36" s="1416"/>
      <c r="UIF36" s="1416"/>
      <c r="UIG36" s="1417"/>
      <c r="UIH36" s="1430"/>
      <c r="UII36" s="1430"/>
      <c r="UIJ36" s="1430"/>
      <c r="UIN36" s="1416"/>
      <c r="UIO36" s="1416"/>
      <c r="UIP36" s="1416"/>
      <c r="UIQ36" s="1417"/>
      <c r="UIR36" s="1430"/>
      <c r="UIS36" s="1430"/>
      <c r="UIT36" s="1430"/>
      <c r="UIX36" s="1416"/>
      <c r="UIY36" s="1416"/>
      <c r="UIZ36" s="1416"/>
      <c r="UJA36" s="1417"/>
      <c r="UJB36" s="1430"/>
      <c r="UJC36" s="1430"/>
      <c r="UJD36" s="1430"/>
      <c r="UJH36" s="1416"/>
      <c r="UJI36" s="1416"/>
      <c r="UJJ36" s="1416"/>
      <c r="UJK36" s="1417"/>
      <c r="UJL36" s="1430"/>
      <c r="UJM36" s="1430"/>
      <c r="UJN36" s="1430"/>
      <c r="UJR36" s="1416"/>
      <c r="UJS36" s="1416"/>
      <c r="UJT36" s="1416"/>
      <c r="UJU36" s="1417"/>
      <c r="UJV36" s="1430"/>
      <c r="UJW36" s="1430"/>
      <c r="UJX36" s="1430"/>
      <c r="UKB36" s="1416"/>
      <c r="UKC36" s="1416"/>
      <c r="UKD36" s="1416"/>
      <c r="UKE36" s="1417"/>
      <c r="UKF36" s="1430"/>
      <c r="UKG36" s="1430"/>
      <c r="UKH36" s="1430"/>
      <c r="UKL36" s="1416"/>
      <c r="UKM36" s="1416"/>
      <c r="UKN36" s="1416"/>
      <c r="UKO36" s="1417"/>
      <c r="UKP36" s="1430"/>
      <c r="UKQ36" s="1430"/>
      <c r="UKR36" s="1430"/>
      <c r="UKV36" s="1416"/>
      <c r="UKW36" s="1416"/>
      <c r="UKX36" s="1416"/>
      <c r="UKY36" s="1417"/>
      <c r="UKZ36" s="1430"/>
      <c r="ULA36" s="1430"/>
      <c r="ULB36" s="1430"/>
      <c r="ULF36" s="1416"/>
      <c r="ULG36" s="1416"/>
      <c r="ULH36" s="1416"/>
      <c r="ULI36" s="1417"/>
      <c r="ULJ36" s="1430"/>
      <c r="ULK36" s="1430"/>
      <c r="ULL36" s="1430"/>
      <c r="ULP36" s="1416"/>
      <c r="ULQ36" s="1416"/>
      <c r="ULR36" s="1416"/>
      <c r="ULS36" s="1417"/>
      <c r="ULT36" s="1430"/>
      <c r="ULU36" s="1430"/>
      <c r="ULV36" s="1430"/>
      <c r="ULZ36" s="1416"/>
      <c r="UMA36" s="1416"/>
      <c r="UMB36" s="1416"/>
      <c r="UMC36" s="1417"/>
      <c r="UMD36" s="1430"/>
      <c r="UME36" s="1430"/>
      <c r="UMF36" s="1430"/>
      <c r="UMJ36" s="1416"/>
      <c r="UMK36" s="1416"/>
      <c r="UML36" s="1416"/>
      <c r="UMM36" s="1417"/>
      <c r="UMN36" s="1430"/>
      <c r="UMO36" s="1430"/>
      <c r="UMP36" s="1430"/>
      <c r="UMT36" s="1416"/>
      <c r="UMU36" s="1416"/>
      <c r="UMV36" s="1416"/>
      <c r="UMW36" s="1417"/>
      <c r="UMX36" s="1430"/>
      <c r="UMY36" s="1430"/>
      <c r="UMZ36" s="1430"/>
      <c r="UND36" s="1416"/>
      <c r="UNE36" s="1416"/>
      <c r="UNF36" s="1416"/>
      <c r="UNG36" s="1417"/>
      <c r="UNH36" s="1430"/>
      <c r="UNI36" s="1430"/>
      <c r="UNJ36" s="1430"/>
      <c r="UNN36" s="1416"/>
      <c r="UNO36" s="1416"/>
      <c r="UNP36" s="1416"/>
      <c r="UNQ36" s="1417"/>
      <c r="UNR36" s="1430"/>
      <c r="UNS36" s="1430"/>
      <c r="UNT36" s="1430"/>
      <c r="UNX36" s="1416"/>
      <c r="UNY36" s="1416"/>
      <c r="UNZ36" s="1416"/>
      <c r="UOA36" s="1417"/>
      <c r="UOB36" s="1430"/>
      <c r="UOC36" s="1430"/>
      <c r="UOD36" s="1430"/>
      <c r="UOH36" s="1416"/>
      <c r="UOI36" s="1416"/>
      <c r="UOJ36" s="1416"/>
      <c r="UOK36" s="1417"/>
      <c r="UOL36" s="1430"/>
      <c r="UOM36" s="1430"/>
      <c r="UON36" s="1430"/>
      <c r="UOR36" s="1416"/>
      <c r="UOS36" s="1416"/>
      <c r="UOT36" s="1416"/>
      <c r="UOU36" s="1417"/>
      <c r="UOV36" s="1430"/>
      <c r="UOW36" s="1430"/>
      <c r="UOX36" s="1430"/>
      <c r="UPB36" s="1416"/>
      <c r="UPC36" s="1416"/>
      <c r="UPD36" s="1416"/>
      <c r="UPE36" s="1417"/>
      <c r="UPF36" s="1430"/>
      <c r="UPG36" s="1430"/>
      <c r="UPH36" s="1430"/>
      <c r="UPL36" s="1416"/>
      <c r="UPM36" s="1416"/>
      <c r="UPN36" s="1416"/>
      <c r="UPO36" s="1417"/>
      <c r="UPP36" s="1430"/>
      <c r="UPQ36" s="1430"/>
      <c r="UPR36" s="1430"/>
      <c r="UPV36" s="1416"/>
      <c r="UPW36" s="1416"/>
      <c r="UPX36" s="1416"/>
      <c r="UPY36" s="1417"/>
      <c r="UPZ36" s="1430"/>
      <c r="UQA36" s="1430"/>
      <c r="UQB36" s="1430"/>
      <c r="UQF36" s="1416"/>
      <c r="UQG36" s="1416"/>
      <c r="UQH36" s="1416"/>
      <c r="UQI36" s="1417"/>
      <c r="UQJ36" s="1430"/>
      <c r="UQK36" s="1430"/>
      <c r="UQL36" s="1430"/>
      <c r="UQP36" s="1416"/>
      <c r="UQQ36" s="1416"/>
      <c r="UQR36" s="1416"/>
      <c r="UQS36" s="1417"/>
      <c r="UQT36" s="1430"/>
      <c r="UQU36" s="1430"/>
      <c r="UQV36" s="1430"/>
      <c r="UQZ36" s="1416"/>
      <c r="URA36" s="1416"/>
      <c r="URB36" s="1416"/>
      <c r="URC36" s="1417"/>
      <c r="URD36" s="1430"/>
      <c r="URE36" s="1430"/>
      <c r="URF36" s="1430"/>
      <c r="URJ36" s="1416"/>
      <c r="URK36" s="1416"/>
      <c r="URL36" s="1416"/>
      <c r="URM36" s="1417"/>
      <c r="URN36" s="1430"/>
      <c r="URO36" s="1430"/>
      <c r="URP36" s="1430"/>
      <c r="URT36" s="1416"/>
      <c r="URU36" s="1416"/>
      <c r="URV36" s="1416"/>
      <c r="URW36" s="1417"/>
      <c r="URX36" s="1430"/>
      <c r="URY36" s="1430"/>
      <c r="URZ36" s="1430"/>
      <c r="USD36" s="1416"/>
      <c r="USE36" s="1416"/>
      <c r="USF36" s="1416"/>
      <c r="USG36" s="1417"/>
      <c r="USH36" s="1430"/>
      <c r="USI36" s="1430"/>
      <c r="USJ36" s="1430"/>
      <c r="USN36" s="1416"/>
      <c r="USO36" s="1416"/>
      <c r="USP36" s="1416"/>
      <c r="USQ36" s="1417"/>
      <c r="USR36" s="1430"/>
      <c r="USS36" s="1430"/>
      <c r="UST36" s="1430"/>
      <c r="USX36" s="1416"/>
      <c r="USY36" s="1416"/>
      <c r="USZ36" s="1416"/>
      <c r="UTA36" s="1417"/>
      <c r="UTB36" s="1430"/>
      <c r="UTC36" s="1430"/>
      <c r="UTD36" s="1430"/>
      <c r="UTH36" s="1416"/>
      <c r="UTI36" s="1416"/>
      <c r="UTJ36" s="1416"/>
      <c r="UTK36" s="1417"/>
      <c r="UTL36" s="1430"/>
      <c r="UTM36" s="1430"/>
      <c r="UTN36" s="1430"/>
      <c r="UTR36" s="1416"/>
      <c r="UTS36" s="1416"/>
      <c r="UTT36" s="1416"/>
      <c r="UTU36" s="1417"/>
      <c r="UTV36" s="1430"/>
      <c r="UTW36" s="1430"/>
      <c r="UTX36" s="1430"/>
      <c r="UUB36" s="1416"/>
      <c r="UUC36" s="1416"/>
      <c r="UUD36" s="1416"/>
      <c r="UUE36" s="1417"/>
      <c r="UUF36" s="1430"/>
      <c r="UUG36" s="1430"/>
      <c r="UUH36" s="1430"/>
      <c r="UUL36" s="1416"/>
      <c r="UUM36" s="1416"/>
      <c r="UUN36" s="1416"/>
      <c r="UUO36" s="1417"/>
      <c r="UUP36" s="1430"/>
      <c r="UUQ36" s="1430"/>
      <c r="UUR36" s="1430"/>
      <c r="UUV36" s="1416"/>
      <c r="UUW36" s="1416"/>
      <c r="UUX36" s="1416"/>
      <c r="UUY36" s="1417"/>
      <c r="UUZ36" s="1430"/>
      <c r="UVA36" s="1430"/>
      <c r="UVB36" s="1430"/>
      <c r="UVF36" s="1416"/>
      <c r="UVG36" s="1416"/>
      <c r="UVH36" s="1416"/>
      <c r="UVI36" s="1417"/>
      <c r="UVJ36" s="1430"/>
      <c r="UVK36" s="1430"/>
      <c r="UVL36" s="1430"/>
      <c r="UVP36" s="1416"/>
      <c r="UVQ36" s="1416"/>
      <c r="UVR36" s="1416"/>
      <c r="UVS36" s="1417"/>
      <c r="UVT36" s="1430"/>
      <c r="UVU36" s="1430"/>
      <c r="UVV36" s="1430"/>
      <c r="UVZ36" s="1416"/>
      <c r="UWA36" s="1416"/>
      <c r="UWB36" s="1416"/>
      <c r="UWC36" s="1417"/>
      <c r="UWD36" s="1430"/>
      <c r="UWE36" s="1430"/>
      <c r="UWF36" s="1430"/>
      <c r="UWJ36" s="1416"/>
      <c r="UWK36" s="1416"/>
      <c r="UWL36" s="1416"/>
      <c r="UWM36" s="1417"/>
      <c r="UWN36" s="1430"/>
      <c r="UWO36" s="1430"/>
      <c r="UWP36" s="1430"/>
      <c r="UWT36" s="1416"/>
      <c r="UWU36" s="1416"/>
      <c r="UWV36" s="1416"/>
      <c r="UWW36" s="1417"/>
      <c r="UWX36" s="1430"/>
      <c r="UWY36" s="1430"/>
      <c r="UWZ36" s="1430"/>
      <c r="UXD36" s="1416"/>
      <c r="UXE36" s="1416"/>
      <c r="UXF36" s="1416"/>
      <c r="UXG36" s="1417"/>
      <c r="UXH36" s="1430"/>
      <c r="UXI36" s="1430"/>
      <c r="UXJ36" s="1430"/>
      <c r="UXN36" s="1416"/>
      <c r="UXO36" s="1416"/>
      <c r="UXP36" s="1416"/>
      <c r="UXQ36" s="1417"/>
      <c r="UXR36" s="1430"/>
      <c r="UXS36" s="1430"/>
      <c r="UXT36" s="1430"/>
      <c r="UXX36" s="1416"/>
      <c r="UXY36" s="1416"/>
      <c r="UXZ36" s="1416"/>
      <c r="UYA36" s="1417"/>
      <c r="UYB36" s="1430"/>
      <c r="UYC36" s="1430"/>
      <c r="UYD36" s="1430"/>
      <c r="UYH36" s="1416"/>
      <c r="UYI36" s="1416"/>
      <c r="UYJ36" s="1416"/>
      <c r="UYK36" s="1417"/>
      <c r="UYL36" s="1430"/>
      <c r="UYM36" s="1430"/>
      <c r="UYN36" s="1430"/>
      <c r="UYR36" s="1416"/>
      <c r="UYS36" s="1416"/>
      <c r="UYT36" s="1416"/>
      <c r="UYU36" s="1417"/>
      <c r="UYV36" s="1430"/>
      <c r="UYW36" s="1430"/>
      <c r="UYX36" s="1430"/>
      <c r="UZB36" s="1416"/>
      <c r="UZC36" s="1416"/>
      <c r="UZD36" s="1416"/>
      <c r="UZE36" s="1417"/>
      <c r="UZF36" s="1430"/>
      <c r="UZG36" s="1430"/>
      <c r="UZH36" s="1430"/>
      <c r="UZL36" s="1416"/>
      <c r="UZM36" s="1416"/>
      <c r="UZN36" s="1416"/>
      <c r="UZO36" s="1417"/>
      <c r="UZP36" s="1430"/>
      <c r="UZQ36" s="1430"/>
      <c r="UZR36" s="1430"/>
      <c r="UZV36" s="1416"/>
      <c r="UZW36" s="1416"/>
      <c r="UZX36" s="1416"/>
      <c r="UZY36" s="1417"/>
      <c r="UZZ36" s="1430"/>
      <c r="VAA36" s="1430"/>
      <c r="VAB36" s="1430"/>
      <c r="VAF36" s="1416"/>
      <c r="VAG36" s="1416"/>
      <c r="VAH36" s="1416"/>
      <c r="VAI36" s="1417"/>
      <c r="VAJ36" s="1430"/>
      <c r="VAK36" s="1430"/>
      <c r="VAL36" s="1430"/>
      <c r="VAP36" s="1416"/>
      <c r="VAQ36" s="1416"/>
      <c r="VAR36" s="1416"/>
      <c r="VAS36" s="1417"/>
      <c r="VAT36" s="1430"/>
      <c r="VAU36" s="1430"/>
      <c r="VAV36" s="1430"/>
      <c r="VAZ36" s="1416"/>
      <c r="VBA36" s="1416"/>
      <c r="VBB36" s="1416"/>
      <c r="VBC36" s="1417"/>
      <c r="VBD36" s="1430"/>
      <c r="VBE36" s="1430"/>
      <c r="VBF36" s="1430"/>
      <c r="VBJ36" s="1416"/>
      <c r="VBK36" s="1416"/>
      <c r="VBL36" s="1416"/>
      <c r="VBM36" s="1417"/>
      <c r="VBN36" s="1430"/>
      <c r="VBO36" s="1430"/>
      <c r="VBP36" s="1430"/>
      <c r="VBT36" s="1416"/>
      <c r="VBU36" s="1416"/>
      <c r="VBV36" s="1416"/>
      <c r="VBW36" s="1417"/>
      <c r="VBX36" s="1430"/>
      <c r="VBY36" s="1430"/>
      <c r="VBZ36" s="1430"/>
      <c r="VCD36" s="1416"/>
      <c r="VCE36" s="1416"/>
      <c r="VCF36" s="1416"/>
      <c r="VCG36" s="1417"/>
      <c r="VCH36" s="1430"/>
      <c r="VCI36" s="1430"/>
      <c r="VCJ36" s="1430"/>
      <c r="VCN36" s="1416"/>
      <c r="VCO36" s="1416"/>
      <c r="VCP36" s="1416"/>
      <c r="VCQ36" s="1417"/>
      <c r="VCR36" s="1430"/>
      <c r="VCS36" s="1430"/>
      <c r="VCT36" s="1430"/>
      <c r="VCX36" s="1416"/>
      <c r="VCY36" s="1416"/>
      <c r="VCZ36" s="1416"/>
      <c r="VDA36" s="1417"/>
      <c r="VDB36" s="1430"/>
      <c r="VDC36" s="1430"/>
      <c r="VDD36" s="1430"/>
      <c r="VDH36" s="1416"/>
      <c r="VDI36" s="1416"/>
      <c r="VDJ36" s="1416"/>
      <c r="VDK36" s="1417"/>
      <c r="VDL36" s="1430"/>
      <c r="VDM36" s="1430"/>
      <c r="VDN36" s="1430"/>
      <c r="VDR36" s="1416"/>
      <c r="VDS36" s="1416"/>
      <c r="VDT36" s="1416"/>
      <c r="VDU36" s="1417"/>
      <c r="VDV36" s="1430"/>
      <c r="VDW36" s="1430"/>
      <c r="VDX36" s="1430"/>
      <c r="VEB36" s="1416"/>
      <c r="VEC36" s="1416"/>
      <c r="VED36" s="1416"/>
      <c r="VEE36" s="1417"/>
      <c r="VEF36" s="1430"/>
      <c r="VEG36" s="1430"/>
      <c r="VEH36" s="1430"/>
      <c r="VEL36" s="1416"/>
      <c r="VEM36" s="1416"/>
      <c r="VEN36" s="1416"/>
      <c r="VEO36" s="1417"/>
      <c r="VEP36" s="1430"/>
      <c r="VEQ36" s="1430"/>
      <c r="VER36" s="1430"/>
      <c r="VEV36" s="1416"/>
      <c r="VEW36" s="1416"/>
      <c r="VEX36" s="1416"/>
      <c r="VEY36" s="1417"/>
      <c r="VEZ36" s="1430"/>
      <c r="VFA36" s="1430"/>
      <c r="VFB36" s="1430"/>
      <c r="VFF36" s="1416"/>
      <c r="VFG36" s="1416"/>
      <c r="VFH36" s="1416"/>
      <c r="VFI36" s="1417"/>
      <c r="VFJ36" s="1430"/>
      <c r="VFK36" s="1430"/>
      <c r="VFL36" s="1430"/>
      <c r="VFP36" s="1416"/>
      <c r="VFQ36" s="1416"/>
      <c r="VFR36" s="1416"/>
      <c r="VFS36" s="1417"/>
      <c r="VFT36" s="1430"/>
      <c r="VFU36" s="1430"/>
      <c r="VFV36" s="1430"/>
      <c r="VFZ36" s="1416"/>
      <c r="VGA36" s="1416"/>
      <c r="VGB36" s="1416"/>
      <c r="VGC36" s="1417"/>
      <c r="VGD36" s="1430"/>
      <c r="VGE36" s="1430"/>
      <c r="VGF36" s="1430"/>
      <c r="VGJ36" s="1416"/>
      <c r="VGK36" s="1416"/>
      <c r="VGL36" s="1416"/>
      <c r="VGM36" s="1417"/>
      <c r="VGN36" s="1430"/>
      <c r="VGO36" s="1430"/>
      <c r="VGP36" s="1430"/>
      <c r="VGT36" s="1416"/>
      <c r="VGU36" s="1416"/>
      <c r="VGV36" s="1416"/>
      <c r="VGW36" s="1417"/>
      <c r="VGX36" s="1430"/>
      <c r="VGY36" s="1430"/>
      <c r="VGZ36" s="1430"/>
      <c r="VHD36" s="1416"/>
      <c r="VHE36" s="1416"/>
      <c r="VHF36" s="1416"/>
      <c r="VHG36" s="1417"/>
      <c r="VHH36" s="1430"/>
      <c r="VHI36" s="1430"/>
      <c r="VHJ36" s="1430"/>
      <c r="VHN36" s="1416"/>
      <c r="VHO36" s="1416"/>
      <c r="VHP36" s="1416"/>
      <c r="VHQ36" s="1417"/>
      <c r="VHR36" s="1430"/>
      <c r="VHS36" s="1430"/>
      <c r="VHT36" s="1430"/>
      <c r="VHX36" s="1416"/>
      <c r="VHY36" s="1416"/>
      <c r="VHZ36" s="1416"/>
      <c r="VIA36" s="1417"/>
      <c r="VIB36" s="1430"/>
      <c r="VIC36" s="1430"/>
      <c r="VID36" s="1430"/>
      <c r="VIH36" s="1416"/>
      <c r="VII36" s="1416"/>
      <c r="VIJ36" s="1416"/>
      <c r="VIK36" s="1417"/>
      <c r="VIL36" s="1430"/>
      <c r="VIM36" s="1430"/>
      <c r="VIN36" s="1430"/>
      <c r="VIR36" s="1416"/>
      <c r="VIS36" s="1416"/>
      <c r="VIT36" s="1416"/>
      <c r="VIU36" s="1417"/>
      <c r="VIV36" s="1430"/>
      <c r="VIW36" s="1430"/>
      <c r="VIX36" s="1430"/>
      <c r="VJB36" s="1416"/>
      <c r="VJC36" s="1416"/>
      <c r="VJD36" s="1416"/>
      <c r="VJE36" s="1417"/>
      <c r="VJF36" s="1430"/>
      <c r="VJG36" s="1430"/>
      <c r="VJH36" s="1430"/>
      <c r="VJL36" s="1416"/>
      <c r="VJM36" s="1416"/>
      <c r="VJN36" s="1416"/>
      <c r="VJO36" s="1417"/>
      <c r="VJP36" s="1430"/>
      <c r="VJQ36" s="1430"/>
      <c r="VJR36" s="1430"/>
      <c r="VJV36" s="1416"/>
      <c r="VJW36" s="1416"/>
      <c r="VJX36" s="1416"/>
      <c r="VJY36" s="1417"/>
      <c r="VJZ36" s="1430"/>
      <c r="VKA36" s="1430"/>
      <c r="VKB36" s="1430"/>
      <c r="VKF36" s="1416"/>
      <c r="VKG36" s="1416"/>
      <c r="VKH36" s="1416"/>
      <c r="VKI36" s="1417"/>
      <c r="VKJ36" s="1430"/>
      <c r="VKK36" s="1430"/>
      <c r="VKL36" s="1430"/>
      <c r="VKP36" s="1416"/>
      <c r="VKQ36" s="1416"/>
      <c r="VKR36" s="1416"/>
      <c r="VKS36" s="1417"/>
      <c r="VKT36" s="1430"/>
      <c r="VKU36" s="1430"/>
      <c r="VKV36" s="1430"/>
      <c r="VKZ36" s="1416"/>
      <c r="VLA36" s="1416"/>
      <c r="VLB36" s="1416"/>
      <c r="VLC36" s="1417"/>
      <c r="VLD36" s="1430"/>
      <c r="VLE36" s="1430"/>
      <c r="VLF36" s="1430"/>
      <c r="VLJ36" s="1416"/>
      <c r="VLK36" s="1416"/>
      <c r="VLL36" s="1416"/>
      <c r="VLM36" s="1417"/>
      <c r="VLN36" s="1430"/>
      <c r="VLO36" s="1430"/>
      <c r="VLP36" s="1430"/>
      <c r="VLT36" s="1416"/>
      <c r="VLU36" s="1416"/>
      <c r="VLV36" s="1416"/>
      <c r="VLW36" s="1417"/>
      <c r="VLX36" s="1430"/>
      <c r="VLY36" s="1430"/>
      <c r="VLZ36" s="1430"/>
      <c r="VMD36" s="1416"/>
      <c r="VME36" s="1416"/>
      <c r="VMF36" s="1416"/>
      <c r="VMG36" s="1417"/>
      <c r="VMH36" s="1430"/>
      <c r="VMI36" s="1430"/>
      <c r="VMJ36" s="1430"/>
      <c r="VMN36" s="1416"/>
      <c r="VMO36" s="1416"/>
      <c r="VMP36" s="1416"/>
      <c r="VMQ36" s="1417"/>
      <c r="VMR36" s="1430"/>
      <c r="VMS36" s="1430"/>
      <c r="VMT36" s="1430"/>
      <c r="VMX36" s="1416"/>
      <c r="VMY36" s="1416"/>
      <c r="VMZ36" s="1416"/>
      <c r="VNA36" s="1417"/>
      <c r="VNB36" s="1430"/>
      <c r="VNC36" s="1430"/>
      <c r="VND36" s="1430"/>
      <c r="VNH36" s="1416"/>
      <c r="VNI36" s="1416"/>
      <c r="VNJ36" s="1416"/>
      <c r="VNK36" s="1417"/>
      <c r="VNL36" s="1430"/>
      <c r="VNM36" s="1430"/>
      <c r="VNN36" s="1430"/>
      <c r="VNR36" s="1416"/>
      <c r="VNS36" s="1416"/>
      <c r="VNT36" s="1416"/>
      <c r="VNU36" s="1417"/>
      <c r="VNV36" s="1430"/>
      <c r="VNW36" s="1430"/>
      <c r="VNX36" s="1430"/>
      <c r="VOB36" s="1416"/>
      <c r="VOC36" s="1416"/>
      <c r="VOD36" s="1416"/>
      <c r="VOE36" s="1417"/>
      <c r="VOF36" s="1430"/>
      <c r="VOG36" s="1430"/>
      <c r="VOH36" s="1430"/>
      <c r="VOL36" s="1416"/>
      <c r="VOM36" s="1416"/>
      <c r="VON36" s="1416"/>
      <c r="VOO36" s="1417"/>
      <c r="VOP36" s="1430"/>
      <c r="VOQ36" s="1430"/>
      <c r="VOR36" s="1430"/>
      <c r="VOV36" s="1416"/>
      <c r="VOW36" s="1416"/>
      <c r="VOX36" s="1416"/>
      <c r="VOY36" s="1417"/>
      <c r="VOZ36" s="1430"/>
      <c r="VPA36" s="1430"/>
      <c r="VPB36" s="1430"/>
      <c r="VPF36" s="1416"/>
      <c r="VPG36" s="1416"/>
      <c r="VPH36" s="1416"/>
      <c r="VPI36" s="1417"/>
      <c r="VPJ36" s="1430"/>
      <c r="VPK36" s="1430"/>
      <c r="VPL36" s="1430"/>
      <c r="VPP36" s="1416"/>
      <c r="VPQ36" s="1416"/>
      <c r="VPR36" s="1416"/>
      <c r="VPS36" s="1417"/>
      <c r="VPT36" s="1430"/>
      <c r="VPU36" s="1430"/>
      <c r="VPV36" s="1430"/>
      <c r="VPZ36" s="1416"/>
      <c r="VQA36" s="1416"/>
      <c r="VQB36" s="1416"/>
      <c r="VQC36" s="1417"/>
      <c r="VQD36" s="1430"/>
      <c r="VQE36" s="1430"/>
      <c r="VQF36" s="1430"/>
      <c r="VQJ36" s="1416"/>
      <c r="VQK36" s="1416"/>
      <c r="VQL36" s="1416"/>
      <c r="VQM36" s="1417"/>
      <c r="VQN36" s="1430"/>
      <c r="VQO36" s="1430"/>
      <c r="VQP36" s="1430"/>
      <c r="VQT36" s="1416"/>
      <c r="VQU36" s="1416"/>
      <c r="VQV36" s="1416"/>
      <c r="VQW36" s="1417"/>
      <c r="VQX36" s="1430"/>
      <c r="VQY36" s="1430"/>
      <c r="VQZ36" s="1430"/>
      <c r="VRD36" s="1416"/>
      <c r="VRE36" s="1416"/>
      <c r="VRF36" s="1416"/>
      <c r="VRG36" s="1417"/>
      <c r="VRH36" s="1430"/>
      <c r="VRI36" s="1430"/>
      <c r="VRJ36" s="1430"/>
      <c r="VRN36" s="1416"/>
      <c r="VRO36" s="1416"/>
      <c r="VRP36" s="1416"/>
      <c r="VRQ36" s="1417"/>
      <c r="VRR36" s="1430"/>
      <c r="VRS36" s="1430"/>
      <c r="VRT36" s="1430"/>
      <c r="VRX36" s="1416"/>
      <c r="VRY36" s="1416"/>
      <c r="VRZ36" s="1416"/>
      <c r="VSA36" s="1417"/>
      <c r="VSB36" s="1430"/>
      <c r="VSC36" s="1430"/>
      <c r="VSD36" s="1430"/>
      <c r="VSH36" s="1416"/>
      <c r="VSI36" s="1416"/>
      <c r="VSJ36" s="1416"/>
      <c r="VSK36" s="1417"/>
      <c r="VSL36" s="1430"/>
      <c r="VSM36" s="1430"/>
      <c r="VSN36" s="1430"/>
      <c r="VSR36" s="1416"/>
      <c r="VSS36" s="1416"/>
      <c r="VST36" s="1416"/>
      <c r="VSU36" s="1417"/>
      <c r="VSV36" s="1430"/>
      <c r="VSW36" s="1430"/>
      <c r="VSX36" s="1430"/>
      <c r="VTB36" s="1416"/>
      <c r="VTC36" s="1416"/>
      <c r="VTD36" s="1416"/>
      <c r="VTE36" s="1417"/>
      <c r="VTF36" s="1430"/>
      <c r="VTG36" s="1430"/>
      <c r="VTH36" s="1430"/>
      <c r="VTL36" s="1416"/>
      <c r="VTM36" s="1416"/>
      <c r="VTN36" s="1416"/>
      <c r="VTO36" s="1417"/>
      <c r="VTP36" s="1430"/>
      <c r="VTQ36" s="1430"/>
      <c r="VTR36" s="1430"/>
      <c r="VTV36" s="1416"/>
      <c r="VTW36" s="1416"/>
      <c r="VTX36" s="1416"/>
      <c r="VTY36" s="1417"/>
      <c r="VTZ36" s="1430"/>
      <c r="VUA36" s="1430"/>
      <c r="VUB36" s="1430"/>
      <c r="VUF36" s="1416"/>
      <c r="VUG36" s="1416"/>
      <c r="VUH36" s="1416"/>
      <c r="VUI36" s="1417"/>
      <c r="VUJ36" s="1430"/>
      <c r="VUK36" s="1430"/>
      <c r="VUL36" s="1430"/>
      <c r="VUP36" s="1416"/>
      <c r="VUQ36" s="1416"/>
      <c r="VUR36" s="1416"/>
      <c r="VUS36" s="1417"/>
      <c r="VUT36" s="1430"/>
      <c r="VUU36" s="1430"/>
      <c r="VUV36" s="1430"/>
      <c r="VUZ36" s="1416"/>
      <c r="VVA36" s="1416"/>
      <c r="VVB36" s="1416"/>
      <c r="VVC36" s="1417"/>
      <c r="VVD36" s="1430"/>
      <c r="VVE36" s="1430"/>
      <c r="VVF36" s="1430"/>
      <c r="VVJ36" s="1416"/>
      <c r="VVK36" s="1416"/>
      <c r="VVL36" s="1416"/>
      <c r="VVM36" s="1417"/>
      <c r="VVN36" s="1430"/>
      <c r="VVO36" s="1430"/>
      <c r="VVP36" s="1430"/>
      <c r="VVT36" s="1416"/>
      <c r="VVU36" s="1416"/>
      <c r="VVV36" s="1416"/>
      <c r="VVW36" s="1417"/>
      <c r="VVX36" s="1430"/>
      <c r="VVY36" s="1430"/>
      <c r="VVZ36" s="1430"/>
      <c r="VWD36" s="1416"/>
      <c r="VWE36" s="1416"/>
      <c r="VWF36" s="1416"/>
      <c r="VWG36" s="1417"/>
      <c r="VWH36" s="1430"/>
      <c r="VWI36" s="1430"/>
      <c r="VWJ36" s="1430"/>
      <c r="VWN36" s="1416"/>
      <c r="VWO36" s="1416"/>
      <c r="VWP36" s="1416"/>
      <c r="VWQ36" s="1417"/>
      <c r="VWR36" s="1430"/>
      <c r="VWS36" s="1430"/>
      <c r="VWT36" s="1430"/>
      <c r="VWX36" s="1416"/>
      <c r="VWY36" s="1416"/>
      <c r="VWZ36" s="1416"/>
      <c r="VXA36" s="1417"/>
      <c r="VXB36" s="1430"/>
      <c r="VXC36" s="1430"/>
      <c r="VXD36" s="1430"/>
      <c r="VXH36" s="1416"/>
      <c r="VXI36" s="1416"/>
      <c r="VXJ36" s="1416"/>
      <c r="VXK36" s="1417"/>
      <c r="VXL36" s="1430"/>
      <c r="VXM36" s="1430"/>
      <c r="VXN36" s="1430"/>
      <c r="VXR36" s="1416"/>
      <c r="VXS36" s="1416"/>
      <c r="VXT36" s="1416"/>
      <c r="VXU36" s="1417"/>
      <c r="VXV36" s="1430"/>
      <c r="VXW36" s="1430"/>
      <c r="VXX36" s="1430"/>
      <c r="VYB36" s="1416"/>
      <c r="VYC36" s="1416"/>
      <c r="VYD36" s="1416"/>
      <c r="VYE36" s="1417"/>
      <c r="VYF36" s="1430"/>
      <c r="VYG36" s="1430"/>
      <c r="VYH36" s="1430"/>
      <c r="VYL36" s="1416"/>
      <c r="VYM36" s="1416"/>
      <c r="VYN36" s="1416"/>
      <c r="VYO36" s="1417"/>
      <c r="VYP36" s="1430"/>
      <c r="VYQ36" s="1430"/>
      <c r="VYR36" s="1430"/>
      <c r="VYV36" s="1416"/>
      <c r="VYW36" s="1416"/>
      <c r="VYX36" s="1416"/>
      <c r="VYY36" s="1417"/>
      <c r="VYZ36" s="1430"/>
      <c r="VZA36" s="1430"/>
      <c r="VZB36" s="1430"/>
      <c r="VZF36" s="1416"/>
      <c r="VZG36" s="1416"/>
      <c r="VZH36" s="1416"/>
      <c r="VZI36" s="1417"/>
      <c r="VZJ36" s="1430"/>
      <c r="VZK36" s="1430"/>
      <c r="VZL36" s="1430"/>
      <c r="VZP36" s="1416"/>
      <c r="VZQ36" s="1416"/>
      <c r="VZR36" s="1416"/>
      <c r="VZS36" s="1417"/>
      <c r="VZT36" s="1430"/>
      <c r="VZU36" s="1430"/>
      <c r="VZV36" s="1430"/>
      <c r="VZZ36" s="1416"/>
      <c r="WAA36" s="1416"/>
      <c r="WAB36" s="1416"/>
      <c r="WAC36" s="1417"/>
      <c r="WAD36" s="1430"/>
      <c r="WAE36" s="1430"/>
      <c r="WAF36" s="1430"/>
      <c r="WAJ36" s="1416"/>
      <c r="WAK36" s="1416"/>
      <c r="WAL36" s="1416"/>
      <c r="WAM36" s="1417"/>
      <c r="WAN36" s="1430"/>
      <c r="WAO36" s="1430"/>
      <c r="WAP36" s="1430"/>
      <c r="WAT36" s="1416"/>
      <c r="WAU36" s="1416"/>
      <c r="WAV36" s="1416"/>
      <c r="WAW36" s="1417"/>
      <c r="WAX36" s="1430"/>
      <c r="WAY36" s="1430"/>
      <c r="WAZ36" s="1430"/>
      <c r="WBD36" s="1416"/>
      <c r="WBE36" s="1416"/>
      <c r="WBF36" s="1416"/>
      <c r="WBG36" s="1417"/>
      <c r="WBH36" s="1430"/>
      <c r="WBI36" s="1430"/>
      <c r="WBJ36" s="1430"/>
      <c r="WBN36" s="1416"/>
      <c r="WBO36" s="1416"/>
      <c r="WBP36" s="1416"/>
      <c r="WBQ36" s="1417"/>
      <c r="WBR36" s="1430"/>
      <c r="WBS36" s="1430"/>
      <c r="WBT36" s="1430"/>
      <c r="WBX36" s="1416"/>
      <c r="WBY36" s="1416"/>
      <c r="WBZ36" s="1416"/>
      <c r="WCA36" s="1417"/>
      <c r="WCB36" s="1430"/>
      <c r="WCC36" s="1430"/>
      <c r="WCD36" s="1430"/>
      <c r="WCH36" s="1416"/>
      <c r="WCI36" s="1416"/>
      <c r="WCJ36" s="1416"/>
      <c r="WCK36" s="1417"/>
      <c r="WCL36" s="1430"/>
      <c r="WCM36" s="1430"/>
      <c r="WCN36" s="1430"/>
      <c r="WCR36" s="1416"/>
      <c r="WCS36" s="1416"/>
      <c r="WCT36" s="1416"/>
      <c r="WCU36" s="1417"/>
      <c r="WCV36" s="1430"/>
      <c r="WCW36" s="1430"/>
      <c r="WCX36" s="1430"/>
      <c r="WDB36" s="1416"/>
      <c r="WDC36" s="1416"/>
      <c r="WDD36" s="1416"/>
      <c r="WDE36" s="1417"/>
      <c r="WDF36" s="1430"/>
      <c r="WDG36" s="1430"/>
      <c r="WDH36" s="1430"/>
      <c r="WDL36" s="1416"/>
      <c r="WDM36" s="1416"/>
      <c r="WDN36" s="1416"/>
      <c r="WDO36" s="1417"/>
      <c r="WDP36" s="1430"/>
      <c r="WDQ36" s="1430"/>
      <c r="WDR36" s="1430"/>
      <c r="WDV36" s="1416"/>
      <c r="WDW36" s="1416"/>
      <c r="WDX36" s="1416"/>
      <c r="WDY36" s="1417"/>
      <c r="WDZ36" s="1430"/>
      <c r="WEA36" s="1430"/>
      <c r="WEB36" s="1430"/>
      <c r="WEF36" s="1416"/>
      <c r="WEG36" s="1416"/>
      <c r="WEH36" s="1416"/>
      <c r="WEI36" s="1417"/>
      <c r="WEJ36" s="1430"/>
      <c r="WEK36" s="1430"/>
      <c r="WEL36" s="1430"/>
      <c r="WEP36" s="1416"/>
      <c r="WEQ36" s="1416"/>
      <c r="WER36" s="1416"/>
      <c r="WES36" s="1417"/>
      <c r="WET36" s="1430"/>
      <c r="WEU36" s="1430"/>
      <c r="WEV36" s="1430"/>
      <c r="WEZ36" s="1416"/>
      <c r="WFA36" s="1416"/>
      <c r="WFB36" s="1416"/>
      <c r="WFC36" s="1417"/>
      <c r="WFD36" s="1430"/>
      <c r="WFE36" s="1430"/>
      <c r="WFF36" s="1430"/>
      <c r="WFJ36" s="1416"/>
      <c r="WFK36" s="1416"/>
      <c r="WFL36" s="1416"/>
      <c r="WFM36" s="1417"/>
      <c r="WFN36" s="1430"/>
      <c r="WFO36" s="1430"/>
      <c r="WFP36" s="1430"/>
      <c r="WFT36" s="1416"/>
      <c r="WFU36" s="1416"/>
      <c r="WFV36" s="1416"/>
      <c r="WFW36" s="1417"/>
      <c r="WFX36" s="1430"/>
      <c r="WFY36" s="1430"/>
      <c r="WFZ36" s="1430"/>
      <c r="WGD36" s="1416"/>
      <c r="WGE36" s="1416"/>
      <c r="WGF36" s="1416"/>
      <c r="WGG36" s="1417"/>
      <c r="WGH36" s="1430"/>
      <c r="WGI36" s="1430"/>
      <c r="WGJ36" s="1430"/>
      <c r="WGN36" s="1416"/>
      <c r="WGO36" s="1416"/>
      <c r="WGP36" s="1416"/>
      <c r="WGQ36" s="1417"/>
      <c r="WGR36" s="1430"/>
      <c r="WGS36" s="1430"/>
      <c r="WGT36" s="1430"/>
      <c r="WGX36" s="1416"/>
      <c r="WGY36" s="1416"/>
      <c r="WGZ36" s="1416"/>
      <c r="WHA36" s="1417"/>
      <c r="WHB36" s="1430"/>
      <c r="WHC36" s="1430"/>
      <c r="WHD36" s="1430"/>
      <c r="WHH36" s="1416"/>
      <c r="WHI36" s="1416"/>
      <c r="WHJ36" s="1416"/>
      <c r="WHK36" s="1417"/>
      <c r="WHL36" s="1430"/>
      <c r="WHM36" s="1430"/>
      <c r="WHN36" s="1430"/>
      <c r="WHR36" s="1416"/>
      <c r="WHS36" s="1416"/>
      <c r="WHT36" s="1416"/>
      <c r="WHU36" s="1417"/>
      <c r="WHV36" s="1430"/>
      <c r="WHW36" s="1430"/>
      <c r="WHX36" s="1430"/>
      <c r="WIB36" s="1416"/>
      <c r="WIC36" s="1416"/>
      <c r="WID36" s="1416"/>
      <c r="WIE36" s="1417"/>
      <c r="WIF36" s="1430"/>
      <c r="WIG36" s="1430"/>
      <c r="WIH36" s="1430"/>
      <c r="WIL36" s="1416"/>
      <c r="WIM36" s="1416"/>
      <c r="WIN36" s="1416"/>
      <c r="WIO36" s="1417"/>
      <c r="WIP36" s="1430"/>
      <c r="WIQ36" s="1430"/>
      <c r="WIR36" s="1430"/>
      <c r="WIV36" s="1416"/>
      <c r="WIW36" s="1416"/>
      <c r="WIX36" s="1416"/>
      <c r="WIY36" s="1417"/>
      <c r="WIZ36" s="1430"/>
      <c r="WJA36" s="1430"/>
      <c r="WJB36" s="1430"/>
      <c r="WJF36" s="1416"/>
      <c r="WJG36" s="1416"/>
      <c r="WJH36" s="1416"/>
      <c r="WJI36" s="1417"/>
      <c r="WJJ36" s="1430"/>
      <c r="WJK36" s="1430"/>
      <c r="WJL36" s="1430"/>
      <c r="WJP36" s="1416"/>
      <c r="WJQ36" s="1416"/>
      <c r="WJR36" s="1416"/>
      <c r="WJS36" s="1417"/>
      <c r="WJT36" s="1430"/>
      <c r="WJU36" s="1430"/>
      <c r="WJV36" s="1430"/>
      <c r="WJZ36" s="1416"/>
      <c r="WKA36" s="1416"/>
      <c r="WKB36" s="1416"/>
      <c r="WKC36" s="1417"/>
      <c r="WKD36" s="1430"/>
      <c r="WKE36" s="1430"/>
      <c r="WKF36" s="1430"/>
      <c r="WKJ36" s="1416"/>
      <c r="WKK36" s="1416"/>
      <c r="WKL36" s="1416"/>
      <c r="WKM36" s="1417"/>
      <c r="WKN36" s="1430"/>
      <c r="WKO36" s="1430"/>
      <c r="WKP36" s="1430"/>
      <c r="WKT36" s="1416"/>
      <c r="WKU36" s="1416"/>
      <c r="WKV36" s="1416"/>
      <c r="WKW36" s="1417"/>
      <c r="WKX36" s="1430"/>
      <c r="WKY36" s="1430"/>
      <c r="WKZ36" s="1430"/>
      <c r="WLD36" s="1416"/>
      <c r="WLE36" s="1416"/>
      <c r="WLF36" s="1416"/>
      <c r="WLG36" s="1417"/>
      <c r="WLH36" s="1430"/>
      <c r="WLI36" s="1430"/>
      <c r="WLJ36" s="1430"/>
      <c r="WLN36" s="1416"/>
      <c r="WLO36" s="1416"/>
      <c r="WLP36" s="1416"/>
      <c r="WLQ36" s="1417"/>
      <c r="WLR36" s="1430"/>
      <c r="WLS36" s="1430"/>
      <c r="WLT36" s="1430"/>
      <c r="WLX36" s="1416"/>
      <c r="WLY36" s="1416"/>
      <c r="WLZ36" s="1416"/>
      <c r="WMA36" s="1417"/>
      <c r="WMB36" s="1430"/>
      <c r="WMC36" s="1430"/>
      <c r="WMD36" s="1430"/>
      <c r="WMH36" s="1416"/>
      <c r="WMI36" s="1416"/>
      <c r="WMJ36" s="1416"/>
      <c r="WMK36" s="1417"/>
      <c r="WML36" s="1430"/>
      <c r="WMM36" s="1430"/>
      <c r="WMN36" s="1430"/>
      <c r="WMR36" s="1416"/>
      <c r="WMS36" s="1416"/>
      <c r="WMT36" s="1416"/>
      <c r="WMU36" s="1417"/>
      <c r="WMV36" s="1430"/>
      <c r="WMW36" s="1430"/>
      <c r="WMX36" s="1430"/>
      <c r="WNB36" s="1416"/>
      <c r="WNC36" s="1416"/>
      <c r="WND36" s="1416"/>
      <c r="WNE36" s="1417"/>
      <c r="WNF36" s="1430"/>
      <c r="WNG36" s="1430"/>
      <c r="WNH36" s="1430"/>
      <c r="WNL36" s="1416"/>
      <c r="WNM36" s="1416"/>
      <c r="WNN36" s="1416"/>
      <c r="WNO36" s="1417"/>
      <c r="WNP36" s="1430"/>
      <c r="WNQ36" s="1430"/>
      <c r="WNR36" s="1430"/>
      <c r="WNV36" s="1416"/>
      <c r="WNW36" s="1416"/>
      <c r="WNX36" s="1416"/>
      <c r="WNY36" s="1417"/>
      <c r="WNZ36" s="1430"/>
      <c r="WOA36" s="1430"/>
      <c r="WOB36" s="1430"/>
      <c r="WOF36" s="1416"/>
      <c r="WOG36" s="1416"/>
      <c r="WOH36" s="1416"/>
      <c r="WOI36" s="1417"/>
      <c r="WOJ36" s="1430"/>
      <c r="WOK36" s="1430"/>
      <c r="WOL36" s="1430"/>
      <c r="WOP36" s="1416"/>
      <c r="WOQ36" s="1416"/>
      <c r="WOR36" s="1416"/>
      <c r="WOS36" s="1417"/>
      <c r="WOT36" s="1430"/>
      <c r="WOU36" s="1430"/>
      <c r="WOV36" s="1430"/>
      <c r="WOZ36" s="1416"/>
      <c r="WPA36" s="1416"/>
      <c r="WPB36" s="1416"/>
      <c r="WPC36" s="1417"/>
      <c r="WPD36" s="1430"/>
      <c r="WPE36" s="1430"/>
      <c r="WPF36" s="1430"/>
      <c r="WPJ36" s="1416"/>
      <c r="WPK36" s="1416"/>
      <c r="WPL36" s="1416"/>
      <c r="WPM36" s="1417"/>
      <c r="WPN36" s="1430"/>
      <c r="WPO36" s="1430"/>
      <c r="WPP36" s="1430"/>
      <c r="WPT36" s="1416"/>
      <c r="WPU36" s="1416"/>
      <c r="WPV36" s="1416"/>
      <c r="WPW36" s="1417"/>
      <c r="WPX36" s="1430"/>
      <c r="WPY36" s="1430"/>
      <c r="WPZ36" s="1430"/>
      <c r="WQD36" s="1416"/>
      <c r="WQE36" s="1416"/>
      <c r="WQF36" s="1416"/>
      <c r="WQG36" s="1417"/>
      <c r="WQH36" s="1430"/>
      <c r="WQI36" s="1430"/>
      <c r="WQJ36" s="1430"/>
      <c r="WQN36" s="1416"/>
      <c r="WQO36" s="1416"/>
      <c r="WQP36" s="1416"/>
      <c r="WQQ36" s="1417"/>
      <c r="WQR36" s="1430"/>
      <c r="WQS36" s="1430"/>
      <c r="WQT36" s="1430"/>
      <c r="WQX36" s="1416"/>
      <c r="WQY36" s="1416"/>
      <c r="WQZ36" s="1416"/>
      <c r="WRA36" s="1417"/>
      <c r="WRB36" s="1430"/>
      <c r="WRC36" s="1430"/>
      <c r="WRD36" s="1430"/>
      <c r="WRH36" s="1416"/>
      <c r="WRI36" s="1416"/>
      <c r="WRJ36" s="1416"/>
      <c r="WRK36" s="1417"/>
      <c r="WRL36" s="1430"/>
      <c r="WRM36" s="1430"/>
      <c r="WRN36" s="1430"/>
      <c r="WRR36" s="1416"/>
      <c r="WRS36" s="1416"/>
      <c r="WRT36" s="1416"/>
      <c r="WRU36" s="1417"/>
      <c r="WRV36" s="1430"/>
      <c r="WRW36" s="1430"/>
      <c r="WRX36" s="1430"/>
      <c r="WSB36" s="1416"/>
      <c r="WSC36" s="1416"/>
      <c r="WSD36" s="1416"/>
      <c r="WSE36" s="1417"/>
      <c r="WSF36" s="1430"/>
      <c r="WSG36" s="1430"/>
      <c r="WSH36" s="1430"/>
      <c r="WSL36" s="1416"/>
      <c r="WSM36" s="1416"/>
      <c r="WSN36" s="1416"/>
      <c r="WSO36" s="1417"/>
      <c r="WSP36" s="1430"/>
      <c r="WSQ36" s="1430"/>
      <c r="WSR36" s="1430"/>
      <c r="WSV36" s="1416"/>
      <c r="WSW36" s="1416"/>
      <c r="WSX36" s="1416"/>
      <c r="WSY36" s="1417"/>
      <c r="WSZ36" s="1430"/>
      <c r="WTA36" s="1430"/>
      <c r="WTB36" s="1430"/>
      <c r="WTF36" s="1416"/>
      <c r="WTG36" s="1416"/>
      <c r="WTH36" s="1416"/>
      <c r="WTI36" s="1417"/>
      <c r="WTJ36" s="1430"/>
      <c r="WTK36" s="1430"/>
      <c r="WTL36" s="1430"/>
      <c r="WTP36" s="1416"/>
      <c r="WTQ36" s="1416"/>
      <c r="WTR36" s="1416"/>
      <c r="WTS36" s="1417"/>
      <c r="WTT36" s="1430"/>
      <c r="WTU36" s="1430"/>
      <c r="WTV36" s="1430"/>
      <c r="WTZ36" s="1416"/>
      <c r="WUA36" s="1416"/>
      <c r="WUB36" s="1416"/>
      <c r="WUC36" s="1417"/>
      <c r="WUD36" s="1430"/>
      <c r="WUE36" s="1430"/>
      <c r="WUF36" s="1430"/>
      <c r="WUJ36" s="1416"/>
      <c r="WUK36" s="1416"/>
      <c r="WUL36" s="1416"/>
      <c r="WUM36" s="1417"/>
      <c r="WUN36" s="1430"/>
      <c r="WUO36" s="1430"/>
      <c r="WUP36" s="1430"/>
      <c r="WUT36" s="1416"/>
      <c r="WUU36" s="1416"/>
      <c r="WUV36" s="1416"/>
      <c r="WUW36" s="1417"/>
      <c r="WUX36" s="1430"/>
      <c r="WUY36" s="1430"/>
      <c r="WUZ36" s="1430"/>
      <c r="WVD36" s="1416"/>
      <c r="WVE36" s="1416"/>
      <c r="WVF36" s="1416"/>
      <c r="WVG36" s="1417"/>
      <c r="WVH36" s="1430"/>
      <c r="WVI36" s="1430"/>
      <c r="WVJ36" s="1430"/>
      <c r="WVN36" s="1416"/>
      <c r="WVO36" s="1416"/>
      <c r="WVP36" s="1416"/>
      <c r="WVQ36" s="1417"/>
      <c r="WVR36" s="1430"/>
      <c r="WVS36" s="1430"/>
      <c r="WVT36" s="1430"/>
      <c r="WVX36" s="1416"/>
      <c r="WVY36" s="1416"/>
      <c r="WVZ36" s="1416"/>
      <c r="WWA36" s="1417"/>
      <c r="WWB36" s="1430"/>
      <c r="WWC36" s="1430"/>
      <c r="WWD36" s="1430"/>
      <c r="WWH36" s="1416"/>
      <c r="WWI36" s="1416"/>
      <c r="WWJ36" s="1416"/>
      <c r="WWK36" s="1417"/>
      <c r="WWL36" s="1430"/>
      <c r="WWM36" s="1430"/>
      <c r="WWN36" s="1430"/>
      <c r="WWR36" s="1416"/>
      <c r="WWS36" s="1416"/>
      <c r="WWT36" s="1416"/>
      <c r="WWU36" s="1417"/>
      <c r="WWV36" s="1430"/>
      <c r="WWW36" s="1430"/>
      <c r="WWX36" s="1430"/>
      <c r="WXB36" s="1416"/>
      <c r="WXC36" s="1416"/>
      <c r="WXD36" s="1416"/>
      <c r="WXE36" s="1417"/>
      <c r="WXF36" s="1430"/>
      <c r="WXG36" s="1430"/>
      <c r="WXH36" s="1430"/>
      <c r="WXL36" s="1416"/>
      <c r="WXM36" s="1416"/>
      <c r="WXN36" s="1416"/>
      <c r="WXO36" s="1417"/>
      <c r="WXP36" s="1430"/>
      <c r="WXQ36" s="1430"/>
      <c r="WXR36" s="1430"/>
      <c r="WXV36" s="1416"/>
      <c r="WXW36" s="1416"/>
      <c r="WXX36" s="1416"/>
      <c r="WXY36" s="1417"/>
      <c r="WXZ36" s="1430"/>
      <c r="WYA36" s="1430"/>
      <c r="WYB36" s="1430"/>
      <c r="WYF36" s="1416"/>
      <c r="WYG36" s="1416"/>
      <c r="WYH36" s="1416"/>
      <c r="WYI36" s="1417"/>
      <c r="WYJ36" s="1430"/>
      <c r="WYK36" s="1430"/>
      <c r="WYL36" s="1430"/>
      <c r="WYP36" s="1416"/>
      <c r="WYQ36" s="1416"/>
      <c r="WYR36" s="1416"/>
      <c r="WYS36" s="1417"/>
      <c r="WYT36" s="1430"/>
      <c r="WYU36" s="1430"/>
      <c r="WYV36" s="1430"/>
      <c r="WYZ36" s="1416"/>
      <c r="WZA36" s="1416"/>
      <c r="WZB36" s="1416"/>
      <c r="WZC36" s="1417"/>
      <c r="WZD36" s="1430"/>
      <c r="WZE36" s="1430"/>
      <c r="WZF36" s="1430"/>
      <c r="WZJ36" s="1416"/>
      <c r="WZK36" s="1416"/>
      <c r="WZL36" s="1416"/>
      <c r="WZM36" s="1417"/>
      <c r="WZN36" s="1430"/>
      <c r="WZO36" s="1430"/>
      <c r="WZP36" s="1430"/>
      <c r="WZT36" s="1416"/>
      <c r="WZU36" s="1416"/>
      <c r="WZV36" s="1416"/>
      <c r="WZW36" s="1417"/>
      <c r="WZX36" s="1430"/>
      <c r="WZY36" s="1430"/>
      <c r="WZZ36" s="1430"/>
      <c r="XAD36" s="1416"/>
      <c r="XAE36" s="1416"/>
      <c r="XAF36" s="1416"/>
      <c r="XAG36" s="1417"/>
      <c r="XAH36" s="1430"/>
      <c r="XAI36" s="1430"/>
      <c r="XAJ36" s="1430"/>
      <c r="XAN36" s="1416"/>
      <c r="XAO36" s="1416"/>
      <c r="XAP36" s="1416"/>
      <c r="XAQ36" s="1417"/>
      <c r="XAR36" s="1430"/>
      <c r="XAS36" s="1430"/>
      <c r="XAT36" s="1430"/>
      <c r="XAX36" s="1416"/>
      <c r="XAY36" s="1416"/>
      <c r="XAZ36" s="1416"/>
      <c r="XBA36" s="1417"/>
      <c r="XBB36" s="1430"/>
      <c r="XBC36" s="1430"/>
      <c r="XBD36" s="1430"/>
      <c r="XBH36" s="1416"/>
      <c r="XBI36" s="1416"/>
      <c r="XBJ36" s="1416"/>
      <c r="XBK36" s="1417"/>
      <c r="XBL36" s="1430"/>
      <c r="XBM36" s="1430"/>
      <c r="XBN36" s="1430"/>
      <c r="XBR36" s="1416"/>
      <c r="XBS36" s="1416"/>
      <c r="XBT36" s="1416"/>
      <c r="XBU36" s="1417"/>
      <c r="XBV36" s="1430"/>
      <c r="XBW36" s="1430"/>
      <c r="XBX36" s="1430"/>
      <c r="XCB36" s="1416"/>
      <c r="XCC36" s="1416"/>
      <c r="XCD36" s="1416"/>
      <c r="XCE36" s="1417"/>
      <c r="XCF36" s="1430"/>
      <c r="XCG36" s="1430"/>
      <c r="XCH36" s="1430"/>
      <c r="XCL36" s="1416"/>
      <c r="XCM36" s="1416"/>
      <c r="XCN36" s="1416"/>
      <c r="XCO36" s="1417"/>
      <c r="XCP36" s="1430"/>
      <c r="XCQ36" s="1430"/>
      <c r="XCR36" s="1430"/>
      <c r="XCV36" s="1416"/>
      <c r="XCW36" s="1416"/>
      <c r="XCX36" s="1416"/>
      <c r="XCY36" s="1417"/>
      <c r="XCZ36" s="1430"/>
      <c r="XDA36" s="1430"/>
      <c r="XDB36" s="1430"/>
      <c r="XDF36" s="1416"/>
      <c r="XDG36" s="1416"/>
      <c r="XDH36" s="1416"/>
      <c r="XDI36" s="1417"/>
      <c r="XDJ36" s="1430"/>
      <c r="XDK36" s="1430"/>
      <c r="XDL36" s="1430"/>
      <c r="XDP36" s="1416"/>
      <c r="XDQ36" s="1416"/>
      <c r="XDR36" s="1416"/>
      <c r="XDS36" s="1417"/>
      <c r="XDT36" s="1430"/>
      <c r="XDU36" s="1430"/>
      <c r="XDV36" s="1430"/>
      <c r="XDZ36" s="1416"/>
      <c r="XEA36" s="1416"/>
      <c r="XEB36" s="1416"/>
      <c r="XEC36" s="1417"/>
      <c r="XED36" s="1430"/>
      <c r="XEE36" s="1430"/>
      <c r="XEF36" s="1430"/>
      <c r="XEJ36" s="1416"/>
      <c r="XEK36" s="1416"/>
      <c r="XEL36" s="1416"/>
      <c r="XEM36" s="1417"/>
      <c r="XEN36" s="1430"/>
      <c r="XEO36" s="1430"/>
      <c r="XEP36" s="1430"/>
      <c r="XET36" s="1416"/>
      <c r="XEU36" s="1416"/>
      <c r="XEV36" s="1416"/>
      <c r="XEW36" s="1417"/>
      <c r="XEX36" s="1430"/>
      <c r="XEY36" s="1430"/>
      <c r="XEZ36" s="1430"/>
      <c r="XFD36" s="1416"/>
    </row>
    <row r="37" spans="1:3070 3074:5120 5124:8190 8194:10240 10244:13310 13314:15360 15364:16384" ht="16.5" thickBot="1">
      <c r="A37" s="1401" t="s">
        <v>631</v>
      </c>
      <c r="B37" s="1402"/>
      <c r="C37" s="1402"/>
      <c r="D37" s="603">
        <v>25434350</v>
      </c>
      <c r="E37" s="603">
        <v>38289891</v>
      </c>
      <c r="F37" s="603">
        <v>37122081</v>
      </c>
      <c r="G37" s="1323">
        <v>44792637</v>
      </c>
      <c r="H37" s="1422">
        <v>46620402</v>
      </c>
      <c r="I37" s="1422">
        <v>47071534</v>
      </c>
      <c r="J37" s="1423">
        <v>45343087</v>
      </c>
      <c r="N37" s="1416"/>
      <c r="O37" s="1416"/>
      <c r="P37" s="1416"/>
      <c r="Q37" s="1417"/>
      <c r="R37" s="1430"/>
      <c r="S37" s="1430"/>
      <c r="T37" s="1430"/>
      <c r="X37" s="1416"/>
      <c r="Y37" s="1416"/>
      <c r="Z37" s="1416"/>
      <c r="AA37" s="1417"/>
      <c r="AB37" s="1430"/>
      <c r="AC37" s="1430"/>
      <c r="AD37" s="1430"/>
      <c r="AH37" s="1416"/>
      <c r="AI37" s="1416"/>
      <c r="AJ37" s="1416"/>
      <c r="AK37" s="1417"/>
      <c r="AL37" s="1430"/>
      <c r="AM37" s="1430"/>
      <c r="AN37" s="1430"/>
      <c r="AR37" s="1416"/>
      <c r="AS37" s="1416"/>
      <c r="AT37" s="1416"/>
      <c r="AU37" s="1417"/>
      <c r="AV37" s="1430"/>
      <c r="AW37" s="1430"/>
      <c r="AX37" s="1430"/>
      <c r="BB37" s="1416"/>
      <c r="BC37" s="1416"/>
      <c r="BD37" s="1416"/>
      <c r="BE37" s="1417"/>
      <c r="BF37" s="1430"/>
      <c r="BG37" s="1430"/>
      <c r="BH37" s="1430"/>
      <c r="BL37" s="1416"/>
      <c r="BM37" s="1416"/>
      <c r="BN37" s="1416"/>
      <c r="BO37" s="1417"/>
      <c r="BP37" s="1430"/>
      <c r="BQ37" s="1430"/>
      <c r="BR37" s="1430"/>
      <c r="BV37" s="1416"/>
      <c r="BW37" s="1416"/>
      <c r="BX37" s="1416"/>
      <c r="BY37" s="1417"/>
      <c r="BZ37" s="1430"/>
      <c r="CA37" s="1430"/>
      <c r="CB37" s="1430"/>
      <c r="CF37" s="1416"/>
      <c r="CG37" s="1416"/>
      <c r="CH37" s="1416"/>
      <c r="CI37" s="1417"/>
      <c r="CJ37" s="1430"/>
      <c r="CK37" s="1430"/>
      <c r="CL37" s="1430"/>
      <c r="CP37" s="1416"/>
      <c r="CQ37" s="1416"/>
      <c r="CR37" s="1416"/>
      <c r="CS37" s="1417"/>
      <c r="CT37" s="1430"/>
      <c r="CU37" s="1430"/>
      <c r="CV37" s="1430"/>
      <c r="CZ37" s="1416"/>
      <c r="DA37" s="1416"/>
      <c r="DB37" s="1416"/>
      <c r="DC37" s="1417"/>
      <c r="DD37" s="1430"/>
      <c r="DE37" s="1430"/>
      <c r="DF37" s="1430"/>
      <c r="DJ37" s="1416"/>
      <c r="DK37" s="1416"/>
      <c r="DL37" s="1416"/>
      <c r="DM37" s="1417"/>
      <c r="DN37" s="1430"/>
      <c r="DO37" s="1430"/>
      <c r="DP37" s="1430"/>
      <c r="DT37" s="1416"/>
      <c r="DU37" s="1416"/>
      <c r="DV37" s="1416"/>
      <c r="DW37" s="1417"/>
      <c r="DX37" s="1430"/>
      <c r="DY37" s="1430"/>
      <c r="DZ37" s="1430"/>
      <c r="ED37" s="1416"/>
      <c r="EE37" s="1416"/>
      <c r="EF37" s="1416"/>
      <c r="EG37" s="1417"/>
      <c r="EH37" s="1430"/>
      <c r="EI37" s="1430"/>
      <c r="EJ37" s="1430"/>
      <c r="EN37" s="1416"/>
      <c r="EO37" s="1416"/>
      <c r="EP37" s="1416"/>
      <c r="EQ37" s="1417"/>
      <c r="ER37" s="1430"/>
      <c r="ES37" s="1430"/>
      <c r="ET37" s="1430"/>
      <c r="EX37" s="1416"/>
      <c r="EY37" s="1416"/>
      <c r="EZ37" s="1416"/>
      <c r="FA37" s="1417"/>
      <c r="FB37" s="1430"/>
      <c r="FC37" s="1430"/>
      <c r="FD37" s="1430"/>
      <c r="FH37" s="1416"/>
      <c r="FI37" s="1416"/>
      <c r="FJ37" s="1416"/>
      <c r="FK37" s="1417"/>
      <c r="FL37" s="1430"/>
      <c r="FM37" s="1430"/>
      <c r="FN37" s="1430"/>
      <c r="FR37" s="1416"/>
      <c r="FS37" s="1416"/>
      <c r="FT37" s="1416"/>
      <c r="FU37" s="1417"/>
      <c r="FV37" s="1430"/>
      <c r="FW37" s="1430"/>
      <c r="FX37" s="1430"/>
      <c r="GB37" s="1416"/>
      <c r="GC37" s="1416"/>
      <c r="GD37" s="1416"/>
      <c r="GE37" s="1417"/>
      <c r="GF37" s="1430"/>
      <c r="GG37" s="1430"/>
      <c r="GH37" s="1430"/>
      <c r="GL37" s="1416"/>
      <c r="GM37" s="1416"/>
      <c r="GN37" s="1416"/>
      <c r="GO37" s="1417"/>
      <c r="GP37" s="1430"/>
      <c r="GQ37" s="1430"/>
      <c r="GR37" s="1430"/>
      <c r="GV37" s="1416"/>
      <c r="GW37" s="1416"/>
      <c r="GX37" s="1416"/>
      <c r="GY37" s="1417"/>
      <c r="GZ37" s="1430"/>
      <c r="HA37" s="1430"/>
      <c r="HB37" s="1430"/>
      <c r="HF37" s="1416"/>
      <c r="HG37" s="1416"/>
      <c r="HH37" s="1416"/>
      <c r="HI37" s="1417"/>
      <c r="HJ37" s="1430"/>
      <c r="HK37" s="1430"/>
      <c r="HL37" s="1430"/>
      <c r="HP37" s="1416"/>
      <c r="HQ37" s="1416"/>
      <c r="HR37" s="1416"/>
      <c r="HS37" s="1417"/>
      <c r="HT37" s="1430"/>
      <c r="HU37" s="1430"/>
      <c r="HV37" s="1430"/>
      <c r="HZ37" s="1416"/>
      <c r="IA37" s="1416"/>
      <c r="IB37" s="1416"/>
      <c r="IC37" s="1417"/>
      <c r="ID37" s="1430"/>
      <c r="IE37" s="1430"/>
      <c r="IF37" s="1430"/>
      <c r="IJ37" s="1416"/>
      <c r="IK37" s="1416"/>
      <c r="IL37" s="1416"/>
      <c r="IM37" s="1417"/>
      <c r="IN37" s="1430"/>
      <c r="IO37" s="1430"/>
      <c r="IP37" s="1430"/>
      <c r="IT37" s="1416"/>
      <c r="IU37" s="1416"/>
      <c r="IV37" s="1416"/>
      <c r="IW37" s="1417"/>
      <c r="IX37" s="1430"/>
      <c r="IY37" s="1430"/>
      <c r="IZ37" s="1430"/>
      <c r="JD37" s="1416"/>
      <c r="JE37" s="1416"/>
      <c r="JF37" s="1416"/>
      <c r="JG37" s="1417"/>
      <c r="JH37" s="1430"/>
      <c r="JI37" s="1430"/>
      <c r="JJ37" s="1430"/>
      <c r="JN37" s="1416"/>
      <c r="JO37" s="1416"/>
      <c r="JP37" s="1416"/>
      <c r="JQ37" s="1417"/>
      <c r="JR37" s="1430"/>
      <c r="JS37" s="1430"/>
      <c r="JT37" s="1430"/>
      <c r="JX37" s="1416"/>
      <c r="JY37" s="1416"/>
      <c r="JZ37" s="1416"/>
      <c r="KA37" s="1417"/>
      <c r="KB37" s="1430"/>
      <c r="KC37" s="1430"/>
      <c r="KD37" s="1430"/>
      <c r="KH37" s="1416"/>
      <c r="KI37" s="1416"/>
      <c r="KJ37" s="1416"/>
      <c r="KK37" s="1417"/>
      <c r="KL37" s="1430"/>
      <c r="KM37" s="1430"/>
      <c r="KN37" s="1430"/>
      <c r="KR37" s="1416"/>
      <c r="KS37" s="1416"/>
      <c r="KT37" s="1416"/>
      <c r="KU37" s="1417"/>
      <c r="KV37" s="1430"/>
      <c r="KW37" s="1430"/>
      <c r="KX37" s="1430"/>
      <c r="LB37" s="1416"/>
      <c r="LC37" s="1416"/>
      <c r="LD37" s="1416"/>
      <c r="LE37" s="1417"/>
      <c r="LF37" s="1430"/>
      <c r="LG37" s="1430"/>
      <c r="LH37" s="1430"/>
      <c r="LL37" s="1416"/>
      <c r="LM37" s="1416"/>
      <c r="LN37" s="1416"/>
      <c r="LO37" s="1417"/>
      <c r="LP37" s="1430"/>
      <c r="LQ37" s="1430"/>
      <c r="LR37" s="1430"/>
      <c r="LV37" s="1416"/>
      <c r="LW37" s="1416"/>
      <c r="LX37" s="1416"/>
      <c r="LY37" s="1417"/>
      <c r="LZ37" s="1430"/>
      <c r="MA37" s="1430"/>
      <c r="MB37" s="1430"/>
      <c r="MF37" s="1416"/>
      <c r="MG37" s="1416"/>
      <c r="MH37" s="1416"/>
      <c r="MI37" s="1417"/>
      <c r="MJ37" s="1430"/>
      <c r="MK37" s="1430"/>
      <c r="ML37" s="1430"/>
      <c r="MP37" s="1416"/>
      <c r="MQ37" s="1416"/>
      <c r="MR37" s="1416"/>
      <c r="MS37" s="1417"/>
      <c r="MT37" s="1430"/>
      <c r="MU37" s="1430"/>
      <c r="MV37" s="1430"/>
      <c r="MZ37" s="1416"/>
      <c r="NA37" s="1416"/>
      <c r="NB37" s="1416"/>
      <c r="NC37" s="1417"/>
      <c r="ND37" s="1430"/>
      <c r="NE37" s="1430"/>
      <c r="NF37" s="1430"/>
      <c r="NJ37" s="1416"/>
      <c r="NK37" s="1416"/>
      <c r="NL37" s="1416"/>
      <c r="NM37" s="1417"/>
      <c r="NN37" s="1430"/>
      <c r="NO37" s="1430"/>
      <c r="NP37" s="1430"/>
      <c r="NT37" s="1416"/>
      <c r="NU37" s="1416"/>
      <c r="NV37" s="1416"/>
      <c r="NW37" s="1417"/>
      <c r="NX37" s="1430"/>
      <c r="NY37" s="1430"/>
      <c r="NZ37" s="1430"/>
      <c r="OD37" s="1416"/>
      <c r="OE37" s="1416"/>
      <c r="OF37" s="1416"/>
      <c r="OG37" s="1417"/>
      <c r="OH37" s="1430"/>
      <c r="OI37" s="1430"/>
      <c r="OJ37" s="1430"/>
      <c r="ON37" s="1416"/>
      <c r="OO37" s="1416"/>
      <c r="OP37" s="1416"/>
      <c r="OQ37" s="1417"/>
      <c r="OR37" s="1430"/>
      <c r="OS37" s="1430"/>
      <c r="OT37" s="1430"/>
      <c r="OX37" s="1416"/>
      <c r="OY37" s="1416"/>
      <c r="OZ37" s="1416"/>
      <c r="PA37" s="1417"/>
      <c r="PB37" s="1430"/>
      <c r="PC37" s="1430"/>
      <c r="PD37" s="1430"/>
      <c r="PH37" s="1416"/>
      <c r="PI37" s="1416"/>
      <c r="PJ37" s="1416"/>
      <c r="PK37" s="1417"/>
      <c r="PL37" s="1430"/>
      <c r="PM37" s="1430"/>
      <c r="PN37" s="1430"/>
      <c r="PR37" s="1416"/>
      <c r="PS37" s="1416"/>
      <c r="PT37" s="1416"/>
      <c r="PU37" s="1417"/>
      <c r="PV37" s="1430"/>
      <c r="PW37" s="1430"/>
      <c r="PX37" s="1430"/>
      <c r="QB37" s="1416"/>
      <c r="QC37" s="1416"/>
      <c r="QD37" s="1416"/>
      <c r="QE37" s="1417"/>
      <c r="QF37" s="1430"/>
      <c r="QG37" s="1430"/>
      <c r="QH37" s="1430"/>
      <c r="QL37" s="1416"/>
      <c r="QM37" s="1416"/>
      <c r="QN37" s="1416"/>
      <c r="QO37" s="1417"/>
      <c r="QP37" s="1430"/>
      <c r="QQ37" s="1430"/>
      <c r="QR37" s="1430"/>
      <c r="QV37" s="1416"/>
      <c r="QW37" s="1416"/>
      <c r="QX37" s="1416"/>
      <c r="QY37" s="1417"/>
      <c r="QZ37" s="1430"/>
      <c r="RA37" s="1430"/>
      <c r="RB37" s="1430"/>
      <c r="RF37" s="1416"/>
      <c r="RG37" s="1416"/>
      <c r="RH37" s="1416"/>
      <c r="RI37" s="1417"/>
      <c r="RJ37" s="1430"/>
      <c r="RK37" s="1430"/>
      <c r="RL37" s="1430"/>
      <c r="RP37" s="1416"/>
      <c r="RQ37" s="1416"/>
      <c r="RR37" s="1416"/>
      <c r="RS37" s="1417"/>
      <c r="RT37" s="1430"/>
      <c r="RU37" s="1430"/>
      <c r="RV37" s="1430"/>
      <c r="RZ37" s="1416"/>
      <c r="SA37" s="1416"/>
      <c r="SB37" s="1416"/>
      <c r="SC37" s="1417"/>
      <c r="SD37" s="1430"/>
      <c r="SE37" s="1430"/>
      <c r="SF37" s="1430"/>
      <c r="SJ37" s="1416"/>
      <c r="SK37" s="1416"/>
      <c r="SL37" s="1416"/>
      <c r="SM37" s="1417"/>
      <c r="SN37" s="1430"/>
      <c r="SO37" s="1430"/>
      <c r="SP37" s="1430"/>
      <c r="ST37" s="1416"/>
      <c r="SU37" s="1416"/>
      <c r="SV37" s="1416"/>
      <c r="SW37" s="1417"/>
      <c r="SX37" s="1430"/>
      <c r="SY37" s="1430"/>
      <c r="SZ37" s="1430"/>
      <c r="TD37" s="1416"/>
      <c r="TE37" s="1416"/>
      <c r="TF37" s="1416"/>
      <c r="TG37" s="1417"/>
      <c r="TH37" s="1430"/>
      <c r="TI37" s="1430"/>
      <c r="TJ37" s="1430"/>
      <c r="TN37" s="1416"/>
      <c r="TO37" s="1416"/>
      <c r="TP37" s="1416"/>
      <c r="TQ37" s="1417"/>
      <c r="TR37" s="1430"/>
      <c r="TS37" s="1430"/>
      <c r="TT37" s="1430"/>
      <c r="TX37" s="1416"/>
      <c r="TY37" s="1416"/>
      <c r="TZ37" s="1416"/>
      <c r="UA37" s="1417"/>
      <c r="UB37" s="1430"/>
      <c r="UC37" s="1430"/>
      <c r="UD37" s="1430"/>
      <c r="UH37" s="1416"/>
      <c r="UI37" s="1416"/>
      <c r="UJ37" s="1416"/>
      <c r="UK37" s="1417"/>
      <c r="UL37" s="1430"/>
      <c r="UM37" s="1430"/>
      <c r="UN37" s="1430"/>
      <c r="UR37" s="1416"/>
      <c r="US37" s="1416"/>
      <c r="UT37" s="1416"/>
      <c r="UU37" s="1417"/>
      <c r="UV37" s="1430"/>
      <c r="UW37" s="1430"/>
      <c r="UX37" s="1430"/>
      <c r="VB37" s="1416"/>
      <c r="VC37" s="1416"/>
      <c r="VD37" s="1416"/>
      <c r="VE37" s="1417"/>
      <c r="VF37" s="1430"/>
      <c r="VG37" s="1430"/>
      <c r="VH37" s="1430"/>
      <c r="VL37" s="1416"/>
      <c r="VM37" s="1416"/>
      <c r="VN37" s="1416"/>
      <c r="VO37" s="1417"/>
      <c r="VP37" s="1430"/>
      <c r="VQ37" s="1430"/>
      <c r="VR37" s="1430"/>
      <c r="VV37" s="1416"/>
      <c r="VW37" s="1416"/>
      <c r="VX37" s="1416"/>
      <c r="VY37" s="1417"/>
      <c r="VZ37" s="1430"/>
      <c r="WA37" s="1430"/>
      <c r="WB37" s="1430"/>
      <c r="WF37" s="1416"/>
      <c r="WG37" s="1416"/>
      <c r="WH37" s="1416"/>
      <c r="WI37" s="1417"/>
      <c r="WJ37" s="1430"/>
      <c r="WK37" s="1430"/>
      <c r="WL37" s="1430"/>
      <c r="WP37" s="1416"/>
      <c r="WQ37" s="1416"/>
      <c r="WR37" s="1416"/>
      <c r="WS37" s="1417"/>
      <c r="WT37" s="1430"/>
      <c r="WU37" s="1430"/>
      <c r="WV37" s="1430"/>
      <c r="WZ37" s="1416"/>
      <c r="XA37" s="1416"/>
      <c r="XB37" s="1416"/>
      <c r="XC37" s="1417"/>
      <c r="XD37" s="1430"/>
      <c r="XE37" s="1430"/>
      <c r="XF37" s="1430"/>
      <c r="XJ37" s="1416"/>
      <c r="XK37" s="1416"/>
      <c r="XL37" s="1416"/>
      <c r="XM37" s="1417"/>
      <c r="XN37" s="1430"/>
      <c r="XO37" s="1430"/>
      <c r="XP37" s="1430"/>
      <c r="XT37" s="1416"/>
      <c r="XU37" s="1416"/>
      <c r="XV37" s="1416"/>
      <c r="XW37" s="1417"/>
      <c r="XX37" s="1430"/>
      <c r="XY37" s="1430"/>
      <c r="XZ37" s="1430"/>
      <c r="YD37" s="1416"/>
      <c r="YE37" s="1416"/>
      <c r="YF37" s="1416"/>
      <c r="YG37" s="1417"/>
      <c r="YH37" s="1430"/>
      <c r="YI37" s="1430"/>
      <c r="YJ37" s="1430"/>
      <c r="YN37" s="1416"/>
      <c r="YO37" s="1416"/>
      <c r="YP37" s="1416"/>
      <c r="YQ37" s="1417"/>
      <c r="YR37" s="1430"/>
      <c r="YS37" s="1430"/>
      <c r="YT37" s="1430"/>
      <c r="YX37" s="1416"/>
      <c r="YY37" s="1416"/>
      <c r="YZ37" s="1416"/>
      <c r="ZA37" s="1417"/>
      <c r="ZB37" s="1430"/>
      <c r="ZC37" s="1430"/>
      <c r="ZD37" s="1430"/>
      <c r="ZH37" s="1416"/>
      <c r="ZI37" s="1416"/>
      <c r="ZJ37" s="1416"/>
      <c r="ZK37" s="1417"/>
      <c r="ZL37" s="1430"/>
      <c r="ZM37" s="1430"/>
      <c r="ZN37" s="1430"/>
      <c r="ZR37" s="1416"/>
      <c r="ZS37" s="1416"/>
      <c r="ZT37" s="1416"/>
      <c r="ZU37" s="1417"/>
      <c r="ZV37" s="1430"/>
      <c r="ZW37" s="1430"/>
      <c r="ZX37" s="1430"/>
      <c r="AAB37" s="1416"/>
      <c r="AAC37" s="1416"/>
      <c r="AAD37" s="1416"/>
      <c r="AAE37" s="1417"/>
      <c r="AAF37" s="1430"/>
      <c r="AAG37" s="1430"/>
      <c r="AAH37" s="1430"/>
      <c r="AAL37" s="1416"/>
      <c r="AAM37" s="1416"/>
      <c r="AAN37" s="1416"/>
      <c r="AAO37" s="1417"/>
      <c r="AAP37" s="1430"/>
      <c r="AAQ37" s="1430"/>
      <c r="AAR37" s="1430"/>
      <c r="AAV37" s="1416"/>
      <c r="AAW37" s="1416"/>
      <c r="AAX37" s="1416"/>
      <c r="AAY37" s="1417"/>
      <c r="AAZ37" s="1430"/>
      <c r="ABA37" s="1430"/>
      <c r="ABB37" s="1430"/>
      <c r="ABF37" s="1416"/>
      <c r="ABG37" s="1416"/>
      <c r="ABH37" s="1416"/>
      <c r="ABI37" s="1417"/>
      <c r="ABJ37" s="1430"/>
      <c r="ABK37" s="1430"/>
      <c r="ABL37" s="1430"/>
      <c r="ABP37" s="1416"/>
      <c r="ABQ37" s="1416"/>
      <c r="ABR37" s="1416"/>
      <c r="ABS37" s="1417"/>
      <c r="ABT37" s="1430"/>
      <c r="ABU37" s="1430"/>
      <c r="ABV37" s="1430"/>
      <c r="ABZ37" s="1416"/>
      <c r="ACA37" s="1416"/>
      <c r="ACB37" s="1416"/>
      <c r="ACC37" s="1417"/>
      <c r="ACD37" s="1430"/>
      <c r="ACE37" s="1430"/>
      <c r="ACF37" s="1430"/>
      <c r="ACJ37" s="1416"/>
      <c r="ACK37" s="1416"/>
      <c r="ACL37" s="1416"/>
      <c r="ACM37" s="1417"/>
      <c r="ACN37" s="1430"/>
      <c r="ACO37" s="1430"/>
      <c r="ACP37" s="1430"/>
      <c r="ACT37" s="1416"/>
      <c r="ACU37" s="1416"/>
      <c r="ACV37" s="1416"/>
      <c r="ACW37" s="1417"/>
      <c r="ACX37" s="1430"/>
      <c r="ACY37" s="1430"/>
      <c r="ACZ37" s="1430"/>
      <c r="ADD37" s="1416"/>
      <c r="ADE37" s="1416"/>
      <c r="ADF37" s="1416"/>
      <c r="ADG37" s="1417"/>
      <c r="ADH37" s="1430"/>
      <c r="ADI37" s="1430"/>
      <c r="ADJ37" s="1430"/>
      <c r="ADN37" s="1416"/>
      <c r="ADO37" s="1416"/>
      <c r="ADP37" s="1416"/>
      <c r="ADQ37" s="1417"/>
      <c r="ADR37" s="1430"/>
      <c r="ADS37" s="1430"/>
      <c r="ADT37" s="1430"/>
      <c r="ADX37" s="1416"/>
      <c r="ADY37" s="1416"/>
      <c r="ADZ37" s="1416"/>
      <c r="AEA37" s="1417"/>
      <c r="AEB37" s="1430"/>
      <c r="AEC37" s="1430"/>
      <c r="AED37" s="1430"/>
      <c r="AEH37" s="1416"/>
      <c r="AEI37" s="1416"/>
      <c r="AEJ37" s="1416"/>
      <c r="AEK37" s="1417"/>
      <c r="AEL37" s="1430"/>
      <c r="AEM37" s="1430"/>
      <c r="AEN37" s="1430"/>
      <c r="AER37" s="1416"/>
      <c r="AES37" s="1416"/>
      <c r="AET37" s="1416"/>
      <c r="AEU37" s="1417"/>
      <c r="AEV37" s="1430"/>
      <c r="AEW37" s="1430"/>
      <c r="AEX37" s="1430"/>
      <c r="AFB37" s="1416"/>
      <c r="AFC37" s="1416"/>
      <c r="AFD37" s="1416"/>
      <c r="AFE37" s="1417"/>
      <c r="AFF37" s="1430"/>
      <c r="AFG37" s="1430"/>
      <c r="AFH37" s="1430"/>
      <c r="AFL37" s="1416"/>
      <c r="AFM37" s="1416"/>
      <c r="AFN37" s="1416"/>
      <c r="AFO37" s="1417"/>
      <c r="AFP37" s="1430"/>
      <c r="AFQ37" s="1430"/>
      <c r="AFR37" s="1430"/>
      <c r="AFV37" s="1416"/>
      <c r="AFW37" s="1416"/>
      <c r="AFX37" s="1416"/>
      <c r="AFY37" s="1417"/>
      <c r="AFZ37" s="1430"/>
      <c r="AGA37" s="1430"/>
      <c r="AGB37" s="1430"/>
      <c r="AGF37" s="1416"/>
      <c r="AGG37" s="1416"/>
      <c r="AGH37" s="1416"/>
      <c r="AGI37" s="1417"/>
      <c r="AGJ37" s="1430"/>
      <c r="AGK37" s="1430"/>
      <c r="AGL37" s="1430"/>
      <c r="AGP37" s="1416"/>
      <c r="AGQ37" s="1416"/>
      <c r="AGR37" s="1416"/>
      <c r="AGS37" s="1417"/>
      <c r="AGT37" s="1430"/>
      <c r="AGU37" s="1430"/>
      <c r="AGV37" s="1430"/>
      <c r="AGZ37" s="1416"/>
      <c r="AHA37" s="1416"/>
      <c r="AHB37" s="1416"/>
      <c r="AHC37" s="1417"/>
      <c r="AHD37" s="1430"/>
      <c r="AHE37" s="1430"/>
      <c r="AHF37" s="1430"/>
      <c r="AHJ37" s="1416"/>
      <c r="AHK37" s="1416"/>
      <c r="AHL37" s="1416"/>
      <c r="AHM37" s="1417"/>
      <c r="AHN37" s="1430"/>
      <c r="AHO37" s="1430"/>
      <c r="AHP37" s="1430"/>
      <c r="AHT37" s="1416"/>
      <c r="AHU37" s="1416"/>
      <c r="AHV37" s="1416"/>
      <c r="AHW37" s="1417"/>
      <c r="AHX37" s="1430"/>
      <c r="AHY37" s="1430"/>
      <c r="AHZ37" s="1430"/>
      <c r="AID37" s="1416"/>
      <c r="AIE37" s="1416"/>
      <c r="AIF37" s="1416"/>
      <c r="AIG37" s="1417"/>
      <c r="AIH37" s="1430"/>
      <c r="AII37" s="1430"/>
      <c r="AIJ37" s="1430"/>
      <c r="AIN37" s="1416"/>
      <c r="AIO37" s="1416"/>
      <c r="AIP37" s="1416"/>
      <c r="AIQ37" s="1417"/>
      <c r="AIR37" s="1430"/>
      <c r="AIS37" s="1430"/>
      <c r="AIT37" s="1430"/>
      <c r="AIX37" s="1416"/>
      <c r="AIY37" s="1416"/>
      <c r="AIZ37" s="1416"/>
      <c r="AJA37" s="1417"/>
      <c r="AJB37" s="1430"/>
      <c r="AJC37" s="1430"/>
      <c r="AJD37" s="1430"/>
      <c r="AJH37" s="1416"/>
      <c r="AJI37" s="1416"/>
      <c r="AJJ37" s="1416"/>
      <c r="AJK37" s="1417"/>
      <c r="AJL37" s="1430"/>
      <c r="AJM37" s="1430"/>
      <c r="AJN37" s="1430"/>
      <c r="AJR37" s="1416"/>
      <c r="AJS37" s="1416"/>
      <c r="AJT37" s="1416"/>
      <c r="AJU37" s="1417"/>
      <c r="AJV37" s="1430"/>
      <c r="AJW37" s="1430"/>
      <c r="AJX37" s="1430"/>
      <c r="AKB37" s="1416"/>
      <c r="AKC37" s="1416"/>
      <c r="AKD37" s="1416"/>
      <c r="AKE37" s="1417"/>
      <c r="AKF37" s="1430"/>
      <c r="AKG37" s="1430"/>
      <c r="AKH37" s="1430"/>
      <c r="AKL37" s="1416"/>
      <c r="AKM37" s="1416"/>
      <c r="AKN37" s="1416"/>
      <c r="AKO37" s="1417"/>
      <c r="AKP37" s="1430"/>
      <c r="AKQ37" s="1430"/>
      <c r="AKR37" s="1430"/>
      <c r="AKV37" s="1416"/>
      <c r="AKW37" s="1416"/>
      <c r="AKX37" s="1416"/>
      <c r="AKY37" s="1417"/>
      <c r="AKZ37" s="1430"/>
      <c r="ALA37" s="1430"/>
      <c r="ALB37" s="1430"/>
      <c r="ALF37" s="1416"/>
      <c r="ALG37" s="1416"/>
      <c r="ALH37" s="1416"/>
      <c r="ALI37" s="1417"/>
      <c r="ALJ37" s="1430"/>
      <c r="ALK37" s="1430"/>
      <c r="ALL37" s="1430"/>
      <c r="ALP37" s="1416"/>
      <c r="ALQ37" s="1416"/>
      <c r="ALR37" s="1416"/>
      <c r="ALS37" s="1417"/>
      <c r="ALT37" s="1430"/>
      <c r="ALU37" s="1430"/>
      <c r="ALV37" s="1430"/>
      <c r="ALZ37" s="1416"/>
      <c r="AMA37" s="1416"/>
      <c r="AMB37" s="1416"/>
      <c r="AMC37" s="1417"/>
      <c r="AMD37" s="1430"/>
      <c r="AME37" s="1430"/>
      <c r="AMF37" s="1430"/>
      <c r="AMJ37" s="1416"/>
      <c r="AMK37" s="1416"/>
      <c r="AML37" s="1416"/>
      <c r="AMM37" s="1417"/>
      <c r="AMN37" s="1430"/>
      <c r="AMO37" s="1430"/>
      <c r="AMP37" s="1430"/>
      <c r="AMT37" s="1416"/>
      <c r="AMU37" s="1416"/>
      <c r="AMV37" s="1416"/>
      <c r="AMW37" s="1417"/>
      <c r="AMX37" s="1430"/>
      <c r="AMY37" s="1430"/>
      <c r="AMZ37" s="1430"/>
      <c r="AND37" s="1416"/>
      <c r="ANE37" s="1416"/>
      <c r="ANF37" s="1416"/>
      <c r="ANG37" s="1417"/>
      <c r="ANH37" s="1430"/>
      <c r="ANI37" s="1430"/>
      <c r="ANJ37" s="1430"/>
      <c r="ANN37" s="1416"/>
      <c r="ANO37" s="1416"/>
      <c r="ANP37" s="1416"/>
      <c r="ANQ37" s="1417"/>
      <c r="ANR37" s="1430"/>
      <c r="ANS37" s="1430"/>
      <c r="ANT37" s="1430"/>
      <c r="ANX37" s="1416"/>
      <c r="ANY37" s="1416"/>
      <c r="ANZ37" s="1416"/>
      <c r="AOA37" s="1417"/>
      <c r="AOB37" s="1430"/>
      <c r="AOC37" s="1430"/>
      <c r="AOD37" s="1430"/>
      <c r="AOH37" s="1416"/>
      <c r="AOI37" s="1416"/>
      <c r="AOJ37" s="1416"/>
      <c r="AOK37" s="1417"/>
      <c r="AOL37" s="1430"/>
      <c r="AOM37" s="1430"/>
      <c r="AON37" s="1430"/>
      <c r="AOR37" s="1416"/>
      <c r="AOS37" s="1416"/>
      <c r="AOT37" s="1416"/>
      <c r="AOU37" s="1417"/>
      <c r="AOV37" s="1430"/>
      <c r="AOW37" s="1430"/>
      <c r="AOX37" s="1430"/>
      <c r="APB37" s="1416"/>
      <c r="APC37" s="1416"/>
      <c r="APD37" s="1416"/>
      <c r="APE37" s="1417"/>
      <c r="APF37" s="1430"/>
      <c r="APG37" s="1430"/>
      <c r="APH37" s="1430"/>
      <c r="APL37" s="1416"/>
      <c r="APM37" s="1416"/>
      <c r="APN37" s="1416"/>
      <c r="APO37" s="1417"/>
      <c r="APP37" s="1430"/>
      <c r="APQ37" s="1430"/>
      <c r="APR37" s="1430"/>
      <c r="APV37" s="1416"/>
      <c r="APW37" s="1416"/>
      <c r="APX37" s="1416"/>
      <c r="APY37" s="1417"/>
      <c r="APZ37" s="1430"/>
      <c r="AQA37" s="1430"/>
      <c r="AQB37" s="1430"/>
      <c r="AQF37" s="1416"/>
      <c r="AQG37" s="1416"/>
      <c r="AQH37" s="1416"/>
      <c r="AQI37" s="1417"/>
      <c r="AQJ37" s="1430"/>
      <c r="AQK37" s="1430"/>
      <c r="AQL37" s="1430"/>
      <c r="AQP37" s="1416"/>
      <c r="AQQ37" s="1416"/>
      <c r="AQR37" s="1416"/>
      <c r="AQS37" s="1417"/>
      <c r="AQT37" s="1430"/>
      <c r="AQU37" s="1430"/>
      <c r="AQV37" s="1430"/>
      <c r="AQZ37" s="1416"/>
      <c r="ARA37" s="1416"/>
      <c r="ARB37" s="1416"/>
      <c r="ARC37" s="1417"/>
      <c r="ARD37" s="1430"/>
      <c r="ARE37" s="1430"/>
      <c r="ARF37" s="1430"/>
      <c r="ARJ37" s="1416"/>
      <c r="ARK37" s="1416"/>
      <c r="ARL37" s="1416"/>
      <c r="ARM37" s="1417"/>
      <c r="ARN37" s="1430"/>
      <c r="ARO37" s="1430"/>
      <c r="ARP37" s="1430"/>
      <c r="ART37" s="1416"/>
      <c r="ARU37" s="1416"/>
      <c r="ARV37" s="1416"/>
      <c r="ARW37" s="1417"/>
      <c r="ARX37" s="1430"/>
      <c r="ARY37" s="1430"/>
      <c r="ARZ37" s="1430"/>
      <c r="ASD37" s="1416"/>
      <c r="ASE37" s="1416"/>
      <c r="ASF37" s="1416"/>
      <c r="ASG37" s="1417"/>
      <c r="ASH37" s="1430"/>
      <c r="ASI37" s="1430"/>
      <c r="ASJ37" s="1430"/>
      <c r="ASN37" s="1416"/>
      <c r="ASO37" s="1416"/>
      <c r="ASP37" s="1416"/>
      <c r="ASQ37" s="1417"/>
      <c r="ASR37" s="1430"/>
      <c r="ASS37" s="1430"/>
      <c r="AST37" s="1430"/>
      <c r="ASX37" s="1416"/>
      <c r="ASY37" s="1416"/>
      <c r="ASZ37" s="1416"/>
      <c r="ATA37" s="1417"/>
      <c r="ATB37" s="1430"/>
      <c r="ATC37" s="1430"/>
      <c r="ATD37" s="1430"/>
      <c r="ATH37" s="1416"/>
      <c r="ATI37" s="1416"/>
      <c r="ATJ37" s="1416"/>
      <c r="ATK37" s="1417"/>
      <c r="ATL37" s="1430"/>
      <c r="ATM37" s="1430"/>
      <c r="ATN37" s="1430"/>
      <c r="ATR37" s="1416"/>
      <c r="ATS37" s="1416"/>
      <c r="ATT37" s="1416"/>
      <c r="ATU37" s="1417"/>
      <c r="ATV37" s="1430"/>
      <c r="ATW37" s="1430"/>
      <c r="ATX37" s="1430"/>
      <c r="AUB37" s="1416"/>
      <c r="AUC37" s="1416"/>
      <c r="AUD37" s="1416"/>
      <c r="AUE37" s="1417"/>
      <c r="AUF37" s="1430"/>
      <c r="AUG37" s="1430"/>
      <c r="AUH37" s="1430"/>
      <c r="AUL37" s="1416"/>
      <c r="AUM37" s="1416"/>
      <c r="AUN37" s="1416"/>
      <c r="AUO37" s="1417"/>
      <c r="AUP37" s="1430"/>
      <c r="AUQ37" s="1430"/>
      <c r="AUR37" s="1430"/>
      <c r="AUV37" s="1416"/>
      <c r="AUW37" s="1416"/>
      <c r="AUX37" s="1416"/>
      <c r="AUY37" s="1417"/>
      <c r="AUZ37" s="1430"/>
      <c r="AVA37" s="1430"/>
      <c r="AVB37" s="1430"/>
      <c r="AVF37" s="1416"/>
      <c r="AVG37" s="1416"/>
      <c r="AVH37" s="1416"/>
      <c r="AVI37" s="1417"/>
      <c r="AVJ37" s="1430"/>
      <c r="AVK37" s="1430"/>
      <c r="AVL37" s="1430"/>
      <c r="AVP37" s="1416"/>
      <c r="AVQ37" s="1416"/>
      <c r="AVR37" s="1416"/>
      <c r="AVS37" s="1417"/>
      <c r="AVT37" s="1430"/>
      <c r="AVU37" s="1430"/>
      <c r="AVV37" s="1430"/>
      <c r="AVZ37" s="1416"/>
      <c r="AWA37" s="1416"/>
      <c r="AWB37" s="1416"/>
      <c r="AWC37" s="1417"/>
      <c r="AWD37" s="1430"/>
      <c r="AWE37" s="1430"/>
      <c r="AWF37" s="1430"/>
      <c r="AWJ37" s="1416"/>
      <c r="AWK37" s="1416"/>
      <c r="AWL37" s="1416"/>
      <c r="AWM37" s="1417"/>
      <c r="AWN37" s="1430"/>
      <c r="AWO37" s="1430"/>
      <c r="AWP37" s="1430"/>
      <c r="AWT37" s="1416"/>
      <c r="AWU37" s="1416"/>
      <c r="AWV37" s="1416"/>
      <c r="AWW37" s="1417"/>
      <c r="AWX37" s="1430"/>
      <c r="AWY37" s="1430"/>
      <c r="AWZ37" s="1430"/>
      <c r="AXD37" s="1416"/>
      <c r="AXE37" s="1416"/>
      <c r="AXF37" s="1416"/>
      <c r="AXG37" s="1417"/>
      <c r="AXH37" s="1430"/>
      <c r="AXI37" s="1430"/>
      <c r="AXJ37" s="1430"/>
      <c r="AXN37" s="1416"/>
      <c r="AXO37" s="1416"/>
      <c r="AXP37" s="1416"/>
      <c r="AXQ37" s="1417"/>
      <c r="AXR37" s="1430"/>
      <c r="AXS37" s="1430"/>
      <c r="AXT37" s="1430"/>
      <c r="AXX37" s="1416"/>
      <c r="AXY37" s="1416"/>
      <c r="AXZ37" s="1416"/>
      <c r="AYA37" s="1417"/>
      <c r="AYB37" s="1430"/>
      <c r="AYC37" s="1430"/>
      <c r="AYD37" s="1430"/>
      <c r="AYH37" s="1416"/>
      <c r="AYI37" s="1416"/>
      <c r="AYJ37" s="1416"/>
      <c r="AYK37" s="1417"/>
      <c r="AYL37" s="1430"/>
      <c r="AYM37" s="1430"/>
      <c r="AYN37" s="1430"/>
      <c r="AYR37" s="1416"/>
      <c r="AYS37" s="1416"/>
      <c r="AYT37" s="1416"/>
      <c r="AYU37" s="1417"/>
      <c r="AYV37" s="1430"/>
      <c r="AYW37" s="1430"/>
      <c r="AYX37" s="1430"/>
      <c r="AZB37" s="1416"/>
      <c r="AZC37" s="1416"/>
      <c r="AZD37" s="1416"/>
      <c r="AZE37" s="1417"/>
      <c r="AZF37" s="1430"/>
      <c r="AZG37" s="1430"/>
      <c r="AZH37" s="1430"/>
      <c r="AZL37" s="1416"/>
      <c r="AZM37" s="1416"/>
      <c r="AZN37" s="1416"/>
      <c r="AZO37" s="1417"/>
      <c r="AZP37" s="1430"/>
      <c r="AZQ37" s="1430"/>
      <c r="AZR37" s="1430"/>
      <c r="AZV37" s="1416"/>
      <c r="AZW37" s="1416"/>
      <c r="AZX37" s="1416"/>
      <c r="AZY37" s="1417"/>
      <c r="AZZ37" s="1430"/>
      <c r="BAA37" s="1430"/>
      <c r="BAB37" s="1430"/>
      <c r="BAF37" s="1416"/>
      <c r="BAG37" s="1416"/>
      <c r="BAH37" s="1416"/>
      <c r="BAI37" s="1417"/>
      <c r="BAJ37" s="1430"/>
      <c r="BAK37" s="1430"/>
      <c r="BAL37" s="1430"/>
      <c r="BAP37" s="1416"/>
      <c r="BAQ37" s="1416"/>
      <c r="BAR37" s="1416"/>
      <c r="BAS37" s="1417"/>
      <c r="BAT37" s="1430"/>
      <c r="BAU37" s="1430"/>
      <c r="BAV37" s="1430"/>
      <c r="BAZ37" s="1416"/>
      <c r="BBA37" s="1416"/>
      <c r="BBB37" s="1416"/>
      <c r="BBC37" s="1417"/>
      <c r="BBD37" s="1430"/>
      <c r="BBE37" s="1430"/>
      <c r="BBF37" s="1430"/>
      <c r="BBJ37" s="1416"/>
      <c r="BBK37" s="1416"/>
      <c r="BBL37" s="1416"/>
      <c r="BBM37" s="1417"/>
      <c r="BBN37" s="1430"/>
      <c r="BBO37" s="1430"/>
      <c r="BBP37" s="1430"/>
      <c r="BBT37" s="1416"/>
      <c r="BBU37" s="1416"/>
      <c r="BBV37" s="1416"/>
      <c r="BBW37" s="1417"/>
      <c r="BBX37" s="1430"/>
      <c r="BBY37" s="1430"/>
      <c r="BBZ37" s="1430"/>
      <c r="BCD37" s="1416"/>
      <c r="BCE37" s="1416"/>
      <c r="BCF37" s="1416"/>
      <c r="BCG37" s="1417"/>
      <c r="BCH37" s="1430"/>
      <c r="BCI37" s="1430"/>
      <c r="BCJ37" s="1430"/>
      <c r="BCN37" s="1416"/>
      <c r="BCO37" s="1416"/>
      <c r="BCP37" s="1416"/>
      <c r="BCQ37" s="1417"/>
      <c r="BCR37" s="1430"/>
      <c r="BCS37" s="1430"/>
      <c r="BCT37" s="1430"/>
      <c r="BCX37" s="1416"/>
      <c r="BCY37" s="1416"/>
      <c r="BCZ37" s="1416"/>
      <c r="BDA37" s="1417"/>
      <c r="BDB37" s="1430"/>
      <c r="BDC37" s="1430"/>
      <c r="BDD37" s="1430"/>
      <c r="BDH37" s="1416"/>
      <c r="BDI37" s="1416"/>
      <c r="BDJ37" s="1416"/>
      <c r="BDK37" s="1417"/>
      <c r="BDL37" s="1430"/>
      <c r="BDM37" s="1430"/>
      <c r="BDN37" s="1430"/>
      <c r="BDR37" s="1416"/>
      <c r="BDS37" s="1416"/>
      <c r="BDT37" s="1416"/>
      <c r="BDU37" s="1417"/>
      <c r="BDV37" s="1430"/>
      <c r="BDW37" s="1430"/>
      <c r="BDX37" s="1430"/>
      <c r="BEB37" s="1416"/>
      <c r="BEC37" s="1416"/>
      <c r="BED37" s="1416"/>
      <c r="BEE37" s="1417"/>
      <c r="BEF37" s="1430"/>
      <c r="BEG37" s="1430"/>
      <c r="BEH37" s="1430"/>
      <c r="BEL37" s="1416"/>
      <c r="BEM37" s="1416"/>
      <c r="BEN37" s="1416"/>
      <c r="BEO37" s="1417"/>
      <c r="BEP37" s="1430"/>
      <c r="BEQ37" s="1430"/>
      <c r="BER37" s="1430"/>
      <c r="BEV37" s="1416"/>
      <c r="BEW37" s="1416"/>
      <c r="BEX37" s="1416"/>
      <c r="BEY37" s="1417"/>
      <c r="BEZ37" s="1430"/>
      <c r="BFA37" s="1430"/>
      <c r="BFB37" s="1430"/>
      <c r="BFF37" s="1416"/>
      <c r="BFG37" s="1416"/>
      <c r="BFH37" s="1416"/>
      <c r="BFI37" s="1417"/>
      <c r="BFJ37" s="1430"/>
      <c r="BFK37" s="1430"/>
      <c r="BFL37" s="1430"/>
      <c r="BFP37" s="1416"/>
      <c r="BFQ37" s="1416"/>
      <c r="BFR37" s="1416"/>
      <c r="BFS37" s="1417"/>
      <c r="BFT37" s="1430"/>
      <c r="BFU37" s="1430"/>
      <c r="BFV37" s="1430"/>
      <c r="BFZ37" s="1416"/>
      <c r="BGA37" s="1416"/>
      <c r="BGB37" s="1416"/>
      <c r="BGC37" s="1417"/>
      <c r="BGD37" s="1430"/>
      <c r="BGE37" s="1430"/>
      <c r="BGF37" s="1430"/>
      <c r="BGJ37" s="1416"/>
      <c r="BGK37" s="1416"/>
      <c r="BGL37" s="1416"/>
      <c r="BGM37" s="1417"/>
      <c r="BGN37" s="1430"/>
      <c r="BGO37" s="1430"/>
      <c r="BGP37" s="1430"/>
      <c r="BGT37" s="1416"/>
      <c r="BGU37" s="1416"/>
      <c r="BGV37" s="1416"/>
      <c r="BGW37" s="1417"/>
      <c r="BGX37" s="1430"/>
      <c r="BGY37" s="1430"/>
      <c r="BGZ37" s="1430"/>
      <c r="BHD37" s="1416"/>
      <c r="BHE37" s="1416"/>
      <c r="BHF37" s="1416"/>
      <c r="BHG37" s="1417"/>
      <c r="BHH37" s="1430"/>
      <c r="BHI37" s="1430"/>
      <c r="BHJ37" s="1430"/>
      <c r="BHN37" s="1416"/>
      <c r="BHO37" s="1416"/>
      <c r="BHP37" s="1416"/>
      <c r="BHQ37" s="1417"/>
      <c r="BHR37" s="1430"/>
      <c r="BHS37" s="1430"/>
      <c r="BHT37" s="1430"/>
      <c r="BHX37" s="1416"/>
      <c r="BHY37" s="1416"/>
      <c r="BHZ37" s="1416"/>
      <c r="BIA37" s="1417"/>
      <c r="BIB37" s="1430"/>
      <c r="BIC37" s="1430"/>
      <c r="BID37" s="1430"/>
      <c r="BIH37" s="1416"/>
      <c r="BII37" s="1416"/>
      <c r="BIJ37" s="1416"/>
      <c r="BIK37" s="1417"/>
      <c r="BIL37" s="1430"/>
      <c r="BIM37" s="1430"/>
      <c r="BIN37" s="1430"/>
      <c r="BIR37" s="1416"/>
      <c r="BIS37" s="1416"/>
      <c r="BIT37" s="1416"/>
      <c r="BIU37" s="1417"/>
      <c r="BIV37" s="1430"/>
      <c r="BIW37" s="1430"/>
      <c r="BIX37" s="1430"/>
      <c r="BJB37" s="1416"/>
      <c r="BJC37" s="1416"/>
      <c r="BJD37" s="1416"/>
      <c r="BJE37" s="1417"/>
      <c r="BJF37" s="1430"/>
      <c r="BJG37" s="1430"/>
      <c r="BJH37" s="1430"/>
      <c r="BJL37" s="1416"/>
      <c r="BJM37" s="1416"/>
      <c r="BJN37" s="1416"/>
      <c r="BJO37" s="1417"/>
      <c r="BJP37" s="1430"/>
      <c r="BJQ37" s="1430"/>
      <c r="BJR37" s="1430"/>
      <c r="BJV37" s="1416"/>
      <c r="BJW37" s="1416"/>
      <c r="BJX37" s="1416"/>
      <c r="BJY37" s="1417"/>
      <c r="BJZ37" s="1430"/>
      <c r="BKA37" s="1430"/>
      <c r="BKB37" s="1430"/>
      <c r="BKF37" s="1416"/>
      <c r="BKG37" s="1416"/>
      <c r="BKH37" s="1416"/>
      <c r="BKI37" s="1417"/>
      <c r="BKJ37" s="1430"/>
      <c r="BKK37" s="1430"/>
      <c r="BKL37" s="1430"/>
      <c r="BKP37" s="1416"/>
      <c r="BKQ37" s="1416"/>
      <c r="BKR37" s="1416"/>
      <c r="BKS37" s="1417"/>
      <c r="BKT37" s="1430"/>
      <c r="BKU37" s="1430"/>
      <c r="BKV37" s="1430"/>
      <c r="BKZ37" s="1416"/>
      <c r="BLA37" s="1416"/>
      <c r="BLB37" s="1416"/>
      <c r="BLC37" s="1417"/>
      <c r="BLD37" s="1430"/>
      <c r="BLE37" s="1430"/>
      <c r="BLF37" s="1430"/>
      <c r="BLJ37" s="1416"/>
      <c r="BLK37" s="1416"/>
      <c r="BLL37" s="1416"/>
      <c r="BLM37" s="1417"/>
      <c r="BLN37" s="1430"/>
      <c r="BLO37" s="1430"/>
      <c r="BLP37" s="1430"/>
      <c r="BLT37" s="1416"/>
      <c r="BLU37" s="1416"/>
      <c r="BLV37" s="1416"/>
      <c r="BLW37" s="1417"/>
      <c r="BLX37" s="1430"/>
      <c r="BLY37" s="1430"/>
      <c r="BLZ37" s="1430"/>
      <c r="BMD37" s="1416"/>
      <c r="BME37" s="1416"/>
      <c r="BMF37" s="1416"/>
      <c r="BMG37" s="1417"/>
      <c r="BMH37" s="1430"/>
      <c r="BMI37" s="1430"/>
      <c r="BMJ37" s="1430"/>
      <c r="BMN37" s="1416"/>
      <c r="BMO37" s="1416"/>
      <c r="BMP37" s="1416"/>
      <c r="BMQ37" s="1417"/>
      <c r="BMR37" s="1430"/>
      <c r="BMS37" s="1430"/>
      <c r="BMT37" s="1430"/>
      <c r="BMX37" s="1416"/>
      <c r="BMY37" s="1416"/>
      <c r="BMZ37" s="1416"/>
      <c r="BNA37" s="1417"/>
      <c r="BNB37" s="1430"/>
      <c r="BNC37" s="1430"/>
      <c r="BND37" s="1430"/>
      <c r="BNH37" s="1416"/>
      <c r="BNI37" s="1416"/>
      <c r="BNJ37" s="1416"/>
      <c r="BNK37" s="1417"/>
      <c r="BNL37" s="1430"/>
      <c r="BNM37" s="1430"/>
      <c r="BNN37" s="1430"/>
      <c r="BNR37" s="1416"/>
      <c r="BNS37" s="1416"/>
      <c r="BNT37" s="1416"/>
      <c r="BNU37" s="1417"/>
      <c r="BNV37" s="1430"/>
      <c r="BNW37" s="1430"/>
      <c r="BNX37" s="1430"/>
      <c r="BOB37" s="1416"/>
      <c r="BOC37" s="1416"/>
      <c r="BOD37" s="1416"/>
      <c r="BOE37" s="1417"/>
      <c r="BOF37" s="1430"/>
      <c r="BOG37" s="1430"/>
      <c r="BOH37" s="1430"/>
      <c r="BOL37" s="1416"/>
      <c r="BOM37" s="1416"/>
      <c r="BON37" s="1416"/>
      <c r="BOO37" s="1417"/>
      <c r="BOP37" s="1430"/>
      <c r="BOQ37" s="1430"/>
      <c r="BOR37" s="1430"/>
      <c r="BOV37" s="1416"/>
      <c r="BOW37" s="1416"/>
      <c r="BOX37" s="1416"/>
      <c r="BOY37" s="1417"/>
      <c r="BOZ37" s="1430"/>
      <c r="BPA37" s="1430"/>
      <c r="BPB37" s="1430"/>
      <c r="BPF37" s="1416"/>
      <c r="BPG37" s="1416"/>
      <c r="BPH37" s="1416"/>
      <c r="BPI37" s="1417"/>
      <c r="BPJ37" s="1430"/>
      <c r="BPK37" s="1430"/>
      <c r="BPL37" s="1430"/>
      <c r="BPP37" s="1416"/>
      <c r="BPQ37" s="1416"/>
      <c r="BPR37" s="1416"/>
      <c r="BPS37" s="1417"/>
      <c r="BPT37" s="1430"/>
      <c r="BPU37" s="1430"/>
      <c r="BPV37" s="1430"/>
      <c r="BPZ37" s="1416"/>
      <c r="BQA37" s="1416"/>
      <c r="BQB37" s="1416"/>
      <c r="BQC37" s="1417"/>
      <c r="BQD37" s="1430"/>
      <c r="BQE37" s="1430"/>
      <c r="BQF37" s="1430"/>
      <c r="BQJ37" s="1416"/>
      <c r="BQK37" s="1416"/>
      <c r="BQL37" s="1416"/>
      <c r="BQM37" s="1417"/>
      <c r="BQN37" s="1430"/>
      <c r="BQO37" s="1430"/>
      <c r="BQP37" s="1430"/>
      <c r="BQT37" s="1416"/>
      <c r="BQU37" s="1416"/>
      <c r="BQV37" s="1416"/>
      <c r="BQW37" s="1417"/>
      <c r="BQX37" s="1430"/>
      <c r="BQY37" s="1430"/>
      <c r="BQZ37" s="1430"/>
      <c r="BRD37" s="1416"/>
      <c r="BRE37" s="1416"/>
      <c r="BRF37" s="1416"/>
      <c r="BRG37" s="1417"/>
      <c r="BRH37" s="1430"/>
      <c r="BRI37" s="1430"/>
      <c r="BRJ37" s="1430"/>
      <c r="BRN37" s="1416"/>
      <c r="BRO37" s="1416"/>
      <c r="BRP37" s="1416"/>
      <c r="BRQ37" s="1417"/>
      <c r="BRR37" s="1430"/>
      <c r="BRS37" s="1430"/>
      <c r="BRT37" s="1430"/>
      <c r="BRX37" s="1416"/>
      <c r="BRY37" s="1416"/>
      <c r="BRZ37" s="1416"/>
      <c r="BSA37" s="1417"/>
      <c r="BSB37" s="1430"/>
      <c r="BSC37" s="1430"/>
      <c r="BSD37" s="1430"/>
      <c r="BSH37" s="1416"/>
      <c r="BSI37" s="1416"/>
      <c r="BSJ37" s="1416"/>
      <c r="BSK37" s="1417"/>
      <c r="BSL37" s="1430"/>
      <c r="BSM37" s="1430"/>
      <c r="BSN37" s="1430"/>
      <c r="BSR37" s="1416"/>
      <c r="BSS37" s="1416"/>
      <c r="BST37" s="1416"/>
      <c r="BSU37" s="1417"/>
      <c r="BSV37" s="1430"/>
      <c r="BSW37" s="1430"/>
      <c r="BSX37" s="1430"/>
      <c r="BTB37" s="1416"/>
      <c r="BTC37" s="1416"/>
      <c r="BTD37" s="1416"/>
      <c r="BTE37" s="1417"/>
      <c r="BTF37" s="1430"/>
      <c r="BTG37" s="1430"/>
      <c r="BTH37" s="1430"/>
      <c r="BTL37" s="1416"/>
      <c r="BTM37" s="1416"/>
      <c r="BTN37" s="1416"/>
      <c r="BTO37" s="1417"/>
      <c r="BTP37" s="1430"/>
      <c r="BTQ37" s="1430"/>
      <c r="BTR37" s="1430"/>
      <c r="BTV37" s="1416"/>
      <c r="BTW37" s="1416"/>
      <c r="BTX37" s="1416"/>
      <c r="BTY37" s="1417"/>
      <c r="BTZ37" s="1430"/>
      <c r="BUA37" s="1430"/>
      <c r="BUB37" s="1430"/>
      <c r="BUF37" s="1416"/>
      <c r="BUG37" s="1416"/>
      <c r="BUH37" s="1416"/>
      <c r="BUI37" s="1417"/>
      <c r="BUJ37" s="1430"/>
      <c r="BUK37" s="1430"/>
      <c r="BUL37" s="1430"/>
      <c r="BUP37" s="1416"/>
      <c r="BUQ37" s="1416"/>
      <c r="BUR37" s="1416"/>
      <c r="BUS37" s="1417"/>
      <c r="BUT37" s="1430"/>
      <c r="BUU37" s="1430"/>
      <c r="BUV37" s="1430"/>
      <c r="BUZ37" s="1416"/>
      <c r="BVA37" s="1416"/>
      <c r="BVB37" s="1416"/>
      <c r="BVC37" s="1417"/>
      <c r="BVD37" s="1430"/>
      <c r="BVE37" s="1430"/>
      <c r="BVF37" s="1430"/>
      <c r="BVJ37" s="1416"/>
      <c r="BVK37" s="1416"/>
      <c r="BVL37" s="1416"/>
      <c r="BVM37" s="1417"/>
      <c r="BVN37" s="1430"/>
      <c r="BVO37" s="1430"/>
      <c r="BVP37" s="1430"/>
      <c r="BVT37" s="1416"/>
      <c r="BVU37" s="1416"/>
      <c r="BVV37" s="1416"/>
      <c r="BVW37" s="1417"/>
      <c r="BVX37" s="1430"/>
      <c r="BVY37" s="1430"/>
      <c r="BVZ37" s="1430"/>
      <c r="BWD37" s="1416"/>
      <c r="BWE37" s="1416"/>
      <c r="BWF37" s="1416"/>
      <c r="BWG37" s="1417"/>
      <c r="BWH37" s="1430"/>
      <c r="BWI37" s="1430"/>
      <c r="BWJ37" s="1430"/>
      <c r="BWN37" s="1416"/>
      <c r="BWO37" s="1416"/>
      <c r="BWP37" s="1416"/>
      <c r="BWQ37" s="1417"/>
      <c r="BWR37" s="1430"/>
      <c r="BWS37" s="1430"/>
      <c r="BWT37" s="1430"/>
      <c r="BWX37" s="1416"/>
      <c r="BWY37" s="1416"/>
      <c r="BWZ37" s="1416"/>
      <c r="BXA37" s="1417"/>
      <c r="BXB37" s="1430"/>
      <c r="BXC37" s="1430"/>
      <c r="BXD37" s="1430"/>
      <c r="BXH37" s="1416"/>
      <c r="BXI37" s="1416"/>
      <c r="BXJ37" s="1416"/>
      <c r="BXK37" s="1417"/>
      <c r="BXL37" s="1430"/>
      <c r="BXM37" s="1430"/>
      <c r="BXN37" s="1430"/>
      <c r="BXR37" s="1416"/>
      <c r="BXS37" s="1416"/>
      <c r="BXT37" s="1416"/>
      <c r="BXU37" s="1417"/>
      <c r="BXV37" s="1430"/>
      <c r="BXW37" s="1430"/>
      <c r="BXX37" s="1430"/>
      <c r="BYB37" s="1416"/>
      <c r="BYC37" s="1416"/>
      <c r="BYD37" s="1416"/>
      <c r="BYE37" s="1417"/>
      <c r="BYF37" s="1430"/>
      <c r="BYG37" s="1430"/>
      <c r="BYH37" s="1430"/>
      <c r="BYL37" s="1416"/>
      <c r="BYM37" s="1416"/>
      <c r="BYN37" s="1416"/>
      <c r="BYO37" s="1417"/>
      <c r="BYP37" s="1430"/>
      <c r="BYQ37" s="1430"/>
      <c r="BYR37" s="1430"/>
      <c r="BYV37" s="1416"/>
      <c r="BYW37" s="1416"/>
      <c r="BYX37" s="1416"/>
      <c r="BYY37" s="1417"/>
      <c r="BYZ37" s="1430"/>
      <c r="BZA37" s="1430"/>
      <c r="BZB37" s="1430"/>
      <c r="BZF37" s="1416"/>
      <c r="BZG37" s="1416"/>
      <c r="BZH37" s="1416"/>
      <c r="BZI37" s="1417"/>
      <c r="BZJ37" s="1430"/>
      <c r="BZK37" s="1430"/>
      <c r="BZL37" s="1430"/>
      <c r="BZP37" s="1416"/>
      <c r="BZQ37" s="1416"/>
      <c r="BZR37" s="1416"/>
      <c r="BZS37" s="1417"/>
      <c r="BZT37" s="1430"/>
      <c r="BZU37" s="1430"/>
      <c r="BZV37" s="1430"/>
      <c r="BZZ37" s="1416"/>
      <c r="CAA37" s="1416"/>
      <c r="CAB37" s="1416"/>
      <c r="CAC37" s="1417"/>
      <c r="CAD37" s="1430"/>
      <c r="CAE37" s="1430"/>
      <c r="CAF37" s="1430"/>
      <c r="CAJ37" s="1416"/>
      <c r="CAK37" s="1416"/>
      <c r="CAL37" s="1416"/>
      <c r="CAM37" s="1417"/>
      <c r="CAN37" s="1430"/>
      <c r="CAO37" s="1430"/>
      <c r="CAP37" s="1430"/>
      <c r="CAT37" s="1416"/>
      <c r="CAU37" s="1416"/>
      <c r="CAV37" s="1416"/>
      <c r="CAW37" s="1417"/>
      <c r="CAX37" s="1430"/>
      <c r="CAY37" s="1430"/>
      <c r="CAZ37" s="1430"/>
      <c r="CBD37" s="1416"/>
      <c r="CBE37" s="1416"/>
      <c r="CBF37" s="1416"/>
      <c r="CBG37" s="1417"/>
      <c r="CBH37" s="1430"/>
      <c r="CBI37" s="1430"/>
      <c r="CBJ37" s="1430"/>
      <c r="CBN37" s="1416"/>
      <c r="CBO37" s="1416"/>
      <c r="CBP37" s="1416"/>
      <c r="CBQ37" s="1417"/>
      <c r="CBR37" s="1430"/>
      <c r="CBS37" s="1430"/>
      <c r="CBT37" s="1430"/>
      <c r="CBX37" s="1416"/>
      <c r="CBY37" s="1416"/>
      <c r="CBZ37" s="1416"/>
      <c r="CCA37" s="1417"/>
      <c r="CCB37" s="1430"/>
      <c r="CCC37" s="1430"/>
      <c r="CCD37" s="1430"/>
      <c r="CCH37" s="1416"/>
      <c r="CCI37" s="1416"/>
      <c r="CCJ37" s="1416"/>
      <c r="CCK37" s="1417"/>
      <c r="CCL37" s="1430"/>
      <c r="CCM37" s="1430"/>
      <c r="CCN37" s="1430"/>
      <c r="CCR37" s="1416"/>
      <c r="CCS37" s="1416"/>
      <c r="CCT37" s="1416"/>
      <c r="CCU37" s="1417"/>
      <c r="CCV37" s="1430"/>
      <c r="CCW37" s="1430"/>
      <c r="CCX37" s="1430"/>
      <c r="CDB37" s="1416"/>
      <c r="CDC37" s="1416"/>
      <c r="CDD37" s="1416"/>
      <c r="CDE37" s="1417"/>
      <c r="CDF37" s="1430"/>
      <c r="CDG37" s="1430"/>
      <c r="CDH37" s="1430"/>
      <c r="CDL37" s="1416"/>
      <c r="CDM37" s="1416"/>
      <c r="CDN37" s="1416"/>
      <c r="CDO37" s="1417"/>
      <c r="CDP37" s="1430"/>
      <c r="CDQ37" s="1430"/>
      <c r="CDR37" s="1430"/>
      <c r="CDV37" s="1416"/>
      <c r="CDW37" s="1416"/>
      <c r="CDX37" s="1416"/>
      <c r="CDY37" s="1417"/>
      <c r="CDZ37" s="1430"/>
      <c r="CEA37" s="1430"/>
      <c r="CEB37" s="1430"/>
      <c r="CEF37" s="1416"/>
      <c r="CEG37" s="1416"/>
      <c r="CEH37" s="1416"/>
      <c r="CEI37" s="1417"/>
      <c r="CEJ37" s="1430"/>
      <c r="CEK37" s="1430"/>
      <c r="CEL37" s="1430"/>
      <c r="CEP37" s="1416"/>
      <c r="CEQ37" s="1416"/>
      <c r="CER37" s="1416"/>
      <c r="CES37" s="1417"/>
      <c r="CET37" s="1430"/>
      <c r="CEU37" s="1430"/>
      <c r="CEV37" s="1430"/>
      <c r="CEZ37" s="1416"/>
      <c r="CFA37" s="1416"/>
      <c r="CFB37" s="1416"/>
      <c r="CFC37" s="1417"/>
      <c r="CFD37" s="1430"/>
      <c r="CFE37" s="1430"/>
      <c r="CFF37" s="1430"/>
      <c r="CFJ37" s="1416"/>
      <c r="CFK37" s="1416"/>
      <c r="CFL37" s="1416"/>
      <c r="CFM37" s="1417"/>
      <c r="CFN37" s="1430"/>
      <c r="CFO37" s="1430"/>
      <c r="CFP37" s="1430"/>
      <c r="CFT37" s="1416"/>
      <c r="CFU37" s="1416"/>
      <c r="CFV37" s="1416"/>
      <c r="CFW37" s="1417"/>
      <c r="CFX37" s="1430"/>
      <c r="CFY37" s="1430"/>
      <c r="CFZ37" s="1430"/>
      <c r="CGD37" s="1416"/>
      <c r="CGE37" s="1416"/>
      <c r="CGF37" s="1416"/>
      <c r="CGG37" s="1417"/>
      <c r="CGH37" s="1430"/>
      <c r="CGI37" s="1430"/>
      <c r="CGJ37" s="1430"/>
      <c r="CGN37" s="1416"/>
      <c r="CGO37" s="1416"/>
      <c r="CGP37" s="1416"/>
      <c r="CGQ37" s="1417"/>
      <c r="CGR37" s="1430"/>
      <c r="CGS37" s="1430"/>
      <c r="CGT37" s="1430"/>
      <c r="CGX37" s="1416"/>
      <c r="CGY37" s="1416"/>
      <c r="CGZ37" s="1416"/>
      <c r="CHA37" s="1417"/>
      <c r="CHB37" s="1430"/>
      <c r="CHC37" s="1430"/>
      <c r="CHD37" s="1430"/>
      <c r="CHH37" s="1416"/>
      <c r="CHI37" s="1416"/>
      <c r="CHJ37" s="1416"/>
      <c r="CHK37" s="1417"/>
      <c r="CHL37" s="1430"/>
      <c r="CHM37" s="1430"/>
      <c r="CHN37" s="1430"/>
      <c r="CHR37" s="1416"/>
      <c r="CHS37" s="1416"/>
      <c r="CHT37" s="1416"/>
      <c r="CHU37" s="1417"/>
      <c r="CHV37" s="1430"/>
      <c r="CHW37" s="1430"/>
      <c r="CHX37" s="1430"/>
      <c r="CIB37" s="1416"/>
      <c r="CIC37" s="1416"/>
      <c r="CID37" s="1416"/>
      <c r="CIE37" s="1417"/>
      <c r="CIF37" s="1430"/>
      <c r="CIG37" s="1430"/>
      <c r="CIH37" s="1430"/>
      <c r="CIL37" s="1416"/>
      <c r="CIM37" s="1416"/>
      <c r="CIN37" s="1416"/>
      <c r="CIO37" s="1417"/>
      <c r="CIP37" s="1430"/>
      <c r="CIQ37" s="1430"/>
      <c r="CIR37" s="1430"/>
      <c r="CIV37" s="1416"/>
      <c r="CIW37" s="1416"/>
      <c r="CIX37" s="1416"/>
      <c r="CIY37" s="1417"/>
      <c r="CIZ37" s="1430"/>
      <c r="CJA37" s="1430"/>
      <c r="CJB37" s="1430"/>
      <c r="CJF37" s="1416"/>
      <c r="CJG37" s="1416"/>
      <c r="CJH37" s="1416"/>
      <c r="CJI37" s="1417"/>
      <c r="CJJ37" s="1430"/>
      <c r="CJK37" s="1430"/>
      <c r="CJL37" s="1430"/>
      <c r="CJP37" s="1416"/>
      <c r="CJQ37" s="1416"/>
      <c r="CJR37" s="1416"/>
      <c r="CJS37" s="1417"/>
      <c r="CJT37" s="1430"/>
      <c r="CJU37" s="1430"/>
      <c r="CJV37" s="1430"/>
      <c r="CJZ37" s="1416"/>
      <c r="CKA37" s="1416"/>
      <c r="CKB37" s="1416"/>
      <c r="CKC37" s="1417"/>
      <c r="CKD37" s="1430"/>
      <c r="CKE37" s="1430"/>
      <c r="CKF37" s="1430"/>
      <c r="CKJ37" s="1416"/>
      <c r="CKK37" s="1416"/>
      <c r="CKL37" s="1416"/>
      <c r="CKM37" s="1417"/>
      <c r="CKN37" s="1430"/>
      <c r="CKO37" s="1430"/>
      <c r="CKP37" s="1430"/>
      <c r="CKT37" s="1416"/>
      <c r="CKU37" s="1416"/>
      <c r="CKV37" s="1416"/>
      <c r="CKW37" s="1417"/>
      <c r="CKX37" s="1430"/>
      <c r="CKY37" s="1430"/>
      <c r="CKZ37" s="1430"/>
      <c r="CLD37" s="1416"/>
      <c r="CLE37" s="1416"/>
      <c r="CLF37" s="1416"/>
      <c r="CLG37" s="1417"/>
      <c r="CLH37" s="1430"/>
      <c r="CLI37" s="1430"/>
      <c r="CLJ37" s="1430"/>
      <c r="CLN37" s="1416"/>
      <c r="CLO37" s="1416"/>
      <c r="CLP37" s="1416"/>
      <c r="CLQ37" s="1417"/>
      <c r="CLR37" s="1430"/>
      <c r="CLS37" s="1430"/>
      <c r="CLT37" s="1430"/>
      <c r="CLX37" s="1416"/>
      <c r="CLY37" s="1416"/>
      <c r="CLZ37" s="1416"/>
      <c r="CMA37" s="1417"/>
      <c r="CMB37" s="1430"/>
      <c r="CMC37" s="1430"/>
      <c r="CMD37" s="1430"/>
      <c r="CMH37" s="1416"/>
      <c r="CMI37" s="1416"/>
      <c r="CMJ37" s="1416"/>
      <c r="CMK37" s="1417"/>
      <c r="CML37" s="1430"/>
      <c r="CMM37" s="1430"/>
      <c r="CMN37" s="1430"/>
      <c r="CMR37" s="1416"/>
      <c r="CMS37" s="1416"/>
      <c r="CMT37" s="1416"/>
      <c r="CMU37" s="1417"/>
      <c r="CMV37" s="1430"/>
      <c r="CMW37" s="1430"/>
      <c r="CMX37" s="1430"/>
      <c r="CNB37" s="1416"/>
      <c r="CNC37" s="1416"/>
      <c r="CND37" s="1416"/>
      <c r="CNE37" s="1417"/>
      <c r="CNF37" s="1430"/>
      <c r="CNG37" s="1430"/>
      <c r="CNH37" s="1430"/>
      <c r="CNL37" s="1416"/>
      <c r="CNM37" s="1416"/>
      <c r="CNN37" s="1416"/>
      <c r="CNO37" s="1417"/>
      <c r="CNP37" s="1430"/>
      <c r="CNQ37" s="1430"/>
      <c r="CNR37" s="1430"/>
      <c r="CNV37" s="1416"/>
      <c r="CNW37" s="1416"/>
      <c r="CNX37" s="1416"/>
      <c r="CNY37" s="1417"/>
      <c r="CNZ37" s="1430"/>
      <c r="COA37" s="1430"/>
      <c r="COB37" s="1430"/>
      <c r="COF37" s="1416"/>
      <c r="COG37" s="1416"/>
      <c r="COH37" s="1416"/>
      <c r="COI37" s="1417"/>
      <c r="COJ37" s="1430"/>
      <c r="COK37" s="1430"/>
      <c r="COL37" s="1430"/>
      <c r="COP37" s="1416"/>
      <c r="COQ37" s="1416"/>
      <c r="COR37" s="1416"/>
      <c r="COS37" s="1417"/>
      <c r="COT37" s="1430"/>
      <c r="COU37" s="1430"/>
      <c r="COV37" s="1430"/>
      <c r="COZ37" s="1416"/>
      <c r="CPA37" s="1416"/>
      <c r="CPB37" s="1416"/>
      <c r="CPC37" s="1417"/>
      <c r="CPD37" s="1430"/>
      <c r="CPE37" s="1430"/>
      <c r="CPF37" s="1430"/>
      <c r="CPJ37" s="1416"/>
      <c r="CPK37" s="1416"/>
      <c r="CPL37" s="1416"/>
      <c r="CPM37" s="1417"/>
      <c r="CPN37" s="1430"/>
      <c r="CPO37" s="1430"/>
      <c r="CPP37" s="1430"/>
      <c r="CPT37" s="1416"/>
      <c r="CPU37" s="1416"/>
      <c r="CPV37" s="1416"/>
      <c r="CPW37" s="1417"/>
      <c r="CPX37" s="1430"/>
      <c r="CPY37" s="1430"/>
      <c r="CPZ37" s="1430"/>
      <c r="CQD37" s="1416"/>
      <c r="CQE37" s="1416"/>
      <c r="CQF37" s="1416"/>
      <c r="CQG37" s="1417"/>
      <c r="CQH37" s="1430"/>
      <c r="CQI37" s="1430"/>
      <c r="CQJ37" s="1430"/>
      <c r="CQN37" s="1416"/>
      <c r="CQO37" s="1416"/>
      <c r="CQP37" s="1416"/>
      <c r="CQQ37" s="1417"/>
      <c r="CQR37" s="1430"/>
      <c r="CQS37" s="1430"/>
      <c r="CQT37" s="1430"/>
      <c r="CQX37" s="1416"/>
      <c r="CQY37" s="1416"/>
      <c r="CQZ37" s="1416"/>
      <c r="CRA37" s="1417"/>
      <c r="CRB37" s="1430"/>
      <c r="CRC37" s="1430"/>
      <c r="CRD37" s="1430"/>
      <c r="CRH37" s="1416"/>
      <c r="CRI37" s="1416"/>
      <c r="CRJ37" s="1416"/>
      <c r="CRK37" s="1417"/>
      <c r="CRL37" s="1430"/>
      <c r="CRM37" s="1430"/>
      <c r="CRN37" s="1430"/>
      <c r="CRR37" s="1416"/>
      <c r="CRS37" s="1416"/>
      <c r="CRT37" s="1416"/>
      <c r="CRU37" s="1417"/>
      <c r="CRV37" s="1430"/>
      <c r="CRW37" s="1430"/>
      <c r="CRX37" s="1430"/>
      <c r="CSB37" s="1416"/>
      <c r="CSC37" s="1416"/>
      <c r="CSD37" s="1416"/>
      <c r="CSE37" s="1417"/>
      <c r="CSF37" s="1430"/>
      <c r="CSG37" s="1430"/>
      <c r="CSH37" s="1430"/>
      <c r="CSL37" s="1416"/>
      <c r="CSM37" s="1416"/>
      <c r="CSN37" s="1416"/>
      <c r="CSO37" s="1417"/>
      <c r="CSP37" s="1430"/>
      <c r="CSQ37" s="1430"/>
      <c r="CSR37" s="1430"/>
      <c r="CSV37" s="1416"/>
      <c r="CSW37" s="1416"/>
      <c r="CSX37" s="1416"/>
      <c r="CSY37" s="1417"/>
      <c r="CSZ37" s="1430"/>
      <c r="CTA37" s="1430"/>
      <c r="CTB37" s="1430"/>
      <c r="CTF37" s="1416"/>
      <c r="CTG37" s="1416"/>
      <c r="CTH37" s="1416"/>
      <c r="CTI37" s="1417"/>
      <c r="CTJ37" s="1430"/>
      <c r="CTK37" s="1430"/>
      <c r="CTL37" s="1430"/>
      <c r="CTP37" s="1416"/>
      <c r="CTQ37" s="1416"/>
      <c r="CTR37" s="1416"/>
      <c r="CTS37" s="1417"/>
      <c r="CTT37" s="1430"/>
      <c r="CTU37" s="1430"/>
      <c r="CTV37" s="1430"/>
      <c r="CTZ37" s="1416"/>
      <c r="CUA37" s="1416"/>
      <c r="CUB37" s="1416"/>
      <c r="CUC37" s="1417"/>
      <c r="CUD37" s="1430"/>
      <c r="CUE37" s="1430"/>
      <c r="CUF37" s="1430"/>
      <c r="CUJ37" s="1416"/>
      <c r="CUK37" s="1416"/>
      <c r="CUL37" s="1416"/>
      <c r="CUM37" s="1417"/>
      <c r="CUN37" s="1430"/>
      <c r="CUO37" s="1430"/>
      <c r="CUP37" s="1430"/>
      <c r="CUT37" s="1416"/>
      <c r="CUU37" s="1416"/>
      <c r="CUV37" s="1416"/>
      <c r="CUW37" s="1417"/>
      <c r="CUX37" s="1430"/>
      <c r="CUY37" s="1430"/>
      <c r="CUZ37" s="1430"/>
      <c r="CVD37" s="1416"/>
      <c r="CVE37" s="1416"/>
      <c r="CVF37" s="1416"/>
      <c r="CVG37" s="1417"/>
      <c r="CVH37" s="1430"/>
      <c r="CVI37" s="1430"/>
      <c r="CVJ37" s="1430"/>
      <c r="CVN37" s="1416"/>
      <c r="CVO37" s="1416"/>
      <c r="CVP37" s="1416"/>
      <c r="CVQ37" s="1417"/>
      <c r="CVR37" s="1430"/>
      <c r="CVS37" s="1430"/>
      <c r="CVT37" s="1430"/>
      <c r="CVX37" s="1416"/>
      <c r="CVY37" s="1416"/>
      <c r="CVZ37" s="1416"/>
      <c r="CWA37" s="1417"/>
      <c r="CWB37" s="1430"/>
      <c r="CWC37" s="1430"/>
      <c r="CWD37" s="1430"/>
      <c r="CWH37" s="1416"/>
      <c r="CWI37" s="1416"/>
      <c r="CWJ37" s="1416"/>
      <c r="CWK37" s="1417"/>
      <c r="CWL37" s="1430"/>
      <c r="CWM37" s="1430"/>
      <c r="CWN37" s="1430"/>
      <c r="CWR37" s="1416"/>
      <c r="CWS37" s="1416"/>
      <c r="CWT37" s="1416"/>
      <c r="CWU37" s="1417"/>
      <c r="CWV37" s="1430"/>
      <c r="CWW37" s="1430"/>
      <c r="CWX37" s="1430"/>
      <c r="CXB37" s="1416"/>
      <c r="CXC37" s="1416"/>
      <c r="CXD37" s="1416"/>
      <c r="CXE37" s="1417"/>
      <c r="CXF37" s="1430"/>
      <c r="CXG37" s="1430"/>
      <c r="CXH37" s="1430"/>
      <c r="CXL37" s="1416"/>
      <c r="CXM37" s="1416"/>
      <c r="CXN37" s="1416"/>
      <c r="CXO37" s="1417"/>
      <c r="CXP37" s="1430"/>
      <c r="CXQ37" s="1430"/>
      <c r="CXR37" s="1430"/>
      <c r="CXV37" s="1416"/>
      <c r="CXW37" s="1416"/>
      <c r="CXX37" s="1416"/>
      <c r="CXY37" s="1417"/>
      <c r="CXZ37" s="1430"/>
      <c r="CYA37" s="1430"/>
      <c r="CYB37" s="1430"/>
      <c r="CYF37" s="1416"/>
      <c r="CYG37" s="1416"/>
      <c r="CYH37" s="1416"/>
      <c r="CYI37" s="1417"/>
      <c r="CYJ37" s="1430"/>
      <c r="CYK37" s="1430"/>
      <c r="CYL37" s="1430"/>
      <c r="CYP37" s="1416"/>
      <c r="CYQ37" s="1416"/>
      <c r="CYR37" s="1416"/>
      <c r="CYS37" s="1417"/>
      <c r="CYT37" s="1430"/>
      <c r="CYU37" s="1430"/>
      <c r="CYV37" s="1430"/>
      <c r="CYZ37" s="1416"/>
      <c r="CZA37" s="1416"/>
      <c r="CZB37" s="1416"/>
      <c r="CZC37" s="1417"/>
      <c r="CZD37" s="1430"/>
      <c r="CZE37" s="1430"/>
      <c r="CZF37" s="1430"/>
      <c r="CZJ37" s="1416"/>
      <c r="CZK37" s="1416"/>
      <c r="CZL37" s="1416"/>
      <c r="CZM37" s="1417"/>
      <c r="CZN37" s="1430"/>
      <c r="CZO37" s="1430"/>
      <c r="CZP37" s="1430"/>
      <c r="CZT37" s="1416"/>
      <c r="CZU37" s="1416"/>
      <c r="CZV37" s="1416"/>
      <c r="CZW37" s="1417"/>
      <c r="CZX37" s="1430"/>
      <c r="CZY37" s="1430"/>
      <c r="CZZ37" s="1430"/>
      <c r="DAD37" s="1416"/>
      <c r="DAE37" s="1416"/>
      <c r="DAF37" s="1416"/>
      <c r="DAG37" s="1417"/>
      <c r="DAH37" s="1430"/>
      <c r="DAI37" s="1430"/>
      <c r="DAJ37" s="1430"/>
      <c r="DAN37" s="1416"/>
      <c r="DAO37" s="1416"/>
      <c r="DAP37" s="1416"/>
      <c r="DAQ37" s="1417"/>
      <c r="DAR37" s="1430"/>
      <c r="DAS37" s="1430"/>
      <c r="DAT37" s="1430"/>
      <c r="DAX37" s="1416"/>
      <c r="DAY37" s="1416"/>
      <c r="DAZ37" s="1416"/>
      <c r="DBA37" s="1417"/>
      <c r="DBB37" s="1430"/>
      <c r="DBC37" s="1430"/>
      <c r="DBD37" s="1430"/>
      <c r="DBH37" s="1416"/>
      <c r="DBI37" s="1416"/>
      <c r="DBJ37" s="1416"/>
      <c r="DBK37" s="1417"/>
      <c r="DBL37" s="1430"/>
      <c r="DBM37" s="1430"/>
      <c r="DBN37" s="1430"/>
      <c r="DBR37" s="1416"/>
      <c r="DBS37" s="1416"/>
      <c r="DBT37" s="1416"/>
      <c r="DBU37" s="1417"/>
      <c r="DBV37" s="1430"/>
      <c r="DBW37" s="1430"/>
      <c r="DBX37" s="1430"/>
      <c r="DCB37" s="1416"/>
      <c r="DCC37" s="1416"/>
      <c r="DCD37" s="1416"/>
      <c r="DCE37" s="1417"/>
      <c r="DCF37" s="1430"/>
      <c r="DCG37" s="1430"/>
      <c r="DCH37" s="1430"/>
      <c r="DCL37" s="1416"/>
      <c r="DCM37" s="1416"/>
      <c r="DCN37" s="1416"/>
      <c r="DCO37" s="1417"/>
      <c r="DCP37" s="1430"/>
      <c r="DCQ37" s="1430"/>
      <c r="DCR37" s="1430"/>
      <c r="DCV37" s="1416"/>
      <c r="DCW37" s="1416"/>
      <c r="DCX37" s="1416"/>
      <c r="DCY37" s="1417"/>
      <c r="DCZ37" s="1430"/>
      <c r="DDA37" s="1430"/>
      <c r="DDB37" s="1430"/>
      <c r="DDF37" s="1416"/>
      <c r="DDG37" s="1416"/>
      <c r="DDH37" s="1416"/>
      <c r="DDI37" s="1417"/>
      <c r="DDJ37" s="1430"/>
      <c r="DDK37" s="1430"/>
      <c r="DDL37" s="1430"/>
      <c r="DDP37" s="1416"/>
      <c r="DDQ37" s="1416"/>
      <c r="DDR37" s="1416"/>
      <c r="DDS37" s="1417"/>
      <c r="DDT37" s="1430"/>
      <c r="DDU37" s="1430"/>
      <c r="DDV37" s="1430"/>
      <c r="DDZ37" s="1416"/>
      <c r="DEA37" s="1416"/>
      <c r="DEB37" s="1416"/>
      <c r="DEC37" s="1417"/>
      <c r="DED37" s="1430"/>
      <c r="DEE37" s="1430"/>
      <c r="DEF37" s="1430"/>
      <c r="DEJ37" s="1416"/>
      <c r="DEK37" s="1416"/>
      <c r="DEL37" s="1416"/>
      <c r="DEM37" s="1417"/>
      <c r="DEN37" s="1430"/>
      <c r="DEO37" s="1430"/>
      <c r="DEP37" s="1430"/>
      <c r="DET37" s="1416"/>
      <c r="DEU37" s="1416"/>
      <c r="DEV37" s="1416"/>
      <c r="DEW37" s="1417"/>
      <c r="DEX37" s="1430"/>
      <c r="DEY37" s="1430"/>
      <c r="DEZ37" s="1430"/>
      <c r="DFD37" s="1416"/>
      <c r="DFE37" s="1416"/>
      <c r="DFF37" s="1416"/>
      <c r="DFG37" s="1417"/>
      <c r="DFH37" s="1430"/>
      <c r="DFI37" s="1430"/>
      <c r="DFJ37" s="1430"/>
      <c r="DFN37" s="1416"/>
      <c r="DFO37" s="1416"/>
      <c r="DFP37" s="1416"/>
      <c r="DFQ37" s="1417"/>
      <c r="DFR37" s="1430"/>
      <c r="DFS37" s="1430"/>
      <c r="DFT37" s="1430"/>
      <c r="DFX37" s="1416"/>
      <c r="DFY37" s="1416"/>
      <c r="DFZ37" s="1416"/>
      <c r="DGA37" s="1417"/>
      <c r="DGB37" s="1430"/>
      <c r="DGC37" s="1430"/>
      <c r="DGD37" s="1430"/>
      <c r="DGH37" s="1416"/>
      <c r="DGI37" s="1416"/>
      <c r="DGJ37" s="1416"/>
      <c r="DGK37" s="1417"/>
      <c r="DGL37" s="1430"/>
      <c r="DGM37" s="1430"/>
      <c r="DGN37" s="1430"/>
      <c r="DGR37" s="1416"/>
      <c r="DGS37" s="1416"/>
      <c r="DGT37" s="1416"/>
      <c r="DGU37" s="1417"/>
      <c r="DGV37" s="1430"/>
      <c r="DGW37" s="1430"/>
      <c r="DGX37" s="1430"/>
      <c r="DHB37" s="1416"/>
      <c r="DHC37" s="1416"/>
      <c r="DHD37" s="1416"/>
      <c r="DHE37" s="1417"/>
      <c r="DHF37" s="1430"/>
      <c r="DHG37" s="1430"/>
      <c r="DHH37" s="1430"/>
      <c r="DHL37" s="1416"/>
      <c r="DHM37" s="1416"/>
      <c r="DHN37" s="1416"/>
      <c r="DHO37" s="1417"/>
      <c r="DHP37" s="1430"/>
      <c r="DHQ37" s="1430"/>
      <c r="DHR37" s="1430"/>
      <c r="DHV37" s="1416"/>
      <c r="DHW37" s="1416"/>
      <c r="DHX37" s="1416"/>
      <c r="DHY37" s="1417"/>
      <c r="DHZ37" s="1430"/>
      <c r="DIA37" s="1430"/>
      <c r="DIB37" s="1430"/>
      <c r="DIF37" s="1416"/>
      <c r="DIG37" s="1416"/>
      <c r="DIH37" s="1416"/>
      <c r="DII37" s="1417"/>
      <c r="DIJ37" s="1430"/>
      <c r="DIK37" s="1430"/>
      <c r="DIL37" s="1430"/>
      <c r="DIP37" s="1416"/>
      <c r="DIQ37" s="1416"/>
      <c r="DIR37" s="1416"/>
      <c r="DIS37" s="1417"/>
      <c r="DIT37" s="1430"/>
      <c r="DIU37" s="1430"/>
      <c r="DIV37" s="1430"/>
      <c r="DIZ37" s="1416"/>
      <c r="DJA37" s="1416"/>
      <c r="DJB37" s="1416"/>
      <c r="DJC37" s="1417"/>
      <c r="DJD37" s="1430"/>
      <c r="DJE37" s="1430"/>
      <c r="DJF37" s="1430"/>
      <c r="DJJ37" s="1416"/>
      <c r="DJK37" s="1416"/>
      <c r="DJL37" s="1416"/>
      <c r="DJM37" s="1417"/>
      <c r="DJN37" s="1430"/>
      <c r="DJO37" s="1430"/>
      <c r="DJP37" s="1430"/>
      <c r="DJT37" s="1416"/>
      <c r="DJU37" s="1416"/>
      <c r="DJV37" s="1416"/>
      <c r="DJW37" s="1417"/>
      <c r="DJX37" s="1430"/>
      <c r="DJY37" s="1430"/>
      <c r="DJZ37" s="1430"/>
      <c r="DKD37" s="1416"/>
      <c r="DKE37" s="1416"/>
      <c r="DKF37" s="1416"/>
      <c r="DKG37" s="1417"/>
      <c r="DKH37" s="1430"/>
      <c r="DKI37" s="1430"/>
      <c r="DKJ37" s="1430"/>
      <c r="DKN37" s="1416"/>
      <c r="DKO37" s="1416"/>
      <c r="DKP37" s="1416"/>
      <c r="DKQ37" s="1417"/>
      <c r="DKR37" s="1430"/>
      <c r="DKS37" s="1430"/>
      <c r="DKT37" s="1430"/>
      <c r="DKX37" s="1416"/>
      <c r="DKY37" s="1416"/>
      <c r="DKZ37" s="1416"/>
      <c r="DLA37" s="1417"/>
      <c r="DLB37" s="1430"/>
      <c r="DLC37" s="1430"/>
      <c r="DLD37" s="1430"/>
      <c r="DLH37" s="1416"/>
      <c r="DLI37" s="1416"/>
      <c r="DLJ37" s="1416"/>
      <c r="DLK37" s="1417"/>
      <c r="DLL37" s="1430"/>
      <c r="DLM37" s="1430"/>
      <c r="DLN37" s="1430"/>
      <c r="DLR37" s="1416"/>
      <c r="DLS37" s="1416"/>
      <c r="DLT37" s="1416"/>
      <c r="DLU37" s="1417"/>
      <c r="DLV37" s="1430"/>
      <c r="DLW37" s="1430"/>
      <c r="DLX37" s="1430"/>
      <c r="DMB37" s="1416"/>
      <c r="DMC37" s="1416"/>
      <c r="DMD37" s="1416"/>
      <c r="DME37" s="1417"/>
      <c r="DMF37" s="1430"/>
      <c r="DMG37" s="1430"/>
      <c r="DMH37" s="1430"/>
      <c r="DML37" s="1416"/>
      <c r="DMM37" s="1416"/>
      <c r="DMN37" s="1416"/>
      <c r="DMO37" s="1417"/>
      <c r="DMP37" s="1430"/>
      <c r="DMQ37" s="1430"/>
      <c r="DMR37" s="1430"/>
      <c r="DMV37" s="1416"/>
      <c r="DMW37" s="1416"/>
      <c r="DMX37" s="1416"/>
      <c r="DMY37" s="1417"/>
      <c r="DMZ37" s="1430"/>
      <c r="DNA37" s="1430"/>
      <c r="DNB37" s="1430"/>
      <c r="DNF37" s="1416"/>
      <c r="DNG37" s="1416"/>
      <c r="DNH37" s="1416"/>
      <c r="DNI37" s="1417"/>
      <c r="DNJ37" s="1430"/>
      <c r="DNK37" s="1430"/>
      <c r="DNL37" s="1430"/>
      <c r="DNP37" s="1416"/>
      <c r="DNQ37" s="1416"/>
      <c r="DNR37" s="1416"/>
      <c r="DNS37" s="1417"/>
      <c r="DNT37" s="1430"/>
      <c r="DNU37" s="1430"/>
      <c r="DNV37" s="1430"/>
      <c r="DNZ37" s="1416"/>
      <c r="DOA37" s="1416"/>
      <c r="DOB37" s="1416"/>
      <c r="DOC37" s="1417"/>
      <c r="DOD37" s="1430"/>
      <c r="DOE37" s="1430"/>
      <c r="DOF37" s="1430"/>
      <c r="DOJ37" s="1416"/>
      <c r="DOK37" s="1416"/>
      <c r="DOL37" s="1416"/>
      <c r="DOM37" s="1417"/>
      <c r="DON37" s="1430"/>
      <c r="DOO37" s="1430"/>
      <c r="DOP37" s="1430"/>
      <c r="DOT37" s="1416"/>
      <c r="DOU37" s="1416"/>
      <c r="DOV37" s="1416"/>
      <c r="DOW37" s="1417"/>
      <c r="DOX37" s="1430"/>
      <c r="DOY37" s="1430"/>
      <c r="DOZ37" s="1430"/>
      <c r="DPD37" s="1416"/>
      <c r="DPE37" s="1416"/>
      <c r="DPF37" s="1416"/>
      <c r="DPG37" s="1417"/>
      <c r="DPH37" s="1430"/>
      <c r="DPI37" s="1430"/>
      <c r="DPJ37" s="1430"/>
      <c r="DPN37" s="1416"/>
      <c r="DPO37" s="1416"/>
      <c r="DPP37" s="1416"/>
      <c r="DPQ37" s="1417"/>
      <c r="DPR37" s="1430"/>
      <c r="DPS37" s="1430"/>
      <c r="DPT37" s="1430"/>
      <c r="DPX37" s="1416"/>
      <c r="DPY37" s="1416"/>
      <c r="DPZ37" s="1416"/>
      <c r="DQA37" s="1417"/>
      <c r="DQB37" s="1430"/>
      <c r="DQC37" s="1430"/>
      <c r="DQD37" s="1430"/>
      <c r="DQH37" s="1416"/>
      <c r="DQI37" s="1416"/>
      <c r="DQJ37" s="1416"/>
      <c r="DQK37" s="1417"/>
      <c r="DQL37" s="1430"/>
      <c r="DQM37" s="1430"/>
      <c r="DQN37" s="1430"/>
      <c r="DQR37" s="1416"/>
      <c r="DQS37" s="1416"/>
      <c r="DQT37" s="1416"/>
      <c r="DQU37" s="1417"/>
      <c r="DQV37" s="1430"/>
      <c r="DQW37" s="1430"/>
      <c r="DQX37" s="1430"/>
      <c r="DRB37" s="1416"/>
      <c r="DRC37" s="1416"/>
      <c r="DRD37" s="1416"/>
      <c r="DRE37" s="1417"/>
      <c r="DRF37" s="1430"/>
      <c r="DRG37" s="1430"/>
      <c r="DRH37" s="1430"/>
      <c r="DRL37" s="1416"/>
      <c r="DRM37" s="1416"/>
      <c r="DRN37" s="1416"/>
      <c r="DRO37" s="1417"/>
      <c r="DRP37" s="1430"/>
      <c r="DRQ37" s="1430"/>
      <c r="DRR37" s="1430"/>
      <c r="DRV37" s="1416"/>
      <c r="DRW37" s="1416"/>
      <c r="DRX37" s="1416"/>
      <c r="DRY37" s="1417"/>
      <c r="DRZ37" s="1430"/>
      <c r="DSA37" s="1430"/>
      <c r="DSB37" s="1430"/>
      <c r="DSF37" s="1416"/>
      <c r="DSG37" s="1416"/>
      <c r="DSH37" s="1416"/>
      <c r="DSI37" s="1417"/>
      <c r="DSJ37" s="1430"/>
      <c r="DSK37" s="1430"/>
      <c r="DSL37" s="1430"/>
      <c r="DSP37" s="1416"/>
      <c r="DSQ37" s="1416"/>
      <c r="DSR37" s="1416"/>
      <c r="DSS37" s="1417"/>
      <c r="DST37" s="1430"/>
      <c r="DSU37" s="1430"/>
      <c r="DSV37" s="1430"/>
      <c r="DSZ37" s="1416"/>
      <c r="DTA37" s="1416"/>
      <c r="DTB37" s="1416"/>
      <c r="DTC37" s="1417"/>
      <c r="DTD37" s="1430"/>
      <c r="DTE37" s="1430"/>
      <c r="DTF37" s="1430"/>
      <c r="DTJ37" s="1416"/>
      <c r="DTK37" s="1416"/>
      <c r="DTL37" s="1416"/>
      <c r="DTM37" s="1417"/>
      <c r="DTN37" s="1430"/>
      <c r="DTO37" s="1430"/>
      <c r="DTP37" s="1430"/>
      <c r="DTT37" s="1416"/>
      <c r="DTU37" s="1416"/>
      <c r="DTV37" s="1416"/>
      <c r="DTW37" s="1417"/>
      <c r="DTX37" s="1430"/>
      <c r="DTY37" s="1430"/>
      <c r="DTZ37" s="1430"/>
      <c r="DUD37" s="1416"/>
      <c r="DUE37" s="1416"/>
      <c r="DUF37" s="1416"/>
      <c r="DUG37" s="1417"/>
      <c r="DUH37" s="1430"/>
      <c r="DUI37" s="1430"/>
      <c r="DUJ37" s="1430"/>
      <c r="DUN37" s="1416"/>
      <c r="DUO37" s="1416"/>
      <c r="DUP37" s="1416"/>
      <c r="DUQ37" s="1417"/>
      <c r="DUR37" s="1430"/>
      <c r="DUS37" s="1430"/>
      <c r="DUT37" s="1430"/>
      <c r="DUX37" s="1416"/>
      <c r="DUY37" s="1416"/>
      <c r="DUZ37" s="1416"/>
      <c r="DVA37" s="1417"/>
      <c r="DVB37" s="1430"/>
      <c r="DVC37" s="1430"/>
      <c r="DVD37" s="1430"/>
      <c r="DVH37" s="1416"/>
      <c r="DVI37" s="1416"/>
      <c r="DVJ37" s="1416"/>
      <c r="DVK37" s="1417"/>
      <c r="DVL37" s="1430"/>
      <c r="DVM37" s="1430"/>
      <c r="DVN37" s="1430"/>
      <c r="DVR37" s="1416"/>
      <c r="DVS37" s="1416"/>
      <c r="DVT37" s="1416"/>
      <c r="DVU37" s="1417"/>
      <c r="DVV37" s="1430"/>
      <c r="DVW37" s="1430"/>
      <c r="DVX37" s="1430"/>
      <c r="DWB37" s="1416"/>
      <c r="DWC37" s="1416"/>
      <c r="DWD37" s="1416"/>
      <c r="DWE37" s="1417"/>
      <c r="DWF37" s="1430"/>
      <c r="DWG37" s="1430"/>
      <c r="DWH37" s="1430"/>
      <c r="DWL37" s="1416"/>
      <c r="DWM37" s="1416"/>
      <c r="DWN37" s="1416"/>
      <c r="DWO37" s="1417"/>
      <c r="DWP37" s="1430"/>
      <c r="DWQ37" s="1430"/>
      <c r="DWR37" s="1430"/>
      <c r="DWV37" s="1416"/>
      <c r="DWW37" s="1416"/>
      <c r="DWX37" s="1416"/>
      <c r="DWY37" s="1417"/>
      <c r="DWZ37" s="1430"/>
      <c r="DXA37" s="1430"/>
      <c r="DXB37" s="1430"/>
      <c r="DXF37" s="1416"/>
      <c r="DXG37" s="1416"/>
      <c r="DXH37" s="1416"/>
      <c r="DXI37" s="1417"/>
      <c r="DXJ37" s="1430"/>
      <c r="DXK37" s="1430"/>
      <c r="DXL37" s="1430"/>
      <c r="DXP37" s="1416"/>
      <c r="DXQ37" s="1416"/>
      <c r="DXR37" s="1416"/>
      <c r="DXS37" s="1417"/>
      <c r="DXT37" s="1430"/>
      <c r="DXU37" s="1430"/>
      <c r="DXV37" s="1430"/>
      <c r="DXZ37" s="1416"/>
      <c r="DYA37" s="1416"/>
      <c r="DYB37" s="1416"/>
      <c r="DYC37" s="1417"/>
      <c r="DYD37" s="1430"/>
      <c r="DYE37" s="1430"/>
      <c r="DYF37" s="1430"/>
      <c r="DYJ37" s="1416"/>
      <c r="DYK37" s="1416"/>
      <c r="DYL37" s="1416"/>
      <c r="DYM37" s="1417"/>
      <c r="DYN37" s="1430"/>
      <c r="DYO37" s="1430"/>
      <c r="DYP37" s="1430"/>
      <c r="DYT37" s="1416"/>
      <c r="DYU37" s="1416"/>
      <c r="DYV37" s="1416"/>
      <c r="DYW37" s="1417"/>
      <c r="DYX37" s="1430"/>
      <c r="DYY37" s="1430"/>
      <c r="DYZ37" s="1430"/>
      <c r="DZD37" s="1416"/>
      <c r="DZE37" s="1416"/>
      <c r="DZF37" s="1416"/>
      <c r="DZG37" s="1417"/>
      <c r="DZH37" s="1430"/>
      <c r="DZI37" s="1430"/>
      <c r="DZJ37" s="1430"/>
      <c r="DZN37" s="1416"/>
      <c r="DZO37" s="1416"/>
      <c r="DZP37" s="1416"/>
      <c r="DZQ37" s="1417"/>
      <c r="DZR37" s="1430"/>
      <c r="DZS37" s="1430"/>
      <c r="DZT37" s="1430"/>
      <c r="DZX37" s="1416"/>
      <c r="DZY37" s="1416"/>
      <c r="DZZ37" s="1416"/>
      <c r="EAA37" s="1417"/>
      <c r="EAB37" s="1430"/>
      <c r="EAC37" s="1430"/>
      <c r="EAD37" s="1430"/>
      <c r="EAH37" s="1416"/>
      <c r="EAI37" s="1416"/>
      <c r="EAJ37" s="1416"/>
      <c r="EAK37" s="1417"/>
      <c r="EAL37" s="1430"/>
      <c r="EAM37" s="1430"/>
      <c r="EAN37" s="1430"/>
      <c r="EAR37" s="1416"/>
      <c r="EAS37" s="1416"/>
      <c r="EAT37" s="1416"/>
      <c r="EAU37" s="1417"/>
      <c r="EAV37" s="1430"/>
      <c r="EAW37" s="1430"/>
      <c r="EAX37" s="1430"/>
      <c r="EBB37" s="1416"/>
      <c r="EBC37" s="1416"/>
      <c r="EBD37" s="1416"/>
      <c r="EBE37" s="1417"/>
      <c r="EBF37" s="1430"/>
      <c r="EBG37" s="1430"/>
      <c r="EBH37" s="1430"/>
      <c r="EBL37" s="1416"/>
      <c r="EBM37" s="1416"/>
      <c r="EBN37" s="1416"/>
      <c r="EBO37" s="1417"/>
      <c r="EBP37" s="1430"/>
      <c r="EBQ37" s="1430"/>
      <c r="EBR37" s="1430"/>
      <c r="EBV37" s="1416"/>
      <c r="EBW37" s="1416"/>
      <c r="EBX37" s="1416"/>
      <c r="EBY37" s="1417"/>
      <c r="EBZ37" s="1430"/>
      <c r="ECA37" s="1430"/>
      <c r="ECB37" s="1430"/>
      <c r="ECF37" s="1416"/>
      <c r="ECG37" s="1416"/>
      <c r="ECH37" s="1416"/>
      <c r="ECI37" s="1417"/>
      <c r="ECJ37" s="1430"/>
      <c r="ECK37" s="1430"/>
      <c r="ECL37" s="1430"/>
      <c r="ECP37" s="1416"/>
      <c r="ECQ37" s="1416"/>
      <c r="ECR37" s="1416"/>
      <c r="ECS37" s="1417"/>
      <c r="ECT37" s="1430"/>
      <c r="ECU37" s="1430"/>
      <c r="ECV37" s="1430"/>
      <c r="ECZ37" s="1416"/>
      <c r="EDA37" s="1416"/>
      <c r="EDB37" s="1416"/>
      <c r="EDC37" s="1417"/>
      <c r="EDD37" s="1430"/>
      <c r="EDE37" s="1430"/>
      <c r="EDF37" s="1430"/>
      <c r="EDJ37" s="1416"/>
      <c r="EDK37" s="1416"/>
      <c r="EDL37" s="1416"/>
      <c r="EDM37" s="1417"/>
      <c r="EDN37" s="1430"/>
      <c r="EDO37" s="1430"/>
      <c r="EDP37" s="1430"/>
      <c r="EDT37" s="1416"/>
      <c r="EDU37" s="1416"/>
      <c r="EDV37" s="1416"/>
      <c r="EDW37" s="1417"/>
      <c r="EDX37" s="1430"/>
      <c r="EDY37" s="1430"/>
      <c r="EDZ37" s="1430"/>
      <c r="EED37" s="1416"/>
      <c r="EEE37" s="1416"/>
      <c r="EEF37" s="1416"/>
      <c r="EEG37" s="1417"/>
      <c r="EEH37" s="1430"/>
      <c r="EEI37" s="1430"/>
      <c r="EEJ37" s="1430"/>
      <c r="EEN37" s="1416"/>
      <c r="EEO37" s="1416"/>
      <c r="EEP37" s="1416"/>
      <c r="EEQ37" s="1417"/>
      <c r="EER37" s="1430"/>
      <c r="EES37" s="1430"/>
      <c r="EET37" s="1430"/>
      <c r="EEX37" s="1416"/>
      <c r="EEY37" s="1416"/>
      <c r="EEZ37" s="1416"/>
      <c r="EFA37" s="1417"/>
      <c r="EFB37" s="1430"/>
      <c r="EFC37" s="1430"/>
      <c r="EFD37" s="1430"/>
      <c r="EFH37" s="1416"/>
      <c r="EFI37" s="1416"/>
      <c r="EFJ37" s="1416"/>
      <c r="EFK37" s="1417"/>
      <c r="EFL37" s="1430"/>
      <c r="EFM37" s="1430"/>
      <c r="EFN37" s="1430"/>
      <c r="EFR37" s="1416"/>
      <c r="EFS37" s="1416"/>
      <c r="EFT37" s="1416"/>
      <c r="EFU37" s="1417"/>
      <c r="EFV37" s="1430"/>
      <c r="EFW37" s="1430"/>
      <c r="EFX37" s="1430"/>
      <c r="EGB37" s="1416"/>
      <c r="EGC37" s="1416"/>
      <c r="EGD37" s="1416"/>
      <c r="EGE37" s="1417"/>
      <c r="EGF37" s="1430"/>
      <c r="EGG37" s="1430"/>
      <c r="EGH37" s="1430"/>
      <c r="EGL37" s="1416"/>
      <c r="EGM37" s="1416"/>
      <c r="EGN37" s="1416"/>
      <c r="EGO37" s="1417"/>
      <c r="EGP37" s="1430"/>
      <c r="EGQ37" s="1430"/>
      <c r="EGR37" s="1430"/>
      <c r="EGV37" s="1416"/>
      <c r="EGW37" s="1416"/>
      <c r="EGX37" s="1416"/>
      <c r="EGY37" s="1417"/>
      <c r="EGZ37" s="1430"/>
      <c r="EHA37" s="1430"/>
      <c r="EHB37" s="1430"/>
      <c r="EHF37" s="1416"/>
      <c r="EHG37" s="1416"/>
      <c r="EHH37" s="1416"/>
      <c r="EHI37" s="1417"/>
      <c r="EHJ37" s="1430"/>
      <c r="EHK37" s="1430"/>
      <c r="EHL37" s="1430"/>
      <c r="EHP37" s="1416"/>
      <c r="EHQ37" s="1416"/>
      <c r="EHR37" s="1416"/>
      <c r="EHS37" s="1417"/>
      <c r="EHT37" s="1430"/>
      <c r="EHU37" s="1430"/>
      <c r="EHV37" s="1430"/>
      <c r="EHZ37" s="1416"/>
      <c r="EIA37" s="1416"/>
      <c r="EIB37" s="1416"/>
      <c r="EIC37" s="1417"/>
      <c r="EID37" s="1430"/>
      <c r="EIE37" s="1430"/>
      <c r="EIF37" s="1430"/>
      <c r="EIJ37" s="1416"/>
      <c r="EIK37" s="1416"/>
      <c r="EIL37" s="1416"/>
      <c r="EIM37" s="1417"/>
      <c r="EIN37" s="1430"/>
      <c r="EIO37" s="1430"/>
      <c r="EIP37" s="1430"/>
      <c r="EIT37" s="1416"/>
      <c r="EIU37" s="1416"/>
      <c r="EIV37" s="1416"/>
      <c r="EIW37" s="1417"/>
      <c r="EIX37" s="1430"/>
      <c r="EIY37" s="1430"/>
      <c r="EIZ37" s="1430"/>
      <c r="EJD37" s="1416"/>
      <c r="EJE37" s="1416"/>
      <c r="EJF37" s="1416"/>
      <c r="EJG37" s="1417"/>
      <c r="EJH37" s="1430"/>
      <c r="EJI37" s="1430"/>
      <c r="EJJ37" s="1430"/>
      <c r="EJN37" s="1416"/>
      <c r="EJO37" s="1416"/>
      <c r="EJP37" s="1416"/>
      <c r="EJQ37" s="1417"/>
      <c r="EJR37" s="1430"/>
      <c r="EJS37" s="1430"/>
      <c r="EJT37" s="1430"/>
      <c r="EJX37" s="1416"/>
      <c r="EJY37" s="1416"/>
      <c r="EJZ37" s="1416"/>
      <c r="EKA37" s="1417"/>
      <c r="EKB37" s="1430"/>
      <c r="EKC37" s="1430"/>
      <c r="EKD37" s="1430"/>
      <c r="EKH37" s="1416"/>
      <c r="EKI37" s="1416"/>
      <c r="EKJ37" s="1416"/>
      <c r="EKK37" s="1417"/>
      <c r="EKL37" s="1430"/>
      <c r="EKM37" s="1430"/>
      <c r="EKN37" s="1430"/>
      <c r="EKR37" s="1416"/>
      <c r="EKS37" s="1416"/>
      <c r="EKT37" s="1416"/>
      <c r="EKU37" s="1417"/>
      <c r="EKV37" s="1430"/>
      <c r="EKW37" s="1430"/>
      <c r="EKX37" s="1430"/>
      <c r="ELB37" s="1416"/>
      <c r="ELC37" s="1416"/>
      <c r="ELD37" s="1416"/>
      <c r="ELE37" s="1417"/>
      <c r="ELF37" s="1430"/>
      <c r="ELG37" s="1430"/>
      <c r="ELH37" s="1430"/>
      <c r="ELL37" s="1416"/>
      <c r="ELM37" s="1416"/>
      <c r="ELN37" s="1416"/>
      <c r="ELO37" s="1417"/>
      <c r="ELP37" s="1430"/>
      <c r="ELQ37" s="1430"/>
      <c r="ELR37" s="1430"/>
      <c r="ELV37" s="1416"/>
      <c r="ELW37" s="1416"/>
      <c r="ELX37" s="1416"/>
      <c r="ELY37" s="1417"/>
      <c r="ELZ37" s="1430"/>
      <c r="EMA37" s="1430"/>
      <c r="EMB37" s="1430"/>
      <c r="EMF37" s="1416"/>
      <c r="EMG37" s="1416"/>
      <c r="EMH37" s="1416"/>
      <c r="EMI37" s="1417"/>
      <c r="EMJ37" s="1430"/>
      <c r="EMK37" s="1430"/>
      <c r="EML37" s="1430"/>
      <c r="EMP37" s="1416"/>
      <c r="EMQ37" s="1416"/>
      <c r="EMR37" s="1416"/>
      <c r="EMS37" s="1417"/>
      <c r="EMT37" s="1430"/>
      <c r="EMU37" s="1430"/>
      <c r="EMV37" s="1430"/>
      <c r="EMZ37" s="1416"/>
      <c r="ENA37" s="1416"/>
      <c r="ENB37" s="1416"/>
      <c r="ENC37" s="1417"/>
      <c r="END37" s="1430"/>
      <c r="ENE37" s="1430"/>
      <c r="ENF37" s="1430"/>
      <c r="ENJ37" s="1416"/>
      <c r="ENK37" s="1416"/>
      <c r="ENL37" s="1416"/>
      <c r="ENM37" s="1417"/>
      <c r="ENN37" s="1430"/>
      <c r="ENO37" s="1430"/>
      <c r="ENP37" s="1430"/>
      <c r="ENT37" s="1416"/>
      <c r="ENU37" s="1416"/>
      <c r="ENV37" s="1416"/>
      <c r="ENW37" s="1417"/>
      <c r="ENX37" s="1430"/>
      <c r="ENY37" s="1430"/>
      <c r="ENZ37" s="1430"/>
      <c r="EOD37" s="1416"/>
      <c r="EOE37" s="1416"/>
      <c r="EOF37" s="1416"/>
      <c r="EOG37" s="1417"/>
      <c r="EOH37" s="1430"/>
      <c r="EOI37" s="1430"/>
      <c r="EOJ37" s="1430"/>
      <c r="EON37" s="1416"/>
      <c r="EOO37" s="1416"/>
      <c r="EOP37" s="1416"/>
      <c r="EOQ37" s="1417"/>
      <c r="EOR37" s="1430"/>
      <c r="EOS37" s="1430"/>
      <c r="EOT37" s="1430"/>
      <c r="EOX37" s="1416"/>
      <c r="EOY37" s="1416"/>
      <c r="EOZ37" s="1416"/>
      <c r="EPA37" s="1417"/>
      <c r="EPB37" s="1430"/>
      <c r="EPC37" s="1430"/>
      <c r="EPD37" s="1430"/>
      <c r="EPH37" s="1416"/>
      <c r="EPI37" s="1416"/>
      <c r="EPJ37" s="1416"/>
      <c r="EPK37" s="1417"/>
      <c r="EPL37" s="1430"/>
      <c r="EPM37" s="1430"/>
      <c r="EPN37" s="1430"/>
      <c r="EPR37" s="1416"/>
      <c r="EPS37" s="1416"/>
      <c r="EPT37" s="1416"/>
      <c r="EPU37" s="1417"/>
      <c r="EPV37" s="1430"/>
      <c r="EPW37" s="1430"/>
      <c r="EPX37" s="1430"/>
      <c r="EQB37" s="1416"/>
      <c r="EQC37" s="1416"/>
      <c r="EQD37" s="1416"/>
      <c r="EQE37" s="1417"/>
      <c r="EQF37" s="1430"/>
      <c r="EQG37" s="1430"/>
      <c r="EQH37" s="1430"/>
      <c r="EQL37" s="1416"/>
      <c r="EQM37" s="1416"/>
      <c r="EQN37" s="1416"/>
      <c r="EQO37" s="1417"/>
      <c r="EQP37" s="1430"/>
      <c r="EQQ37" s="1430"/>
      <c r="EQR37" s="1430"/>
      <c r="EQV37" s="1416"/>
      <c r="EQW37" s="1416"/>
      <c r="EQX37" s="1416"/>
      <c r="EQY37" s="1417"/>
      <c r="EQZ37" s="1430"/>
      <c r="ERA37" s="1430"/>
      <c r="ERB37" s="1430"/>
      <c r="ERF37" s="1416"/>
      <c r="ERG37" s="1416"/>
      <c r="ERH37" s="1416"/>
      <c r="ERI37" s="1417"/>
      <c r="ERJ37" s="1430"/>
      <c r="ERK37" s="1430"/>
      <c r="ERL37" s="1430"/>
      <c r="ERP37" s="1416"/>
      <c r="ERQ37" s="1416"/>
      <c r="ERR37" s="1416"/>
      <c r="ERS37" s="1417"/>
      <c r="ERT37" s="1430"/>
      <c r="ERU37" s="1430"/>
      <c r="ERV37" s="1430"/>
      <c r="ERZ37" s="1416"/>
      <c r="ESA37" s="1416"/>
      <c r="ESB37" s="1416"/>
      <c r="ESC37" s="1417"/>
      <c r="ESD37" s="1430"/>
      <c r="ESE37" s="1430"/>
      <c r="ESF37" s="1430"/>
      <c r="ESJ37" s="1416"/>
      <c r="ESK37" s="1416"/>
      <c r="ESL37" s="1416"/>
      <c r="ESM37" s="1417"/>
      <c r="ESN37" s="1430"/>
      <c r="ESO37" s="1430"/>
      <c r="ESP37" s="1430"/>
      <c r="EST37" s="1416"/>
      <c r="ESU37" s="1416"/>
      <c r="ESV37" s="1416"/>
      <c r="ESW37" s="1417"/>
      <c r="ESX37" s="1430"/>
      <c r="ESY37" s="1430"/>
      <c r="ESZ37" s="1430"/>
      <c r="ETD37" s="1416"/>
      <c r="ETE37" s="1416"/>
      <c r="ETF37" s="1416"/>
      <c r="ETG37" s="1417"/>
      <c r="ETH37" s="1430"/>
      <c r="ETI37" s="1430"/>
      <c r="ETJ37" s="1430"/>
      <c r="ETN37" s="1416"/>
      <c r="ETO37" s="1416"/>
      <c r="ETP37" s="1416"/>
      <c r="ETQ37" s="1417"/>
      <c r="ETR37" s="1430"/>
      <c r="ETS37" s="1430"/>
      <c r="ETT37" s="1430"/>
      <c r="ETX37" s="1416"/>
      <c r="ETY37" s="1416"/>
      <c r="ETZ37" s="1416"/>
      <c r="EUA37" s="1417"/>
      <c r="EUB37" s="1430"/>
      <c r="EUC37" s="1430"/>
      <c r="EUD37" s="1430"/>
      <c r="EUH37" s="1416"/>
      <c r="EUI37" s="1416"/>
      <c r="EUJ37" s="1416"/>
      <c r="EUK37" s="1417"/>
      <c r="EUL37" s="1430"/>
      <c r="EUM37" s="1430"/>
      <c r="EUN37" s="1430"/>
      <c r="EUR37" s="1416"/>
      <c r="EUS37" s="1416"/>
      <c r="EUT37" s="1416"/>
      <c r="EUU37" s="1417"/>
      <c r="EUV37" s="1430"/>
      <c r="EUW37" s="1430"/>
      <c r="EUX37" s="1430"/>
      <c r="EVB37" s="1416"/>
      <c r="EVC37" s="1416"/>
      <c r="EVD37" s="1416"/>
      <c r="EVE37" s="1417"/>
      <c r="EVF37" s="1430"/>
      <c r="EVG37" s="1430"/>
      <c r="EVH37" s="1430"/>
      <c r="EVL37" s="1416"/>
      <c r="EVM37" s="1416"/>
      <c r="EVN37" s="1416"/>
      <c r="EVO37" s="1417"/>
      <c r="EVP37" s="1430"/>
      <c r="EVQ37" s="1430"/>
      <c r="EVR37" s="1430"/>
      <c r="EVV37" s="1416"/>
      <c r="EVW37" s="1416"/>
      <c r="EVX37" s="1416"/>
      <c r="EVY37" s="1417"/>
      <c r="EVZ37" s="1430"/>
      <c r="EWA37" s="1430"/>
      <c r="EWB37" s="1430"/>
      <c r="EWF37" s="1416"/>
      <c r="EWG37" s="1416"/>
      <c r="EWH37" s="1416"/>
      <c r="EWI37" s="1417"/>
      <c r="EWJ37" s="1430"/>
      <c r="EWK37" s="1430"/>
      <c r="EWL37" s="1430"/>
      <c r="EWP37" s="1416"/>
      <c r="EWQ37" s="1416"/>
      <c r="EWR37" s="1416"/>
      <c r="EWS37" s="1417"/>
      <c r="EWT37" s="1430"/>
      <c r="EWU37" s="1430"/>
      <c r="EWV37" s="1430"/>
      <c r="EWZ37" s="1416"/>
      <c r="EXA37" s="1416"/>
      <c r="EXB37" s="1416"/>
      <c r="EXC37" s="1417"/>
      <c r="EXD37" s="1430"/>
      <c r="EXE37" s="1430"/>
      <c r="EXF37" s="1430"/>
      <c r="EXJ37" s="1416"/>
      <c r="EXK37" s="1416"/>
      <c r="EXL37" s="1416"/>
      <c r="EXM37" s="1417"/>
      <c r="EXN37" s="1430"/>
      <c r="EXO37" s="1430"/>
      <c r="EXP37" s="1430"/>
      <c r="EXT37" s="1416"/>
      <c r="EXU37" s="1416"/>
      <c r="EXV37" s="1416"/>
      <c r="EXW37" s="1417"/>
      <c r="EXX37" s="1430"/>
      <c r="EXY37" s="1430"/>
      <c r="EXZ37" s="1430"/>
      <c r="EYD37" s="1416"/>
      <c r="EYE37" s="1416"/>
      <c r="EYF37" s="1416"/>
      <c r="EYG37" s="1417"/>
      <c r="EYH37" s="1430"/>
      <c r="EYI37" s="1430"/>
      <c r="EYJ37" s="1430"/>
      <c r="EYN37" s="1416"/>
      <c r="EYO37" s="1416"/>
      <c r="EYP37" s="1416"/>
      <c r="EYQ37" s="1417"/>
      <c r="EYR37" s="1430"/>
      <c r="EYS37" s="1430"/>
      <c r="EYT37" s="1430"/>
      <c r="EYX37" s="1416"/>
      <c r="EYY37" s="1416"/>
      <c r="EYZ37" s="1416"/>
      <c r="EZA37" s="1417"/>
      <c r="EZB37" s="1430"/>
      <c r="EZC37" s="1430"/>
      <c r="EZD37" s="1430"/>
      <c r="EZH37" s="1416"/>
      <c r="EZI37" s="1416"/>
      <c r="EZJ37" s="1416"/>
      <c r="EZK37" s="1417"/>
      <c r="EZL37" s="1430"/>
      <c r="EZM37" s="1430"/>
      <c r="EZN37" s="1430"/>
      <c r="EZR37" s="1416"/>
      <c r="EZS37" s="1416"/>
      <c r="EZT37" s="1416"/>
      <c r="EZU37" s="1417"/>
      <c r="EZV37" s="1430"/>
      <c r="EZW37" s="1430"/>
      <c r="EZX37" s="1430"/>
      <c r="FAB37" s="1416"/>
      <c r="FAC37" s="1416"/>
      <c r="FAD37" s="1416"/>
      <c r="FAE37" s="1417"/>
      <c r="FAF37" s="1430"/>
      <c r="FAG37" s="1430"/>
      <c r="FAH37" s="1430"/>
      <c r="FAL37" s="1416"/>
      <c r="FAM37" s="1416"/>
      <c r="FAN37" s="1416"/>
      <c r="FAO37" s="1417"/>
      <c r="FAP37" s="1430"/>
      <c r="FAQ37" s="1430"/>
      <c r="FAR37" s="1430"/>
      <c r="FAV37" s="1416"/>
      <c r="FAW37" s="1416"/>
      <c r="FAX37" s="1416"/>
      <c r="FAY37" s="1417"/>
      <c r="FAZ37" s="1430"/>
      <c r="FBA37" s="1430"/>
      <c r="FBB37" s="1430"/>
      <c r="FBF37" s="1416"/>
      <c r="FBG37" s="1416"/>
      <c r="FBH37" s="1416"/>
      <c r="FBI37" s="1417"/>
      <c r="FBJ37" s="1430"/>
      <c r="FBK37" s="1430"/>
      <c r="FBL37" s="1430"/>
      <c r="FBP37" s="1416"/>
      <c r="FBQ37" s="1416"/>
      <c r="FBR37" s="1416"/>
      <c r="FBS37" s="1417"/>
      <c r="FBT37" s="1430"/>
      <c r="FBU37" s="1430"/>
      <c r="FBV37" s="1430"/>
      <c r="FBZ37" s="1416"/>
      <c r="FCA37" s="1416"/>
      <c r="FCB37" s="1416"/>
      <c r="FCC37" s="1417"/>
      <c r="FCD37" s="1430"/>
      <c r="FCE37" s="1430"/>
      <c r="FCF37" s="1430"/>
      <c r="FCJ37" s="1416"/>
      <c r="FCK37" s="1416"/>
      <c r="FCL37" s="1416"/>
      <c r="FCM37" s="1417"/>
      <c r="FCN37" s="1430"/>
      <c r="FCO37" s="1430"/>
      <c r="FCP37" s="1430"/>
      <c r="FCT37" s="1416"/>
      <c r="FCU37" s="1416"/>
      <c r="FCV37" s="1416"/>
      <c r="FCW37" s="1417"/>
      <c r="FCX37" s="1430"/>
      <c r="FCY37" s="1430"/>
      <c r="FCZ37" s="1430"/>
      <c r="FDD37" s="1416"/>
      <c r="FDE37" s="1416"/>
      <c r="FDF37" s="1416"/>
      <c r="FDG37" s="1417"/>
      <c r="FDH37" s="1430"/>
      <c r="FDI37" s="1430"/>
      <c r="FDJ37" s="1430"/>
      <c r="FDN37" s="1416"/>
      <c r="FDO37" s="1416"/>
      <c r="FDP37" s="1416"/>
      <c r="FDQ37" s="1417"/>
      <c r="FDR37" s="1430"/>
      <c r="FDS37" s="1430"/>
      <c r="FDT37" s="1430"/>
      <c r="FDX37" s="1416"/>
      <c r="FDY37" s="1416"/>
      <c r="FDZ37" s="1416"/>
      <c r="FEA37" s="1417"/>
      <c r="FEB37" s="1430"/>
      <c r="FEC37" s="1430"/>
      <c r="FED37" s="1430"/>
      <c r="FEH37" s="1416"/>
      <c r="FEI37" s="1416"/>
      <c r="FEJ37" s="1416"/>
      <c r="FEK37" s="1417"/>
      <c r="FEL37" s="1430"/>
      <c r="FEM37" s="1430"/>
      <c r="FEN37" s="1430"/>
      <c r="FER37" s="1416"/>
      <c r="FES37" s="1416"/>
      <c r="FET37" s="1416"/>
      <c r="FEU37" s="1417"/>
      <c r="FEV37" s="1430"/>
      <c r="FEW37" s="1430"/>
      <c r="FEX37" s="1430"/>
      <c r="FFB37" s="1416"/>
      <c r="FFC37" s="1416"/>
      <c r="FFD37" s="1416"/>
      <c r="FFE37" s="1417"/>
      <c r="FFF37" s="1430"/>
      <c r="FFG37" s="1430"/>
      <c r="FFH37" s="1430"/>
      <c r="FFL37" s="1416"/>
      <c r="FFM37" s="1416"/>
      <c r="FFN37" s="1416"/>
      <c r="FFO37" s="1417"/>
      <c r="FFP37" s="1430"/>
      <c r="FFQ37" s="1430"/>
      <c r="FFR37" s="1430"/>
      <c r="FFV37" s="1416"/>
      <c r="FFW37" s="1416"/>
      <c r="FFX37" s="1416"/>
      <c r="FFY37" s="1417"/>
      <c r="FFZ37" s="1430"/>
      <c r="FGA37" s="1430"/>
      <c r="FGB37" s="1430"/>
      <c r="FGF37" s="1416"/>
      <c r="FGG37" s="1416"/>
      <c r="FGH37" s="1416"/>
      <c r="FGI37" s="1417"/>
      <c r="FGJ37" s="1430"/>
      <c r="FGK37" s="1430"/>
      <c r="FGL37" s="1430"/>
      <c r="FGP37" s="1416"/>
      <c r="FGQ37" s="1416"/>
      <c r="FGR37" s="1416"/>
      <c r="FGS37" s="1417"/>
      <c r="FGT37" s="1430"/>
      <c r="FGU37" s="1430"/>
      <c r="FGV37" s="1430"/>
      <c r="FGZ37" s="1416"/>
      <c r="FHA37" s="1416"/>
      <c r="FHB37" s="1416"/>
      <c r="FHC37" s="1417"/>
      <c r="FHD37" s="1430"/>
      <c r="FHE37" s="1430"/>
      <c r="FHF37" s="1430"/>
      <c r="FHJ37" s="1416"/>
      <c r="FHK37" s="1416"/>
      <c r="FHL37" s="1416"/>
      <c r="FHM37" s="1417"/>
      <c r="FHN37" s="1430"/>
      <c r="FHO37" s="1430"/>
      <c r="FHP37" s="1430"/>
      <c r="FHT37" s="1416"/>
      <c r="FHU37" s="1416"/>
      <c r="FHV37" s="1416"/>
      <c r="FHW37" s="1417"/>
      <c r="FHX37" s="1430"/>
      <c r="FHY37" s="1430"/>
      <c r="FHZ37" s="1430"/>
      <c r="FID37" s="1416"/>
      <c r="FIE37" s="1416"/>
      <c r="FIF37" s="1416"/>
      <c r="FIG37" s="1417"/>
      <c r="FIH37" s="1430"/>
      <c r="FII37" s="1430"/>
      <c r="FIJ37" s="1430"/>
      <c r="FIN37" s="1416"/>
      <c r="FIO37" s="1416"/>
      <c r="FIP37" s="1416"/>
      <c r="FIQ37" s="1417"/>
      <c r="FIR37" s="1430"/>
      <c r="FIS37" s="1430"/>
      <c r="FIT37" s="1430"/>
      <c r="FIX37" s="1416"/>
      <c r="FIY37" s="1416"/>
      <c r="FIZ37" s="1416"/>
      <c r="FJA37" s="1417"/>
      <c r="FJB37" s="1430"/>
      <c r="FJC37" s="1430"/>
      <c r="FJD37" s="1430"/>
      <c r="FJH37" s="1416"/>
      <c r="FJI37" s="1416"/>
      <c r="FJJ37" s="1416"/>
      <c r="FJK37" s="1417"/>
      <c r="FJL37" s="1430"/>
      <c r="FJM37" s="1430"/>
      <c r="FJN37" s="1430"/>
      <c r="FJR37" s="1416"/>
      <c r="FJS37" s="1416"/>
      <c r="FJT37" s="1416"/>
      <c r="FJU37" s="1417"/>
      <c r="FJV37" s="1430"/>
      <c r="FJW37" s="1430"/>
      <c r="FJX37" s="1430"/>
      <c r="FKB37" s="1416"/>
      <c r="FKC37" s="1416"/>
      <c r="FKD37" s="1416"/>
      <c r="FKE37" s="1417"/>
      <c r="FKF37" s="1430"/>
      <c r="FKG37" s="1430"/>
      <c r="FKH37" s="1430"/>
      <c r="FKL37" s="1416"/>
      <c r="FKM37" s="1416"/>
      <c r="FKN37" s="1416"/>
      <c r="FKO37" s="1417"/>
      <c r="FKP37" s="1430"/>
      <c r="FKQ37" s="1430"/>
      <c r="FKR37" s="1430"/>
      <c r="FKV37" s="1416"/>
      <c r="FKW37" s="1416"/>
      <c r="FKX37" s="1416"/>
      <c r="FKY37" s="1417"/>
      <c r="FKZ37" s="1430"/>
      <c r="FLA37" s="1430"/>
      <c r="FLB37" s="1430"/>
      <c r="FLF37" s="1416"/>
      <c r="FLG37" s="1416"/>
      <c r="FLH37" s="1416"/>
      <c r="FLI37" s="1417"/>
      <c r="FLJ37" s="1430"/>
      <c r="FLK37" s="1430"/>
      <c r="FLL37" s="1430"/>
      <c r="FLP37" s="1416"/>
      <c r="FLQ37" s="1416"/>
      <c r="FLR37" s="1416"/>
      <c r="FLS37" s="1417"/>
      <c r="FLT37" s="1430"/>
      <c r="FLU37" s="1430"/>
      <c r="FLV37" s="1430"/>
      <c r="FLZ37" s="1416"/>
      <c r="FMA37" s="1416"/>
      <c r="FMB37" s="1416"/>
      <c r="FMC37" s="1417"/>
      <c r="FMD37" s="1430"/>
      <c r="FME37" s="1430"/>
      <c r="FMF37" s="1430"/>
      <c r="FMJ37" s="1416"/>
      <c r="FMK37" s="1416"/>
      <c r="FML37" s="1416"/>
      <c r="FMM37" s="1417"/>
      <c r="FMN37" s="1430"/>
      <c r="FMO37" s="1430"/>
      <c r="FMP37" s="1430"/>
      <c r="FMT37" s="1416"/>
      <c r="FMU37" s="1416"/>
      <c r="FMV37" s="1416"/>
      <c r="FMW37" s="1417"/>
      <c r="FMX37" s="1430"/>
      <c r="FMY37" s="1430"/>
      <c r="FMZ37" s="1430"/>
      <c r="FND37" s="1416"/>
      <c r="FNE37" s="1416"/>
      <c r="FNF37" s="1416"/>
      <c r="FNG37" s="1417"/>
      <c r="FNH37" s="1430"/>
      <c r="FNI37" s="1430"/>
      <c r="FNJ37" s="1430"/>
      <c r="FNN37" s="1416"/>
      <c r="FNO37" s="1416"/>
      <c r="FNP37" s="1416"/>
      <c r="FNQ37" s="1417"/>
      <c r="FNR37" s="1430"/>
      <c r="FNS37" s="1430"/>
      <c r="FNT37" s="1430"/>
      <c r="FNX37" s="1416"/>
      <c r="FNY37" s="1416"/>
      <c r="FNZ37" s="1416"/>
      <c r="FOA37" s="1417"/>
      <c r="FOB37" s="1430"/>
      <c r="FOC37" s="1430"/>
      <c r="FOD37" s="1430"/>
      <c r="FOH37" s="1416"/>
      <c r="FOI37" s="1416"/>
      <c r="FOJ37" s="1416"/>
      <c r="FOK37" s="1417"/>
      <c r="FOL37" s="1430"/>
      <c r="FOM37" s="1430"/>
      <c r="FON37" s="1430"/>
      <c r="FOR37" s="1416"/>
      <c r="FOS37" s="1416"/>
      <c r="FOT37" s="1416"/>
      <c r="FOU37" s="1417"/>
      <c r="FOV37" s="1430"/>
      <c r="FOW37" s="1430"/>
      <c r="FOX37" s="1430"/>
      <c r="FPB37" s="1416"/>
      <c r="FPC37" s="1416"/>
      <c r="FPD37" s="1416"/>
      <c r="FPE37" s="1417"/>
      <c r="FPF37" s="1430"/>
      <c r="FPG37" s="1430"/>
      <c r="FPH37" s="1430"/>
      <c r="FPL37" s="1416"/>
      <c r="FPM37" s="1416"/>
      <c r="FPN37" s="1416"/>
      <c r="FPO37" s="1417"/>
      <c r="FPP37" s="1430"/>
      <c r="FPQ37" s="1430"/>
      <c r="FPR37" s="1430"/>
      <c r="FPV37" s="1416"/>
      <c r="FPW37" s="1416"/>
      <c r="FPX37" s="1416"/>
      <c r="FPY37" s="1417"/>
      <c r="FPZ37" s="1430"/>
      <c r="FQA37" s="1430"/>
      <c r="FQB37" s="1430"/>
      <c r="FQF37" s="1416"/>
      <c r="FQG37" s="1416"/>
      <c r="FQH37" s="1416"/>
      <c r="FQI37" s="1417"/>
      <c r="FQJ37" s="1430"/>
      <c r="FQK37" s="1430"/>
      <c r="FQL37" s="1430"/>
      <c r="FQP37" s="1416"/>
      <c r="FQQ37" s="1416"/>
      <c r="FQR37" s="1416"/>
      <c r="FQS37" s="1417"/>
      <c r="FQT37" s="1430"/>
      <c r="FQU37" s="1430"/>
      <c r="FQV37" s="1430"/>
      <c r="FQZ37" s="1416"/>
      <c r="FRA37" s="1416"/>
      <c r="FRB37" s="1416"/>
      <c r="FRC37" s="1417"/>
      <c r="FRD37" s="1430"/>
      <c r="FRE37" s="1430"/>
      <c r="FRF37" s="1430"/>
      <c r="FRJ37" s="1416"/>
      <c r="FRK37" s="1416"/>
      <c r="FRL37" s="1416"/>
      <c r="FRM37" s="1417"/>
      <c r="FRN37" s="1430"/>
      <c r="FRO37" s="1430"/>
      <c r="FRP37" s="1430"/>
      <c r="FRT37" s="1416"/>
      <c r="FRU37" s="1416"/>
      <c r="FRV37" s="1416"/>
      <c r="FRW37" s="1417"/>
      <c r="FRX37" s="1430"/>
      <c r="FRY37" s="1430"/>
      <c r="FRZ37" s="1430"/>
      <c r="FSD37" s="1416"/>
      <c r="FSE37" s="1416"/>
      <c r="FSF37" s="1416"/>
      <c r="FSG37" s="1417"/>
      <c r="FSH37" s="1430"/>
      <c r="FSI37" s="1430"/>
      <c r="FSJ37" s="1430"/>
      <c r="FSN37" s="1416"/>
      <c r="FSO37" s="1416"/>
      <c r="FSP37" s="1416"/>
      <c r="FSQ37" s="1417"/>
      <c r="FSR37" s="1430"/>
      <c r="FSS37" s="1430"/>
      <c r="FST37" s="1430"/>
      <c r="FSX37" s="1416"/>
      <c r="FSY37" s="1416"/>
      <c r="FSZ37" s="1416"/>
      <c r="FTA37" s="1417"/>
      <c r="FTB37" s="1430"/>
      <c r="FTC37" s="1430"/>
      <c r="FTD37" s="1430"/>
      <c r="FTH37" s="1416"/>
      <c r="FTI37" s="1416"/>
      <c r="FTJ37" s="1416"/>
      <c r="FTK37" s="1417"/>
      <c r="FTL37" s="1430"/>
      <c r="FTM37" s="1430"/>
      <c r="FTN37" s="1430"/>
      <c r="FTR37" s="1416"/>
      <c r="FTS37" s="1416"/>
      <c r="FTT37" s="1416"/>
      <c r="FTU37" s="1417"/>
      <c r="FTV37" s="1430"/>
      <c r="FTW37" s="1430"/>
      <c r="FTX37" s="1430"/>
      <c r="FUB37" s="1416"/>
      <c r="FUC37" s="1416"/>
      <c r="FUD37" s="1416"/>
      <c r="FUE37" s="1417"/>
      <c r="FUF37" s="1430"/>
      <c r="FUG37" s="1430"/>
      <c r="FUH37" s="1430"/>
      <c r="FUL37" s="1416"/>
      <c r="FUM37" s="1416"/>
      <c r="FUN37" s="1416"/>
      <c r="FUO37" s="1417"/>
      <c r="FUP37" s="1430"/>
      <c r="FUQ37" s="1430"/>
      <c r="FUR37" s="1430"/>
      <c r="FUV37" s="1416"/>
      <c r="FUW37" s="1416"/>
      <c r="FUX37" s="1416"/>
      <c r="FUY37" s="1417"/>
      <c r="FUZ37" s="1430"/>
      <c r="FVA37" s="1430"/>
      <c r="FVB37" s="1430"/>
      <c r="FVF37" s="1416"/>
      <c r="FVG37" s="1416"/>
      <c r="FVH37" s="1416"/>
      <c r="FVI37" s="1417"/>
      <c r="FVJ37" s="1430"/>
      <c r="FVK37" s="1430"/>
      <c r="FVL37" s="1430"/>
      <c r="FVP37" s="1416"/>
      <c r="FVQ37" s="1416"/>
      <c r="FVR37" s="1416"/>
      <c r="FVS37" s="1417"/>
      <c r="FVT37" s="1430"/>
      <c r="FVU37" s="1430"/>
      <c r="FVV37" s="1430"/>
      <c r="FVZ37" s="1416"/>
      <c r="FWA37" s="1416"/>
      <c r="FWB37" s="1416"/>
      <c r="FWC37" s="1417"/>
      <c r="FWD37" s="1430"/>
      <c r="FWE37" s="1430"/>
      <c r="FWF37" s="1430"/>
      <c r="FWJ37" s="1416"/>
      <c r="FWK37" s="1416"/>
      <c r="FWL37" s="1416"/>
      <c r="FWM37" s="1417"/>
      <c r="FWN37" s="1430"/>
      <c r="FWO37" s="1430"/>
      <c r="FWP37" s="1430"/>
      <c r="FWT37" s="1416"/>
      <c r="FWU37" s="1416"/>
      <c r="FWV37" s="1416"/>
      <c r="FWW37" s="1417"/>
      <c r="FWX37" s="1430"/>
      <c r="FWY37" s="1430"/>
      <c r="FWZ37" s="1430"/>
      <c r="FXD37" s="1416"/>
      <c r="FXE37" s="1416"/>
      <c r="FXF37" s="1416"/>
      <c r="FXG37" s="1417"/>
      <c r="FXH37" s="1430"/>
      <c r="FXI37" s="1430"/>
      <c r="FXJ37" s="1430"/>
      <c r="FXN37" s="1416"/>
      <c r="FXO37" s="1416"/>
      <c r="FXP37" s="1416"/>
      <c r="FXQ37" s="1417"/>
      <c r="FXR37" s="1430"/>
      <c r="FXS37" s="1430"/>
      <c r="FXT37" s="1430"/>
      <c r="FXX37" s="1416"/>
      <c r="FXY37" s="1416"/>
      <c r="FXZ37" s="1416"/>
      <c r="FYA37" s="1417"/>
      <c r="FYB37" s="1430"/>
      <c r="FYC37" s="1430"/>
      <c r="FYD37" s="1430"/>
      <c r="FYH37" s="1416"/>
      <c r="FYI37" s="1416"/>
      <c r="FYJ37" s="1416"/>
      <c r="FYK37" s="1417"/>
      <c r="FYL37" s="1430"/>
      <c r="FYM37" s="1430"/>
      <c r="FYN37" s="1430"/>
      <c r="FYR37" s="1416"/>
      <c r="FYS37" s="1416"/>
      <c r="FYT37" s="1416"/>
      <c r="FYU37" s="1417"/>
      <c r="FYV37" s="1430"/>
      <c r="FYW37" s="1430"/>
      <c r="FYX37" s="1430"/>
      <c r="FZB37" s="1416"/>
      <c r="FZC37" s="1416"/>
      <c r="FZD37" s="1416"/>
      <c r="FZE37" s="1417"/>
      <c r="FZF37" s="1430"/>
      <c r="FZG37" s="1430"/>
      <c r="FZH37" s="1430"/>
      <c r="FZL37" s="1416"/>
      <c r="FZM37" s="1416"/>
      <c r="FZN37" s="1416"/>
      <c r="FZO37" s="1417"/>
      <c r="FZP37" s="1430"/>
      <c r="FZQ37" s="1430"/>
      <c r="FZR37" s="1430"/>
      <c r="FZV37" s="1416"/>
      <c r="FZW37" s="1416"/>
      <c r="FZX37" s="1416"/>
      <c r="FZY37" s="1417"/>
      <c r="FZZ37" s="1430"/>
      <c r="GAA37" s="1430"/>
      <c r="GAB37" s="1430"/>
      <c r="GAF37" s="1416"/>
      <c r="GAG37" s="1416"/>
      <c r="GAH37" s="1416"/>
      <c r="GAI37" s="1417"/>
      <c r="GAJ37" s="1430"/>
      <c r="GAK37" s="1430"/>
      <c r="GAL37" s="1430"/>
      <c r="GAP37" s="1416"/>
      <c r="GAQ37" s="1416"/>
      <c r="GAR37" s="1416"/>
      <c r="GAS37" s="1417"/>
      <c r="GAT37" s="1430"/>
      <c r="GAU37" s="1430"/>
      <c r="GAV37" s="1430"/>
      <c r="GAZ37" s="1416"/>
      <c r="GBA37" s="1416"/>
      <c r="GBB37" s="1416"/>
      <c r="GBC37" s="1417"/>
      <c r="GBD37" s="1430"/>
      <c r="GBE37" s="1430"/>
      <c r="GBF37" s="1430"/>
      <c r="GBJ37" s="1416"/>
      <c r="GBK37" s="1416"/>
      <c r="GBL37" s="1416"/>
      <c r="GBM37" s="1417"/>
      <c r="GBN37" s="1430"/>
      <c r="GBO37" s="1430"/>
      <c r="GBP37" s="1430"/>
      <c r="GBT37" s="1416"/>
      <c r="GBU37" s="1416"/>
      <c r="GBV37" s="1416"/>
      <c r="GBW37" s="1417"/>
      <c r="GBX37" s="1430"/>
      <c r="GBY37" s="1430"/>
      <c r="GBZ37" s="1430"/>
      <c r="GCD37" s="1416"/>
      <c r="GCE37" s="1416"/>
      <c r="GCF37" s="1416"/>
      <c r="GCG37" s="1417"/>
      <c r="GCH37" s="1430"/>
      <c r="GCI37" s="1430"/>
      <c r="GCJ37" s="1430"/>
      <c r="GCN37" s="1416"/>
      <c r="GCO37" s="1416"/>
      <c r="GCP37" s="1416"/>
      <c r="GCQ37" s="1417"/>
      <c r="GCR37" s="1430"/>
      <c r="GCS37" s="1430"/>
      <c r="GCT37" s="1430"/>
      <c r="GCX37" s="1416"/>
      <c r="GCY37" s="1416"/>
      <c r="GCZ37" s="1416"/>
      <c r="GDA37" s="1417"/>
      <c r="GDB37" s="1430"/>
      <c r="GDC37" s="1430"/>
      <c r="GDD37" s="1430"/>
      <c r="GDH37" s="1416"/>
      <c r="GDI37" s="1416"/>
      <c r="GDJ37" s="1416"/>
      <c r="GDK37" s="1417"/>
      <c r="GDL37" s="1430"/>
      <c r="GDM37" s="1430"/>
      <c r="GDN37" s="1430"/>
      <c r="GDR37" s="1416"/>
      <c r="GDS37" s="1416"/>
      <c r="GDT37" s="1416"/>
      <c r="GDU37" s="1417"/>
      <c r="GDV37" s="1430"/>
      <c r="GDW37" s="1430"/>
      <c r="GDX37" s="1430"/>
      <c r="GEB37" s="1416"/>
      <c r="GEC37" s="1416"/>
      <c r="GED37" s="1416"/>
      <c r="GEE37" s="1417"/>
      <c r="GEF37" s="1430"/>
      <c r="GEG37" s="1430"/>
      <c r="GEH37" s="1430"/>
      <c r="GEL37" s="1416"/>
      <c r="GEM37" s="1416"/>
      <c r="GEN37" s="1416"/>
      <c r="GEO37" s="1417"/>
      <c r="GEP37" s="1430"/>
      <c r="GEQ37" s="1430"/>
      <c r="GER37" s="1430"/>
      <c r="GEV37" s="1416"/>
      <c r="GEW37" s="1416"/>
      <c r="GEX37" s="1416"/>
      <c r="GEY37" s="1417"/>
      <c r="GEZ37" s="1430"/>
      <c r="GFA37" s="1430"/>
      <c r="GFB37" s="1430"/>
      <c r="GFF37" s="1416"/>
      <c r="GFG37" s="1416"/>
      <c r="GFH37" s="1416"/>
      <c r="GFI37" s="1417"/>
      <c r="GFJ37" s="1430"/>
      <c r="GFK37" s="1430"/>
      <c r="GFL37" s="1430"/>
      <c r="GFP37" s="1416"/>
      <c r="GFQ37" s="1416"/>
      <c r="GFR37" s="1416"/>
      <c r="GFS37" s="1417"/>
      <c r="GFT37" s="1430"/>
      <c r="GFU37" s="1430"/>
      <c r="GFV37" s="1430"/>
      <c r="GFZ37" s="1416"/>
      <c r="GGA37" s="1416"/>
      <c r="GGB37" s="1416"/>
      <c r="GGC37" s="1417"/>
      <c r="GGD37" s="1430"/>
      <c r="GGE37" s="1430"/>
      <c r="GGF37" s="1430"/>
      <c r="GGJ37" s="1416"/>
      <c r="GGK37" s="1416"/>
      <c r="GGL37" s="1416"/>
      <c r="GGM37" s="1417"/>
      <c r="GGN37" s="1430"/>
      <c r="GGO37" s="1430"/>
      <c r="GGP37" s="1430"/>
      <c r="GGT37" s="1416"/>
      <c r="GGU37" s="1416"/>
      <c r="GGV37" s="1416"/>
      <c r="GGW37" s="1417"/>
      <c r="GGX37" s="1430"/>
      <c r="GGY37" s="1430"/>
      <c r="GGZ37" s="1430"/>
      <c r="GHD37" s="1416"/>
      <c r="GHE37" s="1416"/>
      <c r="GHF37" s="1416"/>
      <c r="GHG37" s="1417"/>
      <c r="GHH37" s="1430"/>
      <c r="GHI37" s="1430"/>
      <c r="GHJ37" s="1430"/>
      <c r="GHN37" s="1416"/>
      <c r="GHO37" s="1416"/>
      <c r="GHP37" s="1416"/>
      <c r="GHQ37" s="1417"/>
      <c r="GHR37" s="1430"/>
      <c r="GHS37" s="1430"/>
      <c r="GHT37" s="1430"/>
      <c r="GHX37" s="1416"/>
      <c r="GHY37" s="1416"/>
      <c r="GHZ37" s="1416"/>
      <c r="GIA37" s="1417"/>
      <c r="GIB37" s="1430"/>
      <c r="GIC37" s="1430"/>
      <c r="GID37" s="1430"/>
      <c r="GIH37" s="1416"/>
      <c r="GII37" s="1416"/>
      <c r="GIJ37" s="1416"/>
      <c r="GIK37" s="1417"/>
      <c r="GIL37" s="1430"/>
      <c r="GIM37" s="1430"/>
      <c r="GIN37" s="1430"/>
      <c r="GIR37" s="1416"/>
      <c r="GIS37" s="1416"/>
      <c r="GIT37" s="1416"/>
      <c r="GIU37" s="1417"/>
      <c r="GIV37" s="1430"/>
      <c r="GIW37" s="1430"/>
      <c r="GIX37" s="1430"/>
      <c r="GJB37" s="1416"/>
      <c r="GJC37" s="1416"/>
      <c r="GJD37" s="1416"/>
      <c r="GJE37" s="1417"/>
      <c r="GJF37" s="1430"/>
      <c r="GJG37" s="1430"/>
      <c r="GJH37" s="1430"/>
      <c r="GJL37" s="1416"/>
      <c r="GJM37" s="1416"/>
      <c r="GJN37" s="1416"/>
      <c r="GJO37" s="1417"/>
      <c r="GJP37" s="1430"/>
      <c r="GJQ37" s="1430"/>
      <c r="GJR37" s="1430"/>
      <c r="GJV37" s="1416"/>
      <c r="GJW37" s="1416"/>
      <c r="GJX37" s="1416"/>
      <c r="GJY37" s="1417"/>
      <c r="GJZ37" s="1430"/>
      <c r="GKA37" s="1430"/>
      <c r="GKB37" s="1430"/>
      <c r="GKF37" s="1416"/>
      <c r="GKG37" s="1416"/>
      <c r="GKH37" s="1416"/>
      <c r="GKI37" s="1417"/>
      <c r="GKJ37" s="1430"/>
      <c r="GKK37" s="1430"/>
      <c r="GKL37" s="1430"/>
      <c r="GKP37" s="1416"/>
      <c r="GKQ37" s="1416"/>
      <c r="GKR37" s="1416"/>
      <c r="GKS37" s="1417"/>
      <c r="GKT37" s="1430"/>
      <c r="GKU37" s="1430"/>
      <c r="GKV37" s="1430"/>
      <c r="GKZ37" s="1416"/>
      <c r="GLA37" s="1416"/>
      <c r="GLB37" s="1416"/>
      <c r="GLC37" s="1417"/>
      <c r="GLD37" s="1430"/>
      <c r="GLE37" s="1430"/>
      <c r="GLF37" s="1430"/>
      <c r="GLJ37" s="1416"/>
      <c r="GLK37" s="1416"/>
      <c r="GLL37" s="1416"/>
      <c r="GLM37" s="1417"/>
      <c r="GLN37" s="1430"/>
      <c r="GLO37" s="1430"/>
      <c r="GLP37" s="1430"/>
      <c r="GLT37" s="1416"/>
      <c r="GLU37" s="1416"/>
      <c r="GLV37" s="1416"/>
      <c r="GLW37" s="1417"/>
      <c r="GLX37" s="1430"/>
      <c r="GLY37" s="1430"/>
      <c r="GLZ37" s="1430"/>
      <c r="GMD37" s="1416"/>
      <c r="GME37" s="1416"/>
      <c r="GMF37" s="1416"/>
      <c r="GMG37" s="1417"/>
      <c r="GMH37" s="1430"/>
      <c r="GMI37" s="1430"/>
      <c r="GMJ37" s="1430"/>
      <c r="GMN37" s="1416"/>
      <c r="GMO37" s="1416"/>
      <c r="GMP37" s="1416"/>
      <c r="GMQ37" s="1417"/>
      <c r="GMR37" s="1430"/>
      <c r="GMS37" s="1430"/>
      <c r="GMT37" s="1430"/>
      <c r="GMX37" s="1416"/>
      <c r="GMY37" s="1416"/>
      <c r="GMZ37" s="1416"/>
      <c r="GNA37" s="1417"/>
      <c r="GNB37" s="1430"/>
      <c r="GNC37" s="1430"/>
      <c r="GND37" s="1430"/>
      <c r="GNH37" s="1416"/>
      <c r="GNI37" s="1416"/>
      <c r="GNJ37" s="1416"/>
      <c r="GNK37" s="1417"/>
      <c r="GNL37" s="1430"/>
      <c r="GNM37" s="1430"/>
      <c r="GNN37" s="1430"/>
      <c r="GNR37" s="1416"/>
      <c r="GNS37" s="1416"/>
      <c r="GNT37" s="1416"/>
      <c r="GNU37" s="1417"/>
      <c r="GNV37" s="1430"/>
      <c r="GNW37" s="1430"/>
      <c r="GNX37" s="1430"/>
      <c r="GOB37" s="1416"/>
      <c r="GOC37" s="1416"/>
      <c r="GOD37" s="1416"/>
      <c r="GOE37" s="1417"/>
      <c r="GOF37" s="1430"/>
      <c r="GOG37" s="1430"/>
      <c r="GOH37" s="1430"/>
      <c r="GOL37" s="1416"/>
      <c r="GOM37" s="1416"/>
      <c r="GON37" s="1416"/>
      <c r="GOO37" s="1417"/>
      <c r="GOP37" s="1430"/>
      <c r="GOQ37" s="1430"/>
      <c r="GOR37" s="1430"/>
      <c r="GOV37" s="1416"/>
      <c r="GOW37" s="1416"/>
      <c r="GOX37" s="1416"/>
      <c r="GOY37" s="1417"/>
      <c r="GOZ37" s="1430"/>
      <c r="GPA37" s="1430"/>
      <c r="GPB37" s="1430"/>
      <c r="GPF37" s="1416"/>
      <c r="GPG37" s="1416"/>
      <c r="GPH37" s="1416"/>
      <c r="GPI37" s="1417"/>
      <c r="GPJ37" s="1430"/>
      <c r="GPK37" s="1430"/>
      <c r="GPL37" s="1430"/>
      <c r="GPP37" s="1416"/>
      <c r="GPQ37" s="1416"/>
      <c r="GPR37" s="1416"/>
      <c r="GPS37" s="1417"/>
      <c r="GPT37" s="1430"/>
      <c r="GPU37" s="1430"/>
      <c r="GPV37" s="1430"/>
      <c r="GPZ37" s="1416"/>
      <c r="GQA37" s="1416"/>
      <c r="GQB37" s="1416"/>
      <c r="GQC37" s="1417"/>
      <c r="GQD37" s="1430"/>
      <c r="GQE37" s="1430"/>
      <c r="GQF37" s="1430"/>
      <c r="GQJ37" s="1416"/>
      <c r="GQK37" s="1416"/>
      <c r="GQL37" s="1416"/>
      <c r="GQM37" s="1417"/>
      <c r="GQN37" s="1430"/>
      <c r="GQO37" s="1430"/>
      <c r="GQP37" s="1430"/>
      <c r="GQT37" s="1416"/>
      <c r="GQU37" s="1416"/>
      <c r="GQV37" s="1416"/>
      <c r="GQW37" s="1417"/>
      <c r="GQX37" s="1430"/>
      <c r="GQY37" s="1430"/>
      <c r="GQZ37" s="1430"/>
      <c r="GRD37" s="1416"/>
      <c r="GRE37" s="1416"/>
      <c r="GRF37" s="1416"/>
      <c r="GRG37" s="1417"/>
      <c r="GRH37" s="1430"/>
      <c r="GRI37" s="1430"/>
      <c r="GRJ37" s="1430"/>
      <c r="GRN37" s="1416"/>
      <c r="GRO37" s="1416"/>
      <c r="GRP37" s="1416"/>
      <c r="GRQ37" s="1417"/>
      <c r="GRR37" s="1430"/>
      <c r="GRS37" s="1430"/>
      <c r="GRT37" s="1430"/>
      <c r="GRX37" s="1416"/>
      <c r="GRY37" s="1416"/>
      <c r="GRZ37" s="1416"/>
      <c r="GSA37" s="1417"/>
      <c r="GSB37" s="1430"/>
      <c r="GSC37" s="1430"/>
      <c r="GSD37" s="1430"/>
      <c r="GSH37" s="1416"/>
      <c r="GSI37" s="1416"/>
      <c r="GSJ37" s="1416"/>
      <c r="GSK37" s="1417"/>
      <c r="GSL37" s="1430"/>
      <c r="GSM37" s="1430"/>
      <c r="GSN37" s="1430"/>
      <c r="GSR37" s="1416"/>
      <c r="GSS37" s="1416"/>
      <c r="GST37" s="1416"/>
      <c r="GSU37" s="1417"/>
      <c r="GSV37" s="1430"/>
      <c r="GSW37" s="1430"/>
      <c r="GSX37" s="1430"/>
      <c r="GTB37" s="1416"/>
      <c r="GTC37" s="1416"/>
      <c r="GTD37" s="1416"/>
      <c r="GTE37" s="1417"/>
      <c r="GTF37" s="1430"/>
      <c r="GTG37" s="1430"/>
      <c r="GTH37" s="1430"/>
      <c r="GTL37" s="1416"/>
      <c r="GTM37" s="1416"/>
      <c r="GTN37" s="1416"/>
      <c r="GTO37" s="1417"/>
      <c r="GTP37" s="1430"/>
      <c r="GTQ37" s="1430"/>
      <c r="GTR37" s="1430"/>
      <c r="GTV37" s="1416"/>
      <c r="GTW37" s="1416"/>
      <c r="GTX37" s="1416"/>
      <c r="GTY37" s="1417"/>
      <c r="GTZ37" s="1430"/>
      <c r="GUA37" s="1430"/>
      <c r="GUB37" s="1430"/>
      <c r="GUF37" s="1416"/>
      <c r="GUG37" s="1416"/>
      <c r="GUH37" s="1416"/>
      <c r="GUI37" s="1417"/>
      <c r="GUJ37" s="1430"/>
      <c r="GUK37" s="1430"/>
      <c r="GUL37" s="1430"/>
      <c r="GUP37" s="1416"/>
      <c r="GUQ37" s="1416"/>
      <c r="GUR37" s="1416"/>
      <c r="GUS37" s="1417"/>
      <c r="GUT37" s="1430"/>
      <c r="GUU37" s="1430"/>
      <c r="GUV37" s="1430"/>
      <c r="GUZ37" s="1416"/>
      <c r="GVA37" s="1416"/>
      <c r="GVB37" s="1416"/>
      <c r="GVC37" s="1417"/>
      <c r="GVD37" s="1430"/>
      <c r="GVE37" s="1430"/>
      <c r="GVF37" s="1430"/>
      <c r="GVJ37" s="1416"/>
      <c r="GVK37" s="1416"/>
      <c r="GVL37" s="1416"/>
      <c r="GVM37" s="1417"/>
      <c r="GVN37" s="1430"/>
      <c r="GVO37" s="1430"/>
      <c r="GVP37" s="1430"/>
      <c r="GVT37" s="1416"/>
      <c r="GVU37" s="1416"/>
      <c r="GVV37" s="1416"/>
      <c r="GVW37" s="1417"/>
      <c r="GVX37" s="1430"/>
      <c r="GVY37" s="1430"/>
      <c r="GVZ37" s="1430"/>
      <c r="GWD37" s="1416"/>
      <c r="GWE37" s="1416"/>
      <c r="GWF37" s="1416"/>
      <c r="GWG37" s="1417"/>
      <c r="GWH37" s="1430"/>
      <c r="GWI37" s="1430"/>
      <c r="GWJ37" s="1430"/>
      <c r="GWN37" s="1416"/>
      <c r="GWO37" s="1416"/>
      <c r="GWP37" s="1416"/>
      <c r="GWQ37" s="1417"/>
      <c r="GWR37" s="1430"/>
      <c r="GWS37" s="1430"/>
      <c r="GWT37" s="1430"/>
      <c r="GWX37" s="1416"/>
      <c r="GWY37" s="1416"/>
      <c r="GWZ37" s="1416"/>
      <c r="GXA37" s="1417"/>
      <c r="GXB37" s="1430"/>
      <c r="GXC37" s="1430"/>
      <c r="GXD37" s="1430"/>
      <c r="GXH37" s="1416"/>
      <c r="GXI37" s="1416"/>
      <c r="GXJ37" s="1416"/>
      <c r="GXK37" s="1417"/>
      <c r="GXL37" s="1430"/>
      <c r="GXM37" s="1430"/>
      <c r="GXN37" s="1430"/>
      <c r="GXR37" s="1416"/>
      <c r="GXS37" s="1416"/>
      <c r="GXT37" s="1416"/>
      <c r="GXU37" s="1417"/>
      <c r="GXV37" s="1430"/>
      <c r="GXW37" s="1430"/>
      <c r="GXX37" s="1430"/>
      <c r="GYB37" s="1416"/>
      <c r="GYC37" s="1416"/>
      <c r="GYD37" s="1416"/>
      <c r="GYE37" s="1417"/>
      <c r="GYF37" s="1430"/>
      <c r="GYG37" s="1430"/>
      <c r="GYH37" s="1430"/>
      <c r="GYL37" s="1416"/>
      <c r="GYM37" s="1416"/>
      <c r="GYN37" s="1416"/>
      <c r="GYO37" s="1417"/>
      <c r="GYP37" s="1430"/>
      <c r="GYQ37" s="1430"/>
      <c r="GYR37" s="1430"/>
      <c r="GYV37" s="1416"/>
      <c r="GYW37" s="1416"/>
      <c r="GYX37" s="1416"/>
      <c r="GYY37" s="1417"/>
      <c r="GYZ37" s="1430"/>
      <c r="GZA37" s="1430"/>
      <c r="GZB37" s="1430"/>
      <c r="GZF37" s="1416"/>
      <c r="GZG37" s="1416"/>
      <c r="GZH37" s="1416"/>
      <c r="GZI37" s="1417"/>
      <c r="GZJ37" s="1430"/>
      <c r="GZK37" s="1430"/>
      <c r="GZL37" s="1430"/>
      <c r="GZP37" s="1416"/>
      <c r="GZQ37" s="1416"/>
      <c r="GZR37" s="1416"/>
      <c r="GZS37" s="1417"/>
      <c r="GZT37" s="1430"/>
      <c r="GZU37" s="1430"/>
      <c r="GZV37" s="1430"/>
      <c r="GZZ37" s="1416"/>
      <c r="HAA37" s="1416"/>
      <c r="HAB37" s="1416"/>
      <c r="HAC37" s="1417"/>
      <c r="HAD37" s="1430"/>
      <c r="HAE37" s="1430"/>
      <c r="HAF37" s="1430"/>
      <c r="HAJ37" s="1416"/>
      <c r="HAK37" s="1416"/>
      <c r="HAL37" s="1416"/>
      <c r="HAM37" s="1417"/>
      <c r="HAN37" s="1430"/>
      <c r="HAO37" s="1430"/>
      <c r="HAP37" s="1430"/>
      <c r="HAT37" s="1416"/>
      <c r="HAU37" s="1416"/>
      <c r="HAV37" s="1416"/>
      <c r="HAW37" s="1417"/>
      <c r="HAX37" s="1430"/>
      <c r="HAY37" s="1430"/>
      <c r="HAZ37" s="1430"/>
      <c r="HBD37" s="1416"/>
      <c r="HBE37" s="1416"/>
      <c r="HBF37" s="1416"/>
      <c r="HBG37" s="1417"/>
      <c r="HBH37" s="1430"/>
      <c r="HBI37" s="1430"/>
      <c r="HBJ37" s="1430"/>
      <c r="HBN37" s="1416"/>
      <c r="HBO37" s="1416"/>
      <c r="HBP37" s="1416"/>
      <c r="HBQ37" s="1417"/>
      <c r="HBR37" s="1430"/>
      <c r="HBS37" s="1430"/>
      <c r="HBT37" s="1430"/>
      <c r="HBX37" s="1416"/>
      <c r="HBY37" s="1416"/>
      <c r="HBZ37" s="1416"/>
      <c r="HCA37" s="1417"/>
      <c r="HCB37" s="1430"/>
      <c r="HCC37" s="1430"/>
      <c r="HCD37" s="1430"/>
      <c r="HCH37" s="1416"/>
      <c r="HCI37" s="1416"/>
      <c r="HCJ37" s="1416"/>
      <c r="HCK37" s="1417"/>
      <c r="HCL37" s="1430"/>
      <c r="HCM37" s="1430"/>
      <c r="HCN37" s="1430"/>
      <c r="HCR37" s="1416"/>
      <c r="HCS37" s="1416"/>
      <c r="HCT37" s="1416"/>
      <c r="HCU37" s="1417"/>
      <c r="HCV37" s="1430"/>
      <c r="HCW37" s="1430"/>
      <c r="HCX37" s="1430"/>
      <c r="HDB37" s="1416"/>
      <c r="HDC37" s="1416"/>
      <c r="HDD37" s="1416"/>
      <c r="HDE37" s="1417"/>
      <c r="HDF37" s="1430"/>
      <c r="HDG37" s="1430"/>
      <c r="HDH37" s="1430"/>
      <c r="HDL37" s="1416"/>
      <c r="HDM37" s="1416"/>
      <c r="HDN37" s="1416"/>
      <c r="HDO37" s="1417"/>
      <c r="HDP37" s="1430"/>
      <c r="HDQ37" s="1430"/>
      <c r="HDR37" s="1430"/>
      <c r="HDV37" s="1416"/>
      <c r="HDW37" s="1416"/>
      <c r="HDX37" s="1416"/>
      <c r="HDY37" s="1417"/>
      <c r="HDZ37" s="1430"/>
      <c r="HEA37" s="1430"/>
      <c r="HEB37" s="1430"/>
      <c r="HEF37" s="1416"/>
      <c r="HEG37" s="1416"/>
      <c r="HEH37" s="1416"/>
      <c r="HEI37" s="1417"/>
      <c r="HEJ37" s="1430"/>
      <c r="HEK37" s="1430"/>
      <c r="HEL37" s="1430"/>
      <c r="HEP37" s="1416"/>
      <c r="HEQ37" s="1416"/>
      <c r="HER37" s="1416"/>
      <c r="HES37" s="1417"/>
      <c r="HET37" s="1430"/>
      <c r="HEU37" s="1430"/>
      <c r="HEV37" s="1430"/>
      <c r="HEZ37" s="1416"/>
      <c r="HFA37" s="1416"/>
      <c r="HFB37" s="1416"/>
      <c r="HFC37" s="1417"/>
      <c r="HFD37" s="1430"/>
      <c r="HFE37" s="1430"/>
      <c r="HFF37" s="1430"/>
      <c r="HFJ37" s="1416"/>
      <c r="HFK37" s="1416"/>
      <c r="HFL37" s="1416"/>
      <c r="HFM37" s="1417"/>
      <c r="HFN37" s="1430"/>
      <c r="HFO37" s="1430"/>
      <c r="HFP37" s="1430"/>
      <c r="HFT37" s="1416"/>
      <c r="HFU37" s="1416"/>
      <c r="HFV37" s="1416"/>
      <c r="HFW37" s="1417"/>
      <c r="HFX37" s="1430"/>
      <c r="HFY37" s="1430"/>
      <c r="HFZ37" s="1430"/>
      <c r="HGD37" s="1416"/>
      <c r="HGE37" s="1416"/>
      <c r="HGF37" s="1416"/>
      <c r="HGG37" s="1417"/>
      <c r="HGH37" s="1430"/>
      <c r="HGI37" s="1430"/>
      <c r="HGJ37" s="1430"/>
      <c r="HGN37" s="1416"/>
      <c r="HGO37" s="1416"/>
      <c r="HGP37" s="1416"/>
      <c r="HGQ37" s="1417"/>
      <c r="HGR37" s="1430"/>
      <c r="HGS37" s="1430"/>
      <c r="HGT37" s="1430"/>
      <c r="HGX37" s="1416"/>
      <c r="HGY37" s="1416"/>
      <c r="HGZ37" s="1416"/>
      <c r="HHA37" s="1417"/>
      <c r="HHB37" s="1430"/>
      <c r="HHC37" s="1430"/>
      <c r="HHD37" s="1430"/>
      <c r="HHH37" s="1416"/>
      <c r="HHI37" s="1416"/>
      <c r="HHJ37" s="1416"/>
      <c r="HHK37" s="1417"/>
      <c r="HHL37" s="1430"/>
      <c r="HHM37" s="1430"/>
      <c r="HHN37" s="1430"/>
      <c r="HHR37" s="1416"/>
      <c r="HHS37" s="1416"/>
      <c r="HHT37" s="1416"/>
      <c r="HHU37" s="1417"/>
      <c r="HHV37" s="1430"/>
      <c r="HHW37" s="1430"/>
      <c r="HHX37" s="1430"/>
      <c r="HIB37" s="1416"/>
      <c r="HIC37" s="1416"/>
      <c r="HID37" s="1416"/>
      <c r="HIE37" s="1417"/>
      <c r="HIF37" s="1430"/>
      <c r="HIG37" s="1430"/>
      <c r="HIH37" s="1430"/>
      <c r="HIL37" s="1416"/>
      <c r="HIM37" s="1416"/>
      <c r="HIN37" s="1416"/>
      <c r="HIO37" s="1417"/>
      <c r="HIP37" s="1430"/>
      <c r="HIQ37" s="1430"/>
      <c r="HIR37" s="1430"/>
      <c r="HIV37" s="1416"/>
      <c r="HIW37" s="1416"/>
      <c r="HIX37" s="1416"/>
      <c r="HIY37" s="1417"/>
      <c r="HIZ37" s="1430"/>
      <c r="HJA37" s="1430"/>
      <c r="HJB37" s="1430"/>
      <c r="HJF37" s="1416"/>
      <c r="HJG37" s="1416"/>
      <c r="HJH37" s="1416"/>
      <c r="HJI37" s="1417"/>
      <c r="HJJ37" s="1430"/>
      <c r="HJK37" s="1430"/>
      <c r="HJL37" s="1430"/>
      <c r="HJP37" s="1416"/>
      <c r="HJQ37" s="1416"/>
      <c r="HJR37" s="1416"/>
      <c r="HJS37" s="1417"/>
      <c r="HJT37" s="1430"/>
      <c r="HJU37" s="1430"/>
      <c r="HJV37" s="1430"/>
      <c r="HJZ37" s="1416"/>
      <c r="HKA37" s="1416"/>
      <c r="HKB37" s="1416"/>
      <c r="HKC37" s="1417"/>
      <c r="HKD37" s="1430"/>
      <c r="HKE37" s="1430"/>
      <c r="HKF37" s="1430"/>
      <c r="HKJ37" s="1416"/>
      <c r="HKK37" s="1416"/>
      <c r="HKL37" s="1416"/>
      <c r="HKM37" s="1417"/>
      <c r="HKN37" s="1430"/>
      <c r="HKO37" s="1430"/>
      <c r="HKP37" s="1430"/>
      <c r="HKT37" s="1416"/>
      <c r="HKU37" s="1416"/>
      <c r="HKV37" s="1416"/>
      <c r="HKW37" s="1417"/>
      <c r="HKX37" s="1430"/>
      <c r="HKY37" s="1430"/>
      <c r="HKZ37" s="1430"/>
      <c r="HLD37" s="1416"/>
      <c r="HLE37" s="1416"/>
      <c r="HLF37" s="1416"/>
      <c r="HLG37" s="1417"/>
      <c r="HLH37" s="1430"/>
      <c r="HLI37" s="1430"/>
      <c r="HLJ37" s="1430"/>
      <c r="HLN37" s="1416"/>
      <c r="HLO37" s="1416"/>
      <c r="HLP37" s="1416"/>
      <c r="HLQ37" s="1417"/>
      <c r="HLR37" s="1430"/>
      <c r="HLS37" s="1430"/>
      <c r="HLT37" s="1430"/>
      <c r="HLX37" s="1416"/>
      <c r="HLY37" s="1416"/>
      <c r="HLZ37" s="1416"/>
      <c r="HMA37" s="1417"/>
      <c r="HMB37" s="1430"/>
      <c r="HMC37" s="1430"/>
      <c r="HMD37" s="1430"/>
      <c r="HMH37" s="1416"/>
      <c r="HMI37" s="1416"/>
      <c r="HMJ37" s="1416"/>
      <c r="HMK37" s="1417"/>
      <c r="HML37" s="1430"/>
      <c r="HMM37" s="1430"/>
      <c r="HMN37" s="1430"/>
      <c r="HMR37" s="1416"/>
      <c r="HMS37" s="1416"/>
      <c r="HMT37" s="1416"/>
      <c r="HMU37" s="1417"/>
      <c r="HMV37" s="1430"/>
      <c r="HMW37" s="1430"/>
      <c r="HMX37" s="1430"/>
      <c r="HNB37" s="1416"/>
      <c r="HNC37" s="1416"/>
      <c r="HND37" s="1416"/>
      <c r="HNE37" s="1417"/>
      <c r="HNF37" s="1430"/>
      <c r="HNG37" s="1430"/>
      <c r="HNH37" s="1430"/>
      <c r="HNL37" s="1416"/>
      <c r="HNM37" s="1416"/>
      <c r="HNN37" s="1416"/>
      <c r="HNO37" s="1417"/>
      <c r="HNP37" s="1430"/>
      <c r="HNQ37" s="1430"/>
      <c r="HNR37" s="1430"/>
      <c r="HNV37" s="1416"/>
      <c r="HNW37" s="1416"/>
      <c r="HNX37" s="1416"/>
      <c r="HNY37" s="1417"/>
      <c r="HNZ37" s="1430"/>
      <c r="HOA37" s="1430"/>
      <c r="HOB37" s="1430"/>
      <c r="HOF37" s="1416"/>
      <c r="HOG37" s="1416"/>
      <c r="HOH37" s="1416"/>
      <c r="HOI37" s="1417"/>
      <c r="HOJ37" s="1430"/>
      <c r="HOK37" s="1430"/>
      <c r="HOL37" s="1430"/>
      <c r="HOP37" s="1416"/>
      <c r="HOQ37" s="1416"/>
      <c r="HOR37" s="1416"/>
      <c r="HOS37" s="1417"/>
      <c r="HOT37" s="1430"/>
      <c r="HOU37" s="1430"/>
      <c r="HOV37" s="1430"/>
      <c r="HOZ37" s="1416"/>
      <c r="HPA37" s="1416"/>
      <c r="HPB37" s="1416"/>
      <c r="HPC37" s="1417"/>
      <c r="HPD37" s="1430"/>
      <c r="HPE37" s="1430"/>
      <c r="HPF37" s="1430"/>
      <c r="HPJ37" s="1416"/>
      <c r="HPK37" s="1416"/>
      <c r="HPL37" s="1416"/>
      <c r="HPM37" s="1417"/>
      <c r="HPN37" s="1430"/>
      <c r="HPO37" s="1430"/>
      <c r="HPP37" s="1430"/>
      <c r="HPT37" s="1416"/>
      <c r="HPU37" s="1416"/>
      <c r="HPV37" s="1416"/>
      <c r="HPW37" s="1417"/>
      <c r="HPX37" s="1430"/>
      <c r="HPY37" s="1430"/>
      <c r="HPZ37" s="1430"/>
      <c r="HQD37" s="1416"/>
      <c r="HQE37" s="1416"/>
      <c r="HQF37" s="1416"/>
      <c r="HQG37" s="1417"/>
      <c r="HQH37" s="1430"/>
      <c r="HQI37" s="1430"/>
      <c r="HQJ37" s="1430"/>
      <c r="HQN37" s="1416"/>
      <c r="HQO37" s="1416"/>
      <c r="HQP37" s="1416"/>
      <c r="HQQ37" s="1417"/>
      <c r="HQR37" s="1430"/>
      <c r="HQS37" s="1430"/>
      <c r="HQT37" s="1430"/>
      <c r="HQX37" s="1416"/>
      <c r="HQY37" s="1416"/>
      <c r="HQZ37" s="1416"/>
      <c r="HRA37" s="1417"/>
      <c r="HRB37" s="1430"/>
      <c r="HRC37" s="1430"/>
      <c r="HRD37" s="1430"/>
      <c r="HRH37" s="1416"/>
      <c r="HRI37" s="1416"/>
      <c r="HRJ37" s="1416"/>
      <c r="HRK37" s="1417"/>
      <c r="HRL37" s="1430"/>
      <c r="HRM37" s="1430"/>
      <c r="HRN37" s="1430"/>
      <c r="HRR37" s="1416"/>
      <c r="HRS37" s="1416"/>
      <c r="HRT37" s="1416"/>
      <c r="HRU37" s="1417"/>
      <c r="HRV37" s="1430"/>
      <c r="HRW37" s="1430"/>
      <c r="HRX37" s="1430"/>
      <c r="HSB37" s="1416"/>
      <c r="HSC37" s="1416"/>
      <c r="HSD37" s="1416"/>
      <c r="HSE37" s="1417"/>
      <c r="HSF37" s="1430"/>
      <c r="HSG37" s="1430"/>
      <c r="HSH37" s="1430"/>
      <c r="HSL37" s="1416"/>
      <c r="HSM37" s="1416"/>
      <c r="HSN37" s="1416"/>
      <c r="HSO37" s="1417"/>
      <c r="HSP37" s="1430"/>
      <c r="HSQ37" s="1430"/>
      <c r="HSR37" s="1430"/>
      <c r="HSV37" s="1416"/>
      <c r="HSW37" s="1416"/>
      <c r="HSX37" s="1416"/>
      <c r="HSY37" s="1417"/>
      <c r="HSZ37" s="1430"/>
      <c r="HTA37" s="1430"/>
      <c r="HTB37" s="1430"/>
      <c r="HTF37" s="1416"/>
      <c r="HTG37" s="1416"/>
      <c r="HTH37" s="1416"/>
      <c r="HTI37" s="1417"/>
      <c r="HTJ37" s="1430"/>
      <c r="HTK37" s="1430"/>
      <c r="HTL37" s="1430"/>
      <c r="HTP37" s="1416"/>
      <c r="HTQ37" s="1416"/>
      <c r="HTR37" s="1416"/>
      <c r="HTS37" s="1417"/>
      <c r="HTT37" s="1430"/>
      <c r="HTU37" s="1430"/>
      <c r="HTV37" s="1430"/>
      <c r="HTZ37" s="1416"/>
      <c r="HUA37" s="1416"/>
      <c r="HUB37" s="1416"/>
      <c r="HUC37" s="1417"/>
      <c r="HUD37" s="1430"/>
      <c r="HUE37" s="1430"/>
      <c r="HUF37" s="1430"/>
      <c r="HUJ37" s="1416"/>
      <c r="HUK37" s="1416"/>
      <c r="HUL37" s="1416"/>
      <c r="HUM37" s="1417"/>
      <c r="HUN37" s="1430"/>
      <c r="HUO37" s="1430"/>
      <c r="HUP37" s="1430"/>
      <c r="HUT37" s="1416"/>
      <c r="HUU37" s="1416"/>
      <c r="HUV37" s="1416"/>
      <c r="HUW37" s="1417"/>
      <c r="HUX37" s="1430"/>
      <c r="HUY37" s="1430"/>
      <c r="HUZ37" s="1430"/>
      <c r="HVD37" s="1416"/>
      <c r="HVE37" s="1416"/>
      <c r="HVF37" s="1416"/>
      <c r="HVG37" s="1417"/>
      <c r="HVH37" s="1430"/>
      <c r="HVI37" s="1430"/>
      <c r="HVJ37" s="1430"/>
      <c r="HVN37" s="1416"/>
      <c r="HVO37" s="1416"/>
      <c r="HVP37" s="1416"/>
      <c r="HVQ37" s="1417"/>
      <c r="HVR37" s="1430"/>
      <c r="HVS37" s="1430"/>
      <c r="HVT37" s="1430"/>
      <c r="HVX37" s="1416"/>
      <c r="HVY37" s="1416"/>
      <c r="HVZ37" s="1416"/>
      <c r="HWA37" s="1417"/>
      <c r="HWB37" s="1430"/>
      <c r="HWC37" s="1430"/>
      <c r="HWD37" s="1430"/>
      <c r="HWH37" s="1416"/>
      <c r="HWI37" s="1416"/>
      <c r="HWJ37" s="1416"/>
      <c r="HWK37" s="1417"/>
      <c r="HWL37" s="1430"/>
      <c r="HWM37" s="1430"/>
      <c r="HWN37" s="1430"/>
      <c r="HWR37" s="1416"/>
      <c r="HWS37" s="1416"/>
      <c r="HWT37" s="1416"/>
      <c r="HWU37" s="1417"/>
      <c r="HWV37" s="1430"/>
      <c r="HWW37" s="1430"/>
      <c r="HWX37" s="1430"/>
      <c r="HXB37" s="1416"/>
      <c r="HXC37" s="1416"/>
      <c r="HXD37" s="1416"/>
      <c r="HXE37" s="1417"/>
      <c r="HXF37" s="1430"/>
      <c r="HXG37" s="1430"/>
      <c r="HXH37" s="1430"/>
      <c r="HXL37" s="1416"/>
      <c r="HXM37" s="1416"/>
      <c r="HXN37" s="1416"/>
      <c r="HXO37" s="1417"/>
      <c r="HXP37" s="1430"/>
      <c r="HXQ37" s="1430"/>
      <c r="HXR37" s="1430"/>
      <c r="HXV37" s="1416"/>
      <c r="HXW37" s="1416"/>
      <c r="HXX37" s="1416"/>
      <c r="HXY37" s="1417"/>
      <c r="HXZ37" s="1430"/>
      <c r="HYA37" s="1430"/>
      <c r="HYB37" s="1430"/>
      <c r="HYF37" s="1416"/>
      <c r="HYG37" s="1416"/>
      <c r="HYH37" s="1416"/>
      <c r="HYI37" s="1417"/>
      <c r="HYJ37" s="1430"/>
      <c r="HYK37" s="1430"/>
      <c r="HYL37" s="1430"/>
      <c r="HYP37" s="1416"/>
      <c r="HYQ37" s="1416"/>
      <c r="HYR37" s="1416"/>
      <c r="HYS37" s="1417"/>
      <c r="HYT37" s="1430"/>
      <c r="HYU37" s="1430"/>
      <c r="HYV37" s="1430"/>
      <c r="HYZ37" s="1416"/>
      <c r="HZA37" s="1416"/>
      <c r="HZB37" s="1416"/>
      <c r="HZC37" s="1417"/>
      <c r="HZD37" s="1430"/>
      <c r="HZE37" s="1430"/>
      <c r="HZF37" s="1430"/>
      <c r="HZJ37" s="1416"/>
      <c r="HZK37" s="1416"/>
      <c r="HZL37" s="1416"/>
      <c r="HZM37" s="1417"/>
      <c r="HZN37" s="1430"/>
      <c r="HZO37" s="1430"/>
      <c r="HZP37" s="1430"/>
      <c r="HZT37" s="1416"/>
      <c r="HZU37" s="1416"/>
      <c r="HZV37" s="1416"/>
      <c r="HZW37" s="1417"/>
      <c r="HZX37" s="1430"/>
      <c r="HZY37" s="1430"/>
      <c r="HZZ37" s="1430"/>
      <c r="IAD37" s="1416"/>
      <c r="IAE37" s="1416"/>
      <c r="IAF37" s="1416"/>
      <c r="IAG37" s="1417"/>
      <c r="IAH37" s="1430"/>
      <c r="IAI37" s="1430"/>
      <c r="IAJ37" s="1430"/>
      <c r="IAN37" s="1416"/>
      <c r="IAO37" s="1416"/>
      <c r="IAP37" s="1416"/>
      <c r="IAQ37" s="1417"/>
      <c r="IAR37" s="1430"/>
      <c r="IAS37" s="1430"/>
      <c r="IAT37" s="1430"/>
      <c r="IAX37" s="1416"/>
      <c r="IAY37" s="1416"/>
      <c r="IAZ37" s="1416"/>
      <c r="IBA37" s="1417"/>
      <c r="IBB37" s="1430"/>
      <c r="IBC37" s="1430"/>
      <c r="IBD37" s="1430"/>
      <c r="IBH37" s="1416"/>
      <c r="IBI37" s="1416"/>
      <c r="IBJ37" s="1416"/>
      <c r="IBK37" s="1417"/>
      <c r="IBL37" s="1430"/>
      <c r="IBM37" s="1430"/>
      <c r="IBN37" s="1430"/>
      <c r="IBR37" s="1416"/>
      <c r="IBS37" s="1416"/>
      <c r="IBT37" s="1416"/>
      <c r="IBU37" s="1417"/>
      <c r="IBV37" s="1430"/>
      <c r="IBW37" s="1430"/>
      <c r="IBX37" s="1430"/>
      <c r="ICB37" s="1416"/>
      <c r="ICC37" s="1416"/>
      <c r="ICD37" s="1416"/>
      <c r="ICE37" s="1417"/>
      <c r="ICF37" s="1430"/>
      <c r="ICG37" s="1430"/>
      <c r="ICH37" s="1430"/>
      <c r="ICL37" s="1416"/>
      <c r="ICM37" s="1416"/>
      <c r="ICN37" s="1416"/>
      <c r="ICO37" s="1417"/>
      <c r="ICP37" s="1430"/>
      <c r="ICQ37" s="1430"/>
      <c r="ICR37" s="1430"/>
      <c r="ICV37" s="1416"/>
      <c r="ICW37" s="1416"/>
      <c r="ICX37" s="1416"/>
      <c r="ICY37" s="1417"/>
      <c r="ICZ37" s="1430"/>
      <c r="IDA37" s="1430"/>
      <c r="IDB37" s="1430"/>
      <c r="IDF37" s="1416"/>
      <c r="IDG37" s="1416"/>
      <c r="IDH37" s="1416"/>
      <c r="IDI37" s="1417"/>
      <c r="IDJ37" s="1430"/>
      <c r="IDK37" s="1430"/>
      <c r="IDL37" s="1430"/>
      <c r="IDP37" s="1416"/>
      <c r="IDQ37" s="1416"/>
      <c r="IDR37" s="1416"/>
      <c r="IDS37" s="1417"/>
      <c r="IDT37" s="1430"/>
      <c r="IDU37" s="1430"/>
      <c r="IDV37" s="1430"/>
      <c r="IDZ37" s="1416"/>
      <c r="IEA37" s="1416"/>
      <c r="IEB37" s="1416"/>
      <c r="IEC37" s="1417"/>
      <c r="IED37" s="1430"/>
      <c r="IEE37" s="1430"/>
      <c r="IEF37" s="1430"/>
      <c r="IEJ37" s="1416"/>
      <c r="IEK37" s="1416"/>
      <c r="IEL37" s="1416"/>
      <c r="IEM37" s="1417"/>
      <c r="IEN37" s="1430"/>
      <c r="IEO37" s="1430"/>
      <c r="IEP37" s="1430"/>
      <c r="IET37" s="1416"/>
      <c r="IEU37" s="1416"/>
      <c r="IEV37" s="1416"/>
      <c r="IEW37" s="1417"/>
      <c r="IEX37" s="1430"/>
      <c r="IEY37" s="1430"/>
      <c r="IEZ37" s="1430"/>
      <c r="IFD37" s="1416"/>
      <c r="IFE37" s="1416"/>
      <c r="IFF37" s="1416"/>
      <c r="IFG37" s="1417"/>
      <c r="IFH37" s="1430"/>
      <c r="IFI37" s="1430"/>
      <c r="IFJ37" s="1430"/>
      <c r="IFN37" s="1416"/>
      <c r="IFO37" s="1416"/>
      <c r="IFP37" s="1416"/>
      <c r="IFQ37" s="1417"/>
      <c r="IFR37" s="1430"/>
      <c r="IFS37" s="1430"/>
      <c r="IFT37" s="1430"/>
      <c r="IFX37" s="1416"/>
      <c r="IFY37" s="1416"/>
      <c r="IFZ37" s="1416"/>
      <c r="IGA37" s="1417"/>
      <c r="IGB37" s="1430"/>
      <c r="IGC37" s="1430"/>
      <c r="IGD37" s="1430"/>
      <c r="IGH37" s="1416"/>
      <c r="IGI37" s="1416"/>
      <c r="IGJ37" s="1416"/>
      <c r="IGK37" s="1417"/>
      <c r="IGL37" s="1430"/>
      <c r="IGM37" s="1430"/>
      <c r="IGN37" s="1430"/>
      <c r="IGR37" s="1416"/>
      <c r="IGS37" s="1416"/>
      <c r="IGT37" s="1416"/>
      <c r="IGU37" s="1417"/>
      <c r="IGV37" s="1430"/>
      <c r="IGW37" s="1430"/>
      <c r="IGX37" s="1430"/>
      <c r="IHB37" s="1416"/>
      <c r="IHC37" s="1416"/>
      <c r="IHD37" s="1416"/>
      <c r="IHE37" s="1417"/>
      <c r="IHF37" s="1430"/>
      <c r="IHG37" s="1430"/>
      <c r="IHH37" s="1430"/>
      <c r="IHL37" s="1416"/>
      <c r="IHM37" s="1416"/>
      <c r="IHN37" s="1416"/>
      <c r="IHO37" s="1417"/>
      <c r="IHP37" s="1430"/>
      <c r="IHQ37" s="1430"/>
      <c r="IHR37" s="1430"/>
      <c r="IHV37" s="1416"/>
      <c r="IHW37" s="1416"/>
      <c r="IHX37" s="1416"/>
      <c r="IHY37" s="1417"/>
      <c r="IHZ37" s="1430"/>
      <c r="IIA37" s="1430"/>
      <c r="IIB37" s="1430"/>
      <c r="IIF37" s="1416"/>
      <c r="IIG37" s="1416"/>
      <c r="IIH37" s="1416"/>
      <c r="III37" s="1417"/>
      <c r="IIJ37" s="1430"/>
      <c r="IIK37" s="1430"/>
      <c r="IIL37" s="1430"/>
      <c r="IIP37" s="1416"/>
      <c r="IIQ37" s="1416"/>
      <c r="IIR37" s="1416"/>
      <c r="IIS37" s="1417"/>
      <c r="IIT37" s="1430"/>
      <c r="IIU37" s="1430"/>
      <c r="IIV37" s="1430"/>
      <c r="IIZ37" s="1416"/>
      <c r="IJA37" s="1416"/>
      <c r="IJB37" s="1416"/>
      <c r="IJC37" s="1417"/>
      <c r="IJD37" s="1430"/>
      <c r="IJE37" s="1430"/>
      <c r="IJF37" s="1430"/>
      <c r="IJJ37" s="1416"/>
      <c r="IJK37" s="1416"/>
      <c r="IJL37" s="1416"/>
      <c r="IJM37" s="1417"/>
      <c r="IJN37" s="1430"/>
      <c r="IJO37" s="1430"/>
      <c r="IJP37" s="1430"/>
      <c r="IJT37" s="1416"/>
      <c r="IJU37" s="1416"/>
      <c r="IJV37" s="1416"/>
      <c r="IJW37" s="1417"/>
      <c r="IJX37" s="1430"/>
      <c r="IJY37" s="1430"/>
      <c r="IJZ37" s="1430"/>
      <c r="IKD37" s="1416"/>
      <c r="IKE37" s="1416"/>
      <c r="IKF37" s="1416"/>
      <c r="IKG37" s="1417"/>
      <c r="IKH37" s="1430"/>
      <c r="IKI37" s="1430"/>
      <c r="IKJ37" s="1430"/>
      <c r="IKN37" s="1416"/>
      <c r="IKO37" s="1416"/>
      <c r="IKP37" s="1416"/>
      <c r="IKQ37" s="1417"/>
      <c r="IKR37" s="1430"/>
      <c r="IKS37" s="1430"/>
      <c r="IKT37" s="1430"/>
      <c r="IKX37" s="1416"/>
      <c r="IKY37" s="1416"/>
      <c r="IKZ37" s="1416"/>
      <c r="ILA37" s="1417"/>
      <c r="ILB37" s="1430"/>
      <c r="ILC37" s="1430"/>
      <c r="ILD37" s="1430"/>
      <c r="ILH37" s="1416"/>
      <c r="ILI37" s="1416"/>
      <c r="ILJ37" s="1416"/>
      <c r="ILK37" s="1417"/>
      <c r="ILL37" s="1430"/>
      <c r="ILM37" s="1430"/>
      <c r="ILN37" s="1430"/>
      <c r="ILR37" s="1416"/>
      <c r="ILS37" s="1416"/>
      <c r="ILT37" s="1416"/>
      <c r="ILU37" s="1417"/>
      <c r="ILV37" s="1430"/>
      <c r="ILW37" s="1430"/>
      <c r="ILX37" s="1430"/>
      <c r="IMB37" s="1416"/>
      <c r="IMC37" s="1416"/>
      <c r="IMD37" s="1416"/>
      <c r="IME37" s="1417"/>
      <c r="IMF37" s="1430"/>
      <c r="IMG37" s="1430"/>
      <c r="IMH37" s="1430"/>
      <c r="IML37" s="1416"/>
      <c r="IMM37" s="1416"/>
      <c r="IMN37" s="1416"/>
      <c r="IMO37" s="1417"/>
      <c r="IMP37" s="1430"/>
      <c r="IMQ37" s="1430"/>
      <c r="IMR37" s="1430"/>
      <c r="IMV37" s="1416"/>
      <c r="IMW37" s="1416"/>
      <c r="IMX37" s="1416"/>
      <c r="IMY37" s="1417"/>
      <c r="IMZ37" s="1430"/>
      <c r="INA37" s="1430"/>
      <c r="INB37" s="1430"/>
      <c r="INF37" s="1416"/>
      <c r="ING37" s="1416"/>
      <c r="INH37" s="1416"/>
      <c r="INI37" s="1417"/>
      <c r="INJ37" s="1430"/>
      <c r="INK37" s="1430"/>
      <c r="INL37" s="1430"/>
      <c r="INP37" s="1416"/>
      <c r="INQ37" s="1416"/>
      <c r="INR37" s="1416"/>
      <c r="INS37" s="1417"/>
      <c r="INT37" s="1430"/>
      <c r="INU37" s="1430"/>
      <c r="INV37" s="1430"/>
      <c r="INZ37" s="1416"/>
      <c r="IOA37" s="1416"/>
      <c r="IOB37" s="1416"/>
      <c r="IOC37" s="1417"/>
      <c r="IOD37" s="1430"/>
      <c r="IOE37" s="1430"/>
      <c r="IOF37" s="1430"/>
      <c r="IOJ37" s="1416"/>
      <c r="IOK37" s="1416"/>
      <c r="IOL37" s="1416"/>
      <c r="IOM37" s="1417"/>
      <c r="ION37" s="1430"/>
      <c r="IOO37" s="1430"/>
      <c r="IOP37" s="1430"/>
      <c r="IOT37" s="1416"/>
      <c r="IOU37" s="1416"/>
      <c r="IOV37" s="1416"/>
      <c r="IOW37" s="1417"/>
      <c r="IOX37" s="1430"/>
      <c r="IOY37" s="1430"/>
      <c r="IOZ37" s="1430"/>
      <c r="IPD37" s="1416"/>
      <c r="IPE37" s="1416"/>
      <c r="IPF37" s="1416"/>
      <c r="IPG37" s="1417"/>
      <c r="IPH37" s="1430"/>
      <c r="IPI37" s="1430"/>
      <c r="IPJ37" s="1430"/>
      <c r="IPN37" s="1416"/>
      <c r="IPO37" s="1416"/>
      <c r="IPP37" s="1416"/>
      <c r="IPQ37" s="1417"/>
      <c r="IPR37" s="1430"/>
      <c r="IPS37" s="1430"/>
      <c r="IPT37" s="1430"/>
      <c r="IPX37" s="1416"/>
      <c r="IPY37" s="1416"/>
      <c r="IPZ37" s="1416"/>
      <c r="IQA37" s="1417"/>
      <c r="IQB37" s="1430"/>
      <c r="IQC37" s="1430"/>
      <c r="IQD37" s="1430"/>
      <c r="IQH37" s="1416"/>
      <c r="IQI37" s="1416"/>
      <c r="IQJ37" s="1416"/>
      <c r="IQK37" s="1417"/>
      <c r="IQL37" s="1430"/>
      <c r="IQM37" s="1430"/>
      <c r="IQN37" s="1430"/>
      <c r="IQR37" s="1416"/>
      <c r="IQS37" s="1416"/>
      <c r="IQT37" s="1416"/>
      <c r="IQU37" s="1417"/>
      <c r="IQV37" s="1430"/>
      <c r="IQW37" s="1430"/>
      <c r="IQX37" s="1430"/>
      <c r="IRB37" s="1416"/>
      <c r="IRC37" s="1416"/>
      <c r="IRD37" s="1416"/>
      <c r="IRE37" s="1417"/>
      <c r="IRF37" s="1430"/>
      <c r="IRG37" s="1430"/>
      <c r="IRH37" s="1430"/>
      <c r="IRL37" s="1416"/>
      <c r="IRM37" s="1416"/>
      <c r="IRN37" s="1416"/>
      <c r="IRO37" s="1417"/>
      <c r="IRP37" s="1430"/>
      <c r="IRQ37" s="1430"/>
      <c r="IRR37" s="1430"/>
      <c r="IRV37" s="1416"/>
      <c r="IRW37" s="1416"/>
      <c r="IRX37" s="1416"/>
      <c r="IRY37" s="1417"/>
      <c r="IRZ37" s="1430"/>
      <c r="ISA37" s="1430"/>
      <c r="ISB37" s="1430"/>
      <c r="ISF37" s="1416"/>
      <c r="ISG37" s="1416"/>
      <c r="ISH37" s="1416"/>
      <c r="ISI37" s="1417"/>
      <c r="ISJ37" s="1430"/>
      <c r="ISK37" s="1430"/>
      <c r="ISL37" s="1430"/>
      <c r="ISP37" s="1416"/>
      <c r="ISQ37" s="1416"/>
      <c r="ISR37" s="1416"/>
      <c r="ISS37" s="1417"/>
      <c r="IST37" s="1430"/>
      <c r="ISU37" s="1430"/>
      <c r="ISV37" s="1430"/>
      <c r="ISZ37" s="1416"/>
      <c r="ITA37" s="1416"/>
      <c r="ITB37" s="1416"/>
      <c r="ITC37" s="1417"/>
      <c r="ITD37" s="1430"/>
      <c r="ITE37" s="1430"/>
      <c r="ITF37" s="1430"/>
      <c r="ITJ37" s="1416"/>
      <c r="ITK37" s="1416"/>
      <c r="ITL37" s="1416"/>
      <c r="ITM37" s="1417"/>
      <c r="ITN37" s="1430"/>
      <c r="ITO37" s="1430"/>
      <c r="ITP37" s="1430"/>
      <c r="ITT37" s="1416"/>
      <c r="ITU37" s="1416"/>
      <c r="ITV37" s="1416"/>
      <c r="ITW37" s="1417"/>
      <c r="ITX37" s="1430"/>
      <c r="ITY37" s="1430"/>
      <c r="ITZ37" s="1430"/>
      <c r="IUD37" s="1416"/>
      <c r="IUE37" s="1416"/>
      <c r="IUF37" s="1416"/>
      <c r="IUG37" s="1417"/>
      <c r="IUH37" s="1430"/>
      <c r="IUI37" s="1430"/>
      <c r="IUJ37" s="1430"/>
      <c r="IUN37" s="1416"/>
      <c r="IUO37" s="1416"/>
      <c r="IUP37" s="1416"/>
      <c r="IUQ37" s="1417"/>
      <c r="IUR37" s="1430"/>
      <c r="IUS37" s="1430"/>
      <c r="IUT37" s="1430"/>
      <c r="IUX37" s="1416"/>
      <c r="IUY37" s="1416"/>
      <c r="IUZ37" s="1416"/>
      <c r="IVA37" s="1417"/>
      <c r="IVB37" s="1430"/>
      <c r="IVC37" s="1430"/>
      <c r="IVD37" s="1430"/>
      <c r="IVH37" s="1416"/>
      <c r="IVI37" s="1416"/>
      <c r="IVJ37" s="1416"/>
      <c r="IVK37" s="1417"/>
      <c r="IVL37" s="1430"/>
      <c r="IVM37" s="1430"/>
      <c r="IVN37" s="1430"/>
      <c r="IVR37" s="1416"/>
      <c r="IVS37" s="1416"/>
      <c r="IVT37" s="1416"/>
      <c r="IVU37" s="1417"/>
      <c r="IVV37" s="1430"/>
      <c r="IVW37" s="1430"/>
      <c r="IVX37" s="1430"/>
      <c r="IWB37" s="1416"/>
      <c r="IWC37" s="1416"/>
      <c r="IWD37" s="1416"/>
      <c r="IWE37" s="1417"/>
      <c r="IWF37" s="1430"/>
      <c r="IWG37" s="1430"/>
      <c r="IWH37" s="1430"/>
      <c r="IWL37" s="1416"/>
      <c r="IWM37" s="1416"/>
      <c r="IWN37" s="1416"/>
      <c r="IWO37" s="1417"/>
      <c r="IWP37" s="1430"/>
      <c r="IWQ37" s="1430"/>
      <c r="IWR37" s="1430"/>
      <c r="IWV37" s="1416"/>
      <c r="IWW37" s="1416"/>
      <c r="IWX37" s="1416"/>
      <c r="IWY37" s="1417"/>
      <c r="IWZ37" s="1430"/>
      <c r="IXA37" s="1430"/>
      <c r="IXB37" s="1430"/>
      <c r="IXF37" s="1416"/>
      <c r="IXG37" s="1416"/>
      <c r="IXH37" s="1416"/>
      <c r="IXI37" s="1417"/>
      <c r="IXJ37" s="1430"/>
      <c r="IXK37" s="1430"/>
      <c r="IXL37" s="1430"/>
      <c r="IXP37" s="1416"/>
      <c r="IXQ37" s="1416"/>
      <c r="IXR37" s="1416"/>
      <c r="IXS37" s="1417"/>
      <c r="IXT37" s="1430"/>
      <c r="IXU37" s="1430"/>
      <c r="IXV37" s="1430"/>
      <c r="IXZ37" s="1416"/>
      <c r="IYA37" s="1416"/>
      <c r="IYB37" s="1416"/>
      <c r="IYC37" s="1417"/>
      <c r="IYD37" s="1430"/>
      <c r="IYE37" s="1430"/>
      <c r="IYF37" s="1430"/>
      <c r="IYJ37" s="1416"/>
      <c r="IYK37" s="1416"/>
      <c r="IYL37" s="1416"/>
      <c r="IYM37" s="1417"/>
      <c r="IYN37" s="1430"/>
      <c r="IYO37" s="1430"/>
      <c r="IYP37" s="1430"/>
      <c r="IYT37" s="1416"/>
      <c r="IYU37" s="1416"/>
      <c r="IYV37" s="1416"/>
      <c r="IYW37" s="1417"/>
      <c r="IYX37" s="1430"/>
      <c r="IYY37" s="1430"/>
      <c r="IYZ37" s="1430"/>
      <c r="IZD37" s="1416"/>
      <c r="IZE37" s="1416"/>
      <c r="IZF37" s="1416"/>
      <c r="IZG37" s="1417"/>
      <c r="IZH37" s="1430"/>
      <c r="IZI37" s="1430"/>
      <c r="IZJ37" s="1430"/>
      <c r="IZN37" s="1416"/>
      <c r="IZO37" s="1416"/>
      <c r="IZP37" s="1416"/>
      <c r="IZQ37" s="1417"/>
      <c r="IZR37" s="1430"/>
      <c r="IZS37" s="1430"/>
      <c r="IZT37" s="1430"/>
      <c r="IZX37" s="1416"/>
      <c r="IZY37" s="1416"/>
      <c r="IZZ37" s="1416"/>
      <c r="JAA37" s="1417"/>
      <c r="JAB37" s="1430"/>
      <c r="JAC37" s="1430"/>
      <c r="JAD37" s="1430"/>
      <c r="JAH37" s="1416"/>
      <c r="JAI37" s="1416"/>
      <c r="JAJ37" s="1416"/>
      <c r="JAK37" s="1417"/>
      <c r="JAL37" s="1430"/>
      <c r="JAM37" s="1430"/>
      <c r="JAN37" s="1430"/>
      <c r="JAR37" s="1416"/>
      <c r="JAS37" s="1416"/>
      <c r="JAT37" s="1416"/>
      <c r="JAU37" s="1417"/>
      <c r="JAV37" s="1430"/>
      <c r="JAW37" s="1430"/>
      <c r="JAX37" s="1430"/>
      <c r="JBB37" s="1416"/>
      <c r="JBC37" s="1416"/>
      <c r="JBD37" s="1416"/>
      <c r="JBE37" s="1417"/>
      <c r="JBF37" s="1430"/>
      <c r="JBG37" s="1430"/>
      <c r="JBH37" s="1430"/>
      <c r="JBL37" s="1416"/>
      <c r="JBM37" s="1416"/>
      <c r="JBN37" s="1416"/>
      <c r="JBO37" s="1417"/>
      <c r="JBP37" s="1430"/>
      <c r="JBQ37" s="1430"/>
      <c r="JBR37" s="1430"/>
      <c r="JBV37" s="1416"/>
      <c r="JBW37" s="1416"/>
      <c r="JBX37" s="1416"/>
      <c r="JBY37" s="1417"/>
      <c r="JBZ37" s="1430"/>
      <c r="JCA37" s="1430"/>
      <c r="JCB37" s="1430"/>
      <c r="JCF37" s="1416"/>
      <c r="JCG37" s="1416"/>
      <c r="JCH37" s="1416"/>
      <c r="JCI37" s="1417"/>
      <c r="JCJ37" s="1430"/>
      <c r="JCK37" s="1430"/>
      <c r="JCL37" s="1430"/>
      <c r="JCP37" s="1416"/>
      <c r="JCQ37" s="1416"/>
      <c r="JCR37" s="1416"/>
      <c r="JCS37" s="1417"/>
      <c r="JCT37" s="1430"/>
      <c r="JCU37" s="1430"/>
      <c r="JCV37" s="1430"/>
      <c r="JCZ37" s="1416"/>
      <c r="JDA37" s="1416"/>
      <c r="JDB37" s="1416"/>
      <c r="JDC37" s="1417"/>
      <c r="JDD37" s="1430"/>
      <c r="JDE37" s="1430"/>
      <c r="JDF37" s="1430"/>
      <c r="JDJ37" s="1416"/>
      <c r="JDK37" s="1416"/>
      <c r="JDL37" s="1416"/>
      <c r="JDM37" s="1417"/>
      <c r="JDN37" s="1430"/>
      <c r="JDO37" s="1430"/>
      <c r="JDP37" s="1430"/>
      <c r="JDT37" s="1416"/>
      <c r="JDU37" s="1416"/>
      <c r="JDV37" s="1416"/>
      <c r="JDW37" s="1417"/>
      <c r="JDX37" s="1430"/>
      <c r="JDY37" s="1430"/>
      <c r="JDZ37" s="1430"/>
      <c r="JED37" s="1416"/>
      <c r="JEE37" s="1416"/>
      <c r="JEF37" s="1416"/>
      <c r="JEG37" s="1417"/>
      <c r="JEH37" s="1430"/>
      <c r="JEI37" s="1430"/>
      <c r="JEJ37" s="1430"/>
      <c r="JEN37" s="1416"/>
      <c r="JEO37" s="1416"/>
      <c r="JEP37" s="1416"/>
      <c r="JEQ37" s="1417"/>
      <c r="JER37" s="1430"/>
      <c r="JES37" s="1430"/>
      <c r="JET37" s="1430"/>
      <c r="JEX37" s="1416"/>
      <c r="JEY37" s="1416"/>
      <c r="JEZ37" s="1416"/>
      <c r="JFA37" s="1417"/>
      <c r="JFB37" s="1430"/>
      <c r="JFC37" s="1430"/>
      <c r="JFD37" s="1430"/>
      <c r="JFH37" s="1416"/>
      <c r="JFI37" s="1416"/>
      <c r="JFJ37" s="1416"/>
      <c r="JFK37" s="1417"/>
      <c r="JFL37" s="1430"/>
      <c r="JFM37" s="1430"/>
      <c r="JFN37" s="1430"/>
      <c r="JFR37" s="1416"/>
      <c r="JFS37" s="1416"/>
      <c r="JFT37" s="1416"/>
      <c r="JFU37" s="1417"/>
      <c r="JFV37" s="1430"/>
      <c r="JFW37" s="1430"/>
      <c r="JFX37" s="1430"/>
      <c r="JGB37" s="1416"/>
      <c r="JGC37" s="1416"/>
      <c r="JGD37" s="1416"/>
      <c r="JGE37" s="1417"/>
      <c r="JGF37" s="1430"/>
      <c r="JGG37" s="1430"/>
      <c r="JGH37" s="1430"/>
      <c r="JGL37" s="1416"/>
      <c r="JGM37" s="1416"/>
      <c r="JGN37" s="1416"/>
      <c r="JGO37" s="1417"/>
      <c r="JGP37" s="1430"/>
      <c r="JGQ37" s="1430"/>
      <c r="JGR37" s="1430"/>
      <c r="JGV37" s="1416"/>
      <c r="JGW37" s="1416"/>
      <c r="JGX37" s="1416"/>
      <c r="JGY37" s="1417"/>
      <c r="JGZ37" s="1430"/>
      <c r="JHA37" s="1430"/>
      <c r="JHB37" s="1430"/>
      <c r="JHF37" s="1416"/>
      <c r="JHG37" s="1416"/>
      <c r="JHH37" s="1416"/>
      <c r="JHI37" s="1417"/>
      <c r="JHJ37" s="1430"/>
      <c r="JHK37" s="1430"/>
      <c r="JHL37" s="1430"/>
      <c r="JHP37" s="1416"/>
      <c r="JHQ37" s="1416"/>
      <c r="JHR37" s="1416"/>
      <c r="JHS37" s="1417"/>
      <c r="JHT37" s="1430"/>
      <c r="JHU37" s="1430"/>
      <c r="JHV37" s="1430"/>
      <c r="JHZ37" s="1416"/>
      <c r="JIA37" s="1416"/>
      <c r="JIB37" s="1416"/>
      <c r="JIC37" s="1417"/>
      <c r="JID37" s="1430"/>
      <c r="JIE37" s="1430"/>
      <c r="JIF37" s="1430"/>
      <c r="JIJ37" s="1416"/>
      <c r="JIK37" s="1416"/>
      <c r="JIL37" s="1416"/>
      <c r="JIM37" s="1417"/>
      <c r="JIN37" s="1430"/>
      <c r="JIO37" s="1430"/>
      <c r="JIP37" s="1430"/>
      <c r="JIT37" s="1416"/>
      <c r="JIU37" s="1416"/>
      <c r="JIV37" s="1416"/>
      <c r="JIW37" s="1417"/>
      <c r="JIX37" s="1430"/>
      <c r="JIY37" s="1430"/>
      <c r="JIZ37" s="1430"/>
      <c r="JJD37" s="1416"/>
      <c r="JJE37" s="1416"/>
      <c r="JJF37" s="1416"/>
      <c r="JJG37" s="1417"/>
      <c r="JJH37" s="1430"/>
      <c r="JJI37" s="1430"/>
      <c r="JJJ37" s="1430"/>
      <c r="JJN37" s="1416"/>
      <c r="JJO37" s="1416"/>
      <c r="JJP37" s="1416"/>
      <c r="JJQ37" s="1417"/>
      <c r="JJR37" s="1430"/>
      <c r="JJS37" s="1430"/>
      <c r="JJT37" s="1430"/>
      <c r="JJX37" s="1416"/>
      <c r="JJY37" s="1416"/>
      <c r="JJZ37" s="1416"/>
      <c r="JKA37" s="1417"/>
      <c r="JKB37" s="1430"/>
      <c r="JKC37" s="1430"/>
      <c r="JKD37" s="1430"/>
      <c r="JKH37" s="1416"/>
      <c r="JKI37" s="1416"/>
      <c r="JKJ37" s="1416"/>
      <c r="JKK37" s="1417"/>
      <c r="JKL37" s="1430"/>
      <c r="JKM37" s="1430"/>
      <c r="JKN37" s="1430"/>
      <c r="JKR37" s="1416"/>
      <c r="JKS37" s="1416"/>
      <c r="JKT37" s="1416"/>
      <c r="JKU37" s="1417"/>
      <c r="JKV37" s="1430"/>
      <c r="JKW37" s="1430"/>
      <c r="JKX37" s="1430"/>
      <c r="JLB37" s="1416"/>
      <c r="JLC37" s="1416"/>
      <c r="JLD37" s="1416"/>
      <c r="JLE37" s="1417"/>
      <c r="JLF37" s="1430"/>
      <c r="JLG37" s="1430"/>
      <c r="JLH37" s="1430"/>
      <c r="JLL37" s="1416"/>
      <c r="JLM37" s="1416"/>
      <c r="JLN37" s="1416"/>
      <c r="JLO37" s="1417"/>
      <c r="JLP37" s="1430"/>
      <c r="JLQ37" s="1430"/>
      <c r="JLR37" s="1430"/>
      <c r="JLV37" s="1416"/>
      <c r="JLW37" s="1416"/>
      <c r="JLX37" s="1416"/>
      <c r="JLY37" s="1417"/>
      <c r="JLZ37" s="1430"/>
      <c r="JMA37" s="1430"/>
      <c r="JMB37" s="1430"/>
      <c r="JMF37" s="1416"/>
      <c r="JMG37" s="1416"/>
      <c r="JMH37" s="1416"/>
      <c r="JMI37" s="1417"/>
      <c r="JMJ37" s="1430"/>
      <c r="JMK37" s="1430"/>
      <c r="JML37" s="1430"/>
      <c r="JMP37" s="1416"/>
      <c r="JMQ37" s="1416"/>
      <c r="JMR37" s="1416"/>
      <c r="JMS37" s="1417"/>
      <c r="JMT37" s="1430"/>
      <c r="JMU37" s="1430"/>
      <c r="JMV37" s="1430"/>
      <c r="JMZ37" s="1416"/>
      <c r="JNA37" s="1416"/>
      <c r="JNB37" s="1416"/>
      <c r="JNC37" s="1417"/>
      <c r="JND37" s="1430"/>
      <c r="JNE37" s="1430"/>
      <c r="JNF37" s="1430"/>
      <c r="JNJ37" s="1416"/>
      <c r="JNK37" s="1416"/>
      <c r="JNL37" s="1416"/>
      <c r="JNM37" s="1417"/>
      <c r="JNN37" s="1430"/>
      <c r="JNO37" s="1430"/>
      <c r="JNP37" s="1430"/>
      <c r="JNT37" s="1416"/>
      <c r="JNU37" s="1416"/>
      <c r="JNV37" s="1416"/>
      <c r="JNW37" s="1417"/>
      <c r="JNX37" s="1430"/>
      <c r="JNY37" s="1430"/>
      <c r="JNZ37" s="1430"/>
      <c r="JOD37" s="1416"/>
      <c r="JOE37" s="1416"/>
      <c r="JOF37" s="1416"/>
      <c r="JOG37" s="1417"/>
      <c r="JOH37" s="1430"/>
      <c r="JOI37" s="1430"/>
      <c r="JOJ37" s="1430"/>
      <c r="JON37" s="1416"/>
      <c r="JOO37" s="1416"/>
      <c r="JOP37" s="1416"/>
      <c r="JOQ37" s="1417"/>
      <c r="JOR37" s="1430"/>
      <c r="JOS37" s="1430"/>
      <c r="JOT37" s="1430"/>
      <c r="JOX37" s="1416"/>
      <c r="JOY37" s="1416"/>
      <c r="JOZ37" s="1416"/>
      <c r="JPA37" s="1417"/>
      <c r="JPB37" s="1430"/>
      <c r="JPC37" s="1430"/>
      <c r="JPD37" s="1430"/>
      <c r="JPH37" s="1416"/>
      <c r="JPI37" s="1416"/>
      <c r="JPJ37" s="1416"/>
      <c r="JPK37" s="1417"/>
      <c r="JPL37" s="1430"/>
      <c r="JPM37" s="1430"/>
      <c r="JPN37" s="1430"/>
      <c r="JPR37" s="1416"/>
      <c r="JPS37" s="1416"/>
      <c r="JPT37" s="1416"/>
      <c r="JPU37" s="1417"/>
      <c r="JPV37" s="1430"/>
      <c r="JPW37" s="1430"/>
      <c r="JPX37" s="1430"/>
      <c r="JQB37" s="1416"/>
      <c r="JQC37" s="1416"/>
      <c r="JQD37" s="1416"/>
      <c r="JQE37" s="1417"/>
      <c r="JQF37" s="1430"/>
      <c r="JQG37" s="1430"/>
      <c r="JQH37" s="1430"/>
      <c r="JQL37" s="1416"/>
      <c r="JQM37" s="1416"/>
      <c r="JQN37" s="1416"/>
      <c r="JQO37" s="1417"/>
      <c r="JQP37" s="1430"/>
      <c r="JQQ37" s="1430"/>
      <c r="JQR37" s="1430"/>
      <c r="JQV37" s="1416"/>
      <c r="JQW37" s="1416"/>
      <c r="JQX37" s="1416"/>
      <c r="JQY37" s="1417"/>
      <c r="JQZ37" s="1430"/>
      <c r="JRA37" s="1430"/>
      <c r="JRB37" s="1430"/>
      <c r="JRF37" s="1416"/>
      <c r="JRG37" s="1416"/>
      <c r="JRH37" s="1416"/>
      <c r="JRI37" s="1417"/>
      <c r="JRJ37" s="1430"/>
      <c r="JRK37" s="1430"/>
      <c r="JRL37" s="1430"/>
      <c r="JRP37" s="1416"/>
      <c r="JRQ37" s="1416"/>
      <c r="JRR37" s="1416"/>
      <c r="JRS37" s="1417"/>
      <c r="JRT37" s="1430"/>
      <c r="JRU37" s="1430"/>
      <c r="JRV37" s="1430"/>
      <c r="JRZ37" s="1416"/>
      <c r="JSA37" s="1416"/>
      <c r="JSB37" s="1416"/>
      <c r="JSC37" s="1417"/>
      <c r="JSD37" s="1430"/>
      <c r="JSE37" s="1430"/>
      <c r="JSF37" s="1430"/>
      <c r="JSJ37" s="1416"/>
      <c r="JSK37" s="1416"/>
      <c r="JSL37" s="1416"/>
      <c r="JSM37" s="1417"/>
      <c r="JSN37" s="1430"/>
      <c r="JSO37" s="1430"/>
      <c r="JSP37" s="1430"/>
      <c r="JST37" s="1416"/>
      <c r="JSU37" s="1416"/>
      <c r="JSV37" s="1416"/>
      <c r="JSW37" s="1417"/>
      <c r="JSX37" s="1430"/>
      <c r="JSY37" s="1430"/>
      <c r="JSZ37" s="1430"/>
      <c r="JTD37" s="1416"/>
      <c r="JTE37" s="1416"/>
      <c r="JTF37" s="1416"/>
      <c r="JTG37" s="1417"/>
      <c r="JTH37" s="1430"/>
      <c r="JTI37" s="1430"/>
      <c r="JTJ37" s="1430"/>
      <c r="JTN37" s="1416"/>
      <c r="JTO37" s="1416"/>
      <c r="JTP37" s="1416"/>
      <c r="JTQ37" s="1417"/>
      <c r="JTR37" s="1430"/>
      <c r="JTS37" s="1430"/>
      <c r="JTT37" s="1430"/>
      <c r="JTX37" s="1416"/>
      <c r="JTY37" s="1416"/>
      <c r="JTZ37" s="1416"/>
      <c r="JUA37" s="1417"/>
      <c r="JUB37" s="1430"/>
      <c r="JUC37" s="1430"/>
      <c r="JUD37" s="1430"/>
      <c r="JUH37" s="1416"/>
      <c r="JUI37" s="1416"/>
      <c r="JUJ37" s="1416"/>
      <c r="JUK37" s="1417"/>
      <c r="JUL37" s="1430"/>
      <c r="JUM37" s="1430"/>
      <c r="JUN37" s="1430"/>
      <c r="JUR37" s="1416"/>
      <c r="JUS37" s="1416"/>
      <c r="JUT37" s="1416"/>
      <c r="JUU37" s="1417"/>
      <c r="JUV37" s="1430"/>
      <c r="JUW37" s="1430"/>
      <c r="JUX37" s="1430"/>
      <c r="JVB37" s="1416"/>
      <c r="JVC37" s="1416"/>
      <c r="JVD37" s="1416"/>
      <c r="JVE37" s="1417"/>
      <c r="JVF37" s="1430"/>
      <c r="JVG37" s="1430"/>
      <c r="JVH37" s="1430"/>
      <c r="JVL37" s="1416"/>
      <c r="JVM37" s="1416"/>
      <c r="JVN37" s="1416"/>
      <c r="JVO37" s="1417"/>
      <c r="JVP37" s="1430"/>
      <c r="JVQ37" s="1430"/>
      <c r="JVR37" s="1430"/>
      <c r="JVV37" s="1416"/>
      <c r="JVW37" s="1416"/>
      <c r="JVX37" s="1416"/>
      <c r="JVY37" s="1417"/>
      <c r="JVZ37" s="1430"/>
      <c r="JWA37" s="1430"/>
      <c r="JWB37" s="1430"/>
      <c r="JWF37" s="1416"/>
      <c r="JWG37" s="1416"/>
      <c r="JWH37" s="1416"/>
      <c r="JWI37" s="1417"/>
      <c r="JWJ37" s="1430"/>
      <c r="JWK37" s="1430"/>
      <c r="JWL37" s="1430"/>
      <c r="JWP37" s="1416"/>
      <c r="JWQ37" s="1416"/>
      <c r="JWR37" s="1416"/>
      <c r="JWS37" s="1417"/>
      <c r="JWT37" s="1430"/>
      <c r="JWU37" s="1430"/>
      <c r="JWV37" s="1430"/>
      <c r="JWZ37" s="1416"/>
      <c r="JXA37" s="1416"/>
      <c r="JXB37" s="1416"/>
      <c r="JXC37" s="1417"/>
      <c r="JXD37" s="1430"/>
      <c r="JXE37" s="1430"/>
      <c r="JXF37" s="1430"/>
      <c r="JXJ37" s="1416"/>
      <c r="JXK37" s="1416"/>
      <c r="JXL37" s="1416"/>
      <c r="JXM37" s="1417"/>
      <c r="JXN37" s="1430"/>
      <c r="JXO37" s="1430"/>
      <c r="JXP37" s="1430"/>
      <c r="JXT37" s="1416"/>
      <c r="JXU37" s="1416"/>
      <c r="JXV37" s="1416"/>
      <c r="JXW37" s="1417"/>
      <c r="JXX37" s="1430"/>
      <c r="JXY37" s="1430"/>
      <c r="JXZ37" s="1430"/>
      <c r="JYD37" s="1416"/>
      <c r="JYE37" s="1416"/>
      <c r="JYF37" s="1416"/>
      <c r="JYG37" s="1417"/>
      <c r="JYH37" s="1430"/>
      <c r="JYI37" s="1430"/>
      <c r="JYJ37" s="1430"/>
      <c r="JYN37" s="1416"/>
      <c r="JYO37" s="1416"/>
      <c r="JYP37" s="1416"/>
      <c r="JYQ37" s="1417"/>
      <c r="JYR37" s="1430"/>
      <c r="JYS37" s="1430"/>
      <c r="JYT37" s="1430"/>
      <c r="JYX37" s="1416"/>
      <c r="JYY37" s="1416"/>
      <c r="JYZ37" s="1416"/>
      <c r="JZA37" s="1417"/>
      <c r="JZB37" s="1430"/>
      <c r="JZC37" s="1430"/>
      <c r="JZD37" s="1430"/>
      <c r="JZH37" s="1416"/>
      <c r="JZI37" s="1416"/>
      <c r="JZJ37" s="1416"/>
      <c r="JZK37" s="1417"/>
      <c r="JZL37" s="1430"/>
      <c r="JZM37" s="1430"/>
      <c r="JZN37" s="1430"/>
      <c r="JZR37" s="1416"/>
      <c r="JZS37" s="1416"/>
      <c r="JZT37" s="1416"/>
      <c r="JZU37" s="1417"/>
      <c r="JZV37" s="1430"/>
      <c r="JZW37" s="1430"/>
      <c r="JZX37" s="1430"/>
      <c r="KAB37" s="1416"/>
      <c r="KAC37" s="1416"/>
      <c r="KAD37" s="1416"/>
      <c r="KAE37" s="1417"/>
      <c r="KAF37" s="1430"/>
      <c r="KAG37" s="1430"/>
      <c r="KAH37" s="1430"/>
      <c r="KAL37" s="1416"/>
      <c r="KAM37" s="1416"/>
      <c r="KAN37" s="1416"/>
      <c r="KAO37" s="1417"/>
      <c r="KAP37" s="1430"/>
      <c r="KAQ37" s="1430"/>
      <c r="KAR37" s="1430"/>
      <c r="KAV37" s="1416"/>
      <c r="KAW37" s="1416"/>
      <c r="KAX37" s="1416"/>
      <c r="KAY37" s="1417"/>
      <c r="KAZ37" s="1430"/>
      <c r="KBA37" s="1430"/>
      <c r="KBB37" s="1430"/>
      <c r="KBF37" s="1416"/>
      <c r="KBG37" s="1416"/>
      <c r="KBH37" s="1416"/>
      <c r="KBI37" s="1417"/>
      <c r="KBJ37" s="1430"/>
      <c r="KBK37" s="1430"/>
      <c r="KBL37" s="1430"/>
      <c r="KBP37" s="1416"/>
      <c r="KBQ37" s="1416"/>
      <c r="KBR37" s="1416"/>
      <c r="KBS37" s="1417"/>
      <c r="KBT37" s="1430"/>
      <c r="KBU37" s="1430"/>
      <c r="KBV37" s="1430"/>
      <c r="KBZ37" s="1416"/>
      <c r="KCA37" s="1416"/>
      <c r="KCB37" s="1416"/>
      <c r="KCC37" s="1417"/>
      <c r="KCD37" s="1430"/>
      <c r="KCE37" s="1430"/>
      <c r="KCF37" s="1430"/>
      <c r="KCJ37" s="1416"/>
      <c r="KCK37" s="1416"/>
      <c r="KCL37" s="1416"/>
      <c r="KCM37" s="1417"/>
      <c r="KCN37" s="1430"/>
      <c r="KCO37" s="1430"/>
      <c r="KCP37" s="1430"/>
      <c r="KCT37" s="1416"/>
      <c r="KCU37" s="1416"/>
      <c r="KCV37" s="1416"/>
      <c r="KCW37" s="1417"/>
      <c r="KCX37" s="1430"/>
      <c r="KCY37" s="1430"/>
      <c r="KCZ37" s="1430"/>
      <c r="KDD37" s="1416"/>
      <c r="KDE37" s="1416"/>
      <c r="KDF37" s="1416"/>
      <c r="KDG37" s="1417"/>
      <c r="KDH37" s="1430"/>
      <c r="KDI37" s="1430"/>
      <c r="KDJ37" s="1430"/>
      <c r="KDN37" s="1416"/>
      <c r="KDO37" s="1416"/>
      <c r="KDP37" s="1416"/>
      <c r="KDQ37" s="1417"/>
      <c r="KDR37" s="1430"/>
      <c r="KDS37" s="1430"/>
      <c r="KDT37" s="1430"/>
      <c r="KDX37" s="1416"/>
      <c r="KDY37" s="1416"/>
      <c r="KDZ37" s="1416"/>
      <c r="KEA37" s="1417"/>
      <c r="KEB37" s="1430"/>
      <c r="KEC37" s="1430"/>
      <c r="KED37" s="1430"/>
      <c r="KEH37" s="1416"/>
      <c r="KEI37" s="1416"/>
      <c r="KEJ37" s="1416"/>
      <c r="KEK37" s="1417"/>
      <c r="KEL37" s="1430"/>
      <c r="KEM37" s="1430"/>
      <c r="KEN37" s="1430"/>
      <c r="KER37" s="1416"/>
      <c r="KES37" s="1416"/>
      <c r="KET37" s="1416"/>
      <c r="KEU37" s="1417"/>
      <c r="KEV37" s="1430"/>
      <c r="KEW37" s="1430"/>
      <c r="KEX37" s="1430"/>
      <c r="KFB37" s="1416"/>
      <c r="KFC37" s="1416"/>
      <c r="KFD37" s="1416"/>
      <c r="KFE37" s="1417"/>
      <c r="KFF37" s="1430"/>
      <c r="KFG37" s="1430"/>
      <c r="KFH37" s="1430"/>
      <c r="KFL37" s="1416"/>
      <c r="KFM37" s="1416"/>
      <c r="KFN37" s="1416"/>
      <c r="KFO37" s="1417"/>
      <c r="KFP37" s="1430"/>
      <c r="KFQ37" s="1430"/>
      <c r="KFR37" s="1430"/>
      <c r="KFV37" s="1416"/>
      <c r="KFW37" s="1416"/>
      <c r="KFX37" s="1416"/>
      <c r="KFY37" s="1417"/>
      <c r="KFZ37" s="1430"/>
      <c r="KGA37" s="1430"/>
      <c r="KGB37" s="1430"/>
      <c r="KGF37" s="1416"/>
      <c r="KGG37" s="1416"/>
      <c r="KGH37" s="1416"/>
      <c r="KGI37" s="1417"/>
      <c r="KGJ37" s="1430"/>
      <c r="KGK37" s="1430"/>
      <c r="KGL37" s="1430"/>
      <c r="KGP37" s="1416"/>
      <c r="KGQ37" s="1416"/>
      <c r="KGR37" s="1416"/>
      <c r="KGS37" s="1417"/>
      <c r="KGT37" s="1430"/>
      <c r="KGU37" s="1430"/>
      <c r="KGV37" s="1430"/>
      <c r="KGZ37" s="1416"/>
      <c r="KHA37" s="1416"/>
      <c r="KHB37" s="1416"/>
      <c r="KHC37" s="1417"/>
      <c r="KHD37" s="1430"/>
      <c r="KHE37" s="1430"/>
      <c r="KHF37" s="1430"/>
      <c r="KHJ37" s="1416"/>
      <c r="KHK37" s="1416"/>
      <c r="KHL37" s="1416"/>
      <c r="KHM37" s="1417"/>
      <c r="KHN37" s="1430"/>
      <c r="KHO37" s="1430"/>
      <c r="KHP37" s="1430"/>
      <c r="KHT37" s="1416"/>
      <c r="KHU37" s="1416"/>
      <c r="KHV37" s="1416"/>
      <c r="KHW37" s="1417"/>
      <c r="KHX37" s="1430"/>
      <c r="KHY37" s="1430"/>
      <c r="KHZ37" s="1430"/>
      <c r="KID37" s="1416"/>
      <c r="KIE37" s="1416"/>
      <c r="KIF37" s="1416"/>
      <c r="KIG37" s="1417"/>
      <c r="KIH37" s="1430"/>
      <c r="KII37" s="1430"/>
      <c r="KIJ37" s="1430"/>
      <c r="KIN37" s="1416"/>
      <c r="KIO37" s="1416"/>
      <c r="KIP37" s="1416"/>
      <c r="KIQ37" s="1417"/>
      <c r="KIR37" s="1430"/>
      <c r="KIS37" s="1430"/>
      <c r="KIT37" s="1430"/>
      <c r="KIX37" s="1416"/>
      <c r="KIY37" s="1416"/>
      <c r="KIZ37" s="1416"/>
      <c r="KJA37" s="1417"/>
      <c r="KJB37" s="1430"/>
      <c r="KJC37" s="1430"/>
      <c r="KJD37" s="1430"/>
      <c r="KJH37" s="1416"/>
      <c r="KJI37" s="1416"/>
      <c r="KJJ37" s="1416"/>
      <c r="KJK37" s="1417"/>
      <c r="KJL37" s="1430"/>
      <c r="KJM37" s="1430"/>
      <c r="KJN37" s="1430"/>
      <c r="KJR37" s="1416"/>
      <c r="KJS37" s="1416"/>
      <c r="KJT37" s="1416"/>
      <c r="KJU37" s="1417"/>
      <c r="KJV37" s="1430"/>
      <c r="KJW37" s="1430"/>
      <c r="KJX37" s="1430"/>
      <c r="KKB37" s="1416"/>
      <c r="KKC37" s="1416"/>
      <c r="KKD37" s="1416"/>
      <c r="KKE37" s="1417"/>
      <c r="KKF37" s="1430"/>
      <c r="KKG37" s="1430"/>
      <c r="KKH37" s="1430"/>
      <c r="KKL37" s="1416"/>
      <c r="KKM37" s="1416"/>
      <c r="KKN37" s="1416"/>
      <c r="KKO37" s="1417"/>
      <c r="KKP37" s="1430"/>
      <c r="KKQ37" s="1430"/>
      <c r="KKR37" s="1430"/>
      <c r="KKV37" s="1416"/>
      <c r="KKW37" s="1416"/>
      <c r="KKX37" s="1416"/>
      <c r="KKY37" s="1417"/>
      <c r="KKZ37" s="1430"/>
      <c r="KLA37" s="1430"/>
      <c r="KLB37" s="1430"/>
      <c r="KLF37" s="1416"/>
      <c r="KLG37" s="1416"/>
      <c r="KLH37" s="1416"/>
      <c r="KLI37" s="1417"/>
      <c r="KLJ37" s="1430"/>
      <c r="KLK37" s="1430"/>
      <c r="KLL37" s="1430"/>
      <c r="KLP37" s="1416"/>
      <c r="KLQ37" s="1416"/>
      <c r="KLR37" s="1416"/>
      <c r="KLS37" s="1417"/>
      <c r="KLT37" s="1430"/>
      <c r="KLU37" s="1430"/>
      <c r="KLV37" s="1430"/>
      <c r="KLZ37" s="1416"/>
      <c r="KMA37" s="1416"/>
      <c r="KMB37" s="1416"/>
      <c r="KMC37" s="1417"/>
      <c r="KMD37" s="1430"/>
      <c r="KME37" s="1430"/>
      <c r="KMF37" s="1430"/>
      <c r="KMJ37" s="1416"/>
      <c r="KMK37" s="1416"/>
      <c r="KML37" s="1416"/>
      <c r="KMM37" s="1417"/>
      <c r="KMN37" s="1430"/>
      <c r="KMO37" s="1430"/>
      <c r="KMP37" s="1430"/>
      <c r="KMT37" s="1416"/>
      <c r="KMU37" s="1416"/>
      <c r="KMV37" s="1416"/>
      <c r="KMW37" s="1417"/>
      <c r="KMX37" s="1430"/>
      <c r="KMY37" s="1430"/>
      <c r="KMZ37" s="1430"/>
      <c r="KND37" s="1416"/>
      <c r="KNE37" s="1416"/>
      <c r="KNF37" s="1416"/>
      <c r="KNG37" s="1417"/>
      <c r="KNH37" s="1430"/>
      <c r="KNI37" s="1430"/>
      <c r="KNJ37" s="1430"/>
      <c r="KNN37" s="1416"/>
      <c r="KNO37" s="1416"/>
      <c r="KNP37" s="1416"/>
      <c r="KNQ37" s="1417"/>
      <c r="KNR37" s="1430"/>
      <c r="KNS37" s="1430"/>
      <c r="KNT37" s="1430"/>
      <c r="KNX37" s="1416"/>
      <c r="KNY37" s="1416"/>
      <c r="KNZ37" s="1416"/>
      <c r="KOA37" s="1417"/>
      <c r="KOB37" s="1430"/>
      <c r="KOC37" s="1430"/>
      <c r="KOD37" s="1430"/>
      <c r="KOH37" s="1416"/>
      <c r="KOI37" s="1416"/>
      <c r="KOJ37" s="1416"/>
      <c r="KOK37" s="1417"/>
      <c r="KOL37" s="1430"/>
      <c r="KOM37" s="1430"/>
      <c r="KON37" s="1430"/>
      <c r="KOR37" s="1416"/>
      <c r="KOS37" s="1416"/>
      <c r="KOT37" s="1416"/>
      <c r="KOU37" s="1417"/>
      <c r="KOV37" s="1430"/>
      <c r="KOW37" s="1430"/>
      <c r="KOX37" s="1430"/>
      <c r="KPB37" s="1416"/>
      <c r="KPC37" s="1416"/>
      <c r="KPD37" s="1416"/>
      <c r="KPE37" s="1417"/>
      <c r="KPF37" s="1430"/>
      <c r="KPG37" s="1430"/>
      <c r="KPH37" s="1430"/>
      <c r="KPL37" s="1416"/>
      <c r="KPM37" s="1416"/>
      <c r="KPN37" s="1416"/>
      <c r="KPO37" s="1417"/>
      <c r="KPP37" s="1430"/>
      <c r="KPQ37" s="1430"/>
      <c r="KPR37" s="1430"/>
      <c r="KPV37" s="1416"/>
      <c r="KPW37" s="1416"/>
      <c r="KPX37" s="1416"/>
      <c r="KPY37" s="1417"/>
      <c r="KPZ37" s="1430"/>
      <c r="KQA37" s="1430"/>
      <c r="KQB37" s="1430"/>
      <c r="KQF37" s="1416"/>
      <c r="KQG37" s="1416"/>
      <c r="KQH37" s="1416"/>
      <c r="KQI37" s="1417"/>
      <c r="KQJ37" s="1430"/>
      <c r="KQK37" s="1430"/>
      <c r="KQL37" s="1430"/>
      <c r="KQP37" s="1416"/>
      <c r="KQQ37" s="1416"/>
      <c r="KQR37" s="1416"/>
      <c r="KQS37" s="1417"/>
      <c r="KQT37" s="1430"/>
      <c r="KQU37" s="1430"/>
      <c r="KQV37" s="1430"/>
      <c r="KQZ37" s="1416"/>
      <c r="KRA37" s="1416"/>
      <c r="KRB37" s="1416"/>
      <c r="KRC37" s="1417"/>
      <c r="KRD37" s="1430"/>
      <c r="KRE37" s="1430"/>
      <c r="KRF37" s="1430"/>
      <c r="KRJ37" s="1416"/>
      <c r="KRK37" s="1416"/>
      <c r="KRL37" s="1416"/>
      <c r="KRM37" s="1417"/>
      <c r="KRN37" s="1430"/>
      <c r="KRO37" s="1430"/>
      <c r="KRP37" s="1430"/>
      <c r="KRT37" s="1416"/>
      <c r="KRU37" s="1416"/>
      <c r="KRV37" s="1416"/>
      <c r="KRW37" s="1417"/>
      <c r="KRX37" s="1430"/>
      <c r="KRY37" s="1430"/>
      <c r="KRZ37" s="1430"/>
      <c r="KSD37" s="1416"/>
      <c r="KSE37" s="1416"/>
      <c r="KSF37" s="1416"/>
      <c r="KSG37" s="1417"/>
      <c r="KSH37" s="1430"/>
      <c r="KSI37" s="1430"/>
      <c r="KSJ37" s="1430"/>
      <c r="KSN37" s="1416"/>
      <c r="KSO37" s="1416"/>
      <c r="KSP37" s="1416"/>
      <c r="KSQ37" s="1417"/>
      <c r="KSR37" s="1430"/>
      <c r="KSS37" s="1430"/>
      <c r="KST37" s="1430"/>
      <c r="KSX37" s="1416"/>
      <c r="KSY37" s="1416"/>
      <c r="KSZ37" s="1416"/>
      <c r="KTA37" s="1417"/>
      <c r="KTB37" s="1430"/>
      <c r="KTC37" s="1430"/>
      <c r="KTD37" s="1430"/>
      <c r="KTH37" s="1416"/>
      <c r="KTI37" s="1416"/>
      <c r="KTJ37" s="1416"/>
      <c r="KTK37" s="1417"/>
      <c r="KTL37" s="1430"/>
      <c r="KTM37" s="1430"/>
      <c r="KTN37" s="1430"/>
      <c r="KTR37" s="1416"/>
      <c r="KTS37" s="1416"/>
      <c r="KTT37" s="1416"/>
      <c r="KTU37" s="1417"/>
      <c r="KTV37" s="1430"/>
      <c r="KTW37" s="1430"/>
      <c r="KTX37" s="1430"/>
      <c r="KUB37" s="1416"/>
      <c r="KUC37" s="1416"/>
      <c r="KUD37" s="1416"/>
      <c r="KUE37" s="1417"/>
      <c r="KUF37" s="1430"/>
      <c r="KUG37" s="1430"/>
      <c r="KUH37" s="1430"/>
      <c r="KUL37" s="1416"/>
      <c r="KUM37" s="1416"/>
      <c r="KUN37" s="1416"/>
      <c r="KUO37" s="1417"/>
      <c r="KUP37" s="1430"/>
      <c r="KUQ37" s="1430"/>
      <c r="KUR37" s="1430"/>
      <c r="KUV37" s="1416"/>
      <c r="KUW37" s="1416"/>
      <c r="KUX37" s="1416"/>
      <c r="KUY37" s="1417"/>
      <c r="KUZ37" s="1430"/>
      <c r="KVA37" s="1430"/>
      <c r="KVB37" s="1430"/>
      <c r="KVF37" s="1416"/>
      <c r="KVG37" s="1416"/>
      <c r="KVH37" s="1416"/>
      <c r="KVI37" s="1417"/>
      <c r="KVJ37" s="1430"/>
      <c r="KVK37" s="1430"/>
      <c r="KVL37" s="1430"/>
      <c r="KVP37" s="1416"/>
      <c r="KVQ37" s="1416"/>
      <c r="KVR37" s="1416"/>
      <c r="KVS37" s="1417"/>
      <c r="KVT37" s="1430"/>
      <c r="KVU37" s="1430"/>
      <c r="KVV37" s="1430"/>
      <c r="KVZ37" s="1416"/>
      <c r="KWA37" s="1416"/>
      <c r="KWB37" s="1416"/>
      <c r="KWC37" s="1417"/>
      <c r="KWD37" s="1430"/>
      <c r="KWE37" s="1430"/>
      <c r="KWF37" s="1430"/>
      <c r="KWJ37" s="1416"/>
      <c r="KWK37" s="1416"/>
      <c r="KWL37" s="1416"/>
      <c r="KWM37" s="1417"/>
      <c r="KWN37" s="1430"/>
      <c r="KWO37" s="1430"/>
      <c r="KWP37" s="1430"/>
      <c r="KWT37" s="1416"/>
      <c r="KWU37" s="1416"/>
      <c r="KWV37" s="1416"/>
      <c r="KWW37" s="1417"/>
      <c r="KWX37" s="1430"/>
      <c r="KWY37" s="1430"/>
      <c r="KWZ37" s="1430"/>
      <c r="KXD37" s="1416"/>
      <c r="KXE37" s="1416"/>
      <c r="KXF37" s="1416"/>
      <c r="KXG37" s="1417"/>
      <c r="KXH37" s="1430"/>
      <c r="KXI37" s="1430"/>
      <c r="KXJ37" s="1430"/>
      <c r="KXN37" s="1416"/>
      <c r="KXO37" s="1416"/>
      <c r="KXP37" s="1416"/>
      <c r="KXQ37" s="1417"/>
      <c r="KXR37" s="1430"/>
      <c r="KXS37" s="1430"/>
      <c r="KXT37" s="1430"/>
      <c r="KXX37" s="1416"/>
      <c r="KXY37" s="1416"/>
      <c r="KXZ37" s="1416"/>
      <c r="KYA37" s="1417"/>
      <c r="KYB37" s="1430"/>
      <c r="KYC37" s="1430"/>
      <c r="KYD37" s="1430"/>
      <c r="KYH37" s="1416"/>
      <c r="KYI37" s="1416"/>
      <c r="KYJ37" s="1416"/>
      <c r="KYK37" s="1417"/>
      <c r="KYL37" s="1430"/>
      <c r="KYM37" s="1430"/>
      <c r="KYN37" s="1430"/>
      <c r="KYR37" s="1416"/>
      <c r="KYS37" s="1416"/>
      <c r="KYT37" s="1416"/>
      <c r="KYU37" s="1417"/>
      <c r="KYV37" s="1430"/>
      <c r="KYW37" s="1430"/>
      <c r="KYX37" s="1430"/>
      <c r="KZB37" s="1416"/>
      <c r="KZC37" s="1416"/>
      <c r="KZD37" s="1416"/>
      <c r="KZE37" s="1417"/>
      <c r="KZF37" s="1430"/>
      <c r="KZG37" s="1430"/>
      <c r="KZH37" s="1430"/>
      <c r="KZL37" s="1416"/>
      <c r="KZM37" s="1416"/>
      <c r="KZN37" s="1416"/>
      <c r="KZO37" s="1417"/>
      <c r="KZP37" s="1430"/>
      <c r="KZQ37" s="1430"/>
      <c r="KZR37" s="1430"/>
      <c r="KZV37" s="1416"/>
      <c r="KZW37" s="1416"/>
      <c r="KZX37" s="1416"/>
      <c r="KZY37" s="1417"/>
      <c r="KZZ37" s="1430"/>
      <c r="LAA37" s="1430"/>
      <c r="LAB37" s="1430"/>
      <c r="LAF37" s="1416"/>
      <c r="LAG37" s="1416"/>
      <c r="LAH37" s="1416"/>
      <c r="LAI37" s="1417"/>
      <c r="LAJ37" s="1430"/>
      <c r="LAK37" s="1430"/>
      <c r="LAL37" s="1430"/>
      <c r="LAP37" s="1416"/>
      <c r="LAQ37" s="1416"/>
      <c r="LAR37" s="1416"/>
      <c r="LAS37" s="1417"/>
      <c r="LAT37" s="1430"/>
      <c r="LAU37" s="1430"/>
      <c r="LAV37" s="1430"/>
      <c r="LAZ37" s="1416"/>
      <c r="LBA37" s="1416"/>
      <c r="LBB37" s="1416"/>
      <c r="LBC37" s="1417"/>
      <c r="LBD37" s="1430"/>
      <c r="LBE37" s="1430"/>
      <c r="LBF37" s="1430"/>
      <c r="LBJ37" s="1416"/>
      <c r="LBK37" s="1416"/>
      <c r="LBL37" s="1416"/>
      <c r="LBM37" s="1417"/>
      <c r="LBN37" s="1430"/>
      <c r="LBO37" s="1430"/>
      <c r="LBP37" s="1430"/>
      <c r="LBT37" s="1416"/>
      <c r="LBU37" s="1416"/>
      <c r="LBV37" s="1416"/>
      <c r="LBW37" s="1417"/>
      <c r="LBX37" s="1430"/>
      <c r="LBY37" s="1430"/>
      <c r="LBZ37" s="1430"/>
      <c r="LCD37" s="1416"/>
      <c r="LCE37" s="1416"/>
      <c r="LCF37" s="1416"/>
      <c r="LCG37" s="1417"/>
      <c r="LCH37" s="1430"/>
      <c r="LCI37" s="1430"/>
      <c r="LCJ37" s="1430"/>
      <c r="LCN37" s="1416"/>
      <c r="LCO37" s="1416"/>
      <c r="LCP37" s="1416"/>
      <c r="LCQ37" s="1417"/>
      <c r="LCR37" s="1430"/>
      <c r="LCS37" s="1430"/>
      <c r="LCT37" s="1430"/>
      <c r="LCX37" s="1416"/>
      <c r="LCY37" s="1416"/>
      <c r="LCZ37" s="1416"/>
      <c r="LDA37" s="1417"/>
      <c r="LDB37" s="1430"/>
      <c r="LDC37" s="1430"/>
      <c r="LDD37" s="1430"/>
      <c r="LDH37" s="1416"/>
      <c r="LDI37" s="1416"/>
      <c r="LDJ37" s="1416"/>
      <c r="LDK37" s="1417"/>
      <c r="LDL37" s="1430"/>
      <c r="LDM37" s="1430"/>
      <c r="LDN37" s="1430"/>
      <c r="LDR37" s="1416"/>
      <c r="LDS37" s="1416"/>
      <c r="LDT37" s="1416"/>
      <c r="LDU37" s="1417"/>
      <c r="LDV37" s="1430"/>
      <c r="LDW37" s="1430"/>
      <c r="LDX37" s="1430"/>
      <c r="LEB37" s="1416"/>
      <c r="LEC37" s="1416"/>
      <c r="LED37" s="1416"/>
      <c r="LEE37" s="1417"/>
      <c r="LEF37" s="1430"/>
      <c r="LEG37" s="1430"/>
      <c r="LEH37" s="1430"/>
      <c r="LEL37" s="1416"/>
      <c r="LEM37" s="1416"/>
      <c r="LEN37" s="1416"/>
      <c r="LEO37" s="1417"/>
      <c r="LEP37" s="1430"/>
      <c r="LEQ37" s="1430"/>
      <c r="LER37" s="1430"/>
      <c r="LEV37" s="1416"/>
      <c r="LEW37" s="1416"/>
      <c r="LEX37" s="1416"/>
      <c r="LEY37" s="1417"/>
      <c r="LEZ37" s="1430"/>
      <c r="LFA37" s="1430"/>
      <c r="LFB37" s="1430"/>
      <c r="LFF37" s="1416"/>
      <c r="LFG37" s="1416"/>
      <c r="LFH37" s="1416"/>
      <c r="LFI37" s="1417"/>
      <c r="LFJ37" s="1430"/>
      <c r="LFK37" s="1430"/>
      <c r="LFL37" s="1430"/>
      <c r="LFP37" s="1416"/>
      <c r="LFQ37" s="1416"/>
      <c r="LFR37" s="1416"/>
      <c r="LFS37" s="1417"/>
      <c r="LFT37" s="1430"/>
      <c r="LFU37" s="1430"/>
      <c r="LFV37" s="1430"/>
      <c r="LFZ37" s="1416"/>
      <c r="LGA37" s="1416"/>
      <c r="LGB37" s="1416"/>
      <c r="LGC37" s="1417"/>
      <c r="LGD37" s="1430"/>
      <c r="LGE37" s="1430"/>
      <c r="LGF37" s="1430"/>
      <c r="LGJ37" s="1416"/>
      <c r="LGK37" s="1416"/>
      <c r="LGL37" s="1416"/>
      <c r="LGM37" s="1417"/>
      <c r="LGN37" s="1430"/>
      <c r="LGO37" s="1430"/>
      <c r="LGP37" s="1430"/>
      <c r="LGT37" s="1416"/>
      <c r="LGU37" s="1416"/>
      <c r="LGV37" s="1416"/>
      <c r="LGW37" s="1417"/>
      <c r="LGX37" s="1430"/>
      <c r="LGY37" s="1430"/>
      <c r="LGZ37" s="1430"/>
      <c r="LHD37" s="1416"/>
      <c r="LHE37" s="1416"/>
      <c r="LHF37" s="1416"/>
      <c r="LHG37" s="1417"/>
      <c r="LHH37" s="1430"/>
      <c r="LHI37" s="1430"/>
      <c r="LHJ37" s="1430"/>
      <c r="LHN37" s="1416"/>
      <c r="LHO37" s="1416"/>
      <c r="LHP37" s="1416"/>
      <c r="LHQ37" s="1417"/>
      <c r="LHR37" s="1430"/>
      <c r="LHS37" s="1430"/>
      <c r="LHT37" s="1430"/>
      <c r="LHX37" s="1416"/>
      <c r="LHY37" s="1416"/>
      <c r="LHZ37" s="1416"/>
      <c r="LIA37" s="1417"/>
      <c r="LIB37" s="1430"/>
      <c r="LIC37" s="1430"/>
      <c r="LID37" s="1430"/>
      <c r="LIH37" s="1416"/>
      <c r="LII37" s="1416"/>
      <c r="LIJ37" s="1416"/>
      <c r="LIK37" s="1417"/>
      <c r="LIL37" s="1430"/>
      <c r="LIM37" s="1430"/>
      <c r="LIN37" s="1430"/>
      <c r="LIR37" s="1416"/>
      <c r="LIS37" s="1416"/>
      <c r="LIT37" s="1416"/>
      <c r="LIU37" s="1417"/>
      <c r="LIV37" s="1430"/>
      <c r="LIW37" s="1430"/>
      <c r="LIX37" s="1430"/>
      <c r="LJB37" s="1416"/>
      <c r="LJC37" s="1416"/>
      <c r="LJD37" s="1416"/>
      <c r="LJE37" s="1417"/>
      <c r="LJF37" s="1430"/>
      <c r="LJG37" s="1430"/>
      <c r="LJH37" s="1430"/>
      <c r="LJL37" s="1416"/>
      <c r="LJM37" s="1416"/>
      <c r="LJN37" s="1416"/>
      <c r="LJO37" s="1417"/>
      <c r="LJP37" s="1430"/>
      <c r="LJQ37" s="1430"/>
      <c r="LJR37" s="1430"/>
      <c r="LJV37" s="1416"/>
      <c r="LJW37" s="1416"/>
      <c r="LJX37" s="1416"/>
      <c r="LJY37" s="1417"/>
      <c r="LJZ37" s="1430"/>
      <c r="LKA37" s="1430"/>
      <c r="LKB37" s="1430"/>
      <c r="LKF37" s="1416"/>
      <c r="LKG37" s="1416"/>
      <c r="LKH37" s="1416"/>
      <c r="LKI37" s="1417"/>
      <c r="LKJ37" s="1430"/>
      <c r="LKK37" s="1430"/>
      <c r="LKL37" s="1430"/>
      <c r="LKP37" s="1416"/>
      <c r="LKQ37" s="1416"/>
      <c r="LKR37" s="1416"/>
      <c r="LKS37" s="1417"/>
      <c r="LKT37" s="1430"/>
      <c r="LKU37" s="1430"/>
      <c r="LKV37" s="1430"/>
      <c r="LKZ37" s="1416"/>
      <c r="LLA37" s="1416"/>
      <c r="LLB37" s="1416"/>
      <c r="LLC37" s="1417"/>
      <c r="LLD37" s="1430"/>
      <c r="LLE37" s="1430"/>
      <c r="LLF37" s="1430"/>
      <c r="LLJ37" s="1416"/>
      <c r="LLK37" s="1416"/>
      <c r="LLL37" s="1416"/>
      <c r="LLM37" s="1417"/>
      <c r="LLN37" s="1430"/>
      <c r="LLO37" s="1430"/>
      <c r="LLP37" s="1430"/>
      <c r="LLT37" s="1416"/>
      <c r="LLU37" s="1416"/>
      <c r="LLV37" s="1416"/>
      <c r="LLW37" s="1417"/>
      <c r="LLX37" s="1430"/>
      <c r="LLY37" s="1430"/>
      <c r="LLZ37" s="1430"/>
      <c r="LMD37" s="1416"/>
      <c r="LME37" s="1416"/>
      <c r="LMF37" s="1416"/>
      <c r="LMG37" s="1417"/>
      <c r="LMH37" s="1430"/>
      <c r="LMI37" s="1430"/>
      <c r="LMJ37" s="1430"/>
      <c r="LMN37" s="1416"/>
      <c r="LMO37" s="1416"/>
      <c r="LMP37" s="1416"/>
      <c r="LMQ37" s="1417"/>
      <c r="LMR37" s="1430"/>
      <c r="LMS37" s="1430"/>
      <c r="LMT37" s="1430"/>
      <c r="LMX37" s="1416"/>
      <c r="LMY37" s="1416"/>
      <c r="LMZ37" s="1416"/>
      <c r="LNA37" s="1417"/>
      <c r="LNB37" s="1430"/>
      <c r="LNC37" s="1430"/>
      <c r="LND37" s="1430"/>
      <c r="LNH37" s="1416"/>
      <c r="LNI37" s="1416"/>
      <c r="LNJ37" s="1416"/>
      <c r="LNK37" s="1417"/>
      <c r="LNL37" s="1430"/>
      <c r="LNM37" s="1430"/>
      <c r="LNN37" s="1430"/>
      <c r="LNR37" s="1416"/>
      <c r="LNS37" s="1416"/>
      <c r="LNT37" s="1416"/>
      <c r="LNU37" s="1417"/>
      <c r="LNV37" s="1430"/>
      <c r="LNW37" s="1430"/>
      <c r="LNX37" s="1430"/>
      <c r="LOB37" s="1416"/>
      <c r="LOC37" s="1416"/>
      <c r="LOD37" s="1416"/>
      <c r="LOE37" s="1417"/>
      <c r="LOF37" s="1430"/>
      <c r="LOG37" s="1430"/>
      <c r="LOH37" s="1430"/>
      <c r="LOL37" s="1416"/>
      <c r="LOM37" s="1416"/>
      <c r="LON37" s="1416"/>
      <c r="LOO37" s="1417"/>
      <c r="LOP37" s="1430"/>
      <c r="LOQ37" s="1430"/>
      <c r="LOR37" s="1430"/>
      <c r="LOV37" s="1416"/>
      <c r="LOW37" s="1416"/>
      <c r="LOX37" s="1416"/>
      <c r="LOY37" s="1417"/>
      <c r="LOZ37" s="1430"/>
      <c r="LPA37" s="1430"/>
      <c r="LPB37" s="1430"/>
      <c r="LPF37" s="1416"/>
      <c r="LPG37" s="1416"/>
      <c r="LPH37" s="1416"/>
      <c r="LPI37" s="1417"/>
      <c r="LPJ37" s="1430"/>
      <c r="LPK37" s="1430"/>
      <c r="LPL37" s="1430"/>
      <c r="LPP37" s="1416"/>
      <c r="LPQ37" s="1416"/>
      <c r="LPR37" s="1416"/>
      <c r="LPS37" s="1417"/>
      <c r="LPT37" s="1430"/>
      <c r="LPU37" s="1430"/>
      <c r="LPV37" s="1430"/>
      <c r="LPZ37" s="1416"/>
      <c r="LQA37" s="1416"/>
      <c r="LQB37" s="1416"/>
      <c r="LQC37" s="1417"/>
      <c r="LQD37" s="1430"/>
      <c r="LQE37" s="1430"/>
      <c r="LQF37" s="1430"/>
      <c r="LQJ37" s="1416"/>
      <c r="LQK37" s="1416"/>
      <c r="LQL37" s="1416"/>
      <c r="LQM37" s="1417"/>
      <c r="LQN37" s="1430"/>
      <c r="LQO37" s="1430"/>
      <c r="LQP37" s="1430"/>
      <c r="LQT37" s="1416"/>
      <c r="LQU37" s="1416"/>
      <c r="LQV37" s="1416"/>
      <c r="LQW37" s="1417"/>
      <c r="LQX37" s="1430"/>
      <c r="LQY37" s="1430"/>
      <c r="LQZ37" s="1430"/>
      <c r="LRD37" s="1416"/>
      <c r="LRE37" s="1416"/>
      <c r="LRF37" s="1416"/>
      <c r="LRG37" s="1417"/>
      <c r="LRH37" s="1430"/>
      <c r="LRI37" s="1430"/>
      <c r="LRJ37" s="1430"/>
      <c r="LRN37" s="1416"/>
      <c r="LRO37" s="1416"/>
      <c r="LRP37" s="1416"/>
      <c r="LRQ37" s="1417"/>
      <c r="LRR37" s="1430"/>
      <c r="LRS37" s="1430"/>
      <c r="LRT37" s="1430"/>
      <c r="LRX37" s="1416"/>
      <c r="LRY37" s="1416"/>
      <c r="LRZ37" s="1416"/>
      <c r="LSA37" s="1417"/>
      <c r="LSB37" s="1430"/>
      <c r="LSC37" s="1430"/>
      <c r="LSD37" s="1430"/>
      <c r="LSH37" s="1416"/>
      <c r="LSI37" s="1416"/>
      <c r="LSJ37" s="1416"/>
      <c r="LSK37" s="1417"/>
      <c r="LSL37" s="1430"/>
      <c r="LSM37" s="1430"/>
      <c r="LSN37" s="1430"/>
      <c r="LSR37" s="1416"/>
      <c r="LSS37" s="1416"/>
      <c r="LST37" s="1416"/>
      <c r="LSU37" s="1417"/>
      <c r="LSV37" s="1430"/>
      <c r="LSW37" s="1430"/>
      <c r="LSX37" s="1430"/>
      <c r="LTB37" s="1416"/>
      <c r="LTC37" s="1416"/>
      <c r="LTD37" s="1416"/>
      <c r="LTE37" s="1417"/>
      <c r="LTF37" s="1430"/>
      <c r="LTG37" s="1430"/>
      <c r="LTH37" s="1430"/>
      <c r="LTL37" s="1416"/>
      <c r="LTM37" s="1416"/>
      <c r="LTN37" s="1416"/>
      <c r="LTO37" s="1417"/>
      <c r="LTP37" s="1430"/>
      <c r="LTQ37" s="1430"/>
      <c r="LTR37" s="1430"/>
      <c r="LTV37" s="1416"/>
      <c r="LTW37" s="1416"/>
      <c r="LTX37" s="1416"/>
      <c r="LTY37" s="1417"/>
      <c r="LTZ37" s="1430"/>
      <c r="LUA37" s="1430"/>
      <c r="LUB37" s="1430"/>
      <c r="LUF37" s="1416"/>
      <c r="LUG37" s="1416"/>
      <c r="LUH37" s="1416"/>
      <c r="LUI37" s="1417"/>
      <c r="LUJ37" s="1430"/>
      <c r="LUK37" s="1430"/>
      <c r="LUL37" s="1430"/>
      <c r="LUP37" s="1416"/>
      <c r="LUQ37" s="1416"/>
      <c r="LUR37" s="1416"/>
      <c r="LUS37" s="1417"/>
      <c r="LUT37" s="1430"/>
      <c r="LUU37" s="1430"/>
      <c r="LUV37" s="1430"/>
      <c r="LUZ37" s="1416"/>
      <c r="LVA37" s="1416"/>
      <c r="LVB37" s="1416"/>
      <c r="LVC37" s="1417"/>
      <c r="LVD37" s="1430"/>
      <c r="LVE37" s="1430"/>
      <c r="LVF37" s="1430"/>
      <c r="LVJ37" s="1416"/>
      <c r="LVK37" s="1416"/>
      <c r="LVL37" s="1416"/>
      <c r="LVM37" s="1417"/>
      <c r="LVN37" s="1430"/>
      <c r="LVO37" s="1430"/>
      <c r="LVP37" s="1430"/>
      <c r="LVT37" s="1416"/>
      <c r="LVU37" s="1416"/>
      <c r="LVV37" s="1416"/>
      <c r="LVW37" s="1417"/>
      <c r="LVX37" s="1430"/>
      <c r="LVY37" s="1430"/>
      <c r="LVZ37" s="1430"/>
      <c r="LWD37" s="1416"/>
      <c r="LWE37" s="1416"/>
      <c r="LWF37" s="1416"/>
      <c r="LWG37" s="1417"/>
      <c r="LWH37" s="1430"/>
      <c r="LWI37" s="1430"/>
      <c r="LWJ37" s="1430"/>
      <c r="LWN37" s="1416"/>
      <c r="LWO37" s="1416"/>
      <c r="LWP37" s="1416"/>
      <c r="LWQ37" s="1417"/>
      <c r="LWR37" s="1430"/>
      <c r="LWS37" s="1430"/>
      <c r="LWT37" s="1430"/>
      <c r="LWX37" s="1416"/>
      <c r="LWY37" s="1416"/>
      <c r="LWZ37" s="1416"/>
      <c r="LXA37" s="1417"/>
      <c r="LXB37" s="1430"/>
      <c r="LXC37" s="1430"/>
      <c r="LXD37" s="1430"/>
      <c r="LXH37" s="1416"/>
      <c r="LXI37" s="1416"/>
      <c r="LXJ37" s="1416"/>
      <c r="LXK37" s="1417"/>
      <c r="LXL37" s="1430"/>
      <c r="LXM37" s="1430"/>
      <c r="LXN37" s="1430"/>
      <c r="LXR37" s="1416"/>
      <c r="LXS37" s="1416"/>
      <c r="LXT37" s="1416"/>
      <c r="LXU37" s="1417"/>
      <c r="LXV37" s="1430"/>
      <c r="LXW37" s="1430"/>
      <c r="LXX37" s="1430"/>
      <c r="LYB37" s="1416"/>
      <c r="LYC37" s="1416"/>
      <c r="LYD37" s="1416"/>
      <c r="LYE37" s="1417"/>
      <c r="LYF37" s="1430"/>
      <c r="LYG37" s="1430"/>
      <c r="LYH37" s="1430"/>
      <c r="LYL37" s="1416"/>
      <c r="LYM37" s="1416"/>
      <c r="LYN37" s="1416"/>
      <c r="LYO37" s="1417"/>
      <c r="LYP37" s="1430"/>
      <c r="LYQ37" s="1430"/>
      <c r="LYR37" s="1430"/>
      <c r="LYV37" s="1416"/>
      <c r="LYW37" s="1416"/>
      <c r="LYX37" s="1416"/>
      <c r="LYY37" s="1417"/>
      <c r="LYZ37" s="1430"/>
      <c r="LZA37" s="1430"/>
      <c r="LZB37" s="1430"/>
      <c r="LZF37" s="1416"/>
      <c r="LZG37" s="1416"/>
      <c r="LZH37" s="1416"/>
      <c r="LZI37" s="1417"/>
      <c r="LZJ37" s="1430"/>
      <c r="LZK37" s="1430"/>
      <c r="LZL37" s="1430"/>
      <c r="LZP37" s="1416"/>
      <c r="LZQ37" s="1416"/>
      <c r="LZR37" s="1416"/>
      <c r="LZS37" s="1417"/>
      <c r="LZT37" s="1430"/>
      <c r="LZU37" s="1430"/>
      <c r="LZV37" s="1430"/>
      <c r="LZZ37" s="1416"/>
      <c r="MAA37" s="1416"/>
      <c r="MAB37" s="1416"/>
      <c r="MAC37" s="1417"/>
      <c r="MAD37" s="1430"/>
      <c r="MAE37" s="1430"/>
      <c r="MAF37" s="1430"/>
      <c r="MAJ37" s="1416"/>
      <c r="MAK37" s="1416"/>
      <c r="MAL37" s="1416"/>
      <c r="MAM37" s="1417"/>
      <c r="MAN37" s="1430"/>
      <c r="MAO37" s="1430"/>
      <c r="MAP37" s="1430"/>
      <c r="MAT37" s="1416"/>
      <c r="MAU37" s="1416"/>
      <c r="MAV37" s="1416"/>
      <c r="MAW37" s="1417"/>
      <c r="MAX37" s="1430"/>
      <c r="MAY37" s="1430"/>
      <c r="MAZ37" s="1430"/>
      <c r="MBD37" s="1416"/>
      <c r="MBE37" s="1416"/>
      <c r="MBF37" s="1416"/>
      <c r="MBG37" s="1417"/>
      <c r="MBH37" s="1430"/>
      <c r="MBI37" s="1430"/>
      <c r="MBJ37" s="1430"/>
      <c r="MBN37" s="1416"/>
      <c r="MBO37" s="1416"/>
      <c r="MBP37" s="1416"/>
      <c r="MBQ37" s="1417"/>
      <c r="MBR37" s="1430"/>
      <c r="MBS37" s="1430"/>
      <c r="MBT37" s="1430"/>
      <c r="MBX37" s="1416"/>
      <c r="MBY37" s="1416"/>
      <c r="MBZ37" s="1416"/>
      <c r="MCA37" s="1417"/>
      <c r="MCB37" s="1430"/>
      <c r="MCC37" s="1430"/>
      <c r="MCD37" s="1430"/>
      <c r="MCH37" s="1416"/>
      <c r="MCI37" s="1416"/>
      <c r="MCJ37" s="1416"/>
      <c r="MCK37" s="1417"/>
      <c r="MCL37" s="1430"/>
      <c r="MCM37" s="1430"/>
      <c r="MCN37" s="1430"/>
      <c r="MCR37" s="1416"/>
      <c r="MCS37" s="1416"/>
      <c r="MCT37" s="1416"/>
      <c r="MCU37" s="1417"/>
      <c r="MCV37" s="1430"/>
      <c r="MCW37" s="1430"/>
      <c r="MCX37" s="1430"/>
      <c r="MDB37" s="1416"/>
      <c r="MDC37" s="1416"/>
      <c r="MDD37" s="1416"/>
      <c r="MDE37" s="1417"/>
      <c r="MDF37" s="1430"/>
      <c r="MDG37" s="1430"/>
      <c r="MDH37" s="1430"/>
      <c r="MDL37" s="1416"/>
      <c r="MDM37" s="1416"/>
      <c r="MDN37" s="1416"/>
      <c r="MDO37" s="1417"/>
      <c r="MDP37" s="1430"/>
      <c r="MDQ37" s="1430"/>
      <c r="MDR37" s="1430"/>
      <c r="MDV37" s="1416"/>
      <c r="MDW37" s="1416"/>
      <c r="MDX37" s="1416"/>
      <c r="MDY37" s="1417"/>
      <c r="MDZ37" s="1430"/>
      <c r="MEA37" s="1430"/>
      <c r="MEB37" s="1430"/>
      <c r="MEF37" s="1416"/>
      <c r="MEG37" s="1416"/>
      <c r="MEH37" s="1416"/>
      <c r="MEI37" s="1417"/>
      <c r="MEJ37" s="1430"/>
      <c r="MEK37" s="1430"/>
      <c r="MEL37" s="1430"/>
      <c r="MEP37" s="1416"/>
      <c r="MEQ37" s="1416"/>
      <c r="MER37" s="1416"/>
      <c r="MES37" s="1417"/>
      <c r="MET37" s="1430"/>
      <c r="MEU37" s="1430"/>
      <c r="MEV37" s="1430"/>
      <c r="MEZ37" s="1416"/>
      <c r="MFA37" s="1416"/>
      <c r="MFB37" s="1416"/>
      <c r="MFC37" s="1417"/>
      <c r="MFD37" s="1430"/>
      <c r="MFE37" s="1430"/>
      <c r="MFF37" s="1430"/>
      <c r="MFJ37" s="1416"/>
      <c r="MFK37" s="1416"/>
      <c r="MFL37" s="1416"/>
      <c r="MFM37" s="1417"/>
      <c r="MFN37" s="1430"/>
      <c r="MFO37" s="1430"/>
      <c r="MFP37" s="1430"/>
      <c r="MFT37" s="1416"/>
      <c r="MFU37" s="1416"/>
      <c r="MFV37" s="1416"/>
      <c r="MFW37" s="1417"/>
      <c r="MFX37" s="1430"/>
      <c r="MFY37" s="1430"/>
      <c r="MFZ37" s="1430"/>
      <c r="MGD37" s="1416"/>
      <c r="MGE37" s="1416"/>
      <c r="MGF37" s="1416"/>
      <c r="MGG37" s="1417"/>
      <c r="MGH37" s="1430"/>
      <c r="MGI37" s="1430"/>
      <c r="MGJ37" s="1430"/>
      <c r="MGN37" s="1416"/>
      <c r="MGO37" s="1416"/>
      <c r="MGP37" s="1416"/>
      <c r="MGQ37" s="1417"/>
      <c r="MGR37" s="1430"/>
      <c r="MGS37" s="1430"/>
      <c r="MGT37" s="1430"/>
      <c r="MGX37" s="1416"/>
      <c r="MGY37" s="1416"/>
      <c r="MGZ37" s="1416"/>
      <c r="MHA37" s="1417"/>
      <c r="MHB37" s="1430"/>
      <c r="MHC37" s="1430"/>
      <c r="MHD37" s="1430"/>
      <c r="MHH37" s="1416"/>
      <c r="MHI37" s="1416"/>
      <c r="MHJ37" s="1416"/>
      <c r="MHK37" s="1417"/>
      <c r="MHL37" s="1430"/>
      <c r="MHM37" s="1430"/>
      <c r="MHN37" s="1430"/>
      <c r="MHR37" s="1416"/>
      <c r="MHS37" s="1416"/>
      <c r="MHT37" s="1416"/>
      <c r="MHU37" s="1417"/>
      <c r="MHV37" s="1430"/>
      <c r="MHW37" s="1430"/>
      <c r="MHX37" s="1430"/>
      <c r="MIB37" s="1416"/>
      <c r="MIC37" s="1416"/>
      <c r="MID37" s="1416"/>
      <c r="MIE37" s="1417"/>
      <c r="MIF37" s="1430"/>
      <c r="MIG37" s="1430"/>
      <c r="MIH37" s="1430"/>
      <c r="MIL37" s="1416"/>
      <c r="MIM37" s="1416"/>
      <c r="MIN37" s="1416"/>
      <c r="MIO37" s="1417"/>
      <c r="MIP37" s="1430"/>
      <c r="MIQ37" s="1430"/>
      <c r="MIR37" s="1430"/>
      <c r="MIV37" s="1416"/>
      <c r="MIW37" s="1416"/>
      <c r="MIX37" s="1416"/>
      <c r="MIY37" s="1417"/>
      <c r="MIZ37" s="1430"/>
      <c r="MJA37" s="1430"/>
      <c r="MJB37" s="1430"/>
      <c r="MJF37" s="1416"/>
      <c r="MJG37" s="1416"/>
      <c r="MJH37" s="1416"/>
      <c r="MJI37" s="1417"/>
      <c r="MJJ37" s="1430"/>
      <c r="MJK37" s="1430"/>
      <c r="MJL37" s="1430"/>
      <c r="MJP37" s="1416"/>
      <c r="MJQ37" s="1416"/>
      <c r="MJR37" s="1416"/>
      <c r="MJS37" s="1417"/>
      <c r="MJT37" s="1430"/>
      <c r="MJU37" s="1430"/>
      <c r="MJV37" s="1430"/>
      <c r="MJZ37" s="1416"/>
      <c r="MKA37" s="1416"/>
      <c r="MKB37" s="1416"/>
      <c r="MKC37" s="1417"/>
      <c r="MKD37" s="1430"/>
      <c r="MKE37" s="1430"/>
      <c r="MKF37" s="1430"/>
      <c r="MKJ37" s="1416"/>
      <c r="MKK37" s="1416"/>
      <c r="MKL37" s="1416"/>
      <c r="MKM37" s="1417"/>
      <c r="MKN37" s="1430"/>
      <c r="MKO37" s="1430"/>
      <c r="MKP37" s="1430"/>
      <c r="MKT37" s="1416"/>
      <c r="MKU37" s="1416"/>
      <c r="MKV37" s="1416"/>
      <c r="MKW37" s="1417"/>
      <c r="MKX37" s="1430"/>
      <c r="MKY37" s="1430"/>
      <c r="MKZ37" s="1430"/>
      <c r="MLD37" s="1416"/>
      <c r="MLE37" s="1416"/>
      <c r="MLF37" s="1416"/>
      <c r="MLG37" s="1417"/>
      <c r="MLH37" s="1430"/>
      <c r="MLI37" s="1430"/>
      <c r="MLJ37" s="1430"/>
      <c r="MLN37" s="1416"/>
      <c r="MLO37" s="1416"/>
      <c r="MLP37" s="1416"/>
      <c r="MLQ37" s="1417"/>
      <c r="MLR37" s="1430"/>
      <c r="MLS37" s="1430"/>
      <c r="MLT37" s="1430"/>
      <c r="MLX37" s="1416"/>
      <c r="MLY37" s="1416"/>
      <c r="MLZ37" s="1416"/>
      <c r="MMA37" s="1417"/>
      <c r="MMB37" s="1430"/>
      <c r="MMC37" s="1430"/>
      <c r="MMD37" s="1430"/>
      <c r="MMH37" s="1416"/>
      <c r="MMI37" s="1416"/>
      <c r="MMJ37" s="1416"/>
      <c r="MMK37" s="1417"/>
      <c r="MML37" s="1430"/>
      <c r="MMM37" s="1430"/>
      <c r="MMN37" s="1430"/>
      <c r="MMR37" s="1416"/>
      <c r="MMS37" s="1416"/>
      <c r="MMT37" s="1416"/>
      <c r="MMU37" s="1417"/>
      <c r="MMV37" s="1430"/>
      <c r="MMW37" s="1430"/>
      <c r="MMX37" s="1430"/>
      <c r="MNB37" s="1416"/>
      <c r="MNC37" s="1416"/>
      <c r="MND37" s="1416"/>
      <c r="MNE37" s="1417"/>
      <c r="MNF37" s="1430"/>
      <c r="MNG37" s="1430"/>
      <c r="MNH37" s="1430"/>
      <c r="MNL37" s="1416"/>
      <c r="MNM37" s="1416"/>
      <c r="MNN37" s="1416"/>
      <c r="MNO37" s="1417"/>
      <c r="MNP37" s="1430"/>
      <c r="MNQ37" s="1430"/>
      <c r="MNR37" s="1430"/>
      <c r="MNV37" s="1416"/>
      <c r="MNW37" s="1416"/>
      <c r="MNX37" s="1416"/>
      <c r="MNY37" s="1417"/>
      <c r="MNZ37" s="1430"/>
      <c r="MOA37" s="1430"/>
      <c r="MOB37" s="1430"/>
      <c r="MOF37" s="1416"/>
      <c r="MOG37" s="1416"/>
      <c r="MOH37" s="1416"/>
      <c r="MOI37" s="1417"/>
      <c r="MOJ37" s="1430"/>
      <c r="MOK37" s="1430"/>
      <c r="MOL37" s="1430"/>
      <c r="MOP37" s="1416"/>
      <c r="MOQ37" s="1416"/>
      <c r="MOR37" s="1416"/>
      <c r="MOS37" s="1417"/>
      <c r="MOT37" s="1430"/>
      <c r="MOU37" s="1430"/>
      <c r="MOV37" s="1430"/>
      <c r="MOZ37" s="1416"/>
      <c r="MPA37" s="1416"/>
      <c r="MPB37" s="1416"/>
      <c r="MPC37" s="1417"/>
      <c r="MPD37" s="1430"/>
      <c r="MPE37" s="1430"/>
      <c r="MPF37" s="1430"/>
      <c r="MPJ37" s="1416"/>
      <c r="MPK37" s="1416"/>
      <c r="MPL37" s="1416"/>
      <c r="MPM37" s="1417"/>
      <c r="MPN37" s="1430"/>
      <c r="MPO37" s="1430"/>
      <c r="MPP37" s="1430"/>
      <c r="MPT37" s="1416"/>
      <c r="MPU37" s="1416"/>
      <c r="MPV37" s="1416"/>
      <c r="MPW37" s="1417"/>
      <c r="MPX37" s="1430"/>
      <c r="MPY37" s="1430"/>
      <c r="MPZ37" s="1430"/>
      <c r="MQD37" s="1416"/>
      <c r="MQE37" s="1416"/>
      <c r="MQF37" s="1416"/>
      <c r="MQG37" s="1417"/>
      <c r="MQH37" s="1430"/>
      <c r="MQI37" s="1430"/>
      <c r="MQJ37" s="1430"/>
      <c r="MQN37" s="1416"/>
      <c r="MQO37" s="1416"/>
      <c r="MQP37" s="1416"/>
      <c r="MQQ37" s="1417"/>
      <c r="MQR37" s="1430"/>
      <c r="MQS37" s="1430"/>
      <c r="MQT37" s="1430"/>
      <c r="MQX37" s="1416"/>
      <c r="MQY37" s="1416"/>
      <c r="MQZ37" s="1416"/>
      <c r="MRA37" s="1417"/>
      <c r="MRB37" s="1430"/>
      <c r="MRC37" s="1430"/>
      <c r="MRD37" s="1430"/>
      <c r="MRH37" s="1416"/>
      <c r="MRI37" s="1416"/>
      <c r="MRJ37" s="1416"/>
      <c r="MRK37" s="1417"/>
      <c r="MRL37" s="1430"/>
      <c r="MRM37" s="1430"/>
      <c r="MRN37" s="1430"/>
      <c r="MRR37" s="1416"/>
      <c r="MRS37" s="1416"/>
      <c r="MRT37" s="1416"/>
      <c r="MRU37" s="1417"/>
      <c r="MRV37" s="1430"/>
      <c r="MRW37" s="1430"/>
      <c r="MRX37" s="1430"/>
      <c r="MSB37" s="1416"/>
      <c r="MSC37" s="1416"/>
      <c r="MSD37" s="1416"/>
      <c r="MSE37" s="1417"/>
      <c r="MSF37" s="1430"/>
      <c r="MSG37" s="1430"/>
      <c r="MSH37" s="1430"/>
      <c r="MSL37" s="1416"/>
      <c r="MSM37" s="1416"/>
      <c r="MSN37" s="1416"/>
      <c r="MSO37" s="1417"/>
      <c r="MSP37" s="1430"/>
      <c r="MSQ37" s="1430"/>
      <c r="MSR37" s="1430"/>
      <c r="MSV37" s="1416"/>
      <c r="MSW37" s="1416"/>
      <c r="MSX37" s="1416"/>
      <c r="MSY37" s="1417"/>
      <c r="MSZ37" s="1430"/>
      <c r="MTA37" s="1430"/>
      <c r="MTB37" s="1430"/>
      <c r="MTF37" s="1416"/>
      <c r="MTG37" s="1416"/>
      <c r="MTH37" s="1416"/>
      <c r="MTI37" s="1417"/>
      <c r="MTJ37" s="1430"/>
      <c r="MTK37" s="1430"/>
      <c r="MTL37" s="1430"/>
      <c r="MTP37" s="1416"/>
      <c r="MTQ37" s="1416"/>
      <c r="MTR37" s="1416"/>
      <c r="MTS37" s="1417"/>
      <c r="MTT37" s="1430"/>
      <c r="MTU37" s="1430"/>
      <c r="MTV37" s="1430"/>
      <c r="MTZ37" s="1416"/>
      <c r="MUA37" s="1416"/>
      <c r="MUB37" s="1416"/>
      <c r="MUC37" s="1417"/>
      <c r="MUD37" s="1430"/>
      <c r="MUE37" s="1430"/>
      <c r="MUF37" s="1430"/>
      <c r="MUJ37" s="1416"/>
      <c r="MUK37" s="1416"/>
      <c r="MUL37" s="1416"/>
      <c r="MUM37" s="1417"/>
      <c r="MUN37" s="1430"/>
      <c r="MUO37" s="1430"/>
      <c r="MUP37" s="1430"/>
      <c r="MUT37" s="1416"/>
      <c r="MUU37" s="1416"/>
      <c r="MUV37" s="1416"/>
      <c r="MUW37" s="1417"/>
      <c r="MUX37" s="1430"/>
      <c r="MUY37" s="1430"/>
      <c r="MUZ37" s="1430"/>
      <c r="MVD37" s="1416"/>
      <c r="MVE37" s="1416"/>
      <c r="MVF37" s="1416"/>
      <c r="MVG37" s="1417"/>
      <c r="MVH37" s="1430"/>
      <c r="MVI37" s="1430"/>
      <c r="MVJ37" s="1430"/>
      <c r="MVN37" s="1416"/>
      <c r="MVO37" s="1416"/>
      <c r="MVP37" s="1416"/>
      <c r="MVQ37" s="1417"/>
      <c r="MVR37" s="1430"/>
      <c r="MVS37" s="1430"/>
      <c r="MVT37" s="1430"/>
      <c r="MVX37" s="1416"/>
      <c r="MVY37" s="1416"/>
      <c r="MVZ37" s="1416"/>
      <c r="MWA37" s="1417"/>
      <c r="MWB37" s="1430"/>
      <c r="MWC37" s="1430"/>
      <c r="MWD37" s="1430"/>
      <c r="MWH37" s="1416"/>
      <c r="MWI37" s="1416"/>
      <c r="MWJ37" s="1416"/>
      <c r="MWK37" s="1417"/>
      <c r="MWL37" s="1430"/>
      <c r="MWM37" s="1430"/>
      <c r="MWN37" s="1430"/>
      <c r="MWR37" s="1416"/>
      <c r="MWS37" s="1416"/>
      <c r="MWT37" s="1416"/>
      <c r="MWU37" s="1417"/>
      <c r="MWV37" s="1430"/>
      <c r="MWW37" s="1430"/>
      <c r="MWX37" s="1430"/>
      <c r="MXB37" s="1416"/>
      <c r="MXC37" s="1416"/>
      <c r="MXD37" s="1416"/>
      <c r="MXE37" s="1417"/>
      <c r="MXF37" s="1430"/>
      <c r="MXG37" s="1430"/>
      <c r="MXH37" s="1430"/>
      <c r="MXL37" s="1416"/>
      <c r="MXM37" s="1416"/>
      <c r="MXN37" s="1416"/>
      <c r="MXO37" s="1417"/>
      <c r="MXP37" s="1430"/>
      <c r="MXQ37" s="1430"/>
      <c r="MXR37" s="1430"/>
      <c r="MXV37" s="1416"/>
      <c r="MXW37" s="1416"/>
      <c r="MXX37" s="1416"/>
      <c r="MXY37" s="1417"/>
      <c r="MXZ37" s="1430"/>
      <c r="MYA37" s="1430"/>
      <c r="MYB37" s="1430"/>
      <c r="MYF37" s="1416"/>
      <c r="MYG37" s="1416"/>
      <c r="MYH37" s="1416"/>
      <c r="MYI37" s="1417"/>
      <c r="MYJ37" s="1430"/>
      <c r="MYK37" s="1430"/>
      <c r="MYL37" s="1430"/>
      <c r="MYP37" s="1416"/>
      <c r="MYQ37" s="1416"/>
      <c r="MYR37" s="1416"/>
      <c r="MYS37" s="1417"/>
      <c r="MYT37" s="1430"/>
      <c r="MYU37" s="1430"/>
      <c r="MYV37" s="1430"/>
      <c r="MYZ37" s="1416"/>
      <c r="MZA37" s="1416"/>
      <c r="MZB37" s="1416"/>
      <c r="MZC37" s="1417"/>
      <c r="MZD37" s="1430"/>
      <c r="MZE37" s="1430"/>
      <c r="MZF37" s="1430"/>
      <c r="MZJ37" s="1416"/>
      <c r="MZK37" s="1416"/>
      <c r="MZL37" s="1416"/>
      <c r="MZM37" s="1417"/>
      <c r="MZN37" s="1430"/>
      <c r="MZO37" s="1430"/>
      <c r="MZP37" s="1430"/>
      <c r="MZT37" s="1416"/>
      <c r="MZU37" s="1416"/>
      <c r="MZV37" s="1416"/>
      <c r="MZW37" s="1417"/>
      <c r="MZX37" s="1430"/>
      <c r="MZY37" s="1430"/>
      <c r="MZZ37" s="1430"/>
      <c r="NAD37" s="1416"/>
      <c r="NAE37" s="1416"/>
      <c r="NAF37" s="1416"/>
      <c r="NAG37" s="1417"/>
      <c r="NAH37" s="1430"/>
      <c r="NAI37" s="1430"/>
      <c r="NAJ37" s="1430"/>
      <c r="NAN37" s="1416"/>
      <c r="NAO37" s="1416"/>
      <c r="NAP37" s="1416"/>
      <c r="NAQ37" s="1417"/>
      <c r="NAR37" s="1430"/>
      <c r="NAS37" s="1430"/>
      <c r="NAT37" s="1430"/>
      <c r="NAX37" s="1416"/>
      <c r="NAY37" s="1416"/>
      <c r="NAZ37" s="1416"/>
      <c r="NBA37" s="1417"/>
      <c r="NBB37" s="1430"/>
      <c r="NBC37" s="1430"/>
      <c r="NBD37" s="1430"/>
      <c r="NBH37" s="1416"/>
      <c r="NBI37" s="1416"/>
      <c r="NBJ37" s="1416"/>
      <c r="NBK37" s="1417"/>
      <c r="NBL37" s="1430"/>
      <c r="NBM37" s="1430"/>
      <c r="NBN37" s="1430"/>
      <c r="NBR37" s="1416"/>
      <c r="NBS37" s="1416"/>
      <c r="NBT37" s="1416"/>
      <c r="NBU37" s="1417"/>
      <c r="NBV37" s="1430"/>
      <c r="NBW37" s="1430"/>
      <c r="NBX37" s="1430"/>
      <c r="NCB37" s="1416"/>
      <c r="NCC37" s="1416"/>
      <c r="NCD37" s="1416"/>
      <c r="NCE37" s="1417"/>
      <c r="NCF37" s="1430"/>
      <c r="NCG37" s="1430"/>
      <c r="NCH37" s="1430"/>
      <c r="NCL37" s="1416"/>
      <c r="NCM37" s="1416"/>
      <c r="NCN37" s="1416"/>
      <c r="NCO37" s="1417"/>
      <c r="NCP37" s="1430"/>
      <c r="NCQ37" s="1430"/>
      <c r="NCR37" s="1430"/>
      <c r="NCV37" s="1416"/>
      <c r="NCW37" s="1416"/>
      <c r="NCX37" s="1416"/>
      <c r="NCY37" s="1417"/>
      <c r="NCZ37" s="1430"/>
      <c r="NDA37" s="1430"/>
      <c r="NDB37" s="1430"/>
      <c r="NDF37" s="1416"/>
      <c r="NDG37" s="1416"/>
      <c r="NDH37" s="1416"/>
      <c r="NDI37" s="1417"/>
      <c r="NDJ37" s="1430"/>
      <c r="NDK37" s="1430"/>
      <c r="NDL37" s="1430"/>
      <c r="NDP37" s="1416"/>
      <c r="NDQ37" s="1416"/>
      <c r="NDR37" s="1416"/>
      <c r="NDS37" s="1417"/>
      <c r="NDT37" s="1430"/>
      <c r="NDU37" s="1430"/>
      <c r="NDV37" s="1430"/>
      <c r="NDZ37" s="1416"/>
      <c r="NEA37" s="1416"/>
      <c r="NEB37" s="1416"/>
      <c r="NEC37" s="1417"/>
      <c r="NED37" s="1430"/>
      <c r="NEE37" s="1430"/>
      <c r="NEF37" s="1430"/>
      <c r="NEJ37" s="1416"/>
      <c r="NEK37" s="1416"/>
      <c r="NEL37" s="1416"/>
      <c r="NEM37" s="1417"/>
      <c r="NEN37" s="1430"/>
      <c r="NEO37" s="1430"/>
      <c r="NEP37" s="1430"/>
      <c r="NET37" s="1416"/>
      <c r="NEU37" s="1416"/>
      <c r="NEV37" s="1416"/>
      <c r="NEW37" s="1417"/>
      <c r="NEX37" s="1430"/>
      <c r="NEY37" s="1430"/>
      <c r="NEZ37" s="1430"/>
      <c r="NFD37" s="1416"/>
      <c r="NFE37" s="1416"/>
      <c r="NFF37" s="1416"/>
      <c r="NFG37" s="1417"/>
      <c r="NFH37" s="1430"/>
      <c r="NFI37" s="1430"/>
      <c r="NFJ37" s="1430"/>
      <c r="NFN37" s="1416"/>
      <c r="NFO37" s="1416"/>
      <c r="NFP37" s="1416"/>
      <c r="NFQ37" s="1417"/>
      <c r="NFR37" s="1430"/>
      <c r="NFS37" s="1430"/>
      <c r="NFT37" s="1430"/>
      <c r="NFX37" s="1416"/>
      <c r="NFY37" s="1416"/>
      <c r="NFZ37" s="1416"/>
      <c r="NGA37" s="1417"/>
      <c r="NGB37" s="1430"/>
      <c r="NGC37" s="1430"/>
      <c r="NGD37" s="1430"/>
      <c r="NGH37" s="1416"/>
      <c r="NGI37" s="1416"/>
      <c r="NGJ37" s="1416"/>
      <c r="NGK37" s="1417"/>
      <c r="NGL37" s="1430"/>
      <c r="NGM37" s="1430"/>
      <c r="NGN37" s="1430"/>
      <c r="NGR37" s="1416"/>
      <c r="NGS37" s="1416"/>
      <c r="NGT37" s="1416"/>
      <c r="NGU37" s="1417"/>
      <c r="NGV37" s="1430"/>
      <c r="NGW37" s="1430"/>
      <c r="NGX37" s="1430"/>
      <c r="NHB37" s="1416"/>
      <c r="NHC37" s="1416"/>
      <c r="NHD37" s="1416"/>
      <c r="NHE37" s="1417"/>
      <c r="NHF37" s="1430"/>
      <c r="NHG37" s="1430"/>
      <c r="NHH37" s="1430"/>
      <c r="NHL37" s="1416"/>
      <c r="NHM37" s="1416"/>
      <c r="NHN37" s="1416"/>
      <c r="NHO37" s="1417"/>
      <c r="NHP37" s="1430"/>
      <c r="NHQ37" s="1430"/>
      <c r="NHR37" s="1430"/>
      <c r="NHV37" s="1416"/>
      <c r="NHW37" s="1416"/>
      <c r="NHX37" s="1416"/>
      <c r="NHY37" s="1417"/>
      <c r="NHZ37" s="1430"/>
      <c r="NIA37" s="1430"/>
      <c r="NIB37" s="1430"/>
      <c r="NIF37" s="1416"/>
      <c r="NIG37" s="1416"/>
      <c r="NIH37" s="1416"/>
      <c r="NII37" s="1417"/>
      <c r="NIJ37" s="1430"/>
      <c r="NIK37" s="1430"/>
      <c r="NIL37" s="1430"/>
      <c r="NIP37" s="1416"/>
      <c r="NIQ37" s="1416"/>
      <c r="NIR37" s="1416"/>
      <c r="NIS37" s="1417"/>
      <c r="NIT37" s="1430"/>
      <c r="NIU37" s="1430"/>
      <c r="NIV37" s="1430"/>
      <c r="NIZ37" s="1416"/>
      <c r="NJA37" s="1416"/>
      <c r="NJB37" s="1416"/>
      <c r="NJC37" s="1417"/>
      <c r="NJD37" s="1430"/>
      <c r="NJE37" s="1430"/>
      <c r="NJF37" s="1430"/>
      <c r="NJJ37" s="1416"/>
      <c r="NJK37" s="1416"/>
      <c r="NJL37" s="1416"/>
      <c r="NJM37" s="1417"/>
      <c r="NJN37" s="1430"/>
      <c r="NJO37" s="1430"/>
      <c r="NJP37" s="1430"/>
      <c r="NJT37" s="1416"/>
      <c r="NJU37" s="1416"/>
      <c r="NJV37" s="1416"/>
      <c r="NJW37" s="1417"/>
      <c r="NJX37" s="1430"/>
      <c r="NJY37" s="1430"/>
      <c r="NJZ37" s="1430"/>
      <c r="NKD37" s="1416"/>
      <c r="NKE37" s="1416"/>
      <c r="NKF37" s="1416"/>
      <c r="NKG37" s="1417"/>
      <c r="NKH37" s="1430"/>
      <c r="NKI37" s="1430"/>
      <c r="NKJ37" s="1430"/>
      <c r="NKN37" s="1416"/>
      <c r="NKO37" s="1416"/>
      <c r="NKP37" s="1416"/>
      <c r="NKQ37" s="1417"/>
      <c r="NKR37" s="1430"/>
      <c r="NKS37" s="1430"/>
      <c r="NKT37" s="1430"/>
      <c r="NKX37" s="1416"/>
      <c r="NKY37" s="1416"/>
      <c r="NKZ37" s="1416"/>
      <c r="NLA37" s="1417"/>
      <c r="NLB37" s="1430"/>
      <c r="NLC37" s="1430"/>
      <c r="NLD37" s="1430"/>
      <c r="NLH37" s="1416"/>
      <c r="NLI37" s="1416"/>
      <c r="NLJ37" s="1416"/>
      <c r="NLK37" s="1417"/>
      <c r="NLL37" s="1430"/>
      <c r="NLM37" s="1430"/>
      <c r="NLN37" s="1430"/>
      <c r="NLR37" s="1416"/>
      <c r="NLS37" s="1416"/>
      <c r="NLT37" s="1416"/>
      <c r="NLU37" s="1417"/>
      <c r="NLV37" s="1430"/>
      <c r="NLW37" s="1430"/>
      <c r="NLX37" s="1430"/>
      <c r="NMB37" s="1416"/>
      <c r="NMC37" s="1416"/>
      <c r="NMD37" s="1416"/>
      <c r="NME37" s="1417"/>
      <c r="NMF37" s="1430"/>
      <c r="NMG37" s="1430"/>
      <c r="NMH37" s="1430"/>
      <c r="NML37" s="1416"/>
      <c r="NMM37" s="1416"/>
      <c r="NMN37" s="1416"/>
      <c r="NMO37" s="1417"/>
      <c r="NMP37" s="1430"/>
      <c r="NMQ37" s="1430"/>
      <c r="NMR37" s="1430"/>
      <c r="NMV37" s="1416"/>
      <c r="NMW37" s="1416"/>
      <c r="NMX37" s="1416"/>
      <c r="NMY37" s="1417"/>
      <c r="NMZ37" s="1430"/>
      <c r="NNA37" s="1430"/>
      <c r="NNB37" s="1430"/>
      <c r="NNF37" s="1416"/>
      <c r="NNG37" s="1416"/>
      <c r="NNH37" s="1416"/>
      <c r="NNI37" s="1417"/>
      <c r="NNJ37" s="1430"/>
      <c r="NNK37" s="1430"/>
      <c r="NNL37" s="1430"/>
      <c r="NNP37" s="1416"/>
      <c r="NNQ37" s="1416"/>
      <c r="NNR37" s="1416"/>
      <c r="NNS37" s="1417"/>
      <c r="NNT37" s="1430"/>
      <c r="NNU37" s="1430"/>
      <c r="NNV37" s="1430"/>
      <c r="NNZ37" s="1416"/>
      <c r="NOA37" s="1416"/>
      <c r="NOB37" s="1416"/>
      <c r="NOC37" s="1417"/>
      <c r="NOD37" s="1430"/>
      <c r="NOE37" s="1430"/>
      <c r="NOF37" s="1430"/>
      <c r="NOJ37" s="1416"/>
      <c r="NOK37" s="1416"/>
      <c r="NOL37" s="1416"/>
      <c r="NOM37" s="1417"/>
      <c r="NON37" s="1430"/>
      <c r="NOO37" s="1430"/>
      <c r="NOP37" s="1430"/>
      <c r="NOT37" s="1416"/>
      <c r="NOU37" s="1416"/>
      <c r="NOV37" s="1416"/>
      <c r="NOW37" s="1417"/>
      <c r="NOX37" s="1430"/>
      <c r="NOY37" s="1430"/>
      <c r="NOZ37" s="1430"/>
      <c r="NPD37" s="1416"/>
      <c r="NPE37" s="1416"/>
      <c r="NPF37" s="1416"/>
      <c r="NPG37" s="1417"/>
      <c r="NPH37" s="1430"/>
      <c r="NPI37" s="1430"/>
      <c r="NPJ37" s="1430"/>
      <c r="NPN37" s="1416"/>
      <c r="NPO37" s="1416"/>
      <c r="NPP37" s="1416"/>
      <c r="NPQ37" s="1417"/>
      <c r="NPR37" s="1430"/>
      <c r="NPS37" s="1430"/>
      <c r="NPT37" s="1430"/>
      <c r="NPX37" s="1416"/>
      <c r="NPY37" s="1416"/>
      <c r="NPZ37" s="1416"/>
      <c r="NQA37" s="1417"/>
      <c r="NQB37" s="1430"/>
      <c r="NQC37" s="1430"/>
      <c r="NQD37" s="1430"/>
      <c r="NQH37" s="1416"/>
      <c r="NQI37" s="1416"/>
      <c r="NQJ37" s="1416"/>
      <c r="NQK37" s="1417"/>
      <c r="NQL37" s="1430"/>
      <c r="NQM37" s="1430"/>
      <c r="NQN37" s="1430"/>
      <c r="NQR37" s="1416"/>
      <c r="NQS37" s="1416"/>
      <c r="NQT37" s="1416"/>
      <c r="NQU37" s="1417"/>
      <c r="NQV37" s="1430"/>
      <c r="NQW37" s="1430"/>
      <c r="NQX37" s="1430"/>
      <c r="NRB37" s="1416"/>
      <c r="NRC37" s="1416"/>
      <c r="NRD37" s="1416"/>
      <c r="NRE37" s="1417"/>
      <c r="NRF37" s="1430"/>
      <c r="NRG37" s="1430"/>
      <c r="NRH37" s="1430"/>
      <c r="NRL37" s="1416"/>
      <c r="NRM37" s="1416"/>
      <c r="NRN37" s="1416"/>
      <c r="NRO37" s="1417"/>
      <c r="NRP37" s="1430"/>
      <c r="NRQ37" s="1430"/>
      <c r="NRR37" s="1430"/>
      <c r="NRV37" s="1416"/>
      <c r="NRW37" s="1416"/>
      <c r="NRX37" s="1416"/>
      <c r="NRY37" s="1417"/>
      <c r="NRZ37" s="1430"/>
      <c r="NSA37" s="1430"/>
      <c r="NSB37" s="1430"/>
      <c r="NSF37" s="1416"/>
      <c r="NSG37" s="1416"/>
      <c r="NSH37" s="1416"/>
      <c r="NSI37" s="1417"/>
      <c r="NSJ37" s="1430"/>
      <c r="NSK37" s="1430"/>
      <c r="NSL37" s="1430"/>
      <c r="NSP37" s="1416"/>
      <c r="NSQ37" s="1416"/>
      <c r="NSR37" s="1416"/>
      <c r="NSS37" s="1417"/>
      <c r="NST37" s="1430"/>
      <c r="NSU37" s="1430"/>
      <c r="NSV37" s="1430"/>
      <c r="NSZ37" s="1416"/>
      <c r="NTA37" s="1416"/>
      <c r="NTB37" s="1416"/>
      <c r="NTC37" s="1417"/>
      <c r="NTD37" s="1430"/>
      <c r="NTE37" s="1430"/>
      <c r="NTF37" s="1430"/>
      <c r="NTJ37" s="1416"/>
      <c r="NTK37" s="1416"/>
      <c r="NTL37" s="1416"/>
      <c r="NTM37" s="1417"/>
      <c r="NTN37" s="1430"/>
      <c r="NTO37" s="1430"/>
      <c r="NTP37" s="1430"/>
      <c r="NTT37" s="1416"/>
      <c r="NTU37" s="1416"/>
      <c r="NTV37" s="1416"/>
      <c r="NTW37" s="1417"/>
      <c r="NTX37" s="1430"/>
      <c r="NTY37" s="1430"/>
      <c r="NTZ37" s="1430"/>
      <c r="NUD37" s="1416"/>
      <c r="NUE37" s="1416"/>
      <c r="NUF37" s="1416"/>
      <c r="NUG37" s="1417"/>
      <c r="NUH37" s="1430"/>
      <c r="NUI37" s="1430"/>
      <c r="NUJ37" s="1430"/>
      <c r="NUN37" s="1416"/>
      <c r="NUO37" s="1416"/>
      <c r="NUP37" s="1416"/>
      <c r="NUQ37" s="1417"/>
      <c r="NUR37" s="1430"/>
      <c r="NUS37" s="1430"/>
      <c r="NUT37" s="1430"/>
      <c r="NUX37" s="1416"/>
      <c r="NUY37" s="1416"/>
      <c r="NUZ37" s="1416"/>
      <c r="NVA37" s="1417"/>
      <c r="NVB37" s="1430"/>
      <c r="NVC37" s="1430"/>
      <c r="NVD37" s="1430"/>
      <c r="NVH37" s="1416"/>
      <c r="NVI37" s="1416"/>
      <c r="NVJ37" s="1416"/>
      <c r="NVK37" s="1417"/>
      <c r="NVL37" s="1430"/>
      <c r="NVM37" s="1430"/>
      <c r="NVN37" s="1430"/>
      <c r="NVR37" s="1416"/>
      <c r="NVS37" s="1416"/>
      <c r="NVT37" s="1416"/>
      <c r="NVU37" s="1417"/>
      <c r="NVV37" s="1430"/>
      <c r="NVW37" s="1430"/>
      <c r="NVX37" s="1430"/>
      <c r="NWB37" s="1416"/>
      <c r="NWC37" s="1416"/>
      <c r="NWD37" s="1416"/>
      <c r="NWE37" s="1417"/>
      <c r="NWF37" s="1430"/>
      <c r="NWG37" s="1430"/>
      <c r="NWH37" s="1430"/>
      <c r="NWL37" s="1416"/>
      <c r="NWM37" s="1416"/>
      <c r="NWN37" s="1416"/>
      <c r="NWO37" s="1417"/>
      <c r="NWP37" s="1430"/>
      <c r="NWQ37" s="1430"/>
      <c r="NWR37" s="1430"/>
      <c r="NWV37" s="1416"/>
      <c r="NWW37" s="1416"/>
      <c r="NWX37" s="1416"/>
      <c r="NWY37" s="1417"/>
      <c r="NWZ37" s="1430"/>
      <c r="NXA37" s="1430"/>
      <c r="NXB37" s="1430"/>
      <c r="NXF37" s="1416"/>
      <c r="NXG37" s="1416"/>
      <c r="NXH37" s="1416"/>
      <c r="NXI37" s="1417"/>
      <c r="NXJ37" s="1430"/>
      <c r="NXK37" s="1430"/>
      <c r="NXL37" s="1430"/>
      <c r="NXP37" s="1416"/>
      <c r="NXQ37" s="1416"/>
      <c r="NXR37" s="1416"/>
      <c r="NXS37" s="1417"/>
      <c r="NXT37" s="1430"/>
      <c r="NXU37" s="1430"/>
      <c r="NXV37" s="1430"/>
      <c r="NXZ37" s="1416"/>
      <c r="NYA37" s="1416"/>
      <c r="NYB37" s="1416"/>
      <c r="NYC37" s="1417"/>
      <c r="NYD37" s="1430"/>
      <c r="NYE37" s="1430"/>
      <c r="NYF37" s="1430"/>
      <c r="NYJ37" s="1416"/>
      <c r="NYK37" s="1416"/>
      <c r="NYL37" s="1416"/>
      <c r="NYM37" s="1417"/>
      <c r="NYN37" s="1430"/>
      <c r="NYO37" s="1430"/>
      <c r="NYP37" s="1430"/>
      <c r="NYT37" s="1416"/>
      <c r="NYU37" s="1416"/>
      <c r="NYV37" s="1416"/>
      <c r="NYW37" s="1417"/>
      <c r="NYX37" s="1430"/>
      <c r="NYY37" s="1430"/>
      <c r="NYZ37" s="1430"/>
      <c r="NZD37" s="1416"/>
      <c r="NZE37" s="1416"/>
      <c r="NZF37" s="1416"/>
      <c r="NZG37" s="1417"/>
      <c r="NZH37" s="1430"/>
      <c r="NZI37" s="1430"/>
      <c r="NZJ37" s="1430"/>
      <c r="NZN37" s="1416"/>
      <c r="NZO37" s="1416"/>
      <c r="NZP37" s="1416"/>
      <c r="NZQ37" s="1417"/>
      <c r="NZR37" s="1430"/>
      <c r="NZS37" s="1430"/>
      <c r="NZT37" s="1430"/>
      <c r="NZX37" s="1416"/>
      <c r="NZY37" s="1416"/>
      <c r="NZZ37" s="1416"/>
      <c r="OAA37" s="1417"/>
      <c r="OAB37" s="1430"/>
      <c r="OAC37" s="1430"/>
      <c r="OAD37" s="1430"/>
      <c r="OAH37" s="1416"/>
      <c r="OAI37" s="1416"/>
      <c r="OAJ37" s="1416"/>
      <c r="OAK37" s="1417"/>
      <c r="OAL37" s="1430"/>
      <c r="OAM37" s="1430"/>
      <c r="OAN37" s="1430"/>
      <c r="OAR37" s="1416"/>
      <c r="OAS37" s="1416"/>
      <c r="OAT37" s="1416"/>
      <c r="OAU37" s="1417"/>
      <c r="OAV37" s="1430"/>
      <c r="OAW37" s="1430"/>
      <c r="OAX37" s="1430"/>
      <c r="OBB37" s="1416"/>
      <c r="OBC37" s="1416"/>
      <c r="OBD37" s="1416"/>
      <c r="OBE37" s="1417"/>
      <c r="OBF37" s="1430"/>
      <c r="OBG37" s="1430"/>
      <c r="OBH37" s="1430"/>
      <c r="OBL37" s="1416"/>
      <c r="OBM37" s="1416"/>
      <c r="OBN37" s="1416"/>
      <c r="OBO37" s="1417"/>
      <c r="OBP37" s="1430"/>
      <c r="OBQ37" s="1430"/>
      <c r="OBR37" s="1430"/>
      <c r="OBV37" s="1416"/>
      <c r="OBW37" s="1416"/>
      <c r="OBX37" s="1416"/>
      <c r="OBY37" s="1417"/>
      <c r="OBZ37" s="1430"/>
      <c r="OCA37" s="1430"/>
      <c r="OCB37" s="1430"/>
      <c r="OCF37" s="1416"/>
      <c r="OCG37" s="1416"/>
      <c r="OCH37" s="1416"/>
      <c r="OCI37" s="1417"/>
      <c r="OCJ37" s="1430"/>
      <c r="OCK37" s="1430"/>
      <c r="OCL37" s="1430"/>
      <c r="OCP37" s="1416"/>
      <c r="OCQ37" s="1416"/>
      <c r="OCR37" s="1416"/>
      <c r="OCS37" s="1417"/>
      <c r="OCT37" s="1430"/>
      <c r="OCU37" s="1430"/>
      <c r="OCV37" s="1430"/>
      <c r="OCZ37" s="1416"/>
      <c r="ODA37" s="1416"/>
      <c r="ODB37" s="1416"/>
      <c r="ODC37" s="1417"/>
      <c r="ODD37" s="1430"/>
      <c r="ODE37" s="1430"/>
      <c r="ODF37" s="1430"/>
      <c r="ODJ37" s="1416"/>
      <c r="ODK37" s="1416"/>
      <c r="ODL37" s="1416"/>
      <c r="ODM37" s="1417"/>
      <c r="ODN37" s="1430"/>
      <c r="ODO37" s="1430"/>
      <c r="ODP37" s="1430"/>
      <c r="ODT37" s="1416"/>
      <c r="ODU37" s="1416"/>
      <c r="ODV37" s="1416"/>
      <c r="ODW37" s="1417"/>
      <c r="ODX37" s="1430"/>
      <c r="ODY37" s="1430"/>
      <c r="ODZ37" s="1430"/>
      <c r="OED37" s="1416"/>
      <c r="OEE37" s="1416"/>
      <c r="OEF37" s="1416"/>
      <c r="OEG37" s="1417"/>
      <c r="OEH37" s="1430"/>
      <c r="OEI37" s="1430"/>
      <c r="OEJ37" s="1430"/>
      <c r="OEN37" s="1416"/>
      <c r="OEO37" s="1416"/>
      <c r="OEP37" s="1416"/>
      <c r="OEQ37" s="1417"/>
      <c r="OER37" s="1430"/>
      <c r="OES37" s="1430"/>
      <c r="OET37" s="1430"/>
      <c r="OEX37" s="1416"/>
      <c r="OEY37" s="1416"/>
      <c r="OEZ37" s="1416"/>
      <c r="OFA37" s="1417"/>
      <c r="OFB37" s="1430"/>
      <c r="OFC37" s="1430"/>
      <c r="OFD37" s="1430"/>
      <c r="OFH37" s="1416"/>
      <c r="OFI37" s="1416"/>
      <c r="OFJ37" s="1416"/>
      <c r="OFK37" s="1417"/>
      <c r="OFL37" s="1430"/>
      <c r="OFM37" s="1430"/>
      <c r="OFN37" s="1430"/>
      <c r="OFR37" s="1416"/>
      <c r="OFS37" s="1416"/>
      <c r="OFT37" s="1416"/>
      <c r="OFU37" s="1417"/>
      <c r="OFV37" s="1430"/>
      <c r="OFW37" s="1430"/>
      <c r="OFX37" s="1430"/>
      <c r="OGB37" s="1416"/>
      <c r="OGC37" s="1416"/>
      <c r="OGD37" s="1416"/>
      <c r="OGE37" s="1417"/>
      <c r="OGF37" s="1430"/>
      <c r="OGG37" s="1430"/>
      <c r="OGH37" s="1430"/>
      <c r="OGL37" s="1416"/>
      <c r="OGM37" s="1416"/>
      <c r="OGN37" s="1416"/>
      <c r="OGO37" s="1417"/>
      <c r="OGP37" s="1430"/>
      <c r="OGQ37" s="1430"/>
      <c r="OGR37" s="1430"/>
      <c r="OGV37" s="1416"/>
      <c r="OGW37" s="1416"/>
      <c r="OGX37" s="1416"/>
      <c r="OGY37" s="1417"/>
      <c r="OGZ37" s="1430"/>
      <c r="OHA37" s="1430"/>
      <c r="OHB37" s="1430"/>
      <c r="OHF37" s="1416"/>
      <c r="OHG37" s="1416"/>
      <c r="OHH37" s="1416"/>
      <c r="OHI37" s="1417"/>
      <c r="OHJ37" s="1430"/>
      <c r="OHK37" s="1430"/>
      <c r="OHL37" s="1430"/>
      <c r="OHP37" s="1416"/>
      <c r="OHQ37" s="1416"/>
      <c r="OHR37" s="1416"/>
      <c r="OHS37" s="1417"/>
      <c r="OHT37" s="1430"/>
      <c r="OHU37" s="1430"/>
      <c r="OHV37" s="1430"/>
      <c r="OHZ37" s="1416"/>
      <c r="OIA37" s="1416"/>
      <c r="OIB37" s="1416"/>
      <c r="OIC37" s="1417"/>
      <c r="OID37" s="1430"/>
      <c r="OIE37" s="1430"/>
      <c r="OIF37" s="1430"/>
      <c r="OIJ37" s="1416"/>
      <c r="OIK37" s="1416"/>
      <c r="OIL37" s="1416"/>
      <c r="OIM37" s="1417"/>
      <c r="OIN37" s="1430"/>
      <c r="OIO37" s="1430"/>
      <c r="OIP37" s="1430"/>
      <c r="OIT37" s="1416"/>
      <c r="OIU37" s="1416"/>
      <c r="OIV37" s="1416"/>
      <c r="OIW37" s="1417"/>
      <c r="OIX37" s="1430"/>
      <c r="OIY37" s="1430"/>
      <c r="OIZ37" s="1430"/>
      <c r="OJD37" s="1416"/>
      <c r="OJE37" s="1416"/>
      <c r="OJF37" s="1416"/>
      <c r="OJG37" s="1417"/>
      <c r="OJH37" s="1430"/>
      <c r="OJI37" s="1430"/>
      <c r="OJJ37" s="1430"/>
      <c r="OJN37" s="1416"/>
      <c r="OJO37" s="1416"/>
      <c r="OJP37" s="1416"/>
      <c r="OJQ37" s="1417"/>
      <c r="OJR37" s="1430"/>
      <c r="OJS37" s="1430"/>
      <c r="OJT37" s="1430"/>
      <c r="OJX37" s="1416"/>
      <c r="OJY37" s="1416"/>
      <c r="OJZ37" s="1416"/>
      <c r="OKA37" s="1417"/>
      <c r="OKB37" s="1430"/>
      <c r="OKC37" s="1430"/>
      <c r="OKD37" s="1430"/>
      <c r="OKH37" s="1416"/>
      <c r="OKI37" s="1416"/>
      <c r="OKJ37" s="1416"/>
      <c r="OKK37" s="1417"/>
      <c r="OKL37" s="1430"/>
      <c r="OKM37" s="1430"/>
      <c r="OKN37" s="1430"/>
      <c r="OKR37" s="1416"/>
      <c r="OKS37" s="1416"/>
      <c r="OKT37" s="1416"/>
      <c r="OKU37" s="1417"/>
      <c r="OKV37" s="1430"/>
      <c r="OKW37" s="1430"/>
      <c r="OKX37" s="1430"/>
      <c r="OLB37" s="1416"/>
      <c r="OLC37" s="1416"/>
      <c r="OLD37" s="1416"/>
      <c r="OLE37" s="1417"/>
      <c r="OLF37" s="1430"/>
      <c r="OLG37" s="1430"/>
      <c r="OLH37" s="1430"/>
      <c r="OLL37" s="1416"/>
      <c r="OLM37" s="1416"/>
      <c r="OLN37" s="1416"/>
      <c r="OLO37" s="1417"/>
      <c r="OLP37" s="1430"/>
      <c r="OLQ37" s="1430"/>
      <c r="OLR37" s="1430"/>
      <c r="OLV37" s="1416"/>
      <c r="OLW37" s="1416"/>
      <c r="OLX37" s="1416"/>
      <c r="OLY37" s="1417"/>
      <c r="OLZ37" s="1430"/>
      <c r="OMA37" s="1430"/>
      <c r="OMB37" s="1430"/>
      <c r="OMF37" s="1416"/>
      <c r="OMG37" s="1416"/>
      <c r="OMH37" s="1416"/>
      <c r="OMI37" s="1417"/>
      <c r="OMJ37" s="1430"/>
      <c r="OMK37" s="1430"/>
      <c r="OML37" s="1430"/>
      <c r="OMP37" s="1416"/>
      <c r="OMQ37" s="1416"/>
      <c r="OMR37" s="1416"/>
      <c r="OMS37" s="1417"/>
      <c r="OMT37" s="1430"/>
      <c r="OMU37" s="1430"/>
      <c r="OMV37" s="1430"/>
      <c r="OMZ37" s="1416"/>
      <c r="ONA37" s="1416"/>
      <c r="ONB37" s="1416"/>
      <c r="ONC37" s="1417"/>
      <c r="OND37" s="1430"/>
      <c r="ONE37" s="1430"/>
      <c r="ONF37" s="1430"/>
      <c r="ONJ37" s="1416"/>
      <c r="ONK37" s="1416"/>
      <c r="ONL37" s="1416"/>
      <c r="ONM37" s="1417"/>
      <c r="ONN37" s="1430"/>
      <c r="ONO37" s="1430"/>
      <c r="ONP37" s="1430"/>
      <c r="ONT37" s="1416"/>
      <c r="ONU37" s="1416"/>
      <c r="ONV37" s="1416"/>
      <c r="ONW37" s="1417"/>
      <c r="ONX37" s="1430"/>
      <c r="ONY37" s="1430"/>
      <c r="ONZ37" s="1430"/>
      <c r="OOD37" s="1416"/>
      <c r="OOE37" s="1416"/>
      <c r="OOF37" s="1416"/>
      <c r="OOG37" s="1417"/>
      <c r="OOH37" s="1430"/>
      <c r="OOI37" s="1430"/>
      <c r="OOJ37" s="1430"/>
      <c r="OON37" s="1416"/>
      <c r="OOO37" s="1416"/>
      <c r="OOP37" s="1416"/>
      <c r="OOQ37" s="1417"/>
      <c r="OOR37" s="1430"/>
      <c r="OOS37" s="1430"/>
      <c r="OOT37" s="1430"/>
      <c r="OOX37" s="1416"/>
      <c r="OOY37" s="1416"/>
      <c r="OOZ37" s="1416"/>
      <c r="OPA37" s="1417"/>
      <c r="OPB37" s="1430"/>
      <c r="OPC37" s="1430"/>
      <c r="OPD37" s="1430"/>
      <c r="OPH37" s="1416"/>
      <c r="OPI37" s="1416"/>
      <c r="OPJ37" s="1416"/>
      <c r="OPK37" s="1417"/>
      <c r="OPL37" s="1430"/>
      <c r="OPM37" s="1430"/>
      <c r="OPN37" s="1430"/>
      <c r="OPR37" s="1416"/>
      <c r="OPS37" s="1416"/>
      <c r="OPT37" s="1416"/>
      <c r="OPU37" s="1417"/>
      <c r="OPV37" s="1430"/>
      <c r="OPW37" s="1430"/>
      <c r="OPX37" s="1430"/>
      <c r="OQB37" s="1416"/>
      <c r="OQC37" s="1416"/>
      <c r="OQD37" s="1416"/>
      <c r="OQE37" s="1417"/>
      <c r="OQF37" s="1430"/>
      <c r="OQG37" s="1430"/>
      <c r="OQH37" s="1430"/>
      <c r="OQL37" s="1416"/>
      <c r="OQM37" s="1416"/>
      <c r="OQN37" s="1416"/>
      <c r="OQO37" s="1417"/>
      <c r="OQP37" s="1430"/>
      <c r="OQQ37" s="1430"/>
      <c r="OQR37" s="1430"/>
      <c r="OQV37" s="1416"/>
      <c r="OQW37" s="1416"/>
      <c r="OQX37" s="1416"/>
      <c r="OQY37" s="1417"/>
      <c r="OQZ37" s="1430"/>
      <c r="ORA37" s="1430"/>
      <c r="ORB37" s="1430"/>
      <c r="ORF37" s="1416"/>
      <c r="ORG37" s="1416"/>
      <c r="ORH37" s="1416"/>
      <c r="ORI37" s="1417"/>
      <c r="ORJ37" s="1430"/>
      <c r="ORK37" s="1430"/>
      <c r="ORL37" s="1430"/>
      <c r="ORP37" s="1416"/>
      <c r="ORQ37" s="1416"/>
      <c r="ORR37" s="1416"/>
      <c r="ORS37" s="1417"/>
      <c r="ORT37" s="1430"/>
      <c r="ORU37" s="1430"/>
      <c r="ORV37" s="1430"/>
      <c r="ORZ37" s="1416"/>
      <c r="OSA37" s="1416"/>
      <c r="OSB37" s="1416"/>
      <c r="OSC37" s="1417"/>
      <c r="OSD37" s="1430"/>
      <c r="OSE37" s="1430"/>
      <c r="OSF37" s="1430"/>
      <c r="OSJ37" s="1416"/>
      <c r="OSK37" s="1416"/>
      <c r="OSL37" s="1416"/>
      <c r="OSM37" s="1417"/>
      <c r="OSN37" s="1430"/>
      <c r="OSO37" s="1430"/>
      <c r="OSP37" s="1430"/>
      <c r="OST37" s="1416"/>
      <c r="OSU37" s="1416"/>
      <c r="OSV37" s="1416"/>
      <c r="OSW37" s="1417"/>
      <c r="OSX37" s="1430"/>
      <c r="OSY37" s="1430"/>
      <c r="OSZ37" s="1430"/>
      <c r="OTD37" s="1416"/>
      <c r="OTE37" s="1416"/>
      <c r="OTF37" s="1416"/>
      <c r="OTG37" s="1417"/>
      <c r="OTH37" s="1430"/>
      <c r="OTI37" s="1430"/>
      <c r="OTJ37" s="1430"/>
      <c r="OTN37" s="1416"/>
      <c r="OTO37" s="1416"/>
      <c r="OTP37" s="1416"/>
      <c r="OTQ37" s="1417"/>
      <c r="OTR37" s="1430"/>
      <c r="OTS37" s="1430"/>
      <c r="OTT37" s="1430"/>
      <c r="OTX37" s="1416"/>
      <c r="OTY37" s="1416"/>
      <c r="OTZ37" s="1416"/>
      <c r="OUA37" s="1417"/>
      <c r="OUB37" s="1430"/>
      <c r="OUC37" s="1430"/>
      <c r="OUD37" s="1430"/>
      <c r="OUH37" s="1416"/>
      <c r="OUI37" s="1416"/>
      <c r="OUJ37" s="1416"/>
      <c r="OUK37" s="1417"/>
      <c r="OUL37" s="1430"/>
      <c r="OUM37" s="1430"/>
      <c r="OUN37" s="1430"/>
      <c r="OUR37" s="1416"/>
      <c r="OUS37" s="1416"/>
      <c r="OUT37" s="1416"/>
      <c r="OUU37" s="1417"/>
      <c r="OUV37" s="1430"/>
      <c r="OUW37" s="1430"/>
      <c r="OUX37" s="1430"/>
      <c r="OVB37" s="1416"/>
      <c r="OVC37" s="1416"/>
      <c r="OVD37" s="1416"/>
      <c r="OVE37" s="1417"/>
      <c r="OVF37" s="1430"/>
      <c r="OVG37" s="1430"/>
      <c r="OVH37" s="1430"/>
      <c r="OVL37" s="1416"/>
      <c r="OVM37" s="1416"/>
      <c r="OVN37" s="1416"/>
      <c r="OVO37" s="1417"/>
      <c r="OVP37" s="1430"/>
      <c r="OVQ37" s="1430"/>
      <c r="OVR37" s="1430"/>
      <c r="OVV37" s="1416"/>
      <c r="OVW37" s="1416"/>
      <c r="OVX37" s="1416"/>
      <c r="OVY37" s="1417"/>
      <c r="OVZ37" s="1430"/>
      <c r="OWA37" s="1430"/>
      <c r="OWB37" s="1430"/>
      <c r="OWF37" s="1416"/>
      <c r="OWG37" s="1416"/>
      <c r="OWH37" s="1416"/>
      <c r="OWI37" s="1417"/>
      <c r="OWJ37" s="1430"/>
      <c r="OWK37" s="1430"/>
      <c r="OWL37" s="1430"/>
      <c r="OWP37" s="1416"/>
      <c r="OWQ37" s="1416"/>
      <c r="OWR37" s="1416"/>
      <c r="OWS37" s="1417"/>
      <c r="OWT37" s="1430"/>
      <c r="OWU37" s="1430"/>
      <c r="OWV37" s="1430"/>
      <c r="OWZ37" s="1416"/>
      <c r="OXA37" s="1416"/>
      <c r="OXB37" s="1416"/>
      <c r="OXC37" s="1417"/>
      <c r="OXD37" s="1430"/>
      <c r="OXE37" s="1430"/>
      <c r="OXF37" s="1430"/>
      <c r="OXJ37" s="1416"/>
      <c r="OXK37" s="1416"/>
      <c r="OXL37" s="1416"/>
      <c r="OXM37" s="1417"/>
      <c r="OXN37" s="1430"/>
      <c r="OXO37" s="1430"/>
      <c r="OXP37" s="1430"/>
      <c r="OXT37" s="1416"/>
      <c r="OXU37" s="1416"/>
      <c r="OXV37" s="1416"/>
      <c r="OXW37" s="1417"/>
      <c r="OXX37" s="1430"/>
      <c r="OXY37" s="1430"/>
      <c r="OXZ37" s="1430"/>
      <c r="OYD37" s="1416"/>
      <c r="OYE37" s="1416"/>
      <c r="OYF37" s="1416"/>
      <c r="OYG37" s="1417"/>
      <c r="OYH37" s="1430"/>
      <c r="OYI37" s="1430"/>
      <c r="OYJ37" s="1430"/>
      <c r="OYN37" s="1416"/>
      <c r="OYO37" s="1416"/>
      <c r="OYP37" s="1416"/>
      <c r="OYQ37" s="1417"/>
      <c r="OYR37" s="1430"/>
      <c r="OYS37" s="1430"/>
      <c r="OYT37" s="1430"/>
      <c r="OYX37" s="1416"/>
      <c r="OYY37" s="1416"/>
      <c r="OYZ37" s="1416"/>
      <c r="OZA37" s="1417"/>
      <c r="OZB37" s="1430"/>
      <c r="OZC37" s="1430"/>
      <c r="OZD37" s="1430"/>
      <c r="OZH37" s="1416"/>
      <c r="OZI37" s="1416"/>
      <c r="OZJ37" s="1416"/>
      <c r="OZK37" s="1417"/>
      <c r="OZL37" s="1430"/>
      <c r="OZM37" s="1430"/>
      <c r="OZN37" s="1430"/>
      <c r="OZR37" s="1416"/>
      <c r="OZS37" s="1416"/>
      <c r="OZT37" s="1416"/>
      <c r="OZU37" s="1417"/>
      <c r="OZV37" s="1430"/>
      <c r="OZW37" s="1430"/>
      <c r="OZX37" s="1430"/>
      <c r="PAB37" s="1416"/>
      <c r="PAC37" s="1416"/>
      <c r="PAD37" s="1416"/>
      <c r="PAE37" s="1417"/>
      <c r="PAF37" s="1430"/>
      <c r="PAG37" s="1430"/>
      <c r="PAH37" s="1430"/>
      <c r="PAL37" s="1416"/>
      <c r="PAM37" s="1416"/>
      <c r="PAN37" s="1416"/>
      <c r="PAO37" s="1417"/>
      <c r="PAP37" s="1430"/>
      <c r="PAQ37" s="1430"/>
      <c r="PAR37" s="1430"/>
      <c r="PAV37" s="1416"/>
      <c r="PAW37" s="1416"/>
      <c r="PAX37" s="1416"/>
      <c r="PAY37" s="1417"/>
      <c r="PAZ37" s="1430"/>
      <c r="PBA37" s="1430"/>
      <c r="PBB37" s="1430"/>
      <c r="PBF37" s="1416"/>
      <c r="PBG37" s="1416"/>
      <c r="PBH37" s="1416"/>
      <c r="PBI37" s="1417"/>
      <c r="PBJ37" s="1430"/>
      <c r="PBK37" s="1430"/>
      <c r="PBL37" s="1430"/>
      <c r="PBP37" s="1416"/>
      <c r="PBQ37" s="1416"/>
      <c r="PBR37" s="1416"/>
      <c r="PBS37" s="1417"/>
      <c r="PBT37" s="1430"/>
      <c r="PBU37" s="1430"/>
      <c r="PBV37" s="1430"/>
      <c r="PBZ37" s="1416"/>
      <c r="PCA37" s="1416"/>
      <c r="PCB37" s="1416"/>
      <c r="PCC37" s="1417"/>
      <c r="PCD37" s="1430"/>
      <c r="PCE37" s="1430"/>
      <c r="PCF37" s="1430"/>
      <c r="PCJ37" s="1416"/>
      <c r="PCK37" s="1416"/>
      <c r="PCL37" s="1416"/>
      <c r="PCM37" s="1417"/>
      <c r="PCN37" s="1430"/>
      <c r="PCO37" s="1430"/>
      <c r="PCP37" s="1430"/>
      <c r="PCT37" s="1416"/>
      <c r="PCU37" s="1416"/>
      <c r="PCV37" s="1416"/>
      <c r="PCW37" s="1417"/>
      <c r="PCX37" s="1430"/>
      <c r="PCY37" s="1430"/>
      <c r="PCZ37" s="1430"/>
      <c r="PDD37" s="1416"/>
      <c r="PDE37" s="1416"/>
      <c r="PDF37" s="1416"/>
      <c r="PDG37" s="1417"/>
      <c r="PDH37" s="1430"/>
      <c r="PDI37" s="1430"/>
      <c r="PDJ37" s="1430"/>
      <c r="PDN37" s="1416"/>
      <c r="PDO37" s="1416"/>
      <c r="PDP37" s="1416"/>
      <c r="PDQ37" s="1417"/>
      <c r="PDR37" s="1430"/>
      <c r="PDS37" s="1430"/>
      <c r="PDT37" s="1430"/>
      <c r="PDX37" s="1416"/>
      <c r="PDY37" s="1416"/>
      <c r="PDZ37" s="1416"/>
      <c r="PEA37" s="1417"/>
      <c r="PEB37" s="1430"/>
      <c r="PEC37" s="1430"/>
      <c r="PED37" s="1430"/>
      <c r="PEH37" s="1416"/>
      <c r="PEI37" s="1416"/>
      <c r="PEJ37" s="1416"/>
      <c r="PEK37" s="1417"/>
      <c r="PEL37" s="1430"/>
      <c r="PEM37" s="1430"/>
      <c r="PEN37" s="1430"/>
      <c r="PER37" s="1416"/>
      <c r="PES37" s="1416"/>
      <c r="PET37" s="1416"/>
      <c r="PEU37" s="1417"/>
      <c r="PEV37" s="1430"/>
      <c r="PEW37" s="1430"/>
      <c r="PEX37" s="1430"/>
      <c r="PFB37" s="1416"/>
      <c r="PFC37" s="1416"/>
      <c r="PFD37" s="1416"/>
      <c r="PFE37" s="1417"/>
      <c r="PFF37" s="1430"/>
      <c r="PFG37" s="1430"/>
      <c r="PFH37" s="1430"/>
      <c r="PFL37" s="1416"/>
      <c r="PFM37" s="1416"/>
      <c r="PFN37" s="1416"/>
      <c r="PFO37" s="1417"/>
      <c r="PFP37" s="1430"/>
      <c r="PFQ37" s="1430"/>
      <c r="PFR37" s="1430"/>
      <c r="PFV37" s="1416"/>
      <c r="PFW37" s="1416"/>
      <c r="PFX37" s="1416"/>
      <c r="PFY37" s="1417"/>
      <c r="PFZ37" s="1430"/>
      <c r="PGA37" s="1430"/>
      <c r="PGB37" s="1430"/>
      <c r="PGF37" s="1416"/>
      <c r="PGG37" s="1416"/>
      <c r="PGH37" s="1416"/>
      <c r="PGI37" s="1417"/>
      <c r="PGJ37" s="1430"/>
      <c r="PGK37" s="1430"/>
      <c r="PGL37" s="1430"/>
      <c r="PGP37" s="1416"/>
      <c r="PGQ37" s="1416"/>
      <c r="PGR37" s="1416"/>
      <c r="PGS37" s="1417"/>
      <c r="PGT37" s="1430"/>
      <c r="PGU37" s="1430"/>
      <c r="PGV37" s="1430"/>
      <c r="PGZ37" s="1416"/>
      <c r="PHA37" s="1416"/>
      <c r="PHB37" s="1416"/>
      <c r="PHC37" s="1417"/>
      <c r="PHD37" s="1430"/>
      <c r="PHE37" s="1430"/>
      <c r="PHF37" s="1430"/>
      <c r="PHJ37" s="1416"/>
      <c r="PHK37" s="1416"/>
      <c r="PHL37" s="1416"/>
      <c r="PHM37" s="1417"/>
      <c r="PHN37" s="1430"/>
      <c r="PHO37" s="1430"/>
      <c r="PHP37" s="1430"/>
      <c r="PHT37" s="1416"/>
      <c r="PHU37" s="1416"/>
      <c r="PHV37" s="1416"/>
      <c r="PHW37" s="1417"/>
      <c r="PHX37" s="1430"/>
      <c r="PHY37" s="1430"/>
      <c r="PHZ37" s="1430"/>
      <c r="PID37" s="1416"/>
      <c r="PIE37" s="1416"/>
      <c r="PIF37" s="1416"/>
      <c r="PIG37" s="1417"/>
      <c r="PIH37" s="1430"/>
      <c r="PII37" s="1430"/>
      <c r="PIJ37" s="1430"/>
      <c r="PIN37" s="1416"/>
      <c r="PIO37" s="1416"/>
      <c r="PIP37" s="1416"/>
      <c r="PIQ37" s="1417"/>
      <c r="PIR37" s="1430"/>
      <c r="PIS37" s="1430"/>
      <c r="PIT37" s="1430"/>
      <c r="PIX37" s="1416"/>
      <c r="PIY37" s="1416"/>
      <c r="PIZ37" s="1416"/>
      <c r="PJA37" s="1417"/>
      <c r="PJB37" s="1430"/>
      <c r="PJC37" s="1430"/>
      <c r="PJD37" s="1430"/>
      <c r="PJH37" s="1416"/>
      <c r="PJI37" s="1416"/>
      <c r="PJJ37" s="1416"/>
      <c r="PJK37" s="1417"/>
      <c r="PJL37" s="1430"/>
      <c r="PJM37" s="1430"/>
      <c r="PJN37" s="1430"/>
      <c r="PJR37" s="1416"/>
      <c r="PJS37" s="1416"/>
      <c r="PJT37" s="1416"/>
      <c r="PJU37" s="1417"/>
      <c r="PJV37" s="1430"/>
      <c r="PJW37" s="1430"/>
      <c r="PJX37" s="1430"/>
      <c r="PKB37" s="1416"/>
      <c r="PKC37" s="1416"/>
      <c r="PKD37" s="1416"/>
      <c r="PKE37" s="1417"/>
      <c r="PKF37" s="1430"/>
      <c r="PKG37" s="1430"/>
      <c r="PKH37" s="1430"/>
      <c r="PKL37" s="1416"/>
      <c r="PKM37" s="1416"/>
      <c r="PKN37" s="1416"/>
      <c r="PKO37" s="1417"/>
      <c r="PKP37" s="1430"/>
      <c r="PKQ37" s="1430"/>
      <c r="PKR37" s="1430"/>
      <c r="PKV37" s="1416"/>
      <c r="PKW37" s="1416"/>
      <c r="PKX37" s="1416"/>
      <c r="PKY37" s="1417"/>
      <c r="PKZ37" s="1430"/>
      <c r="PLA37" s="1430"/>
      <c r="PLB37" s="1430"/>
      <c r="PLF37" s="1416"/>
      <c r="PLG37" s="1416"/>
      <c r="PLH37" s="1416"/>
      <c r="PLI37" s="1417"/>
      <c r="PLJ37" s="1430"/>
      <c r="PLK37" s="1430"/>
      <c r="PLL37" s="1430"/>
      <c r="PLP37" s="1416"/>
      <c r="PLQ37" s="1416"/>
      <c r="PLR37" s="1416"/>
      <c r="PLS37" s="1417"/>
      <c r="PLT37" s="1430"/>
      <c r="PLU37" s="1430"/>
      <c r="PLV37" s="1430"/>
      <c r="PLZ37" s="1416"/>
      <c r="PMA37" s="1416"/>
      <c r="PMB37" s="1416"/>
      <c r="PMC37" s="1417"/>
      <c r="PMD37" s="1430"/>
      <c r="PME37" s="1430"/>
      <c r="PMF37" s="1430"/>
      <c r="PMJ37" s="1416"/>
      <c r="PMK37" s="1416"/>
      <c r="PML37" s="1416"/>
      <c r="PMM37" s="1417"/>
      <c r="PMN37" s="1430"/>
      <c r="PMO37" s="1430"/>
      <c r="PMP37" s="1430"/>
      <c r="PMT37" s="1416"/>
      <c r="PMU37" s="1416"/>
      <c r="PMV37" s="1416"/>
      <c r="PMW37" s="1417"/>
      <c r="PMX37" s="1430"/>
      <c r="PMY37" s="1430"/>
      <c r="PMZ37" s="1430"/>
      <c r="PND37" s="1416"/>
      <c r="PNE37" s="1416"/>
      <c r="PNF37" s="1416"/>
      <c r="PNG37" s="1417"/>
      <c r="PNH37" s="1430"/>
      <c r="PNI37" s="1430"/>
      <c r="PNJ37" s="1430"/>
      <c r="PNN37" s="1416"/>
      <c r="PNO37" s="1416"/>
      <c r="PNP37" s="1416"/>
      <c r="PNQ37" s="1417"/>
      <c r="PNR37" s="1430"/>
      <c r="PNS37" s="1430"/>
      <c r="PNT37" s="1430"/>
      <c r="PNX37" s="1416"/>
      <c r="PNY37" s="1416"/>
      <c r="PNZ37" s="1416"/>
      <c r="POA37" s="1417"/>
      <c r="POB37" s="1430"/>
      <c r="POC37" s="1430"/>
      <c r="POD37" s="1430"/>
      <c r="POH37" s="1416"/>
      <c r="POI37" s="1416"/>
      <c r="POJ37" s="1416"/>
      <c r="POK37" s="1417"/>
      <c r="POL37" s="1430"/>
      <c r="POM37" s="1430"/>
      <c r="PON37" s="1430"/>
      <c r="POR37" s="1416"/>
      <c r="POS37" s="1416"/>
      <c r="POT37" s="1416"/>
      <c r="POU37" s="1417"/>
      <c r="POV37" s="1430"/>
      <c r="POW37" s="1430"/>
      <c r="POX37" s="1430"/>
      <c r="PPB37" s="1416"/>
      <c r="PPC37" s="1416"/>
      <c r="PPD37" s="1416"/>
      <c r="PPE37" s="1417"/>
      <c r="PPF37" s="1430"/>
      <c r="PPG37" s="1430"/>
      <c r="PPH37" s="1430"/>
      <c r="PPL37" s="1416"/>
      <c r="PPM37" s="1416"/>
      <c r="PPN37" s="1416"/>
      <c r="PPO37" s="1417"/>
      <c r="PPP37" s="1430"/>
      <c r="PPQ37" s="1430"/>
      <c r="PPR37" s="1430"/>
      <c r="PPV37" s="1416"/>
      <c r="PPW37" s="1416"/>
      <c r="PPX37" s="1416"/>
      <c r="PPY37" s="1417"/>
      <c r="PPZ37" s="1430"/>
      <c r="PQA37" s="1430"/>
      <c r="PQB37" s="1430"/>
      <c r="PQF37" s="1416"/>
      <c r="PQG37" s="1416"/>
      <c r="PQH37" s="1416"/>
      <c r="PQI37" s="1417"/>
      <c r="PQJ37" s="1430"/>
      <c r="PQK37" s="1430"/>
      <c r="PQL37" s="1430"/>
      <c r="PQP37" s="1416"/>
      <c r="PQQ37" s="1416"/>
      <c r="PQR37" s="1416"/>
      <c r="PQS37" s="1417"/>
      <c r="PQT37" s="1430"/>
      <c r="PQU37" s="1430"/>
      <c r="PQV37" s="1430"/>
      <c r="PQZ37" s="1416"/>
      <c r="PRA37" s="1416"/>
      <c r="PRB37" s="1416"/>
      <c r="PRC37" s="1417"/>
      <c r="PRD37" s="1430"/>
      <c r="PRE37" s="1430"/>
      <c r="PRF37" s="1430"/>
      <c r="PRJ37" s="1416"/>
      <c r="PRK37" s="1416"/>
      <c r="PRL37" s="1416"/>
      <c r="PRM37" s="1417"/>
      <c r="PRN37" s="1430"/>
      <c r="PRO37" s="1430"/>
      <c r="PRP37" s="1430"/>
      <c r="PRT37" s="1416"/>
      <c r="PRU37" s="1416"/>
      <c r="PRV37" s="1416"/>
      <c r="PRW37" s="1417"/>
      <c r="PRX37" s="1430"/>
      <c r="PRY37" s="1430"/>
      <c r="PRZ37" s="1430"/>
      <c r="PSD37" s="1416"/>
      <c r="PSE37" s="1416"/>
      <c r="PSF37" s="1416"/>
      <c r="PSG37" s="1417"/>
      <c r="PSH37" s="1430"/>
      <c r="PSI37" s="1430"/>
      <c r="PSJ37" s="1430"/>
      <c r="PSN37" s="1416"/>
      <c r="PSO37" s="1416"/>
      <c r="PSP37" s="1416"/>
      <c r="PSQ37" s="1417"/>
      <c r="PSR37" s="1430"/>
      <c r="PSS37" s="1430"/>
      <c r="PST37" s="1430"/>
      <c r="PSX37" s="1416"/>
      <c r="PSY37" s="1416"/>
      <c r="PSZ37" s="1416"/>
      <c r="PTA37" s="1417"/>
      <c r="PTB37" s="1430"/>
      <c r="PTC37" s="1430"/>
      <c r="PTD37" s="1430"/>
      <c r="PTH37" s="1416"/>
      <c r="PTI37" s="1416"/>
      <c r="PTJ37" s="1416"/>
      <c r="PTK37" s="1417"/>
      <c r="PTL37" s="1430"/>
      <c r="PTM37" s="1430"/>
      <c r="PTN37" s="1430"/>
      <c r="PTR37" s="1416"/>
      <c r="PTS37" s="1416"/>
      <c r="PTT37" s="1416"/>
      <c r="PTU37" s="1417"/>
      <c r="PTV37" s="1430"/>
      <c r="PTW37" s="1430"/>
      <c r="PTX37" s="1430"/>
      <c r="PUB37" s="1416"/>
      <c r="PUC37" s="1416"/>
      <c r="PUD37" s="1416"/>
      <c r="PUE37" s="1417"/>
      <c r="PUF37" s="1430"/>
      <c r="PUG37" s="1430"/>
      <c r="PUH37" s="1430"/>
      <c r="PUL37" s="1416"/>
      <c r="PUM37" s="1416"/>
      <c r="PUN37" s="1416"/>
      <c r="PUO37" s="1417"/>
      <c r="PUP37" s="1430"/>
      <c r="PUQ37" s="1430"/>
      <c r="PUR37" s="1430"/>
      <c r="PUV37" s="1416"/>
      <c r="PUW37" s="1416"/>
      <c r="PUX37" s="1416"/>
      <c r="PUY37" s="1417"/>
      <c r="PUZ37" s="1430"/>
      <c r="PVA37" s="1430"/>
      <c r="PVB37" s="1430"/>
      <c r="PVF37" s="1416"/>
      <c r="PVG37" s="1416"/>
      <c r="PVH37" s="1416"/>
      <c r="PVI37" s="1417"/>
      <c r="PVJ37" s="1430"/>
      <c r="PVK37" s="1430"/>
      <c r="PVL37" s="1430"/>
      <c r="PVP37" s="1416"/>
      <c r="PVQ37" s="1416"/>
      <c r="PVR37" s="1416"/>
      <c r="PVS37" s="1417"/>
      <c r="PVT37" s="1430"/>
      <c r="PVU37" s="1430"/>
      <c r="PVV37" s="1430"/>
      <c r="PVZ37" s="1416"/>
      <c r="PWA37" s="1416"/>
      <c r="PWB37" s="1416"/>
      <c r="PWC37" s="1417"/>
      <c r="PWD37" s="1430"/>
      <c r="PWE37" s="1430"/>
      <c r="PWF37" s="1430"/>
      <c r="PWJ37" s="1416"/>
      <c r="PWK37" s="1416"/>
      <c r="PWL37" s="1416"/>
      <c r="PWM37" s="1417"/>
      <c r="PWN37" s="1430"/>
      <c r="PWO37" s="1430"/>
      <c r="PWP37" s="1430"/>
      <c r="PWT37" s="1416"/>
      <c r="PWU37" s="1416"/>
      <c r="PWV37" s="1416"/>
      <c r="PWW37" s="1417"/>
      <c r="PWX37" s="1430"/>
      <c r="PWY37" s="1430"/>
      <c r="PWZ37" s="1430"/>
      <c r="PXD37" s="1416"/>
      <c r="PXE37" s="1416"/>
      <c r="PXF37" s="1416"/>
      <c r="PXG37" s="1417"/>
      <c r="PXH37" s="1430"/>
      <c r="PXI37" s="1430"/>
      <c r="PXJ37" s="1430"/>
      <c r="PXN37" s="1416"/>
      <c r="PXO37" s="1416"/>
      <c r="PXP37" s="1416"/>
      <c r="PXQ37" s="1417"/>
      <c r="PXR37" s="1430"/>
      <c r="PXS37" s="1430"/>
      <c r="PXT37" s="1430"/>
      <c r="PXX37" s="1416"/>
      <c r="PXY37" s="1416"/>
      <c r="PXZ37" s="1416"/>
      <c r="PYA37" s="1417"/>
      <c r="PYB37" s="1430"/>
      <c r="PYC37" s="1430"/>
      <c r="PYD37" s="1430"/>
      <c r="PYH37" s="1416"/>
      <c r="PYI37" s="1416"/>
      <c r="PYJ37" s="1416"/>
      <c r="PYK37" s="1417"/>
      <c r="PYL37" s="1430"/>
      <c r="PYM37" s="1430"/>
      <c r="PYN37" s="1430"/>
      <c r="PYR37" s="1416"/>
      <c r="PYS37" s="1416"/>
      <c r="PYT37" s="1416"/>
      <c r="PYU37" s="1417"/>
      <c r="PYV37" s="1430"/>
      <c r="PYW37" s="1430"/>
      <c r="PYX37" s="1430"/>
      <c r="PZB37" s="1416"/>
      <c r="PZC37" s="1416"/>
      <c r="PZD37" s="1416"/>
      <c r="PZE37" s="1417"/>
      <c r="PZF37" s="1430"/>
      <c r="PZG37" s="1430"/>
      <c r="PZH37" s="1430"/>
      <c r="PZL37" s="1416"/>
      <c r="PZM37" s="1416"/>
      <c r="PZN37" s="1416"/>
      <c r="PZO37" s="1417"/>
      <c r="PZP37" s="1430"/>
      <c r="PZQ37" s="1430"/>
      <c r="PZR37" s="1430"/>
      <c r="PZV37" s="1416"/>
      <c r="PZW37" s="1416"/>
      <c r="PZX37" s="1416"/>
      <c r="PZY37" s="1417"/>
      <c r="PZZ37" s="1430"/>
      <c r="QAA37" s="1430"/>
      <c r="QAB37" s="1430"/>
      <c r="QAF37" s="1416"/>
      <c r="QAG37" s="1416"/>
      <c r="QAH37" s="1416"/>
      <c r="QAI37" s="1417"/>
      <c r="QAJ37" s="1430"/>
      <c r="QAK37" s="1430"/>
      <c r="QAL37" s="1430"/>
      <c r="QAP37" s="1416"/>
      <c r="QAQ37" s="1416"/>
      <c r="QAR37" s="1416"/>
      <c r="QAS37" s="1417"/>
      <c r="QAT37" s="1430"/>
      <c r="QAU37" s="1430"/>
      <c r="QAV37" s="1430"/>
      <c r="QAZ37" s="1416"/>
      <c r="QBA37" s="1416"/>
      <c r="QBB37" s="1416"/>
      <c r="QBC37" s="1417"/>
      <c r="QBD37" s="1430"/>
      <c r="QBE37" s="1430"/>
      <c r="QBF37" s="1430"/>
      <c r="QBJ37" s="1416"/>
      <c r="QBK37" s="1416"/>
      <c r="QBL37" s="1416"/>
      <c r="QBM37" s="1417"/>
      <c r="QBN37" s="1430"/>
      <c r="QBO37" s="1430"/>
      <c r="QBP37" s="1430"/>
      <c r="QBT37" s="1416"/>
      <c r="QBU37" s="1416"/>
      <c r="QBV37" s="1416"/>
      <c r="QBW37" s="1417"/>
      <c r="QBX37" s="1430"/>
      <c r="QBY37" s="1430"/>
      <c r="QBZ37" s="1430"/>
      <c r="QCD37" s="1416"/>
      <c r="QCE37" s="1416"/>
      <c r="QCF37" s="1416"/>
      <c r="QCG37" s="1417"/>
      <c r="QCH37" s="1430"/>
      <c r="QCI37" s="1430"/>
      <c r="QCJ37" s="1430"/>
      <c r="QCN37" s="1416"/>
      <c r="QCO37" s="1416"/>
      <c r="QCP37" s="1416"/>
      <c r="QCQ37" s="1417"/>
      <c r="QCR37" s="1430"/>
      <c r="QCS37" s="1430"/>
      <c r="QCT37" s="1430"/>
      <c r="QCX37" s="1416"/>
      <c r="QCY37" s="1416"/>
      <c r="QCZ37" s="1416"/>
      <c r="QDA37" s="1417"/>
      <c r="QDB37" s="1430"/>
      <c r="QDC37" s="1430"/>
      <c r="QDD37" s="1430"/>
      <c r="QDH37" s="1416"/>
      <c r="QDI37" s="1416"/>
      <c r="QDJ37" s="1416"/>
      <c r="QDK37" s="1417"/>
      <c r="QDL37" s="1430"/>
      <c r="QDM37" s="1430"/>
      <c r="QDN37" s="1430"/>
      <c r="QDR37" s="1416"/>
      <c r="QDS37" s="1416"/>
      <c r="QDT37" s="1416"/>
      <c r="QDU37" s="1417"/>
      <c r="QDV37" s="1430"/>
      <c r="QDW37" s="1430"/>
      <c r="QDX37" s="1430"/>
      <c r="QEB37" s="1416"/>
      <c r="QEC37" s="1416"/>
      <c r="QED37" s="1416"/>
      <c r="QEE37" s="1417"/>
      <c r="QEF37" s="1430"/>
      <c r="QEG37" s="1430"/>
      <c r="QEH37" s="1430"/>
      <c r="QEL37" s="1416"/>
      <c r="QEM37" s="1416"/>
      <c r="QEN37" s="1416"/>
      <c r="QEO37" s="1417"/>
      <c r="QEP37" s="1430"/>
      <c r="QEQ37" s="1430"/>
      <c r="QER37" s="1430"/>
      <c r="QEV37" s="1416"/>
      <c r="QEW37" s="1416"/>
      <c r="QEX37" s="1416"/>
      <c r="QEY37" s="1417"/>
      <c r="QEZ37" s="1430"/>
      <c r="QFA37" s="1430"/>
      <c r="QFB37" s="1430"/>
      <c r="QFF37" s="1416"/>
      <c r="QFG37" s="1416"/>
      <c r="QFH37" s="1416"/>
      <c r="QFI37" s="1417"/>
      <c r="QFJ37" s="1430"/>
      <c r="QFK37" s="1430"/>
      <c r="QFL37" s="1430"/>
      <c r="QFP37" s="1416"/>
      <c r="QFQ37" s="1416"/>
      <c r="QFR37" s="1416"/>
      <c r="QFS37" s="1417"/>
      <c r="QFT37" s="1430"/>
      <c r="QFU37" s="1430"/>
      <c r="QFV37" s="1430"/>
      <c r="QFZ37" s="1416"/>
      <c r="QGA37" s="1416"/>
      <c r="QGB37" s="1416"/>
      <c r="QGC37" s="1417"/>
      <c r="QGD37" s="1430"/>
      <c r="QGE37" s="1430"/>
      <c r="QGF37" s="1430"/>
      <c r="QGJ37" s="1416"/>
      <c r="QGK37" s="1416"/>
      <c r="QGL37" s="1416"/>
      <c r="QGM37" s="1417"/>
      <c r="QGN37" s="1430"/>
      <c r="QGO37" s="1430"/>
      <c r="QGP37" s="1430"/>
      <c r="QGT37" s="1416"/>
      <c r="QGU37" s="1416"/>
      <c r="QGV37" s="1416"/>
      <c r="QGW37" s="1417"/>
      <c r="QGX37" s="1430"/>
      <c r="QGY37" s="1430"/>
      <c r="QGZ37" s="1430"/>
      <c r="QHD37" s="1416"/>
      <c r="QHE37" s="1416"/>
      <c r="QHF37" s="1416"/>
      <c r="QHG37" s="1417"/>
      <c r="QHH37" s="1430"/>
      <c r="QHI37" s="1430"/>
      <c r="QHJ37" s="1430"/>
      <c r="QHN37" s="1416"/>
      <c r="QHO37" s="1416"/>
      <c r="QHP37" s="1416"/>
      <c r="QHQ37" s="1417"/>
      <c r="QHR37" s="1430"/>
      <c r="QHS37" s="1430"/>
      <c r="QHT37" s="1430"/>
      <c r="QHX37" s="1416"/>
      <c r="QHY37" s="1416"/>
      <c r="QHZ37" s="1416"/>
      <c r="QIA37" s="1417"/>
      <c r="QIB37" s="1430"/>
      <c r="QIC37" s="1430"/>
      <c r="QID37" s="1430"/>
      <c r="QIH37" s="1416"/>
      <c r="QII37" s="1416"/>
      <c r="QIJ37" s="1416"/>
      <c r="QIK37" s="1417"/>
      <c r="QIL37" s="1430"/>
      <c r="QIM37" s="1430"/>
      <c r="QIN37" s="1430"/>
      <c r="QIR37" s="1416"/>
      <c r="QIS37" s="1416"/>
      <c r="QIT37" s="1416"/>
      <c r="QIU37" s="1417"/>
      <c r="QIV37" s="1430"/>
      <c r="QIW37" s="1430"/>
      <c r="QIX37" s="1430"/>
      <c r="QJB37" s="1416"/>
      <c r="QJC37" s="1416"/>
      <c r="QJD37" s="1416"/>
      <c r="QJE37" s="1417"/>
      <c r="QJF37" s="1430"/>
      <c r="QJG37" s="1430"/>
      <c r="QJH37" s="1430"/>
      <c r="QJL37" s="1416"/>
      <c r="QJM37" s="1416"/>
      <c r="QJN37" s="1416"/>
      <c r="QJO37" s="1417"/>
      <c r="QJP37" s="1430"/>
      <c r="QJQ37" s="1430"/>
      <c r="QJR37" s="1430"/>
      <c r="QJV37" s="1416"/>
      <c r="QJW37" s="1416"/>
      <c r="QJX37" s="1416"/>
      <c r="QJY37" s="1417"/>
      <c r="QJZ37" s="1430"/>
      <c r="QKA37" s="1430"/>
      <c r="QKB37" s="1430"/>
      <c r="QKF37" s="1416"/>
      <c r="QKG37" s="1416"/>
      <c r="QKH37" s="1416"/>
      <c r="QKI37" s="1417"/>
      <c r="QKJ37" s="1430"/>
      <c r="QKK37" s="1430"/>
      <c r="QKL37" s="1430"/>
      <c r="QKP37" s="1416"/>
      <c r="QKQ37" s="1416"/>
      <c r="QKR37" s="1416"/>
      <c r="QKS37" s="1417"/>
      <c r="QKT37" s="1430"/>
      <c r="QKU37" s="1430"/>
      <c r="QKV37" s="1430"/>
      <c r="QKZ37" s="1416"/>
      <c r="QLA37" s="1416"/>
      <c r="QLB37" s="1416"/>
      <c r="QLC37" s="1417"/>
      <c r="QLD37" s="1430"/>
      <c r="QLE37" s="1430"/>
      <c r="QLF37" s="1430"/>
      <c r="QLJ37" s="1416"/>
      <c r="QLK37" s="1416"/>
      <c r="QLL37" s="1416"/>
      <c r="QLM37" s="1417"/>
      <c r="QLN37" s="1430"/>
      <c r="QLO37" s="1430"/>
      <c r="QLP37" s="1430"/>
      <c r="QLT37" s="1416"/>
      <c r="QLU37" s="1416"/>
      <c r="QLV37" s="1416"/>
      <c r="QLW37" s="1417"/>
      <c r="QLX37" s="1430"/>
      <c r="QLY37" s="1430"/>
      <c r="QLZ37" s="1430"/>
      <c r="QMD37" s="1416"/>
      <c r="QME37" s="1416"/>
      <c r="QMF37" s="1416"/>
      <c r="QMG37" s="1417"/>
      <c r="QMH37" s="1430"/>
      <c r="QMI37" s="1430"/>
      <c r="QMJ37" s="1430"/>
      <c r="QMN37" s="1416"/>
      <c r="QMO37" s="1416"/>
      <c r="QMP37" s="1416"/>
      <c r="QMQ37" s="1417"/>
      <c r="QMR37" s="1430"/>
      <c r="QMS37" s="1430"/>
      <c r="QMT37" s="1430"/>
      <c r="QMX37" s="1416"/>
      <c r="QMY37" s="1416"/>
      <c r="QMZ37" s="1416"/>
      <c r="QNA37" s="1417"/>
      <c r="QNB37" s="1430"/>
      <c r="QNC37" s="1430"/>
      <c r="QND37" s="1430"/>
      <c r="QNH37" s="1416"/>
      <c r="QNI37" s="1416"/>
      <c r="QNJ37" s="1416"/>
      <c r="QNK37" s="1417"/>
      <c r="QNL37" s="1430"/>
      <c r="QNM37" s="1430"/>
      <c r="QNN37" s="1430"/>
      <c r="QNR37" s="1416"/>
      <c r="QNS37" s="1416"/>
      <c r="QNT37" s="1416"/>
      <c r="QNU37" s="1417"/>
      <c r="QNV37" s="1430"/>
      <c r="QNW37" s="1430"/>
      <c r="QNX37" s="1430"/>
      <c r="QOB37" s="1416"/>
      <c r="QOC37" s="1416"/>
      <c r="QOD37" s="1416"/>
      <c r="QOE37" s="1417"/>
      <c r="QOF37" s="1430"/>
      <c r="QOG37" s="1430"/>
      <c r="QOH37" s="1430"/>
      <c r="QOL37" s="1416"/>
      <c r="QOM37" s="1416"/>
      <c r="QON37" s="1416"/>
      <c r="QOO37" s="1417"/>
      <c r="QOP37" s="1430"/>
      <c r="QOQ37" s="1430"/>
      <c r="QOR37" s="1430"/>
      <c r="QOV37" s="1416"/>
      <c r="QOW37" s="1416"/>
      <c r="QOX37" s="1416"/>
      <c r="QOY37" s="1417"/>
      <c r="QOZ37" s="1430"/>
      <c r="QPA37" s="1430"/>
      <c r="QPB37" s="1430"/>
      <c r="QPF37" s="1416"/>
      <c r="QPG37" s="1416"/>
      <c r="QPH37" s="1416"/>
      <c r="QPI37" s="1417"/>
      <c r="QPJ37" s="1430"/>
      <c r="QPK37" s="1430"/>
      <c r="QPL37" s="1430"/>
      <c r="QPP37" s="1416"/>
      <c r="QPQ37" s="1416"/>
      <c r="QPR37" s="1416"/>
      <c r="QPS37" s="1417"/>
      <c r="QPT37" s="1430"/>
      <c r="QPU37" s="1430"/>
      <c r="QPV37" s="1430"/>
      <c r="QPZ37" s="1416"/>
      <c r="QQA37" s="1416"/>
      <c r="QQB37" s="1416"/>
      <c r="QQC37" s="1417"/>
      <c r="QQD37" s="1430"/>
      <c r="QQE37" s="1430"/>
      <c r="QQF37" s="1430"/>
      <c r="QQJ37" s="1416"/>
      <c r="QQK37" s="1416"/>
      <c r="QQL37" s="1416"/>
      <c r="QQM37" s="1417"/>
      <c r="QQN37" s="1430"/>
      <c r="QQO37" s="1430"/>
      <c r="QQP37" s="1430"/>
      <c r="QQT37" s="1416"/>
      <c r="QQU37" s="1416"/>
      <c r="QQV37" s="1416"/>
      <c r="QQW37" s="1417"/>
      <c r="QQX37" s="1430"/>
      <c r="QQY37" s="1430"/>
      <c r="QQZ37" s="1430"/>
      <c r="QRD37" s="1416"/>
      <c r="QRE37" s="1416"/>
      <c r="QRF37" s="1416"/>
      <c r="QRG37" s="1417"/>
      <c r="QRH37" s="1430"/>
      <c r="QRI37" s="1430"/>
      <c r="QRJ37" s="1430"/>
      <c r="QRN37" s="1416"/>
      <c r="QRO37" s="1416"/>
      <c r="QRP37" s="1416"/>
      <c r="QRQ37" s="1417"/>
      <c r="QRR37" s="1430"/>
      <c r="QRS37" s="1430"/>
      <c r="QRT37" s="1430"/>
      <c r="QRX37" s="1416"/>
      <c r="QRY37" s="1416"/>
      <c r="QRZ37" s="1416"/>
      <c r="QSA37" s="1417"/>
      <c r="QSB37" s="1430"/>
      <c r="QSC37" s="1430"/>
      <c r="QSD37" s="1430"/>
      <c r="QSH37" s="1416"/>
      <c r="QSI37" s="1416"/>
      <c r="QSJ37" s="1416"/>
      <c r="QSK37" s="1417"/>
      <c r="QSL37" s="1430"/>
      <c r="QSM37" s="1430"/>
      <c r="QSN37" s="1430"/>
      <c r="QSR37" s="1416"/>
      <c r="QSS37" s="1416"/>
      <c r="QST37" s="1416"/>
      <c r="QSU37" s="1417"/>
      <c r="QSV37" s="1430"/>
      <c r="QSW37" s="1430"/>
      <c r="QSX37" s="1430"/>
      <c r="QTB37" s="1416"/>
      <c r="QTC37" s="1416"/>
      <c r="QTD37" s="1416"/>
      <c r="QTE37" s="1417"/>
      <c r="QTF37" s="1430"/>
      <c r="QTG37" s="1430"/>
      <c r="QTH37" s="1430"/>
      <c r="QTL37" s="1416"/>
      <c r="QTM37" s="1416"/>
      <c r="QTN37" s="1416"/>
      <c r="QTO37" s="1417"/>
      <c r="QTP37" s="1430"/>
      <c r="QTQ37" s="1430"/>
      <c r="QTR37" s="1430"/>
      <c r="QTV37" s="1416"/>
      <c r="QTW37" s="1416"/>
      <c r="QTX37" s="1416"/>
      <c r="QTY37" s="1417"/>
      <c r="QTZ37" s="1430"/>
      <c r="QUA37" s="1430"/>
      <c r="QUB37" s="1430"/>
      <c r="QUF37" s="1416"/>
      <c r="QUG37" s="1416"/>
      <c r="QUH37" s="1416"/>
      <c r="QUI37" s="1417"/>
      <c r="QUJ37" s="1430"/>
      <c r="QUK37" s="1430"/>
      <c r="QUL37" s="1430"/>
      <c r="QUP37" s="1416"/>
      <c r="QUQ37" s="1416"/>
      <c r="QUR37" s="1416"/>
      <c r="QUS37" s="1417"/>
      <c r="QUT37" s="1430"/>
      <c r="QUU37" s="1430"/>
      <c r="QUV37" s="1430"/>
      <c r="QUZ37" s="1416"/>
      <c r="QVA37" s="1416"/>
      <c r="QVB37" s="1416"/>
      <c r="QVC37" s="1417"/>
      <c r="QVD37" s="1430"/>
      <c r="QVE37" s="1430"/>
      <c r="QVF37" s="1430"/>
      <c r="QVJ37" s="1416"/>
      <c r="QVK37" s="1416"/>
      <c r="QVL37" s="1416"/>
      <c r="QVM37" s="1417"/>
      <c r="QVN37" s="1430"/>
      <c r="QVO37" s="1430"/>
      <c r="QVP37" s="1430"/>
      <c r="QVT37" s="1416"/>
      <c r="QVU37" s="1416"/>
      <c r="QVV37" s="1416"/>
      <c r="QVW37" s="1417"/>
      <c r="QVX37" s="1430"/>
      <c r="QVY37" s="1430"/>
      <c r="QVZ37" s="1430"/>
      <c r="QWD37" s="1416"/>
      <c r="QWE37" s="1416"/>
      <c r="QWF37" s="1416"/>
      <c r="QWG37" s="1417"/>
      <c r="QWH37" s="1430"/>
      <c r="QWI37" s="1430"/>
      <c r="QWJ37" s="1430"/>
      <c r="QWN37" s="1416"/>
      <c r="QWO37" s="1416"/>
      <c r="QWP37" s="1416"/>
      <c r="QWQ37" s="1417"/>
      <c r="QWR37" s="1430"/>
      <c r="QWS37" s="1430"/>
      <c r="QWT37" s="1430"/>
      <c r="QWX37" s="1416"/>
      <c r="QWY37" s="1416"/>
      <c r="QWZ37" s="1416"/>
      <c r="QXA37" s="1417"/>
      <c r="QXB37" s="1430"/>
      <c r="QXC37" s="1430"/>
      <c r="QXD37" s="1430"/>
      <c r="QXH37" s="1416"/>
      <c r="QXI37" s="1416"/>
      <c r="QXJ37" s="1416"/>
      <c r="QXK37" s="1417"/>
      <c r="QXL37" s="1430"/>
      <c r="QXM37" s="1430"/>
      <c r="QXN37" s="1430"/>
      <c r="QXR37" s="1416"/>
      <c r="QXS37" s="1416"/>
      <c r="QXT37" s="1416"/>
      <c r="QXU37" s="1417"/>
      <c r="QXV37" s="1430"/>
      <c r="QXW37" s="1430"/>
      <c r="QXX37" s="1430"/>
      <c r="QYB37" s="1416"/>
      <c r="QYC37" s="1416"/>
      <c r="QYD37" s="1416"/>
      <c r="QYE37" s="1417"/>
      <c r="QYF37" s="1430"/>
      <c r="QYG37" s="1430"/>
      <c r="QYH37" s="1430"/>
      <c r="QYL37" s="1416"/>
      <c r="QYM37" s="1416"/>
      <c r="QYN37" s="1416"/>
      <c r="QYO37" s="1417"/>
      <c r="QYP37" s="1430"/>
      <c r="QYQ37" s="1430"/>
      <c r="QYR37" s="1430"/>
      <c r="QYV37" s="1416"/>
      <c r="QYW37" s="1416"/>
      <c r="QYX37" s="1416"/>
      <c r="QYY37" s="1417"/>
      <c r="QYZ37" s="1430"/>
      <c r="QZA37" s="1430"/>
      <c r="QZB37" s="1430"/>
      <c r="QZF37" s="1416"/>
      <c r="QZG37" s="1416"/>
      <c r="QZH37" s="1416"/>
      <c r="QZI37" s="1417"/>
      <c r="QZJ37" s="1430"/>
      <c r="QZK37" s="1430"/>
      <c r="QZL37" s="1430"/>
      <c r="QZP37" s="1416"/>
      <c r="QZQ37" s="1416"/>
      <c r="QZR37" s="1416"/>
      <c r="QZS37" s="1417"/>
      <c r="QZT37" s="1430"/>
      <c r="QZU37" s="1430"/>
      <c r="QZV37" s="1430"/>
      <c r="QZZ37" s="1416"/>
      <c r="RAA37" s="1416"/>
      <c r="RAB37" s="1416"/>
      <c r="RAC37" s="1417"/>
      <c r="RAD37" s="1430"/>
      <c r="RAE37" s="1430"/>
      <c r="RAF37" s="1430"/>
      <c r="RAJ37" s="1416"/>
      <c r="RAK37" s="1416"/>
      <c r="RAL37" s="1416"/>
      <c r="RAM37" s="1417"/>
      <c r="RAN37" s="1430"/>
      <c r="RAO37" s="1430"/>
      <c r="RAP37" s="1430"/>
      <c r="RAT37" s="1416"/>
      <c r="RAU37" s="1416"/>
      <c r="RAV37" s="1416"/>
      <c r="RAW37" s="1417"/>
      <c r="RAX37" s="1430"/>
      <c r="RAY37" s="1430"/>
      <c r="RAZ37" s="1430"/>
      <c r="RBD37" s="1416"/>
      <c r="RBE37" s="1416"/>
      <c r="RBF37" s="1416"/>
      <c r="RBG37" s="1417"/>
      <c r="RBH37" s="1430"/>
      <c r="RBI37" s="1430"/>
      <c r="RBJ37" s="1430"/>
      <c r="RBN37" s="1416"/>
      <c r="RBO37" s="1416"/>
      <c r="RBP37" s="1416"/>
      <c r="RBQ37" s="1417"/>
      <c r="RBR37" s="1430"/>
      <c r="RBS37" s="1430"/>
      <c r="RBT37" s="1430"/>
      <c r="RBX37" s="1416"/>
      <c r="RBY37" s="1416"/>
      <c r="RBZ37" s="1416"/>
      <c r="RCA37" s="1417"/>
      <c r="RCB37" s="1430"/>
      <c r="RCC37" s="1430"/>
      <c r="RCD37" s="1430"/>
      <c r="RCH37" s="1416"/>
      <c r="RCI37" s="1416"/>
      <c r="RCJ37" s="1416"/>
      <c r="RCK37" s="1417"/>
      <c r="RCL37" s="1430"/>
      <c r="RCM37" s="1430"/>
      <c r="RCN37" s="1430"/>
      <c r="RCR37" s="1416"/>
      <c r="RCS37" s="1416"/>
      <c r="RCT37" s="1416"/>
      <c r="RCU37" s="1417"/>
      <c r="RCV37" s="1430"/>
      <c r="RCW37" s="1430"/>
      <c r="RCX37" s="1430"/>
      <c r="RDB37" s="1416"/>
      <c r="RDC37" s="1416"/>
      <c r="RDD37" s="1416"/>
      <c r="RDE37" s="1417"/>
      <c r="RDF37" s="1430"/>
      <c r="RDG37" s="1430"/>
      <c r="RDH37" s="1430"/>
      <c r="RDL37" s="1416"/>
      <c r="RDM37" s="1416"/>
      <c r="RDN37" s="1416"/>
      <c r="RDO37" s="1417"/>
      <c r="RDP37" s="1430"/>
      <c r="RDQ37" s="1430"/>
      <c r="RDR37" s="1430"/>
      <c r="RDV37" s="1416"/>
      <c r="RDW37" s="1416"/>
      <c r="RDX37" s="1416"/>
      <c r="RDY37" s="1417"/>
      <c r="RDZ37" s="1430"/>
      <c r="REA37" s="1430"/>
      <c r="REB37" s="1430"/>
      <c r="REF37" s="1416"/>
      <c r="REG37" s="1416"/>
      <c r="REH37" s="1416"/>
      <c r="REI37" s="1417"/>
      <c r="REJ37" s="1430"/>
      <c r="REK37" s="1430"/>
      <c r="REL37" s="1430"/>
      <c r="REP37" s="1416"/>
      <c r="REQ37" s="1416"/>
      <c r="RER37" s="1416"/>
      <c r="RES37" s="1417"/>
      <c r="RET37" s="1430"/>
      <c r="REU37" s="1430"/>
      <c r="REV37" s="1430"/>
      <c r="REZ37" s="1416"/>
      <c r="RFA37" s="1416"/>
      <c r="RFB37" s="1416"/>
      <c r="RFC37" s="1417"/>
      <c r="RFD37" s="1430"/>
      <c r="RFE37" s="1430"/>
      <c r="RFF37" s="1430"/>
      <c r="RFJ37" s="1416"/>
      <c r="RFK37" s="1416"/>
      <c r="RFL37" s="1416"/>
      <c r="RFM37" s="1417"/>
      <c r="RFN37" s="1430"/>
      <c r="RFO37" s="1430"/>
      <c r="RFP37" s="1430"/>
      <c r="RFT37" s="1416"/>
      <c r="RFU37" s="1416"/>
      <c r="RFV37" s="1416"/>
      <c r="RFW37" s="1417"/>
      <c r="RFX37" s="1430"/>
      <c r="RFY37" s="1430"/>
      <c r="RFZ37" s="1430"/>
      <c r="RGD37" s="1416"/>
      <c r="RGE37" s="1416"/>
      <c r="RGF37" s="1416"/>
      <c r="RGG37" s="1417"/>
      <c r="RGH37" s="1430"/>
      <c r="RGI37" s="1430"/>
      <c r="RGJ37" s="1430"/>
      <c r="RGN37" s="1416"/>
      <c r="RGO37" s="1416"/>
      <c r="RGP37" s="1416"/>
      <c r="RGQ37" s="1417"/>
      <c r="RGR37" s="1430"/>
      <c r="RGS37" s="1430"/>
      <c r="RGT37" s="1430"/>
      <c r="RGX37" s="1416"/>
      <c r="RGY37" s="1416"/>
      <c r="RGZ37" s="1416"/>
      <c r="RHA37" s="1417"/>
      <c r="RHB37" s="1430"/>
      <c r="RHC37" s="1430"/>
      <c r="RHD37" s="1430"/>
      <c r="RHH37" s="1416"/>
      <c r="RHI37" s="1416"/>
      <c r="RHJ37" s="1416"/>
      <c r="RHK37" s="1417"/>
      <c r="RHL37" s="1430"/>
      <c r="RHM37" s="1430"/>
      <c r="RHN37" s="1430"/>
      <c r="RHR37" s="1416"/>
      <c r="RHS37" s="1416"/>
      <c r="RHT37" s="1416"/>
      <c r="RHU37" s="1417"/>
      <c r="RHV37" s="1430"/>
      <c r="RHW37" s="1430"/>
      <c r="RHX37" s="1430"/>
      <c r="RIB37" s="1416"/>
      <c r="RIC37" s="1416"/>
      <c r="RID37" s="1416"/>
      <c r="RIE37" s="1417"/>
      <c r="RIF37" s="1430"/>
      <c r="RIG37" s="1430"/>
      <c r="RIH37" s="1430"/>
      <c r="RIL37" s="1416"/>
      <c r="RIM37" s="1416"/>
      <c r="RIN37" s="1416"/>
      <c r="RIO37" s="1417"/>
      <c r="RIP37" s="1430"/>
      <c r="RIQ37" s="1430"/>
      <c r="RIR37" s="1430"/>
      <c r="RIV37" s="1416"/>
      <c r="RIW37" s="1416"/>
      <c r="RIX37" s="1416"/>
      <c r="RIY37" s="1417"/>
      <c r="RIZ37" s="1430"/>
      <c r="RJA37" s="1430"/>
      <c r="RJB37" s="1430"/>
      <c r="RJF37" s="1416"/>
      <c r="RJG37" s="1416"/>
      <c r="RJH37" s="1416"/>
      <c r="RJI37" s="1417"/>
      <c r="RJJ37" s="1430"/>
      <c r="RJK37" s="1430"/>
      <c r="RJL37" s="1430"/>
      <c r="RJP37" s="1416"/>
      <c r="RJQ37" s="1416"/>
      <c r="RJR37" s="1416"/>
      <c r="RJS37" s="1417"/>
      <c r="RJT37" s="1430"/>
      <c r="RJU37" s="1430"/>
      <c r="RJV37" s="1430"/>
      <c r="RJZ37" s="1416"/>
      <c r="RKA37" s="1416"/>
      <c r="RKB37" s="1416"/>
      <c r="RKC37" s="1417"/>
      <c r="RKD37" s="1430"/>
      <c r="RKE37" s="1430"/>
      <c r="RKF37" s="1430"/>
      <c r="RKJ37" s="1416"/>
      <c r="RKK37" s="1416"/>
      <c r="RKL37" s="1416"/>
      <c r="RKM37" s="1417"/>
      <c r="RKN37" s="1430"/>
      <c r="RKO37" s="1430"/>
      <c r="RKP37" s="1430"/>
      <c r="RKT37" s="1416"/>
      <c r="RKU37" s="1416"/>
      <c r="RKV37" s="1416"/>
      <c r="RKW37" s="1417"/>
      <c r="RKX37" s="1430"/>
      <c r="RKY37" s="1430"/>
      <c r="RKZ37" s="1430"/>
      <c r="RLD37" s="1416"/>
      <c r="RLE37" s="1416"/>
      <c r="RLF37" s="1416"/>
      <c r="RLG37" s="1417"/>
      <c r="RLH37" s="1430"/>
      <c r="RLI37" s="1430"/>
      <c r="RLJ37" s="1430"/>
      <c r="RLN37" s="1416"/>
      <c r="RLO37" s="1416"/>
      <c r="RLP37" s="1416"/>
      <c r="RLQ37" s="1417"/>
      <c r="RLR37" s="1430"/>
      <c r="RLS37" s="1430"/>
      <c r="RLT37" s="1430"/>
      <c r="RLX37" s="1416"/>
      <c r="RLY37" s="1416"/>
      <c r="RLZ37" s="1416"/>
      <c r="RMA37" s="1417"/>
      <c r="RMB37" s="1430"/>
      <c r="RMC37" s="1430"/>
      <c r="RMD37" s="1430"/>
      <c r="RMH37" s="1416"/>
      <c r="RMI37" s="1416"/>
      <c r="RMJ37" s="1416"/>
      <c r="RMK37" s="1417"/>
      <c r="RML37" s="1430"/>
      <c r="RMM37" s="1430"/>
      <c r="RMN37" s="1430"/>
      <c r="RMR37" s="1416"/>
      <c r="RMS37" s="1416"/>
      <c r="RMT37" s="1416"/>
      <c r="RMU37" s="1417"/>
      <c r="RMV37" s="1430"/>
      <c r="RMW37" s="1430"/>
      <c r="RMX37" s="1430"/>
      <c r="RNB37" s="1416"/>
      <c r="RNC37" s="1416"/>
      <c r="RND37" s="1416"/>
      <c r="RNE37" s="1417"/>
      <c r="RNF37" s="1430"/>
      <c r="RNG37" s="1430"/>
      <c r="RNH37" s="1430"/>
      <c r="RNL37" s="1416"/>
      <c r="RNM37" s="1416"/>
      <c r="RNN37" s="1416"/>
      <c r="RNO37" s="1417"/>
      <c r="RNP37" s="1430"/>
      <c r="RNQ37" s="1430"/>
      <c r="RNR37" s="1430"/>
      <c r="RNV37" s="1416"/>
      <c r="RNW37" s="1416"/>
      <c r="RNX37" s="1416"/>
      <c r="RNY37" s="1417"/>
      <c r="RNZ37" s="1430"/>
      <c r="ROA37" s="1430"/>
      <c r="ROB37" s="1430"/>
      <c r="ROF37" s="1416"/>
      <c r="ROG37" s="1416"/>
      <c r="ROH37" s="1416"/>
      <c r="ROI37" s="1417"/>
      <c r="ROJ37" s="1430"/>
      <c r="ROK37" s="1430"/>
      <c r="ROL37" s="1430"/>
      <c r="ROP37" s="1416"/>
      <c r="ROQ37" s="1416"/>
      <c r="ROR37" s="1416"/>
      <c r="ROS37" s="1417"/>
      <c r="ROT37" s="1430"/>
      <c r="ROU37" s="1430"/>
      <c r="ROV37" s="1430"/>
      <c r="ROZ37" s="1416"/>
      <c r="RPA37" s="1416"/>
      <c r="RPB37" s="1416"/>
      <c r="RPC37" s="1417"/>
      <c r="RPD37" s="1430"/>
      <c r="RPE37" s="1430"/>
      <c r="RPF37" s="1430"/>
      <c r="RPJ37" s="1416"/>
      <c r="RPK37" s="1416"/>
      <c r="RPL37" s="1416"/>
      <c r="RPM37" s="1417"/>
      <c r="RPN37" s="1430"/>
      <c r="RPO37" s="1430"/>
      <c r="RPP37" s="1430"/>
      <c r="RPT37" s="1416"/>
      <c r="RPU37" s="1416"/>
      <c r="RPV37" s="1416"/>
      <c r="RPW37" s="1417"/>
      <c r="RPX37" s="1430"/>
      <c r="RPY37" s="1430"/>
      <c r="RPZ37" s="1430"/>
      <c r="RQD37" s="1416"/>
      <c r="RQE37" s="1416"/>
      <c r="RQF37" s="1416"/>
      <c r="RQG37" s="1417"/>
      <c r="RQH37" s="1430"/>
      <c r="RQI37" s="1430"/>
      <c r="RQJ37" s="1430"/>
      <c r="RQN37" s="1416"/>
      <c r="RQO37" s="1416"/>
      <c r="RQP37" s="1416"/>
      <c r="RQQ37" s="1417"/>
      <c r="RQR37" s="1430"/>
      <c r="RQS37" s="1430"/>
      <c r="RQT37" s="1430"/>
      <c r="RQX37" s="1416"/>
      <c r="RQY37" s="1416"/>
      <c r="RQZ37" s="1416"/>
      <c r="RRA37" s="1417"/>
      <c r="RRB37" s="1430"/>
      <c r="RRC37" s="1430"/>
      <c r="RRD37" s="1430"/>
      <c r="RRH37" s="1416"/>
      <c r="RRI37" s="1416"/>
      <c r="RRJ37" s="1416"/>
      <c r="RRK37" s="1417"/>
      <c r="RRL37" s="1430"/>
      <c r="RRM37" s="1430"/>
      <c r="RRN37" s="1430"/>
      <c r="RRR37" s="1416"/>
      <c r="RRS37" s="1416"/>
      <c r="RRT37" s="1416"/>
      <c r="RRU37" s="1417"/>
      <c r="RRV37" s="1430"/>
      <c r="RRW37" s="1430"/>
      <c r="RRX37" s="1430"/>
      <c r="RSB37" s="1416"/>
      <c r="RSC37" s="1416"/>
      <c r="RSD37" s="1416"/>
      <c r="RSE37" s="1417"/>
      <c r="RSF37" s="1430"/>
      <c r="RSG37" s="1430"/>
      <c r="RSH37" s="1430"/>
      <c r="RSL37" s="1416"/>
      <c r="RSM37" s="1416"/>
      <c r="RSN37" s="1416"/>
      <c r="RSO37" s="1417"/>
      <c r="RSP37" s="1430"/>
      <c r="RSQ37" s="1430"/>
      <c r="RSR37" s="1430"/>
      <c r="RSV37" s="1416"/>
      <c r="RSW37" s="1416"/>
      <c r="RSX37" s="1416"/>
      <c r="RSY37" s="1417"/>
      <c r="RSZ37" s="1430"/>
      <c r="RTA37" s="1430"/>
      <c r="RTB37" s="1430"/>
      <c r="RTF37" s="1416"/>
      <c r="RTG37" s="1416"/>
      <c r="RTH37" s="1416"/>
      <c r="RTI37" s="1417"/>
      <c r="RTJ37" s="1430"/>
      <c r="RTK37" s="1430"/>
      <c r="RTL37" s="1430"/>
      <c r="RTP37" s="1416"/>
      <c r="RTQ37" s="1416"/>
      <c r="RTR37" s="1416"/>
      <c r="RTS37" s="1417"/>
      <c r="RTT37" s="1430"/>
      <c r="RTU37" s="1430"/>
      <c r="RTV37" s="1430"/>
      <c r="RTZ37" s="1416"/>
      <c r="RUA37" s="1416"/>
      <c r="RUB37" s="1416"/>
      <c r="RUC37" s="1417"/>
      <c r="RUD37" s="1430"/>
      <c r="RUE37" s="1430"/>
      <c r="RUF37" s="1430"/>
      <c r="RUJ37" s="1416"/>
      <c r="RUK37" s="1416"/>
      <c r="RUL37" s="1416"/>
      <c r="RUM37" s="1417"/>
      <c r="RUN37" s="1430"/>
      <c r="RUO37" s="1430"/>
      <c r="RUP37" s="1430"/>
      <c r="RUT37" s="1416"/>
      <c r="RUU37" s="1416"/>
      <c r="RUV37" s="1416"/>
      <c r="RUW37" s="1417"/>
      <c r="RUX37" s="1430"/>
      <c r="RUY37" s="1430"/>
      <c r="RUZ37" s="1430"/>
      <c r="RVD37" s="1416"/>
      <c r="RVE37" s="1416"/>
      <c r="RVF37" s="1416"/>
      <c r="RVG37" s="1417"/>
      <c r="RVH37" s="1430"/>
      <c r="RVI37" s="1430"/>
      <c r="RVJ37" s="1430"/>
      <c r="RVN37" s="1416"/>
      <c r="RVO37" s="1416"/>
      <c r="RVP37" s="1416"/>
      <c r="RVQ37" s="1417"/>
      <c r="RVR37" s="1430"/>
      <c r="RVS37" s="1430"/>
      <c r="RVT37" s="1430"/>
      <c r="RVX37" s="1416"/>
      <c r="RVY37" s="1416"/>
      <c r="RVZ37" s="1416"/>
      <c r="RWA37" s="1417"/>
      <c r="RWB37" s="1430"/>
      <c r="RWC37" s="1430"/>
      <c r="RWD37" s="1430"/>
      <c r="RWH37" s="1416"/>
      <c r="RWI37" s="1416"/>
      <c r="RWJ37" s="1416"/>
      <c r="RWK37" s="1417"/>
      <c r="RWL37" s="1430"/>
      <c r="RWM37" s="1430"/>
      <c r="RWN37" s="1430"/>
      <c r="RWR37" s="1416"/>
      <c r="RWS37" s="1416"/>
      <c r="RWT37" s="1416"/>
      <c r="RWU37" s="1417"/>
      <c r="RWV37" s="1430"/>
      <c r="RWW37" s="1430"/>
      <c r="RWX37" s="1430"/>
      <c r="RXB37" s="1416"/>
      <c r="RXC37" s="1416"/>
      <c r="RXD37" s="1416"/>
      <c r="RXE37" s="1417"/>
      <c r="RXF37" s="1430"/>
      <c r="RXG37" s="1430"/>
      <c r="RXH37" s="1430"/>
      <c r="RXL37" s="1416"/>
      <c r="RXM37" s="1416"/>
      <c r="RXN37" s="1416"/>
      <c r="RXO37" s="1417"/>
      <c r="RXP37" s="1430"/>
      <c r="RXQ37" s="1430"/>
      <c r="RXR37" s="1430"/>
      <c r="RXV37" s="1416"/>
      <c r="RXW37" s="1416"/>
      <c r="RXX37" s="1416"/>
      <c r="RXY37" s="1417"/>
      <c r="RXZ37" s="1430"/>
      <c r="RYA37" s="1430"/>
      <c r="RYB37" s="1430"/>
      <c r="RYF37" s="1416"/>
      <c r="RYG37" s="1416"/>
      <c r="RYH37" s="1416"/>
      <c r="RYI37" s="1417"/>
      <c r="RYJ37" s="1430"/>
      <c r="RYK37" s="1430"/>
      <c r="RYL37" s="1430"/>
      <c r="RYP37" s="1416"/>
      <c r="RYQ37" s="1416"/>
      <c r="RYR37" s="1416"/>
      <c r="RYS37" s="1417"/>
      <c r="RYT37" s="1430"/>
      <c r="RYU37" s="1430"/>
      <c r="RYV37" s="1430"/>
      <c r="RYZ37" s="1416"/>
      <c r="RZA37" s="1416"/>
      <c r="RZB37" s="1416"/>
      <c r="RZC37" s="1417"/>
      <c r="RZD37" s="1430"/>
      <c r="RZE37" s="1430"/>
      <c r="RZF37" s="1430"/>
      <c r="RZJ37" s="1416"/>
      <c r="RZK37" s="1416"/>
      <c r="RZL37" s="1416"/>
      <c r="RZM37" s="1417"/>
      <c r="RZN37" s="1430"/>
      <c r="RZO37" s="1430"/>
      <c r="RZP37" s="1430"/>
      <c r="RZT37" s="1416"/>
      <c r="RZU37" s="1416"/>
      <c r="RZV37" s="1416"/>
      <c r="RZW37" s="1417"/>
      <c r="RZX37" s="1430"/>
      <c r="RZY37" s="1430"/>
      <c r="RZZ37" s="1430"/>
      <c r="SAD37" s="1416"/>
      <c r="SAE37" s="1416"/>
      <c r="SAF37" s="1416"/>
      <c r="SAG37" s="1417"/>
      <c r="SAH37" s="1430"/>
      <c r="SAI37" s="1430"/>
      <c r="SAJ37" s="1430"/>
      <c r="SAN37" s="1416"/>
      <c r="SAO37" s="1416"/>
      <c r="SAP37" s="1416"/>
      <c r="SAQ37" s="1417"/>
      <c r="SAR37" s="1430"/>
      <c r="SAS37" s="1430"/>
      <c r="SAT37" s="1430"/>
      <c r="SAX37" s="1416"/>
      <c r="SAY37" s="1416"/>
      <c r="SAZ37" s="1416"/>
      <c r="SBA37" s="1417"/>
      <c r="SBB37" s="1430"/>
      <c r="SBC37" s="1430"/>
      <c r="SBD37" s="1430"/>
      <c r="SBH37" s="1416"/>
      <c r="SBI37" s="1416"/>
      <c r="SBJ37" s="1416"/>
      <c r="SBK37" s="1417"/>
      <c r="SBL37" s="1430"/>
      <c r="SBM37" s="1430"/>
      <c r="SBN37" s="1430"/>
      <c r="SBR37" s="1416"/>
      <c r="SBS37" s="1416"/>
      <c r="SBT37" s="1416"/>
      <c r="SBU37" s="1417"/>
      <c r="SBV37" s="1430"/>
      <c r="SBW37" s="1430"/>
      <c r="SBX37" s="1430"/>
      <c r="SCB37" s="1416"/>
      <c r="SCC37" s="1416"/>
      <c r="SCD37" s="1416"/>
      <c r="SCE37" s="1417"/>
      <c r="SCF37" s="1430"/>
      <c r="SCG37" s="1430"/>
      <c r="SCH37" s="1430"/>
      <c r="SCL37" s="1416"/>
      <c r="SCM37" s="1416"/>
      <c r="SCN37" s="1416"/>
      <c r="SCO37" s="1417"/>
      <c r="SCP37" s="1430"/>
      <c r="SCQ37" s="1430"/>
      <c r="SCR37" s="1430"/>
      <c r="SCV37" s="1416"/>
      <c r="SCW37" s="1416"/>
      <c r="SCX37" s="1416"/>
      <c r="SCY37" s="1417"/>
      <c r="SCZ37" s="1430"/>
      <c r="SDA37" s="1430"/>
      <c r="SDB37" s="1430"/>
      <c r="SDF37" s="1416"/>
      <c r="SDG37" s="1416"/>
      <c r="SDH37" s="1416"/>
      <c r="SDI37" s="1417"/>
      <c r="SDJ37" s="1430"/>
      <c r="SDK37" s="1430"/>
      <c r="SDL37" s="1430"/>
      <c r="SDP37" s="1416"/>
      <c r="SDQ37" s="1416"/>
      <c r="SDR37" s="1416"/>
      <c r="SDS37" s="1417"/>
      <c r="SDT37" s="1430"/>
      <c r="SDU37" s="1430"/>
      <c r="SDV37" s="1430"/>
      <c r="SDZ37" s="1416"/>
      <c r="SEA37" s="1416"/>
      <c r="SEB37" s="1416"/>
      <c r="SEC37" s="1417"/>
      <c r="SED37" s="1430"/>
      <c r="SEE37" s="1430"/>
      <c r="SEF37" s="1430"/>
      <c r="SEJ37" s="1416"/>
      <c r="SEK37" s="1416"/>
      <c r="SEL37" s="1416"/>
      <c r="SEM37" s="1417"/>
      <c r="SEN37" s="1430"/>
      <c r="SEO37" s="1430"/>
      <c r="SEP37" s="1430"/>
      <c r="SET37" s="1416"/>
      <c r="SEU37" s="1416"/>
      <c r="SEV37" s="1416"/>
      <c r="SEW37" s="1417"/>
      <c r="SEX37" s="1430"/>
      <c r="SEY37" s="1430"/>
      <c r="SEZ37" s="1430"/>
      <c r="SFD37" s="1416"/>
      <c r="SFE37" s="1416"/>
      <c r="SFF37" s="1416"/>
      <c r="SFG37" s="1417"/>
      <c r="SFH37" s="1430"/>
      <c r="SFI37" s="1430"/>
      <c r="SFJ37" s="1430"/>
      <c r="SFN37" s="1416"/>
      <c r="SFO37" s="1416"/>
      <c r="SFP37" s="1416"/>
      <c r="SFQ37" s="1417"/>
      <c r="SFR37" s="1430"/>
      <c r="SFS37" s="1430"/>
      <c r="SFT37" s="1430"/>
      <c r="SFX37" s="1416"/>
      <c r="SFY37" s="1416"/>
      <c r="SFZ37" s="1416"/>
      <c r="SGA37" s="1417"/>
      <c r="SGB37" s="1430"/>
      <c r="SGC37" s="1430"/>
      <c r="SGD37" s="1430"/>
      <c r="SGH37" s="1416"/>
      <c r="SGI37" s="1416"/>
      <c r="SGJ37" s="1416"/>
      <c r="SGK37" s="1417"/>
      <c r="SGL37" s="1430"/>
      <c r="SGM37" s="1430"/>
      <c r="SGN37" s="1430"/>
      <c r="SGR37" s="1416"/>
      <c r="SGS37" s="1416"/>
      <c r="SGT37" s="1416"/>
      <c r="SGU37" s="1417"/>
      <c r="SGV37" s="1430"/>
      <c r="SGW37" s="1430"/>
      <c r="SGX37" s="1430"/>
      <c r="SHB37" s="1416"/>
      <c r="SHC37" s="1416"/>
      <c r="SHD37" s="1416"/>
      <c r="SHE37" s="1417"/>
      <c r="SHF37" s="1430"/>
      <c r="SHG37" s="1430"/>
      <c r="SHH37" s="1430"/>
      <c r="SHL37" s="1416"/>
      <c r="SHM37" s="1416"/>
      <c r="SHN37" s="1416"/>
      <c r="SHO37" s="1417"/>
      <c r="SHP37" s="1430"/>
      <c r="SHQ37" s="1430"/>
      <c r="SHR37" s="1430"/>
      <c r="SHV37" s="1416"/>
      <c r="SHW37" s="1416"/>
      <c r="SHX37" s="1416"/>
      <c r="SHY37" s="1417"/>
      <c r="SHZ37" s="1430"/>
      <c r="SIA37" s="1430"/>
      <c r="SIB37" s="1430"/>
      <c r="SIF37" s="1416"/>
      <c r="SIG37" s="1416"/>
      <c r="SIH37" s="1416"/>
      <c r="SII37" s="1417"/>
      <c r="SIJ37" s="1430"/>
      <c r="SIK37" s="1430"/>
      <c r="SIL37" s="1430"/>
      <c r="SIP37" s="1416"/>
      <c r="SIQ37" s="1416"/>
      <c r="SIR37" s="1416"/>
      <c r="SIS37" s="1417"/>
      <c r="SIT37" s="1430"/>
      <c r="SIU37" s="1430"/>
      <c r="SIV37" s="1430"/>
      <c r="SIZ37" s="1416"/>
      <c r="SJA37" s="1416"/>
      <c r="SJB37" s="1416"/>
      <c r="SJC37" s="1417"/>
      <c r="SJD37" s="1430"/>
      <c r="SJE37" s="1430"/>
      <c r="SJF37" s="1430"/>
      <c r="SJJ37" s="1416"/>
      <c r="SJK37" s="1416"/>
      <c r="SJL37" s="1416"/>
      <c r="SJM37" s="1417"/>
      <c r="SJN37" s="1430"/>
      <c r="SJO37" s="1430"/>
      <c r="SJP37" s="1430"/>
      <c r="SJT37" s="1416"/>
      <c r="SJU37" s="1416"/>
      <c r="SJV37" s="1416"/>
      <c r="SJW37" s="1417"/>
      <c r="SJX37" s="1430"/>
      <c r="SJY37" s="1430"/>
      <c r="SJZ37" s="1430"/>
      <c r="SKD37" s="1416"/>
      <c r="SKE37" s="1416"/>
      <c r="SKF37" s="1416"/>
      <c r="SKG37" s="1417"/>
      <c r="SKH37" s="1430"/>
      <c r="SKI37" s="1430"/>
      <c r="SKJ37" s="1430"/>
      <c r="SKN37" s="1416"/>
      <c r="SKO37" s="1416"/>
      <c r="SKP37" s="1416"/>
      <c r="SKQ37" s="1417"/>
      <c r="SKR37" s="1430"/>
      <c r="SKS37" s="1430"/>
      <c r="SKT37" s="1430"/>
      <c r="SKX37" s="1416"/>
      <c r="SKY37" s="1416"/>
      <c r="SKZ37" s="1416"/>
      <c r="SLA37" s="1417"/>
      <c r="SLB37" s="1430"/>
      <c r="SLC37" s="1430"/>
      <c r="SLD37" s="1430"/>
      <c r="SLH37" s="1416"/>
      <c r="SLI37" s="1416"/>
      <c r="SLJ37" s="1416"/>
      <c r="SLK37" s="1417"/>
      <c r="SLL37" s="1430"/>
      <c r="SLM37" s="1430"/>
      <c r="SLN37" s="1430"/>
      <c r="SLR37" s="1416"/>
      <c r="SLS37" s="1416"/>
      <c r="SLT37" s="1416"/>
      <c r="SLU37" s="1417"/>
      <c r="SLV37" s="1430"/>
      <c r="SLW37" s="1430"/>
      <c r="SLX37" s="1430"/>
      <c r="SMB37" s="1416"/>
      <c r="SMC37" s="1416"/>
      <c r="SMD37" s="1416"/>
      <c r="SME37" s="1417"/>
      <c r="SMF37" s="1430"/>
      <c r="SMG37" s="1430"/>
      <c r="SMH37" s="1430"/>
      <c r="SML37" s="1416"/>
      <c r="SMM37" s="1416"/>
      <c r="SMN37" s="1416"/>
      <c r="SMO37" s="1417"/>
      <c r="SMP37" s="1430"/>
      <c r="SMQ37" s="1430"/>
      <c r="SMR37" s="1430"/>
      <c r="SMV37" s="1416"/>
      <c r="SMW37" s="1416"/>
      <c r="SMX37" s="1416"/>
      <c r="SMY37" s="1417"/>
      <c r="SMZ37" s="1430"/>
      <c r="SNA37" s="1430"/>
      <c r="SNB37" s="1430"/>
      <c r="SNF37" s="1416"/>
      <c r="SNG37" s="1416"/>
      <c r="SNH37" s="1416"/>
      <c r="SNI37" s="1417"/>
      <c r="SNJ37" s="1430"/>
      <c r="SNK37" s="1430"/>
      <c r="SNL37" s="1430"/>
      <c r="SNP37" s="1416"/>
      <c r="SNQ37" s="1416"/>
      <c r="SNR37" s="1416"/>
      <c r="SNS37" s="1417"/>
      <c r="SNT37" s="1430"/>
      <c r="SNU37" s="1430"/>
      <c r="SNV37" s="1430"/>
      <c r="SNZ37" s="1416"/>
      <c r="SOA37" s="1416"/>
      <c r="SOB37" s="1416"/>
      <c r="SOC37" s="1417"/>
      <c r="SOD37" s="1430"/>
      <c r="SOE37" s="1430"/>
      <c r="SOF37" s="1430"/>
      <c r="SOJ37" s="1416"/>
      <c r="SOK37" s="1416"/>
      <c r="SOL37" s="1416"/>
      <c r="SOM37" s="1417"/>
      <c r="SON37" s="1430"/>
      <c r="SOO37" s="1430"/>
      <c r="SOP37" s="1430"/>
      <c r="SOT37" s="1416"/>
      <c r="SOU37" s="1416"/>
      <c r="SOV37" s="1416"/>
      <c r="SOW37" s="1417"/>
      <c r="SOX37" s="1430"/>
      <c r="SOY37" s="1430"/>
      <c r="SOZ37" s="1430"/>
      <c r="SPD37" s="1416"/>
      <c r="SPE37" s="1416"/>
      <c r="SPF37" s="1416"/>
      <c r="SPG37" s="1417"/>
      <c r="SPH37" s="1430"/>
      <c r="SPI37" s="1430"/>
      <c r="SPJ37" s="1430"/>
      <c r="SPN37" s="1416"/>
      <c r="SPO37" s="1416"/>
      <c r="SPP37" s="1416"/>
      <c r="SPQ37" s="1417"/>
      <c r="SPR37" s="1430"/>
      <c r="SPS37" s="1430"/>
      <c r="SPT37" s="1430"/>
      <c r="SPX37" s="1416"/>
      <c r="SPY37" s="1416"/>
      <c r="SPZ37" s="1416"/>
      <c r="SQA37" s="1417"/>
      <c r="SQB37" s="1430"/>
      <c r="SQC37" s="1430"/>
      <c r="SQD37" s="1430"/>
      <c r="SQH37" s="1416"/>
      <c r="SQI37" s="1416"/>
      <c r="SQJ37" s="1416"/>
      <c r="SQK37" s="1417"/>
      <c r="SQL37" s="1430"/>
      <c r="SQM37" s="1430"/>
      <c r="SQN37" s="1430"/>
      <c r="SQR37" s="1416"/>
      <c r="SQS37" s="1416"/>
      <c r="SQT37" s="1416"/>
      <c r="SQU37" s="1417"/>
      <c r="SQV37" s="1430"/>
      <c r="SQW37" s="1430"/>
      <c r="SQX37" s="1430"/>
      <c r="SRB37" s="1416"/>
      <c r="SRC37" s="1416"/>
      <c r="SRD37" s="1416"/>
      <c r="SRE37" s="1417"/>
      <c r="SRF37" s="1430"/>
      <c r="SRG37" s="1430"/>
      <c r="SRH37" s="1430"/>
      <c r="SRL37" s="1416"/>
      <c r="SRM37" s="1416"/>
      <c r="SRN37" s="1416"/>
      <c r="SRO37" s="1417"/>
      <c r="SRP37" s="1430"/>
      <c r="SRQ37" s="1430"/>
      <c r="SRR37" s="1430"/>
      <c r="SRV37" s="1416"/>
      <c r="SRW37" s="1416"/>
      <c r="SRX37" s="1416"/>
      <c r="SRY37" s="1417"/>
      <c r="SRZ37" s="1430"/>
      <c r="SSA37" s="1430"/>
      <c r="SSB37" s="1430"/>
      <c r="SSF37" s="1416"/>
      <c r="SSG37" s="1416"/>
      <c r="SSH37" s="1416"/>
      <c r="SSI37" s="1417"/>
      <c r="SSJ37" s="1430"/>
      <c r="SSK37" s="1430"/>
      <c r="SSL37" s="1430"/>
      <c r="SSP37" s="1416"/>
      <c r="SSQ37" s="1416"/>
      <c r="SSR37" s="1416"/>
      <c r="SSS37" s="1417"/>
      <c r="SST37" s="1430"/>
      <c r="SSU37" s="1430"/>
      <c r="SSV37" s="1430"/>
      <c r="SSZ37" s="1416"/>
      <c r="STA37" s="1416"/>
      <c r="STB37" s="1416"/>
      <c r="STC37" s="1417"/>
      <c r="STD37" s="1430"/>
      <c r="STE37" s="1430"/>
      <c r="STF37" s="1430"/>
      <c r="STJ37" s="1416"/>
      <c r="STK37" s="1416"/>
      <c r="STL37" s="1416"/>
      <c r="STM37" s="1417"/>
      <c r="STN37" s="1430"/>
      <c r="STO37" s="1430"/>
      <c r="STP37" s="1430"/>
      <c r="STT37" s="1416"/>
      <c r="STU37" s="1416"/>
      <c r="STV37" s="1416"/>
      <c r="STW37" s="1417"/>
      <c r="STX37" s="1430"/>
      <c r="STY37" s="1430"/>
      <c r="STZ37" s="1430"/>
      <c r="SUD37" s="1416"/>
      <c r="SUE37" s="1416"/>
      <c r="SUF37" s="1416"/>
      <c r="SUG37" s="1417"/>
      <c r="SUH37" s="1430"/>
      <c r="SUI37" s="1430"/>
      <c r="SUJ37" s="1430"/>
      <c r="SUN37" s="1416"/>
      <c r="SUO37" s="1416"/>
      <c r="SUP37" s="1416"/>
      <c r="SUQ37" s="1417"/>
      <c r="SUR37" s="1430"/>
      <c r="SUS37" s="1430"/>
      <c r="SUT37" s="1430"/>
      <c r="SUX37" s="1416"/>
      <c r="SUY37" s="1416"/>
      <c r="SUZ37" s="1416"/>
      <c r="SVA37" s="1417"/>
      <c r="SVB37" s="1430"/>
      <c r="SVC37" s="1430"/>
      <c r="SVD37" s="1430"/>
      <c r="SVH37" s="1416"/>
      <c r="SVI37" s="1416"/>
      <c r="SVJ37" s="1416"/>
      <c r="SVK37" s="1417"/>
      <c r="SVL37" s="1430"/>
      <c r="SVM37" s="1430"/>
      <c r="SVN37" s="1430"/>
      <c r="SVR37" s="1416"/>
      <c r="SVS37" s="1416"/>
      <c r="SVT37" s="1416"/>
      <c r="SVU37" s="1417"/>
      <c r="SVV37" s="1430"/>
      <c r="SVW37" s="1430"/>
      <c r="SVX37" s="1430"/>
      <c r="SWB37" s="1416"/>
      <c r="SWC37" s="1416"/>
      <c r="SWD37" s="1416"/>
      <c r="SWE37" s="1417"/>
      <c r="SWF37" s="1430"/>
      <c r="SWG37" s="1430"/>
      <c r="SWH37" s="1430"/>
      <c r="SWL37" s="1416"/>
      <c r="SWM37" s="1416"/>
      <c r="SWN37" s="1416"/>
      <c r="SWO37" s="1417"/>
      <c r="SWP37" s="1430"/>
      <c r="SWQ37" s="1430"/>
      <c r="SWR37" s="1430"/>
      <c r="SWV37" s="1416"/>
      <c r="SWW37" s="1416"/>
      <c r="SWX37" s="1416"/>
      <c r="SWY37" s="1417"/>
      <c r="SWZ37" s="1430"/>
      <c r="SXA37" s="1430"/>
      <c r="SXB37" s="1430"/>
      <c r="SXF37" s="1416"/>
      <c r="SXG37" s="1416"/>
      <c r="SXH37" s="1416"/>
      <c r="SXI37" s="1417"/>
      <c r="SXJ37" s="1430"/>
      <c r="SXK37" s="1430"/>
      <c r="SXL37" s="1430"/>
      <c r="SXP37" s="1416"/>
      <c r="SXQ37" s="1416"/>
      <c r="SXR37" s="1416"/>
      <c r="SXS37" s="1417"/>
      <c r="SXT37" s="1430"/>
      <c r="SXU37" s="1430"/>
      <c r="SXV37" s="1430"/>
      <c r="SXZ37" s="1416"/>
      <c r="SYA37" s="1416"/>
      <c r="SYB37" s="1416"/>
      <c r="SYC37" s="1417"/>
      <c r="SYD37" s="1430"/>
      <c r="SYE37" s="1430"/>
      <c r="SYF37" s="1430"/>
      <c r="SYJ37" s="1416"/>
      <c r="SYK37" s="1416"/>
      <c r="SYL37" s="1416"/>
      <c r="SYM37" s="1417"/>
      <c r="SYN37" s="1430"/>
      <c r="SYO37" s="1430"/>
      <c r="SYP37" s="1430"/>
      <c r="SYT37" s="1416"/>
      <c r="SYU37" s="1416"/>
      <c r="SYV37" s="1416"/>
      <c r="SYW37" s="1417"/>
      <c r="SYX37" s="1430"/>
      <c r="SYY37" s="1430"/>
      <c r="SYZ37" s="1430"/>
      <c r="SZD37" s="1416"/>
      <c r="SZE37" s="1416"/>
      <c r="SZF37" s="1416"/>
      <c r="SZG37" s="1417"/>
      <c r="SZH37" s="1430"/>
      <c r="SZI37" s="1430"/>
      <c r="SZJ37" s="1430"/>
      <c r="SZN37" s="1416"/>
      <c r="SZO37" s="1416"/>
      <c r="SZP37" s="1416"/>
      <c r="SZQ37" s="1417"/>
      <c r="SZR37" s="1430"/>
      <c r="SZS37" s="1430"/>
      <c r="SZT37" s="1430"/>
      <c r="SZX37" s="1416"/>
      <c r="SZY37" s="1416"/>
      <c r="SZZ37" s="1416"/>
      <c r="TAA37" s="1417"/>
      <c r="TAB37" s="1430"/>
      <c r="TAC37" s="1430"/>
      <c r="TAD37" s="1430"/>
      <c r="TAH37" s="1416"/>
      <c r="TAI37" s="1416"/>
      <c r="TAJ37" s="1416"/>
      <c r="TAK37" s="1417"/>
      <c r="TAL37" s="1430"/>
      <c r="TAM37" s="1430"/>
      <c r="TAN37" s="1430"/>
      <c r="TAR37" s="1416"/>
      <c r="TAS37" s="1416"/>
      <c r="TAT37" s="1416"/>
      <c r="TAU37" s="1417"/>
      <c r="TAV37" s="1430"/>
      <c r="TAW37" s="1430"/>
      <c r="TAX37" s="1430"/>
      <c r="TBB37" s="1416"/>
      <c r="TBC37" s="1416"/>
      <c r="TBD37" s="1416"/>
      <c r="TBE37" s="1417"/>
      <c r="TBF37" s="1430"/>
      <c r="TBG37" s="1430"/>
      <c r="TBH37" s="1430"/>
      <c r="TBL37" s="1416"/>
      <c r="TBM37" s="1416"/>
      <c r="TBN37" s="1416"/>
      <c r="TBO37" s="1417"/>
      <c r="TBP37" s="1430"/>
      <c r="TBQ37" s="1430"/>
      <c r="TBR37" s="1430"/>
      <c r="TBV37" s="1416"/>
      <c r="TBW37" s="1416"/>
      <c r="TBX37" s="1416"/>
      <c r="TBY37" s="1417"/>
      <c r="TBZ37" s="1430"/>
      <c r="TCA37" s="1430"/>
      <c r="TCB37" s="1430"/>
      <c r="TCF37" s="1416"/>
      <c r="TCG37" s="1416"/>
      <c r="TCH37" s="1416"/>
      <c r="TCI37" s="1417"/>
      <c r="TCJ37" s="1430"/>
      <c r="TCK37" s="1430"/>
      <c r="TCL37" s="1430"/>
      <c r="TCP37" s="1416"/>
      <c r="TCQ37" s="1416"/>
      <c r="TCR37" s="1416"/>
      <c r="TCS37" s="1417"/>
      <c r="TCT37" s="1430"/>
      <c r="TCU37" s="1430"/>
      <c r="TCV37" s="1430"/>
      <c r="TCZ37" s="1416"/>
      <c r="TDA37" s="1416"/>
      <c r="TDB37" s="1416"/>
      <c r="TDC37" s="1417"/>
      <c r="TDD37" s="1430"/>
      <c r="TDE37" s="1430"/>
      <c r="TDF37" s="1430"/>
      <c r="TDJ37" s="1416"/>
      <c r="TDK37" s="1416"/>
      <c r="TDL37" s="1416"/>
      <c r="TDM37" s="1417"/>
      <c r="TDN37" s="1430"/>
      <c r="TDO37" s="1430"/>
      <c r="TDP37" s="1430"/>
      <c r="TDT37" s="1416"/>
      <c r="TDU37" s="1416"/>
      <c r="TDV37" s="1416"/>
      <c r="TDW37" s="1417"/>
      <c r="TDX37" s="1430"/>
      <c r="TDY37" s="1430"/>
      <c r="TDZ37" s="1430"/>
      <c r="TED37" s="1416"/>
      <c r="TEE37" s="1416"/>
      <c r="TEF37" s="1416"/>
      <c r="TEG37" s="1417"/>
      <c r="TEH37" s="1430"/>
      <c r="TEI37" s="1430"/>
      <c r="TEJ37" s="1430"/>
      <c r="TEN37" s="1416"/>
      <c r="TEO37" s="1416"/>
      <c r="TEP37" s="1416"/>
      <c r="TEQ37" s="1417"/>
      <c r="TER37" s="1430"/>
      <c r="TES37" s="1430"/>
      <c r="TET37" s="1430"/>
      <c r="TEX37" s="1416"/>
      <c r="TEY37" s="1416"/>
      <c r="TEZ37" s="1416"/>
      <c r="TFA37" s="1417"/>
      <c r="TFB37" s="1430"/>
      <c r="TFC37" s="1430"/>
      <c r="TFD37" s="1430"/>
      <c r="TFH37" s="1416"/>
      <c r="TFI37" s="1416"/>
      <c r="TFJ37" s="1416"/>
      <c r="TFK37" s="1417"/>
      <c r="TFL37" s="1430"/>
      <c r="TFM37" s="1430"/>
      <c r="TFN37" s="1430"/>
      <c r="TFR37" s="1416"/>
      <c r="TFS37" s="1416"/>
      <c r="TFT37" s="1416"/>
      <c r="TFU37" s="1417"/>
      <c r="TFV37" s="1430"/>
      <c r="TFW37" s="1430"/>
      <c r="TFX37" s="1430"/>
      <c r="TGB37" s="1416"/>
      <c r="TGC37" s="1416"/>
      <c r="TGD37" s="1416"/>
      <c r="TGE37" s="1417"/>
      <c r="TGF37" s="1430"/>
      <c r="TGG37" s="1430"/>
      <c r="TGH37" s="1430"/>
      <c r="TGL37" s="1416"/>
      <c r="TGM37" s="1416"/>
      <c r="TGN37" s="1416"/>
      <c r="TGO37" s="1417"/>
      <c r="TGP37" s="1430"/>
      <c r="TGQ37" s="1430"/>
      <c r="TGR37" s="1430"/>
      <c r="TGV37" s="1416"/>
      <c r="TGW37" s="1416"/>
      <c r="TGX37" s="1416"/>
      <c r="TGY37" s="1417"/>
      <c r="TGZ37" s="1430"/>
      <c r="THA37" s="1430"/>
      <c r="THB37" s="1430"/>
      <c r="THF37" s="1416"/>
      <c r="THG37" s="1416"/>
      <c r="THH37" s="1416"/>
      <c r="THI37" s="1417"/>
      <c r="THJ37" s="1430"/>
      <c r="THK37" s="1430"/>
      <c r="THL37" s="1430"/>
      <c r="THP37" s="1416"/>
      <c r="THQ37" s="1416"/>
      <c r="THR37" s="1416"/>
      <c r="THS37" s="1417"/>
      <c r="THT37" s="1430"/>
      <c r="THU37" s="1430"/>
      <c r="THV37" s="1430"/>
      <c r="THZ37" s="1416"/>
      <c r="TIA37" s="1416"/>
      <c r="TIB37" s="1416"/>
      <c r="TIC37" s="1417"/>
      <c r="TID37" s="1430"/>
      <c r="TIE37" s="1430"/>
      <c r="TIF37" s="1430"/>
      <c r="TIJ37" s="1416"/>
      <c r="TIK37" s="1416"/>
      <c r="TIL37" s="1416"/>
      <c r="TIM37" s="1417"/>
      <c r="TIN37" s="1430"/>
      <c r="TIO37" s="1430"/>
      <c r="TIP37" s="1430"/>
      <c r="TIT37" s="1416"/>
      <c r="TIU37" s="1416"/>
      <c r="TIV37" s="1416"/>
      <c r="TIW37" s="1417"/>
      <c r="TIX37" s="1430"/>
      <c r="TIY37" s="1430"/>
      <c r="TIZ37" s="1430"/>
      <c r="TJD37" s="1416"/>
      <c r="TJE37" s="1416"/>
      <c r="TJF37" s="1416"/>
      <c r="TJG37" s="1417"/>
      <c r="TJH37" s="1430"/>
      <c r="TJI37" s="1430"/>
      <c r="TJJ37" s="1430"/>
      <c r="TJN37" s="1416"/>
      <c r="TJO37" s="1416"/>
      <c r="TJP37" s="1416"/>
      <c r="TJQ37" s="1417"/>
      <c r="TJR37" s="1430"/>
      <c r="TJS37" s="1430"/>
      <c r="TJT37" s="1430"/>
      <c r="TJX37" s="1416"/>
      <c r="TJY37" s="1416"/>
      <c r="TJZ37" s="1416"/>
      <c r="TKA37" s="1417"/>
      <c r="TKB37" s="1430"/>
      <c r="TKC37" s="1430"/>
      <c r="TKD37" s="1430"/>
      <c r="TKH37" s="1416"/>
      <c r="TKI37" s="1416"/>
      <c r="TKJ37" s="1416"/>
      <c r="TKK37" s="1417"/>
      <c r="TKL37" s="1430"/>
      <c r="TKM37" s="1430"/>
      <c r="TKN37" s="1430"/>
      <c r="TKR37" s="1416"/>
      <c r="TKS37" s="1416"/>
      <c r="TKT37" s="1416"/>
      <c r="TKU37" s="1417"/>
      <c r="TKV37" s="1430"/>
      <c r="TKW37" s="1430"/>
      <c r="TKX37" s="1430"/>
      <c r="TLB37" s="1416"/>
      <c r="TLC37" s="1416"/>
      <c r="TLD37" s="1416"/>
      <c r="TLE37" s="1417"/>
      <c r="TLF37" s="1430"/>
      <c r="TLG37" s="1430"/>
      <c r="TLH37" s="1430"/>
      <c r="TLL37" s="1416"/>
      <c r="TLM37" s="1416"/>
      <c r="TLN37" s="1416"/>
      <c r="TLO37" s="1417"/>
      <c r="TLP37" s="1430"/>
      <c r="TLQ37" s="1430"/>
      <c r="TLR37" s="1430"/>
      <c r="TLV37" s="1416"/>
      <c r="TLW37" s="1416"/>
      <c r="TLX37" s="1416"/>
      <c r="TLY37" s="1417"/>
      <c r="TLZ37" s="1430"/>
      <c r="TMA37" s="1430"/>
      <c r="TMB37" s="1430"/>
      <c r="TMF37" s="1416"/>
      <c r="TMG37" s="1416"/>
      <c r="TMH37" s="1416"/>
      <c r="TMI37" s="1417"/>
      <c r="TMJ37" s="1430"/>
      <c r="TMK37" s="1430"/>
      <c r="TML37" s="1430"/>
      <c r="TMP37" s="1416"/>
      <c r="TMQ37" s="1416"/>
      <c r="TMR37" s="1416"/>
      <c r="TMS37" s="1417"/>
      <c r="TMT37" s="1430"/>
      <c r="TMU37" s="1430"/>
      <c r="TMV37" s="1430"/>
      <c r="TMZ37" s="1416"/>
      <c r="TNA37" s="1416"/>
      <c r="TNB37" s="1416"/>
      <c r="TNC37" s="1417"/>
      <c r="TND37" s="1430"/>
      <c r="TNE37" s="1430"/>
      <c r="TNF37" s="1430"/>
      <c r="TNJ37" s="1416"/>
      <c r="TNK37" s="1416"/>
      <c r="TNL37" s="1416"/>
      <c r="TNM37" s="1417"/>
      <c r="TNN37" s="1430"/>
      <c r="TNO37" s="1430"/>
      <c r="TNP37" s="1430"/>
      <c r="TNT37" s="1416"/>
      <c r="TNU37" s="1416"/>
      <c r="TNV37" s="1416"/>
      <c r="TNW37" s="1417"/>
      <c r="TNX37" s="1430"/>
      <c r="TNY37" s="1430"/>
      <c r="TNZ37" s="1430"/>
      <c r="TOD37" s="1416"/>
      <c r="TOE37" s="1416"/>
      <c r="TOF37" s="1416"/>
      <c r="TOG37" s="1417"/>
      <c r="TOH37" s="1430"/>
      <c r="TOI37" s="1430"/>
      <c r="TOJ37" s="1430"/>
      <c r="TON37" s="1416"/>
      <c r="TOO37" s="1416"/>
      <c r="TOP37" s="1416"/>
      <c r="TOQ37" s="1417"/>
      <c r="TOR37" s="1430"/>
      <c r="TOS37" s="1430"/>
      <c r="TOT37" s="1430"/>
      <c r="TOX37" s="1416"/>
      <c r="TOY37" s="1416"/>
      <c r="TOZ37" s="1416"/>
      <c r="TPA37" s="1417"/>
      <c r="TPB37" s="1430"/>
      <c r="TPC37" s="1430"/>
      <c r="TPD37" s="1430"/>
      <c r="TPH37" s="1416"/>
      <c r="TPI37" s="1416"/>
      <c r="TPJ37" s="1416"/>
      <c r="TPK37" s="1417"/>
      <c r="TPL37" s="1430"/>
      <c r="TPM37" s="1430"/>
      <c r="TPN37" s="1430"/>
      <c r="TPR37" s="1416"/>
      <c r="TPS37" s="1416"/>
      <c r="TPT37" s="1416"/>
      <c r="TPU37" s="1417"/>
      <c r="TPV37" s="1430"/>
      <c r="TPW37" s="1430"/>
      <c r="TPX37" s="1430"/>
      <c r="TQB37" s="1416"/>
      <c r="TQC37" s="1416"/>
      <c r="TQD37" s="1416"/>
      <c r="TQE37" s="1417"/>
      <c r="TQF37" s="1430"/>
      <c r="TQG37" s="1430"/>
      <c r="TQH37" s="1430"/>
      <c r="TQL37" s="1416"/>
      <c r="TQM37" s="1416"/>
      <c r="TQN37" s="1416"/>
      <c r="TQO37" s="1417"/>
      <c r="TQP37" s="1430"/>
      <c r="TQQ37" s="1430"/>
      <c r="TQR37" s="1430"/>
      <c r="TQV37" s="1416"/>
      <c r="TQW37" s="1416"/>
      <c r="TQX37" s="1416"/>
      <c r="TQY37" s="1417"/>
      <c r="TQZ37" s="1430"/>
      <c r="TRA37" s="1430"/>
      <c r="TRB37" s="1430"/>
      <c r="TRF37" s="1416"/>
      <c r="TRG37" s="1416"/>
      <c r="TRH37" s="1416"/>
      <c r="TRI37" s="1417"/>
      <c r="TRJ37" s="1430"/>
      <c r="TRK37" s="1430"/>
      <c r="TRL37" s="1430"/>
      <c r="TRP37" s="1416"/>
      <c r="TRQ37" s="1416"/>
      <c r="TRR37" s="1416"/>
      <c r="TRS37" s="1417"/>
      <c r="TRT37" s="1430"/>
      <c r="TRU37" s="1430"/>
      <c r="TRV37" s="1430"/>
      <c r="TRZ37" s="1416"/>
      <c r="TSA37" s="1416"/>
      <c r="TSB37" s="1416"/>
      <c r="TSC37" s="1417"/>
      <c r="TSD37" s="1430"/>
      <c r="TSE37" s="1430"/>
      <c r="TSF37" s="1430"/>
      <c r="TSJ37" s="1416"/>
      <c r="TSK37" s="1416"/>
      <c r="TSL37" s="1416"/>
      <c r="TSM37" s="1417"/>
      <c r="TSN37" s="1430"/>
      <c r="TSO37" s="1430"/>
      <c r="TSP37" s="1430"/>
      <c r="TST37" s="1416"/>
      <c r="TSU37" s="1416"/>
      <c r="TSV37" s="1416"/>
      <c r="TSW37" s="1417"/>
      <c r="TSX37" s="1430"/>
      <c r="TSY37" s="1430"/>
      <c r="TSZ37" s="1430"/>
      <c r="TTD37" s="1416"/>
      <c r="TTE37" s="1416"/>
      <c r="TTF37" s="1416"/>
      <c r="TTG37" s="1417"/>
      <c r="TTH37" s="1430"/>
      <c r="TTI37" s="1430"/>
      <c r="TTJ37" s="1430"/>
      <c r="TTN37" s="1416"/>
      <c r="TTO37" s="1416"/>
      <c r="TTP37" s="1416"/>
      <c r="TTQ37" s="1417"/>
      <c r="TTR37" s="1430"/>
      <c r="TTS37" s="1430"/>
      <c r="TTT37" s="1430"/>
      <c r="TTX37" s="1416"/>
      <c r="TTY37" s="1416"/>
      <c r="TTZ37" s="1416"/>
      <c r="TUA37" s="1417"/>
      <c r="TUB37" s="1430"/>
      <c r="TUC37" s="1430"/>
      <c r="TUD37" s="1430"/>
      <c r="TUH37" s="1416"/>
      <c r="TUI37" s="1416"/>
      <c r="TUJ37" s="1416"/>
      <c r="TUK37" s="1417"/>
      <c r="TUL37" s="1430"/>
      <c r="TUM37" s="1430"/>
      <c r="TUN37" s="1430"/>
      <c r="TUR37" s="1416"/>
      <c r="TUS37" s="1416"/>
      <c r="TUT37" s="1416"/>
      <c r="TUU37" s="1417"/>
      <c r="TUV37" s="1430"/>
      <c r="TUW37" s="1430"/>
      <c r="TUX37" s="1430"/>
      <c r="TVB37" s="1416"/>
      <c r="TVC37" s="1416"/>
      <c r="TVD37" s="1416"/>
      <c r="TVE37" s="1417"/>
      <c r="TVF37" s="1430"/>
      <c r="TVG37" s="1430"/>
      <c r="TVH37" s="1430"/>
      <c r="TVL37" s="1416"/>
      <c r="TVM37" s="1416"/>
      <c r="TVN37" s="1416"/>
      <c r="TVO37" s="1417"/>
      <c r="TVP37" s="1430"/>
      <c r="TVQ37" s="1430"/>
      <c r="TVR37" s="1430"/>
      <c r="TVV37" s="1416"/>
      <c r="TVW37" s="1416"/>
      <c r="TVX37" s="1416"/>
      <c r="TVY37" s="1417"/>
      <c r="TVZ37" s="1430"/>
      <c r="TWA37" s="1430"/>
      <c r="TWB37" s="1430"/>
      <c r="TWF37" s="1416"/>
      <c r="TWG37" s="1416"/>
      <c r="TWH37" s="1416"/>
      <c r="TWI37" s="1417"/>
      <c r="TWJ37" s="1430"/>
      <c r="TWK37" s="1430"/>
      <c r="TWL37" s="1430"/>
      <c r="TWP37" s="1416"/>
      <c r="TWQ37" s="1416"/>
      <c r="TWR37" s="1416"/>
      <c r="TWS37" s="1417"/>
      <c r="TWT37" s="1430"/>
      <c r="TWU37" s="1430"/>
      <c r="TWV37" s="1430"/>
      <c r="TWZ37" s="1416"/>
      <c r="TXA37" s="1416"/>
      <c r="TXB37" s="1416"/>
      <c r="TXC37" s="1417"/>
      <c r="TXD37" s="1430"/>
      <c r="TXE37" s="1430"/>
      <c r="TXF37" s="1430"/>
      <c r="TXJ37" s="1416"/>
      <c r="TXK37" s="1416"/>
      <c r="TXL37" s="1416"/>
      <c r="TXM37" s="1417"/>
      <c r="TXN37" s="1430"/>
      <c r="TXO37" s="1430"/>
      <c r="TXP37" s="1430"/>
      <c r="TXT37" s="1416"/>
      <c r="TXU37" s="1416"/>
      <c r="TXV37" s="1416"/>
      <c r="TXW37" s="1417"/>
      <c r="TXX37" s="1430"/>
      <c r="TXY37" s="1430"/>
      <c r="TXZ37" s="1430"/>
      <c r="TYD37" s="1416"/>
      <c r="TYE37" s="1416"/>
      <c r="TYF37" s="1416"/>
      <c r="TYG37" s="1417"/>
      <c r="TYH37" s="1430"/>
      <c r="TYI37" s="1430"/>
      <c r="TYJ37" s="1430"/>
      <c r="TYN37" s="1416"/>
      <c r="TYO37" s="1416"/>
      <c r="TYP37" s="1416"/>
      <c r="TYQ37" s="1417"/>
      <c r="TYR37" s="1430"/>
      <c r="TYS37" s="1430"/>
      <c r="TYT37" s="1430"/>
      <c r="TYX37" s="1416"/>
      <c r="TYY37" s="1416"/>
      <c r="TYZ37" s="1416"/>
      <c r="TZA37" s="1417"/>
      <c r="TZB37" s="1430"/>
      <c r="TZC37" s="1430"/>
      <c r="TZD37" s="1430"/>
      <c r="TZH37" s="1416"/>
      <c r="TZI37" s="1416"/>
      <c r="TZJ37" s="1416"/>
      <c r="TZK37" s="1417"/>
      <c r="TZL37" s="1430"/>
      <c r="TZM37" s="1430"/>
      <c r="TZN37" s="1430"/>
      <c r="TZR37" s="1416"/>
      <c r="TZS37" s="1416"/>
      <c r="TZT37" s="1416"/>
      <c r="TZU37" s="1417"/>
      <c r="TZV37" s="1430"/>
      <c r="TZW37" s="1430"/>
      <c r="TZX37" s="1430"/>
      <c r="UAB37" s="1416"/>
      <c r="UAC37" s="1416"/>
      <c r="UAD37" s="1416"/>
      <c r="UAE37" s="1417"/>
      <c r="UAF37" s="1430"/>
      <c r="UAG37" s="1430"/>
      <c r="UAH37" s="1430"/>
      <c r="UAL37" s="1416"/>
      <c r="UAM37" s="1416"/>
      <c r="UAN37" s="1416"/>
      <c r="UAO37" s="1417"/>
      <c r="UAP37" s="1430"/>
      <c r="UAQ37" s="1430"/>
      <c r="UAR37" s="1430"/>
      <c r="UAV37" s="1416"/>
      <c r="UAW37" s="1416"/>
      <c r="UAX37" s="1416"/>
      <c r="UAY37" s="1417"/>
      <c r="UAZ37" s="1430"/>
      <c r="UBA37" s="1430"/>
      <c r="UBB37" s="1430"/>
      <c r="UBF37" s="1416"/>
      <c r="UBG37" s="1416"/>
      <c r="UBH37" s="1416"/>
      <c r="UBI37" s="1417"/>
      <c r="UBJ37" s="1430"/>
      <c r="UBK37" s="1430"/>
      <c r="UBL37" s="1430"/>
      <c r="UBP37" s="1416"/>
      <c r="UBQ37" s="1416"/>
      <c r="UBR37" s="1416"/>
      <c r="UBS37" s="1417"/>
      <c r="UBT37" s="1430"/>
      <c r="UBU37" s="1430"/>
      <c r="UBV37" s="1430"/>
      <c r="UBZ37" s="1416"/>
      <c r="UCA37" s="1416"/>
      <c r="UCB37" s="1416"/>
      <c r="UCC37" s="1417"/>
      <c r="UCD37" s="1430"/>
      <c r="UCE37" s="1430"/>
      <c r="UCF37" s="1430"/>
      <c r="UCJ37" s="1416"/>
      <c r="UCK37" s="1416"/>
      <c r="UCL37" s="1416"/>
      <c r="UCM37" s="1417"/>
      <c r="UCN37" s="1430"/>
      <c r="UCO37" s="1430"/>
      <c r="UCP37" s="1430"/>
      <c r="UCT37" s="1416"/>
      <c r="UCU37" s="1416"/>
      <c r="UCV37" s="1416"/>
      <c r="UCW37" s="1417"/>
      <c r="UCX37" s="1430"/>
      <c r="UCY37" s="1430"/>
      <c r="UCZ37" s="1430"/>
      <c r="UDD37" s="1416"/>
      <c r="UDE37" s="1416"/>
      <c r="UDF37" s="1416"/>
      <c r="UDG37" s="1417"/>
      <c r="UDH37" s="1430"/>
      <c r="UDI37" s="1430"/>
      <c r="UDJ37" s="1430"/>
      <c r="UDN37" s="1416"/>
      <c r="UDO37" s="1416"/>
      <c r="UDP37" s="1416"/>
      <c r="UDQ37" s="1417"/>
      <c r="UDR37" s="1430"/>
      <c r="UDS37" s="1430"/>
      <c r="UDT37" s="1430"/>
      <c r="UDX37" s="1416"/>
      <c r="UDY37" s="1416"/>
      <c r="UDZ37" s="1416"/>
      <c r="UEA37" s="1417"/>
      <c r="UEB37" s="1430"/>
      <c r="UEC37" s="1430"/>
      <c r="UED37" s="1430"/>
      <c r="UEH37" s="1416"/>
      <c r="UEI37" s="1416"/>
      <c r="UEJ37" s="1416"/>
      <c r="UEK37" s="1417"/>
      <c r="UEL37" s="1430"/>
      <c r="UEM37" s="1430"/>
      <c r="UEN37" s="1430"/>
      <c r="UER37" s="1416"/>
      <c r="UES37" s="1416"/>
      <c r="UET37" s="1416"/>
      <c r="UEU37" s="1417"/>
      <c r="UEV37" s="1430"/>
      <c r="UEW37" s="1430"/>
      <c r="UEX37" s="1430"/>
      <c r="UFB37" s="1416"/>
      <c r="UFC37" s="1416"/>
      <c r="UFD37" s="1416"/>
      <c r="UFE37" s="1417"/>
      <c r="UFF37" s="1430"/>
      <c r="UFG37" s="1430"/>
      <c r="UFH37" s="1430"/>
      <c r="UFL37" s="1416"/>
      <c r="UFM37" s="1416"/>
      <c r="UFN37" s="1416"/>
      <c r="UFO37" s="1417"/>
      <c r="UFP37" s="1430"/>
      <c r="UFQ37" s="1430"/>
      <c r="UFR37" s="1430"/>
      <c r="UFV37" s="1416"/>
      <c r="UFW37" s="1416"/>
      <c r="UFX37" s="1416"/>
      <c r="UFY37" s="1417"/>
      <c r="UFZ37" s="1430"/>
      <c r="UGA37" s="1430"/>
      <c r="UGB37" s="1430"/>
      <c r="UGF37" s="1416"/>
      <c r="UGG37" s="1416"/>
      <c r="UGH37" s="1416"/>
      <c r="UGI37" s="1417"/>
      <c r="UGJ37" s="1430"/>
      <c r="UGK37" s="1430"/>
      <c r="UGL37" s="1430"/>
      <c r="UGP37" s="1416"/>
      <c r="UGQ37" s="1416"/>
      <c r="UGR37" s="1416"/>
      <c r="UGS37" s="1417"/>
      <c r="UGT37" s="1430"/>
      <c r="UGU37" s="1430"/>
      <c r="UGV37" s="1430"/>
      <c r="UGZ37" s="1416"/>
      <c r="UHA37" s="1416"/>
      <c r="UHB37" s="1416"/>
      <c r="UHC37" s="1417"/>
      <c r="UHD37" s="1430"/>
      <c r="UHE37" s="1430"/>
      <c r="UHF37" s="1430"/>
      <c r="UHJ37" s="1416"/>
      <c r="UHK37" s="1416"/>
      <c r="UHL37" s="1416"/>
      <c r="UHM37" s="1417"/>
      <c r="UHN37" s="1430"/>
      <c r="UHO37" s="1430"/>
      <c r="UHP37" s="1430"/>
      <c r="UHT37" s="1416"/>
      <c r="UHU37" s="1416"/>
      <c r="UHV37" s="1416"/>
      <c r="UHW37" s="1417"/>
      <c r="UHX37" s="1430"/>
      <c r="UHY37" s="1430"/>
      <c r="UHZ37" s="1430"/>
      <c r="UID37" s="1416"/>
      <c r="UIE37" s="1416"/>
      <c r="UIF37" s="1416"/>
      <c r="UIG37" s="1417"/>
      <c r="UIH37" s="1430"/>
      <c r="UII37" s="1430"/>
      <c r="UIJ37" s="1430"/>
      <c r="UIN37" s="1416"/>
      <c r="UIO37" s="1416"/>
      <c r="UIP37" s="1416"/>
      <c r="UIQ37" s="1417"/>
      <c r="UIR37" s="1430"/>
      <c r="UIS37" s="1430"/>
      <c r="UIT37" s="1430"/>
      <c r="UIX37" s="1416"/>
      <c r="UIY37" s="1416"/>
      <c r="UIZ37" s="1416"/>
      <c r="UJA37" s="1417"/>
      <c r="UJB37" s="1430"/>
      <c r="UJC37" s="1430"/>
      <c r="UJD37" s="1430"/>
      <c r="UJH37" s="1416"/>
      <c r="UJI37" s="1416"/>
      <c r="UJJ37" s="1416"/>
      <c r="UJK37" s="1417"/>
      <c r="UJL37" s="1430"/>
      <c r="UJM37" s="1430"/>
      <c r="UJN37" s="1430"/>
      <c r="UJR37" s="1416"/>
      <c r="UJS37" s="1416"/>
      <c r="UJT37" s="1416"/>
      <c r="UJU37" s="1417"/>
      <c r="UJV37" s="1430"/>
      <c r="UJW37" s="1430"/>
      <c r="UJX37" s="1430"/>
      <c r="UKB37" s="1416"/>
      <c r="UKC37" s="1416"/>
      <c r="UKD37" s="1416"/>
      <c r="UKE37" s="1417"/>
      <c r="UKF37" s="1430"/>
      <c r="UKG37" s="1430"/>
      <c r="UKH37" s="1430"/>
      <c r="UKL37" s="1416"/>
      <c r="UKM37" s="1416"/>
      <c r="UKN37" s="1416"/>
      <c r="UKO37" s="1417"/>
      <c r="UKP37" s="1430"/>
      <c r="UKQ37" s="1430"/>
      <c r="UKR37" s="1430"/>
      <c r="UKV37" s="1416"/>
      <c r="UKW37" s="1416"/>
      <c r="UKX37" s="1416"/>
      <c r="UKY37" s="1417"/>
      <c r="UKZ37" s="1430"/>
      <c r="ULA37" s="1430"/>
      <c r="ULB37" s="1430"/>
      <c r="ULF37" s="1416"/>
      <c r="ULG37" s="1416"/>
      <c r="ULH37" s="1416"/>
      <c r="ULI37" s="1417"/>
      <c r="ULJ37" s="1430"/>
      <c r="ULK37" s="1430"/>
      <c r="ULL37" s="1430"/>
      <c r="ULP37" s="1416"/>
      <c r="ULQ37" s="1416"/>
      <c r="ULR37" s="1416"/>
      <c r="ULS37" s="1417"/>
      <c r="ULT37" s="1430"/>
      <c r="ULU37" s="1430"/>
      <c r="ULV37" s="1430"/>
      <c r="ULZ37" s="1416"/>
      <c r="UMA37" s="1416"/>
      <c r="UMB37" s="1416"/>
      <c r="UMC37" s="1417"/>
      <c r="UMD37" s="1430"/>
      <c r="UME37" s="1430"/>
      <c r="UMF37" s="1430"/>
      <c r="UMJ37" s="1416"/>
      <c r="UMK37" s="1416"/>
      <c r="UML37" s="1416"/>
      <c r="UMM37" s="1417"/>
      <c r="UMN37" s="1430"/>
      <c r="UMO37" s="1430"/>
      <c r="UMP37" s="1430"/>
      <c r="UMT37" s="1416"/>
      <c r="UMU37" s="1416"/>
      <c r="UMV37" s="1416"/>
      <c r="UMW37" s="1417"/>
      <c r="UMX37" s="1430"/>
      <c r="UMY37" s="1430"/>
      <c r="UMZ37" s="1430"/>
      <c r="UND37" s="1416"/>
      <c r="UNE37" s="1416"/>
      <c r="UNF37" s="1416"/>
      <c r="UNG37" s="1417"/>
      <c r="UNH37" s="1430"/>
      <c r="UNI37" s="1430"/>
      <c r="UNJ37" s="1430"/>
      <c r="UNN37" s="1416"/>
      <c r="UNO37" s="1416"/>
      <c r="UNP37" s="1416"/>
      <c r="UNQ37" s="1417"/>
      <c r="UNR37" s="1430"/>
      <c r="UNS37" s="1430"/>
      <c r="UNT37" s="1430"/>
      <c r="UNX37" s="1416"/>
      <c r="UNY37" s="1416"/>
      <c r="UNZ37" s="1416"/>
      <c r="UOA37" s="1417"/>
      <c r="UOB37" s="1430"/>
      <c r="UOC37" s="1430"/>
      <c r="UOD37" s="1430"/>
      <c r="UOH37" s="1416"/>
      <c r="UOI37" s="1416"/>
      <c r="UOJ37" s="1416"/>
      <c r="UOK37" s="1417"/>
      <c r="UOL37" s="1430"/>
      <c r="UOM37" s="1430"/>
      <c r="UON37" s="1430"/>
      <c r="UOR37" s="1416"/>
      <c r="UOS37" s="1416"/>
      <c r="UOT37" s="1416"/>
      <c r="UOU37" s="1417"/>
      <c r="UOV37" s="1430"/>
      <c r="UOW37" s="1430"/>
      <c r="UOX37" s="1430"/>
      <c r="UPB37" s="1416"/>
      <c r="UPC37" s="1416"/>
      <c r="UPD37" s="1416"/>
      <c r="UPE37" s="1417"/>
      <c r="UPF37" s="1430"/>
      <c r="UPG37" s="1430"/>
      <c r="UPH37" s="1430"/>
      <c r="UPL37" s="1416"/>
      <c r="UPM37" s="1416"/>
      <c r="UPN37" s="1416"/>
      <c r="UPO37" s="1417"/>
      <c r="UPP37" s="1430"/>
      <c r="UPQ37" s="1430"/>
      <c r="UPR37" s="1430"/>
      <c r="UPV37" s="1416"/>
      <c r="UPW37" s="1416"/>
      <c r="UPX37" s="1416"/>
      <c r="UPY37" s="1417"/>
      <c r="UPZ37" s="1430"/>
      <c r="UQA37" s="1430"/>
      <c r="UQB37" s="1430"/>
      <c r="UQF37" s="1416"/>
      <c r="UQG37" s="1416"/>
      <c r="UQH37" s="1416"/>
      <c r="UQI37" s="1417"/>
      <c r="UQJ37" s="1430"/>
      <c r="UQK37" s="1430"/>
      <c r="UQL37" s="1430"/>
      <c r="UQP37" s="1416"/>
      <c r="UQQ37" s="1416"/>
      <c r="UQR37" s="1416"/>
      <c r="UQS37" s="1417"/>
      <c r="UQT37" s="1430"/>
      <c r="UQU37" s="1430"/>
      <c r="UQV37" s="1430"/>
      <c r="UQZ37" s="1416"/>
      <c r="URA37" s="1416"/>
      <c r="URB37" s="1416"/>
      <c r="URC37" s="1417"/>
      <c r="URD37" s="1430"/>
      <c r="URE37" s="1430"/>
      <c r="URF37" s="1430"/>
      <c r="URJ37" s="1416"/>
      <c r="URK37" s="1416"/>
      <c r="URL37" s="1416"/>
      <c r="URM37" s="1417"/>
      <c r="URN37" s="1430"/>
      <c r="URO37" s="1430"/>
      <c r="URP37" s="1430"/>
      <c r="URT37" s="1416"/>
      <c r="URU37" s="1416"/>
      <c r="URV37" s="1416"/>
      <c r="URW37" s="1417"/>
      <c r="URX37" s="1430"/>
      <c r="URY37" s="1430"/>
      <c r="URZ37" s="1430"/>
      <c r="USD37" s="1416"/>
      <c r="USE37" s="1416"/>
      <c r="USF37" s="1416"/>
      <c r="USG37" s="1417"/>
      <c r="USH37" s="1430"/>
      <c r="USI37" s="1430"/>
      <c r="USJ37" s="1430"/>
      <c r="USN37" s="1416"/>
      <c r="USO37" s="1416"/>
      <c r="USP37" s="1416"/>
      <c r="USQ37" s="1417"/>
      <c r="USR37" s="1430"/>
      <c r="USS37" s="1430"/>
      <c r="UST37" s="1430"/>
      <c r="USX37" s="1416"/>
      <c r="USY37" s="1416"/>
      <c r="USZ37" s="1416"/>
      <c r="UTA37" s="1417"/>
      <c r="UTB37" s="1430"/>
      <c r="UTC37" s="1430"/>
      <c r="UTD37" s="1430"/>
      <c r="UTH37" s="1416"/>
      <c r="UTI37" s="1416"/>
      <c r="UTJ37" s="1416"/>
      <c r="UTK37" s="1417"/>
      <c r="UTL37" s="1430"/>
      <c r="UTM37" s="1430"/>
      <c r="UTN37" s="1430"/>
      <c r="UTR37" s="1416"/>
      <c r="UTS37" s="1416"/>
      <c r="UTT37" s="1416"/>
      <c r="UTU37" s="1417"/>
      <c r="UTV37" s="1430"/>
      <c r="UTW37" s="1430"/>
      <c r="UTX37" s="1430"/>
      <c r="UUB37" s="1416"/>
      <c r="UUC37" s="1416"/>
      <c r="UUD37" s="1416"/>
      <c r="UUE37" s="1417"/>
      <c r="UUF37" s="1430"/>
      <c r="UUG37" s="1430"/>
      <c r="UUH37" s="1430"/>
      <c r="UUL37" s="1416"/>
      <c r="UUM37" s="1416"/>
      <c r="UUN37" s="1416"/>
      <c r="UUO37" s="1417"/>
      <c r="UUP37" s="1430"/>
      <c r="UUQ37" s="1430"/>
      <c r="UUR37" s="1430"/>
      <c r="UUV37" s="1416"/>
      <c r="UUW37" s="1416"/>
      <c r="UUX37" s="1416"/>
      <c r="UUY37" s="1417"/>
      <c r="UUZ37" s="1430"/>
      <c r="UVA37" s="1430"/>
      <c r="UVB37" s="1430"/>
      <c r="UVF37" s="1416"/>
      <c r="UVG37" s="1416"/>
      <c r="UVH37" s="1416"/>
      <c r="UVI37" s="1417"/>
      <c r="UVJ37" s="1430"/>
      <c r="UVK37" s="1430"/>
      <c r="UVL37" s="1430"/>
      <c r="UVP37" s="1416"/>
      <c r="UVQ37" s="1416"/>
      <c r="UVR37" s="1416"/>
      <c r="UVS37" s="1417"/>
      <c r="UVT37" s="1430"/>
      <c r="UVU37" s="1430"/>
      <c r="UVV37" s="1430"/>
      <c r="UVZ37" s="1416"/>
      <c r="UWA37" s="1416"/>
      <c r="UWB37" s="1416"/>
      <c r="UWC37" s="1417"/>
      <c r="UWD37" s="1430"/>
      <c r="UWE37" s="1430"/>
      <c r="UWF37" s="1430"/>
      <c r="UWJ37" s="1416"/>
      <c r="UWK37" s="1416"/>
      <c r="UWL37" s="1416"/>
      <c r="UWM37" s="1417"/>
      <c r="UWN37" s="1430"/>
      <c r="UWO37" s="1430"/>
      <c r="UWP37" s="1430"/>
      <c r="UWT37" s="1416"/>
      <c r="UWU37" s="1416"/>
      <c r="UWV37" s="1416"/>
      <c r="UWW37" s="1417"/>
      <c r="UWX37" s="1430"/>
      <c r="UWY37" s="1430"/>
      <c r="UWZ37" s="1430"/>
      <c r="UXD37" s="1416"/>
      <c r="UXE37" s="1416"/>
      <c r="UXF37" s="1416"/>
      <c r="UXG37" s="1417"/>
      <c r="UXH37" s="1430"/>
      <c r="UXI37" s="1430"/>
      <c r="UXJ37" s="1430"/>
      <c r="UXN37" s="1416"/>
      <c r="UXO37" s="1416"/>
      <c r="UXP37" s="1416"/>
      <c r="UXQ37" s="1417"/>
      <c r="UXR37" s="1430"/>
      <c r="UXS37" s="1430"/>
      <c r="UXT37" s="1430"/>
      <c r="UXX37" s="1416"/>
      <c r="UXY37" s="1416"/>
      <c r="UXZ37" s="1416"/>
      <c r="UYA37" s="1417"/>
      <c r="UYB37" s="1430"/>
      <c r="UYC37" s="1430"/>
      <c r="UYD37" s="1430"/>
      <c r="UYH37" s="1416"/>
      <c r="UYI37" s="1416"/>
      <c r="UYJ37" s="1416"/>
      <c r="UYK37" s="1417"/>
      <c r="UYL37" s="1430"/>
      <c r="UYM37" s="1430"/>
      <c r="UYN37" s="1430"/>
      <c r="UYR37" s="1416"/>
      <c r="UYS37" s="1416"/>
      <c r="UYT37" s="1416"/>
      <c r="UYU37" s="1417"/>
      <c r="UYV37" s="1430"/>
      <c r="UYW37" s="1430"/>
      <c r="UYX37" s="1430"/>
      <c r="UZB37" s="1416"/>
      <c r="UZC37" s="1416"/>
      <c r="UZD37" s="1416"/>
      <c r="UZE37" s="1417"/>
      <c r="UZF37" s="1430"/>
      <c r="UZG37" s="1430"/>
      <c r="UZH37" s="1430"/>
      <c r="UZL37" s="1416"/>
      <c r="UZM37" s="1416"/>
      <c r="UZN37" s="1416"/>
      <c r="UZO37" s="1417"/>
      <c r="UZP37" s="1430"/>
      <c r="UZQ37" s="1430"/>
      <c r="UZR37" s="1430"/>
      <c r="UZV37" s="1416"/>
      <c r="UZW37" s="1416"/>
      <c r="UZX37" s="1416"/>
      <c r="UZY37" s="1417"/>
      <c r="UZZ37" s="1430"/>
      <c r="VAA37" s="1430"/>
      <c r="VAB37" s="1430"/>
      <c r="VAF37" s="1416"/>
      <c r="VAG37" s="1416"/>
      <c r="VAH37" s="1416"/>
      <c r="VAI37" s="1417"/>
      <c r="VAJ37" s="1430"/>
      <c r="VAK37" s="1430"/>
      <c r="VAL37" s="1430"/>
      <c r="VAP37" s="1416"/>
      <c r="VAQ37" s="1416"/>
      <c r="VAR37" s="1416"/>
      <c r="VAS37" s="1417"/>
      <c r="VAT37" s="1430"/>
      <c r="VAU37" s="1430"/>
      <c r="VAV37" s="1430"/>
      <c r="VAZ37" s="1416"/>
      <c r="VBA37" s="1416"/>
      <c r="VBB37" s="1416"/>
      <c r="VBC37" s="1417"/>
      <c r="VBD37" s="1430"/>
      <c r="VBE37" s="1430"/>
      <c r="VBF37" s="1430"/>
      <c r="VBJ37" s="1416"/>
      <c r="VBK37" s="1416"/>
      <c r="VBL37" s="1416"/>
      <c r="VBM37" s="1417"/>
      <c r="VBN37" s="1430"/>
      <c r="VBO37" s="1430"/>
      <c r="VBP37" s="1430"/>
      <c r="VBT37" s="1416"/>
      <c r="VBU37" s="1416"/>
      <c r="VBV37" s="1416"/>
      <c r="VBW37" s="1417"/>
      <c r="VBX37" s="1430"/>
      <c r="VBY37" s="1430"/>
      <c r="VBZ37" s="1430"/>
      <c r="VCD37" s="1416"/>
      <c r="VCE37" s="1416"/>
      <c r="VCF37" s="1416"/>
      <c r="VCG37" s="1417"/>
      <c r="VCH37" s="1430"/>
      <c r="VCI37" s="1430"/>
      <c r="VCJ37" s="1430"/>
      <c r="VCN37" s="1416"/>
      <c r="VCO37" s="1416"/>
      <c r="VCP37" s="1416"/>
      <c r="VCQ37" s="1417"/>
      <c r="VCR37" s="1430"/>
      <c r="VCS37" s="1430"/>
      <c r="VCT37" s="1430"/>
      <c r="VCX37" s="1416"/>
      <c r="VCY37" s="1416"/>
      <c r="VCZ37" s="1416"/>
      <c r="VDA37" s="1417"/>
      <c r="VDB37" s="1430"/>
      <c r="VDC37" s="1430"/>
      <c r="VDD37" s="1430"/>
      <c r="VDH37" s="1416"/>
      <c r="VDI37" s="1416"/>
      <c r="VDJ37" s="1416"/>
      <c r="VDK37" s="1417"/>
      <c r="VDL37" s="1430"/>
      <c r="VDM37" s="1430"/>
      <c r="VDN37" s="1430"/>
      <c r="VDR37" s="1416"/>
      <c r="VDS37" s="1416"/>
      <c r="VDT37" s="1416"/>
      <c r="VDU37" s="1417"/>
      <c r="VDV37" s="1430"/>
      <c r="VDW37" s="1430"/>
      <c r="VDX37" s="1430"/>
      <c r="VEB37" s="1416"/>
      <c r="VEC37" s="1416"/>
      <c r="VED37" s="1416"/>
      <c r="VEE37" s="1417"/>
      <c r="VEF37" s="1430"/>
      <c r="VEG37" s="1430"/>
      <c r="VEH37" s="1430"/>
      <c r="VEL37" s="1416"/>
      <c r="VEM37" s="1416"/>
      <c r="VEN37" s="1416"/>
      <c r="VEO37" s="1417"/>
      <c r="VEP37" s="1430"/>
      <c r="VEQ37" s="1430"/>
      <c r="VER37" s="1430"/>
      <c r="VEV37" s="1416"/>
      <c r="VEW37" s="1416"/>
      <c r="VEX37" s="1416"/>
      <c r="VEY37" s="1417"/>
      <c r="VEZ37" s="1430"/>
      <c r="VFA37" s="1430"/>
      <c r="VFB37" s="1430"/>
      <c r="VFF37" s="1416"/>
      <c r="VFG37" s="1416"/>
      <c r="VFH37" s="1416"/>
      <c r="VFI37" s="1417"/>
      <c r="VFJ37" s="1430"/>
      <c r="VFK37" s="1430"/>
      <c r="VFL37" s="1430"/>
      <c r="VFP37" s="1416"/>
      <c r="VFQ37" s="1416"/>
      <c r="VFR37" s="1416"/>
      <c r="VFS37" s="1417"/>
      <c r="VFT37" s="1430"/>
      <c r="VFU37" s="1430"/>
      <c r="VFV37" s="1430"/>
      <c r="VFZ37" s="1416"/>
      <c r="VGA37" s="1416"/>
      <c r="VGB37" s="1416"/>
      <c r="VGC37" s="1417"/>
      <c r="VGD37" s="1430"/>
      <c r="VGE37" s="1430"/>
      <c r="VGF37" s="1430"/>
      <c r="VGJ37" s="1416"/>
      <c r="VGK37" s="1416"/>
      <c r="VGL37" s="1416"/>
      <c r="VGM37" s="1417"/>
      <c r="VGN37" s="1430"/>
      <c r="VGO37" s="1430"/>
      <c r="VGP37" s="1430"/>
      <c r="VGT37" s="1416"/>
      <c r="VGU37" s="1416"/>
      <c r="VGV37" s="1416"/>
      <c r="VGW37" s="1417"/>
      <c r="VGX37" s="1430"/>
      <c r="VGY37" s="1430"/>
      <c r="VGZ37" s="1430"/>
      <c r="VHD37" s="1416"/>
      <c r="VHE37" s="1416"/>
      <c r="VHF37" s="1416"/>
      <c r="VHG37" s="1417"/>
      <c r="VHH37" s="1430"/>
      <c r="VHI37" s="1430"/>
      <c r="VHJ37" s="1430"/>
      <c r="VHN37" s="1416"/>
      <c r="VHO37" s="1416"/>
      <c r="VHP37" s="1416"/>
      <c r="VHQ37" s="1417"/>
      <c r="VHR37" s="1430"/>
      <c r="VHS37" s="1430"/>
      <c r="VHT37" s="1430"/>
      <c r="VHX37" s="1416"/>
      <c r="VHY37" s="1416"/>
      <c r="VHZ37" s="1416"/>
      <c r="VIA37" s="1417"/>
      <c r="VIB37" s="1430"/>
      <c r="VIC37" s="1430"/>
      <c r="VID37" s="1430"/>
      <c r="VIH37" s="1416"/>
      <c r="VII37" s="1416"/>
      <c r="VIJ37" s="1416"/>
      <c r="VIK37" s="1417"/>
      <c r="VIL37" s="1430"/>
      <c r="VIM37" s="1430"/>
      <c r="VIN37" s="1430"/>
      <c r="VIR37" s="1416"/>
      <c r="VIS37" s="1416"/>
      <c r="VIT37" s="1416"/>
      <c r="VIU37" s="1417"/>
      <c r="VIV37" s="1430"/>
      <c r="VIW37" s="1430"/>
      <c r="VIX37" s="1430"/>
      <c r="VJB37" s="1416"/>
      <c r="VJC37" s="1416"/>
      <c r="VJD37" s="1416"/>
      <c r="VJE37" s="1417"/>
      <c r="VJF37" s="1430"/>
      <c r="VJG37" s="1430"/>
      <c r="VJH37" s="1430"/>
      <c r="VJL37" s="1416"/>
      <c r="VJM37" s="1416"/>
      <c r="VJN37" s="1416"/>
      <c r="VJO37" s="1417"/>
      <c r="VJP37" s="1430"/>
      <c r="VJQ37" s="1430"/>
      <c r="VJR37" s="1430"/>
      <c r="VJV37" s="1416"/>
      <c r="VJW37" s="1416"/>
      <c r="VJX37" s="1416"/>
      <c r="VJY37" s="1417"/>
      <c r="VJZ37" s="1430"/>
      <c r="VKA37" s="1430"/>
      <c r="VKB37" s="1430"/>
      <c r="VKF37" s="1416"/>
      <c r="VKG37" s="1416"/>
      <c r="VKH37" s="1416"/>
      <c r="VKI37" s="1417"/>
      <c r="VKJ37" s="1430"/>
      <c r="VKK37" s="1430"/>
      <c r="VKL37" s="1430"/>
      <c r="VKP37" s="1416"/>
      <c r="VKQ37" s="1416"/>
      <c r="VKR37" s="1416"/>
      <c r="VKS37" s="1417"/>
      <c r="VKT37" s="1430"/>
      <c r="VKU37" s="1430"/>
      <c r="VKV37" s="1430"/>
      <c r="VKZ37" s="1416"/>
      <c r="VLA37" s="1416"/>
      <c r="VLB37" s="1416"/>
      <c r="VLC37" s="1417"/>
      <c r="VLD37" s="1430"/>
      <c r="VLE37" s="1430"/>
      <c r="VLF37" s="1430"/>
      <c r="VLJ37" s="1416"/>
      <c r="VLK37" s="1416"/>
      <c r="VLL37" s="1416"/>
      <c r="VLM37" s="1417"/>
      <c r="VLN37" s="1430"/>
      <c r="VLO37" s="1430"/>
      <c r="VLP37" s="1430"/>
      <c r="VLT37" s="1416"/>
      <c r="VLU37" s="1416"/>
      <c r="VLV37" s="1416"/>
      <c r="VLW37" s="1417"/>
      <c r="VLX37" s="1430"/>
      <c r="VLY37" s="1430"/>
      <c r="VLZ37" s="1430"/>
      <c r="VMD37" s="1416"/>
      <c r="VME37" s="1416"/>
      <c r="VMF37" s="1416"/>
      <c r="VMG37" s="1417"/>
      <c r="VMH37" s="1430"/>
      <c r="VMI37" s="1430"/>
      <c r="VMJ37" s="1430"/>
      <c r="VMN37" s="1416"/>
      <c r="VMO37" s="1416"/>
      <c r="VMP37" s="1416"/>
      <c r="VMQ37" s="1417"/>
      <c r="VMR37" s="1430"/>
      <c r="VMS37" s="1430"/>
      <c r="VMT37" s="1430"/>
      <c r="VMX37" s="1416"/>
      <c r="VMY37" s="1416"/>
      <c r="VMZ37" s="1416"/>
      <c r="VNA37" s="1417"/>
      <c r="VNB37" s="1430"/>
      <c r="VNC37" s="1430"/>
      <c r="VND37" s="1430"/>
      <c r="VNH37" s="1416"/>
      <c r="VNI37" s="1416"/>
      <c r="VNJ37" s="1416"/>
      <c r="VNK37" s="1417"/>
      <c r="VNL37" s="1430"/>
      <c r="VNM37" s="1430"/>
      <c r="VNN37" s="1430"/>
      <c r="VNR37" s="1416"/>
      <c r="VNS37" s="1416"/>
      <c r="VNT37" s="1416"/>
      <c r="VNU37" s="1417"/>
      <c r="VNV37" s="1430"/>
      <c r="VNW37" s="1430"/>
      <c r="VNX37" s="1430"/>
      <c r="VOB37" s="1416"/>
      <c r="VOC37" s="1416"/>
      <c r="VOD37" s="1416"/>
      <c r="VOE37" s="1417"/>
      <c r="VOF37" s="1430"/>
      <c r="VOG37" s="1430"/>
      <c r="VOH37" s="1430"/>
      <c r="VOL37" s="1416"/>
      <c r="VOM37" s="1416"/>
      <c r="VON37" s="1416"/>
      <c r="VOO37" s="1417"/>
      <c r="VOP37" s="1430"/>
      <c r="VOQ37" s="1430"/>
      <c r="VOR37" s="1430"/>
      <c r="VOV37" s="1416"/>
      <c r="VOW37" s="1416"/>
      <c r="VOX37" s="1416"/>
      <c r="VOY37" s="1417"/>
      <c r="VOZ37" s="1430"/>
      <c r="VPA37" s="1430"/>
      <c r="VPB37" s="1430"/>
      <c r="VPF37" s="1416"/>
      <c r="VPG37" s="1416"/>
      <c r="VPH37" s="1416"/>
      <c r="VPI37" s="1417"/>
      <c r="VPJ37" s="1430"/>
      <c r="VPK37" s="1430"/>
      <c r="VPL37" s="1430"/>
      <c r="VPP37" s="1416"/>
      <c r="VPQ37" s="1416"/>
      <c r="VPR37" s="1416"/>
      <c r="VPS37" s="1417"/>
      <c r="VPT37" s="1430"/>
      <c r="VPU37" s="1430"/>
      <c r="VPV37" s="1430"/>
      <c r="VPZ37" s="1416"/>
      <c r="VQA37" s="1416"/>
      <c r="VQB37" s="1416"/>
      <c r="VQC37" s="1417"/>
      <c r="VQD37" s="1430"/>
      <c r="VQE37" s="1430"/>
      <c r="VQF37" s="1430"/>
      <c r="VQJ37" s="1416"/>
      <c r="VQK37" s="1416"/>
      <c r="VQL37" s="1416"/>
      <c r="VQM37" s="1417"/>
      <c r="VQN37" s="1430"/>
      <c r="VQO37" s="1430"/>
      <c r="VQP37" s="1430"/>
      <c r="VQT37" s="1416"/>
      <c r="VQU37" s="1416"/>
      <c r="VQV37" s="1416"/>
      <c r="VQW37" s="1417"/>
      <c r="VQX37" s="1430"/>
      <c r="VQY37" s="1430"/>
      <c r="VQZ37" s="1430"/>
      <c r="VRD37" s="1416"/>
      <c r="VRE37" s="1416"/>
      <c r="VRF37" s="1416"/>
      <c r="VRG37" s="1417"/>
      <c r="VRH37" s="1430"/>
      <c r="VRI37" s="1430"/>
      <c r="VRJ37" s="1430"/>
      <c r="VRN37" s="1416"/>
      <c r="VRO37" s="1416"/>
      <c r="VRP37" s="1416"/>
      <c r="VRQ37" s="1417"/>
      <c r="VRR37" s="1430"/>
      <c r="VRS37" s="1430"/>
      <c r="VRT37" s="1430"/>
      <c r="VRX37" s="1416"/>
      <c r="VRY37" s="1416"/>
      <c r="VRZ37" s="1416"/>
      <c r="VSA37" s="1417"/>
      <c r="VSB37" s="1430"/>
      <c r="VSC37" s="1430"/>
      <c r="VSD37" s="1430"/>
      <c r="VSH37" s="1416"/>
      <c r="VSI37" s="1416"/>
      <c r="VSJ37" s="1416"/>
      <c r="VSK37" s="1417"/>
      <c r="VSL37" s="1430"/>
      <c r="VSM37" s="1430"/>
      <c r="VSN37" s="1430"/>
      <c r="VSR37" s="1416"/>
      <c r="VSS37" s="1416"/>
      <c r="VST37" s="1416"/>
      <c r="VSU37" s="1417"/>
      <c r="VSV37" s="1430"/>
      <c r="VSW37" s="1430"/>
      <c r="VSX37" s="1430"/>
      <c r="VTB37" s="1416"/>
      <c r="VTC37" s="1416"/>
      <c r="VTD37" s="1416"/>
      <c r="VTE37" s="1417"/>
      <c r="VTF37" s="1430"/>
      <c r="VTG37" s="1430"/>
      <c r="VTH37" s="1430"/>
      <c r="VTL37" s="1416"/>
      <c r="VTM37" s="1416"/>
      <c r="VTN37" s="1416"/>
      <c r="VTO37" s="1417"/>
      <c r="VTP37" s="1430"/>
      <c r="VTQ37" s="1430"/>
      <c r="VTR37" s="1430"/>
      <c r="VTV37" s="1416"/>
      <c r="VTW37" s="1416"/>
      <c r="VTX37" s="1416"/>
      <c r="VTY37" s="1417"/>
      <c r="VTZ37" s="1430"/>
      <c r="VUA37" s="1430"/>
      <c r="VUB37" s="1430"/>
      <c r="VUF37" s="1416"/>
      <c r="VUG37" s="1416"/>
      <c r="VUH37" s="1416"/>
      <c r="VUI37" s="1417"/>
      <c r="VUJ37" s="1430"/>
      <c r="VUK37" s="1430"/>
      <c r="VUL37" s="1430"/>
      <c r="VUP37" s="1416"/>
      <c r="VUQ37" s="1416"/>
      <c r="VUR37" s="1416"/>
      <c r="VUS37" s="1417"/>
      <c r="VUT37" s="1430"/>
      <c r="VUU37" s="1430"/>
      <c r="VUV37" s="1430"/>
      <c r="VUZ37" s="1416"/>
      <c r="VVA37" s="1416"/>
      <c r="VVB37" s="1416"/>
      <c r="VVC37" s="1417"/>
      <c r="VVD37" s="1430"/>
      <c r="VVE37" s="1430"/>
      <c r="VVF37" s="1430"/>
      <c r="VVJ37" s="1416"/>
      <c r="VVK37" s="1416"/>
      <c r="VVL37" s="1416"/>
      <c r="VVM37" s="1417"/>
      <c r="VVN37" s="1430"/>
      <c r="VVO37" s="1430"/>
      <c r="VVP37" s="1430"/>
      <c r="VVT37" s="1416"/>
      <c r="VVU37" s="1416"/>
      <c r="VVV37" s="1416"/>
      <c r="VVW37" s="1417"/>
      <c r="VVX37" s="1430"/>
      <c r="VVY37" s="1430"/>
      <c r="VVZ37" s="1430"/>
      <c r="VWD37" s="1416"/>
      <c r="VWE37" s="1416"/>
      <c r="VWF37" s="1416"/>
      <c r="VWG37" s="1417"/>
      <c r="VWH37" s="1430"/>
      <c r="VWI37" s="1430"/>
      <c r="VWJ37" s="1430"/>
      <c r="VWN37" s="1416"/>
      <c r="VWO37" s="1416"/>
      <c r="VWP37" s="1416"/>
      <c r="VWQ37" s="1417"/>
      <c r="VWR37" s="1430"/>
      <c r="VWS37" s="1430"/>
      <c r="VWT37" s="1430"/>
      <c r="VWX37" s="1416"/>
      <c r="VWY37" s="1416"/>
      <c r="VWZ37" s="1416"/>
      <c r="VXA37" s="1417"/>
      <c r="VXB37" s="1430"/>
      <c r="VXC37" s="1430"/>
      <c r="VXD37" s="1430"/>
      <c r="VXH37" s="1416"/>
      <c r="VXI37" s="1416"/>
      <c r="VXJ37" s="1416"/>
      <c r="VXK37" s="1417"/>
      <c r="VXL37" s="1430"/>
      <c r="VXM37" s="1430"/>
      <c r="VXN37" s="1430"/>
      <c r="VXR37" s="1416"/>
      <c r="VXS37" s="1416"/>
      <c r="VXT37" s="1416"/>
      <c r="VXU37" s="1417"/>
      <c r="VXV37" s="1430"/>
      <c r="VXW37" s="1430"/>
      <c r="VXX37" s="1430"/>
      <c r="VYB37" s="1416"/>
      <c r="VYC37" s="1416"/>
      <c r="VYD37" s="1416"/>
      <c r="VYE37" s="1417"/>
      <c r="VYF37" s="1430"/>
      <c r="VYG37" s="1430"/>
      <c r="VYH37" s="1430"/>
      <c r="VYL37" s="1416"/>
      <c r="VYM37" s="1416"/>
      <c r="VYN37" s="1416"/>
      <c r="VYO37" s="1417"/>
      <c r="VYP37" s="1430"/>
      <c r="VYQ37" s="1430"/>
      <c r="VYR37" s="1430"/>
      <c r="VYV37" s="1416"/>
      <c r="VYW37" s="1416"/>
      <c r="VYX37" s="1416"/>
      <c r="VYY37" s="1417"/>
      <c r="VYZ37" s="1430"/>
      <c r="VZA37" s="1430"/>
      <c r="VZB37" s="1430"/>
      <c r="VZF37" s="1416"/>
      <c r="VZG37" s="1416"/>
      <c r="VZH37" s="1416"/>
      <c r="VZI37" s="1417"/>
      <c r="VZJ37" s="1430"/>
      <c r="VZK37" s="1430"/>
      <c r="VZL37" s="1430"/>
      <c r="VZP37" s="1416"/>
      <c r="VZQ37" s="1416"/>
      <c r="VZR37" s="1416"/>
      <c r="VZS37" s="1417"/>
      <c r="VZT37" s="1430"/>
      <c r="VZU37" s="1430"/>
      <c r="VZV37" s="1430"/>
      <c r="VZZ37" s="1416"/>
      <c r="WAA37" s="1416"/>
      <c r="WAB37" s="1416"/>
      <c r="WAC37" s="1417"/>
      <c r="WAD37" s="1430"/>
      <c r="WAE37" s="1430"/>
      <c r="WAF37" s="1430"/>
      <c r="WAJ37" s="1416"/>
      <c r="WAK37" s="1416"/>
      <c r="WAL37" s="1416"/>
      <c r="WAM37" s="1417"/>
      <c r="WAN37" s="1430"/>
      <c r="WAO37" s="1430"/>
      <c r="WAP37" s="1430"/>
      <c r="WAT37" s="1416"/>
      <c r="WAU37" s="1416"/>
      <c r="WAV37" s="1416"/>
      <c r="WAW37" s="1417"/>
      <c r="WAX37" s="1430"/>
      <c r="WAY37" s="1430"/>
      <c r="WAZ37" s="1430"/>
      <c r="WBD37" s="1416"/>
      <c r="WBE37" s="1416"/>
      <c r="WBF37" s="1416"/>
      <c r="WBG37" s="1417"/>
      <c r="WBH37" s="1430"/>
      <c r="WBI37" s="1430"/>
      <c r="WBJ37" s="1430"/>
      <c r="WBN37" s="1416"/>
      <c r="WBO37" s="1416"/>
      <c r="WBP37" s="1416"/>
      <c r="WBQ37" s="1417"/>
      <c r="WBR37" s="1430"/>
      <c r="WBS37" s="1430"/>
      <c r="WBT37" s="1430"/>
      <c r="WBX37" s="1416"/>
      <c r="WBY37" s="1416"/>
      <c r="WBZ37" s="1416"/>
      <c r="WCA37" s="1417"/>
      <c r="WCB37" s="1430"/>
      <c r="WCC37" s="1430"/>
      <c r="WCD37" s="1430"/>
      <c r="WCH37" s="1416"/>
      <c r="WCI37" s="1416"/>
      <c r="WCJ37" s="1416"/>
      <c r="WCK37" s="1417"/>
      <c r="WCL37" s="1430"/>
      <c r="WCM37" s="1430"/>
      <c r="WCN37" s="1430"/>
      <c r="WCR37" s="1416"/>
      <c r="WCS37" s="1416"/>
      <c r="WCT37" s="1416"/>
      <c r="WCU37" s="1417"/>
      <c r="WCV37" s="1430"/>
      <c r="WCW37" s="1430"/>
      <c r="WCX37" s="1430"/>
      <c r="WDB37" s="1416"/>
      <c r="WDC37" s="1416"/>
      <c r="WDD37" s="1416"/>
      <c r="WDE37" s="1417"/>
      <c r="WDF37" s="1430"/>
      <c r="WDG37" s="1430"/>
      <c r="WDH37" s="1430"/>
      <c r="WDL37" s="1416"/>
      <c r="WDM37" s="1416"/>
      <c r="WDN37" s="1416"/>
      <c r="WDO37" s="1417"/>
      <c r="WDP37" s="1430"/>
      <c r="WDQ37" s="1430"/>
      <c r="WDR37" s="1430"/>
      <c r="WDV37" s="1416"/>
      <c r="WDW37" s="1416"/>
      <c r="WDX37" s="1416"/>
      <c r="WDY37" s="1417"/>
      <c r="WDZ37" s="1430"/>
      <c r="WEA37" s="1430"/>
      <c r="WEB37" s="1430"/>
      <c r="WEF37" s="1416"/>
      <c r="WEG37" s="1416"/>
      <c r="WEH37" s="1416"/>
      <c r="WEI37" s="1417"/>
      <c r="WEJ37" s="1430"/>
      <c r="WEK37" s="1430"/>
      <c r="WEL37" s="1430"/>
      <c r="WEP37" s="1416"/>
      <c r="WEQ37" s="1416"/>
      <c r="WER37" s="1416"/>
      <c r="WES37" s="1417"/>
      <c r="WET37" s="1430"/>
      <c r="WEU37" s="1430"/>
      <c r="WEV37" s="1430"/>
      <c r="WEZ37" s="1416"/>
      <c r="WFA37" s="1416"/>
      <c r="WFB37" s="1416"/>
      <c r="WFC37" s="1417"/>
      <c r="WFD37" s="1430"/>
      <c r="WFE37" s="1430"/>
      <c r="WFF37" s="1430"/>
      <c r="WFJ37" s="1416"/>
      <c r="WFK37" s="1416"/>
      <c r="WFL37" s="1416"/>
      <c r="WFM37" s="1417"/>
      <c r="WFN37" s="1430"/>
      <c r="WFO37" s="1430"/>
      <c r="WFP37" s="1430"/>
      <c r="WFT37" s="1416"/>
      <c r="WFU37" s="1416"/>
      <c r="WFV37" s="1416"/>
      <c r="WFW37" s="1417"/>
      <c r="WFX37" s="1430"/>
      <c r="WFY37" s="1430"/>
      <c r="WFZ37" s="1430"/>
      <c r="WGD37" s="1416"/>
      <c r="WGE37" s="1416"/>
      <c r="WGF37" s="1416"/>
      <c r="WGG37" s="1417"/>
      <c r="WGH37" s="1430"/>
      <c r="WGI37" s="1430"/>
      <c r="WGJ37" s="1430"/>
      <c r="WGN37" s="1416"/>
      <c r="WGO37" s="1416"/>
      <c r="WGP37" s="1416"/>
      <c r="WGQ37" s="1417"/>
      <c r="WGR37" s="1430"/>
      <c r="WGS37" s="1430"/>
      <c r="WGT37" s="1430"/>
      <c r="WGX37" s="1416"/>
      <c r="WGY37" s="1416"/>
      <c r="WGZ37" s="1416"/>
      <c r="WHA37" s="1417"/>
      <c r="WHB37" s="1430"/>
      <c r="WHC37" s="1430"/>
      <c r="WHD37" s="1430"/>
      <c r="WHH37" s="1416"/>
      <c r="WHI37" s="1416"/>
      <c r="WHJ37" s="1416"/>
      <c r="WHK37" s="1417"/>
      <c r="WHL37" s="1430"/>
      <c r="WHM37" s="1430"/>
      <c r="WHN37" s="1430"/>
      <c r="WHR37" s="1416"/>
      <c r="WHS37" s="1416"/>
      <c r="WHT37" s="1416"/>
      <c r="WHU37" s="1417"/>
      <c r="WHV37" s="1430"/>
      <c r="WHW37" s="1430"/>
      <c r="WHX37" s="1430"/>
      <c r="WIB37" s="1416"/>
      <c r="WIC37" s="1416"/>
      <c r="WID37" s="1416"/>
      <c r="WIE37" s="1417"/>
      <c r="WIF37" s="1430"/>
      <c r="WIG37" s="1430"/>
      <c r="WIH37" s="1430"/>
      <c r="WIL37" s="1416"/>
      <c r="WIM37" s="1416"/>
      <c r="WIN37" s="1416"/>
      <c r="WIO37" s="1417"/>
      <c r="WIP37" s="1430"/>
      <c r="WIQ37" s="1430"/>
      <c r="WIR37" s="1430"/>
      <c r="WIV37" s="1416"/>
      <c r="WIW37" s="1416"/>
      <c r="WIX37" s="1416"/>
      <c r="WIY37" s="1417"/>
      <c r="WIZ37" s="1430"/>
      <c r="WJA37" s="1430"/>
      <c r="WJB37" s="1430"/>
      <c r="WJF37" s="1416"/>
      <c r="WJG37" s="1416"/>
      <c r="WJH37" s="1416"/>
      <c r="WJI37" s="1417"/>
      <c r="WJJ37" s="1430"/>
      <c r="WJK37" s="1430"/>
      <c r="WJL37" s="1430"/>
      <c r="WJP37" s="1416"/>
      <c r="WJQ37" s="1416"/>
      <c r="WJR37" s="1416"/>
      <c r="WJS37" s="1417"/>
      <c r="WJT37" s="1430"/>
      <c r="WJU37" s="1430"/>
      <c r="WJV37" s="1430"/>
      <c r="WJZ37" s="1416"/>
      <c r="WKA37" s="1416"/>
      <c r="WKB37" s="1416"/>
      <c r="WKC37" s="1417"/>
      <c r="WKD37" s="1430"/>
      <c r="WKE37" s="1430"/>
      <c r="WKF37" s="1430"/>
      <c r="WKJ37" s="1416"/>
      <c r="WKK37" s="1416"/>
      <c r="WKL37" s="1416"/>
      <c r="WKM37" s="1417"/>
      <c r="WKN37" s="1430"/>
      <c r="WKO37" s="1430"/>
      <c r="WKP37" s="1430"/>
      <c r="WKT37" s="1416"/>
      <c r="WKU37" s="1416"/>
      <c r="WKV37" s="1416"/>
      <c r="WKW37" s="1417"/>
      <c r="WKX37" s="1430"/>
      <c r="WKY37" s="1430"/>
      <c r="WKZ37" s="1430"/>
      <c r="WLD37" s="1416"/>
      <c r="WLE37" s="1416"/>
      <c r="WLF37" s="1416"/>
      <c r="WLG37" s="1417"/>
      <c r="WLH37" s="1430"/>
      <c r="WLI37" s="1430"/>
      <c r="WLJ37" s="1430"/>
      <c r="WLN37" s="1416"/>
      <c r="WLO37" s="1416"/>
      <c r="WLP37" s="1416"/>
      <c r="WLQ37" s="1417"/>
      <c r="WLR37" s="1430"/>
      <c r="WLS37" s="1430"/>
      <c r="WLT37" s="1430"/>
      <c r="WLX37" s="1416"/>
      <c r="WLY37" s="1416"/>
      <c r="WLZ37" s="1416"/>
      <c r="WMA37" s="1417"/>
      <c r="WMB37" s="1430"/>
      <c r="WMC37" s="1430"/>
      <c r="WMD37" s="1430"/>
      <c r="WMH37" s="1416"/>
      <c r="WMI37" s="1416"/>
      <c r="WMJ37" s="1416"/>
      <c r="WMK37" s="1417"/>
      <c r="WML37" s="1430"/>
      <c r="WMM37" s="1430"/>
      <c r="WMN37" s="1430"/>
      <c r="WMR37" s="1416"/>
      <c r="WMS37" s="1416"/>
      <c r="WMT37" s="1416"/>
      <c r="WMU37" s="1417"/>
      <c r="WMV37" s="1430"/>
      <c r="WMW37" s="1430"/>
      <c r="WMX37" s="1430"/>
      <c r="WNB37" s="1416"/>
      <c r="WNC37" s="1416"/>
      <c r="WND37" s="1416"/>
      <c r="WNE37" s="1417"/>
      <c r="WNF37" s="1430"/>
      <c r="WNG37" s="1430"/>
      <c r="WNH37" s="1430"/>
      <c r="WNL37" s="1416"/>
      <c r="WNM37" s="1416"/>
      <c r="WNN37" s="1416"/>
      <c r="WNO37" s="1417"/>
      <c r="WNP37" s="1430"/>
      <c r="WNQ37" s="1430"/>
      <c r="WNR37" s="1430"/>
      <c r="WNV37" s="1416"/>
      <c r="WNW37" s="1416"/>
      <c r="WNX37" s="1416"/>
      <c r="WNY37" s="1417"/>
      <c r="WNZ37" s="1430"/>
      <c r="WOA37" s="1430"/>
      <c r="WOB37" s="1430"/>
      <c r="WOF37" s="1416"/>
      <c r="WOG37" s="1416"/>
      <c r="WOH37" s="1416"/>
      <c r="WOI37" s="1417"/>
      <c r="WOJ37" s="1430"/>
      <c r="WOK37" s="1430"/>
      <c r="WOL37" s="1430"/>
      <c r="WOP37" s="1416"/>
      <c r="WOQ37" s="1416"/>
      <c r="WOR37" s="1416"/>
      <c r="WOS37" s="1417"/>
      <c r="WOT37" s="1430"/>
      <c r="WOU37" s="1430"/>
      <c r="WOV37" s="1430"/>
      <c r="WOZ37" s="1416"/>
      <c r="WPA37" s="1416"/>
      <c r="WPB37" s="1416"/>
      <c r="WPC37" s="1417"/>
      <c r="WPD37" s="1430"/>
      <c r="WPE37" s="1430"/>
      <c r="WPF37" s="1430"/>
      <c r="WPJ37" s="1416"/>
      <c r="WPK37" s="1416"/>
      <c r="WPL37" s="1416"/>
      <c r="WPM37" s="1417"/>
      <c r="WPN37" s="1430"/>
      <c r="WPO37" s="1430"/>
      <c r="WPP37" s="1430"/>
      <c r="WPT37" s="1416"/>
      <c r="WPU37" s="1416"/>
      <c r="WPV37" s="1416"/>
      <c r="WPW37" s="1417"/>
      <c r="WPX37" s="1430"/>
      <c r="WPY37" s="1430"/>
      <c r="WPZ37" s="1430"/>
      <c r="WQD37" s="1416"/>
      <c r="WQE37" s="1416"/>
      <c r="WQF37" s="1416"/>
      <c r="WQG37" s="1417"/>
      <c r="WQH37" s="1430"/>
      <c r="WQI37" s="1430"/>
      <c r="WQJ37" s="1430"/>
      <c r="WQN37" s="1416"/>
      <c r="WQO37" s="1416"/>
      <c r="WQP37" s="1416"/>
      <c r="WQQ37" s="1417"/>
      <c r="WQR37" s="1430"/>
      <c r="WQS37" s="1430"/>
      <c r="WQT37" s="1430"/>
      <c r="WQX37" s="1416"/>
      <c r="WQY37" s="1416"/>
      <c r="WQZ37" s="1416"/>
      <c r="WRA37" s="1417"/>
      <c r="WRB37" s="1430"/>
      <c r="WRC37" s="1430"/>
      <c r="WRD37" s="1430"/>
      <c r="WRH37" s="1416"/>
      <c r="WRI37" s="1416"/>
      <c r="WRJ37" s="1416"/>
      <c r="WRK37" s="1417"/>
      <c r="WRL37" s="1430"/>
      <c r="WRM37" s="1430"/>
      <c r="WRN37" s="1430"/>
      <c r="WRR37" s="1416"/>
      <c r="WRS37" s="1416"/>
      <c r="WRT37" s="1416"/>
      <c r="WRU37" s="1417"/>
      <c r="WRV37" s="1430"/>
      <c r="WRW37" s="1430"/>
      <c r="WRX37" s="1430"/>
      <c r="WSB37" s="1416"/>
      <c r="WSC37" s="1416"/>
      <c r="WSD37" s="1416"/>
      <c r="WSE37" s="1417"/>
      <c r="WSF37" s="1430"/>
      <c r="WSG37" s="1430"/>
      <c r="WSH37" s="1430"/>
      <c r="WSL37" s="1416"/>
      <c r="WSM37" s="1416"/>
      <c r="WSN37" s="1416"/>
      <c r="WSO37" s="1417"/>
      <c r="WSP37" s="1430"/>
      <c r="WSQ37" s="1430"/>
      <c r="WSR37" s="1430"/>
      <c r="WSV37" s="1416"/>
      <c r="WSW37" s="1416"/>
      <c r="WSX37" s="1416"/>
      <c r="WSY37" s="1417"/>
      <c r="WSZ37" s="1430"/>
      <c r="WTA37" s="1430"/>
      <c r="WTB37" s="1430"/>
      <c r="WTF37" s="1416"/>
      <c r="WTG37" s="1416"/>
      <c r="WTH37" s="1416"/>
      <c r="WTI37" s="1417"/>
      <c r="WTJ37" s="1430"/>
      <c r="WTK37" s="1430"/>
      <c r="WTL37" s="1430"/>
      <c r="WTP37" s="1416"/>
      <c r="WTQ37" s="1416"/>
      <c r="WTR37" s="1416"/>
      <c r="WTS37" s="1417"/>
      <c r="WTT37" s="1430"/>
      <c r="WTU37" s="1430"/>
      <c r="WTV37" s="1430"/>
      <c r="WTZ37" s="1416"/>
      <c r="WUA37" s="1416"/>
      <c r="WUB37" s="1416"/>
      <c r="WUC37" s="1417"/>
      <c r="WUD37" s="1430"/>
      <c r="WUE37" s="1430"/>
      <c r="WUF37" s="1430"/>
      <c r="WUJ37" s="1416"/>
      <c r="WUK37" s="1416"/>
      <c r="WUL37" s="1416"/>
      <c r="WUM37" s="1417"/>
      <c r="WUN37" s="1430"/>
      <c r="WUO37" s="1430"/>
      <c r="WUP37" s="1430"/>
      <c r="WUT37" s="1416"/>
      <c r="WUU37" s="1416"/>
      <c r="WUV37" s="1416"/>
      <c r="WUW37" s="1417"/>
      <c r="WUX37" s="1430"/>
      <c r="WUY37" s="1430"/>
      <c r="WUZ37" s="1430"/>
      <c r="WVD37" s="1416"/>
      <c r="WVE37" s="1416"/>
      <c r="WVF37" s="1416"/>
      <c r="WVG37" s="1417"/>
      <c r="WVH37" s="1430"/>
      <c r="WVI37" s="1430"/>
      <c r="WVJ37" s="1430"/>
      <c r="WVN37" s="1416"/>
      <c r="WVO37" s="1416"/>
      <c r="WVP37" s="1416"/>
      <c r="WVQ37" s="1417"/>
      <c r="WVR37" s="1430"/>
      <c r="WVS37" s="1430"/>
      <c r="WVT37" s="1430"/>
      <c r="WVX37" s="1416"/>
      <c r="WVY37" s="1416"/>
      <c r="WVZ37" s="1416"/>
      <c r="WWA37" s="1417"/>
      <c r="WWB37" s="1430"/>
      <c r="WWC37" s="1430"/>
      <c r="WWD37" s="1430"/>
      <c r="WWH37" s="1416"/>
      <c r="WWI37" s="1416"/>
      <c r="WWJ37" s="1416"/>
      <c r="WWK37" s="1417"/>
      <c r="WWL37" s="1430"/>
      <c r="WWM37" s="1430"/>
      <c r="WWN37" s="1430"/>
      <c r="WWR37" s="1416"/>
      <c r="WWS37" s="1416"/>
      <c r="WWT37" s="1416"/>
      <c r="WWU37" s="1417"/>
      <c r="WWV37" s="1430"/>
      <c r="WWW37" s="1430"/>
      <c r="WWX37" s="1430"/>
      <c r="WXB37" s="1416"/>
      <c r="WXC37" s="1416"/>
      <c r="WXD37" s="1416"/>
      <c r="WXE37" s="1417"/>
      <c r="WXF37" s="1430"/>
      <c r="WXG37" s="1430"/>
      <c r="WXH37" s="1430"/>
      <c r="WXL37" s="1416"/>
      <c r="WXM37" s="1416"/>
      <c r="WXN37" s="1416"/>
      <c r="WXO37" s="1417"/>
      <c r="WXP37" s="1430"/>
      <c r="WXQ37" s="1430"/>
      <c r="WXR37" s="1430"/>
      <c r="WXV37" s="1416"/>
      <c r="WXW37" s="1416"/>
      <c r="WXX37" s="1416"/>
      <c r="WXY37" s="1417"/>
      <c r="WXZ37" s="1430"/>
      <c r="WYA37" s="1430"/>
      <c r="WYB37" s="1430"/>
      <c r="WYF37" s="1416"/>
      <c r="WYG37" s="1416"/>
      <c r="WYH37" s="1416"/>
      <c r="WYI37" s="1417"/>
      <c r="WYJ37" s="1430"/>
      <c r="WYK37" s="1430"/>
      <c r="WYL37" s="1430"/>
      <c r="WYP37" s="1416"/>
      <c r="WYQ37" s="1416"/>
      <c r="WYR37" s="1416"/>
      <c r="WYS37" s="1417"/>
      <c r="WYT37" s="1430"/>
      <c r="WYU37" s="1430"/>
      <c r="WYV37" s="1430"/>
      <c r="WYZ37" s="1416"/>
      <c r="WZA37" s="1416"/>
      <c r="WZB37" s="1416"/>
      <c r="WZC37" s="1417"/>
      <c r="WZD37" s="1430"/>
      <c r="WZE37" s="1430"/>
      <c r="WZF37" s="1430"/>
      <c r="WZJ37" s="1416"/>
      <c r="WZK37" s="1416"/>
      <c r="WZL37" s="1416"/>
      <c r="WZM37" s="1417"/>
      <c r="WZN37" s="1430"/>
      <c r="WZO37" s="1430"/>
      <c r="WZP37" s="1430"/>
      <c r="WZT37" s="1416"/>
      <c r="WZU37" s="1416"/>
      <c r="WZV37" s="1416"/>
      <c r="WZW37" s="1417"/>
      <c r="WZX37" s="1430"/>
      <c r="WZY37" s="1430"/>
      <c r="WZZ37" s="1430"/>
      <c r="XAD37" s="1416"/>
      <c r="XAE37" s="1416"/>
      <c r="XAF37" s="1416"/>
      <c r="XAG37" s="1417"/>
      <c r="XAH37" s="1430"/>
      <c r="XAI37" s="1430"/>
      <c r="XAJ37" s="1430"/>
      <c r="XAN37" s="1416"/>
      <c r="XAO37" s="1416"/>
      <c r="XAP37" s="1416"/>
      <c r="XAQ37" s="1417"/>
      <c r="XAR37" s="1430"/>
      <c r="XAS37" s="1430"/>
      <c r="XAT37" s="1430"/>
      <c r="XAX37" s="1416"/>
      <c r="XAY37" s="1416"/>
      <c r="XAZ37" s="1416"/>
      <c r="XBA37" s="1417"/>
      <c r="XBB37" s="1430"/>
      <c r="XBC37" s="1430"/>
      <c r="XBD37" s="1430"/>
      <c r="XBH37" s="1416"/>
      <c r="XBI37" s="1416"/>
      <c r="XBJ37" s="1416"/>
      <c r="XBK37" s="1417"/>
      <c r="XBL37" s="1430"/>
      <c r="XBM37" s="1430"/>
      <c r="XBN37" s="1430"/>
      <c r="XBR37" s="1416"/>
      <c r="XBS37" s="1416"/>
      <c r="XBT37" s="1416"/>
      <c r="XBU37" s="1417"/>
      <c r="XBV37" s="1430"/>
      <c r="XBW37" s="1430"/>
      <c r="XBX37" s="1430"/>
      <c r="XCB37" s="1416"/>
      <c r="XCC37" s="1416"/>
      <c r="XCD37" s="1416"/>
      <c r="XCE37" s="1417"/>
      <c r="XCF37" s="1430"/>
      <c r="XCG37" s="1430"/>
      <c r="XCH37" s="1430"/>
      <c r="XCL37" s="1416"/>
      <c r="XCM37" s="1416"/>
      <c r="XCN37" s="1416"/>
      <c r="XCO37" s="1417"/>
      <c r="XCP37" s="1430"/>
      <c r="XCQ37" s="1430"/>
      <c r="XCR37" s="1430"/>
      <c r="XCV37" s="1416"/>
      <c r="XCW37" s="1416"/>
      <c r="XCX37" s="1416"/>
      <c r="XCY37" s="1417"/>
      <c r="XCZ37" s="1430"/>
      <c r="XDA37" s="1430"/>
      <c r="XDB37" s="1430"/>
      <c r="XDF37" s="1416"/>
      <c r="XDG37" s="1416"/>
      <c r="XDH37" s="1416"/>
      <c r="XDI37" s="1417"/>
      <c r="XDJ37" s="1430"/>
      <c r="XDK37" s="1430"/>
      <c r="XDL37" s="1430"/>
      <c r="XDP37" s="1416"/>
      <c r="XDQ37" s="1416"/>
      <c r="XDR37" s="1416"/>
      <c r="XDS37" s="1417"/>
      <c r="XDT37" s="1430"/>
      <c r="XDU37" s="1430"/>
      <c r="XDV37" s="1430"/>
      <c r="XDZ37" s="1416"/>
      <c r="XEA37" s="1416"/>
      <c r="XEB37" s="1416"/>
      <c r="XEC37" s="1417"/>
      <c r="XED37" s="1430"/>
      <c r="XEE37" s="1430"/>
      <c r="XEF37" s="1430"/>
      <c r="XEJ37" s="1416"/>
      <c r="XEK37" s="1416"/>
      <c r="XEL37" s="1416"/>
      <c r="XEM37" s="1417"/>
      <c r="XEN37" s="1430"/>
      <c r="XEO37" s="1430"/>
      <c r="XEP37" s="1430"/>
      <c r="XET37" s="1416"/>
      <c r="XEU37" s="1416"/>
      <c r="XEV37" s="1416"/>
      <c r="XEW37" s="1417"/>
      <c r="XEX37" s="1430"/>
      <c r="XEY37" s="1430"/>
      <c r="XEZ37" s="1430"/>
      <c r="XFD37" s="1416"/>
    </row>
    <row r="38" spans="1:3070 3074:5120 5124:8190 8194:10240 10244:13310 13314:15360 15364:16384" ht="16.5" thickBot="1">
      <c r="A38" s="1389"/>
      <c r="B38" s="1390" t="s">
        <v>611</v>
      </c>
      <c r="C38" s="1390" t="s">
        <v>612</v>
      </c>
      <c r="D38" s="1391">
        <v>2041241</v>
      </c>
      <c r="E38" s="1391">
        <v>2556911</v>
      </c>
      <c r="F38" s="1391">
        <v>2394114</v>
      </c>
      <c r="G38" s="1392">
        <v>3088440</v>
      </c>
      <c r="H38" s="1428">
        <v>3077040</v>
      </c>
      <c r="I38" s="1428">
        <v>3060266</v>
      </c>
      <c r="J38" s="1429">
        <v>3191348</v>
      </c>
    </row>
    <row r="39" spans="1:3070 3074:5120 5124:8190 8194:10240 10244:13310 13314:15360 15364:16384">
      <c r="A39" s="77"/>
      <c r="B39" s="77"/>
      <c r="C39" s="77"/>
      <c r="D39" s="335"/>
      <c r="E39" s="335"/>
      <c r="F39" s="335"/>
      <c r="G39" s="595"/>
      <c r="H39" s="619"/>
      <c r="I39" s="619"/>
      <c r="J39" s="619"/>
    </row>
    <row r="40" spans="1:3070 3074:5120 5124:8190 8194:10240 10244:13310 13314:15360 15364:16384">
      <c r="A40" s="77" t="s">
        <v>269</v>
      </c>
      <c r="B40" s="77" t="s">
        <v>613</v>
      </c>
      <c r="C40" s="77"/>
      <c r="D40" s="77"/>
      <c r="E40" s="77"/>
      <c r="F40" s="77"/>
      <c r="G40" s="597"/>
    </row>
    <row r="41" spans="1:3070 3074:5120 5124:8190 8194:10240 10244:13310 13314:15360 15364:16384">
      <c r="A41" s="77"/>
      <c r="B41" s="490" t="s">
        <v>614</v>
      </c>
    </row>
    <row r="42" spans="1:3070 3074:5120 5124:8190 8194:10240 10244:13310 13314:15360 15364:16384">
      <c r="B42" s="78" t="s">
        <v>615</v>
      </c>
    </row>
    <row r="43" spans="1:3070 3074:5120 5124:8190 8194:10240 10244:13310 13314:15360 15364:16384" ht="15.75">
      <c r="B43" s="79" t="s">
        <v>616</v>
      </c>
    </row>
    <row r="44" spans="1:3070 3074:5120 5124:8190 8194:10240 10244:13310 13314:15360 15364:16384">
      <c r="B44" s="485" t="s">
        <v>620</v>
      </c>
    </row>
    <row r="45" spans="1:3070 3074:5120 5124:8190 8194:10240 10244:13310 13314:15360 15364:16384">
      <c r="B45" s="485" t="s">
        <v>621</v>
      </c>
    </row>
  </sheetData>
  <pageMargins left="0" right="0" top="0" bottom="0" header="0.3" footer="0.3"/>
  <pageSetup scale="4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30AB7-D499-4A33-BB2A-D43447E9F0B5}">
  <sheetPr codeName="Sheet23">
    <pageSetUpPr fitToPage="1"/>
  </sheetPr>
  <dimension ref="A1:AH339"/>
  <sheetViews>
    <sheetView zoomScaleNormal="100" workbookViewId="0">
      <pane xSplit="1" topLeftCell="B1" activePane="topRight" state="frozen"/>
      <selection sqref="A1:XFD1048576"/>
      <selection pane="topRight" sqref="A1:XFD1048576"/>
    </sheetView>
  </sheetViews>
  <sheetFormatPr defaultColWidth="7.625" defaultRowHeight="18.75" customHeight="1"/>
  <cols>
    <col min="1" max="1" width="16.625" style="286" customWidth="1"/>
    <col min="2" max="2" width="30.125" style="286" customWidth="1"/>
    <col min="3" max="3" width="19.125" style="287" customWidth="1"/>
    <col min="4" max="4" width="18.5" style="286" customWidth="1"/>
    <col min="5" max="5" width="25.625" style="288" customWidth="1"/>
    <col min="6" max="6" width="46.125" style="287" customWidth="1"/>
    <col min="7" max="8" width="36.125" style="286" customWidth="1"/>
    <col min="9" max="9" width="42.625" style="286" customWidth="1"/>
    <col min="10" max="10" width="36.125" style="286" customWidth="1"/>
    <col min="11" max="11" width="45.125" style="285" customWidth="1"/>
    <col min="12" max="12" width="12.125" style="284" customWidth="1"/>
    <col min="13" max="13" width="28.125" style="284" customWidth="1"/>
    <col min="14" max="14" width="12.125" style="284" customWidth="1"/>
    <col min="15" max="15" width="14.75" style="284" customWidth="1"/>
    <col min="16" max="16" width="18.625" style="284" customWidth="1"/>
    <col min="17" max="17" width="23.625" style="284" customWidth="1"/>
    <col min="18" max="18" width="21.125" style="284" customWidth="1"/>
    <col min="19" max="23" width="14" style="284" customWidth="1"/>
    <col min="24" max="24" width="22.625" style="284" customWidth="1"/>
    <col min="25" max="25" width="12.125" style="284" customWidth="1"/>
    <col min="26" max="27" width="13.5" style="284" customWidth="1"/>
    <col min="28" max="31" width="24.625" style="467" customWidth="1"/>
    <col min="32" max="32" width="46.125" style="284" bestFit="1" customWidth="1"/>
    <col min="33" max="33" width="64.125" style="284" customWidth="1"/>
    <col min="34" max="34" width="23.625" style="284" customWidth="1"/>
    <col min="35" max="16384" width="7.625" style="284"/>
  </cols>
  <sheetData>
    <row r="1" spans="1:34" ht="18.75" customHeight="1">
      <c r="A1" s="25" t="s">
        <v>95</v>
      </c>
      <c r="B1" s="466" t="s">
        <v>1774</v>
      </c>
    </row>
    <row r="2" spans="1:34" ht="18.75" customHeight="1">
      <c r="A2" s="25" t="s">
        <v>96</v>
      </c>
      <c r="B2" s="466" t="s">
        <v>274</v>
      </c>
    </row>
    <row r="3" spans="1:34" ht="18.75" customHeight="1">
      <c r="A3" s="72" t="s">
        <v>632</v>
      </c>
      <c r="B3" s="70"/>
    </row>
    <row r="4" spans="1:34" ht="18.75" customHeight="1">
      <c r="A4" s="334"/>
    </row>
    <row r="5" spans="1:34" ht="15">
      <c r="A5" s="333" t="s">
        <v>633</v>
      </c>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468"/>
      <c r="AC5" s="468"/>
      <c r="AD5" s="468"/>
      <c r="AE5" s="468"/>
      <c r="AF5" s="332"/>
      <c r="AG5" s="332"/>
      <c r="AH5" s="331"/>
    </row>
    <row r="6" spans="1:34" ht="51" customHeight="1">
      <c r="A6" s="471" t="s">
        <v>634</v>
      </c>
      <c r="B6" s="471" t="s">
        <v>635</v>
      </c>
      <c r="C6" s="471" t="s">
        <v>636</v>
      </c>
      <c r="D6" s="471" t="s">
        <v>637</v>
      </c>
      <c r="E6" s="471" t="s">
        <v>638</v>
      </c>
      <c r="F6" s="471" t="s">
        <v>639</v>
      </c>
      <c r="G6" s="471" t="s">
        <v>640</v>
      </c>
      <c r="H6" s="471" t="s">
        <v>641</v>
      </c>
      <c r="I6" s="471" t="s">
        <v>642</v>
      </c>
      <c r="J6" s="471" t="s">
        <v>643</v>
      </c>
      <c r="K6" s="471" t="s">
        <v>418</v>
      </c>
      <c r="L6" s="471" t="s">
        <v>644</v>
      </c>
      <c r="M6" s="469" t="s">
        <v>645</v>
      </c>
      <c r="N6" s="470" t="s">
        <v>646</v>
      </c>
      <c r="O6" s="470" t="s">
        <v>647</v>
      </c>
      <c r="P6" s="470" t="s">
        <v>648</v>
      </c>
      <c r="Q6" s="470" t="s">
        <v>649</v>
      </c>
      <c r="R6" s="470" t="s">
        <v>650</v>
      </c>
      <c r="S6" s="1616" t="s">
        <v>651</v>
      </c>
      <c r="T6" s="1617"/>
      <c r="U6" s="1618"/>
      <c r="V6" s="470" t="s">
        <v>652</v>
      </c>
      <c r="W6" s="470" t="s">
        <v>653</v>
      </c>
      <c r="X6" s="472" t="s">
        <v>654</v>
      </c>
      <c r="Y6" s="470" t="s">
        <v>655</v>
      </c>
      <c r="Z6" s="470" t="s">
        <v>656</v>
      </c>
      <c r="AA6" s="472" t="s">
        <v>657</v>
      </c>
      <c r="AB6" s="479" t="s">
        <v>658</v>
      </c>
      <c r="AC6" s="479" t="s">
        <v>659</v>
      </c>
      <c r="AD6" s="479" t="s">
        <v>660</v>
      </c>
      <c r="AE6" s="479" t="s">
        <v>661</v>
      </c>
      <c r="AF6" s="471" t="s">
        <v>662</v>
      </c>
      <c r="AG6" s="471" t="s">
        <v>663</v>
      </c>
      <c r="AH6" s="471" t="s">
        <v>664</v>
      </c>
    </row>
    <row r="7" spans="1:34" ht="25.5" customHeight="1">
      <c r="A7" s="293">
        <v>1</v>
      </c>
      <c r="B7" s="293" t="s">
        <v>199</v>
      </c>
      <c r="C7" s="293" t="s">
        <v>665</v>
      </c>
      <c r="D7" s="293" t="s">
        <v>666</v>
      </c>
      <c r="E7" s="293" t="s">
        <v>667</v>
      </c>
      <c r="F7" s="301" t="s">
        <v>668</v>
      </c>
      <c r="G7" s="301" t="s">
        <v>669</v>
      </c>
      <c r="H7" s="301" t="s">
        <v>643</v>
      </c>
      <c r="I7" s="300" t="s">
        <v>670</v>
      </c>
      <c r="J7" s="300" t="s">
        <v>671</v>
      </c>
      <c r="K7" s="299" t="s">
        <v>672</v>
      </c>
      <c r="L7" s="293">
        <v>2016</v>
      </c>
      <c r="M7" s="298" t="s">
        <v>673</v>
      </c>
      <c r="N7" s="297" t="s">
        <v>673</v>
      </c>
      <c r="O7" s="297">
        <v>252977.87057629117</v>
      </c>
      <c r="P7" s="296">
        <v>236389.7941868614</v>
      </c>
      <c r="Q7" s="296">
        <v>61357.340855014038</v>
      </c>
      <c r="R7" s="296">
        <v>46938.166216328696</v>
      </c>
      <c r="S7" s="296">
        <v>225779.75064744847</v>
      </c>
      <c r="T7" s="296">
        <v>242216.87660117412</v>
      </c>
      <c r="U7" s="296">
        <v>256867.04770289719</v>
      </c>
      <c r="V7" s="296">
        <v>230988.88685781701</v>
      </c>
      <c r="W7" s="296">
        <v>161692.2208004719</v>
      </c>
      <c r="X7" s="296">
        <v>66441.998314554556</v>
      </c>
      <c r="Y7" s="295" t="s">
        <v>674</v>
      </c>
      <c r="Z7" s="295" t="s">
        <v>674</v>
      </c>
      <c r="AA7" s="295">
        <v>692966.66057345108</v>
      </c>
      <c r="AB7" s="295">
        <v>202584.08050342181</v>
      </c>
      <c r="AC7" s="295">
        <v>184731.79604101731</v>
      </c>
      <c r="AD7" s="295">
        <v>211059.36867143362</v>
      </c>
      <c r="AE7" s="295">
        <v>225997.16110835189</v>
      </c>
      <c r="AF7" s="294" t="s">
        <v>675</v>
      </c>
      <c r="AG7" s="294" t="s">
        <v>676</v>
      </c>
      <c r="AH7" s="294"/>
    </row>
    <row r="8" spans="1:34" ht="18.75" customHeight="1">
      <c r="A8" s="293">
        <v>2</v>
      </c>
      <c r="B8" s="293" t="s">
        <v>199</v>
      </c>
      <c r="C8" s="293" t="s">
        <v>677</v>
      </c>
      <c r="D8" s="293" t="s">
        <v>666</v>
      </c>
      <c r="E8" s="293" t="s">
        <v>678</v>
      </c>
      <c r="F8" s="301" t="s">
        <v>679</v>
      </c>
      <c r="G8" s="301" t="s">
        <v>680</v>
      </c>
      <c r="H8" s="301" t="s">
        <v>643</v>
      </c>
      <c r="I8" s="300" t="s">
        <v>681</v>
      </c>
      <c r="J8" s="300" t="s">
        <v>679</v>
      </c>
      <c r="K8" s="299" t="s">
        <v>672</v>
      </c>
      <c r="L8" s="293">
        <v>2016</v>
      </c>
      <c r="M8" s="298" t="s">
        <v>673</v>
      </c>
      <c r="N8" s="297" t="s">
        <v>673</v>
      </c>
      <c r="O8" s="297">
        <v>133322.94681148342</v>
      </c>
      <c r="P8" s="296">
        <v>500579.64882973832</v>
      </c>
      <c r="Q8" s="296">
        <v>113497.38205571054</v>
      </c>
      <c r="R8" s="296">
        <v>82091.47765114205</v>
      </c>
      <c r="S8" s="296">
        <v>164636.20178363333</v>
      </c>
      <c r="T8" s="296">
        <v>180486.0341622096</v>
      </c>
      <c r="U8" s="296">
        <v>195043.35635786402</v>
      </c>
      <c r="V8" s="296">
        <v>148392.88588281529</v>
      </c>
      <c r="W8" s="296">
        <v>105860.74954419865</v>
      </c>
      <c r="X8" s="296">
        <v>39006.885097764898</v>
      </c>
      <c r="Y8" s="295" t="s">
        <v>674</v>
      </c>
      <c r="Z8" s="295" t="s">
        <v>674</v>
      </c>
      <c r="AA8" s="295">
        <v>445178.65764844586</v>
      </c>
      <c r="AB8" s="295">
        <v>151448.37810258497</v>
      </c>
      <c r="AC8" s="295">
        <v>194087.01879177289</v>
      </c>
      <c r="AD8" s="295">
        <v>192626.66075892467</v>
      </c>
      <c r="AE8" s="295">
        <v>220549.07461642358</v>
      </c>
      <c r="AF8" s="294" t="s">
        <v>682</v>
      </c>
      <c r="AG8" s="294" t="s">
        <v>683</v>
      </c>
      <c r="AH8" s="294"/>
    </row>
    <row r="9" spans="1:34" ht="18.75" customHeight="1">
      <c r="A9" s="293">
        <v>3</v>
      </c>
      <c r="B9" s="293" t="s">
        <v>199</v>
      </c>
      <c r="C9" s="293" t="s">
        <v>677</v>
      </c>
      <c r="D9" s="293" t="s">
        <v>666</v>
      </c>
      <c r="E9" s="293" t="s">
        <v>678</v>
      </c>
      <c r="F9" s="301" t="s">
        <v>684</v>
      </c>
      <c r="G9" s="301" t="s">
        <v>680</v>
      </c>
      <c r="H9" s="301" t="s">
        <v>643</v>
      </c>
      <c r="I9" s="300" t="s">
        <v>681</v>
      </c>
      <c r="J9" s="300" t="s">
        <v>684</v>
      </c>
      <c r="K9" s="299" t="s">
        <v>672</v>
      </c>
      <c r="L9" s="293">
        <v>2016</v>
      </c>
      <c r="M9" s="298" t="s">
        <v>673</v>
      </c>
      <c r="N9" s="297" t="s">
        <v>673</v>
      </c>
      <c r="O9" s="297">
        <v>95286.141052300925</v>
      </c>
      <c r="P9" s="296">
        <v>91077.128114491352</v>
      </c>
      <c r="Q9" s="296">
        <v>103818.22341918523</v>
      </c>
      <c r="R9" s="296">
        <v>75732.383596336324</v>
      </c>
      <c r="S9" s="296">
        <v>118106.36757400562</v>
      </c>
      <c r="T9" s="296">
        <v>129584.46366026167</v>
      </c>
      <c r="U9" s="296">
        <v>140139.41261549029</v>
      </c>
      <c r="V9" s="296">
        <v>131384.4824995657</v>
      </c>
      <c r="W9" s="296">
        <v>93864.431094136569</v>
      </c>
      <c r="X9" s="296">
        <v>36725.276441762137</v>
      </c>
      <c r="Y9" s="295" t="s">
        <v>674</v>
      </c>
      <c r="Z9" s="295" t="s">
        <v>674</v>
      </c>
      <c r="AA9" s="295">
        <v>394153.44749869709</v>
      </c>
      <c r="AB9" s="295">
        <v>122825.81705273403</v>
      </c>
      <c r="AC9" s="295">
        <v>140599.2712802641</v>
      </c>
      <c r="AD9" s="295">
        <v>137053.88945358919</v>
      </c>
      <c r="AE9" s="295">
        <v>158973.64522238672</v>
      </c>
      <c r="AF9" s="294" t="s">
        <v>682</v>
      </c>
      <c r="AG9" s="294" t="s">
        <v>683</v>
      </c>
      <c r="AH9" s="294"/>
    </row>
    <row r="10" spans="1:34" ht="18.75" customHeight="1">
      <c r="A10" s="293">
        <v>4</v>
      </c>
      <c r="B10" s="293" t="s">
        <v>199</v>
      </c>
      <c r="C10" s="293" t="s">
        <v>677</v>
      </c>
      <c r="D10" s="293" t="s">
        <v>666</v>
      </c>
      <c r="E10" s="293" t="s">
        <v>678</v>
      </c>
      <c r="F10" s="301" t="s">
        <v>685</v>
      </c>
      <c r="G10" s="301" t="s">
        <v>680</v>
      </c>
      <c r="H10" s="301" t="s">
        <v>643</v>
      </c>
      <c r="I10" s="300" t="s">
        <v>681</v>
      </c>
      <c r="J10" s="300" t="s">
        <v>685</v>
      </c>
      <c r="K10" s="299" t="s">
        <v>672</v>
      </c>
      <c r="L10" s="293">
        <v>2016</v>
      </c>
      <c r="M10" s="298" t="s">
        <v>673</v>
      </c>
      <c r="N10" s="297" t="s">
        <v>673</v>
      </c>
      <c r="O10" s="297">
        <v>694435222.48250926</v>
      </c>
      <c r="P10" s="296">
        <v>655559016.18892086</v>
      </c>
      <c r="Q10" s="296">
        <v>591468618.79206562</v>
      </c>
      <c r="R10" s="296">
        <v>472070111.33505774</v>
      </c>
      <c r="S10" s="296">
        <v>679050054.65631866</v>
      </c>
      <c r="T10" s="296">
        <v>723567464.43795013</v>
      </c>
      <c r="U10" s="296">
        <v>761852924.5111537</v>
      </c>
      <c r="V10" s="296">
        <v>687545284.55882001</v>
      </c>
      <c r="W10" s="296">
        <v>498393941.62049663</v>
      </c>
      <c r="X10" s="296">
        <v>273109786.02292395</v>
      </c>
      <c r="Y10" s="295" t="s">
        <v>674</v>
      </c>
      <c r="Z10" s="295" t="s">
        <v>674</v>
      </c>
      <c r="AA10" s="295">
        <v>2062635853.67646</v>
      </c>
      <c r="AB10" s="295">
        <v>847593880.21921682</v>
      </c>
      <c r="AC10" s="295">
        <v>890703633.55945587</v>
      </c>
      <c r="AD10" s="295">
        <v>967777811.84734488</v>
      </c>
      <c r="AE10" s="295">
        <v>935334575.87240553</v>
      </c>
      <c r="AF10" s="294" t="s">
        <v>682</v>
      </c>
      <c r="AG10" s="294" t="s">
        <v>683</v>
      </c>
      <c r="AH10" s="294"/>
    </row>
    <row r="11" spans="1:34" ht="18.75" customHeight="1">
      <c r="A11" s="293">
        <v>5</v>
      </c>
      <c r="B11" s="293" t="s">
        <v>199</v>
      </c>
      <c r="C11" s="293" t="s">
        <v>677</v>
      </c>
      <c r="D11" s="293" t="s">
        <v>666</v>
      </c>
      <c r="E11" s="293" t="s">
        <v>678</v>
      </c>
      <c r="F11" s="301" t="s">
        <v>686</v>
      </c>
      <c r="G11" s="301" t="s">
        <v>680</v>
      </c>
      <c r="H11" s="301" t="s">
        <v>643</v>
      </c>
      <c r="I11" s="300" t="s">
        <v>681</v>
      </c>
      <c r="J11" s="300" t="s">
        <v>686</v>
      </c>
      <c r="K11" s="299" t="s">
        <v>672</v>
      </c>
      <c r="L11" s="293">
        <v>2016</v>
      </c>
      <c r="M11" s="298" t="s">
        <v>673</v>
      </c>
      <c r="N11" s="297" t="s">
        <v>673</v>
      </c>
      <c r="O11" s="297">
        <v>508866336.67435277</v>
      </c>
      <c r="P11" s="296">
        <v>469994945.14178717</v>
      </c>
      <c r="Q11" s="296">
        <v>531804789.33702445</v>
      </c>
      <c r="R11" s="296">
        <v>431459843.27960324</v>
      </c>
      <c r="S11" s="296">
        <v>491066875.68891227</v>
      </c>
      <c r="T11" s="296">
        <v>524233442.11631012</v>
      </c>
      <c r="U11" s="296">
        <v>552920433.39622378</v>
      </c>
      <c r="V11" s="296">
        <v>605016433.15544343</v>
      </c>
      <c r="W11" s="296">
        <v>439793123.47075039</v>
      </c>
      <c r="X11" s="296">
        <v>267247436.72768784</v>
      </c>
      <c r="Y11" s="295" t="s">
        <v>674</v>
      </c>
      <c r="Z11" s="295" t="s">
        <v>674</v>
      </c>
      <c r="AA11" s="295">
        <v>1815049299.4663303</v>
      </c>
      <c r="AB11" s="295">
        <v>686366500.65442121</v>
      </c>
      <c r="AC11" s="295">
        <v>681762270.90875685</v>
      </c>
      <c r="AD11" s="295">
        <v>722969894.86333597</v>
      </c>
      <c r="AE11" s="295">
        <v>692324481.51754367</v>
      </c>
      <c r="AF11" s="294" t="s">
        <v>682</v>
      </c>
      <c r="AG11" s="294" t="s">
        <v>683</v>
      </c>
      <c r="AH11" s="294"/>
    </row>
    <row r="12" spans="1:34" ht="18.75" customHeight="1">
      <c r="A12" s="293">
        <v>6</v>
      </c>
      <c r="B12" s="293" t="s">
        <v>199</v>
      </c>
      <c r="C12" s="293" t="s">
        <v>677</v>
      </c>
      <c r="D12" s="293" t="s">
        <v>666</v>
      </c>
      <c r="E12" s="293" t="s">
        <v>678</v>
      </c>
      <c r="F12" s="301" t="s">
        <v>687</v>
      </c>
      <c r="G12" s="301" t="s">
        <v>680</v>
      </c>
      <c r="H12" s="301" t="s">
        <v>643</v>
      </c>
      <c r="I12" s="300" t="s">
        <v>681</v>
      </c>
      <c r="J12" s="300" t="s">
        <v>687</v>
      </c>
      <c r="K12" s="299" t="s">
        <v>672</v>
      </c>
      <c r="L12" s="293">
        <v>2016</v>
      </c>
      <c r="M12" s="298" t="s">
        <v>673</v>
      </c>
      <c r="N12" s="297" t="s">
        <v>673</v>
      </c>
      <c r="O12" s="297" t="s">
        <v>673</v>
      </c>
      <c r="P12" s="296" t="s">
        <v>673</v>
      </c>
      <c r="Q12" s="296" t="s">
        <v>673</v>
      </c>
      <c r="R12" s="296" t="s">
        <v>673</v>
      </c>
      <c r="S12" s="296" t="s">
        <v>673</v>
      </c>
      <c r="T12" s="296" t="s">
        <v>673</v>
      </c>
      <c r="U12" s="296" t="s">
        <v>673</v>
      </c>
      <c r="V12" s="296">
        <v>11006283.572674334</v>
      </c>
      <c r="W12" s="296">
        <v>7918605.3776632585</v>
      </c>
      <c r="X12" s="296" t="s">
        <v>673</v>
      </c>
      <c r="Y12" s="295" t="s">
        <v>674</v>
      </c>
      <c r="Z12" s="295" t="s">
        <v>674</v>
      </c>
      <c r="AA12" s="295" t="s">
        <v>673</v>
      </c>
      <c r="AB12" s="295" t="s">
        <v>673</v>
      </c>
      <c r="AC12" s="295" t="s">
        <v>673</v>
      </c>
      <c r="AD12" s="295" t="s">
        <v>673</v>
      </c>
      <c r="AE12" s="295" t="s">
        <v>673</v>
      </c>
      <c r="AF12" s="294" t="s">
        <v>682</v>
      </c>
      <c r="AG12" s="294" t="s">
        <v>683</v>
      </c>
      <c r="AH12" s="294"/>
    </row>
    <row r="13" spans="1:34" ht="18.75" customHeight="1">
      <c r="A13" s="293">
        <v>7</v>
      </c>
      <c r="B13" s="293" t="s">
        <v>199</v>
      </c>
      <c r="C13" s="293" t="s">
        <v>677</v>
      </c>
      <c r="D13" s="293" t="s">
        <v>666</v>
      </c>
      <c r="E13" s="293" t="s">
        <v>678</v>
      </c>
      <c r="F13" s="301" t="s">
        <v>688</v>
      </c>
      <c r="G13" s="301" t="s">
        <v>680</v>
      </c>
      <c r="H13" s="301" t="s">
        <v>643</v>
      </c>
      <c r="I13" s="300" t="s">
        <v>681</v>
      </c>
      <c r="J13" s="300" t="s">
        <v>688</v>
      </c>
      <c r="K13" s="299" t="s">
        <v>672</v>
      </c>
      <c r="L13" s="293">
        <v>2016</v>
      </c>
      <c r="M13" s="298" t="s">
        <v>673</v>
      </c>
      <c r="N13" s="297" t="s">
        <v>673</v>
      </c>
      <c r="O13" s="297" t="s">
        <v>673</v>
      </c>
      <c r="P13" s="296" t="s">
        <v>673</v>
      </c>
      <c r="Q13" s="296" t="s">
        <v>673</v>
      </c>
      <c r="R13" s="296" t="s">
        <v>673</v>
      </c>
      <c r="S13" s="296" t="s">
        <v>673</v>
      </c>
      <c r="T13" s="296" t="s">
        <v>673</v>
      </c>
      <c r="U13" s="296" t="s">
        <v>673</v>
      </c>
      <c r="V13" s="296">
        <v>10095308.063175535</v>
      </c>
      <c r="W13" s="296">
        <v>7204935.2608984215</v>
      </c>
      <c r="X13" s="296" t="s">
        <v>673</v>
      </c>
      <c r="Y13" s="295" t="s">
        <v>674</v>
      </c>
      <c r="Z13" s="295" t="s">
        <v>674</v>
      </c>
      <c r="AA13" s="295" t="s">
        <v>673</v>
      </c>
      <c r="AB13" s="295" t="s">
        <v>673</v>
      </c>
      <c r="AC13" s="295" t="s">
        <v>673</v>
      </c>
      <c r="AD13" s="295" t="s">
        <v>673</v>
      </c>
      <c r="AE13" s="295" t="s">
        <v>673</v>
      </c>
      <c r="AF13" s="294" t="s">
        <v>682</v>
      </c>
      <c r="AG13" s="294" t="s">
        <v>683</v>
      </c>
      <c r="AH13" s="294"/>
    </row>
    <row r="14" spans="1:34" ht="18.75" customHeight="1">
      <c r="A14" s="293">
        <v>8</v>
      </c>
      <c r="B14" s="293" t="s">
        <v>199</v>
      </c>
      <c r="C14" s="293" t="s">
        <v>677</v>
      </c>
      <c r="D14" s="293" t="s">
        <v>666</v>
      </c>
      <c r="E14" s="293" t="s">
        <v>678</v>
      </c>
      <c r="F14" s="301" t="s">
        <v>689</v>
      </c>
      <c r="G14" s="301" t="s">
        <v>680</v>
      </c>
      <c r="H14" s="301" t="s">
        <v>643</v>
      </c>
      <c r="I14" s="300" t="s">
        <v>690</v>
      </c>
      <c r="J14" s="300" t="s">
        <v>689</v>
      </c>
      <c r="K14" s="299" t="s">
        <v>672</v>
      </c>
      <c r="L14" s="293">
        <v>2016</v>
      </c>
      <c r="M14" s="298" t="s">
        <v>673</v>
      </c>
      <c r="N14" s="297" t="s">
        <v>673</v>
      </c>
      <c r="O14" s="297">
        <v>1175406.7891241617</v>
      </c>
      <c r="P14" s="296">
        <v>1047642.2559458669</v>
      </c>
      <c r="Q14" s="296">
        <v>1147923.7486728653</v>
      </c>
      <c r="R14" s="296">
        <v>751180.63799238484</v>
      </c>
      <c r="S14" s="296">
        <v>1428180.905977407</v>
      </c>
      <c r="T14" s="296">
        <v>1554178.9260108275</v>
      </c>
      <c r="U14" s="296">
        <v>1668548.2877546963</v>
      </c>
      <c r="V14" s="296">
        <v>986591.18952195859</v>
      </c>
      <c r="W14" s="296">
        <v>703815.96931118087</v>
      </c>
      <c r="X14" s="296">
        <v>1027250.3543393891</v>
      </c>
      <c r="Y14" s="295" t="s">
        <v>674</v>
      </c>
      <c r="Z14" s="295" t="s">
        <v>674</v>
      </c>
      <c r="AA14" s="295">
        <v>2959773.5685658758</v>
      </c>
      <c r="AB14" s="295" t="s">
        <v>673</v>
      </c>
      <c r="AC14" s="295" t="s">
        <v>673</v>
      </c>
      <c r="AD14" s="295" t="s">
        <v>673</v>
      </c>
      <c r="AE14" s="295" t="s">
        <v>673</v>
      </c>
      <c r="AF14" s="294" t="s">
        <v>691</v>
      </c>
      <c r="AG14" s="294" t="s">
        <v>683</v>
      </c>
      <c r="AH14" s="294"/>
    </row>
    <row r="15" spans="1:34" ht="18.75" customHeight="1">
      <c r="A15" s="293">
        <v>9</v>
      </c>
      <c r="B15" s="293" t="s">
        <v>199</v>
      </c>
      <c r="C15" s="293" t="s">
        <v>677</v>
      </c>
      <c r="D15" s="293" t="s">
        <v>666</v>
      </c>
      <c r="E15" s="293" t="s">
        <v>678</v>
      </c>
      <c r="F15" s="301" t="s">
        <v>692</v>
      </c>
      <c r="G15" s="301" t="s">
        <v>680</v>
      </c>
      <c r="H15" s="301" t="s">
        <v>643</v>
      </c>
      <c r="I15" s="300" t="s">
        <v>681</v>
      </c>
      <c r="J15" s="300" t="s">
        <v>692</v>
      </c>
      <c r="K15" s="299" t="s">
        <v>672</v>
      </c>
      <c r="L15" s="293">
        <v>2016</v>
      </c>
      <c r="M15" s="298" t="s">
        <v>673</v>
      </c>
      <c r="N15" s="297" t="s">
        <v>673</v>
      </c>
      <c r="O15" s="297">
        <v>805064.14923520037</v>
      </c>
      <c r="P15" s="296">
        <v>757231.46678521112</v>
      </c>
      <c r="Q15" s="296">
        <v>1040413.0533492439</v>
      </c>
      <c r="R15" s="296">
        <v>701389.16746399179</v>
      </c>
      <c r="S15" s="296">
        <v>959021.87473883945</v>
      </c>
      <c r="T15" s="296">
        <v>1042538.7793753468</v>
      </c>
      <c r="U15" s="296">
        <v>1118331.4338306119</v>
      </c>
      <c r="V15" s="296">
        <v>714007.16970959923</v>
      </c>
      <c r="W15" s="296">
        <v>510104.96450482804</v>
      </c>
      <c r="X15" s="296">
        <v>691020.69642531546</v>
      </c>
      <c r="Y15" s="295" t="s">
        <v>674</v>
      </c>
      <c r="Z15" s="295" t="s">
        <v>674</v>
      </c>
      <c r="AA15" s="295">
        <v>2142021.5091287978</v>
      </c>
      <c r="AB15" s="295" t="s">
        <v>673</v>
      </c>
      <c r="AC15" s="295" t="s">
        <v>673</v>
      </c>
      <c r="AD15" s="295" t="s">
        <v>673</v>
      </c>
      <c r="AE15" s="295" t="s">
        <v>673</v>
      </c>
      <c r="AF15" s="294" t="s">
        <v>691</v>
      </c>
      <c r="AG15" s="294" t="s">
        <v>683</v>
      </c>
      <c r="AH15" s="294"/>
    </row>
    <row r="16" spans="1:34" ht="18.75" customHeight="1">
      <c r="A16" s="293">
        <v>10</v>
      </c>
      <c r="B16" s="293" t="s">
        <v>199</v>
      </c>
      <c r="C16" s="293" t="s">
        <v>677</v>
      </c>
      <c r="D16" s="293" t="s">
        <v>666</v>
      </c>
      <c r="E16" s="293" t="s">
        <v>678</v>
      </c>
      <c r="F16" s="301" t="s">
        <v>693</v>
      </c>
      <c r="G16" s="301" t="s">
        <v>680</v>
      </c>
      <c r="H16" s="301" t="s">
        <v>643</v>
      </c>
      <c r="I16" s="300" t="s">
        <v>681</v>
      </c>
      <c r="J16" s="300" t="s">
        <v>693</v>
      </c>
      <c r="K16" s="299" t="s">
        <v>672</v>
      </c>
      <c r="L16" s="293">
        <v>2016</v>
      </c>
      <c r="M16" s="298" t="s">
        <v>673</v>
      </c>
      <c r="N16" s="297" t="s">
        <v>673</v>
      </c>
      <c r="O16" s="297">
        <v>6247467908.6271896</v>
      </c>
      <c r="P16" s="296">
        <v>6259048398.7160931</v>
      </c>
      <c r="Q16" s="296">
        <v>5850646232.0109329</v>
      </c>
      <c r="R16" s="296">
        <v>4253877024.8499146</v>
      </c>
      <c r="S16" s="296">
        <v>6401370653.8369865</v>
      </c>
      <c r="T16" s="296">
        <v>6778964110.5466957</v>
      </c>
      <c r="U16" s="296">
        <v>7096644949.5280905</v>
      </c>
      <c r="V16" s="296">
        <v>7149788320.6008415</v>
      </c>
      <c r="W16" s="296">
        <v>5182802155.559824</v>
      </c>
      <c r="X16" s="296">
        <v>1798582133.6060028</v>
      </c>
      <c r="Y16" s="295" t="s">
        <v>674</v>
      </c>
      <c r="Z16" s="295" t="s">
        <v>674</v>
      </c>
      <c r="AA16" s="295">
        <v>21449364961.802525</v>
      </c>
      <c r="AB16" s="295">
        <v>7828472095.4836731</v>
      </c>
      <c r="AC16" s="295">
        <v>7716408915.776886</v>
      </c>
      <c r="AD16" s="295">
        <v>7456050263.4292221</v>
      </c>
      <c r="AE16" s="295">
        <v>7374949512.8209305</v>
      </c>
      <c r="AF16" s="294" t="s">
        <v>691</v>
      </c>
      <c r="AG16" s="294" t="s">
        <v>683</v>
      </c>
      <c r="AH16" s="294"/>
    </row>
    <row r="17" spans="1:34" ht="18.75" customHeight="1">
      <c r="A17" s="293">
        <v>11</v>
      </c>
      <c r="B17" s="293" t="s">
        <v>199</v>
      </c>
      <c r="C17" s="293" t="s">
        <v>677</v>
      </c>
      <c r="D17" s="293" t="s">
        <v>666</v>
      </c>
      <c r="E17" s="293" t="s">
        <v>678</v>
      </c>
      <c r="F17" s="301" t="s">
        <v>694</v>
      </c>
      <c r="G17" s="301" t="s">
        <v>680</v>
      </c>
      <c r="H17" s="301" t="s">
        <v>643</v>
      </c>
      <c r="I17" s="300" t="s">
        <v>681</v>
      </c>
      <c r="J17" s="300" t="s">
        <v>694</v>
      </c>
      <c r="K17" s="299" t="s">
        <v>672</v>
      </c>
      <c r="L17" s="293">
        <v>2016</v>
      </c>
      <c r="M17" s="298" t="s">
        <v>673</v>
      </c>
      <c r="N17" s="297" t="s">
        <v>673</v>
      </c>
      <c r="O17" s="297">
        <v>4285849359.7808037</v>
      </c>
      <c r="P17" s="296">
        <v>4542428021.5812111</v>
      </c>
      <c r="Q17" s="296">
        <v>5278907421.5927181</v>
      </c>
      <c r="R17" s="296">
        <v>3892923192.598774</v>
      </c>
      <c r="S17" s="296">
        <v>4417936739.4842396</v>
      </c>
      <c r="T17" s="296">
        <v>4673429664.5088921</v>
      </c>
      <c r="U17" s="296">
        <v>4887566447.7136412</v>
      </c>
      <c r="V17" s="296">
        <v>5861204887.9620686</v>
      </c>
      <c r="W17" s="296">
        <v>4260574529.4137979</v>
      </c>
      <c r="X17" s="296">
        <v>1737621127.8315086</v>
      </c>
      <c r="Y17" s="295" t="s">
        <v>674</v>
      </c>
      <c r="Z17" s="295" t="s">
        <v>674</v>
      </c>
      <c r="AA17" s="295">
        <v>17583614663.886208</v>
      </c>
      <c r="AB17" s="295">
        <v>6128664941.7229252</v>
      </c>
      <c r="AC17" s="295">
        <v>6115242579.8175392</v>
      </c>
      <c r="AD17" s="295">
        <v>5814892283.004921</v>
      </c>
      <c r="AE17" s="295">
        <v>5543883934.5138626</v>
      </c>
      <c r="AF17" s="294" t="s">
        <v>691</v>
      </c>
      <c r="AG17" s="294" t="s">
        <v>683</v>
      </c>
      <c r="AH17" s="294"/>
    </row>
    <row r="18" spans="1:34" ht="18.75" customHeight="1">
      <c r="A18" s="293">
        <v>12</v>
      </c>
      <c r="B18" s="293" t="s">
        <v>199</v>
      </c>
      <c r="C18" s="293" t="s">
        <v>677</v>
      </c>
      <c r="D18" s="293" t="s">
        <v>666</v>
      </c>
      <c r="E18" s="293" t="s">
        <v>678</v>
      </c>
      <c r="F18" s="301" t="s">
        <v>695</v>
      </c>
      <c r="G18" s="301" t="s">
        <v>680</v>
      </c>
      <c r="H18" s="301" t="s">
        <v>643</v>
      </c>
      <c r="I18" s="300" t="s">
        <v>681</v>
      </c>
      <c r="J18" s="300" t="s">
        <v>695</v>
      </c>
      <c r="K18" s="299" t="s">
        <v>672</v>
      </c>
      <c r="L18" s="293">
        <v>2016</v>
      </c>
      <c r="M18" s="298" t="s">
        <v>673</v>
      </c>
      <c r="N18" s="297" t="s">
        <v>673</v>
      </c>
      <c r="O18" s="297" t="s">
        <v>673</v>
      </c>
      <c r="P18" s="296" t="s">
        <v>673</v>
      </c>
      <c r="Q18" s="296" t="s">
        <v>673</v>
      </c>
      <c r="R18" s="296" t="s">
        <v>673</v>
      </c>
      <c r="S18" s="296" t="s">
        <v>673</v>
      </c>
      <c r="T18" s="296" t="s">
        <v>673</v>
      </c>
      <c r="U18" s="296" t="s">
        <v>673</v>
      </c>
      <c r="V18" s="296">
        <v>83629802.690514922</v>
      </c>
      <c r="W18" s="296">
        <v>60168484.751944117</v>
      </c>
      <c r="X18" s="296" t="s">
        <v>673</v>
      </c>
      <c r="Y18" s="295" t="s">
        <v>674</v>
      </c>
      <c r="Z18" s="295" t="s">
        <v>674</v>
      </c>
      <c r="AA18" s="295" t="s">
        <v>673</v>
      </c>
      <c r="AB18" s="295" t="s">
        <v>673</v>
      </c>
      <c r="AC18" s="295" t="s">
        <v>673</v>
      </c>
      <c r="AD18" s="295" t="s">
        <v>673</v>
      </c>
      <c r="AE18" s="295" t="s">
        <v>673</v>
      </c>
      <c r="AF18" s="294" t="s">
        <v>691</v>
      </c>
      <c r="AG18" s="294" t="s">
        <v>683</v>
      </c>
      <c r="AH18" s="294"/>
    </row>
    <row r="19" spans="1:34" ht="18.75" customHeight="1">
      <c r="A19" s="293">
        <v>13</v>
      </c>
      <c r="B19" s="293" t="s">
        <v>199</v>
      </c>
      <c r="C19" s="293" t="s">
        <v>677</v>
      </c>
      <c r="D19" s="293" t="s">
        <v>666</v>
      </c>
      <c r="E19" s="293" t="s">
        <v>678</v>
      </c>
      <c r="F19" s="301" t="s">
        <v>696</v>
      </c>
      <c r="G19" s="301" t="s">
        <v>680</v>
      </c>
      <c r="H19" s="301" t="s">
        <v>643</v>
      </c>
      <c r="I19" s="300" t="s">
        <v>681</v>
      </c>
      <c r="J19" s="300" t="s">
        <v>696</v>
      </c>
      <c r="K19" s="299" t="s">
        <v>672</v>
      </c>
      <c r="L19" s="293">
        <v>2016</v>
      </c>
      <c r="M19" s="298" t="s">
        <v>673</v>
      </c>
      <c r="N19" s="297" t="s">
        <v>673</v>
      </c>
      <c r="O19" s="297" t="s">
        <v>673</v>
      </c>
      <c r="P19" s="296" t="s">
        <v>673</v>
      </c>
      <c r="Q19" s="296" t="s">
        <v>673</v>
      </c>
      <c r="R19" s="296" t="s">
        <v>673</v>
      </c>
      <c r="S19" s="296" t="s">
        <v>673</v>
      </c>
      <c r="T19" s="296" t="s">
        <v>673</v>
      </c>
      <c r="U19" s="296" t="s">
        <v>673</v>
      </c>
      <c r="V19" s="296">
        <v>64029739.387671977</v>
      </c>
      <c r="W19" s="296">
        <v>45697478.885578498</v>
      </c>
      <c r="X19" s="296" t="s">
        <v>673</v>
      </c>
      <c r="Y19" s="295" t="s">
        <v>674</v>
      </c>
      <c r="Z19" s="295" t="s">
        <v>674</v>
      </c>
      <c r="AA19" s="295" t="s">
        <v>673</v>
      </c>
      <c r="AB19" s="295" t="s">
        <v>673</v>
      </c>
      <c r="AC19" s="295" t="s">
        <v>673</v>
      </c>
      <c r="AD19" s="295" t="s">
        <v>673</v>
      </c>
      <c r="AE19" s="295" t="s">
        <v>673</v>
      </c>
      <c r="AF19" s="294" t="s">
        <v>691</v>
      </c>
      <c r="AG19" s="294" t="s">
        <v>683</v>
      </c>
      <c r="AH19" s="294"/>
    </row>
    <row r="20" spans="1:34" ht="18.75" customHeight="1">
      <c r="A20" s="293">
        <v>14</v>
      </c>
      <c r="B20" s="293" t="s">
        <v>199</v>
      </c>
      <c r="C20" s="293" t="s">
        <v>677</v>
      </c>
      <c r="D20" s="293" t="s">
        <v>697</v>
      </c>
      <c r="E20" s="293" t="s">
        <v>698</v>
      </c>
      <c r="F20" s="301" t="s">
        <v>679</v>
      </c>
      <c r="G20" s="301" t="s">
        <v>699</v>
      </c>
      <c r="H20" s="301" t="s">
        <v>643</v>
      </c>
      <c r="I20" s="300" t="s">
        <v>700</v>
      </c>
      <c r="J20" s="300" t="s">
        <v>701</v>
      </c>
      <c r="K20" s="299" t="s">
        <v>672</v>
      </c>
      <c r="L20" s="293">
        <v>2016</v>
      </c>
      <c r="M20" s="298" t="s">
        <v>673</v>
      </c>
      <c r="N20" s="297" t="s">
        <v>673</v>
      </c>
      <c r="O20" s="297">
        <v>86933.24</v>
      </c>
      <c r="P20" s="296">
        <v>87207.15</v>
      </c>
      <c r="Q20" s="296">
        <v>89804.265507721124</v>
      </c>
      <c r="R20" s="296">
        <v>20253.867077975981</v>
      </c>
      <c r="S20" s="296">
        <v>107351.05084785202</v>
      </c>
      <c r="T20" s="296">
        <v>117685.93554009362</v>
      </c>
      <c r="U20" s="296">
        <v>127178.03884607268</v>
      </c>
      <c r="V20" s="296">
        <v>2232.4287864108819</v>
      </c>
      <c r="W20" s="296">
        <v>1556.2437580690003</v>
      </c>
      <c r="X20" s="296">
        <v>6084.9667046056702</v>
      </c>
      <c r="Y20" s="295" t="s">
        <v>674</v>
      </c>
      <c r="Z20" s="295" t="s">
        <v>674</v>
      </c>
      <c r="AA20" s="295">
        <v>6697.2863592326457</v>
      </c>
      <c r="AB20" s="295">
        <v>23625.530106057238</v>
      </c>
      <c r="AC20" s="295">
        <v>30277.040686127111</v>
      </c>
      <c r="AD20" s="295">
        <v>30049.228852795306</v>
      </c>
      <c r="AE20" s="295">
        <v>34405.04855511849</v>
      </c>
      <c r="AF20" s="294" t="s">
        <v>702</v>
      </c>
      <c r="AG20" s="294" t="s">
        <v>703</v>
      </c>
      <c r="AH20" s="294"/>
    </row>
    <row r="21" spans="1:34" ht="18.75" customHeight="1">
      <c r="A21" s="293">
        <v>15</v>
      </c>
      <c r="B21" s="293" t="s">
        <v>199</v>
      </c>
      <c r="C21" s="293" t="s">
        <v>677</v>
      </c>
      <c r="D21" s="293" t="s">
        <v>697</v>
      </c>
      <c r="E21" s="293" t="s">
        <v>698</v>
      </c>
      <c r="F21" s="301" t="s">
        <v>684</v>
      </c>
      <c r="G21" s="301" t="s">
        <v>699</v>
      </c>
      <c r="H21" s="301" t="s">
        <v>643</v>
      </c>
      <c r="I21" s="300" t="s">
        <v>700</v>
      </c>
      <c r="J21" s="300" t="s">
        <v>704</v>
      </c>
      <c r="K21" s="299" t="s">
        <v>672</v>
      </c>
      <c r="L21" s="293">
        <v>2016</v>
      </c>
      <c r="M21" s="298" t="s">
        <v>673</v>
      </c>
      <c r="N21" s="297" t="s">
        <v>673</v>
      </c>
      <c r="O21" s="297">
        <v>63921.888533206802</v>
      </c>
      <c r="P21" s="296">
        <v>61472.1</v>
      </c>
      <c r="Q21" s="296">
        <v>85475.008997176337</v>
      </c>
      <c r="R21" s="296">
        <v>19433.194410749031</v>
      </c>
      <c r="S21" s="296">
        <v>79230.641305787605</v>
      </c>
      <c r="T21" s="296">
        <v>86930.623386039762</v>
      </c>
      <c r="U21" s="296">
        <v>94011.320149900566</v>
      </c>
      <c r="V21" s="296">
        <v>1550.6196463249391</v>
      </c>
      <c r="W21" s="296">
        <v>1083.5063643238261</v>
      </c>
      <c r="X21" s="296">
        <v>5498.6512957697059</v>
      </c>
      <c r="Y21" s="295" t="s">
        <v>674</v>
      </c>
      <c r="Z21" s="295" t="s">
        <v>674</v>
      </c>
      <c r="AA21" s="295">
        <v>4651.8589389748176</v>
      </c>
      <c r="AB21" s="295">
        <v>18389.959274016102</v>
      </c>
      <c r="AC21" s="295">
        <v>21051.070001759414</v>
      </c>
      <c r="AD21" s="295">
        <v>20520.24163873378</v>
      </c>
      <c r="AE21" s="295">
        <v>23802.152767495074</v>
      </c>
      <c r="AF21" s="294" t="s">
        <v>702</v>
      </c>
      <c r="AG21" s="294" t="s">
        <v>703</v>
      </c>
      <c r="AH21" s="294"/>
    </row>
    <row r="22" spans="1:34" ht="18.75" customHeight="1">
      <c r="A22" s="293">
        <v>16</v>
      </c>
      <c r="B22" s="293" t="s">
        <v>199</v>
      </c>
      <c r="C22" s="293" t="s">
        <v>677</v>
      </c>
      <c r="D22" s="293" t="s">
        <v>697</v>
      </c>
      <c r="E22" s="293" t="s">
        <v>698</v>
      </c>
      <c r="F22" s="301" t="s">
        <v>685</v>
      </c>
      <c r="G22" s="301" t="s">
        <v>699</v>
      </c>
      <c r="H22" s="301" t="s">
        <v>643</v>
      </c>
      <c r="I22" s="300" t="s">
        <v>700</v>
      </c>
      <c r="J22" s="300" t="s">
        <v>705</v>
      </c>
      <c r="K22" s="299" t="s">
        <v>672</v>
      </c>
      <c r="L22" s="293">
        <v>2016</v>
      </c>
      <c r="M22" s="298" t="s">
        <v>673</v>
      </c>
      <c r="N22" s="297" t="s">
        <v>673</v>
      </c>
      <c r="O22" s="297">
        <v>459918544.04082698</v>
      </c>
      <c r="P22" s="296">
        <v>453777236.80906999</v>
      </c>
      <c r="Q22" s="296">
        <v>394999852.45399171</v>
      </c>
      <c r="R22" s="296">
        <v>127693085.18888867</v>
      </c>
      <c r="S22" s="296">
        <v>449729078.18805826</v>
      </c>
      <c r="T22" s="296">
        <v>479212580.21729541</v>
      </c>
      <c r="U22" s="296">
        <v>504568714.93617415</v>
      </c>
      <c r="V22" s="296">
        <v>10978834.518172337</v>
      </c>
      <c r="W22" s="296">
        <v>7563152.9180087289</v>
      </c>
      <c r="X22" s="296">
        <v>28682601.815816056</v>
      </c>
      <c r="Y22" s="295" t="s">
        <v>674</v>
      </c>
      <c r="Z22" s="295" t="s">
        <v>674</v>
      </c>
      <c r="AA22" s="295">
        <v>32936503.554517008</v>
      </c>
      <c r="AB22" s="295">
        <v>89016208.909517735</v>
      </c>
      <c r="AC22" s="295">
        <v>93543691.821947441</v>
      </c>
      <c r="AD22" s="295">
        <v>101638194.76270688</v>
      </c>
      <c r="AE22" s="295">
        <v>98230933.409546748</v>
      </c>
      <c r="AF22" s="294" t="s">
        <v>702</v>
      </c>
      <c r="AG22" s="294" t="s">
        <v>703</v>
      </c>
      <c r="AH22" s="294"/>
    </row>
    <row r="23" spans="1:34" ht="18.75" customHeight="1">
      <c r="A23" s="293">
        <v>17</v>
      </c>
      <c r="B23" s="293" t="s">
        <v>199</v>
      </c>
      <c r="C23" s="293" t="s">
        <v>677</v>
      </c>
      <c r="D23" s="293" t="s">
        <v>697</v>
      </c>
      <c r="E23" s="293" t="s">
        <v>698</v>
      </c>
      <c r="F23" s="301" t="s">
        <v>686</v>
      </c>
      <c r="G23" s="301" t="s">
        <v>699</v>
      </c>
      <c r="H23" s="301" t="s">
        <v>643</v>
      </c>
      <c r="I23" s="300" t="s">
        <v>700</v>
      </c>
      <c r="J23" s="300" t="s">
        <v>706</v>
      </c>
      <c r="K23" s="299" t="s">
        <v>672</v>
      </c>
      <c r="L23" s="293">
        <v>2016</v>
      </c>
      <c r="M23" s="298" t="s">
        <v>673</v>
      </c>
      <c r="N23" s="297" t="s">
        <v>673</v>
      </c>
      <c r="O23" s="297">
        <v>345873830.73000002</v>
      </c>
      <c r="P23" s="296">
        <v>326357761.41000003</v>
      </c>
      <c r="Q23" s="296">
        <v>361251844.8356775</v>
      </c>
      <c r="R23" s="296">
        <v>103214283.2222164</v>
      </c>
      <c r="S23" s="296">
        <v>333775628.68307775</v>
      </c>
      <c r="T23" s="296">
        <v>356318773.22939545</v>
      </c>
      <c r="U23" s="296">
        <v>375817173.5970571</v>
      </c>
      <c r="V23" s="296">
        <v>7794019.1467232555</v>
      </c>
      <c r="W23" s="296">
        <v>5372493.2799163843</v>
      </c>
      <c r="X23" s="296">
        <v>22219510.199821495</v>
      </c>
      <c r="Y23" s="295" t="s">
        <v>674</v>
      </c>
      <c r="Z23" s="295" t="s">
        <v>674</v>
      </c>
      <c r="AA23" s="295">
        <v>23382057.440169767</v>
      </c>
      <c r="AB23" s="295">
        <v>57065944.762068756</v>
      </c>
      <c r="AC23" s="295">
        <v>56683139.482254773</v>
      </c>
      <c r="AD23" s="295">
        <v>60109227.425250255</v>
      </c>
      <c r="AE23" s="295">
        <v>57561303.737928204</v>
      </c>
      <c r="AF23" s="294" t="s">
        <v>702</v>
      </c>
      <c r="AG23" s="294" t="s">
        <v>703</v>
      </c>
      <c r="AH23" s="294"/>
    </row>
    <row r="24" spans="1:34" ht="18.75" customHeight="1">
      <c r="A24" s="293">
        <v>18</v>
      </c>
      <c r="B24" s="293" t="s">
        <v>199</v>
      </c>
      <c r="C24" s="293" t="s">
        <v>677</v>
      </c>
      <c r="D24" s="293" t="s">
        <v>697</v>
      </c>
      <c r="E24" s="293" t="s">
        <v>698</v>
      </c>
      <c r="F24" s="301" t="s">
        <v>687</v>
      </c>
      <c r="G24" s="301" t="s">
        <v>699</v>
      </c>
      <c r="H24" s="301" t="s">
        <v>643</v>
      </c>
      <c r="I24" s="300" t="s">
        <v>700</v>
      </c>
      <c r="J24" s="300" t="s">
        <v>707</v>
      </c>
      <c r="K24" s="299" t="s">
        <v>672</v>
      </c>
      <c r="L24" s="293">
        <v>2016</v>
      </c>
      <c r="M24" s="298" t="s">
        <v>673</v>
      </c>
      <c r="N24" s="297" t="s">
        <v>673</v>
      </c>
      <c r="O24" s="297" t="s">
        <v>673</v>
      </c>
      <c r="P24" s="296" t="s">
        <v>673</v>
      </c>
      <c r="Q24" s="296" t="s">
        <v>673</v>
      </c>
      <c r="R24" s="296" t="s">
        <v>673</v>
      </c>
      <c r="S24" s="296" t="s">
        <v>673</v>
      </c>
      <c r="T24" s="296" t="s">
        <v>673</v>
      </c>
      <c r="U24" s="296" t="s">
        <v>673</v>
      </c>
      <c r="V24" s="296">
        <v>112277.94021704188</v>
      </c>
      <c r="W24" s="296">
        <v>80921.188666839051</v>
      </c>
      <c r="X24" s="296" t="s">
        <v>673</v>
      </c>
      <c r="Y24" s="295" t="s">
        <v>674</v>
      </c>
      <c r="Z24" s="295" t="s">
        <v>674</v>
      </c>
      <c r="AA24" s="295" t="s">
        <v>673</v>
      </c>
      <c r="AB24" s="295" t="s">
        <v>673</v>
      </c>
      <c r="AC24" s="295" t="s">
        <v>673</v>
      </c>
      <c r="AD24" s="295" t="s">
        <v>673</v>
      </c>
      <c r="AE24" s="295" t="s">
        <v>673</v>
      </c>
      <c r="AF24" s="294" t="s">
        <v>702</v>
      </c>
      <c r="AG24" s="294" t="s">
        <v>703</v>
      </c>
      <c r="AH24" s="294"/>
    </row>
    <row r="25" spans="1:34" ht="18.75" customHeight="1">
      <c r="A25" s="293">
        <v>19</v>
      </c>
      <c r="B25" s="293" t="s">
        <v>199</v>
      </c>
      <c r="C25" s="293" t="s">
        <v>677</v>
      </c>
      <c r="D25" s="293" t="s">
        <v>697</v>
      </c>
      <c r="E25" s="293" t="s">
        <v>698</v>
      </c>
      <c r="F25" s="301" t="s">
        <v>688</v>
      </c>
      <c r="G25" s="301" t="s">
        <v>699</v>
      </c>
      <c r="H25" s="301" t="s">
        <v>643</v>
      </c>
      <c r="I25" s="300" t="s">
        <v>700</v>
      </c>
      <c r="J25" s="300" t="s">
        <v>708</v>
      </c>
      <c r="K25" s="299" t="s">
        <v>672</v>
      </c>
      <c r="L25" s="293">
        <v>2016</v>
      </c>
      <c r="M25" s="298" t="s">
        <v>673</v>
      </c>
      <c r="N25" s="297" t="s">
        <v>673</v>
      </c>
      <c r="O25" s="297" t="s">
        <v>673</v>
      </c>
      <c r="P25" s="296" t="s">
        <v>673</v>
      </c>
      <c r="Q25" s="296" t="s">
        <v>673</v>
      </c>
      <c r="R25" s="296" t="s">
        <v>673</v>
      </c>
      <c r="S25" s="296" t="s">
        <v>673</v>
      </c>
      <c r="T25" s="296" t="s">
        <v>673</v>
      </c>
      <c r="U25" s="296" t="s">
        <v>673</v>
      </c>
      <c r="V25" s="296">
        <v>88952.583472452156</v>
      </c>
      <c r="W25" s="296">
        <v>62891.527030267047</v>
      </c>
      <c r="X25" s="296" t="s">
        <v>673</v>
      </c>
      <c r="Y25" s="295" t="s">
        <v>674</v>
      </c>
      <c r="Z25" s="295" t="s">
        <v>674</v>
      </c>
      <c r="AA25" s="295" t="s">
        <v>673</v>
      </c>
      <c r="AB25" s="295" t="s">
        <v>673</v>
      </c>
      <c r="AC25" s="295" t="s">
        <v>673</v>
      </c>
      <c r="AD25" s="295" t="s">
        <v>673</v>
      </c>
      <c r="AE25" s="295" t="s">
        <v>673</v>
      </c>
      <c r="AF25" s="294" t="s">
        <v>702</v>
      </c>
      <c r="AG25" s="294" t="s">
        <v>703</v>
      </c>
      <c r="AH25" s="294"/>
    </row>
    <row r="26" spans="1:34" ht="18.75" customHeight="1">
      <c r="A26" s="293">
        <v>20</v>
      </c>
      <c r="B26" s="293" t="s">
        <v>199</v>
      </c>
      <c r="C26" s="293" t="s">
        <v>677</v>
      </c>
      <c r="D26" s="293" t="s">
        <v>697</v>
      </c>
      <c r="E26" s="293" t="s">
        <v>698</v>
      </c>
      <c r="F26" s="301" t="s">
        <v>689</v>
      </c>
      <c r="G26" s="301" t="s">
        <v>699</v>
      </c>
      <c r="H26" s="301" t="s">
        <v>643</v>
      </c>
      <c r="I26" s="300" t="s">
        <v>700</v>
      </c>
      <c r="J26" s="300" t="s">
        <v>709</v>
      </c>
      <c r="K26" s="299" t="s">
        <v>672</v>
      </c>
      <c r="L26" s="293">
        <v>2016</v>
      </c>
      <c r="M26" s="298" t="s">
        <v>673</v>
      </c>
      <c r="N26" s="297" t="s">
        <v>673</v>
      </c>
      <c r="O26" s="297">
        <v>751133.82573231799</v>
      </c>
      <c r="P26" s="296">
        <v>689116.57</v>
      </c>
      <c r="Q26" s="296">
        <v>639962.0463006621</v>
      </c>
      <c r="R26" s="296">
        <v>231717.91702164069</v>
      </c>
      <c r="S26" s="296">
        <v>912666.99977461109</v>
      </c>
      <c r="T26" s="296">
        <v>993184.975081629</v>
      </c>
      <c r="U26" s="296">
        <v>1066271.7540828357</v>
      </c>
      <c r="V26" s="296">
        <v>24023.768480969236</v>
      </c>
      <c r="W26" s="296">
        <v>16747.158955923827</v>
      </c>
      <c r="X26" s="296">
        <v>52236.676972217399</v>
      </c>
      <c r="Y26" s="295" t="s">
        <v>674</v>
      </c>
      <c r="Z26" s="295" t="s">
        <v>674</v>
      </c>
      <c r="AA26" s="295">
        <v>72071.305442907702</v>
      </c>
      <c r="AB26" s="295" t="s">
        <v>673</v>
      </c>
      <c r="AC26" s="295" t="s">
        <v>673</v>
      </c>
      <c r="AD26" s="295" t="s">
        <v>673</v>
      </c>
      <c r="AE26" s="295" t="s">
        <v>673</v>
      </c>
      <c r="AF26" s="294" t="s">
        <v>702</v>
      </c>
      <c r="AG26" s="294" t="s">
        <v>703</v>
      </c>
      <c r="AH26" s="294" t="s">
        <v>710</v>
      </c>
    </row>
    <row r="27" spans="1:34" ht="18.75" customHeight="1">
      <c r="A27" s="293">
        <v>21</v>
      </c>
      <c r="B27" s="293" t="s">
        <v>199</v>
      </c>
      <c r="C27" s="293" t="s">
        <v>677</v>
      </c>
      <c r="D27" s="293" t="s">
        <v>697</v>
      </c>
      <c r="E27" s="293" t="s">
        <v>698</v>
      </c>
      <c r="F27" s="301" t="s">
        <v>692</v>
      </c>
      <c r="G27" s="301" t="s">
        <v>699</v>
      </c>
      <c r="H27" s="301" t="s">
        <v>643</v>
      </c>
      <c r="I27" s="300" t="s">
        <v>700</v>
      </c>
      <c r="J27" s="300" t="s">
        <v>711</v>
      </c>
      <c r="K27" s="299" t="s">
        <v>672</v>
      </c>
      <c r="L27" s="293">
        <v>2016</v>
      </c>
      <c r="M27" s="298" t="s">
        <v>673</v>
      </c>
      <c r="N27" s="297" t="s">
        <v>673</v>
      </c>
      <c r="O27" s="297">
        <v>513000.93</v>
      </c>
      <c r="P27" s="296">
        <v>502405.61</v>
      </c>
      <c r="Q27" s="296">
        <v>578737.27444828243</v>
      </c>
      <c r="R27" s="296">
        <v>205010.86872906907</v>
      </c>
      <c r="S27" s="296">
        <v>611105.48035053024</v>
      </c>
      <c r="T27" s="296">
        <v>664323.90995014796</v>
      </c>
      <c r="U27" s="296">
        <v>712620.31249105942</v>
      </c>
      <c r="V27" s="296">
        <v>16523.953969842019</v>
      </c>
      <c r="W27" s="296">
        <v>11546.228846352407</v>
      </c>
      <c r="X27" s="296">
        <v>40766.760797776682</v>
      </c>
      <c r="Y27" s="295" t="s">
        <v>674</v>
      </c>
      <c r="Z27" s="295" t="s">
        <v>674</v>
      </c>
      <c r="AA27" s="295">
        <v>49571.861909526058</v>
      </c>
      <c r="AB27" s="295" t="s">
        <v>673</v>
      </c>
      <c r="AC27" s="295" t="s">
        <v>673</v>
      </c>
      <c r="AD27" s="295" t="s">
        <v>673</v>
      </c>
      <c r="AE27" s="295" t="s">
        <v>673</v>
      </c>
      <c r="AF27" s="294" t="s">
        <v>702</v>
      </c>
      <c r="AG27" s="294" t="s">
        <v>703</v>
      </c>
      <c r="AH27" s="294" t="s">
        <v>712</v>
      </c>
    </row>
    <row r="28" spans="1:34" ht="18.75" customHeight="1">
      <c r="A28" s="293">
        <v>22</v>
      </c>
      <c r="B28" s="293" t="s">
        <v>199</v>
      </c>
      <c r="C28" s="293" t="s">
        <v>677</v>
      </c>
      <c r="D28" s="293" t="s">
        <v>697</v>
      </c>
      <c r="E28" s="293" t="s">
        <v>698</v>
      </c>
      <c r="F28" s="301" t="s">
        <v>693</v>
      </c>
      <c r="G28" s="301" t="s">
        <v>699</v>
      </c>
      <c r="H28" s="301" t="s">
        <v>643</v>
      </c>
      <c r="I28" s="300" t="s">
        <v>700</v>
      </c>
      <c r="J28" s="300" t="s">
        <v>713</v>
      </c>
      <c r="K28" s="299" t="s">
        <v>672</v>
      </c>
      <c r="L28" s="293">
        <v>2016</v>
      </c>
      <c r="M28" s="298" t="s">
        <v>673</v>
      </c>
      <c r="N28" s="297" t="s">
        <v>673</v>
      </c>
      <c r="O28" s="297">
        <v>4023262366.0787501</v>
      </c>
      <c r="P28" s="296">
        <v>4199577342.4000001</v>
      </c>
      <c r="Q28" s="296">
        <v>4032170879.7335825</v>
      </c>
      <c r="R28" s="296">
        <v>1504083343.2224104</v>
      </c>
      <c r="S28" s="296">
        <v>4122373098.9220095</v>
      </c>
      <c r="T28" s="296">
        <v>4365536820.012907</v>
      </c>
      <c r="U28" s="296">
        <v>4570117841.0907764</v>
      </c>
      <c r="V28" s="296">
        <v>120346045.04364803</v>
      </c>
      <c r="W28" s="296">
        <v>82904568.807928279</v>
      </c>
      <c r="X28" s="296">
        <v>237237906.99550781</v>
      </c>
      <c r="Y28" s="295" t="s">
        <v>674</v>
      </c>
      <c r="Z28" s="295" t="s">
        <v>674</v>
      </c>
      <c r="AA28" s="295">
        <v>361038135.13094413</v>
      </c>
      <c r="AB28" s="295">
        <v>1032596899.637681</v>
      </c>
      <c r="AC28" s="295">
        <v>1017815459.4642496</v>
      </c>
      <c r="AD28" s="295">
        <v>983473440.49439955</v>
      </c>
      <c r="AE28" s="295">
        <v>972776029.47792244</v>
      </c>
      <c r="AF28" s="294" t="s">
        <v>702</v>
      </c>
      <c r="AG28" s="294" t="s">
        <v>703</v>
      </c>
      <c r="AH28" s="294" t="s">
        <v>714</v>
      </c>
    </row>
    <row r="29" spans="1:34" ht="18.75" customHeight="1">
      <c r="A29" s="293">
        <v>23</v>
      </c>
      <c r="B29" s="293" t="s">
        <v>199</v>
      </c>
      <c r="C29" s="293" t="s">
        <v>677</v>
      </c>
      <c r="D29" s="293" t="s">
        <v>697</v>
      </c>
      <c r="E29" s="293" t="s">
        <v>698</v>
      </c>
      <c r="F29" s="301" t="s">
        <v>694</v>
      </c>
      <c r="G29" s="301" t="s">
        <v>699</v>
      </c>
      <c r="H29" s="301" t="s">
        <v>643</v>
      </c>
      <c r="I29" s="300" t="s">
        <v>700</v>
      </c>
      <c r="J29" s="300" t="s">
        <v>715</v>
      </c>
      <c r="K29" s="299" t="s">
        <v>672</v>
      </c>
      <c r="L29" s="293">
        <v>2016</v>
      </c>
      <c r="M29" s="298" t="s">
        <v>673</v>
      </c>
      <c r="N29" s="297" t="s">
        <v>673</v>
      </c>
      <c r="O29" s="297">
        <v>2774586308.76125</v>
      </c>
      <c r="P29" s="296">
        <v>3072843658.8499999</v>
      </c>
      <c r="Q29" s="296">
        <v>3649041399.7545242</v>
      </c>
      <c r="R29" s="296">
        <v>1338725436.9777763</v>
      </c>
      <c r="S29" s="296">
        <v>2860097441.9159732</v>
      </c>
      <c r="T29" s="296">
        <v>3025499235.6446776</v>
      </c>
      <c r="U29" s="296">
        <v>3164127763.3894</v>
      </c>
      <c r="V29" s="296">
        <v>84141727.295976043</v>
      </c>
      <c r="W29" s="296">
        <v>57999711.82367938</v>
      </c>
      <c r="X29" s="296">
        <v>187401259.89235726</v>
      </c>
      <c r="Y29" s="295" t="s">
        <v>674</v>
      </c>
      <c r="Z29" s="295" t="s">
        <v>674</v>
      </c>
      <c r="AA29" s="295">
        <v>252425181.88792813</v>
      </c>
      <c r="AB29" s="295">
        <v>660972356.48274446</v>
      </c>
      <c r="AC29" s="295">
        <v>659524763.85653162</v>
      </c>
      <c r="AD29" s="295">
        <v>627132188.09292364</v>
      </c>
      <c r="AE29" s="295">
        <v>597904121.55119598</v>
      </c>
      <c r="AF29" s="294" t="s">
        <v>702</v>
      </c>
      <c r="AG29" s="294" t="s">
        <v>703</v>
      </c>
      <c r="AH29" s="294" t="s">
        <v>716</v>
      </c>
    </row>
    <row r="30" spans="1:34" ht="18.75" customHeight="1">
      <c r="A30" s="293">
        <v>24</v>
      </c>
      <c r="B30" s="293" t="s">
        <v>199</v>
      </c>
      <c r="C30" s="293" t="s">
        <v>677</v>
      </c>
      <c r="D30" s="293" t="s">
        <v>697</v>
      </c>
      <c r="E30" s="293" t="s">
        <v>698</v>
      </c>
      <c r="F30" s="301" t="s">
        <v>695</v>
      </c>
      <c r="G30" s="301" t="s">
        <v>699</v>
      </c>
      <c r="H30" s="301" t="s">
        <v>643</v>
      </c>
      <c r="I30" s="300" t="s">
        <v>700</v>
      </c>
      <c r="J30" s="300" t="s">
        <v>717</v>
      </c>
      <c r="K30" s="299" t="s">
        <v>672</v>
      </c>
      <c r="L30" s="293">
        <v>2016</v>
      </c>
      <c r="M30" s="298" t="s">
        <v>673</v>
      </c>
      <c r="N30" s="297" t="s">
        <v>673</v>
      </c>
      <c r="O30" s="297" t="s">
        <v>673</v>
      </c>
      <c r="P30" s="296" t="s">
        <v>673</v>
      </c>
      <c r="Q30" s="296" t="s">
        <v>673</v>
      </c>
      <c r="R30" s="296" t="s">
        <v>673</v>
      </c>
      <c r="S30" s="296" t="s">
        <v>673</v>
      </c>
      <c r="T30" s="296" t="s">
        <v>673</v>
      </c>
      <c r="U30" s="296" t="s">
        <v>673</v>
      </c>
      <c r="V30" s="296">
        <v>237592.76925897948</v>
      </c>
      <c r="W30" s="296">
        <v>171238.35073850432</v>
      </c>
      <c r="X30" s="296" t="s">
        <v>673</v>
      </c>
      <c r="Y30" s="295" t="s">
        <v>674</v>
      </c>
      <c r="Z30" s="295" t="s">
        <v>674</v>
      </c>
      <c r="AA30" s="295" t="s">
        <v>673</v>
      </c>
      <c r="AB30" s="295" t="s">
        <v>673</v>
      </c>
      <c r="AC30" s="295" t="s">
        <v>673</v>
      </c>
      <c r="AD30" s="295" t="s">
        <v>673</v>
      </c>
      <c r="AE30" s="295" t="s">
        <v>673</v>
      </c>
      <c r="AF30" s="294" t="s">
        <v>702</v>
      </c>
      <c r="AG30" s="294" t="s">
        <v>703</v>
      </c>
      <c r="AH30" s="294"/>
    </row>
    <row r="31" spans="1:34" ht="18.75" customHeight="1">
      <c r="A31" s="293">
        <v>25</v>
      </c>
      <c r="B31" s="293" t="s">
        <v>199</v>
      </c>
      <c r="C31" s="293" t="s">
        <v>677</v>
      </c>
      <c r="D31" s="293" t="s">
        <v>697</v>
      </c>
      <c r="E31" s="293" t="s">
        <v>698</v>
      </c>
      <c r="F31" s="301" t="s">
        <v>696</v>
      </c>
      <c r="G31" s="301" t="s">
        <v>699</v>
      </c>
      <c r="H31" s="301" t="s">
        <v>643</v>
      </c>
      <c r="I31" s="300" t="s">
        <v>700</v>
      </c>
      <c r="J31" s="300" t="s">
        <v>718</v>
      </c>
      <c r="K31" s="299" t="s">
        <v>672</v>
      </c>
      <c r="L31" s="293">
        <v>2016</v>
      </c>
      <c r="M31" s="298" t="s">
        <v>673</v>
      </c>
      <c r="N31" s="297" t="s">
        <v>673</v>
      </c>
      <c r="O31" s="297" t="s">
        <v>673</v>
      </c>
      <c r="P31" s="296" t="s">
        <v>673</v>
      </c>
      <c r="Q31" s="296" t="s">
        <v>673</v>
      </c>
      <c r="R31" s="296" t="s">
        <v>673</v>
      </c>
      <c r="S31" s="296" t="s">
        <v>673</v>
      </c>
      <c r="T31" s="296" t="s">
        <v>673</v>
      </c>
      <c r="U31" s="296" t="s">
        <v>673</v>
      </c>
      <c r="V31" s="296">
        <v>95982.462087332271</v>
      </c>
      <c r="W31" s="296">
        <v>67861.813262191383</v>
      </c>
      <c r="X31" s="296" t="s">
        <v>673</v>
      </c>
      <c r="Y31" s="295" t="s">
        <v>674</v>
      </c>
      <c r="Z31" s="295" t="s">
        <v>674</v>
      </c>
      <c r="AA31" s="295" t="s">
        <v>673</v>
      </c>
      <c r="AB31" s="295" t="s">
        <v>673</v>
      </c>
      <c r="AC31" s="295" t="s">
        <v>673</v>
      </c>
      <c r="AD31" s="295" t="s">
        <v>673</v>
      </c>
      <c r="AE31" s="295" t="s">
        <v>673</v>
      </c>
      <c r="AF31" s="294" t="s">
        <v>702</v>
      </c>
      <c r="AG31" s="294" t="s">
        <v>703</v>
      </c>
      <c r="AH31" s="294"/>
    </row>
    <row r="32" spans="1:34" ht="18.75" customHeight="1">
      <c r="A32" s="293">
        <v>26</v>
      </c>
      <c r="B32" s="293" t="s">
        <v>199</v>
      </c>
      <c r="C32" s="293" t="s">
        <v>677</v>
      </c>
      <c r="D32" s="293" t="s">
        <v>719</v>
      </c>
      <c r="E32" s="293" t="s">
        <v>720</v>
      </c>
      <c r="F32" s="301" t="s">
        <v>679</v>
      </c>
      <c r="G32" s="301" t="s">
        <v>721</v>
      </c>
      <c r="H32" s="301" t="s">
        <v>643</v>
      </c>
      <c r="I32" s="300" t="s">
        <v>722</v>
      </c>
      <c r="J32" s="300" t="s">
        <v>723</v>
      </c>
      <c r="K32" s="299" t="s">
        <v>672</v>
      </c>
      <c r="L32" s="293">
        <v>2016</v>
      </c>
      <c r="M32" s="298" t="s">
        <v>673</v>
      </c>
      <c r="N32" s="297" t="s">
        <v>673</v>
      </c>
      <c r="O32" s="297">
        <v>113189.96</v>
      </c>
      <c r="P32" s="296">
        <v>132689.78</v>
      </c>
      <c r="Q32" s="296">
        <v>3106.1059556682312</v>
      </c>
      <c r="R32" s="296">
        <v>2016.481558062048</v>
      </c>
      <c r="S32" s="296">
        <v>139774.62649990193</v>
      </c>
      <c r="T32" s="296">
        <v>153230.98893295333</v>
      </c>
      <c r="U32" s="296">
        <v>165590.02206596019</v>
      </c>
      <c r="V32" s="296">
        <v>2232.4287864108783</v>
      </c>
      <c r="W32" s="296">
        <v>1556.243758068998</v>
      </c>
      <c r="X32" s="296">
        <v>2024.2863310747077</v>
      </c>
      <c r="Y32" s="295" t="s">
        <v>674</v>
      </c>
      <c r="Z32" s="295" t="s">
        <v>674</v>
      </c>
      <c r="AA32" s="295">
        <v>6697.2863592326348</v>
      </c>
      <c r="AB32" s="295">
        <v>6555.2532644552975</v>
      </c>
      <c r="AC32" s="295">
        <v>6338.6827909491567</v>
      </c>
      <c r="AD32" s="295">
        <v>4599.4379282573009</v>
      </c>
      <c r="AE32" s="295">
        <v>275.57548645861618</v>
      </c>
      <c r="AF32" s="294" t="s">
        <v>702</v>
      </c>
      <c r="AG32" s="294" t="s">
        <v>724</v>
      </c>
      <c r="AH32" s="294" t="s">
        <v>725</v>
      </c>
    </row>
    <row r="33" spans="1:34" ht="18.75" customHeight="1">
      <c r="A33" s="293">
        <v>27</v>
      </c>
      <c r="B33" s="293" t="s">
        <v>199</v>
      </c>
      <c r="C33" s="293" t="s">
        <v>677</v>
      </c>
      <c r="D33" s="293" t="s">
        <v>719</v>
      </c>
      <c r="E33" s="293" t="s">
        <v>720</v>
      </c>
      <c r="F33" s="301" t="s">
        <v>684</v>
      </c>
      <c r="G33" s="301" t="s">
        <v>721</v>
      </c>
      <c r="H33" s="301" t="s">
        <v>643</v>
      </c>
      <c r="I33" s="300" t="s">
        <v>722</v>
      </c>
      <c r="J33" s="300" t="s">
        <v>726</v>
      </c>
      <c r="K33" s="299" t="s">
        <v>672</v>
      </c>
      <c r="L33" s="293">
        <v>2016</v>
      </c>
      <c r="M33" s="298" t="s">
        <v>673</v>
      </c>
      <c r="N33" s="297" t="s">
        <v>673</v>
      </c>
      <c r="O33" s="297">
        <v>85445.01</v>
      </c>
      <c r="P33" s="296">
        <v>92110.14</v>
      </c>
      <c r="Q33" s="296">
        <v>2795.4953629108595</v>
      </c>
      <c r="R33" s="296">
        <v>2698.5593703760687</v>
      </c>
      <c r="S33" s="296">
        <v>730374.61352015915</v>
      </c>
      <c r="T33" s="296">
        <v>793979.65585863579</v>
      </c>
      <c r="U33" s="296">
        <v>851702.04172236391</v>
      </c>
      <c r="V33" s="296">
        <v>1550.6196463249403</v>
      </c>
      <c r="W33" s="296">
        <v>1083.506364323827</v>
      </c>
      <c r="X33" s="296">
        <v>1583.8662295870099</v>
      </c>
      <c r="Y33" s="295" t="s">
        <v>674</v>
      </c>
      <c r="Z33" s="295" t="s">
        <v>674</v>
      </c>
      <c r="AA33" s="295">
        <v>4651.8589389748213</v>
      </c>
      <c r="AB33" s="295">
        <v>5571.9652747870041</v>
      </c>
      <c r="AC33" s="295">
        <v>5387.8803723067831</v>
      </c>
      <c r="AD33" s="295">
        <v>3909.5222390187027</v>
      </c>
      <c r="AE33" s="295">
        <v>234.23916348982391</v>
      </c>
      <c r="AF33" s="294" t="s">
        <v>702</v>
      </c>
      <c r="AG33" s="294" t="s">
        <v>724</v>
      </c>
      <c r="AH33" s="294" t="s">
        <v>725</v>
      </c>
    </row>
    <row r="34" spans="1:34" ht="18.75" customHeight="1">
      <c r="A34" s="293">
        <v>28</v>
      </c>
      <c r="B34" s="293" t="s">
        <v>199</v>
      </c>
      <c r="C34" s="293" t="s">
        <v>677</v>
      </c>
      <c r="D34" s="293" t="s">
        <v>719</v>
      </c>
      <c r="E34" s="293" t="s">
        <v>720</v>
      </c>
      <c r="F34" s="301" t="s">
        <v>685</v>
      </c>
      <c r="G34" s="301" t="s">
        <v>721</v>
      </c>
      <c r="H34" s="301" t="s">
        <v>643</v>
      </c>
      <c r="I34" s="300" t="s">
        <v>722</v>
      </c>
      <c r="J34" s="300" t="s">
        <v>727</v>
      </c>
      <c r="K34" s="299" t="s">
        <v>672</v>
      </c>
      <c r="L34" s="293">
        <v>2016</v>
      </c>
      <c r="M34" s="298" t="s">
        <v>673</v>
      </c>
      <c r="N34" s="297" t="s">
        <v>673</v>
      </c>
      <c r="O34" s="297">
        <v>589112326.54999995</v>
      </c>
      <c r="P34" s="296">
        <v>657708953.50491703</v>
      </c>
      <c r="Q34" s="296">
        <v>8393847.3536196947</v>
      </c>
      <c r="R34" s="296">
        <v>4923576.4481479852</v>
      </c>
      <c r="S34" s="296">
        <v>576060580.72978032</v>
      </c>
      <c r="T34" s="296">
        <v>613826169.22438931</v>
      </c>
      <c r="U34" s="296">
        <v>646304989.02868021</v>
      </c>
      <c r="V34" s="296">
        <v>10978834.518172342</v>
      </c>
      <c r="W34" s="296">
        <v>7563152.9180087335</v>
      </c>
      <c r="X34" s="296">
        <v>3239895.9475964219</v>
      </c>
      <c r="Y34" s="295" t="s">
        <v>674</v>
      </c>
      <c r="Z34" s="295" t="s">
        <v>674</v>
      </c>
      <c r="AA34" s="295">
        <v>32936503.554517027</v>
      </c>
      <c r="AB34" s="295">
        <v>40213123.523419961</v>
      </c>
      <c r="AC34" s="295">
        <v>40934159.535074279</v>
      </c>
      <c r="AD34" s="295">
        <v>32793181.899382789</v>
      </c>
      <c r="AE34" s="295">
        <v>648313.11065705179</v>
      </c>
      <c r="AF34" s="294" t="s">
        <v>702</v>
      </c>
      <c r="AG34" s="294" t="s">
        <v>724</v>
      </c>
      <c r="AH34" s="294" t="s">
        <v>725</v>
      </c>
    </row>
    <row r="35" spans="1:34" ht="18.75" customHeight="1">
      <c r="A35" s="293">
        <v>29</v>
      </c>
      <c r="B35" s="293" t="s">
        <v>199</v>
      </c>
      <c r="C35" s="293" t="s">
        <v>677</v>
      </c>
      <c r="D35" s="293" t="s">
        <v>719</v>
      </c>
      <c r="E35" s="293" t="s">
        <v>720</v>
      </c>
      <c r="F35" s="301" t="s">
        <v>686</v>
      </c>
      <c r="G35" s="301" t="s">
        <v>721</v>
      </c>
      <c r="H35" s="301" t="s">
        <v>643</v>
      </c>
      <c r="I35" s="300" t="s">
        <v>722</v>
      </c>
      <c r="J35" s="300" t="s">
        <v>728</v>
      </c>
      <c r="K35" s="299" t="s">
        <v>672</v>
      </c>
      <c r="L35" s="293">
        <v>2016</v>
      </c>
      <c r="M35" s="298" t="s">
        <v>673</v>
      </c>
      <c r="N35" s="297" t="s">
        <v>673</v>
      </c>
      <c r="O35" s="297">
        <v>452344193.41000003</v>
      </c>
      <c r="P35" s="296">
        <v>465588857.01999998</v>
      </c>
      <c r="Q35" s="296">
        <v>7554462.6306332471</v>
      </c>
      <c r="R35" s="296">
        <v>4156354.7550622211</v>
      </c>
      <c r="S35" s="296">
        <v>436521801.07960629</v>
      </c>
      <c r="T35" s="296">
        <v>466004403.20422155</v>
      </c>
      <c r="U35" s="296">
        <v>491504997.36157572</v>
      </c>
      <c r="V35" s="296">
        <v>7794019.1467232406</v>
      </c>
      <c r="W35" s="296">
        <v>5372493.279916374</v>
      </c>
      <c r="X35" s="296">
        <v>2754589.6278841365</v>
      </c>
      <c r="Y35" s="295" t="s">
        <v>674</v>
      </c>
      <c r="Z35" s="295" t="s">
        <v>674</v>
      </c>
      <c r="AA35" s="295">
        <v>23382057.440169722</v>
      </c>
      <c r="AB35" s="295">
        <v>32833169.588088576</v>
      </c>
      <c r="AC35" s="295">
        <v>33314966.15839773</v>
      </c>
      <c r="AD35" s="295">
        <v>26663924.213476893</v>
      </c>
      <c r="AE35" s="295">
        <v>551066.14405849401</v>
      </c>
      <c r="AF35" s="294" t="s">
        <v>702</v>
      </c>
      <c r="AG35" s="294" t="s">
        <v>724</v>
      </c>
      <c r="AH35" s="294" t="s">
        <v>725</v>
      </c>
    </row>
    <row r="36" spans="1:34" ht="18.75" customHeight="1">
      <c r="A36" s="293">
        <v>30</v>
      </c>
      <c r="B36" s="293" t="s">
        <v>199</v>
      </c>
      <c r="C36" s="293" t="s">
        <v>677</v>
      </c>
      <c r="D36" s="293" t="s">
        <v>719</v>
      </c>
      <c r="E36" s="293" t="s">
        <v>720</v>
      </c>
      <c r="F36" s="301" t="s">
        <v>687</v>
      </c>
      <c r="G36" s="301" t="s">
        <v>721</v>
      </c>
      <c r="H36" s="301" t="s">
        <v>643</v>
      </c>
      <c r="I36" s="300" t="s">
        <v>722</v>
      </c>
      <c r="J36" s="300" t="s">
        <v>729</v>
      </c>
      <c r="K36" s="299" t="s">
        <v>672</v>
      </c>
      <c r="L36" s="293">
        <v>2016</v>
      </c>
      <c r="M36" s="298" t="s">
        <v>673</v>
      </c>
      <c r="N36" s="297" t="s">
        <v>673</v>
      </c>
      <c r="O36" s="297" t="s">
        <v>673</v>
      </c>
      <c r="P36" s="296" t="s">
        <v>673</v>
      </c>
      <c r="Q36" s="296" t="s">
        <v>673</v>
      </c>
      <c r="R36" s="296" t="s">
        <v>673</v>
      </c>
      <c r="S36" s="296" t="s">
        <v>673</v>
      </c>
      <c r="T36" s="296" t="s">
        <v>673</v>
      </c>
      <c r="U36" s="296" t="s">
        <v>673</v>
      </c>
      <c r="V36" s="296">
        <v>112277.94021704188</v>
      </c>
      <c r="W36" s="296">
        <v>80921.188666839051</v>
      </c>
      <c r="X36" s="296" t="s">
        <v>673</v>
      </c>
      <c r="Y36" s="295" t="s">
        <v>674</v>
      </c>
      <c r="Z36" s="295" t="s">
        <v>674</v>
      </c>
      <c r="AA36" s="295" t="s">
        <v>673</v>
      </c>
      <c r="AB36" s="295" t="s">
        <v>673</v>
      </c>
      <c r="AC36" s="295" t="s">
        <v>673</v>
      </c>
      <c r="AD36" s="295" t="s">
        <v>673</v>
      </c>
      <c r="AE36" s="295" t="s">
        <v>673</v>
      </c>
      <c r="AF36" s="294" t="s">
        <v>702</v>
      </c>
      <c r="AG36" s="294" t="s">
        <v>724</v>
      </c>
      <c r="AH36" s="294" t="s">
        <v>725</v>
      </c>
    </row>
    <row r="37" spans="1:34" ht="18.75" customHeight="1">
      <c r="A37" s="293">
        <v>31</v>
      </c>
      <c r="B37" s="293" t="s">
        <v>199</v>
      </c>
      <c r="C37" s="293" t="s">
        <v>677</v>
      </c>
      <c r="D37" s="293" t="s">
        <v>719</v>
      </c>
      <c r="E37" s="293" t="s">
        <v>720</v>
      </c>
      <c r="F37" s="301" t="s">
        <v>688</v>
      </c>
      <c r="G37" s="301" t="s">
        <v>721</v>
      </c>
      <c r="H37" s="301" t="s">
        <v>643</v>
      </c>
      <c r="I37" s="300" t="s">
        <v>722</v>
      </c>
      <c r="J37" s="300" t="s">
        <v>730</v>
      </c>
      <c r="K37" s="299" t="s">
        <v>672</v>
      </c>
      <c r="L37" s="293">
        <v>2016</v>
      </c>
      <c r="M37" s="298" t="s">
        <v>673</v>
      </c>
      <c r="N37" s="297" t="s">
        <v>673</v>
      </c>
      <c r="O37" s="297" t="s">
        <v>673</v>
      </c>
      <c r="P37" s="296" t="s">
        <v>673</v>
      </c>
      <c r="Q37" s="296" t="s">
        <v>673</v>
      </c>
      <c r="R37" s="296" t="s">
        <v>673</v>
      </c>
      <c r="S37" s="296" t="s">
        <v>673</v>
      </c>
      <c r="T37" s="296" t="s">
        <v>673</v>
      </c>
      <c r="U37" s="296" t="s">
        <v>673</v>
      </c>
      <c r="V37" s="296">
        <v>88952.583472452156</v>
      </c>
      <c r="W37" s="296">
        <v>62891.527030267047</v>
      </c>
      <c r="X37" s="296" t="s">
        <v>673</v>
      </c>
      <c r="Y37" s="295" t="s">
        <v>674</v>
      </c>
      <c r="Z37" s="295" t="s">
        <v>674</v>
      </c>
      <c r="AA37" s="295" t="s">
        <v>673</v>
      </c>
      <c r="AB37" s="295" t="s">
        <v>673</v>
      </c>
      <c r="AC37" s="295" t="s">
        <v>673</v>
      </c>
      <c r="AD37" s="295" t="s">
        <v>673</v>
      </c>
      <c r="AE37" s="295" t="s">
        <v>673</v>
      </c>
      <c r="AF37" s="294" t="s">
        <v>702</v>
      </c>
      <c r="AG37" s="294" t="s">
        <v>724</v>
      </c>
      <c r="AH37" s="294" t="s">
        <v>725</v>
      </c>
    </row>
    <row r="38" spans="1:34" ht="18.75" customHeight="1">
      <c r="A38" s="293">
        <v>32</v>
      </c>
      <c r="B38" s="293" t="s">
        <v>199</v>
      </c>
      <c r="C38" s="293" t="s">
        <v>677</v>
      </c>
      <c r="D38" s="293" t="s">
        <v>719</v>
      </c>
      <c r="E38" s="293" t="s">
        <v>720</v>
      </c>
      <c r="F38" s="301" t="s">
        <v>689</v>
      </c>
      <c r="G38" s="301" t="s">
        <v>721</v>
      </c>
      <c r="H38" s="301" t="s">
        <v>643</v>
      </c>
      <c r="I38" s="300" t="s">
        <v>722</v>
      </c>
      <c r="J38" s="300" t="s">
        <v>731</v>
      </c>
      <c r="K38" s="299" t="s">
        <v>672</v>
      </c>
      <c r="L38" s="293">
        <v>2016</v>
      </c>
      <c r="M38" s="298" t="s">
        <v>673</v>
      </c>
      <c r="N38" s="297" t="s">
        <v>673</v>
      </c>
      <c r="O38" s="297">
        <v>889797.66</v>
      </c>
      <c r="P38" s="296">
        <v>916349.54035824398</v>
      </c>
      <c r="Q38" s="296">
        <v>11499.106546304049</v>
      </c>
      <c r="R38" s="296">
        <v>10136.808414858067</v>
      </c>
      <c r="S38" s="296">
        <v>1081150.83216619</v>
      </c>
      <c r="T38" s="296">
        <v>1176532.9113133678</v>
      </c>
      <c r="U38" s="296">
        <v>1263111.9504996373</v>
      </c>
      <c r="V38" s="296">
        <v>24023.768480969251</v>
      </c>
      <c r="W38" s="296">
        <v>16747.158955923838</v>
      </c>
      <c r="X38" s="296">
        <v>7311.9634105416881</v>
      </c>
      <c r="Y38" s="295" t="s">
        <v>674</v>
      </c>
      <c r="Z38" s="295" t="s">
        <v>674</v>
      </c>
      <c r="AA38" s="295">
        <v>72071.30544290776</v>
      </c>
      <c r="AB38" s="295" t="s">
        <v>673</v>
      </c>
      <c r="AC38" s="295" t="s">
        <v>673</v>
      </c>
      <c r="AD38" s="295" t="s">
        <v>673</v>
      </c>
      <c r="AE38" s="295" t="s">
        <v>673</v>
      </c>
      <c r="AF38" s="294" t="s">
        <v>702</v>
      </c>
      <c r="AG38" s="294" t="s">
        <v>724</v>
      </c>
      <c r="AH38" s="294" t="s">
        <v>732</v>
      </c>
    </row>
    <row r="39" spans="1:34" ht="18.75" customHeight="1">
      <c r="A39" s="293">
        <v>33</v>
      </c>
      <c r="B39" s="293" t="s">
        <v>199</v>
      </c>
      <c r="C39" s="293" t="s">
        <v>677</v>
      </c>
      <c r="D39" s="293" t="s">
        <v>719</v>
      </c>
      <c r="E39" s="293" t="s">
        <v>720</v>
      </c>
      <c r="F39" s="301" t="s">
        <v>692</v>
      </c>
      <c r="G39" s="301" t="s">
        <v>721</v>
      </c>
      <c r="H39" s="301" t="s">
        <v>643</v>
      </c>
      <c r="I39" s="300" t="s">
        <v>722</v>
      </c>
      <c r="J39" s="300" t="s">
        <v>733</v>
      </c>
      <c r="K39" s="299" t="s">
        <v>672</v>
      </c>
      <c r="L39" s="293">
        <v>2016</v>
      </c>
      <c r="M39" s="298" t="s">
        <v>673</v>
      </c>
      <c r="N39" s="297" t="s">
        <v>673</v>
      </c>
      <c r="O39" s="297">
        <v>613123.05000000005</v>
      </c>
      <c r="P39" s="296">
        <v>668688.41</v>
      </c>
      <c r="Q39" s="296">
        <v>10349.195908490638</v>
      </c>
      <c r="R39" s="296">
        <v>9123.1277985641027</v>
      </c>
      <c r="S39" s="296">
        <v>730374.61352015915</v>
      </c>
      <c r="T39" s="296">
        <v>793979.65585863579</v>
      </c>
      <c r="U39" s="296">
        <v>851702.04172236391</v>
      </c>
      <c r="V39" s="296">
        <v>16523.953969842005</v>
      </c>
      <c r="W39" s="296">
        <v>11546.2288463524</v>
      </c>
      <c r="X39" s="296">
        <v>6580.7672344480879</v>
      </c>
      <c r="Y39" s="295" t="s">
        <v>674</v>
      </c>
      <c r="Z39" s="295" t="s">
        <v>674</v>
      </c>
      <c r="AA39" s="295">
        <v>49571.861909526015</v>
      </c>
      <c r="AB39" s="295" t="s">
        <v>673</v>
      </c>
      <c r="AC39" s="295" t="s">
        <v>673</v>
      </c>
      <c r="AD39" s="295" t="s">
        <v>673</v>
      </c>
      <c r="AE39" s="295" t="s">
        <v>673</v>
      </c>
      <c r="AF39" s="294" t="s">
        <v>702</v>
      </c>
      <c r="AG39" s="294" t="s">
        <v>724</v>
      </c>
      <c r="AH39" s="294" t="s">
        <v>734</v>
      </c>
    </row>
    <row r="40" spans="1:34" ht="18.75" customHeight="1">
      <c r="A40" s="293">
        <v>34</v>
      </c>
      <c r="B40" s="293" t="s">
        <v>199</v>
      </c>
      <c r="C40" s="293" t="s">
        <v>677</v>
      </c>
      <c r="D40" s="293" t="s">
        <v>719</v>
      </c>
      <c r="E40" s="293" t="s">
        <v>720</v>
      </c>
      <c r="F40" s="301" t="s">
        <v>693</v>
      </c>
      <c r="G40" s="301" t="s">
        <v>721</v>
      </c>
      <c r="H40" s="301" t="s">
        <v>643</v>
      </c>
      <c r="I40" s="300" t="s">
        <v>722</v>
      </c>
      <c r="J40" s="300" t="s">
        <v>735</v>
      </c>
      <c r="K40" s="299" t="s">
        <v>672</v>
      </c>
      <c r="L40" s="293">
        <v>2016</v>
      </c>
      <c r="M40" s="298" t="s">
        <v>673</v>
      </c>
      <c r="N40" s="297" t="s">
        <v>673</v>
      </c>
      <c r="O40" s="297">
        <v>4653473624.2700005</v>
      </c>
      <c r="P40" s="296">
        <v>5574601257.0500002</v>
      </c>
      <c r="Q40" s="296">
        <v>65309231.733082525</v>
      </c>
      <c r="R40" s="296">
        <v>34871935.400744855</v>
      </c>
      <c r="S40" s="296">
        <v>4768109245.6146984</v>
      </c>
      <c r="T40" s="296">
        <v>5049362581.7173357</v>
      </c>
      <c r="U40" s="296">
        <v>5285989552.3168106</v>
      </c>
      <c r="V40" s="296">
        <v>120346045.04364786</v>
      </c>
      <c r="W40" s="296">
        <v>82904568.80792816</v>
      </c>
      <c r="X40" s="296">
        <v>19623162.080229748</v>
      </c>
      <c r="Y40" s="295" t="s">
        <v>674</v>
      </c>
      <c r="Z40" s="295" t="s">
        <v>674</v>
      </c>
      <c r="AA40" s="295">
        <v>361038135.13094354</v>
      </c>
      <c r="AB40" s="295">
        <v>512989320.5036844</v>
      </c>
      <c r="AC40" s="295">
        <v>470491326.81896114</v>
      </c>
      <c r="AD40" s="295">
        <v>329875108.44820601</v>
      </c>
      <c r="AE40" s="295">
        <v>9724696.6598557755</v>
      </c>
      <c r="AF40" s="294" t="s">
        <v>702</v>
      </c>
      <c r="AG40" s="294" t="s">
        <v>724</v>
      </c>
      <c r="AH40" s="294" t="s">
        <v>736</v>
      </c>
    </row>
    <row r="41" spans="1:34" ht="18.75" customHeight="1">
      <c r="A41" s="293">
        <v>35</v>
      </c>
      <c r="B41" s="293" t="s">
        <v>199</v>
      </c>
      <c r="C41" s="293" t="s">
        <v>677</v>
      </c>
      <c r="D41" s="293" t="s">
        <v>719</v>
      </c>
      <c r="E41" s="293" t="s">
        <v>720</v>
      </c>
      <c r="F41" s="301" t="s">
        <v>694</v>
      </c>
      <c r="G41" s="301" t="s">
        <v>721</v>
      </c>
      <c r="H41" s="301" t="s">
        <v>643</v>
      </c>
      <c r="I41" s="300" t="s">
        <v>722</v>
      </c>
      <c r="J41" s="300" t="s">
        <v>737</v>
      </c>
      <c r="K41" s="299" t="s">
        <v>672</v>
      </c>
      <c r="L41" s="293">
        <v>2016</v>
      </c>
      <c r="M41" s="298" t="s">
        <v>673</v>
      </c>
      <c r="N41" s="297" t="s">
        <v>673</v>
      </c>
      <c r="O41" s="297">
        <v>3238836547.7800002</v>
      </c>
      <c r="P41" s="296">
        <v>4072958779.4029899</v>
      </c>
      <c r="Q41" s="296">
        <v>58778308.637712598</v>
      </c>
      <c r="R41" s="296">
        <v>31058661.822126448</v>
      </c>
      <c r="S41" s="296">
        <v>3338655602.7609391</v>
      </c>
      <c r="T41" s="296">
        <v>3531732809.5882416</v>
      </c>
      <c r="U41" s="296">
        <v>3693556985.2524686</v>
      </c>
      <c r="V41" s="296">
        <v>84141727.295975745</v>
      </c>
      <c r="W41" s="296">
        <v>57999711.823679179</v>
      </c>
      <c r="X41" s="296">
        <v>17660846.30620496</v>
      </c>
      <c r="Y41" s="295" t="s">
        <v>674</v>
      </c>
      <c r="Z41" s="295" t="s">
        <v>674</v>
      </c>
      <c r="AA41" s="295">
        <v>252425181.88792723</v>
      </c>
      <c r="AB41" s="295">
        <v>422731267.21102417</v>
      </c>
      <c r="AC41" s="295">
        <v>386204828.31300151</v>
      </c>
      <c r="AD41" s="295">
        <v>269961809.91743332</v>
      </c>
      <c r="AE41" s="295">
        <v>8265992.1608774066</v>
      </c>
      <c r="AF41" s="294" t="s">
        <v>702</v>
      </c>
      <c r="AG41" s="294" t="s">
        <v>724</v>
      </c>
      <c r="AH41" s="294" t="s">
        <v>738</v>
      </c>
    </row>
    <row r="42" spans="1:34" ht="18.75" customHeight="1">
      <c r="A42" s="293">
        <v>36</v>
      </c>
      <c r="B42" s="293" t="s">
        <v>199</v>
      </c>
      <c r="C42" s="293" t="s">
        <v>677</v>
      </c>
      <c r="D42" s="293" t="s">
        <v>719</v>
      </c>
      <c r="E42" s="293" t="s">
        <v>720</v>
      </c>
      <c r="F42" s="301" t="s">
        <v>695</v>
      </c>
      <c r="G42" s="301" t="s">
        <v>721</v>
      </c>
      <c r="H42" s="301" t="s">
        <v>643</v>
      </c>
      <c r="I42" s="300" t="s">
        <v>722</v>
      </c>
      <c r="J42" s="300" t="s">
        <v>739</v>
      </c>
      <c r="K42" s="299" t="s">
        <v>672</v>
      </c>
      <c r="L42" s="293">
        <v>2016</v>
      </c>
      <c r="M42" s="298" t="s">
        <v>673</v>
      </c>
      <c r="N42" s="297" t="s">
        <v>673</v>
      </c>
      <c r="O42" s="297" t="s">
        <v>673</v>
      </c>
      <c r="P42" s="296" t="s">
        <v>673</v>
      </c>
      <c r="Q42" s="296" t="s">
        <v>673</v>
      </c>
      <c r="R42" s="296" t="s">
        <v>673</v>
      </c>
      <c r="S42" s="296" t="s">
        <v>673</v>
      </c>
      <c r="T42" s="296" t="s">
        <v>673</v>
      </c>
      <c r="U42" s="296" t="s">
        <v>673</v>
      </c>
      <c r="V42" s="296">
        <v>237592.76925897948</v>
      </c>
      <c r="W42" s="296">
        <v>171238.35073850432</v>
      </c>
      <c r="X42" s="296" t="s">
        <v>673</v>
      </c>
      <c r="Y42" s="295" t="s">
        <v>674</v>
      </c>
      <c r="Z42" s="295" t="s">
        <v>674</v>
      </c>
      <c r="AA42" s="295" t="s">
        <v>673</v>
      </c>
      <c r="AB42" s="295" t="s">
        <v>673</v>
      </c>
      <c r="AC42" s="295" t="s">
        <v>673</v>
      </c>
      <c r="AD42" s="295" t="s">
        <v>673</v>
      </c>
      <c r="AE42" s="295" t="s">
        <v>673</v>
      </c>
      <c r="AF42" s="294" t="s">
        <v>702</v>
      </c>
      <c r="AG42" s="294" t="s">
        <v>724</v>
      </c>
      <c r="AH42" s="294" t="s">
        <v>725</v>
      </c>
    </row>
    <row r="43" spans="1:34" ht="18.75" customHeight="1">
      <c r="A43" s="293">
        <v>37</v>
      </c>
      <c r="B43" s="293" t="s">
        <v>199</v>
      </c>
      <c r="C43" s="293" t="s">
        <v>677</v>
      </c>
      <c r="D43" s="293" t="s">
        <v>719</v>
      </c>
      <c r="E43" s="293" t="s">
        <v>720</v>
      </c>
      <c r="F43" s="301" t="s">
        <v>696</v>
      </c>
      <c r="G43" s="301" t="s">
        <v>721</v>
      </c>
      <c r="H43" s="301" t="s">
        <v>643</v>
      </c>
      <c r="I43" s="300" t="s">
        <v>722</v>
      </c>
      <c r="J43" s="300" t="s">
        <v>740</v>
      </c>
      <c r="K43" s="299" t="s">
        <v>672</v>
      </c>
      <c r="L43" s="293">
        <v>2016</v>
      </c>
      <c r="M43" s="298" t="s">
        <v>673</v>
      </c>
      <c r="N43" s="297" t="s">
        <v>673</v>
      </c>
      <c r="O43" s="297" t="s">
        <v>673</v>
      </c>
      <c r="P43" s="296" t="s">
        <v>673</v>
      </c>
      <c r="Q43" s="296" t="s">
        <v>673</v>
      </c>
      <c r="R43" s="296" t="s">
        <v>673</v>
      </c>
      <c r="S43" s="296" t="s">
        <v>673</v>
      </c>
      <c r="T43" s="296" t="s">
        <v>673</v>
      </c>
      <c r="U43" s="296" t="s">
        <v>673</v>
      </c>
      <c r="V43" s="296">
        <v>95982.462087332271</v>
      </c>
      <c r="W43" s="296">
        <v>67861.813262191383</v>
      </c>
      <c r="X43" s="296" t="s">
        <v>673</v>
      </c>
      <c r="Y43" s="295" t="s">
        <v>674</v>
      </c>
      <c r="Z43" s="295" t="s">
        <v>674</v>
      </c>
      <c r="AA43" s="295" t="s">
        <v>673</v>
      </c>
      <c r="AB43" s="295" t="s">
        <v>673</v>
      </c>
      <c r="AC43" s="295" t="s">
        <v>673</v>
      </c>
      <c r="AD43" s="295" t="s">
        <v>673</v>
      </c>
      <c r="AE43" s="295" t="s">
        <v>673</v>
      </c>
      <c r="AF43" s="294" t="s">
        <v>702</v>
      </c>
      <c r="AG43" s="294" t="s">
        <v>724</v>
      </c>
      <c r="AH43" s="294" t="s">
        <v>725</v>
      </c>
    </row>
    <row r="44" spans="1:34" ht="18.75" customHeight="1">
      <c r="A44" s="293">
        <v>38</v>
      </c>
      <c r="B44" s="293" t="s">
        <v>199</v>
      </c>
      <c r="C44" s="293" t="s">
        <v>677</v>
      </c>
      <c r="D44" s="293" t="s">
        <v>741</v>
      </c>
      <c r="E44" s="293" t="s">
        <v>742</v>
      </c>
      <c r="F44" s="301" t="s">
        <v>743</v>
      </c>
      <c r="G44" s="301" t="s">
        <v>744</v>
      </c>
      <c r="H44" s="301" t="s">
        <v>643</v>
      </c>
      <c r="I44" s="300" t="s">
        <v>745</v>
      </c>
      <c r="J44" s="300" t="s">
        <v>743</v>
      </c>
      <c r="K44" s="299" t="s">
        <v>672</v>
      </c>
      <c r="L44" s="293">
        <v>2016</v>
      </c>
      <c r="M44" s="298">
        <v>282529425.05254477</v>
      </c>
      <c r="N44" s="297">
        <v>805064.14923520037</v>
      </c>
      <c r="O44" s="297">
        <v>350.94026397889382</v>
      </c>
      <c r="P44" s="296">
        <v>350.94026397889382</v>
      </c>
      <c r="Q44" s="296">
        <v>202.79487015125505</v>
      </c>
      <c r="R44" s="296">
        <v>229.94033748818387</v>
      </c>
      <c r="S44" s="296">
        <v>294.6016482986721</v>
      </c>
      <c r="T44" s="296">
        <v>271.0013580711373</v>
      </c>
      <c r="U44" s="296">
        <v>252.63478831565965</v>
      </c>
      <c r="V44" s="296">
        <v>871.61118137537699</v>
      </c>
      <c r="W44" s="296">
        <v>578.16875031233337</v>
      </c>
      <c r="X44" s="296">
        <v>178.89194883071156</v>
      </c>
      <c r="Y44" s="295">
        <v>24433043.440647863</v>
      </c>
      <c r="Z44" s="295">
        <v>639825.69154959335</v>
      </c>
      <c r="AA44" s="295">
        <v>2614.8335441261311</v>
      </c>
      <c r="AB44" s="295" t="s">
        <v>673</v>
      </c>
      <c r="AC44" s="295" t="s">
        <v>673</v>
      </c>
      <c r="AD44" s="295" t="s">
        <v>673</v>
      </c>
      <c r="AE44" s="295" t="s">
        <v>673</v>
      </c>
      <c r="AF44" s="294" t="s">
        <v>746</v>
      </c>
      <c r="AG44" s="294" t="s">
        <v>747</v>
      </c>
      <c r="AH44" s="294"/>
    </row>
    <row r="45" spans="1:34" ht="18.75" customHeight="1">
      <c r="A45" s="293">
        <v>39</v>
      </c>
      <c r="B45" s="293" t="s">
        <v>199</v>
      </c>
      <c r="C45" s="293" t="s">
        <v>677</v>
      </c>
      <c r="D45" s="293" t="s">
        <v>741</v>
      </c>
      <c r="E45" s="293" t="s">
        <v>742</v>
      </c>
      <c r="F45" s="301" t="s">
        <v>748</v>
      </c>
      <c r="G45" s="301" t="s">
        <v>744</v>
      </c>
      <c r="H45" s="301" t="s">
        <v>643</v>
      </c>
      <c r="I45" s="300" t="s">
        <v>745</v>
      </c>
      <c r="J45" s="300" t="s">
        <v>748</v>
      </c>
      <c r="K45" s="299" t="s">
        <v>672</v>
      </c>
      <c r="L45" s="293">
        <v>2016</v>
      </c>
      <c r="M45" s="318">
        <v>282529425.05254477</v>
      </c>
      <c r="N45" s="297">
        <v>4285849359.7808037</v>
      </c>
      <c r="O45" s="297">
        <v>6.5921454847165814E-2</v>
      </c>
      <c r="P45" s="317">
        <v>5.9099166677940219E-2</v>
      </c>
      <c r="Q45" s="317">
        <v>3.9968579330374399E-2</v>
      </c>
      <c r="R45" s="317">
        <v>4.1428421239814772E-2</v>
      </c>
      <c r="S45" s="317">
        <v>6.3950536576838343E-2</v>
      </c>
      <c r="T45" s="317">
        <v>6.0454408289941475E-2</v>
      </c>
      <c r="U45" s="317">
        <v>5.7805746085500168E-2</v>
      </c>
      <c r="V45" s="317">
        <v>0.18988832004981343</v>
      </c>
      <c r="W45" s="317">
        <v>0.12595925229970956</v>
      </c>
      <c r="X45" s="317">
        <v>7.1142113252358558E-2</v>
      </c>
      <c r="Y45" s="295">
        <v>24433043.440647874</v>
      </c>
      <c r="Z45" s="295">
        <v>3155857446.8035583</v>
      </c>
      <c r="AA45" s="295">
        <v>0.56966496014944035</v>
      </c>
      <c r="AB45" s="673">
        <v>3.9183067594093839E-2</v>
      </c>
      <c r="AC45" s="673">
        <v>3.7132421294336242E-2</v>
      </c>
      <c r="AD45" s="673">
        <v>4.3910726800224911E-2</v>
      </c>
      <c r="AE45" s="673">
        <v>5.5417194017821518E-2</v>
      </c>
      <c r="AF45" s="294" t="s">
        <v>749</v>
      </c>
      <c r="AG45" s="294" t="s">
        <v>747</v>
      </c>
      <c r="AH45" s="294"/>
    </row>
    <row r="46" spans="1:34" ht="18.75" customHeight="1">
      <c r="A46" s="293">
        <v>40</v>
      </c>
      <c r="B46" s="293" t="s">
        <v>199</v>
      </c>
      <c r="C46" s="293" t="s">
        <v>677</v>
      </c>
      <c r="D46" s="293" t="s">
        <v>741</v>
      </c>
      <c r="E46" s="293" t="s">
        <v>742</v>
      </c>
      <c r="F46" s="301" t="s">
        <v>750</v>
      </c>
      <c r="G46" s="301" t="s">
        <v>744</v>
      </c>
      <c r="H46" s="301" t="s">
        <v>643</v>
      </c>
      <c r="I46" s="300" t="s">
        <v>745</v>
      </c>
      <c r="J46" s="300" t="s">
        <v>750</v>
      </c>
      <c r="K46" s="299" t="s">
        <v>672</v>
      </c>
      <c r="L46" s="293">
        <v>2016</v>
      </c>
      <c r="M46" s="318" t="s">
        <v>673</v>
      </c>
      <c r="N46" s="297" t="s">
        <v>673</v>
      </c>
      <c r="O46" s="297" t="s">
        <v>673</v>
      </c>
      <c r="P46" s="317" t="s">
        <v>673</v>
      </c>
      <c r="Q46" s="317" t="s">
        <v>673</v>
      </c>
      <c r="R46" s="317" t="s">
        <v>673</v>
      </c>
      <c r="S46" s="317" t="s">
        <v>673</v>
      </c>
      <c r="T46" s="317" t="s">
        <v>673</v>
      </c>
      <c r="U46" s="317" t="s">
        <v>673</v>
      </c>
      <c r="V46" s="317">
        <v>1.2469110216215571</v>
      </c>
      <c r="W46" s="317">
        <v>0.82711764434229962</v>
      </c>
      <c r="X46" s="317" t="s">
        <v>673</v>
      </c>
      <c r="Y46" s="295">
        <v>1592612.0445172032</v>
      </c>
      <c r="Z46" s="295">
        <v>16296957.121209927</v>
      </c>
      <c r="AA46" s="295" t="s">
        <v>673</v>
      </c>
      <c r="AB46" s="673" t="s">
        <v>673</v>
      </c>
      <c r="AC46" s="673" t="s">
        <v>673</v>
      </c>
      <c r="AD46" s="673" t="s">
        <v>673</v>
      </c>
      <c r="AE46" s="673" t="s">
        <v>673</v>
      </c>
      <c r="AF46" s="294" t="s">
        <v>751</v>
      </c>
      <c r="AG46" s="294" t="s">
        <v>747</v>
      </c>
      <c r="AH46" s="294"/>
    </row>
    <row r="47" spans="1:34" ht="18.75" customHeight="1">
      <c r="A47" s="293">
        <v>41</v>
      </c>
      <c r="B47" s="293" t="s">
        <v>199</v>
      </c>
      <c r="C47" s="293" t="s">
        <v>677</v>
      </c>
      <c r="D47" s="293" t="s">
        <v>741</v>
      </c>
      <c r="E47" s="293" t="s">
        <v>742</v>
      </c>
      <c r="F47" s="301" t="s">
        <v>752</v>
      </c>
      <c r="G47" s="301" t="s">
        <v>744</v>
      </c>
      <c r="H47" s="301" t="s">
        <v>643</v>
      </c>
      <c r="I47" s="300" t="s">
        <v>745</v>
      </c>
      <c r="J47" s="300" t="s">
        <v>752</v>
      </c>
      <c r="K47" s="299" t="s">
        <v>672</v>
      </c>
      <c r="L47" s="293">
        <v>2016</v>
      </c>
      <c r="M47" s="298">
        <v>420375326.42167306</v>
      </c>
      <c r="N47" s="297">
        <v>805064.14923520037</v>
      </c>
      <c r="O47" s="297">
        <v>524.45823458889913</v>
      </c>
      <c r="P47" s="296" t="e">
        <v>#REF!</v>
      </c>
      <c r="Q47" s="296">
        <v>316.30302687236781</v>
      </c>
      <c r="R47" s="296">
        <v>294.63315207562505</v>
      </c>
      <c r="S47" s="296">
        <v>438.33757862525249</v>
      </c>
      <c r="T47" s="296">
        <v>380.93190018627871</v>
      </c>
      <c r="U47" s="296">
        <v>375.89511812411888</v>
      </c>
      <c r="V47" s="296">
        <v>1227.8957041789104</v>
      </c>
      <c r="W47" s="296">
        <v>814.50415043867713</v>
      </c>
      <c r="X47" s="296">
        <v>194.50476782955326</v>
      </c>
      <c r="Y47" s="295">
        <v>107489593.11494845</v>
      </c>
      <c r="Z47" s="295">
        <v>639825.69154959312</v>
      </c>
      <c r="AA47" s="295">
        <v>3683.6871125367311</v>
      </c>
      <c r="AB47" s="295" t="s">
        <v>673</v>
      </c>
      <c r="AC47" s="295" t="s">
        <v>673</v>
      </c>
      <c r="AD47" s="295" t="s">
        <v>673</v>
      </c>
      <c r="AE47" s="295" t="s">
        <v>673</v>
      </c>
      <c r="AF47" s="294" t="s">
        <v>753</v>
      </c>
      <c r="AG47" s="294" t="s">
        <v>747</v>
      </c>
      <c r="AH47" s="294"/>
    </row>
    <row r="48" spans="1:34" ht="18.75" customHeight="1">
      <c r="A48" s="293">
        <v>42</v>
      </c>
      <c r="B48" s="293" t="s">
        <v>199</v>
      </c>
      <c r="C48" s="293" t="s">
        <v>677</v>
      </c>
      <c r="D48" s="293" t="s">
        <v>741</v>
      </c>
      <c r="E48" s="293" t="s">
        <v>742</v>
      </c>
      <c r="F48" s="301" t="s">
        <v>754</v>
      </c>
      <c r="G48" s="301" t="s">
        <v>744</v>
      </c>
      <c r="H48" s="301" t="s">
        <v>643</v>
      </c>
      <c r="I48" s="300" t="s">
        <v>745</v>
      </c>
      <c r="J48" s="300" t="s">
        <v>754</v>
      </c>
      <c r="K48" s="299" t="s">
        <v>672</v>
      </c>
      <c r="L48" s="293">
        <v>2016</v>
      </c>
      <c r="M48" s="318">
        <v>420375326.42167306</v>
      </c>
      <c r="N48" s="297">
        <v>4285849359.7808037</v>
      </c>
      <c r="O48" s="297">
        <v>9.8084484808671116E-2</v>
      </c>
      <c r="P48" s="317">
        <v>8.7428193987560868E-2</v>
      </c>
      <c r="Q48" s="317">
        <v>6.2339755500504399E-2</v>
      </c>
      <c r="R48" s="317">
        <v>5.3084145516793677E-2</v>
      </c>
      <c r="S48" s="317">
        <v>9.5151956945121102E-2</v>
      </c>
      <c r="T48" s="317">
        <v>8.4977480513139927E-2</v>
      </c>
      <c r="U48" s="317">
        <v>8.6009127634125729E-2</v>
      </c>
      <c r="V48" s="317">
        <v>0.26750810159983429</v>
      </c>
      <c r="W48" s="317">
        <v>0.17744704072789008</v>
      </c>
      <c r="X48" s="317">
        <v>7.7351050796301765E-2</v>
      </c>
      <c r="Y48" s="295">
        <v>107489593.11494845</v>
      </c>
      <c r="Z48" s="295">
        <v>3155857446.8035583</v>
      </c>
      <c r="AA48" s="295">
        <v>0.80252430479950287</v>
      </c>
      <c r="AB48" s="673">
        <v>4.2097768109252871E-2</v>
      </c>
      <c r="AC48" s="673">
        <v>3.9799808608763733E-2</v>
      </c>
      <c r="AD48" s="673">
        <v>4.8083854551542418E-2</v>
      </c>
      <c r="AE48" s="673">
        <v>6.6311633410363433E-2</v>
      </c>
      <c r="AF48" s="294" t="s">
        <v>755</v>
      </c>
      <c r="AG48" s="294" t="s">
        <v>747</v>
      </c>
      <c r="AH48" s="294"/>
    </row>
    <row r="49" spans="1:34" ht="18.75" customHeight="1">
      <c r="A49" s="293">
        <v>43</v>
      </c>
      <c r="B49" s="293" t="s">
        <v>199</v>
      </c>
      <c r="C49" s="293" t="s">
        <v>677</v>
      </c>
      <c r="D49" s="293" t="s">
        <v>741</v>
      </c>
      <c r="E49" s="293" t="s">
        <v>742</v>
      </c>
      <c r="F49" s="301" t="s">
        <v>756</v>
      </c>
      <c r="G49" s="301" t="s">
        <v>744</v>
      </c>
      <c r="H49" s="301" t="s">
        <v>643</v>
      </c>
      <c r="I49" s="300" t="s">
        <v>745</v>
      </c>
      <c r="J49" s="300" t="s">
        <v>756</v>
      </c>
      <c r="K49" s="299" t="s">
        <v>672</v>
      </c>
      <c r="L49" s="293">
        <v>2016</v>
      </c>
      <c r="M49" s="318" t="s">
        <v>673</v>
      </c>
      <c r="N49" s="297" t="s">
        <v>673</v>
      </c>
      <c r="O49" s="297" t="s">
        <v>673</v>
      </c>
      <c r="P49" s="317" t="s">
        <v>673</v>
      </c>
      <c r="Q49" s="317" t="s">
        <v>673</v>
      </c>
      <c r="R49" s="317" t="s">
        <v>673</v>
      </c>
      <c r="S49" s="317" t="s">
        <v>673</v>
      </c>
      <c r="T49" s="317" t="s">
        <v>673</v>
      </c>
      <c r="U49" s="317" t="s">
        <v>673</v>
      </c>
      <c r="V49" s="317">
        <v>1.7566051464902643</v>
      </c>
      <c r="W49" s="317">
        <v>1.1652147471718752</v>
      </c>
      <c r="X49" s="317" t="s">
        <v>673</v>
      </c>
      <c r="Y49" s="295">
        <v>7006463.2378266267</v>
      </c>
      <c r="Z49" s="295">
        <v>16296957.121209927</v>
      </c>
      <c r="AA49" s="295" t="s">
        <v>673</v>
      </c>
      <c r="AB49" s="673" t="s">
        <v>673</v>
      </c>
      <c r="AC49" s="673" t="s">
        <v>673</v>
      </c>
      <c r="AD49" s="673" t="s">
        <v>673</v>
      </c>
      <c r="AE49" s="673" t="s">
        <v>673</v>
      </c>
      <c r="AF49" s="294" t="s">
        <v>757</v>
      </c>
      <c r="AG49" s="294" t="s">
        <v>747</v>
      </c>
      <c r="AH49" s="294"/>
    </row>
    <row r="50" spans="1:34" ht="18.75" customHeight="1">
      <c r="A50" s="293">
        <v>44</v>
      </c>
      <c r="B50" s="293" t="s">
        <v>199</v>
      </c>
      <c r="C50" s="293" t="s">
        <v>677</v>
      </c>
      <c r="D50" s="293" t="s">
        <v>758</v>
      </c>
      <c r="E50" s="293" t="s">
        <v>678</v>
      </c>
      <c r="F50" s="301" t="s">
        <v>679</v>
      </c>
      <c r="G50" s="301" t="s">
        <v>680</v>
      </c>
      <c r="H50" s="301" t="s">
        <v>643</v>
      </c>
      <c r="I50" s="300" t="s">
        <v>759</v>
      </c>
      <c r="J50" s="300" t="s">
        <v>679</v>
      </c>
      <c r="K50" s="299" t="s">
        <v>760</v>
      </c>
      <c r="L50" s="293">
        <v>2016</v>
      </c>
      <c r="M50" s="298" t="s">
        <v>673</v>
      </c>
      <c r="N50" s="297" t="s">
        <v>673</v>
      </c>
      <c r="O50" s="297">
        <v>67810.735924576758</v>
      </c>
      <c r="P50" s="296">
        <v>67810.735924576758</v>
      </c>
      <c r="Q50" s="296">
        <v>85105.90648954871</v>
      </c>
      <c r="R50" s="296">
        <v>57036.425646545365</v>
      </c>
      <c r="S50" s="296">
        <v>88390.262149799775</v>
      </c>
      <c r="T50" s="296">
        <v>101566.66847749057</v>
      </c>
      <c r="U50" s="296">
        <v>114277.46048515347</v>
      </c>
      <c r="V50" s="296">
        <v>114167.95019023083</v>
      </c>
      <c r="W50" s="296">
        <v>79587.380765111782</v>
      </c>
      <c r="X50" s="296">
        <v>26041.317285794412</v>
      </c>
      <c r="Y50" s="295" t="s">
        <v>674</v>
      </c>
      <c r="Z50" s="295" t="s">
        <v>674</v>
      </c>
      <c r="AA50" s="295">
        <v>342503.85057069245</v>
      </c>
      <c r="AB50" s="295">
        <v>19521.594714418632</v>
      </c>
      <c r="AC50" s="295">
        <v>14071.976437663283</v>
      </c>
      <c r="AD50" s="295">
        <v>11692.482188653445</v>
      </c>
      <c r="AE50" s="295">
        <v>9667.6333301001778</v>
      </c>
      <c r="AF50" s="294" t="s">
        <v>761</v>
      </c>
      <c r="AG50" s="294" t="s">
        <v>762</v>
      </c>
      <c r="AH50" s="294"/>
    </row>
    <row r="51" spans="1:34" ht="18.75" customHeight="1">
      <c r="A51" s="293">
        <v>45</v>
      </c>
      <c r="B51" s="293" t="s">
        <v>199</v>
      </c>
      <c r="C51" s="293" t="s">
        <v>677</v>
      </c>
      <c r="D51" s="293" t="s">
        <v>758</v>
      </c>
      <c r="E51" s="293" t="s">
        <v>678</v>
      </c>
      <c r="F51" s="301" t="s">
        <v>684</v>
      </c>
      <c r="G51" s="301" t="s">
        <v>680</v>
      </c>
      <c r="H51" s="301" t="s">
        <v>643</v>
      </c>
      <c r="I51" s="300" t="s">
        <v>759</v>
      </c>
      <c r="J51" s="300" t="s">
        <v>684</v>
      </c>
      <c r="K51" s="299" t="s">
        <v>760</v>
      </c>
      <c r="L51" s="293">
        <v>2016</v>
      </c>
      <c r="M51" s="298" t="s">
        <v>673</v>
      </c>
      <c r="N51" s="297" t="s">
        <v>673</v>
      </c>
      <c r="O51" s="297">
        <v>49516.677406276693</v>
      </c>
      <c r="P51" s="296">
        <v>49516.677406276693</v>
      </c>
      <c r="Q51" s="296">
        <v>80966.056030853069</v>
      </c>
      <c r="R51" s="296">
        <v>55546.166774130994</v>
      </c>
      <c r="S51" s="296">
        <v>64544.235319846688</v>
      </c>
      <c r="T51" s="296">
        <v>74165.895557069089</v>
      </c>
      <c r="U51" s="296">
        <v>83447.555442338227</v>
      </c>
      <c r="V51" s="296">
        <v>105279.78140966324</v>
      </c>
      <c r="W51" s="296">
        <v>73564.986399048386</v>
      </c>
      <c r="X51" s="296">
        <v>25437.2330757891</v>
      </c>
      <c r="Y51" s="295" t="s">
        <v>674</v>
      </c>
      <c r="Z51" s="295" t="s">
        <v>674</v>
      </c>
      <c r="AA51" s="295">
        <v>315839.34422898968</v>
      </c>
      <c r="AB51" s="295">
        <v>51874.852816201979</v>
      </c>
      <c r="AC51" s="295">
        <v>74321.945028945091</v>
      </c>
      <c r="AD51" s="295">
        <v>65132.652275876644</v>
      </c>
      <c r="AE51" s="295">
        <v>71058.736480967447</v>
      </c>
      <c r="AF51" s="294" t="s">
        <v>761</v>
      </c>
      <c r="AG51" s="294" t="s">
        <v>762</v>
      </c>
      <c r="AH51" s="294"/>
    </row>
    <row r="52" spans="1:34" ht="18.75" customHeight="1">
      <c r="A52" s="293">
        <v>46</v>
      </c>
      <c r="B52" s="293" t="s">
        <v>199</v>
      </c>
      <c r="C52" s="293" t="s">
        <v>677</v>
      </c>
      <c r="D52" s="293" t="s">
        <v>758</v>
      </c>
      <c r="E52" s="293" t="s">
        <v>678</v>
      </c>
      <c r="F52" s="301" t="s">
        <v>685</v>
      </c>
      <c r="G52" s="301" t="s">
        <v>680</v>
      </c>
      <c r="H52" s="301" t="s">
        <v>643</v>
      </c>
      <c r="I52" s="300" t="s">
        <v>759</v>
      </c>
      <c r="J52" s="300" t="s">
        <v>685</v>
      </c>
      <c r="K52" s="299" t="s">
        <v>760</v>
      </c>
      <c r="L52" s="293">
        <v>2016</v>
      </c>
      <c r="M52" s="298" t="s">
        <v>673</v>
      </c>
      <c r="N52" s="297" t="s">
        <v>673</v>
      </c>
      <c r="O52" s="297">
        <v>327238817.8664521</v>
      </c>
      <c r="P52" s="296">
        <v>269083126.41205859</v>
      </c>
      <c r="Q52" s="296">
        <v>384136108.89796323</v>
      </c>
      <c r="R52" s="296">
        <v>294152378.25765914</v>
      </c>
      <c r="S52" s="296">
        <v>199125983.64898923</v>
      </c>
      <c r="T52" s="296">
        <v>229349437.91876641</v>
      </c>
      <c r="U52" s="296">
        <v>258542680.19556689</v>
      </c>
      <c r="V52" s="296">
        <v>211437658.17911041</v>
      </c>
      <c r="W52" s="296">
        <v>145656202.28516582</v>
      </c>
      <c r="X52" s="296">
        <v>184905073.09991303</v>
      </c>
      <c r="Y52" s="295" t="s">
        <v>674</v>
      </c>
      <c r="Z52" s="295" t="s">
        <v>674</v>
      </c>
      <c r="AA52" s="295">
        <v>634312974.53733122</v>
      </c>
      <c r="AB52" s="295">
        <v>184913178.07923579</v>
      </c>
      <c r="AC52" s="295">
        <v>259502270.6988968</v>
      </c>
      <c r="AD52" s="295">
        <v>335101039.25412422</v>
      </c>
      <c r="AE52" s="295">
        <v>413940824.94085944</v>
      </c>
      <c r="AF52" s="294" t="s">
        <v>761</v>
      </c>
      <c r="AG52" s="294" t="s">
        <v>762</v>
      </c>
      <c r="AH52" s="294"/>
    </row>
    <row r="53" spans="1:34" ht="18.75" customHeight="1">
      <c r="A53" s="293">
        <v>47</v>
      </c>
      <c r="B53" s="293" t="s">
        <v>199</v>
      </c>
      <c r="C53" s="293" t="s">
        <v>677</v>
      </c>
      <c r="D53" s="293" t="s">
        <v>758</v>
      </c>
      <c r="E53" s="293" t="s">
        <v>678</v>
      </c>
      <c r="F53" s="301" t="s">
        <v>686</v>
      </c>
      <c r="G53" s="301" t="s">
        <v>680</v>
      </c>
      <c r="H53" s="301" t="s">
        <v>643</v>
      </c>
      <c r="I53" s="300" t="s">
        <v>759</v>
      </c>
      <c r="J53" s="300" t="s">
        <v>686</v>
      </c>
      <c r="K53" s="299" t="s">
        <v>760</v>
      </c>
      <c r="L53" s="293">
        <v>2016</v>
      </c>
      <c r="M53" s="298" t="s">
        <v>673</v>
      </c>
      <c r="N53" s="297" t="s">
        <v>673</v>
      </c>
      <c r="O53" s="297">
        <v>251749377.85891047</v>
      </c>
      <c r="P53" s="296">
        <v>251749377.85891047</v>
      </c>
      <c r="Q53" s="296">
        <v>370044113.43738097</v>
      </c>
      <c r="R53" s="296">
        <v>431459843.27960324</v>
      </c>
      <c r="S53" s="296">
        <v>153190391.12173688</v>
      </c>
      <c r="T53" s="296">
        <v>176441715.21211058</v>
      </c>
      <c r="U53" s="296">
        <v>198900482.87539032</v>
      </c>
      <c r="V53" s="296">
        <v>159314653.18702173</v>
      </c>
      <c r="W53" s="296">
        <v>109817141.51925409</v>
      </c>
      <c r="X53" s="296">
        <v>190881936.33205</v>
      </c>
      <c r="Y53" s="295" t="s">
        <v>674</v>
      </c>
      <c r="Z53" s="295" t="s">
        <v>674</v>
      </c>
      <c r="AA53" s="295">
        <v>477943959.5610652</v>
      </c>
      <c r="AB53" s="295">
        <v>869349993.31439292</v>
      </c>
      <c r="AC53" s="295">
        <v>780357248.2142216</v>
      </c>
      <c r="AD53" s="295">
        <v>710651157.6761533</v>
      </c>
      <c r="AE53" s="295">
        <v>638473120.46459281</v>
      </c>
      <c r="AF53" s="294" t="s">
        <v>761</v>
      </c>
      <c r="AG53" s="294" t="s">
        <v>762</v>
      </c>
      <c r="AH53" s="294"/>
    </row>
    <row r="54" spans="1:34" ht="18.75" customHeight="1">
      <c r="A54" s="293">
        <v>48</v>
      </c>
      <c r="B54" s="293" t="s">
        <v>199</v>
      </c>
      <c r="C54" s="293" t="s">
        <v>677</v>
      </c>
      <c r="D54" s="293" t="s">
        <v>758</v>
      </c>
      <c r="E54" s="293" t="s">
        <v>678</v>
      </c>
      <c r="F54" s="301" t="s">
        <v>687</v>
      </c>
      <c r="G54" s="301" t="s">
        <v>680</v>
      </c>
      <c r="H54" s="301" t="s">
        <v>643</v>
      </c>
      <c r="I54" s="300" t="s">
        <v>759</v>
      </c>
      <c r="J54" s="300" t="s">
        <v>687</v>
      </c>
      <c r="K54" s="299" t="s">
        <v>760</v>
      </c>
      <c r="L54" s="293">
        <v>2016</v>
      </c>
      <c r="M54" s="298" t="s">
        <v>673</v>
      </c>
      <c r="N54" s="297" t="s">
        <v>673</v>
      </c>
      <c r="O54" s="297" t="s">
        <v>673</v>
      </c>
      <c r="P54" s="296" t="s">
        <v>673</v>
      </c>
      <c r="Q54" s="296" t="s">
        <v>673</v>
      </c>
      <c r="R54" s="296" t="s">
        <v>673</v>
      </c>
      <c r="S54" s="296" t="s">
        <v>673</v>
      </c>
      <c r="T54" s="296" t="s">
        <v>673</v>
      </c>
      <c r="U54" s="296" t="s">
        <v>673</v>
      </c>
      <c r="V54" s="296">
        <v>2655968.3168264031</v>
      </c>
      <c r="W54" s="296">
        <v>1914214.9637194227</v>
      </c>
      <c r="X54" s="296" t="s">
        <v>673</v>
      </c>
      <c r="Y54" s="295" t="s">
        <v>674</v>
      </c>
      <c r="Z54" s="295" t="s">
        <v>674</v>
      </c>
      <c r="AA54" s="295" t="s">
        <v>673</v>
      </c>
      <c r="AB54" s="295" t="s">
        <v>673</v>
      </c>
      <c r="AC54" s="295" t="s">
        <v>673</v>
      </c>
      <c r="AD54" s="295" t="s">
        <v>673</v>
      </c>
      <c r="AE54" s="295" t="s">
        <v>673</v>
      </c>
      <c r="AF54" s="294" t="s">
        <v>761</v>
      </c>
      <c r="AG54" s="294" t="s">
        <v>762</v>
      </c>
      <c r="AH54" s="294"/>
    </row>
    <row r="55" spans="1:34" ht="18.75" customHeight="1">
      <c r="A55" s="293">
        <v>49</v>
      </c>
      <c r="B55" s="293" t="s">
        <v>199</v>
      </c>
      <c r="C55" s="293" t="s">
        <v>677</v>
      </c>
      <c r="D55" s="293" t="s">
        <v>758</v>
      </c>
      <c r="E55" s="293" t="s">
        <v>678</v>
      </c>
      <c r="F55" s="301" t="s">
        <v>688</v>
      </c>
      <c r="G55" s="301" t="s">
        <v>680</v>
      </c>
      <c r="H55" s="301" t="s">
        <v>643</v>
      </c>
      <c r="I55" s="300" t="s">
        <v>759</v>
      </c>
      <c r="J55" s="300" t="s">
        <v>688</v>
      </c>
      <c r="K55" s="299" t="s">
        <v>760</v>
      </c>
      <c r="L55" s="293">
        <v>2016</v>
      </c>
      <c r="M55" s="298" t="s">
        <v>673</v>
      </c>
      <c r="N55" s="297" t="s">
        <v>673</v>
      </c>
      <c r="O55" s="297" t="s">
        <v>673</v>
      </c>
      <c r="P55" s="296" t="s">
        <v>673</v>
      </c>
      <c r="Q55" s="296" t="s">
        <v>673</v>
      </c>
      <c r="R55" s="296" t="s">
        <v>673</v>
      </c>
      <c r="S55" s="296" t="s">
        <v>673</v>
      </c>
      <c r="T55" s="296" t="s">
        <v>673</v>
      </c>
      <c r="U55" s="296" t="s">
        <v>673</v>
      </c>
      <c r="V55" s="296">
        <v>2104964.6421397896</v>
      </c>
      <c r="W55" s="296">
        <v>1488258.5251713269</v>
      </c>
      <c r="X55" s="296" t="s">
        <v>673</v>
      </c>
      <c r="Y55" s="295" t="s">
        <v>674</v>
      </c>
      <c r="Z55" s="295" t="s">
        <v>674</v>
      </c>
      <c r="AA55" s="295" t="s">
        <v>673</v>
      </c>
      <c r="AB55" s="295" t="s">
        <v>673</v>
      </c>
      <c r="AC55" s="295" t="s">
        <v>673</v>
      </c>
      <c r="AD55" s="295" t="s">
        <v>673</v>
      </c>
      <c r="AE55" s="295" t="s">
        <v>673</v>
      </c>
      <c r="AF55" s="294" t="s">
        <v>761</v>
      </c>
      <c r="AG55" s="294" t="s">
        <v>762</v>
      </c>
      <c r="AH55" s="294"/>
    </row>
    <row r="56" spans="1:34" ht="18.75" customHeight="1">
      <c r="A56" s="293">
        <v>50</v>
      </c>
      <c r="B56" s="293" t="s">
        <v>199</v>
      </c>
      <c r="C56" s="293" t="s">
        <v>677</v>
      </c>
      <c r="D56" s="293" t="s">
        <v>758</v>
      </c>
      <c r="E56" s="293" t="s">
        <v>678</v>
      </c>
      <c r="F56" s="301" t="s">
        <v>689</v>
      </c>
      <c r="G56" s="301" t="s">
        <v>680</v>
      </c>
      <c r="H56" s="301" t="s">
        <v>643</v>
      </c>
      <c r="I56" s="300" t="s">
        <v>759</v>
      </c>
      <c r="J56" s="300" t="s">
        <v>689</v>
      </c>
      <c r="K56" s="299" t="s">
        <v>760</v>
      </c>
      <c r="L56" s="293">
        <v>2016</v>
      </c>
      <c r="M56" s="298" t="s">
        <v>673</v>
      </c>
      <c r="N56" s="297" t="s">
        <v>673</v>
      </c>
      <c r="O56" s="297">
        <v>511414.27615770156</v>
      </c>
      <c r="P56" s="296">
        <v>511414.27615770156</v>
      </c>
      <c r="Q56" s="296">
        <v>870191.18558979267</v>
      </c>
      <c r="R56" s="296">
        <v>751180.63799238484</v>
      </c>
      <c r="S56" s="296">
        <v>666620.72488061525</v>
      </c>
      <c r="T56" s="296">
        <v>765994.40387933352</v>
      </c>
      <c r="U56" s="296">
        <v>861856.51782571885</v>
      </c>
      <c r="V56" s="296">
        <v>424015.3325202351</v>
      </c>
      <c r="W56" s="296">
        <v>295584.44084617589</v>
      </c>
      <c r="X56" s="296">
        <v>861856.51782571885</v>
      </c>
      <c r="Y56" s="295" t="s">
        <v>674</v>
      </c>
      <c r="Z56" s="295" t="s">
        <v>674</v>
      </c>
      <c r="AA56" s="295">
        <v>1272045.9975607053</v>
      </c>
      <c r="AB56" s="295" t="s">
        <v>673</v>
      </c>
      <c r="AC56" s="295" t="s">
        <v>673</v>
      </c>
      <c r="AD56" s="295" t="s">
        <v>673</v>
      </c>
      <c r="AE56" s="295" t="s">
        <v>673</v>
      </c>
      <c r="AF56" s="294" t="s">
        <v>763</v>
      </c>
      <c r="AG56" s="294" t="s">
        <v>762</v>
      </c>
      <c r="AH56" s="294"/>
    </row>
    <row r="57" spans="1:34" ht="18.75" customHeight="1">
      <c r="A57" s="293">
        <v>51</v>
      </c>
      <c r="B57" s="293" t="s">
        <v>199</v>
      </c>
      <c r="C57" s="293" t="s">
        <v>677</v>
      </c>
      <c r="D57" s="293" t="s">
        <v>758</v>
      </c>
      <c r="E57" s="293" t="s">
        <v>678</v>
      </c>
      <c r="F57" s="301" t="s">
        <v>692</v>
      </c>
      <c r="G57" s="301" t="s">
        <v>680</v>
      </c>
      <c r="H57" s="301" t="s">
        <v>643</v>
      </c>
      <c r="I57" s="300" t="s">
        <v>759</v>
      </c>
      <c r="J57" s="300" t="s">
        <v>692</v>
      </c>
      <c r="K57" s="299" t="s">
        <v>760</v>
      </c>
      <c r="L57" s="293">
        <v>2016</v>
      </c>
      <c r="M57" s="298" t="s">
        <v>673</v>
      </c>
      <c r="N57" s="297" t="s">
        <v>673</v>
      </c>
      <c r="O57" s="297">
        <v>336303.60112394061</v>
      </c>
      <c r="P57" s="296">
        <v>336303.60112394061</v>
      </c>
      <c r="Q57" s="296">
        <v>808853.06776913663</v>
      </c>
      <c r="R57" s="296">
        <v>701389.16746399179</v>
      </c>
      <c r="S57" s="296">
        <v>438366.62528378749</v>
      </c>
      <c r="T57" s="296">
        <v>503714.28502314544</v>
      </c>
      <c r="U57" s="296">
        <v>566752.7562479527</v>
      </c>
      <c r="V57" s="296">
        <v>302778.1376597936</v>
      </c>
      <c r="W57" s="296">
        <v>211568.34940794698</v>
      </c>
      <c r="X57" s="296">
        <v>566752.7562479527</v>
      </c>
      <c r="Y57" s="295" t="s">
        <v>674</v>
      </c>
      <c r="Z57" s="295" t="s">
        <v>674</v>
      </c>
      <c r="AA57" s="295">
        <v>908334.41297938081</v>
      </c>
      <c r="AB57" s="295" t="s">
        <v>673</v>
      </c>
      <c r="AC57" s="295" t="s">
        <v>673</v>
      </c>
      <c r="AD57" s="295" t="s">
        <v>673</v>
      </c>
      <c r="AE57" s="295" t="s">
        <v>673</v>
      </c>
      <c r="AF57" s="294" t="s">
        <v>764</v>
      </c>
      <c r="AG57" s="294" t="s">
        <v>762</v>
      </c>
      <c r="AH57" s="294"/>
    </row>
    <row r="58" spans="1:34" ht="18.75" customHeight="1">
      <c r="A58" s="293">
        <v>52</v>
      </c>
      <c r="B58" s="293" t="s">
        <v>199</v>
      </c>
      <c r="C58" s="293" t="s">
        <v>677</v>
      </c>
      <c r="D58" s="293" t="s">
        <v>758</v>
      </c>
      <c r="E58" s="293" t="s">
        <v>678</v>
      </c>
      <c r="F58" s="301" t="s">
        <v>693</v>
      </c>
      <c r="G58" s="301" t="s">
        <v>680</v>
      </c>
      <c r="H58" s="301" t="s">
        <v>643</v>
      </c>
      <c r="I58" s="300" t="s">
        <v>759</v>
      </c>
      <c r="J58" s="300" t="s">
        <v>693</v>
      </c>
      <c r="K58" s="299" t="s">
        <v>760</v>
      </c>
      <c r="L58" s="293">
        <v>2016</v>
      </c>
      <c r="M58" s="298" t="s">
        <v>673</v>
      </c>
      <c r="N58" s="297" t="s">
        <v>673</v>
      </c>
      <c r="O58" s="297">
        <v>2500572492.5245719</v>
      </c>
      <c r="P58" s="296">
        <v>2500572492.5245719</v>
      </c>
      <c r="Q58" s="296">
        <v>3927716298.6427741</v>
      </c>
      <c r="R58" s="296">
        <v>4253877024.8499146</v>
      </c>
      <c r="S58" s="296">
        <v>1521607248.5103757</v>
      </c>
      <c r="T58" s="296">
        <v>1752557656.132622</v>
      </c>
      <c r="U58" s="296">
        <v>1975635771.0119035</v>
      </c>
      <c r="V58" s="296">
        <v>2007024135.7689462</v>
      </c>
      <c r="W58" s="296">
        <v>1382608547.7315123</v>
      </c>
      <c r="X58" s="296">
        <v>962945208.63688767</v>
      </c>
      <c r="Y58" s="295" t="s">
        <v>674</v>
      </c>
      <c r="Z58" s="295" t="s">
        <v>674</v>
      </c>
      <c r="AA58" s="295">
        <v>6021072407.306839</v>
      </c>
      <c r="AB58" s="295">
        <v>586778579.89059401</v>
      </c>
      <c r="AC58" s="295">
        <v>806146219.63849866</v>
      </c>
      <c r="AD58" s="295">
        <v>1075082565.3177483</v>
      </c>
      <c r="AE58" s="295">
        <v>2013877141.6563985</v>
      </c>
      <c r="AF58" s="294" t="s">
        <v>764</v>
      </c>
      <c r="AG58" s="294" t="s">
        <v>762</v>
      </c>
      <c r="AH58" s="294"/>
    </row>
    <row r="59" spans="1:34" ht="18.75" customHeight="1">
      <c r="A59" s="293">
        <v>53</v>
      </c>
      <c r="B59" s="293" t="s">
        <v>199</v>
      </c>
      <c r="C59" s="293" t="s">
        <v>677</v>
      </c>
      <c r="D59" s="293" t="s">
        <v>758</v>
      </c>
      <c r="E59" s="293" t="s">
        <v>678</v>
      </c>
      <c r="F59" s="301" t="s">
        <v>694</v>
      </c>
      <c r="G59" s="301" t="s">
        <v>680</v>
      </c>
      <c r="H59" s="301" t="s">
        <v>643</v>
      </c>
      <c r="I59" s="300" t="s">
        <v>759</v>
      </c>
      <c r="J59" s="300" t="s">
        <v>694</v>
      </c>
      <c r="K59" s="299" t="s">
        <v>760</v>
      </c>
      <c r="L59" s="293">
        <v>2016</v>
      </c>
      <c r="M59" s="298" t="s">
        <v>673</v>
      </c>
      <c r="N59" s="297" t="s">
        <v>673</v>
      </c>
      <c r="O59" s="297">
        <v>1663695085.2792778</v>
      </c>
      <c r="P59" s="296">
        <v>1663695085.2792778</v>
      </c>
      <c r="Q59" s="296">
        <v>3696750601.8779016</v>
      </c>
      <c r="R59" s="296">
        <v>3892923192.598774</v>
      </c>
      <c r="S59" s="296">
        <v>1012364372.014766</v>
      </c>
      <c r="T59" s="296">
        <v>1166021608.20889</v>
      </c>
      <c r="U59" s="296">
        <v>1314441205.9080276</v>
      </c>
      <c r="V59" s="296">
        <v>1274960431.7077034</v>
      </c>
      <c r="W59" s="296">
        <v>878842638.51066768</v>
      </c>
      <c r="X59" s="296">
        <v>990670508.61067998</v>
      </c>
      <c r="Y59" s="295" t="s">
        <v>674</v>
      </c>
      <c r="Z59" s="295" t="s">
        <v>674</v>
      </c>
      <c r="AA59" s="295">
        <v>3824881295.1231098</v>
      </c>
      <c r="AB59" s="295">
        <v>499919584.16295063</v>
      </c>
      <c r="AC59" s="295">
        <v>614039446.58265793</v>
      </c>
      <c r="AD59" s="295">
        <v>779289593.3234452</v>
      </c>
      <c r="AE59" s="295">
        <v>1416149429.4299376</v>
      </c>
      <c r="AF59" s="294" t="s">
        <v>764</v>
      </c>
      <c r="AG59" s="294" t="s">
        <v>762</v>
      </c>
      <c r="AH59" s="294"/>
    </row>
    <row r="60" spans="1:34" ht="18.75" customHeight="1">
      <c r="A60" s="293">
        <v>54</v>
      </c>
      <c r="B60" s="293" t="s">
        <v>199</v>
      </c>
      <c r="C60" s="293" t="s">
        <v>677</v>
      </c>
      <c r="D60" s="293" t="s">
        <v>758</v>
      </c>
      <c r="E60" s="293" t="s">
        <v>678</v>
      </c>
      <c r="F60" s="301" t="s">
        <v>695</v>
      </c>
      <c r="G60" s="301" t="s">
        <v>680</v>
      </c>
      <c r="H60" s="301" t="s">
        <v>643</v>
      </c>
      <c r="I60" s="300" t="s">
        <v>759</v>
      </c>
      <c r="J60" s="300" t="s">
        <v>695</v>
      </c>
      <c r="K60" s="299" t="s">
        <v>760</v>
      </c>
      <c r="L60" s="293">
        <v>2016</v>
      </c>
      <c r="M60" s="298" t="s">
        <v>673</v>
      </c>
      <c r="N60" s="297" t="s">
        <v>673</v>
      </c>
      <c r="O60" s="297" t="s">
        <v>673</v>
      </c>
      <c r="P60" s="296" t="s">
        <v>673</v>
      </c>
      <c r="Q60" s="296" t="s">
        <v>673</v>
      </c>
      <c r="R60" s="296" t="s">
        <v>673</v>
      </c>
      <c r="S60" s="296" t="s">
        <v>673</v>
      </c>
      <c r="T60" s="296" t="s">
        <v>673</v>
      </c>
      <c r="U60" s="296" t="s">
        <v>673</v>
      </c>
      <c r="V60" s="296">
        <v>5354430.4333336176</v>
      </c>
      <c r="W60" s="296">
        <v>3859056.1463959673</v>
      </c>
      <c r="X60" s="296" t="s">
        <v>673</v>
      </c>
      <c r="Y60" s="295" t="s">
        <v>674</v>
      </c>
      <c r="Z60" s="295" t="s">
        <v>674</v>
      </c>
      <c r="AA60" s="295" t="s">
        <v>673</v>
      </c>
      <c r="AB60" s="295" t="s">
        <v>673</v>
      </c>
      <c r="AC60" s="295" t="s">
        <v>673</v>
      </c>
      <c r="AD60" s="295" t="s">
        <v>673</v>
      </c>
      <c r="AE60" s="295" t="s">
        <v>673</v>
      </c>
      <c r="AF60" s="294" t="s">
        <v>764</v>
      </c>
      <c r="AG60" s="294" t="s">
        <v>762</v>
      </c>
      <c r="AH60" s="294"/>
    </row>
    <row r="61" spans="1:34" ht="18.75" customHeight="1">
      <c r="A61" s="293">
        <v>55</v>
      </c>
      <c r="B61" s="293" t="s">
        <v>199</v>
      </c>
      <c r="C61" s="293" t="s">
        <v>677</v>
      </c>
      <c r="D61" s="293" t="s">
        <v>758</v>
      </c>
      <c r="E61" s="293" t="s">
        <v>678</v>
      </c>
      <c r="F61" s="301" t="s">
        <v>696</v>
      </c>
      <c r="G61" s="301" t="s">
        <v>680</v>
      </c>
      <c r="H61" s="301" t="s">
        <v>643</v>
      </c>
      <c r="I61" s="300" t="s">
        <v>759</v>
      </c>
      <c r="J61" s="300" t="s">
        <v>696</v>
      </c>
      <c r="K61" s="299" t="s">
        <v>760</v>
      </c>
      <c r="L61" s="293">
        <v>2016</v>
      </c>
      <c r="M61" s="298" t="s">
        <v>673</v>
      </c>
      <c r="N61" s="297" t="s">
        <v>673</v>
      </c>
      <c r="O61" s="297" t="s">
        <v>673</v>
      </c>
      <c r="P61" s="296" t="s">
        <v>673</v>
      </c>
      <c r="Q61" s="296" t="s">
        <v>673</v>
      </c>
      <c r="R61" s="296" t="s">
        <v>673</v>
      </c>
      <c r="S61" s="296" t="s">
        <v>673</v>
      </c>
      <c r="T61" s="296" t="s">
        <v>673</v>
      </c>
      <c r="U61" s="296" t="s">
        <v>673</v>
      </c>
      <c r="V61" s="296">
        <v>2039548.0181052755</v>
      </c>
      <c r="W61" s="296">
        <v>1442007.4640094039</v>
      </c>
      <c r="X61" s="296" t="s">
        <v>673</v>
      </c>
      <c r="Y61" s="295" t="s">
        <v>674</v>
      </c>
      <c r="Z61" s="295" t="s">
        <v>674</v>
      </c>
      <c r="AA61" s="295" t="s">
        <v>673</v>
      </c>
      <c r="AB61" s="295" t="s">
        <v>673</v>
      </c>
      <c r="AC61" s="295" t="s">
        <v>673</v>
      </c>
      <c r="AD61" s="295" t="s">
        <v>673</v>
      </c>
      <c r="AE61" s="295" t="s">
        <v>673</v>
      </c>
      <c r="AF61" s="294" t="s">
        <v>764</v>
      </c>
      <c r="AG61" s="294" t="s">
        <v>762</v>
      </c>
      <c r="AH61" s="294"/>
    </row>
    <row r="62" spans="1:34" ht="18.75" customHeight="1">
      <c r="A62" s="293">
        <v>56</v>
      </c>
      <c r="B62" s="293" t="s">
        <v>199</v>
      </c>
      <c r="C62" s="293" t="s">
        <v>665</v>
      </c>
      <c r="D62" s="293" t="s">
        <v>765</v>
      </c>
      <c r="E62" s="293" t="s">
        <v>667</v>
      </c>
      <c r="F62" s="301" t="s">
        <v>668</v>
      </c>
      <c r="G62" s="301" t="s">
        <v>766</v>
      </c>
      <c r="H62" s="301" t="s">
        <v>643</v>
      </c>
      <c r="I62" s="300" t="s">
        <v>670</v>
      </c>
      <c r="J62" s="300" t="s">
        <v>671</v>
      </c>
      <c r="K62" s="299" t="s">
        <v>760</v>
      </c>
      <c r="L62" s="293">
        <v>2016</v>
      </c>
      <c r="M62" s="298" t="s">
        <v>673</v>
      </c>
      <c r="N62" s="297" t="s">
        <v>673</v>
      </c>
      <c r="O62" s="297">
        <v>128460</v>
      </c>
      <c r="P62" s="296">
        <v>136977.84722770689</v>
      </c>
      <c r="Q62" s="296">
        <v>47213.838539456592</v>
      </c>
      <c r="R62" s="296">
        <v>36776.835230394201</v>
      </c>
      <c r="S62" s="296">
        <v>78168.366535257359</v>
      </c>
      <c r="T62" s="296">
        <v>90032.80535950484</v>
      </c>
      <c r="U62" s="296">
        <v>101492.82690379562</v>
      </c>
      <c r="V62" s="296">
        <v>75933.450122855953</v>
      </c>
      <c r="W62" s="296">
        <v>52309.404419983221</v>
      </c>
      <c r="X62" s="296">
        <v>52220.545600472928</v>
      </c>
      <c r="Y62" s="295" t="s">
        <v>674</v>
      </c>
      <c r="Z62" s="295" t="s">
        <v>674</v>
      </c>
      <c r="AA62" s="295">
        <v>227800.35036856786</v>
      </c>
      <c r="AB62" s="295">
        <v>5986.8721156252332</v>
      </c>
      <c r="AC62" s="295">
        <v>2975.8769004328992</v>
      </c>
      <c r="AD62" s="295">
        <v>2238.8433004954686</v>
      </c>
      <c r="AE62" s="295">
        <v>1742.9062184397742</v>
      </c>
      <c r="AF62" s="294" t="s">
        <v>767</v>
      </c>
      <c r="AG62" s="294" t="s">
        <v>768</v>
      </c>
      <c r="AH62" s="294"/>
    </row>
    <row r="63" spans="1:34" ht="18.75" customHeight="1">
      <c r="A63" s="293">
        <v>57</v>
      </c>
      <c r="B63" s="293" t="s">
        <v>199</v>
      </c>
      <c r="C63" s="293" t="s">
        <v>665</v>
      </c>
      <c r="D63" s="293" t="s">
        <v>769</v>
      </c>
      <c r="E63" s="293" t="s">
        <v>770</v>
      </c>
      <c r="F63" s="301" t="s">
        <v>771</v>
      </c>
      <c r="G63" s="301" t="s">
        <v>772</v>
      </c>
      <c r="H63" s="301" t="s">
        <v>643</v>
      </c>
      <c r="I63" s="300" t="s">
        <v>773</v>
      </c>
      <c r="J63" s="300" t="s">
        <v>774</v>
      </c>
      <c r="K63" s="299" t="s">
        <v>760</v>
      </c>
      <c r="L63" s="330">
        <v>2016</v>
      </c>
      <c r="M63" s="317">
        <v>336303.60112394061</v>
      </c>
      <c r="N63" s="297">
        <v>66721</v>
      </c>
      <c r="O63" s="297">
        <v>5.040446053325649</v>
      </c>
      <c r="P63" s="317">
        <v>5.040446053325649</v>
      </c>
      <c r="Q63" s="317">
        <v>28.601875631561615</v>
      </c>
      <c r="R63" s="317">
        <v>25.093489845379874</v>
      </c>
      <c r="S63" s="317">
        <v>9.1536368822201624</v>
      </c>
      <c r="T63" s="317">
        <v>8.6382216867690715</v>
      </c>
      <c r="U63" s="317">
        <v>8.2723898613255162</v>
      </c>
      <c r="V63" s="317">
        <v>1.3763209566114254</v>
      </c>
      <c r="W63" s="317">
        <v>0.94812667427335662</v>
      </c>
      <c r="X63" s="317">
        <v>156.95496141603397</v>
      </c>
      <c r="Y63" s="295">
        <v>6198.1419747915243</v>
      </c>
      <c r="Z63" s="295">
        <v>6396</v>
      </c>
      <c r="AA63" s="295">
        <v>4.1289628698342762</v>
      </c>
      <c r="AB63" s="295" t="s">
        <v>673</v>
      </c>
      <c r="AC63" s="295" t="s">
        <v>673</v>
      </c>
      <c r="AD63" s="295" t="s">
        <v>673</v>
      </c>
      <c r="AE63" s="295" t="s">
        <v>673</v>
      </c>
      <c r="AF63" s="294" t="s">
        <v>775</v>
      </c>
      <c r="AG63" s="294" t="s">
        <v>776</v>
      </c>
      <c r="AH63" s="294"/>
    </row>
    <row r="64" spans="1:34" ht="18.75" customHeight="1">
      <c r="A64" s="293">
        <v>58</v>
      </c>
      <c r="B64" s="293" t="s">
        <v>199</v>
      </c>
      <c r="C64" s="293" t="s">
        <v>665</v>
      </c>
      <c r="D64" s="293" t="s">
        <v>769</v>
      </c>
      <c r="E64" s="293" t="s">
        <v>770</v>
      </c>
      <c r="F64" s="301" t="s">
        <v>777</v>
      </c>
      <c r="G64" s="301" t="s">
        <v>772</v>
      </c>
      <c r="H64" s="301" t="s">
        <v>643</v>
      </c>
      <c r="I64" s="300" t="s">
        <v>773</v>
      </c>
      <c r="J64" s="300" t="s">
        <v>778</v>
      </c>
      <c r="K64" s="299" t="s">
        <v>760</v>
      </c>
      <c r="L64" s="330">
        <v>2016</v>
      </c>
      <c r="M64" s="296">
        <v>1663695085.2792778</v>
      </c>
      <c r="N64" s="297">
        <v>66721</v>
      </c>
      <c r="O64" s="297">
        <v>24935.104169291193</v>
      </c>
      <c r="P64" s="296">
        <v>51558.315221435783</v>
      </c>
      <c r="Q64" s="296">
        <v>37890.70269313702</v>
      </c>
      <c r="R64" s="296">
        <v>42057.329087575534</v>
      </c>
      <c r="S64" s="296">
        <v>21139.419197163817</v>
      </c>
      <c r="T64" s="296">
        <v>19996.163386171516</v>
      </c>
      <c r="U64" s="296">
        <v>19185.738375668167</v>
      </c>
      <c r="V64" s="296">
        <v>9864.2586432238713</v>
      </c>
      <c r="W64" s="296">
        <v>6795.3384685782694</v>
      </c>
      <c r="X64" s="296">
        <v>176395.76270059161</v>
      </c>
      <c r="Y64" s="295">
        <v>46277626.747786298</v>
      </c>
      <c r="Z64" s="295">
        <v>6396</v>
      </c>
      <c r="AA64" s="295">
        <v>29592.775929671614</v>
      </c>
      <c r="AB64" s="295">
        <v>19185.738375668163</v>
      </c>
      <c r="AC64" s="295">
        <v>19185.738375668163</v>
      </c>
      <c r="AD64" s="295">
        <v>19185.738375668163</v>
      </c>
      <c r="AE64" s="295">
        <v>19185.738375668163</v>
      </c>
      <c r="AF64" s="294" t="s">
        <v>775</v>
      </c>
      <c r="AG64" s="294" t="s">
        <v>776</v>
      </c>
      <c r="AH64" s="294"/>
    </row>
    <row r="65" spans="1:34" ht="18.75" customHeight="1">
      <c r="A65" s="293">
        <v>59</v>
      </c>
      <c r="B65" s="293" t="s">
        <v>199</v>
      </c>
      <c r="C65" s="293" t="s">
        <v>665</v>
      </c>
      <c r="D65" s="293" t="s">
        <v>769</v>
      </c>
      <c r="E65" s="293" t="s">
        <v>770</v>
      </c>
      <c r="F65" s="301" t="s">
        <v>779</v>
      </c>
      <c r="G65" s="301" t="s">
        <v>772</v>
      </c>
      <c r="H65" s="301" t="s">
        <v>643</v>
      </c>
      <c r="I65" s="300" t="s">
        <v>773</v>
      </c>
      <c r="J65" s="300" t="s">
        <v>780</v>
      </c>
      <c r="K65" s="299" t="s">
        <v>760</v>
      </c>
      <c r="L65" s="330">
        <v>2016</v>
      </c>
      <c r="M65" s="296" t="s">
        <v>673</v>
      </c>
      <c r="N65" s="297" t="s">
        <v>673</v>
      </c>
      <c r="O65" s="297" t="s">
        <v>673</v>
      </c>
      <c r="P65" s="296" t="s">
        <v>673</v>
      </c>
      <c r="Q65" s="296" t="s">
        <v>673</v>
      </c>
      <c r="R65" s="296" t="s">
        <v>673</v>
      </c>
      <c r="S65" s="296" t="s">
        <v>673</v>
      </c>
      <c r="T65" s="296" t="s">
        <v>673</v>
      </c>
      <c r="U65" s="296" t="s">
        <v>673</v>
      </c>
      <c r="V65" s="296">
        <v>-16.380786325609076</v>
      </c>
      <c r="W65" s="296">
        <v>-11.284475751296048</v>
      </c>
      <c r="X65" s="296" t="s">
        <v>673</v>
      </c>
      <c r="Y65" s="295">
        <v>1235875.7957188531</v>
      </c>
      <c r="Z65" s="295">
        <v>6396</v>
      </c>
      <c r="AA65" s="295" t="s">
        <v>673</v>
      </c>
      <c r="AB65" s="295" t="s">
        <v>673</v>
      </c>
      <c r="AC65" s="295">
        <v>59.842105263157897</v>
      </c>
      <c r="AD65" s="295">
        <v>59.842105263157897</v>
      </c>
      <c r="AE65" s="295">
        <v>59.842105263157897</v>
      </c>
      <c r="AF65" s="294" t="s">
        <v>775</v>
      </c>
      <c r="AG65" s="294" t="s">
        <v>776</v>
      </c>
      <c r="AH65" s="294"/>
    </row>
    <row r="66" spans="1:34" ht="18.75" customHeight="1">
      <c r="A66" s="293">
        <v>60</v>
      </c>
      <c r="B66" s="293" t="s">
        <v>199</v>
      </c>
      <c r="C66" s="293" t="s">
        <v>665</v>
      </c>
      <c r="D66" s="293" t="s">
        <v>769</v>
      </c>
      <c r="E66" s="293" t="s">
        <v>781</v>
      </c>
      <c r="F66" s="301" t="s">
        <v>771</v>
      </c>
      <c r="G66" s="301" t="s">
        <v>782</v>
      </c>
      <c r="H66" s="301" t="s">
        <v>643</v>
      </c>
      <c r="I66" s="300" t="s">
        <v>773</v>
      </c>
      <c r="J66" s="300" t="s">
        <v>783</v>
      </c>
      <c r="K66" s="299" t="s">
        <v>760</v>
      </c>
      <c r="L66" s="330">
        <v>2016</v>
      </c>
      <c r="M66" s="317" t="s">
        <v>673</v>
      </c>
      <c r="N66" s="297" t="s">
        <v>673</v>
      </c>
      <c r="O66" s="297" t="s">
        <v>673</v>
      </c>
      <c r="P66" s="317" t="s">
        <v>673</v>
      </c>
      <c r="Q66" s="317" t="s">
        <v>673</v>
      </c>
      <c r="R66" s="317" t="s">
        <v>673</v>
      </c>
      <c r="S66" s="296" t="s">
        <v>2121</v>
      </c>
      <c r="T66" s="296" t="s">
        <v>2121</v>
      </c>
      <c r="U66" s="296" t="s">
        <v>2121</v>
      </c>
      <c r="V66" s="296" t="s">
        <v>784</v>
      </c>
      <c r="W66" s="296" t="s">
        <v>784</v>
      </c>
      <c r="X66" s="317" t="s">
        <v>673</v>
      </c>
      <c r="Y66" s="295">
        <v>754.67751899409495</v>
      </c>
      <c r="Z66" s="295">
        <v>6324</v>
      </c>
      <c r="AA66" s="295" t="s">
        <v>2121</v>
      </c>
      <c r="AB66" s="295" t="s">
        <v>673</v>
      </c>
      <c r="AC66" s="295" t="s">
        <v>673</v>
      </c>
      <c r="AD66" s="295" t="s">
        <v>673</v>
      </c>
      <c r="AE66" s="295" t="s">
        <v>673</v>
      </c>
      <c r="AF66" s="294" t="s">
        <v>785</v>
      </c>
      <c r="AG66" s="294" t="s">
        <v>786</v>
      </c>
      <c r="AH66" s="294"/>
    </row>
    <row r="67" spans="1:34" ht="18.75" customHeight="1">
      <c r="A67" s="293">
        <v>61</v>
      </c>
      <c r="B67" s="293" t="s">
        <v>199</v>
      </c>
      <c r="C67" s="293" t="s">
        <v>665</v>
      </c>
      <c r="D67" s="293" t="s">
        <v>769</v>
      </c>
      <c r="E67" s="293" t="s">
        <v>781</v>
      </c>
      <c r="F67" s="301" t="s">
        <v>777</v>
      </c>
      <c r="G67" s="301" t="s">
        <v>782</v>
      </c>
      <c r="H67" s="301" t="s">
        <v>643</v>
      </c>
      <c r="I67" s="300" t="s">
        <v>773</v>
      </c>
      <c r="J67" s="300" t="s">
        <v>787</v>
      </c>
      <c r="K67" s="299" t="s">
        <v>760</v>
      </c>
      <c r="L67" s="330">
        <v>2016</v>
      </c>
      <c r="M67" s="296" t="s">
        <v>673</v>
      </c>
      <c r="N67" s="297" t="s">
        <v>673</v>
      </c>
      <c r="O67" s="297" t="s">
        <v>673</v>
      </c>
      <c r="P67" s="296" t="s">
        <v>673</v>
      </c>
      <c r="Q67" s="296" t="s">
        <v>673</v>
      </c>
      <c r="R67" s="296" t="s">
        <v>673</v>
      </c>
      <c r="S67" s="296" t="s">
        <v>2121</v>
      </c>
      <c r="T67" s="296" t="s">
        <v>2121</v>
      </c>
      <c r="U67" s="296" t="s">
        <v>2121</v>
      </c>
      <c r="V67" s="296" t="s">
        <v>784</v>
      </c>
      <c r="W67" s="296" t="s">
        <v>784</v>
      </c>
      <c r="X67" s="296" t="s">
        <v>673</v>
      </c>
      <c r="Y67" s="295">
        <v>13821276.128985999</v>
      </c>
      <c r="Z67" s="295">
        <v>6324</v>
      </c>
      <c r="AA67" s="295" t="s">
        <v>2121</v>
      </c>
      <c r="AB67" s="295" t="s">
        <v>673</v>
      </c>
      <c r="AC67" s="295" t="s">
        <v>673</v>
      </c>
      <c r="AD67" s="295" t="s">
        <v>673</v>
      </c>
      <c r="AE67" s="295" t="s">
        <v>673</v>
      </c>
      <c r="AF67" s="294" t="s">
        <v>785</v>
      </c>
      <c r="AG67" s="294" t="s">
        <v>786</v>
      </c>
      <c r="AH67" s="294"/>
    </row>
    <row r="68" spans="1:34" ht="18.75" customHeight="1">
      <c r="A68" s="293">
        <v>62</v>
      </c>
      <c r="B68" s="293" t="s">
        <v>199</v>
      </c>
      <c r="C68" s="293" t="s">
        <v>665</v>
      </c>
      <c r="D68" s="293" t="s">
        <v>769</v>
      </c>
      <c r="E68" s="293" t="s">
        <v>781</v>
      </c>
      <c r="F68" s="301" t="s">
        <v>779</v>
      </c>
      <c r="G68" s="301" t="s">
        <v>782</v>
      </c>
      <c r="H68" s="301" t="s">
        <v>643</v>
      </c>
      <c r="I68" s="300" t="s">
        <v>773</v>
      </c>
      <c r="J68" s="300" t="s">
        <v>788</v>
      </c>
      <c r="K68" s="299" t="s">
        <v>760</v>
      </c>
      <c r="L68" s="330">
        <v>2016</v>
      </c>
      <c r="M68" s="296" t="s">
        <v>673</v>
      </c>
      <c r="N68" s="297" t="s">
        <v>673</v>
      </c>
      <c r="O68" s="297" t="s">
        <v>673</v>
      </c>
      <c r="P68" s="296" t="s">
        <v>673</v>
      </c>
      <c r="Q68" s="296" t="s">
        <v>673</v>
      </c>
      <c r="R68" s="296" t="s">
        <v>673</v>
      </c>
      <c r="S68" s="296" t="s">
        <v>673</v>
      </c>
      <c r="T68" s="296" t="s">
        <v>673</v>
      </c>
      <c r="U68" s="296" t="s">
        <v>673</v>
      </c>
      <c r="V68" s="296" t="s">
        <v>784</v>
      </c>
      <c r="W68" s="296" t="s">
        <v>784</v>
      </c>
      <c r="X68" s="296" t="s">
        <v>673</v>
      </c>
      <c r="Y68" s="295">
        <v>433545.37757335202</v>
      </c>
      <c r="Z68" s="295">
        <v>6324</v>
      </c>
      <c r="AA68" s="295" t="s">
        <v>673</v>
      </c>
      <c r="AB68" s="295" t="s">
        <v>673</v>
      </c>
      <c r="AC68" s="295" t="s">
        <v>673</v>
      </c>
      <c r="AD68" s="295" t="s">
        <v>673</v>
      </c>
      <c r="AE68" s="295" t="s">
        <v>673</v>
      </c>
      <c r="AF68" s="294" t="s">
        <v>785</v>
      </c>
      <c r="AG68" s="294" t="s">
        <v>786</v>
      </c>
      <c r="AH68" s="294"/>
    </row>
    <row r="69" spans="1:34" ht="18.75" customHeight="1">
      <c r="A69" s="293">
        <v>63</v>
      </c>
      <c r="B69" s="293" t="s">
        <v>199</v>
      </c>
      <c r="C69" s="293" t="s">
        <v>665</v>
      </c>
      <c r="D69" s="293" t="s">
        <v>769</v>
      </c>
      <c r="E69" s="293" t="s">
        <v>789</v>
      </c>
      <c r="F69" s="301" t="s">
        <v>771</v>
      </c>
      <c r="G69" s="301" t="s">
        <v>790</v>
      </c>
      <c r="H69" s="301" t="s">
        <v>643</v>
      </c>
      <c r="I69" s="300" t="s">
        <v>773</v>
      </c>
      <c r="J69" s="300" t="s">
        <v>791</v>
      </c>
      <c r="K69" s="299" t="s">
        <v>760</v>
      </c>
      <c r="L69" s="330">
        <v>2016</v>
      </c>
      <c r="M69" s="296">
        <v>6720</v>
      </c>
      <c r="N69" s="297">
        <v>492800</v>
      </c>
      <c r="O69" s="297">
        <v>4.6927830029574205</v>
      </c>
      <c r="P69" s="296">
        <v>7.9880668137987358</v>
      </c>
      <c r="Q69" s="296">
        <v>42.869041115599778</v>
      </c>
      <c r="R69" s="296">
        <v>53.229806891719818</v>
      </c>
      <c r="S69" s="296">
        <v>1.1820684085393239E-2</v>
      </c>
      <c r="T69" s="296">
        <v>1.1158828789108694E-2</v>
      </c>
      <c r="U69" s="296">
        <v>8.319512195121951E-3</v>
      </c>
      <c r="V69" s="296">
        <v>4.41</v>
      </c>
      <c r="W69" s="296">
        <v>2.96</v>
      </c>
      <c r="X69" s="296">
        <v>66.567154832975419</v>
      </c>
      <c r="Y69" s="295" t="s">
        <v>674</v>
      </c>
      <c r="Z69" s="295" t="s">
        <v>674</v>
      </c>
      <c r="AA69" s="295">
        <v>13.23</v>
      </c>
      <c r="AB69" s="295" t="s">
        <v>673</v>
      </c>
      <c r="AC69" s="295" t="s">
        <v>673</v>
      </c>
      <c r="AD69" s="295" t="s">
        <v>673</v>
      </c>
      <c r="AE69" s="295" t="s">
        <v>673</v>
      </c>
      <c r="AF69" s="294" t="s">
        <v>792</v>
      </c>
      <c r="AG69" s="294" t="s">
        <v>793</v>
      </c>
      <c r="AH69" s="294"/>
    </row>
    <row r="70" spans="1:34" ht="18.75" customHeight="1">
      <c r="A70" s="293">
        <v>64</v>
      </c>
      <c r="B70" s="293" t="s">
        <v>199</v>
      </c>
      <c r="C70" s="293" t="s">
        <v>665</v>
      </c>
      <c r="D70" s="293" t="s">
        <v>769</v>
      </c>
      <c r="E70" s="293" t="s">
        <v>789</v>
      </c>
      <c r="F70" s="301" t="s">
        <v>777</v>
      </c>
      <c r="G70" s="301" t="s">
        <v>790</v>
      </c>
      <c r="H70" s="301" t="s">
        <v>643</v>
      </c>
      <c r="I70" s="300" t="s">
        <v>773</v>
      </c>
      <c r="J70" s="300" t="s">
        <v>794</v>
      </c>
      <c r="K70" s="299" t="s">
        <v>760</v>
      </c>
      <c r="L70" s="330">
        <v>2016</v>
      </c>
      <c r="M70" s="296">
        <v>27340091</v>
      </c>
      <c r="N70" s="297">
        <v>492800</v>
      </c>
      <c r="O70" s="297">
        <v>23215.213849063377</v>
      </c>
      <c r="P70" s="296">
        <v>46424.288446213999</v>
      </c>
      <c r="Q70" s="296">
        <v>195926.99819153603</v>
      </c>
      <c r="R70" s="296">
        <v>266901.95602384955</v>
      </c>
      <c r="S70" s="296">
        <v>47.16298740363181</v>
      </c>
      <c r="T70" s="296">
        <v>56.356849713007179</v>
      </c>
      <c r="U70" s="296">
        <v>50.487804878048777</v>
      </c>
      <c r="V70" s="296">
        <v>211.95000000000002</v>
      </c>
      <c r="W70" s="296">
        <v>153.78</v>
      </c>
      <c r="X70" s="296">
        <v>116357.8234215034</v>
      </c>
      <c r="Y70" s="295" t="s">
        <v>674</v>
      </c>
      <c r="Z70" s="295" t="s">
        <v>674</v>
      </c>
      <c r="AA70" s="295">
        <v>635.85</v>
      </c>
      <c r="AB70" s="295">
        <v>59.842105263157897</v>
      </c>
      <c r="AC70" s="295">
        <v>59.842105263157897</v>
      </c>
      <c r="AD70" s="295">
        <v>59.842105263157897</v>
      </c>
      <c r="AE70" s="295">
        <v>59.842105263157897</v>
      </c>
      <c r="AF70" s="294" t="s">
        <v>792</v>
      </c>
      <c r="AG70" s="294" t="s">
        <v>793</v>
      </c>
      <c r="AH70" s="294"/>
    </row>
    <row r="71" spans="1:34" ht="18.75" customHeight="1">
      <c r="A71" s="293">
        <v>65</v>
      </c>
      <c r="B71" s="293" t="s">
        <v>199</v>
      </c>
      <c r="C71" s="293" t="s">
        <v>665</v>
      </c>
      <c r="D71" s="293" t="s">
        <v>769</v>
      </c>
      <c r="E71" s="293" t="s">
        <v>789</v>
      </c>
      <c r="F71" s="301" t="s">
        <v>779</v>
      </c>
      <c r="G71" s="301" t="s">
        <v>790</v>
      </c>
      <c r="H71" s="301" t="s">
        <v>643</v>
      </c>
      <c r="I71" s="300" t="s">
        <v>773</v>
      </c>
      <c r="J71" s="300" t="s">
        <v>795</v>
      </c>
      <c r="K71" s="299" t="s">
        <v>760</v>
      </c>
      <c r="L71" s="293">
        <v>2016</v>
      </c>
      <c r="M71" s="298" t="s">
        <v>673</v>
      </c>
      <c r="N71" s="297" t="s">
        <v>673</v>
      </c>
      <c r="O71" s="297" t="s">
        <v>673</v>
      </c>
      <c r="P71" s="296" t="s">
        <v>673</v>
      </c>
      <c r="Q71" s="296" t="s">
        <v>673</v>
      </c>
      <c r="R71" s="296" t="s">
        <v>673</v>
      </c>
      <c r="S71" s="296" t="s">
        <v>673</v>
      </c>
      <c r="T71" s="296" t="s">
        <v>673</v>
      </c>
      <c r="U71" s="296" t="s">
        <v>673</v>
      </c>
      <c r="V71" s="296">
        <v>6.18</v>
      </c>
      <c r="W71" s="296">
        <v>4.32</v>
      </c>
      <c r="X71" s="296" t="s">
        <v>673</v>
      </c>
      <c r="Y71" s="295" t="s">
        <v>674</v>
      </c>
      <c r="Z71" s="295" t="s">
        <v>674</v>
      </c>
      <c r="AA71" s="295" t="s">
        <v>673</v>
      </c>
      <c r="AB71" s="295" t="s">
        <v>673</v>
      </c>
      <c r="AC71" s="295" t="s">
        <v>673</v>
      </c>
      <c r="AD71" s="295" t="s">
        <v>673</v>
      </c>
      <c r="AE71" s="295" t="s">
        <v>673</v>
      </c>
      <c r="AF71" s="294" t="s">
        <v>792</v>
      </c>
      <c r="AG71" s="294" t="s">
        <v>793</v>
      </c>
      <c r="AH71" s="294"/>
    </row>
    <row r="72" spans="1:34" ht="18.75" customHeight="1">
      <c r="A72" s="293">
        <v>66</v>
      </c>
      <c r="B72" s="293" t="s">
        <v>199</v>
      </c>
      <c r="C72" s="293" t="s">
        <v>665</v>
      </c>
      <c r="D72" s="293" t="s">
        <v>769</v>
      </c>
      <c r="E72" s="293" t="s">
        <v>796</v>
      </c>
      <c r="F72" s="301" t="s">
        <v>771</v>
      </c>
      <c r="G72" s="301" t="s">
        <v>797</v>
      </c>
      <c r="H72" s="301" t="s">
        <v>643</v>
      </c>
      <c r="I72" s="300" t="s">
        <v>773</v>
      </c>
      <c r="J72" s="300" t="s">
        <v>798</v>
      </c>
      <c r="K72" s="299" t="s">
        <v>760</v>
      </c>
      <c r="L72" s="293">
        <v>2016</v>
      </c>
      <c r="M72" s="318" t="s">
        <v>673</v>
      </c>
      <c r="N72" s="297" t="s">
        <v>673</v>
      </c>
      <c r="O72" s="297" t="s">
        <v>673</v>
      </c>
      <c r="P72" s="317" t="s">
        <v>673</v>
      </c>
      <c r="Q72" s="317">
        <v>324.24677381893918</v>
      </c>
      <c r="R72" s="317">
        <v>211.20167693360713</v>
      </c>
      <c r="S72" s="296" t="s">
        <v>2121</v>
      </c>
      <c r="T72" s="296" t="s">
        <v>2121</v>
      </c>
      <c r="U72" s="296" t="s">
        <v>2121</v>
      </c>
      <c r="V72" s="296" t="s">
        <v>784</v>
      </c>
      <c r="W72" s="296" t="s">
        <v>784</v>
      </c>
      <c r="X72" s="317">
        <v>7.1891711160357321</v>
      </c>
      <c r="Y72" s="295">
        <v>754.67751899409495</v>
      </c>
      <c r="Z72" s="295">
        <v>6324</v>
      </c>
      <c r="AA72" s="295" t="s">
        <v>2121</v>
      </c>
      <c r="AB72" s="295" t="s">
        <v>673</v>
      </c>
      <c r="AC72" s="295" t="s">
        <v>673</v>
      </c>
      <c r="AD72" s="295" t="s">
        <v>673</v>
      </c>
      <c r="AE72" s="295" t="s">
        <v>673</v>
      </c>
      <c r="AF72" s="294" t="s">
        <v>799</v>
      </c>
      <c r="AG72" s="294" t="s">
        <v>800</v>
      </c>
      <c r="AH72" s="294"/>
    </row>
    <row r="73" spans="1:34" ht="18.75" customHeight="1">
      <c r="A73" s="293">
        <v>67</v>
      </c>
      <c r="B73" s="293" t="s">
        <v>199</v>
      </c>
      <c r="C73" s="293" t="s">
        <v>665</v>
      </c>
      <c r="D73" s="293" t="s">
        <v>769</v>
      </c>
      <c r="E73" s="293" t="s">
        <v>796</v>
      </c>
      <c r="F73" s="301" t="s">
        <v>777</v>
      </c>
      <c r="G73" s="301" t="s">
        <v>797</v>
      </c>
      <c r="H73" s="301" t="s">
        <v>643</v>
      </c>
      <c r="I73" s="300" t="s">
        <v>773</v>
      </c>
      <c r="J73" s="300" t="s">
        <v>801</v>
      </c>
      <c r="K73" s="299" t="s">
        <v>760</v>
      </c>
      <c r="L73" s="293">
        <v>2016</v>
      </c>
      <c r="M73" s="298" t="s">
        <v>673</v>
      </c>
      <c r="N73" s="297" t="s">
        <v>673</v>
      </c>
      <c r="O73" s="297" t="s">
        <v>673</v>
      </c>
      <c r="P73" s="296" t="s">
        <v>673</v>
      </c>
      <c r="Q73" s="296">
        <v>2705000.5626786398</v>
      </c>
      <c r="R73" s="296">
        <v>1457455.0251402191</v>
      </c>
      <c r="S73" s="296" t="s">
        <v>2121</v>
      </c>
      <c r="T73" s="296" t="s">
        <v>2121</v>
      </c>
      <c r="U73" s="296" t="s">
        <v>2121</v>
      </c>
      <c r="V73" s="296" t="s">
        <v>784</v>
      </c>
      <c r="W73" s="296" t="s">
        <v>784</v>
      </c>
      <c r="X73" s="296">
        <v>15043.800888042046</v>
      </c>
      <c r="Y73" s="295">
        <v>13821276.128985999</v>
      </c>
      <c r="Z73" s="295">
        <v>6324</v>
      </c>
      <c r="AA73" s="295" t="s">
        <v>2121</v>
      </c>
      <c r="AB73" s="295" t="s">
        <v>2121</v>
      </c>
      <c r="AC73" s="295" t="s">
        <v>2121</v>
      </c>
      <c r="AD73" s="295" t="s">
        <v>2121</v>
      </c>
      <c r="AE73" s="295" t="s">
        <v>2121</v>
      </c>
      <c r="AF73" s="294" t="s">
        <v>799</v>
      </c>
      <c r="AG73" s="294" t="s">
        <v>800</v>
      </c>
      <c r="AH73" s="294"/>
    </row>
    <row r="74" spans="1:34" ht="18.75" customHeight="1">
      <c r="A74" s="293">
        <v>68</v>
      </c>
      <c r="B74" s="293" t="s">
        <v>199</v>
      </c>
      <c r="C74" s="293" t="s">
        <v>665</v>
      </c>
      <c r="D74" s="293" t="s">
        <v>769</v>
      </c>
      <c r="E74" s="293" t="s">
        <v>796</v>
      </c>
      <c r="F74" s="301" t="s">
        <v>779</v>
      </c>
      <c r="G74" s="301" t="s">
        <v>797</v>
      </c>
      <c r="H74" s="301" t="s">
        <v>643</v>
      </c>
      <c r="I74" s="300" t="s">
        <v>773</v>
      </c>
      <c r="J74" s="300" t="s">
        <v>802</v>
      </c>
      <c r="K74" s="299" t="s">
        <v>760</v>
      </c>
      <c r="L74" s="293">
        <v>2016</v>
      </c>
      <c r="M74" s="298" t="s">
        <v>673</v>
      </c>
      <c r="N74" s="297" t="s">
        <v>673</v>
      </c>
      <c r="O74" s="297" t="s">
        <v>673</v>
      </c>
      <c r="P74" s="296" t="s">
        <v>673</v>
      </c>
      <c r="Q74" s="296" t="s">
        <v>673</v>
      </c>
      <c r="R74" s="296" t="s">
        <v>673</v>
      </c>
      <c r="S74" s="296" t="s">
        <v>673</v>
      </c>
      <c r="T74" s="296" t="s">
        <v>673</v>
      </c>
      <c r="U74" s="296" t="s">
        <v>673</v>
      </c>
      <c r="V74" s="296" t="s">
        <v>784</v>
      </c>
      <c r="W74" s="296" t="s">
        <v>784</v>
      </c>
      <c r="X74" s="296" t="s">
        <v>673</v>
      </c>
      <c r="Y74" s="295">
        <v>433545.37757335202</v>
      </c>
      <c r="Z74" s="295">
        <v>6324</v>
      </c>
      <c r="AA74" s="295" t="s">
        <v>673</v>
      </c>
      <c r="AB74" s="295" t="s">
        <v>673</v>
      </c>
      <c r="AC74" s="295" t="s">
        <v>673</v>
      </c>
      <c r="AD74" s="295" t="s">
        <v>673</v>
      </c>
      <c r="AE74" s="295" t="s">
        <v>673</v>
      </c>
      <c r="AF74" s="294" t="s">
        <v>799</v>
      </c>
      <c r="AG74" s="294" t="s">
        <v>800</v>
      </c>
      <c r="AH74" s="294"/>
    </row>
    <row r="75" spans="1:34" ht="18.75" customHeight="1">
      <c r="A75" s="293">
        <v>69</v>
      </c>
      <c r="B75" s="293" t="s">
        <v>199</v>
      </c>
      <c r="C75" s="293" t="s">
        <v>665</v>
      </c>
      <c r="D75" s="293" t="s">
        <v>803</v>
      </c>
      <c r="E75" s="293" t="s">
        <v>804</v>
      </c>
      <c r="F75" s="301" t="s">
        <v>805</v>
      </c>
      <c r="G75" s="301" t="s">
        <v>806</v>
      </c>
      <c r="H75" s="301" t="s">
        <v>643</v>
      </c>
      <c r="I75" s="300" t="s">
        <v>807</v>
      </c>
      <c r="J75" s="300" t="s">
        <v>807</v>
      </c>
      <c r="K75" s="299" t="s">
        <v>760</v>
      </c>
      <c r="L75" s="293">
        <v>2016</v>
      </c>
      <c r="M75" s="318">
        <v>66721</v>
      </c>
      <c r="N75" s="297">
        <v>3224146</v>
      </c>
      <c r="O75" s="297">
        <v>2.2227281270761311E-2</v>
      </c>
      <c r="P75" s="303">
        <v>1.6046224972886138E-2</v>
      </c>
      <c r="Q75" s="303">
        <v>5.786027975206067E-3</v>
      </c>
      <c r="R75" s="303">
        <v>2.8068369995867719E-3</v>
      </c>
      <c r="S75" s="296">
        <v>1.4853510305395463E-2</v>
      </c>
      <c r="T75" s="296">
        <v>1.8086112258205531E-2</v>
      </c>
      <c r="U75" s="296">
        <v>2.1249462411236854E-2</v>
      </c>
      <c r="V75" s="296">
        <v>2.0999999999999996</v>
      </c>
      <c r="W75" s="296">
        <v>1.42</v>
      </c>
      <c r="X75" s="303">
        <v>2.5058238182762674E-3</v>
      </c>
      <c r="Y75" s="295">
        <v>6396</v>
      </c>
      <c r="Z75" s="295">
        <v>989323</v>
      </c>
      <c r="AA75" s="295">
        <v>6.2999999999999989</v>
      </c>
      <c r="AB75" s="295">
        <v>1.8086112258205531E-2</v>
      </c>
      <c r="AC75" s="295">
        <v>1.8086112258205531E-2</v>
      </c>
      <c r="AD75" s="295">
        <v>1.8086112258205531E-2</v>
      </c>
      <c r="AE75" s="295">
        <v>1.8086112258205531E-2</v>
      </c>
      <c r="AF75" s="294" t="s">
        <v>808</v>
      </c>
      <c r="AG75" s="294" t="s">
        <v>809</v>
      </c>
      <c r="AH75" s="294"/>
    </row>
    <row r="76" spans="1:34" ht="18.75" customHeight="1">
      <c r="A76" s="293">
        <v>70</v>
      </c>
      <c r="B76" s="293" t="s">
        <v>199</v>
      </c>
      <c r="C76" s="293" t="s">
        <v>665</v>
      </c>
      <c r="D76" s="293" t="s">
        <v>803</v>
      </c>
      <c r="E76" s="293" t="s">
        <v>810</v>
      </c>
      <c r="F76" s="301" t="s">
        <v>805</v>
      </c>
      <c r="G76" s="301" t="s">
        <v>811</v>
      </c>
      <c r="H76" s="301" t="s">
        <v>643</v>
      </c>
      <c r="I76" s="300" t="s">
        <v>812</v>
      </c>
      <c r="J76" s="300" t="s">
        <v>812</v>
      </c>
      <c r="K76" s="299" t="s">
        <v>760</v>
      </c>
      <c r="L76" s="293">
        <v>2016</v>
      </c>
      <c r="M76" s="318">
        <v>37392</v>
      </c>
      <c r="N76" s="297">
        <v>1601949</v>
      </c>
      <c r="O76" s="297">
        <v>2.3341567053632793E-2</v>
      </c>
      <c r="P76" s="303">
        <v>5.9363931294158512E-3</v>
      </c>
      <c r="Q76" s="303">
        <v>1.3595987002857449E-2</v>
      </c>
      <c r="R76" s="303">
        <v>7.6996623320464835E-3</v>
      </c>
      <c r="S76" s="296">
        <v>1.6753720439703822E-2</v>
      </c>
      <c r="T76" s="296">
        <v>2.0399869282415294E-2</v>
      </c>
      <c r="U76" s="296">
        <v>2.3967906939987047E-2</v>
      </c>
      <c r="V76" s="296">
        <v>2.4325316293994204E-2</v>
      </c>
      <c r="W76" s="296">
        <v>1.6757342193826446E-2</v>
      </c>
      <c r="X76" s="303">
        <v>3.1882076733335315E-3</v>
      </c>
      <c r="Y76" s="295">
        <v>0</v>
      </c>
      <c r="Z76" s="295">
        <v>25819</v>
      </c>
      <c r="AA76" s="295">
        <v>7.2975948881982611E-2</v>
      </c>
      <c r="AB76" s="295">
        <v>1.8086112258205531E-2</v>
      </c>
      <c r="AC76" s="295">
        <v>1.8086112258205531E-2</v>
      </c>
      <c r="AD76" s="295">
        <v>1.8086112258205531E-2</v>
      </c>
      <c r="AE76" s="295">
        <v>1.8086112258205531E-2</v>
      </c>
      <c r="AF76" s="294" t="s">
        <v>814</v>
      </c>
      <c r="AG76" s="294" t="s">
        <v>815</v>
      </c>
      <c r="AH76" s="294"/>
    </row>
    <row r="77" spans="1:34" ht="18.75" customHeight="1">
      <c r="A77" s="293">
        <v>71</v>
      </c>
      <c r="B77" s="293" t="s">
        <v>199</v>
      </c>
      <c r="C77" s="293" t="s">
        <v>665</v>
      </c>
      <c r="D77" s="293" t="s">
        <v>803</v>
      </c>
      <c r="E77" s="293" t="s">
        <v>816</v>
      </c>
      <c r="F77" s="301" t="s">
        <v>805</v>
      </c>
      <c r="G77" s="301" t="s">
        <v>817</v>
      </c>
      <c r="H77" s="301" t="s">
        <v>643</v>
      </c>
      <c r="I77" s="300" t="s">
        <v>818</v>
      </c>
      <c r="J77" s="300" t="s">
        <v>818</v>
      </c>
      <c r="K77" s="299" t="s">
        <v>760</v>
      </c>
      <c r="L77" s="293">
        <v>2016</v>
      </c>
      <c r="M77" s="318">
        <v>36205</v>
      </c>
      <c r="N77" s="297">
        <v>1552486</v>
      </c>
      <c r="O77" s="297">
        <v>2.3320661184706337E-2</v>
      </c>
      <c r="P77" s="303">
        <v>6.7434325346122093E-3</v>
      </c>
      <c r="Q77" s="303">
        <v>1.0491917232240923E-2</v>
      </c>
      <c r="R77" s="303">
        <v>8.3364335229418763E-3</v>
      </c>
      <c r="S77" s="296">
        <v>1.6738714974015158E-2</v>
      </c>
      <c r="T77" s="296">
        <v>2.0381598144391225E-2</v>
      </c>
      <c r="U77" s="296">
        <v>2.3946440089891777E-2</v>
      </c>
      <c r="V77" s="296">
        <v>2.4325316293994204E-2</v>
      </c>
      <c r="W77" s="296">
        <v>1.6757342193826446E-2</v>
      </c>
      <c r="X77" s="303">
        <v>4.5436970868608763E-3</v>
      </c>
      <c r="Y77" s="295">
        <v>0</v>
      </c>
      <c r="Z77" s="295">
        <v>17611</v>
      </c>
      <c r="AA77" s="295">
        <v>7.2975948881982611E-2</v>
      </c>
      <c r="AB77" s="295">
        <v>1.8086112258205531E-2</v>
      </c>
      <c r="AC77" s="295">
        <v>1.8086112258205531E-2</v>
      </c>
      <c r="AD77" s="295">
        <v>1.8086112258205531E-2</v>
      </c>
      <c r="AE77" s="295">
        <v>1.8086112258205531E-2</v>
      </c>
      <c r="AF77" s="294" t="s">
        <v>819</v>
      </c>
      <c r="AG77" s="294" t="s">
        <v>820</v>
      </c>
      <c r="AH77" s="294" t="s">
        <v>821</v>
      </c>
    </row>
    <row r="78" spans="1:34" ht="18.75" customHeight="1">
      <c r="A78" s="293">
        <v>72</v>
      </c>
      <c r="B78" s="293" t="s">
        <v>199</v>
      </c>
      <c r="C78" s="293" t="s">
        <v>665</v>
      </c>
      <c r="D78" s="293" t="s">
        <v>822</v>
      </c>
      <c r="E78" s="293" t="s">
        <v>742</v>
      </c>
      <c r="F78" s="301" t="s">
        <v>743</v>
      </c>
      <c r="G78" s="301" t="s">
        <v>744</v>
      </c>
      <c r="H78" s="301" t="s">
        <v>643</v>
      </c>
      <c r="I78" s="300" t="s">
        <v>745</v>
      </c>
      <c r="J78" s="300" t="s">
        <v>743</v>
      </c>
      <c r="K78" s="299" t="s">
        <v>760</v>
      </c>
      <c r="L78" s="293">
        <v>2016</v>
      </c>
      <c r="M78" s="298">
        <v>69271055.932582706</v>
      </c>
      <c r="N78" s="297">
        <v>336303.60112394061</v>
      </c>
      <c r="O78" s="297">
        <v>205.97774065182756</v>
      </c>
      <c r="P78" s="296">
        <v>350.94026397889382</v>
      </c>
      <c r="Q78" s="296">
        <v>80.824483504890395</v>
      </c>
      <c r="R78" s="296">
        <v>102.85337495659266</v>
      </c>
      <c r="S78" s="296">
        <v>158.0208253485045</v>
      </c>
      <c r="T78" s="296">
        <v>137.52053096806603</v>
      </c>
      <c r="U78" s="296">
        <v>122.22447119829589</v>
      </c>
      <c r="V78" s="296">
        <v>700.47312677555044</v>
      </c>
      <c r="W78" s="296">
        <v>464.64717409444847</v>
      </c>
      <c r="X78" s="296">
        <v>87.067123930307005</v>
      </c>
      <c r="Y78" s="295">
        <v>4906988.3064535465</v>
      </c>
      <c r="Z78" s="295">
        <v>6198.1419747915243</v>
      </c>
      <c r="AA78" s="295">
        <v>2101.4193803266512</v>
      </c>
      <c r="AB78" s="295" t="s">
        <v>673</v>
      </c>
      <c r="AC78" s="295" t="s">
        <v>673</v>
      </c>
      <c r="AD78" s="295" t="s">
        <v>673</v>
      </c>
      <c r="AE78" s="295" t="s">
        <v>673</v>
      </c>
      <c r="AF78" s="294" t="s">
        <v>823</v>
      </c>
      <c r="AG78" s="294" t="s">
        <v>824</v>
      </c>
      <c r="AH78" s="294"/>
    </row>
    <row r="79" spans="1:34" ht="18.75" customHeight="1">
      <c r="A79" s="293">
        <v>73</v>
      </c>
      <c r="B79" s="293" t="s">
        <v>199</v>
      </c>
      <c r="C79" s="293" t="s">
        <v>665</v>
      </c>
      <c r="D79" s="293" t="s">
        <v>822</v>
      </c>
      <c r="E79" s="293" t="s">
        <v>742</v>
      </c>
      <c r="F79" s="301" t="s">
        <v>748</v>
      </c>
      <c r="G79" s="301" t="s">
        <v>744</v>
      </c>
      <c r="H79" s="301" t="s">
        <v>643</v>
      </c>
      <c r="I79" s="300" t="s">
        <v>745</v>
      </c>
      <c r="J79" s="300" t="s">
        <v>748</v>
      </c>
      <c r="K79" s="299" t="s">
        <v>760</v>
      </c>
      <c r="L79" s="293">
        <v>2016</v>
      </c>
      <c r="M79" s="318">
        <v>69271055.932582706</v>
      </c>
      <c r="N79" s="297">
        <v>1663695085.2792778</v>
      </c>
      <c r="O79" s="297">
        <v>4.1636869968245685E-2</v>
      </c>
      <c r="P79" s="317">
        <v>3.6047931609479396E-2</v>
      </c>
      <c r="Q79" s="317">
        <v>1.7684485234296533E-2</v>
      </c>
      <c r="R79" s="317">
        <v>2.0512645799463009E-2</v>
      </c>
      <c r="S79" s="296">
        <v>6.8425023487069483E-2</v>
      </c>
      <c r="T79" s="296">
        <v>5.9408037934210359E-2</v>
      </c>
      <c r="U79" s="296">
        <v>5.2700003333149954E-2</v>
      </c>
      <c r="V79" s="296">
        <v>0.15497764595879845</v>
      </c>
      <c r="W79" s="296">
        <v>0.10280183848600298</v>
      </c>
      <c r="X79" s="317">
        <v>4.9810236639915656E-2</v>
      </c>
      <c r="Y79" s="295">
        <v>4906988.3064535465</v>
      </c>
      <c r="Z79" s="295">
        <v>46277626.747786298</v>
      </c>
      <c r="AA79" s="295">
        <v>0.46493293787639534</v>
      </c>
      <c r="AB79" s="673">
        <v>2.8855772124703107E-2</v>
      </c>
      <c r="AC79" s="673">
        <v>2.7127495778098774E-2</v>
      </c>
      <c r="AD79" s="673">
        <v>2.400780455873407E-2</v>
      </c>
      <c r="AE79" s="673">
        <v>1.9489274949859629E-2</v>
      </c>
      <c r="AF79" s="294" t="s">
        <v>825</v>
      </c>
      <c r="AG79" s="294" t="s">
        <v>824</v>
      </c>
      <c r="AH79" s="294"/>
    </row>
    <row r="80" spans="1:34" ht="18.75" customHeight="1">
      <c r="A80" s="293">
        <v>74</v>
      </c>
      <c r="B80" s="293" t="s">
        <v>199</v>
      </c>
      <c r="C80" s="293" t="s">
        <v>665</v>
      </c>
      <c r="D80" s="293" t="s">
        <v>822</v>
      </c>
      <c r="E80" s="293" t="s">
        <v>742</v>
      </c>
      <c r="F80" s="301" t="s">
        <v>750</v>
      </c>
      <c r="G80" s="301" t="s">
        <v>744</v>
      </c>
      <c r="H80" s="301" t="s">
        <v>643</v>
      </c>
      <c r="I80" s="300" t="s">
        <v>745</v>
      </c>
      <c r="J80" s="300" t="s">
        <v>750</v>
      </c>
      <c r="K80" s="299" t="s">
        <v>760</v>
      </c>
      <c r="L80" s="293">
        <v>2016</v>
      </c>
      <c r="M80" s="318" t="s">
        <v>673</v>
      </c>
      <c r="N80" s="297" t="s">
        <v>673</v>
      </c>
      <c r="O80" s="297" t="s">
        <v>673</v>
      </c>
      <c r="P80" s="317" t="s">
        <v>673</v>
      </c>
      <c r="Q80" s="317" t="s">
        <v>673</v>
      </c>
      <c r="R80" s="317" t="s">
        <v>673</v>
      </c>
      <c r="S80" s="296" t="s">
        <v>673</v>
      </c>
      <c r="T80" s="296" t="s">
        <v>673</v>
      </c>
      <c r="U80" s="296" t="s">
        <v>673</v>
      </c>
      <c r="V80" s="296">
        <v>0.39800385990964959</v>
      </c>
      <c r="W80" s="296">
        <v>0.26400922707340091</v>
      </c>
      <c r="X80" s="317" t="s">
        <v>673</v>
      </c>
      <c r="Y80" s="295">
        <v>1255969.6659966127</v>
      </c>
      <c r="Z80" s="295">
        <v>1235875.7957188531</v>
      </c>
      <c r="AA80" s="295" t="s">
        <v>673</v>
      </c>
      <c r="AB80" s="673" t="s">
        <v>673</v>
      </c>
      <c r="AC80" s="673" t="s">
        <v>673</v>
      </c>
      <c r="AD80" s="673" t="s">
        <v>673</v>
      </c>
      <c r="AE80" s="673" t="s">
        <v>673</v>
      </c>
      <c r="AF80" s="294" t="s">
        <v>826</v>
      </c>
      <c r="AG80" s="294" t="s">
        <v>824</v>
      </c>
      <c r="AH80" s="294"/>
    </row>
    <row r="81" spans="1:34" ht="18.75" customHeight="1">
      <c r="A81" s="293">
        <v>75</v>
      </c>
      <c r="B81" s="293" t="s">
        <v>199</v>
      </c>
      <c r="C81" s="293" t="s">
        <v>665</v>
      </c>
      <c r="D81" s="293" t="s">
        <v>822</v>
      </c>
      <c r="E81" s="293" t="s">
        <v>742</v>
      </c>
      <c r="F81" s="301" t="s">
        <v>752</v>
      </c>
      <c r="G81" s="301" t="s">
        <v>744</v>
      </c>
      <c r="H81" s="301" t="s">
        <v>643</v>
      </c>
      <c r="I81" s="300" t="s">
        <v>745</v>
      </c>
      <c r="J81" s="300" t="s">
        <v>752</v>
      </c>
      <c r="K81" s="299" t="s">
        <v>760</v>
      </c>
      <c r="L81" s="293">
        <v>2016</v>
      </c>
      <c r="M81" s="298">
        <v>102006913.12199667</v>
      </c>
      <c r="N81" s="297">
        <v>336303.60112394061</v>
      </c>
      <c r="O81" s="297">
        <v>303.31793290671089</v>
      </c>
      <c r="P81" s="296">
        <v>338.97516148846677</v>
      </c>
      <c r="Q81" s="296">
        <v>174.7428024091754</v>
      </c>
      <c r="R81" s="296">
        <v>140.32400183823691</v>
      </c>
      <c r="S81" s="296">
        <v>232.69771747783028</v>
      </c>
      <c r="T81" s="296">
        <v>202.50947045766134</v>
      </c>
      <c r="U81" s="296">
        <v>179.98485582550734</v>
      </c>
      <c r="V81" s="296">
        <v>1071.0604232627184</v>
      </c>
      <c r="W81" s="296">
        <v>710.47008076426994</v>
      </c>
      <c r="X81" s="296">
        <v>85.442942112624067</v>
      </c>
      <c r="Y81" s="295">
        <v>5200282.8462246144</v>
      </c>
      <c r="Z81" s="295">
        <v>6198.1419747915243</v>
      </c>
      <c r="AA81" s="295">
        <v>3213.1812697881551</v>
      </c>
      <c r="AB81" s="295" t="s">
        <v>673</v>
      </c>
      <c r="AC81" s="295" t="s">
        <v>673</v>
      </c>
      <c r="AD81" s="295" t="s">
        <v>673</v>
      </c>
      <c r="AE81" s="295" t="s">
        <v>673</v>
      </c>
      <c r="AF81" s="294" t="s">
        <v>827</v>
      </c>
      <c r="AG81" s="294" t="s">
        <v>824</v>
      </c>
      <c r="AH81" s="294"/>
    </row>
    <row r="82" spans="1:34" ht="18.75" customHeight="1">
      <c r="A82" s="293">
        <v>76</v>
      </c>
      <c r="B82" s="293" t="s">
        <v>199</v>
      </c>
      <c r="C82" s="293" t="s">
        <v>665</v>
      </c>
      <c r="D82" s="293" t="s">
        <v>822</v>
      </c>
      <c r="E82" s="293" t="s">
        <v>742</v>
      </c>
      <c r="F82" s="301" t="s">
        <v>754</v>
      </c>
      <c r="G82" s="301" t="s">
        <v>744</v>
      </c>
      <c r="H82" s="301" t="s">
        <v>643</v>
      </c>
      <c r="I82" s="300" t="s">
        <v>745</v>
      </c>
      <c r="J82" s="300" t="s">
        <v>754</v>
      </c>
      <c r="K82" s="299" t="s">
        <v>760</v>
      </c>
      <c r="L82" s="293">
        <v>2016</v>
      </c>
      <c r="M82" s="318">
        <v>102006913.12199667</v>
      </c>
      <c r="N82" s="297">
        <v>1663695085.2792778</v>
      </c>
      <c r="O82" s="297">
        <v>6.1313466646968656E-2</v>
      </c>
      <c r="P82" s="317">
        <v>5.8326284124423936E-2</v>
      </c>
      <c r="Q82" s="317">
        <v>3.8233915949709478E-2</v>
      </c>
      <c r="R82" s="317">
        <v>2.7985630496672881E-2</v>
      </c>
      <c r="S82" s="296">
        <v>0.10076106581959883</v>
      </c>
      <c r="T82" s="296">
        <v>8.748286687301457E-2</v>
      </c>
      <c r="U82" s="296">
        <v>7.7604774305237476E-2</v>
      </c>
      <c r="V82" s="296">
        <v>0.23696900956212988</v>
      </c>
      <c r="W82" s="296">
        <v>0.15718944300954615</v>
      </c>
      <c r="X82" s="317">
        <v>4.8881058357309326E-2</v>
      </c>
      <c r="Y82" s="295">
        <v>5200282.8462246144</v>
      </c>
      <c r="Z82" s="295">
        <v>46277626.747786298</v>
      </c>
      <c r="AA82" s="295">
        <v>0.71090702868638966</v>
      </c>
      <c r="AB82" s="673">
        <v>3.4265353217544224E-2</v>
      </c>
      <c r="AC82" s="673">
        <v>2.6628636886845053E-2</v>
      </c>
      <c r="AD82" s="673">
        <v>2.2786985244424421E-2</v>
      </c>
      <c r="AE82" s="673">
        <v>1.7982578692953471E-2</v>
      </c>
      <c r="AF82" s="294" t="s">
        <v>828</v>
      </c>
      <c r="AG82" s="294" t="s">
        <v>824</v>
      </c>
      <c r="AH82" s="294"/>
    </row>
    <row r="83" spans="1:34" ht="18.75" customHeight="1">
      <c r="A83" s="293">
        <v>77</v>
      </c>
      <c r="B83" s="293" t="s">
        <v>199</v>
      </c>
      <c r="C83" s="293" t="s">
        <v>665</v>
      </c>
      <c r="D83" s="293" t="s">
        <v>822</v>
      </c>
      <c r="E83" s="293" t="s">
        <v>742</v>
      </c>
      <c r="F83" s="301" t="s">
        <v>756</v>
      </c>
      <c r="G83" s="301" t="s">
        <v>744</v>
      </c>
      <c r="H83" s="301" t="s">
        <v>643</v>
      </c>
      <c r="I83" s="300" t="s">
        <v>745</v>
      </c>
      <c r="J83" s="300" t="s">
        <v>756</v>
      </c>
      <c r="K83" s="299" t="s">
        <v>760</v>
      </c>
      <c r="L83" s="293">
        <v>2016</v>
      </c>
      <c r="M83" s="318" t="s">
        <v>673</v>
      </c>
      <c r="N83" s="297" t="s">
        <v>673</v>
      </c>
      <c r="O83" s="297" t="s">
        <v>673</v>
      </c>
      <c r="P83" s="317" t="s">
        <v>673</v>
      </c>
      <c r="Q83" s="317" t="s">
        <v>673</v>
      </c>
      <c r="R83" s="317" t="s">
        <v>673</v>
      </c>
      <c r="S83" s="296" t="s">
        <v>673</v>
      </c>
      <c r="T83" s="296" t="s">
        <v>673</v>
      </c>
      <c r="U83" s="296" t="s">
        <v>673</v>
      </c>
      <c r="V83" s="296">
        <v>0.60856893199789819</v>
      </c>
      <c r="W83" s="296">
        <v>0.40368405822527248</v>
      </c>
      <c r="X83" s="317" t="s">
        <v>673</v>
      </c>
      <c r="Y83" s="295">
        <v>1331039.9580269461</v>
      </c>
      <c r="Z83" s="295">
        <v>1235875.7957188531</v>
      </c>
      <c r="AA83" s="295" t="s">
        <v>673</v>
      </c>
      <c r="AB83" s="673" t="s">
        <v>673</v>
      </c>
      <c r="AC83" s="673" t="s">
        <v>673</v>
      </c>
      <c r="AD83" s="673" t="s">
        <v>673</v>
      </c>
      <c r="AE83" s="673" t="s">
        <v>673</v>
      </c>
      <c r="AF83" s="294" t="s">
        <v>829</v>
      </c>
      <c r="AG83" s="294" t="s">
        <v>824</v>
      </c>
      <c r="AH83" s="294"/>
    </row>
    <row r="84" spans="1:34" ht="18.75" customHeight="1">
      <c r="A84" s="293">
        <v>78</v>
      </c>
      <c r="B84" s="293" t="s">
        <v>199</v>
      </c>
      <c r="C84" s="293" t="s">
        <v>665</v>
      </c>
      <c r="D84" s="293" t="s">
        <v>830</v>
      </c>
      <c r="E84" s="293" t="s">
        <v>831</v>
      </c>
      <c r="F84" s="301" t="s">
        <v>832</v>
      </c>
      <c r="G84" s="301" t="s">
        <v>833</v>
      </c>
      <c r="H84" s="301" t="s">
        <v>834</v>
      </c>
      <c r="I84" s="300" t="s">
        <v>835</v>
      </c>
      <c r="J84" s="300" t="s">
        <v>836</v>
      </c>
      <c r="K84" s="299" t="s">
        <v>760</v>
      </c>
      <c r="L84" s="293" t="s">
        <v>813</v>
      </c>
      <c r="M84" s="298" t="s">
        <v>813</v>
      </c>
      <c r="N84" s="297" t="s">
        <v>813</v>
      </c>
      <c r="O84" s="297" t="s">
        <v>813</v>
      </c>
      <c r="P84" s="296">
        <v>2.0794722697683308</v>
      </c>
      <c r="Q84" s="296">
        <v>2.1340796504424255</v>
      </c>
      <c r="R84" s="296">
        <v>2.0577808383581013</v>
      </c>
      <c r="S84" s="296" t="s">
        <v>813</v>
      </c>
      <c r="T84" s="296" t="s">
        <v>813</v>
      </c>
      <c r="U84" s="296" t="s">
        <v>813</v>
      </c>
      <c r="V84" s="296" t="e">
        <v>#VALUE!</v>
      </c>
      <c r="W84" s="296" t="e">
        <v>#VALUE!</v>
      </c>
      <c r="X84" s="296">
        <v>2.3127263031949026</v>
      </c>
      <c r="Y84" s="295" t="s">
        <v>674</v>
      </c>
      <c r="Z84" s="295" t="s">
        <v>674</v>
      </c>
      <c r="AA84" s="295" t="s">
        <v>813</v>
      </c>
      <c r="AB84" s="295" t="s">
        <v>813</v>
      </c>
      <c r="AC84" s="295" t="s">
        <v>813</v>
      </c>
      <c r="AD84" s="295" t="s">
        <v>813</v>
      </c>
      <c r="AE84" s="295" t="s">
        <v>813</v>
      </c>
      <c r="AF84" s="294" t="s">
        <v>838</v>
      </c>
      <c r="AG84" s="294" t="s">
        <v>839</v>
      </c>
      <c r="AH84" s="294"/>
    </row>
    <row r="85" spans="1:34" ht="18.75" customHeight="1">
      <c r="A85" s="293">
        <v>79</v>
      </c>
      <c r="B85" s="293" t="s">
        <v>199</v>
      </c>
      <c r="C85" s="293" t="s">
        <v>665</v>
      </c>
      <c r="D85" s="293" t="s">
        <v>840</v>
      </c>
      <c r="E85" s="293" t="s">
        <v>841</v>
      </c>
      <c r="F85" s="301" t="s">
        <v>679</v>
      </c>
      <c r="G85" s="301" t="s">
        <v>680</v>
      </c>
      <c r="H85" s="301" t="s">
        <v>643</v>
      </c>
      <c r="I85" s="300" t="s">
        <v>842</v>
      </c>
      <c r="J85" s="300" t="s">
        <v>843</v>
      </c>
      <c r="K85" s="299" t="s">
        <v>844</v>
      </c>
      <c r="L85" s="293">
        <v>2016</v>
      </c>
      <c r="M85" s="298" t="s">
        <v>673</v>
      </c>
      <c r="N85" s="297" t="s">
        <v>673</v>
      </c>
      <c r="O85" s="297">
        <v>2126.4244308549296</v>
      </c>
      <c r="P85" s="296">
        <v>2717.2569677194392</v>
      </c>
      <c r="Q85" s="296">
        <v>639.81835817214471</v>
      </c>
      <c r="R85" s="296">
        <v>123.49729795365374</v>
      </c>
      <c r="S85" s="296">
        <v>1582.1966568171765</v>
      </c>
      <c r="T85" s="296">
        <v>1818.0559645450503</v>
      </c>
      <c r="U85" s="296">
        <v>2045.5807181874773</v>
      </c>
      <c r="V85" s="296">
        <v>6136.8219860031504</v>
      </c>
      <c r="W85" s="296">
        <v>4278.0271282258254</v>
      </c>
      <c r="X85" s="296">
        <v>237.26702901237266</v>
      </c>
      <c r="Y85" s="295" t="s">
        <v>674</v>
      </c>
      <c r="Z85" s="295" t="s">
        <v>674</v>
      </c>
      <c r="AA85" s="295">
        <v>18410.465958009452</v>
      </c>
      <c r="AB85" s="295">
        <v>15555.290100106533</v>
      </c>
      <c r="AC85" s="295">
        <v>28130.28835163272</v>
      </c>
      <c r="AD85" s="295">
        <v>24974.012261327523</v>
      </c>
      <c r="AE85" s="295">
        <v>26606.505257268072</v>
      </c>
      <c r="AF85" s="294" t="s">
        <v>761</v>
      </c>
      <c r="AG85" s="294" t="s">
        <v>845</v>
      </c>
      <c r="AH85" s="329"/>
    </row>
    <row r="86" spans="1:34" ht="18.75" customHeight="1">
      <c r="A86" s="293">
        <v>80</v>
      </c>
      <c r="B86" s="293" t="s">
        <v>199</v>
      </c>
      <c r="C86" s="293" t="s">
        <v>665</v>
      </c>
      <c r="D86" s="293" t="s">
        <v>840</v>
      </c>
      <c r="E86" s="293" t="s">
        <v>841</v>
      </c>
      <c r="F86" s="301" t="s">
        <v>684</v>
      </c>
      <c r="G86" s="301" t="s">
        <v>680</v>
      </c>
      <c r="H86" s="301" t="s">
        <v>643</v>
      </c>
      <c r="I86" s="300" t="s">
        <v>842</v>
      </c>
      <c r="J86" s="300" t="s">
        <v>846</v>
      </c>
      <c r="K86" s="299" t="s">
        <v>844</v>
      </c>
      <c r="L86" s="293">
        <v>2016</v>
      </c>
      <c r="M86" s="298" t="s">
        <v>673</v>
      </c>
      <c r="N86" s="297" t="s">
        <v>673</v>
      </c>
      <c r="O86" s="297">
        <v>1402.7084443270696</v>
      </c>
      <c r="P86" s="296">
        <v>1946.020321996685</v>
      </c>
      <c r="Q86" s="296">
        <v>462.32109729869444</v>
      </c>
      <c r="R86" s="296">
        <v>72.98300577052045</v>
      </c>
      <c r="S86" s="296">
        <v>1043.705376452629</v>
      </c>
      <c r="T86" s="296">
        <v>1199.2913628730403</v>
      </c>
      <c r="U86" s="296">
        <v>1349.379411428499</v>
      </c>
      <c r="V86" s="296">
        <v>5637.646819742371</v>
      </c>
      <c r="W86" s="296">
        <v>3939.3452955908119</v>
      </c>
      <c r="X86" s="296">
        <v>168.82511045277784</v>
      </c>
      <c r="Y86" s="295" t="s">
        <v>674</v>
      </c>
      <c r="Z86" s="295" t="s">
        <v>674</v>
      </c>
      <c r="AA86" s="295">
        <v>16912.940459227113</v>
      </c>
      <c r="AB86" s="295">
        <v>14433.73769979383</v>
      </c>
      <c r="AC86" s="295">
        <v>20105.605399314285</v>
      </c>
      <c r="AD86" s="295">
        <v>17769.856328177288</v>
      </c>
      <c r="AE86" s="295">
        <v>19002.762131636366</v>
      </c>
      <c r="AF86" s="294" t="s">
        <v>761</v>
      </c>
      <c r="AG86" s="294" t="s">
        <v>845</v>
      </c>
      <c r="AH86" s="294"/>
    </row>
    <row r="87" spans="1:34" ht="18.75" customHeight="1">
      <c r="A87" s="293">
        <v>81</v>
      </c>
      <c r="B87" s="293" t="s">
        <v>199</v>
      </c>
      <c r="C87" s="293" t="s">
        <v>665</v>
      </c>
      <c r="D87" s="293" t="s">
        <v>840</v>
      </c>
      <c r="E87" s="293" t="s">
        <v>841</v>
      </c>
      <c r="F87" s="301" t="s">
        <v>685</v>
      </c>
      <c r="G87" s="301" t="s">
        <v>680</v>
      </c>
      <c r="H87" s="301" t="s">
        <v>643</v>
      </c>
      <c r="I87" s="300" t="s">
        <v>842</v>
      </c>
      <c r="J87" s="300" t="s">
        <v>847</v>
      </c>
      <c r="K87" s="299" t="s">
        <v>844</v>
      </c>
      <c r="L87" s="293">
        <v>2016</v>
      </c>
      <c r="M87" s="298" t="s">
        <v>673</v>
      </c>
      <c r="N87" s="297" t="s">
        <v>673</v>
      </c>
      <c r="O87" s="297">
        <v>12429806.036441602</v>
      </c>
      <c r="P87" s="296">
        <v>11120794.480806729</v>
      </c>
      <c r="Q87" s="296">
        <v>11296972.115284335</v>
      </c>
      <c r="R87" s="296">
        <v>1388937.7544163615</v>
      </c>
      <c r="S87" s="296">
        <v>4317496.7128211213</v>
      </c>
      <c r="T87" s="296">
        <v>4972808.8025275264</v>
      </c>
      <c r="U87" s="296">
        <v>5605783.5919395275</v>
      </c>
      <c r="V87" s="296">
        <v>12491927.004641116</v>
      </c>
      <c r="W87" s="296">
        <v>8605499.4289531801</v>
      </c>
      <c r="X87" s="296">
        <v>822811.67495307326</v>
      </c>
      <c r="Y87" s="295" t="s">
        <v>674</v>
      </c>
      <c r="Z87" s="295" t="s">
        <v>674</v>
      </c>
      <c r="AA87" s="295">
        <v>37475781.013923347</v>
      </c>
      <c r="AB87" s="295">
        <v>63741992.672017395</v>
      </c>
      <c r="AC87" s="295">
        <v>82982702.009847552</v>
      </c>
      <c r="AD87" s="295">
        <v>101412236.54387903</v>
      </c>
      <c r="AE87" s="295">
        <v>116845371.44083814</v>
      </c>
      <c r="AF87" s="294" t="s">
        <v>761</v>
      </c>
      <c r="AG87" s="294" t="s">
        <v>845</v>
      </c>
      <c r="AH87" s="294"/>
    </row>
    <row r="88" spans="1:34" ht="18.75" customHeight="1">
      <c r="A88" s="293">
        <v>82</v>
      </c>
      <c r="B88" s="293" t="s">
        <v>199</v>
      </c>
      <c r="C88" s="293" t="s">
        <v>665</v>
      </c>
      <c r="D88" s="293" t="s">
        <v>840</v>
      </c>
      <c r="E88" s="293" t="s">
        <v>841</v>
      </c>
      <c r="F88" s="301" t="s">
        <v>686</v>
      </c>
      <c r="G88" s="301" t="s">
        <v>680</v>
      </c>
      <c r="H88" s="301" t="s">
        <v>643</v>
      </c>
      <c r="I88" s="300" t="s">
        <v>842</v>
      </c>
      <c r="J88" s="300" t="s">
        <v>848</v>
      </c>
      <c r="K88" s="299" t="s">
        <v>844</v>
      </c>
      <c r="L88" s="293">
        <v>2016</v>
      </c>
      <c r="M88" s="298" t="s">
        <v>673</v>
      </c>
      <c r="N88" s="297" t="s">
        <v>673</v>
      </c>
      <c r="O88" s="297">
        <v>7758427.6882154858</v>
      </c>
      <c r="P88" s="296">
        <v>8115275.2564627696</v>
      </c>
      <c r="Q88" s="296">
        <v>7789626.2868581973</v>
      </c>
      <c r="R88" s="296">
        <v>906532.0393772166</v>
      </c>
      <c r="S88" s="296">
        <v>2694892.0958480402</v>
      </c>
      <c r="T88" s="296">
        <v>3103924.3403009893</v>
      </c>
      <c r="U88" s="296">
        <v>3499014.1041893987</v>
      </c>
      <c r="V88" s="296">
        <v>9457839.2056898121</v>
      </c>
      <c r="W88" s="296">
        <v>6519380.6454094453</v>
      </c>
      <c r="X88" s="296">
        <v>622387.14987577032</v>
      </c>
      <c r="Y88" s="295" t="s">
        <v>674</v>
      </c>
      <c r="Z88" s="295" t="s">
        <v>674</v>
      </c>
      <c r="AA88" s="295">
        <v>28373517.617069438</v>
      </c>
      <c r="AB88" s="295">
        <v>58924975.217028186</v>
      </c>
      <c r="AC88" s="295">
        <v>62451429.422299564</v>
      </c>
      <c r="AD88" s="295">
        <v>75297367.629020557</v>
      </c>
      <c r="AE88" s="295">
        <v>86062678.893810719</v>
      </c>
      <c r="AF88" s="294" t="s">
        <v>761</v>
      </c>
      <c r="AG88" s="294" t="s">
        <v>845</v>
      </c>
      <c r="AH88" s="294"/>
    </row>
    <row r="89" spans="1:34" ht="18.75" customHeight="1">
      <c r="A89" s="293">
        <v>83</v>
      </c>
      <c r="B89" s="293" t="s">
        <v>199</v>
      </c>
      <c r="C89" s="293" t="s">
        <v>665</v>
      </c>
      <c r="D89" s="293" t="s">
        <v>840</v>
      </c>
      <c r="E89" s="293" t="s">
        <v>841</v>
      </c>
      <c r="F89" s="301" t="s">
        <v>687</v>
      </c>
      <c r="G89" s="301" t="s">
        <v>680</v>
      </c>
      <c r="H89" s="301" t="s">
        <v>643</v>
      </c>
      <c r="I89" s="300" t="s">
        <v>842</v>
      </c>
      <c r="J89" s="300" t="s">
        <v>849</v>
      </c>
      <c r="K89" s="299" t="s">
        <v>844</v>
      </c>
      <c r="L89" s="293">
        <v>2016</v>
      </c>
      <c r="M89" s="298" t="s">
        <v>673</v>
      </c>
      <c r="N89" s="297" t="s">
        <v>673</v>
      </c>
      <c r="O89" s="297" t="s">
        <v>673</v>
      </c>
      <c r="P89" s="296" t="s">
        <v>673</v>
      </c>
      <c r="Q89" s="296" t="s">
        <v>673</v>
      </c>
      <c r="R89" s="296" t="s">
        <v>673</v>
      </c>
      <c r="S89" s="296" t="s">
        <v>673</v>
      </c>
      <c r="T89" s="296" t="s">
        <v>673</v>
      </c>
      <c r="U89" s="296" t="s">
        <v>673</v>
      </c>
      <c r="V89" s="296">
        <v>150980.1885996437</v>
      </c>
      <c r="W89" s="296">
        <v>108814.75295155354</v>
      </c>
      <c r="X89" s="296" t="s">
        <v>673</v>
      </c>
      <c r="Y89" s="295" t="s">
        <v>674</v>
      </c>
      <c r="Z89" s="295" t="s">
        <v>674</v>
      </c>
      <c r="AA89" s="295" t="s">
        <v>673</v>
      </c>
      <c r="AB89" s="295" t="s">
        <v>673</v>
      </c>
      <c r="AC89" s="295" t="s">
        <v>673</v>
      </c>
      <c r="AD89" s="295" t="s">
        <v>673</v>
      </c>
      <c r="AE89" s="295" t="s">
        <v>673</v>
      </c>
      <c r="AF89" s="294" t="s">
        <v>761</v>
      </c>
      <c r="AG89" s="294" t="s">
        <v>845</v>
      </c>
      <c r="AH89" s="294"/>
    </row>
    <row r="90" spans="1:34" ht="18.75" customHeight="1">
      <c r="A90" s="293">
        <v>84</v>
      </c>
      <c r="B90" s="293" t="s">
        <v>199</v>
      </c>
      <c r="C90" s="293" t="s">
        <v>665</v>
      </c>
      <c r="D90" s="293" t="s">
        <v>840</v>
      </c>
      <c r="E90" s="293" t="s">
        <v>841</v>
      </c>
      <c r="F90" s="301" t="s">
        <v>688</v>
      </c>
      <c r="G90" s="301" t="s">
        <v>680</v>
      </c>
      <c r="H90" s="301" t="s">
        <v>643</v>
      </c>
      <c r="I90" s="300" t="s">
        <v>842</v>
      </c>
      <c r="J90" s="300" t="s">
        <v>850</v>
      </c>
      <c r="K90" s="299" t="s">
        <v>844</v>
      </c>
      <c r="L90" s="293">
        <v>2016</v>
      </c>
      <c r="M90" s="298" t="s">
        <v>673</v>
      </c>
      <c r="N90" s="297" t="s">
        <v>673</v>
      </c>
      <c r="O90" s="297" t="s">
        <v>673</v>
      </c>
      <c r="P90" s="296" t="s">
        <v>673</v>
      </c>
      <c r="Q90" s="296" t="s">
        <v>673</v>
      </c>
      <c r="R90" s="296" t="s">
        <v>673</v>
      </c>
      <c r="S90" s="296" t="s">
        <v>673</v>
      </c>
      <c r="T90" s="296" t="s">
        <v>673</v>
      </c>
      <c r="U90" s="296" t="s">
        <v>673</v>
      </c>
      <c r="V90" s="296">
        <v>118849.94467151407</v>
      </c>
      <c r="W90" s="296">
        <v>84029.650585349285</v>
      </c>
      <c r="X90" s="296" t="s">
        <v>673</v>
      </c>
      <c r="Y90" s="295" t="s">
        <v>674</v>
      </c>
      <c r="Z90" s="295" t="s">
        <v>674</v>
      </c>
      <c r="AA90" s="295" t="s">
        <v>673</v>
      </c>
      <c r="AB90" s="295" t="s">
        <v>673</v>
      </c>
      <c r="AC90" s="295" t="s">
        <v>673</v>
      </c>
      <c r="AD90" s="295" t="s">
        <v>673</v>
      </c>
      <c r="AE90" s="295" t="s">
        <v>673</v>
      </c>
      <c r="AF90" s="294" t="s">
        <v>761</v>
      </c>
      <c r="AG90" s="294" t="s">
        <v>845</v>
      </c>
      <c r="AH90" s="294"/>
    </row>
    <row r="91" spans="1:34" ht="18.75" customHeight="1">
      <c r="A91" s="293">
        <v>85</v>
      </c>
      <c r="B91" s="293" t="s">
        <v>199</v>
      </c>
      <c r="C91" s="293" t="s">
        <v>665</v>
      </c>
      <c r="D91" s="293" t="s">
        <v>840</v>
      </c>
      <c r="E91" s="293" t="s">
        <v>841</v>
      </c>
      <c r="F91" s="301" t="s">
        <v>689</v>
      </c>
      <c r="G91" s="301" t="s">
        <v>680</v>
      </c>
      <c r="H91" s="301" t="s">
        <v>643</v>
      </c>
      <c r="I91" s="300" t="s">
        <v>842</v>
      </c>
      <c r="J91" s="300" t="s">
        <v>851</v>
      </c>
      <c r="K91" s="299" t="s">
        <v>844</v>
      </c>
      <c r="L91" s="293">
        <v>2016</v>
      </c>
      <c r="M91" s="298" t="s">
        <v>673</v>
      </c>
      <c r="N91" s="297" t="s">
        <v>673</v>
      </c>
      <c r="O91" s="297">
        <v>20409.440878020516</v>
      </c>
      <c r="P91" s="296">
        <v>16619.193482281269</v>
      </c>
      <c r="Q91" s="296">
        <v>5446.3555888742312</v>
      </c>
      <c r="R91" s="296">
        <v>1308.3435380591779</v>
      </c>
      <c r="S91" s="296">
        <v>15185.937791228715</v>
      </c>
      <c r="T91" s="296">
        <v>17449.717555397205</v>
      </c>
      <c r="U91" s="296">
        <v>19633.502194235421</v>
      </c>
      <c r="V91" s="296">
        <v>21919.219058636329</v>
      </c>
      <c r="W91" s="296">
        <v>15280.060913652613</v>
      </c>
      <c r="X91" s="296">
        <v>12748.190368616937</v>
      </c>
      <c r="Y91" s="295" t="s">
        <v>674</v>
      </c>
      <c r="Z91" s="295" t="s">
        <v>674</v>
      </c>
      <c r="AA91" s="295">
        <v>65757.657175908986</v>
      </c>
      <c r="AB91" s="295" t="s">
        <v>673</v>
      </c>
      <c r="AC91" s="295" t="s">
        <v>673</v>
      </c>
      <c r="AD91" s="295" t="s">
        <v>673</v>
      </c>
      <c r="AE91" s="295" t="s">
        <v>673</v>
      </c>
      <c r="AF91" s="294" t="s">
        <v>852</v>
      </c>
      <c r="AG91" s="294" t="s">
        <v>845</v>
      </c>
      <c r="AH91" s="294"/>
    </row>
    <row r="92" spans="1:34" ht="18.75" customHeight="1">
      <c r="A92" s="293">
        <v>86</v>
      </c>
      <c r="B92" s="293" t="s">
        <v>199</v>
      </c>
      <c r="C92" s="293" t="s">
        <v>665</v>
      </c>
      <c r="D92" s="293" t="s">
        <v>840</v>
      </c>
      <c r="E92" s="293" t="s">
        <v>841</v>
      </c>
      <c r="F92" s="301" t="s">
        <v>692</v>
      </c>
      <c r="G92" s="301" t="s">
        <v>680</v>
      </c>
      <c r="H92" s="301" t="s">
        <v>643</v>
      </c>
      <c r="I92" s="300" t="s">
        <v>842</v>
      </c>
      <c r="J92" s="300" t="s">
        <v>853</v>
      </c>
      <c r="K92" s="299" t="s">
        <v>844</v>
      </c>
      <c r="L92" s="293">
        <v>2016</v>
      </c>
      <c r="M92" s="298" t="s">
        <v>673</v>
      </c>
      <c r="N92" s="297" t="s">
        <v>673</v>
      </c>
      <c r="O92" s="297">
        <v>13356.372798390476</v>
      </c>
      <c r="P92" s="296">
        <v>11850.043203407959</v>
      </c>
      <c r="Q92" s="296">
        <v>3908.0697504738241</v>
      </c>
      <c r="R92" s="296">
        <v>773.18974236853808</v>
      </c>
      <c r="S92" s="296">
        <v>9938.0011262949047</v>
      </c>
      <c r="T92" s="296">
        <v>11419.466818784733</v>
      </c>
      <c r="U92" s="296">
        <v>12848.581997492687</v>
      </c>
      <c r="V92" s="296">
        <v>16188.419707001645</v>
      </c>
      <c r="W92" s="296">
        <v>11311.771924503202</v>
      </c>
      <c r="X92" s="296">
        <v>8342.6872928923149</v>
      </c>
      <c r="Y92" s="295" t="s">
        <v>674</v>
      </c>
      <c r="Z92" s="295" t="s">
        <v>674</v>
      </c>
      <c r="AA92" s="295">
        <v>48565.259121004936</v>
      </c>
      <c r="AB92" s="295" t="s">
        <v>673</v>
      </c>
      <c r="AC92" s="295" t="s">
        <v>673</v>
      </c>
      <c r="AD92" s="295" t="s">
        <v>673</v>
      </c>
      <c r="AE92" s="295" t="s">
        <v>673</v>
      </c>
      <c r="AF92" s="294" t="s">
        <v>852</v>
      </c>
      <c r="AG92" s="294" t="s">
        <v>845</v>
      </c>
      <c r="AH92" s="294"/>
    </row>
    <row r="93" spans="1:34" ht="18.75" customHeight="1">
      <c r="A93" s="293">
        <v>87</v>
      </c>
      <c r="B93" s="293" t="s">
        <v>199</v>
      </c>
      <c r="C93" s="293" t="s">
        <v>665</v>
      </c>
      <c r="D93" s="293" t="s">
        <v>840</v>
      </c>
      <c r="E93" s="293" t="s">
        <v>841</v>
      </c>
      <c r="F93" s="301" t="s">
        <v>693</v>
      </c>
      <c r="G93" s="301" t="s">
        <v>680</v>
      </c>
      <c r="H93" s="301" t="s">
        <v>643</v>
      </c>
      <c r="I93" s="300" t="s">
        <v>842</v>
      </c>
      <c r="J93" s="300" t="s">
        <v>854</v>
      </c>
      <c r="K93" s="299" t="s">
        <v>844</v>
      </c>
      <c r="L93" s="293">
        <v>2016</v>
      </c>
      <c r="M93" s="298" t="s">
        <v>673</v>
      </c>
      <c r="N93" s="297" t="s">
        <v>673</v>
      </c>
      <c r="O93" s="297">
        <v>122842586.1952284</v>
      </c>
      <c r="P93" s="296">
        <v>114171623.55121854</v>
      </c>
      <c r="Q93" s="296">
        <v>96163741.523779631</v>
      </c>
      <c r="R93" s="296">
        <v>14714554.616725592</v>
      </c>
      <c r="S93" s="296">
        <v>42669407.755632095</v>
      </c>
      <c r="T93" s="296">
        <v>49145794.565572999</v>
      </c>
      <c r="U93" s="296">
        <v>55401423.969586648</v>
      </c>
      <c r="V93" s="296">
        <v>104506763.0141882</v>
      </c>
      <c r="W93" s="296">
        <v>71993127.169748381</v>
      </c>
      <c r="X93" s="296">
        <v>6941780.3544505378</v>
      </c>
      <c r="Y93" s="295" t="s">
        <v>674</v>
      </c>
      <c r="Z93" s="295" t="s">
        <v>674</v>
      </c>
      <c r="AA93" s="295">
        <v>313520289.04256463</v>
      </c>
      <c r="AB93" s="295">
        <v>377264692.45989001</v>
      </c>
      <c r="AC93" s="295">
        <v>436365950.1954174</v>
      </c>
      <c r="AD93" s="295">
        <v>499411197.95174932</v>
      </c>
      <c r="AE93" s="295">
        <v>697111327.02971566</v>
      </c>
      <c r="AF93" s="294" t="s">
        <v>852</v>
      </c>
      <c r="AG93" s="294" t="s">
        <v>845</v>
      </c>
      <c r="AH93" s="294"/>
    </row>
    <row r="94" spans="1:34" ht="18.75" customHeight="1">
      <c r="A94" s="293">
        <v>88</v>
      </c>
      <c r="B94" s="293" t="s">
        <v>199</v>
      </c>
      <c r="C94" s="293" t="s">
        <v>665</v>
      </c>
      <c r="D94" s="293" t="s">
        <v>840</v>
      </c>
      <c r="E94" s="293" t="s">
        <v>841</v>
      </c>
      <c r="F94" s="301" t="s">
        <v>694</v>
      </c>
      <c r="G94" s="301" t="s">
        <v>680</v>
      </c>
      <c r="H94" s="301" t="s">
        <v>643</v>
      </c>
      <c r="I94" s="300" t="s">
        <v>842</v>
      </c>
      <c r="J94" s="300" t="s">
        <v>855</v>
      </c>
      <c r="K94" s="299" t="s">
        <v>844</v>
      </c>
      <c r="L94" s="293">
        <v>2016</v>
      </c>
      <c r="M94" s="298" t="s">
        <v>673</v>
      </c>
      <c r="N94" s="297" t="s">
        <v>673</v>
      </c>
      <c r="O94" s="297">
        <v>76772182.250201404</v>
      </c>
      <c r="P94" s="296">
        <v>82947476.708024099</v>
      </c>
      <c r="Q94" s="296">
        <v>65846882.257891327</v>
      </c>
      <c r="R94" s="296">
        <v>9314751.3885424919</v>
      </c>
      <c r="S94" s="296">
        <v>26666839.65377786</v>
      </c>
      <c r="T94" s="296">
        <v>30714347.63855274</v>
      </c>
      <c r="U94" s="296">
        <v>34623890.213074908</v>
      </c>
      <c r="V94" s="296">
        <v>65446365.178521797</v>
      </c>
      <c r="W94" s="296">
        <v>45112816.699248835</v>
      </c>
      <c r="X94" s="296">
        <v>5507585.7173893955</v>
      </c>
      <c r="Y94" s="295" t="s">
        <v>674</v>
      </c>
      <c r="Z94" s="295" t="s">
        <v>674</v>
      </c>
      <c r="AA94" s="295">
        <v>196339095.53556538</v>
      </c>
      <c r="AB94" s="295">
        <v>327068421.23548889</v>
      </c>
      <c r="AC94" s="295">
        <v>359089427.87226653</v>
      </c>
      <c r="AD94" s="295">
        <v>398209076.18860114</v>
      </c>
      <c r="AE94" s="295">
        <v>533714501.4061625</v>
      </c>
      <c r="AF94" s="294" t="s">
        <v>852</v>
      </c>
      <c r="AG94" s="294" t="s">
        <v>845</v>
      </c>
      <c r="AH94" s="294"/>
    </row>
    <row r="95" spans="1:34" ht="18.75" customHeight="1">
      <c r="A95" s="293">
        <v>89</v>
      </c>
      <c r="B95" s="293" t="s">
        <v>199</v>
      </c>
      <c r="C95" s="293" t="s">
        <v>665</v>
      </c>
      <c r="D95" s="293" t="s">
        <v>840</v>
      </c>
      <c r="E95" s="293" t="s">
        <v>841</v>
      </c>
      <c r="F95" s="301" t="s">
        <v>695</v>
      </c>
      <c r="G95" s="301" t="s">
        <v>680</v>
      </c>
      <c r="H95" s="301" t="s">
        <v>643</v>
      </c>
      <c r="I95" s="300" t="s">
        <v>842</v>
      </c>
      <c r="J95" s="300" t="s">
        <v>856</v>
      </c>
      <c r="K95" s="299" t="s">
        <v>844</v>
      </c>
      <c r="L95" s="293">
        <v>2016</v>
      </c>
      <c r="M95" s="298" t="s">
        <v>673</v>
      </c>
      <c r="N95" s="297" t="s">
        <v>673</v>
      </c>
      <c r="O95" s="297" t="s">
        <v>673</v>
      </c>
      <c r="P95" s="296" t="s">
        <v>673</v>
      </c>
      <c r="Q95" s="296" t="s">
        <v>673</v>
      </c>
      <c r="R95" s="296" t="s">
        <v>673</v>
      </c>
      <c r="S95" s="296" t="s">
        <v>673</v>
      </c>
      <c r="T95" s="296" t="s">
        <v>673</v>
      </c>
      <c r="U95" s="296" t="s">
        <v>673</v>
      </c>
      <c r="V95" s="296">
        <v>585388.79814086889</v>
      </c>
      <c r="W95" s="296">
        <v>421902.62206663995</v>
      </c>
      <c r="X95" s="296" t="s">
        <v>673</v>
      </c>
      <c r="Y95" s="295" t="s">
        <v>674</v>
      </c>
      <c r="Z95" s="295" t="s">
        <v>674</v>
      </c>
      <c r="AA95" s="295" t="s">
        <v>673</v>
      </c>
      <c r="AB95" s="295" t="s">
        <v>673</v>
      </c>
      <c r="AC95" s="295" t="s">
        <v>673</v>
      </c>
      <c r="AD95" s="295" t="s">
        <v>673</v>
      </c>
      <c r="AE95" s="295" t="s">
        <v>673</v>
      </c>
      <c r="AF95" s="294" t="s">
        <v>852</v>
      </c>
      <c r="AG95" s="294" t="s">
        <v>845</v>
      </c>
      <c r="AH95" s="294"/>
    </row>
    <row r="96" spans="1:34" ht="18.75" customHeight="1">
      <c r="A96" s="293">
        <v>90</v>
      </c>
      <c r="B96" s="293" t="s">
        <v>199</v>
      </c>
      <c r="C96" s="293" t="s">
        <v>665</v>
      </c>
      <c r="D96" s="293" t="s">
        <v>840</v>
      </c>
      <c r="E96" s="293" t="s">
        <v>841</v>
      </c>
      <c r="F96" s="301" t="s">
        <v>696</v>
      </c>
      <c r="G96" s="301" t="s">
        <v>680</v>
      </c>
      <c r="H96" s="301" t="s">
        <v>643</v>
      </c>
      <c r="I96" s="300" t="s">
        <v>842</v>
      </c>
      <c r="J96" s="300" t="s">
        <v>857</v>
      </c>
      <c r="K96" s="299" t="s">
        <v>844</v>
      </c>
      <c r="L96" s="293">
        <v>2016</v>
      </c>
      <c r="M96" s="298" t="s">
        <v>673</v>
      </c>
      <c r="N96" s="297" t="s">
        <v>673</v>
      </c>
      <c r="O96" s="297" t="s">
        <v>673</v>
      </c>
      <c r="P96" s="296" t="s">
        <v>673</v>
      </c>
      <c r="Q96" s="296" t="s">
        <v>673</v>
      </c>
      <c r="R96" s="296" t="s">
        <v>673</v>
      </c>
      <c r="S96" s="296" t="s">
        <v>673</v>
      </c>
      <c r="T96" s="296" t="s">
        <v>673</v>
      </c>
      <c r="U96" s="296" t="s">
        <v>673</v>
      </c>
      <c r="V96" s="296">
        <v>360013.53407803096</v>
      </c>
      <c r="W96" s="296">
        <v>254537.86754538078</v>
      </c>
      <c r="X96" s="296" t="s">
        <v>673</v>
      </c>
      <c r="Y96" s="295" t="s">
        <v>674</v>
      </c>
      <c r="Z96" s="295" t="s">
        <v>674</v>
      </c>
      <c r="AA96" s="295" t="s">
        <v>673</v>
      </c>
      <c r="AB96" s="295" t="s">
        <v>673</v>
      </c>
      <c r="AC96" s="295" t="s">
        <v>673</v>
      </c>
      <c r="AD96" s="295" t="s">
        <v>673</v>
      </c>
      <c r="AE96" s="295" t="s">
        <v>673</v>
      </c>
      <c r="AF96" s="294" t="s">
        <v>852</v>
      </c>
      <c r="AG96" s="294" t="s">
        <v>845</v>
      </c>
      <c r="AH96" s="294"/>
    </row>
    <row r="97" spans="1:34" ht="18.75" customHeight="1">
      <c r="A97" s="293">
        <v>91</v>
      </c>
      <c r="B97" s="293" t="s">
        <v>199</v>
      </c>
      <c r="C97" s="293" t="s">
        <v>665</v>
      </c>
      <c r="D97" s="293" t="s">
        <v>840</v>
      </c>
      <c r="E97" s="293" t="s">
        <v>858</v>
      </c>
      <c r="F97" s="301" t="s">
        <v>679</v>
      </c>
      <c r="G97" s="301" t="s">
        <v>680</v>
      </c>
      <c r="H97" s="301" t="s">
        <v>643</v>
      </c>
      <c r="I97" s="300" t="s">
        <v>842</v>
      </c>
      <c r="J97" s="300" t="s">
        <v>859</v>
      </c>
      <c r="K97" s="299" t="s">
        <v>844</v>
      </c>
      <c r="L97" s="293">
        <v>2016</v>
      </c>
      <c r="M97" s="298" t="s">
        <v>673</v>
      </c>
      <c r="N97" s="297" t="s">
        <v>673</v>
      </c>
      <c r="O97" s="297">
        <v>14.367440879479323</v>
      </c>
      <c r="P97" s="296">
        <v>10.50981590603276</v>
      </c>
      <c r="Q97" s="296">
        <v>161.67151224840828</v>
      </c>
      <c r="R97" s="296">
        <v>299.3038314019613</v>
      </c>
      <c r="S97" s="296">
        <v>18.72774050367827</v>
      </c>
      <c r="T97" s="296">
        <v>21.519499601052736</v>
      </c>
      <c r="U97" s="296">
        <v>24.212606381438924</v>
      </c>
      <c r="V97" s="296">
        <v>523.60392921094649</v>
      </c>
      <c r="W97" s="296">
        <v>365.00843901273851</v>
      </c>
      <c r="X97" s="296">
        <v>643.95273562335865</v>
      </c>
      <c r="Y97" s="295" t="s">
        <v>674</v>
      </c>
      <c r="Z97" s="295" t="s">
        <v>674</v>
      </c>
      <c r="AA97" s="295">
        <v>1570.8117876328395</v>
      </c>
      <c r="AB97" s="295">
        <v>46665.870300319599</v>
      </c>
      <c r="AC97" s="295">
        <v>84390.865054898168</v>
      </c>
      <c r="AD97" s="295">
        <v>74922.036783982563</v>
      </c>
      <c r="AE97" s="295">
        <v>79819.515771804217</v>
      </c>
      <c r="AF97" s="294" t="s">
        <v>860</v>
      </c>
      <c r="AG97" s="294"/>
      <c r="AH97" s="294" t="s">
        <v>861</v>
      </c>
    </row>
    <row r="98" spans="1:34" ht="18.75" customHeight="1">
      <c r="A98" s="293">
        <v>92</v>
      </c>
      <c r="B98" s="293" t="s">
        <v>199</v>
      </c>
      <c r="C98" s="293" t="s">
        <v>665</v>
      </c>
      <c r="D98" s="293" t="s">
        <v>840</v>
      </c>
      <c r="E98" s="293" t="s">
        <v>858</v>
      </c>
      <c r="F98" s="301" t="s">
        <v>684</v>
      </c>
      <c r="G98" s="301" t="s">
        <v>680</v>
      </c>
      <c r="H98" s="301" t="s">
        <v>643</v>
      </c>
      <c r="I98" s="300" t="s">
        <v>842</v>
      </c>
      <c r="J98" s="300" t="s">
        <v>862</v>
      </c>
      <c r="K98" s="299" t="s">
        <v>844</v>
      </c>
      <c r="L98" s="293">
        <v>2016</v>
      </c>
      <c r="M98" s="298" t="s">
        <v>673</v>
      </c>
      <c r="N98" s="297" t="s">
        <v>673</v>
      </c>
      <c r="O98" s="297">
        <v>9.4775672968133335</v>
      </c>
      <c r="P98" s="296">
        <v>7.5268241379280125</v>
      </c>
      <c r="Q98" s="296">
        <v>116.82089141386176</v>
      </c>
      <c r="R98" s="296">
        <v>176.87911894676355</v>
      </c>
      <c r="S98" s="296">
        <v>12.353864716045379</v>
      </c>
      <c r="T98" s="296">
        <v>14.19546510569085</v>
      </c>
      <c r="U98" s="296">
        <v>15.971988911337396</v>
      </c>
      <c r="V98" s="296">
        <v>481.01346805453625</v>
      </c>
      <c r="W98" s="296">
        <v>336.11153786023272</v>
      </c>
      <c r="X98" s="296">
        <v>458.1984786108348</v>
      </c>
      <c r="Y98" s="295" t="s">
        <v>674</v>
      </c>
      <c r="Z98" s="295" t="s">
        <v>674</v>
      </c>
      <c r="AA98" s="295">
        <v>1443.0404041636089</v>
      </c>
      <c r="AB98" s="295">
        <v>43301.213099381494</v>
      </c>
      <c r="AC98" s="295">
        <v>60316.816197942855</v>
      </c>
      <c r="AD98" s="295">
        <v>53309.568984531863</v>
      </c>
      <c r="AE98" s="295">
        <v>57008.286394909097</v>
      </c>
      <c r="AF98" s="294" t="s">
        <v>860</v>
      </c>
      <c r="AG98" s="294"/>
      <c r="AH98" s="294" t="s">
        <v>861</v>
      </c>
    </row>
    <row r="99" spans="1:34" ht="18.75" customHeight="1">
      <c r="A99" s="293">
        <v>93</v>
      </c>
      <c r="B99" s="293" t="s">
        <v>199</v>
      </c>
      <c r="C99" s="293" t="s">
        <v>665</v>
      </c>
      <c r="D99" s="293" t="s">
        <v>840</v>
      </c>
      <c r="E99" s="293" t="s">
        <v>858</v>
      </c>
      <c r="F99" s="301" t="s">
        <v>685</v>
      </c>
      <c r="G99" s="301" t="s">
        <v>680</v>
      </c>
      <c r="H99" s="301" t="s">
        <v>643</v>
      </c>
      <c r="I99" s="300" t="s">
        <v>842</v>
      </c>
      <c r="J99" s="300" t="s">
        <v>863</v>
      </c>
      <c r="K99" s="299" t="s">
        <v>844</v>
      </c>
      <c r="L99" s="293">
        <v>2016</v>
      </c>
      <c r="M99" s="298" t="s">
        <v>673</v>
      </c>
      <c r="N99" s="297" t="s">
        <v>673</v>
      </c>
      <c r="O99" s="297">
        <v>83983.470458985452</v>
      </c>
      <c r="P99" s="296">
        <v>43013.047389551</v>
      </c>
      <c r="Q99" s="296">
        <v>2854557.92628995</v>
      </c>
      <c r="R99" s="296">
        <v>3366182.0814222451</v>
      </c>
      <c r="S99" s="296">
        <v>51104.240243974265</v>
      </c>
      <c r="T99" s="296">
        <v>58860.870693208482</v>
      </c>
      <c r="U99" s="296">
        <v>66353.104702427547</v>
      </c>
      <c r="V99" s="296">
        <v>1065832.1323259349</v>
      </c>
      <c r="W99" s="296">
        <v>734235.62294937449</v>
      </c>
      <c r="X99" s="296">
        <v>2395507.5931678107</v>
      </c>
      <c r="Y99" s="295" t="s">
        <v>674</v>
      </c>
      <c r="Z99" s="295" t="s">
        <v>674</v>
      </c>
      <c r="AA99" s="295">
        <v>3197496.3969778046</v>
      </c>
      <c r="AB99" s="295">
        <v>191225978.01605219</v>
      </c>
      <c r="AC99" s="295">
        <v>248948106.02954265</v>
      </c>
      <c r="AD99" s="295">
        <v>304236709.6316371</v>
      </c>
      <c r="AE99" s="295">
        <v>350536114.32251441</v>
      </c>
      <c r="AF99" s="294" t="s">
        <v>860</v>
      </c>
      <c r="AG99" s="294"/>
      <c r="AH99" s="294" t="s">
        <v>861</v>
      </c>
    </row>
    <row r="100" spans="1:34" ht="18.75" customHeight="1">
      <c r="A100" s="293">
        <v>94</v>
      </c>
      <c r="B100" s="293" t="s">
        <v>199</v>
      </c>
      <c r="C100" s="293" t="s">
        <v>665</v>
      </c>
      <c r="D100" s="293" t="s">
        <v>840</v>
      </c>
      <c r="E100" s="293" t="s">
        <v>858</v>
      </c>
      <c r="F100" s="301" t="s">
        <v>686</v>
      </c>
      <c r="G100" s="301" t="s">
        <v>680</v>
      </c>
      <c r="H100" s="301" t="s">
        <v>643</v>
      </c>
      <c r="I100" s="300" t="s">
        <v>842</v>
      </c>
      <c r="J100" s="300" t="s">
        <v>864</v>
      </c>
      <c r="K100" s="299" t="s">
        <v>844</v>
      </c>
      <c r="L100" s="293">
        <v>2016</v>
      </c>
      <c r="M100" s="298" t="s">
        <v>673</v>
      </c>
      <c r="N100" s="297" t="s">
        <v>673</v>
      </c>
      <c r="O100" s="297">
        <v>13847.27022374003</v>
      </c>
      <c r="P100" s="296">
        <v>51219.118016271888</v>
      </c>
      <c r="Q100" s="296">
        <v>993972.83579852979</v>
      </c>
      <c r="R100" s="296">
        <v>3923061.6454610564</v>
      </c>
      <c r="S100" s="296">
        <v>31898.209137909649</v>
      </c>
      <c r="T100" s="296">
        <v>36739.737337799583</v>
      </c>
      <c r="U100" s="296">
        <v>41416.234751620512</v>
      </c>
      <c r="V100" s="296">
        <v>806958.68011804833</v>
      </c>
      <c r="W100" s="296">
        <v>556244.47470430972</v>
      </c>
      <c r="X100" s="296">
        <v>1811998.0413531582</v>
      </c>
      <c r="Y100" s="295" t="s">
        <v>674</v>
      </c>
      <c r="Z100" s="295" t="s">
        <v>674</v>
      </c>
      <c r="AA100" s="295">
        <v>2420876.0403541448</v>
      </c>
      <c r="AB100" s="295">
        <v>176774925.65108454</v>
      </c>
      <c r="AC100" s="295">
        <v>187354288.26689869</v>
      </c>
      <c r="AD100" s="295">
        <v>225892102.88706166</v>
      </c>
      <c r="AE100" s="295">
        <v>258188036.68143216</v>
      </c>
      <c r="AF100" s="294" t="s">
        <v>860</v>
      </c>
      <c r="AG100" s="294"/>
      <c r="AH100" s="294" t="s">
        <v>861</v>
      </c>
    </row>
    <row r="101" spans="1:34" ht="18.75" customHeight="1">
      <c r="A101" s="293">
        <v>95</v>
      </c>
      <c r="B101" s="293" t="s">
        <v>199</v>
      </c>
      <c r="C101" s="293" t="s">
        <v>665</v>
      </c>
      <c r="D101" s="293" t="s">
        <v>840</v>
      </c>
      <c r="E101" s="293" t="s">
        <v>858</v>
      </c>
      <c r="F101" s="301" t="s">
        <v>687</v>
      </c>
      <c r="G101" s="301" t="s">
        <v>680</v>
      </c>
      <c r="H101" s="301" t="s">
        <v>643</v>
      </c>
      <c r="I101" s="300" t="s">
        <v>842</v>
      </c>
      <c r="J101" s="300" t="s">
        <v>865</v>
      </c>
      <c r="K101" s="299" t="s">
        <v>844</v>
      </c>
      <c r="L101" s="293">
        <v>2016</v>
      </c>
      <c r="M101" s="298" t="s">
        <v>673</v>
      </c>
      <c r="N101" s="297" t="s">
        <v>673</v>
      </c>
      <c r="O101" s="297" t="s">
        <v>673</v>
      </c>
      <c r="P101" s="296" t="s">
        <v>673</v>
      </c>
      <c r="Q101" s="296" t="s">
        <v>673</v>
      </c>
      <c r="R101" s="296" t="s">
        <v>673</v>
      </c>
      <c r="S101" s="296" t="s">
        <v>673</v>
      </c>
      <c r="T101" s="296" t="s">
        <v>673</v>
      </c>
      <c r="U101" s="296" t="s">
        <v>673</v>
      </c>
      <c r="V101" s="296">
        <v>12881.882538566209</v>
      </c>
      <c r="W101" s="296">
        <v>9284.2569544142261</v>
      </c>
      <c r="X101" s="296" t="s">
        <v>673</v>
      </c>
      <c r="Y101" s="295" t="s">
        <v>674</v>
      </c>
      <c r="Z101" s="295" t="s">
        <v>674</v>
      </c>
      <c r="AA101" s="295" t="s">
        <v>673</v>
      </c>
      <c r="AB101" s="295" t="s">
        <v>673</v>
      </c>
      <c r="AC101" s="295" t="s">
        <v>673</v>
      </c>
      <c r="AD101" s="295" t="s">
        <v>673</v>
      </c>
      <c r="AE101" s="295" t="s">
        <v>673</v>
      </c>
      <c r="AF101" s="294" t="s">
        <v>860</v>
      </c>
      <c r="AG101" s="294"/>
      <c r="AH101" s="294" t="s">
        <v>861</v>
      </c>
    </row>
    <row r="102" spans="1:34" ht="18.75" customHeight="1">
      <c r="A102" s="293">
        <v>96</v>
      </c>
      <c r="B102" s="293" t="s">
        <v>199</v>
      </c>
      <c r="C102" s="293" t="s">
        <v>665</v>
      </c>
      <c r="D102" s="293" t="s">
        <v>840</v>
      </c>
      <c r="E102" s="293" t="s">
        <v>858</v>
      </c>
      <c r="F102" s="301" t="s">
        <v>688</v>
      </c>
      <c r="G102" s="301" t="s">
        <v>680</v>
      </c>
      <c r="H102" s="301" t="s">
        <v>643</v>
      </c>
      <c r="I102" s="300" t="s">
        <v>842</v>
      </c>
      <c r="J102" s="300" t="s">
        <v>866</v>
      </c>
      <c r="K102" s="299" t="s">
        <v>844</v>
      </c>
      <c r="L102" s="293">
        <v>2016</v>
      </c>
      <c r="M102" s="298" t="s">
        <v>673</v>
      </c>
      <c r="N102" s="297" t="s">
        <v>673</v>
      </c>
      <c r="O102" s="297" t="s">
        <v>673</v>
      </c>
      <c r="P102" s="296" t="s">
        <v>673</v>
      </c>
      <c r="Q102" s="296" t="s">
        <v>673</v>
      </c>
      <c r="R102" s="296" t="s">
        <v>673</v>
      </c>
      <c r="S102" s="296" t="s">
        <v>673</v>
      </c>
      <c r="T102" s="296" t="s">
        <v>673</v>
      </c>
      <c r="U102" s="296" t="s">
        <v>673</v>
      </c>
      <c r="V102" s="296">
        <v>10140.476317944869</v>
      </c>
      <c r="W102" s="296">
        <v>7169.5505128000968</v>
      </c>
      <c r="X102" s="296" t="s">
        <v>673</v>
      </c>
      <c r="Y102" s="295" t="s">
        <v>674</v>
      </c>
      <c r="Z102" s="295" t="s">
        <v>674</v>
      </c>
      <c r="AA102" s="295" t="s">
        <v>673</v>
      </c>
      <c r="AB102" s="295" t="s">
        <v>673</v>
      </c>
      <c r="AC102" s="295" t="s">
        <v>673</v>
      </c>
      <c r="AD102" s="295" t="s">
        <v>673</v>
      </c>
      <c r="AE102" s="295" t="s">
        <v>673</v>
      </c>
      <c r="AF102" s="294" t="s">
        <v>860</v>
      </c>
      <c r="AG102" s="294"/>
      <c r="AH102" s="294" t="s">
        <v>861</v>
      </c>
    </row>
    <row r="103" spans="1:34" ht="18.75" customHeight="1">
      <c r="A103" s="293">
        <v>97</v>
      </c>
      <c r="B103" s="293" t="s">
        <v>199</v>
      </c>
      <c r="C103" s="293" t="s">
        <v>665</v>
      </c>
      <c r="D103" s="293" t="s">
        <v>840</v>
      </c>
      <c r="E103" s="293" t="s">
        <v>858</v>
      </c>
      <c r="F103" s="301" t="s">
        <v>689</v>
      </c>
      <c r="G103" s="301" t="s">
        <v>680</v>
      </c>
      <c r="H103" s="301" t="s">
        <v>643</v>
      </c>
      <c r="I103" s="300" t="s">
        <v>842</v>
      </c>
      <c r="J103" s="300" t="s">
        <v>867</v>
      </c>
      <c r="K103" s="299" t="s">
        <v>844</v>
      </c>
      <c r="L103" s="293">
        <v>2016</v>
      </c>
      <c r="M103" s="298" t="s">
        <v>673</v>
      </c>
      <c r="N103" s="297" t="s">
        <v>673</v>
      </c>
      <c r="O103" s="297">
        <v>137.89882722533176</v>
      </c>
      <c r="P103" s="296">
        <v>14.933361745219214</v>
      </c>
      <c r="Q103" s="296">
        <v>1376.2039382729947</v>
      </c>
      <c r="R103" s="296">
        <v>3170.8566925736868</v>
      </c>
      <c r="S103" s="296">
        <v>179.74902236947074</v>
      </c>
      <c r="T103" s="296">
        <v>206.54435138129554</v>
      </c>
      <c r="U103" s="296">
        <v>232.39281456434384</v>
      </c>
      <c r="V103" s="296">
        <v>1870.1844783039392</v>
      </c>
      <c r="W103" s="296">
        <v>1303.7203867440007</v>
      </c>
      <c r="X103" s="296">
        <v>34599.12696799582</v>
      </c>
      <c r="Y103" s="295" t="s">
        <v>674</v>
      </c>
      <c r="Z103" s="295" t="s">
        <v>674</v>
      </c>
      <c r="AA103" s="295">
        <v>5610.553434911817</v>
      </c>
      <c r="AB103" s="295" t="s">
        <v>673</v>
      </c>
      <c r="AC103" s="295" t="s">
        <v>673</v>
      </c>
      <c r="AD103" s="295" t="s">
        <v>673</v>
      </c>
      <c r="AE103" s="295" t="s">
        <v>673</v>
      </c>
      <c r="AF103" s="294" t="s">
        <v>860</v>
      </c>
      <c r="AG103" s="294"/>
      <c r="AH103" s="294" t="s">
        <v>861</v>
      </c>
    </row>
    <row r="104" spans="1:34" ht="18.75" customHeight="1">
      <c r="A104" s="293">
        <v>98</v>
      </c>
      <c r="B104" s="293" t="s">
        <v>199</v>
      </c>
      <c r="C104" s="293" t="s">
        <v>665</v>
      </c>
      <c r="D104" s="293" t="s">
        <v>840</v>
      </c>
      <c r="E104" s="293" t="s">
        <v>858</v>
      </c>
      <c r="F104" s="301" t="s">
        <v>692</v>
      </c>
      <c r="G104" s="301" t="s">
        <v>680</v>
      </c>
      <c r="H104" s="301" t="s">
        <v>643</v>
      </c>
      <c r="I104" s="300" t="s">
        <v>842</v>
      </c>
      <c r="J104" s="300" t="s">
        <v>868</v>
      </c>
      <c r="K104" s="299" t="s">
        <v>844</v>
      </c>
      <c r="L104" s="293">
        <v>2016</v>
      </c>
      <c r="M104" s="298" t="s">
        <v>673</v>
      </c>
      <c r="N104" s="297" t="s">
        <v>673</v>
      </c>
      <c r="O104" s="297">
        <v>90.243929556437976</v>
      </c>
      <c r="P104" s="296">
        <v>45.833638123257352</v>
      </c>
      <c r="Q104" s="296">
        <v>987.50456041364316</v>
      </c>
      <c r="R104" s="296">
        <v>1873.8762396117036</v>
      </c>
      <c r="S104" s="296">
        <v>117.63158859968388</v>
      </c>
      <c r="T104" s="296">
        <v>135.16702260184118</v>
      </c>
      <c r="U104" s="296">
        <v>152.08280743894881</v>
      </c>
      <c r="V104" s="296">
        <v>1381.2230802253598</v>
      </c>
      <c r="W104" s="296">
        <v>965.13932447720617</v>
      </c>
      <c r="X104" s="296">
        <v>22642.405592848267</v>
      </c>
      <c r="Y104" s="295" t="s">
        <v>674</v>
      </c>
      <c r="Z104" s="295" t="s">
        <v>674</v>
      </c>
      <c r="AA104" s="295">
        <v>4143.6692406760794</v>
      </c>
      <c r="AB104" s="295" t="s">
        <v>673</v>
      </c>
      <c r="AC104" s="295" t="s">
        <v>673</v>
      </c>
      <c r="AD104" s="295" t="s">
        <v>673</v>
      </c>
      <c r="AE104" s="295" t="s">
        <v>673</v>
      </c>
      <c r="AF104" s="294" t="s">
        <v>860</v>
      </c>
      <c r="AG104" s="294"/>
      <c r="AH104" s="294" t="s">
        <v>861</v>
      </c>
    </row>
    <row r="105" spans="1:34" ht="18.75" customHeight="1">
      <c r="A105" s="293">
        <v>99</v>
      </c>
      <c r="B105" s="293" t="s">
        <v>199</v>
      </c>
      <c r="C105" s="293" t="s">
        <v>665</v>
      </c>
      <c r="D105" s="293" t="s">
        <v>840</v>
      </c>
      <c r="E105" s="293" t="s">
        <v>858</v>
      </c>
      <c r="F105" s="301" t="s">
        <v>693</v>
      </c>
      <c r="G105" s="301" t="s">
        <v>680</v>
      </c>
      <c r="H105" s="301" t="s">
        <v>643</v>
      </c>
      <c r="I105" s="300" t="s">
        <v>842</v>
      </c>
      <c r="J105" s="300" t="s">
        <v>869</v>
      </c>
      <c r="K105" s="299" t="s">
        <v>844</v>
      </c>
      <c r="L105" s="293">
        <v>2016</v>
      </c>
      <c r="M105" s="298" t="s">
        <v>673</v>
      </c>
      <c r="N105" s="297" t="s">
        <v>673</v>
      </c>
      <c r="O105" s="297">
        <v>830000.61936491902</v>
      </c>
      <c r="P105" s="296">
        <v>441593.40079759248</v>
      </c>
      <c r="Q105" s="296">
        <v>24298986.2935936</v>
      </c>
      <c r="R105" s="296">
        <v>35661691.770877235</v>
      </c>
      <c r="S105" s="296">
        <v>505058.32663091726</v>
      </c>
      <c r="T105" s="296">
        <v>581716.36471703416</v>
      </c>
      <c r="U105" s="296">
        <v>655761.3980324372</v>
      </c>
      <c r="V105" s="296">
        <v>8916692.0383468438</v>
      </c>
      <c r="W105" s="296">
        <v>6142574.1773576429</v>
      </c>
      <c r="X105" s="296">
        <v>18840285.006948046</v>
      </c>
      <c r="Y105" s="295" t="s">
        <v>674</v>
      </c>
      <c r="Z105" s="295" t="s">
        <v>674</v>
      </c>
      <c r="AA105" s="295">
        <v>26750076.115040533</v>
      </c>
      <c r="AB105" s="295">
        <v>1131794077.3796701</v>
      </c>
      <c r="AC105" s="295">
        <v>1309097850.5862522</v>
      </c>
      <c r="AD105" s="295">
        <v>1498233593.855248</v>
      </c>
      <c r="AE105" s="295">
        <v>2091333981.0891471</v>
      </c>
      <c r="AF105" s="294" t="s">
        <v>860</v>
      </c>
      <c r="AG105" s="294"/>
      <c r="AH105" s="294" t="s">
        <v>861</v>
      </c>
    </row>
    <row r="106" spans="1:34" ht="18.75" customHeight="1">
      <c r="A106" s="293">
        <v>100</v>
      </c>
      <c r="B106" s="293" t="s">
        <v>199</v>
      </c>
      <c r="C106" s="293" t="s">
        <v>665</v>
      </c>
      <c r="D106" s="293" t="s">
        <v>840</v>
      </c>
      <c r="E106" s="293" t="s">
        <v>858</v>
      </c>
      <c r="F106" s="301" t="s">
        <v>694</v>
      </c>
      <c r="G106" s="301" t="s">
        <v>680</v>
      </c>
      <c r="H106" s="301" t="s">
        <v>643</v>
      </c>
      <c r="I106" s="300" t="s">
        <v>842</v>
      </c>
      <c r="J106" s="300" t="s">
        <v>870</v>
      </c>
      <c r="K106" s="299" t="s">
        <v>844</v>
      </c>
      <c r="L106" s="293">
        <v>2016</v>
      </c>
      <c r="M106" s="298" t="s">
        <v>673</v>
      </c>
      <c r="N106" s="297" t="s">
        <v>673</v>
      </c>
      <c r="O106" s="297">
        <v>518720.4274289264</v>
      </c>
      <c r="P106" s="296">
        <v>320824.53754932625</v>
      </c>
      <c r="Q106" s="296">
        <v>16638417.600096367</v>
      </c>
      <c r="R106" s="296">
        <v>22574913.179021694</v>
      </c>
      <c r="S106" s="296">
        <v>315643.22357612994</v>
      </c>
      <c r="T106" s="296">
        <v>363551.73033401556</v>
      </c>
      <c r="U106" s="296">
        <v>409827.20342913643</v>
      </c>
      <c r="V106" s="296">
        <v>5583993.4803725453</v>
      </c>
      <c r="W106" s="296">
        <v>3849101.0714299981</v>
      </c>
      <c r="X106" s="296">
        <v>14947820.201382026</v>
      </c>
      <c r="Y106" s="295" t="s">
        <v>674</v>
      </c>
      <c r="Z106" s="295" t="s">
        <v>674</v>
      </c>
      <c r="AA106" s="295">
        <v>16751980.441117637</v>
      </c>
      <c r="AB106" s="295">
        <v>981205263.70646667</v>
      </c>
      <c r="AC106" s="295">
        <v>1077268283.6167996</v>
      </c>
      <c r="AD106" s="295">
        <v>1194627228.5658035</v>
      </c>
      <c r="AE106" s="295">
        <v>1601143504.2184875</v>
      </c>
      <c r="AF106" s="294" t="s">
        <v>860</v>
      </c>
      <c r="AG106" s="294"/>
      <c r="AH106" s="294" t="s">
        <v>861</v>
      </c>
    </row>
    <row r="107" spans="1:34" ht="18.75" customHeight="1">
      <c r="A107" s="293">
        <v>101</v>
      </c>
      <c r="B107" s="293" t="s">
        <v>199</v>
      </c>
      <c r="C107" s="293" t="s">
        <v>665</v>
      </c>
      <c r="D107" s="293" t="s">
        <v>840</v>
      </c>
      <c r="E107" s="293" t="s">
        <v>858</v>
      </c>
      <c r="F107" s="301" t="s">
        <v>695</v>
      </c>
      <c r="G107" s="301" t="s">
        <v>680</v>
      </c>
      <c r="H107" s="301" t="s">
        <v>643</v>
      </c>
      <c r="I107" s="300" t="s">
        <v>842</v>
      </c>
      <c r="J107" s="300" t="s">
        <v>871</v>
      </c>
      <c r="K107" s="299" t="s">
        <v>844</v>
      </c>
      <c r="L107" s="293">
        <v>2016</v>
      </c>
      <c r="M107" s="298" t="s">
        <v>673</v>
      </c>
      <c r="N107" s="297" t="s">
        <v>673</v>
      </c>
      <c r="O107" s="297" t="s">
        <v>673</v>
      </c>
      <c r="P107" s="296" t="s">
        <v>673</v>
      </c>
      <c r="Q107" s="296" t="s">
        <v>673</v>
      </c>
      <c r="R107" s="296" t="s">
        <v>673</v>
      </c>
      <c r="S107" s="296" t="s">
        <v>673</v>
      </c>
      <c r="T107" s="296" t="s">
        <v>673</v>
      </c>
      <c r="U107" s="296" t="s">
        <v>673</v>
      </c>
      <c r="V107" s="296">
        <v>49946.352610801507</v>
      </c>
      <c r="W107" s="296">
        <v>35997.438277066591</v>
      </c>
      <c r="X107" s="296" t="s">
        <v>673</v>
      </c>
      <c r="Y107" s="295" t="s">
        <v>674</v>
      </c>
      <c r="Z107" s="295" t="s">
        <v>674</v>
      </c>
      <c r="AA107" s="295" t="s">
        <v>673</v>
      </c>
      <c r="AB107" s="295" t="s">
        <v>673</v>
      </c>
      <c r="AC107" s="295" t="s">
        <v>673</v>
      </c>
      <c r="AD107" s="295" t="s">
        <v>673</v>
      </c>
      <c r="AE107" s="295" t="s">
        <v>673</v>
      </c>
      <c r="AF107" s="294" t="s">
        <v>860</v>
      </c>
      <c r="AG107" s="294"/>
      <c r="AH107" s="294" t="s">
        <v>861</v>
      </c>
    </row>
    <row r="108" spans="1:34" ht="18.75" customHeight="1">
      <c r="A108" s="293">
        <v>102</v>
      </c>
      <c r="B108" s="293" t="s">
        <v>199</v>
      </c>
      <c r="C108" s="293" t="s">
        <v>665</v>
      </c>
      <c r="D108" s="293" t="s">
        <v>840</v>
      </c>
      <c r="E108" s="293" t="s">
        <v>858</v>
      </c>
      <c r="F108" s="301" t="s">
        <v>696</v>
      </c>
      <c r="G108" s="301" t="s">
        <v>680</v>
      </c>
      <c r="H108" s="301" t="s">
        <v>643</v>
      </c>
      <c r="I108" s="300" t="s">
        <v>842</v>
      </c>
      <c r="J108" s="300" t="s">
        <v>872</v>
      </c>
      <c r="K108" s="299" t="s">
        <v>844</v>
      </c>
      <c r="L108" s="293">
        <v>2016</v>
      </c>
      <c r="M108" s="298" t="s">
        <v>673</v>
      </c>
      <c r="N108" s="297" t="s">
        <v>673</v>
      </c>
      <c r="O108" s="297" t="s">
        <v>673</v>
      </c>
      <c r="P108" s="296" t="s">
        <v>673</v>
      </c>
      <c r="Q108" s="296" t="s">
        <v>673</v>
      </c>
      <c r="R108" s="296" t="s">
        <v>673</v>
      </c>
      <c r="S108" s="296" t="s">
        <v>673</v>
      </c>
      <c r="T108" s="296" t="s">
        <v>673</v>
      </c>
      <c r="U108" s="296" t="s">
        <v>673</v>
      </c>
      <c r="V108" s="296">
        <v>30716.957643926551</v>
      </c>
      <c r="W108" s="296">
        <v>21717.597134757172</v>
      </c>
      <c r="X108" s="296" t="s">
        <v>673</v>
      </c>
      <c r="Y108" s="295" t="s">
        <v>674</v>
      </c>
      <c r="Z108" s="295" t="s">
        <v>674</v>
      </c>
      <c r="AA108" s="295" t="s">
        <v>673</v>
      </c>
      <c r="AB108" s="295" t="s">
        <v>673</v>
      </c>
      <c r="AC108" s="295" t="s">
        <v>673</v>
      </c>
      <c r="AD108" s="295" t="s">
        <v>673</v>
      </c>
      <c r="AE108" s="295" t="s">
        <v>673</v>
      </c>
      <c r="AF108" s="294" t="s">
        <v>860</v>
      </c>
      <c r="AG108" s="294"/>
      <c r="AH108" s="294" t="s">
        <v>861</v>
      </c>
    </row>
    <row r="109" spans="1:34" ht="18.75" customHeight="1">
      <c r="A109" s="293">
        <v>103</v>
      </c>
      <c r="B109" s="293" t="s">
        <v>199</v>
      </c>
      <c r="C109" s="293" t="s">
        <v>665</v>
      </c>
      <c r="D109" s="293" t="s">
        <v>840</v>
      </c>
      <c r="E109" s="293" t="s">
        <v>873</v>
      </c>
      <c r="F109" s="301" t="s">
        <v>679</v>
      </c>
      <c r="G109" s="301" t="s">
        <v>680</v>
      </c>
      <c r="H109" s="301" t="s">
        <v>643</v>
      </c>
      <c r="I109" s="300" t="s">
        <v>842</v>
      </c>
      <c r="J109" s="300" t="s">
        <v>874</v>
      </c>
      <c r="K109" s="299" t="s">
        <v>844</v>
      </c>
      <c r="L109" s="293">
        <v>2016</v>
      </c>
      <c r="M109" s="298" t="s">
        <v>673</v>
      </c>
      <c r="N109" s="297" t="s">
        <v>673</v>
      </c>
      <c r="O109" s="297">
        <v>952.49934730391135</v>
      </c>
      <c r="P109" s="296">
        <v>4797.4970847106224</v>
      </c>
      <c r="Q109" s="296">
        <v>535.77876654478098</v>
      </c>
      <c r="R109" s="296">
        <v>4.1522952674221978</v>
      </c>
      <c r="S109" s="296">
        <v>2417.3529348679035</v>
      </c>
      <c r="T109" s="296">
        <v>2777.7096498788173</v>
      </c>
      <c r="U109" s="296">
        <v>3125.3324492336328</v>
      </c>
      <c r="V109" s="296">
        <v>6660.4259152140967</v>
      </c>
      <c r="W109" s="296">
        <v>4643.035567238564</v>
      </c>
      <c r="X109" s="296">
        <v>0</v>
      </c>
      <c r="Y109" s="295" t="s">
        <v>674</v>
      </c>
      <c r="Z109" s="295" t="s">
        <v>674</v>
      </c>
      <c r="AA109" s="295">
        <v>19981.277745642292</v>
      </c>
      <c r="AB109" s="295">
        <v>0</v>
      </c>
      <c r="AC109" s="295">
        <v>0</v>
      </c>
      <c r="AD109" s="295">
        <v>0</v>
      </c>
      <c r="AE109" s="295">
        <v>0</v>
      </c>
      <c r="AF109" s="294" t="s">
        <v>860</v>
      </c>
      <c r="AG109" s="294"/>
      <c r="AH109" s="294" t="s">
        <v>861</v>
      </c>
    </row>
    <row r="110" spans="1:34" ht="18.75" customHeight="1">
      <c r="A110" s="293">
        <v>104</v>
      </c>
      <c r="B110" s="293" t="s">
        <v>199</v>
      </c>
      <c r="C110" s="293" t="s">
        <v>665</v>
      </c>
      <c r="D110" s="293" t="s">
        <v>840</v>
      </c>
      <c r="E110" s="293" t="s">
        <v>873</v>
      </c>
      <c r="F110" s="301" t="s">
        <v>684</v>
      </c>
      <c r="G110" s="301" t="s">
        <v>680</v>
      </c>
      <c r="H110" s="301" t="s">
        <v>643</v>
      </c>
      <c r="I110" s="300" t="s">
        <v>842</v>
      </c>
      <c r="J110" s="300" t="s">
        <v>875</v>
      </c>
      <c r="K110" s="299" t="s">
        <v>844</v>
      </c>
      <c r="L110" s="293">
        <v>2016</v>
      </c>
      <c r="M110" s="298" t="s">
        <v>673</v>
      </c>
      <c r="N110" s="297" t="s">
        <v>673</v>
      </c>
      <c r="O110" s="297">
        <v>628.32182432274249</v>
      </c>
      <c r="P110" s="296">
        <v>3435.8277235010046</v>
      </c>
      <c r="Q110" s="296">
        <v>387.14398249835682</v>
      </c>
      <c r="R110" s="296">
        <v>2.4538754651693426</v>
      </c>
      <c r="S110" s="296">
        <v>1594.621151570735</v>
      </c>
      <c r="T110" s="296">
        <v>1832.332588563841</v>
      </c>
      <c r="U110" s="296">
        <v>2061.6440228289039</v>
      </c>
      <c r="V110" s="296">
        <v>6118.6602877969062</v>
      </c>
      <c r="W110" s="296">
        <v>4275.4568334510441</v>
      </c>
      <c r="X110" s="296">
        <v>0</v>
      </c>
      <c r="Y110" s="295" t="s">
        <v>674</v>
      </c>
      <c r="Z110" s="295" t="s">
        <v>674</v>
      </c>
      <c r="AA110" s="295">
        <v>18355.98086339072</v>
      </c>
      <c r="AB110" s="295">
        <v>0</v>
      </c>
      <c r="AC110" s="295">
        <v>0</v>
      </c>
      <c r="AD110" s="295">
        <v>0</v>
      </c>
      <c r="AE110" s="295">
        <v>0</v>
      </c>
      <c r="AF110" s="294" t="s">
        <v>860</v>
      </c>
      <c r="AG110" s="294"/>
      <c r="AH110" s="294" t="s">
        <v>861</v>
      </c>
    </row>
    <row r="111" spans="1:34" ht="18.75" customHeight="1">
      <c r="A111" s="293">
        <v>105</v>
      </c>
      <c r="B111" s="293" t="s">
        <v>199</v>
      </c>
      <c r="C111" s="293" t="s">
        <v>665</v>
      </c>
      <c r="D111" s="293" t="s">
        <v>840</v>
      </c>
      <c r="E111" s="293" t="s">
        <v>873</v>
      </c>
      <c r="F111" s="301" t="s">
        <v>685</v>
      </c>
      <c r="G111" s="301" t="s">
        <v>680</v>
      </c>
      <c r="H111" s="301" t="s">
        <v>643</v>
      </c>
      <c r="I111" s="300" t="s">
        <v>842</v>
      </c>
      <c r="J111" s="300" t="s">
        <v>876</v>
      </c>
      <c r="K111" s="299" t="s">
        <v>844</v>
      </c>
      <c r="L111" s="293">
        <v>2016</v>
      </c>
      <c r="M111" s="298" t="s">
        <v>673</v>
      </c>
      <c r="N111" s="297" t="s">
        <v>673</v>
      </c>
      <c r="O111" s="297">
        <v>5567741.7758339131</v>
      </c>
      <c r="P111" s="296">
        <v>19634498.958011296</v>
      </c>
      <c r="Q111" s="296">
        <v>9459993.9315735269</v>
      </c>
      <c r="R111" s="296">
        <v>46699.642502068549</v>
      </c>
      <c r="S111" s="296">
        <v>6596470.3597693499</v>
      </c>
      <c r="T111" s="296">
        <v>7597686.3568331357</v>
      </c>
      <c r="U111" s="296">
        <v>8564774.397557836</v>
      </c>
      <c r="V111" s="296">
        <v>13557759.136967052</v>
      </c>
      <c r="W111" s="296">
        <v>9339735.0519025531</v>
      </c>
      <c r="X111" s="296">
        <v>0</v>
      </c>
      <c r="Y111" s="295" t="s">
        <v>674</v>
      </c>
      <c r="Z111" s="295" t="s">
        <v>674</v>
      </c>
      <c r="AA111" s="295">
        <v>40673277.410901159</v>
      </c>
      <c r="AB111" s="295">
        <v>0</v>
      </c>
      <c r="AC111" s="295">
        <v>0</v>
      </c>
      <c r="AD111" s="295">
        <v>0</v>
      </c>
      <c r="AE111" s="295">
        <v>0</v>
      </c>
      <c r="AF111" s="294" t="s">
        <v>860</v>
      </c>
      <c r="AG111" s="294"/>
      <c r="AH111" s="294" t="s">
        <v>861</v>
      </c>
    </row>
    <row r="112" spans="1:34" ht="18.75" customHeight="1">
      <c r="A112" s="293">
        <v>106</v>
      </c>
      <c r="B112" s="293" t="s">
        <v>199</v>
      </c>
      <c r="C112" s="293" t="s">
        <v>665</v>
      </c>
      <c r="D112" s="293" t="s">
        <v>840</v>
      </c>
      <c r="E112" s="293" t="s">
        <v>873</v>
      </c>
      <c r="F112" s="301" t="s">
        <v>686</v>
      </c>
      <c r="G112" s="301" t="s">
        <v>680</v>
      </c>
      <c r="H112" s="301" t="s">
        <v>643</v>
      </c>
      <c r="I112" s="300" t="s">
        <v>842</v>
      </c>
      <c r="J112" s="300" t="s">
        <v>877</v>
      </c>
      <c r="K112" s="299" t="s">
        <v>844</v>
      </c>
      <c r="L112" s="293">
        <v>2016</v>
      </c>
      <c r="M112" s="298" t="s">
        <v>673</v>
      </c>
      <c r="N112" s="297" t="s">
        <v>673</v>
      </c>
      <c r="O112" s="297">
        <v>3475269.1898666411</v>
      </c>
      <c r="P112" s="296">
        <v>14328055.773532672</v>
      </c>
      <c r="Q112" s="296">
        <v>6522970.6376990089</v>
      </c>
      <c r="R112" s="296">
        <v>30479.927571251319</v>
      </c>
      <c r="S112" s="296">
        <v>4117380.2820159346</v>
      </c>
      <c r="T112" s="296">
        <v>4742318.5868237652</v>
      </c>
      <c r="U112" s="296">
        <v>5345954.9275762364</v>
      </c>
      <c r="V112" s="296">
        <v>10264797.885807861</v>
      </c>
      <c r="W112" s="296">
        <v>7075625.1201137546</v>
      </c>
      <c r="X112" s="296">
        <v>0</v>
      </c>
      <c r="Y112" s="295" t="s">
        <v>674</v>
      </c>
      <c r="Z112" s="295" t="s">
        <v>674</v>
      </c>
      <c r="AA112" s="295">
        <v>30794393.657423582</v>
      </c>
      <c r="AB112" s="295">
        <v>0</v>
      </c>
      <c r="AC112" s="295">
        <v>0</v>
      </c>
      <c r="AD112" s="295">
        <v>0</v>
      </c>
      <c r="AE112" s="295">
        <v>0</v>
      </c>
      <c r="AF112" s="294" t="s">
        <v>860</v>
      </c>
      <c r="AG112" s="294"/>
      <c r="AH112" s="294" t="s">
        <v>861</v>
      </c>
    </row>
    <row r="113" spans="1:34" ht="18.75" customHeight="1">
      <c r="A113" s="293">
        <v>107</v>
      </c>
      <c r="B113" s="293" t="s">
        <v>199</v>
      </c>
      <c r="C113" s="293" t="s">
        <v>665</v>
      </c>
      <c r="D113" s="293" t="s">
        <v>840</v>
      </c>
      <c r="E113" s="293" t="s">
        <v>873</v>
      </c>
      <c r="F113" s="301" t="s">
        <v>687</v>
      </c>
      <c r="G113" s="301" t="s">
        <v>680</v>
      </c>
      <c r="H113" s="301" t="s">
        <v>643</v>
      </c>
      <c r="I113" s="300" t="s">
        <v>842</v>
      </c>
      <c r="J113" s="300" t="s">
        <v>878</v>
      </c>
      <c r="K113" s="299" t="s">
        <v>844</v>
      </c>
      <c r="L113" s="293">
        <v>2016</v>
      </c>
      <c r="M113" s="298" t="s">
        <v>673</v>
      </c>
      <c r="N113" s="297" t="s">
        <v>673</v>
      </c>
      <c r="O113" s="297" t="s">
        <v>673</v>
      </c>
      <c r="P113" s="296" t="s">
        <v>673</v>
      </c>
      <c r="Q113" s="296" t="s">
        <v>673</v>
      </c>
      <c r="R113" s="296" t="s">
        <v>673</v>
      </c>
      <c r="S113" s="296" t="s">
        <v>673</v>
      </c>
      <c r="T113" s="296" t="s">
        <v>673</v>
      </c>
      <c r="U113" s="296" t="s">
        <v>673</v>
      </c>
      <c r="V113" s="296">
        <v>163862.0711382099</v>
      </c>
      <c r="W113" s="296">
        <v>118099.00990596776</v>
      </c>
      <c r="X113" s="296" t="s">
        <v>673</v>
      </c>
      <c r="Y113" s="295" t="s">
        <v>674</v>
      </c>
      <c r="Z113" s="295" t="s">
        <v>674</v>
      </c>
      <c r="AA113" s="295" t="s">
        <v>673</v>
      </c>
      <c r="AB113" s="295" t="s">
        <v>673</v>
      </c>
      <c r="AC113" s="295" t="s">
        <v>673</v>
      </c>
      <c r="AD113" s="295" t="s">
        <v>673</v>
      </c>
      <c r="AE113" s="295" t="s">
        <v>673</v>
      </c>
      <c r="AF113" s="294" t="s">
        <v>860</v>
      </c>
      <c r="AG113" s="294"/>
      <c r="AH113" s="294" t="s">
        <v>861</v>
      </c>
    </row>
    <row r="114" spans="1:34" ht="18.75" customHeight="1">
      <c r="A114" s="293">
        <v>108</v>
      </c>
      <c r="B114" s="293" t="s">
        <v>199</v>
      </c>
      <c r="C114" s="293" t="s">
        <v>665</v>
      </c>
      <c r="D114" s="293" t="s">
        <v>840</v>
      </c>
      <c r="E114" s="293" t="s">
        <v>873</v>
      </c>
      <c r="F114" s="301" t="s">
        <v>688</v>
      </c>
      <c r="G114" s="301" t="s">
        <v>680</v>
      </c>
      <c r="H114" s="301" t="s">
        <v>643</v>
      </c>
      <c r="I114" s="300" t="s">
        <v>842</v>
      </c>
      <c r="J114" s="300" t="s">
        <v>879</v>
      </c>
      <c r="K114" s="299" t="s">
        <v>844</v>
      </c>
      <c r="L114" s="293">
        <v>2016</v>
      </c>
      <c r="M114" s="298" t="s">
        <v>673</v>
      </c>
      <c r="N114" s="297" t="s">
        <v>673</v>
      </c>
      <c r="O114" s="297" t="s">
        <v>673</v>
      </c>
      <c r="P114" s="296" t="s">
        <v>673</v>
      </c>
      <c r="Q114" s="296" t="s">
        <v>673</v>
      </c>
      <c r="R114" s="296" t="s">
        <v>673</v>
      </c>
      <c r="S114" s="296" t="s">
        <v>673</v>
      </c>
      <c r="T114" s="296" t="s">
        <v>673</v>
      </c>
      <c r="U114" s="296" t="s">
        <v>673</v>
      </c>
      <c r="V114" s="296">
        <v>128990.42098945891</v>
      </c>
      <c r="W114" s="296">
        <v>91199.201098149366</v>
      </c>
      <c r="X114" s="296" t="s">
        <v>673</v>
      </c>
      <c r="Y114" s="295" t="s">
        <v>674</v>
      </c>
      <c r="Z114" s="295" t="s">
        <v>674</v>
      </c>
      <c r="AA114" s="295" t="s">
        <v>673</v>
      </c>
      <c r="AB114" s="295" t="s">
        <v>673</v>
      </c>
      <c r="AC114" s="295" t="s">
        <v>673</v>
      </c>
      <c r="AD114" s="295" t="s">
        <v>673</v>
      </c>
      <c r="AE114" s="295" t="s">
        <v>673</v>
      </c>
      <c r="AF114" s="294" t="s">
        <v>860</v>
      </c>
      <c r="AG114" s="294"/>
      <c r="AH114" s="294" t="s">
        <v>861</v>
      </c>
    </row>
    <row r="115" spans="1:34" ht="18.75" customHeight="1">
      <c r="A115" s="293">
        <v>109</v>
      </c>
      <c r="B115" s="293" t="s">
        <v>199</v>
      </c>
      <c r="C115" s="293" t="s">
        <v>665</v>
      </c>
      <c r="D115" s="293" t="s">
        <v>840</v>
      </c>
      <c r="E115" s="293" t="s">
        <v>873</v>
      </c>
      <c r="F115" s="301" t="s">
        <v>689</v>
      </c>
      <c r="G115" s="301" t="s">
        <v>680</v>
      </c>
      <c r="H115" s="301" t="s">
        <v>643</v>
      </c>
      <c r="I115" s="300" t="s">
        <v>842</v>
      </c>
      <c r="J115" s="300" t="s">
        <v>880</v>
      </c>
      <c r="K115" s="299" t="s">
        <v>844</v>
      </c>
      <c r="L115" s="293">
        <v>2016</v>
      </c>
      <c r="M115" s="298" t="s">
        <v>673</v>
      </c>
      <c r="N115" s="297" t="s">
        <v>673</v>
      </c>
      <c r="O115" s="297">
        <v>9142.0973315926676</v>
      </c>
      <c r="P115" s="296" t="e">
        <v>#REF!</v>
      </c>
      <c r="Q115" s="296">
        <v>4560.7345308247686</v>
      </c>
      <c r="R115" s="296">
        <v>43.98985865491813</v>
      </c>
      <c r="S115" s="296">
        <v>23201.775285124982</v>
      </c>
      <c r="T115" s="296">
        <v>26660.482287967301</v>
      </c>
      <c r="U115" s="296">
        <v>29996.969053420627</v>
      </c>
      <c r="V115" s="296">
        <v>23789.403536940266</v>
      </c>
      <c r="W115" s="296">
        <v>16583.781300396615</v>
      </c>
      <c r="X115" s="296">
        <v>0</v>
      </c>
      <c r="Y115" s="295" t="s">
        <v>674</v>
      </c>
      <c r="Z115" s="295" t="s">
        <v>674</v>
      </c>
      <c r="AA115" s="295">
        <v>71368.210610820795</v>
      </c>
      <c r="AB115" s="295" t="s">
        <v>673</v>
      </c>
      <c r="AC115" s="295" t="s">
        <v>673</v>
      </c>
      <c r="AD115" s="295" t="s">
        <v>673</v>
      </c>
      <c r="AE115" s="295" t="s">
        <v>673</v>
      </c>
      <c r="AF115" s="294" t="s">
        <v>860</v>
      </c>
      <c r="AG115" s="294"/>
      <c r="AH115" s="294" t="s">
        <v>861</v>
      </c>
    </row>
    <row r="116" spans="1:34" ht="18.75" customHeight="1">
      <c r="A116" s="293">
        <v>110</v>
      </c>
      <c r="B116" s="293" t="s">
        <v>199</v>
      </c>
      <c r="C116" s="293" t="s">
        <v>665</v>
      </c>
      <c r="D116" s="293" t="s">
        <v>840</v>
      </c>
      <c r="E116" s="293" t="s">
        <v>873</v>
      </c>
      <c r="F116" s="301" t="s">
        <v>692</v>
      </c>
      <c r="G116" s="301" t="s">
        <v>680</v>
      </c>
      <c r="H116" s="301" t="s">
        <v>643</v>
      </c>
      <c r="I116" s="300" t="s">
        <v>842</v>
      </c>
      <c r="J116" s="300" t="s">
        <v>881</v>
      </c>
      <c r="K116" s="299" t="s">
        <v>844</v>
      </c>
      <c r="L116" s="293">
        <v>2016</v>
      </c>
      <c r="M116" s="298" t="s">
        <v>673</v>
      </c>
      <c r="N116" s="297" t="s">
        <v>673</v>
      </c>
      <c r="O116" s="297">
        <v>5982.7832055615472</v>
      </c>
      <c r="P116" s="296">
        <v>20922.035860950826</v>
      </c>
      <c r="Q116" s="296">
        <v>3272.5862953692817</v>
      </c>
      <c r="R116" s="296">
        <v>25.996618235818527</v>
      </c>
      <c r="S116" s="296">
        <v>15183.735906569711</v>
      </c>
      <c r="T116" s="296">
        <v>17447.187434049589</v>
      </c>
      <c r="U116" s="296">
        <v>19630.655435090332</v>
      </c>
      <c r="V116" s="296">
        <v>17569.642787227007</v>
      </c>
      <c r="W116" s="296">
        <v>12276.91124898041</v>
      </c>
      <c r="X116" s="296">
        <v>0</v>
      </c>
      <c r="Y116" s="295" t="s">
        <v>674</v>
      </c>
      <c r="Z116" s="295" t="s">
        <v>674</v>
      </c>
      <c r="AA116" s="295">
        <v>52708.928361681021</v>
      </c>
      <c r="AB116" s="295" t="s">
        <v>673</v>
      </c>
      <c r="AC116" s="295" t="s">
        <v>673</v>
      </c>
      <c r="AD116" s="295" t="s">
        <v>673</v>
      </c>
      <c r="AE116" s="295" t="s">
        <v>673</v>
      </c>
      <c r="AF116" s="294" t="s">
        <v>860</v>
      </c>
      <c r="AG116" s="294"/>
      <c r="AH116" s="294" t="s">
        <v>861</v>
      </c>
    </row>
    <row r="117" spans="1:34" ht="18.75" customHeight="1">
      <c r="A117" s="293">
        <v>111</v>
      </c>
      <c r="B117" s="293" t="s">
        <v>199</v>
      </c>
      <c r="C117" s="293" t="s">
        <v>665</v>
      </c>
      <c r="D117" s="293" t="s">
        <v>840</v>
      </c>
      <c r="E117" s="293" t="s">
        <v>873</v>
      </c>
      <c r="F117" s="301" t="s">
        <v>693</v>
      </c>
      <c r="G117" s="301" t="s">
        <v>680</v>
      </c>
      <c r="H117" s="301" t="s">
        <v>643</v>
      </c>
      <c r="I117" s="300" t="s">
        <v>842</v>
      </c>
      <c r="J117" s="300" t="s">
        <v>882</v>
      </c>
      <c r="K117" s="299" t="s">
        <v>844</v>
      </c>
      <c r="L117" s="293">
        <v>2016</v>
      </c>
      <c r="M117" s="298" t="s">
        <v>673</v>
      </c>
      <c r="N117" s="297" t="s">
        <v>673</v>
      </c>
      <c r="O117" s="297">
        <v>55025460.333446525</v>
      </c>
      <c r="P117" s="296">
        <v>201577560.62480888</v>
      </c>
      <c r="Q117" s="296">
        <v>80526746.633424267</v>
      </c>
      <c r="R117" s="296">
        <v>494740.99036712945</v>
      </c>
      <c r="S117" s="296">
        <v>65192286.700092055</v>
      </c>
      <c r="T117" s="296">
        <v>75087208.797730803</v>
      </c>
      <c r="U117" s="296">
        <v>84644847.561586246</v>
      </c>
      <c r="V117" s="296">
        <v>10258470.933104321</v>
      </c>
      <c r="W117" s="296">
        <v>7066905.3480670908</v>
      </c>
      <c r="X117" s="296">
        <v>0</v>
      </c>
      <c r="Y117" s="295" t="s">
        <v>674</v>
      </c>
      <c r="Z117" s="295" t="s">
        <v>674</v>
      </c>
      <c r="AA117" s="295">
        <v>30775412.799312964</v>
      </c>
      <c r="AB117" s="295">
        <v>0</v>
      </c>
      <c r="AC117" s="295">
        <v>0</v>
      </c>
      <c r="AD117" s="295">
        <v>0</v>
      </c>
      <c r="AE117" s="295">
        <v>0</v>
      </c>
      <c r="AF117" s="294" t="s">
        <v>860</v>
      </c>
      <c r="AG117" s="294"/>
      <c r="AH117" s="294" t="s">
        <v>861</v>
      </c>
    </row>
    <row r="118" spans="1:34" ht="18.75" customHeight="1">
      <c r="A118" s="293">
        <v>112</v>
      </c>
      <c r="B118" s="293" t="s">
        <v>199</v>
      </c>
      <c r="C118" s="293" t="s">
        <v>665</v>
      </c>
      <c r="D118" s="293" t="s">
        <v>840</v>
      </c>
      <c r="E118" s="293" t="s">
        <v>873</v>
      </c>
      <c r="F118" s="301" t="s">
        <v>694</v>
      </c>
      <c r="G118" s="301" t="s">
        <v>680</v>
      </c>
      <c r="H118" s="301" t="s">
        <v>643</v>
      </c>
      <c r="I118" s="300" t="s">
        <v>842</v>
      </c>
      <c r="J118" s="300" t="s">
        <v>883</v>
      </c>
      <c r="K118" s="299" t="s">
        <v>844</v>
      </c>
      <c r="L118" s="293">
        <v>2016</v>
      </c>
      <c r="M118" s="298" t="s">
        <v>673</v>
      </c>
      <c r="N118" s="297" t="s">
        <v>673</v>
      </c>
      <c r="O118" s="297">
        <v>34388926.511257991</v>
      </c>
      <c r="P118" s="296">
        <v>146449262.03826588</v>
      </c>
      <c r="Q118" s="296">
        <v>55139651.600088097</v>
      </c>
      <c r="R118" s="296">
        <v>313185.78421346773</v>
      </c>
      <c r="S118" s="296">
        <v>40742826.008992411</v>
      </c>
      <c r="T118" s="296">
        <v>46926795.153244883</v>
      </c>
      <c r="U118" s="296">
        <v>52899974.388450548</v>
      </c>
      <c r="V118" s="296">
        <v>71030358.658894345</v>
      </c>
      <c r="W118" s="296">
        <v>48961917.770678833</v>
      </c>
      <c r="X118" s="296">
        <v>0</v>
      </c>
      <c r="Y118" s="295" t="s">
        <v>674</v>
      </c>
      <c r="Z118" s="295" t="s">
        <v>674</v>
      </c>
      <c r="AA118" s="295">
        <v>213091075.97668302</v>
      </c>
      <c r="AB118" s="295">
        <v>0</v>
      </c>
      <c r="AC118" s="295">
        <v>0</v>
      </c>
      <c r="AD118" s="295">
        <v>0</v>
      </c>
      <c r="AE118" s="295">
        <v>0</v>
      </c>
      <c r="AF118" s="294" t="s">
        <v>860</v>
      </c>
      <c r="AG118" s="294"/>
      <c r="AH118" s="294" t="s">
        <v>861</v>
      </c>
    </row>
    <row r="119" spans="1:34" ht="18.75" customHeight="1">
      <c r="A119" s="293">
        <v>113</v>
      </c>
      <c r="B119" s="293" t="s">
        <v>199</v>
      </c>
      <c r="C119" s="293" t="s">
        <v>665</v>
      </c>
      <c r="D119" s="293" t="s">
        <v>840</v>
      </c>
      <c r="E119" s="293" t="s">
        <v>873</v>
      </c>
      <c r="F119" s="301" t="s">
        <v>695</v>
      </c>
      <c r="G119" s="301" t="s">
        <v>680</v>
      </c>
      <c r="H119" s="301" t="s">
        <v>643</v>
      </c>
      <c r="I119" s="300" t="s">
        <v>842</v>
      </c>
      <c r="J119" s="300" t="s">
        <v>884</v>
      </c>
      <c r="K119" s="299" t="s">
        <v>844</v>
      </c>
      <c r="L119" s="293">
        <v>2016</v>
      </c>
      <c r="M119" s="298" t="s">
        <v>673</v>
      </c>
      <c r="N119" s="297" t="s">
        <v>673</v>
      </c>
      <c r="O119" s="297" t="s">
        <v>673</v>
      </c>
      <c r="P119" s="296" t="s">
        <v>673</v>
      </c>
      <c r="Q119" s="296" t="s">
        <v>673</v>
      </c>
      <c r="R119" s="296" t="s">
        <v>673</v>
      </c>
      <c r="S119" s="296" t="s">
        <v>673</v>
      </c>
      <c r="T119" s="296" t="s">
        <v>673</v>
      </c>
      <c r="U119" s="296" t="s">
        <v>673</v>
      </c>
      <c r="V119" s="296">
        <v>635335.15075167036</v>
      </c>
      <c r="W119" s="296">
        <v>457900.06034370651</v>
      </c>
      <c r="X119" s="296" t="s">
        <v>673</v>
      </c>
      <c r="Y119" s="295" t="s">
        <v>674</v>
      </c>
      <c r="Z119" s="295" t="s">
        <v>674</v>
      </c>
      <c r="AA119" s="295" t="s">
        <v>673</v>
      </c>
      <c r="AB119" s="295" t="s">
        <v>673</v>
      </c>
      <c r="AC119" s="295" t="s">
        <v>673</v>
      </c>
      <c r="AD119" s="295" t="s">
        <v>673</v>
      </c>
      <c r="AE119" s="295" t="s">
        <v>673</v>
      </c>
      <c r="AF119" s="294" t="s">
        <v>860</v>
      </c>
      <c r="AG119" s="294"/>
      <c r="AH119" s="294" t="s">
        <v>861</v>
      </c>
    </row>
    <row r="120" spans="1:34" ht="18.75" customHeight="1">
      <c r="A120" s="293">
        <v>114</v>
      </c>
      <c r="B120" s="293" t="s">
        <v>199</v>
      </c>
      <c r="C120" s="293" t="s">
        <v>665</v>
      </c>
      <c r="D120" s="293" t="s">
        <v>840</v>
      </c>
      <c r="E120" s="293" t="s">
        <v>873</v>
      </c>
      <c r="F120" s="301" t="s">
        <v>696</v>
      </c>
      <c r="G120" s="301" t="s">
        <v>680</v>
      </c>
      <c r="H120" s="301" t="s">
        <v>643</v>
      </c>
      <c r="I120" s="300" t="s">
        <v>842</v>
      </c>
      <c r="J120" s="300" t="s">
        <v>885</v>
      </c>
      <c r="K120" s="299" t="s">
        <v>844</v>
      </c>
      <c r="L120" s="293">
        <v>2016</v>
      </c>
      <c r="M120" s="298" t="s">
        <v>673</v>
      </c>
      <c r="N120" s="297" t="s">
        <v>673</v>
      </c>
      <c r="O120" s="297" t="s">
        <v>673</v>
      </c>
      <c r="P120" s="296" t="s">
        <v>673</v>
      </c>
      <c r="Q120" s="296" t="s">
        <v>673</v>
      </c>
      <c r="R120" s="296" t="s">
        <v>673</v>
      </c>
      <c r="S120" s="296" t="s">
        <v>673</v>
      </c>
      <c r="T120" s="296" t="s">
        <v>673</v>
      </c>
      <c r="U120" s="296" t="s">
        <v>673</v>
      </c>
      <c r="V120" s="296">
        <v>390730.49172195751</v>
      </c>
      <c r="W120" s="296">
        <v>276255.46468013799</v>
      </c>
      <c r="X120" s="296" t="s">
        <v>673</v>
      </c>
      <c r="Y120" s="295" t="s">
        <v>674</v>
      </c>
      <c r="Z120" s="295" t="s">
        <v>674</v>
      </c>
      <c r="AA120" s="295" t="s">
        <v>673</v>
      </c>
      <c r="AB120" s="295" t="s">
        <v>673</v>
      </c>
      <c r="AC120" s="295" t="s">
        <v>673</v>
      </c>
      <c r="AD120" s="295" t="s">
        <v>673</v>
      </c>
      <c r="AE120" s="295" t="s">
        <v>673</v>
      </c>
      <c r="AF120" s="294" t="s">
        <v>860</v>
      </c>
      <c r="AG120" s="294"/>
      <c r="AH120" s="294" t="s">
        <v>861</v>
      </c>
    </row>
    <row r="121" spans="1:34" ht="18.75" customHeight="1">
      <c r="A121" s="293">
        <v>115</v>
      </c>
      <c r="B121" s="293" t="s">
        <v>199</v>
      </c>
      <c r="C121" s="293" t="s">
        <v>665</v>
      </c>
      <c r="D121" s="293" t="s">
        <v>886</v>
      </c>
      <c r="E121" s="293" t="s">
        <v>667</v>
      </c>
      <c r="F121" s="301" t="s">
        <v>668</v>
      </c>
      <c r="G121" s="301" t="s">
        <v>766</v>
      </c>
      <c r="H121" s="301" t="s">
        <v>643</v>
      </c>
      <c r="I121" s="300" t="s">
        <v>670</v>
      </c>
      <c r="J121" s="300" t="s">
        <v>671</v>
      </c>
      <c r="K121" s="299" t="s">
        <v>844</v>
      </c>
      <c r="L121" s="293">
        <v>2016</v>
      </c>
      <c r="M121" s="298" t="s">
        <v>673</v>
      </c>
      <c r="N121" s="297" t="s">
        <v>673</v>
      </c>
      <c r="O121" s="297">
        <v>4947</v>
      </c>
      <c r="P121" s="296">
        <v>8724.0624060139489</v>
      </c>
      <c r="Q121" s="296">
        <v>2273.5353881484166</v>
      </c>
      <c r="R121" s="296">
        <v>591.50249798915161</v>
      </c>
      <c r="S121" s="296">
        <v>1185.2926312068132</v>
      </c>
      <c r="T121" s="296">
        <v>1365.1970162554837</v>
      </c>
      <c r="U121" s="296">
        <v>1538.969089179541</v>
      </c>
      <c r="V121" s="296">
        <v>5270.0119737451869</v>
      </c>
      <c r="W121" s="296">
        <v>3630.4314789696873</v>
      </c>
      <c r="X121" s="296">
        <v>708.02572308736171</v>
      </c>
      <c r="Y121" s="295" t="s">
        <v>674</v>
      </c>
      <c r="Z121" s="295" t="s">
        <v>674</v>
      </c>
      <c r="AA121" s="295">
        <v>15810.035921235562</v>
      </c>
      <c r="AB121" s="295">
        <v>39990.727686314567</v>
      </c>
      <c r="AC121" s="295">
        <v>50000.152001216557</v>
      </c>
      <c r="AD121" s="295">
        <v>66822.265633758405</v>
      </c>
      <c r="AE121" s="295">
        <v>83183.217385825614</v>
      </c>
      <c r="AF121" s="294" t="s">
        <v>767</v>
      </c>
      <c r="AG121" s="294" t="s">
        <v>768</v>
      </c>
      <c r="AH121" s="294"/>
    </row>
    <row r="122" spans="1:34" ht="18.75" customHeight="1">
      <c r="A122" s="293">
        <v>116</v>
      </c>
      <c r="B122" s="293" t="s">
        <v>199</v>
      </c>
      <c r="C122" s="293" t="s">
        <v>887</v>
      </c>
      <c r="D122" s="293" t="s">
        <v>888</v>
      </c>
      <c r="E122" s="293" t="s">
        <v>889</v>
      </c>
      <c r="F122" s="301" t="s">
        <v>771</v>
      </c>
      <c r="G122" s="301" t="s">
        <v>890</v>
      </c>
      <c r="H122" s="301" t="s">
        <v>643</v>
      </c>
      <c r="I122" s="300" t="s">
        <v>891</v>
      </c>
      <c r="J122" s="300" t="s">
        <v>892</v>
      </c>
      <c r="K122" s="299" t="s">
        <v>844</v>
      </c>
      <c r="L122" s="293">
        <v>2016</v>
      </c>
      <c r="M122" s="318">
        <v>19362.994507161799</v>
      </c>
      <c r="N122" s="297">
        <v>5018.3783783783783</v>
      </c>
      <c r="O122" s="297">
        <v>10173.583257862136</v>
      </c>
      <c r="P122" s="317">
        <v>49589.786864458772</v>
      </c>
      <c r="Q122" s="317">
        <v>570.3853926545678</v>
      </c>
      <c r="R122" s="317">
        <v>1802.4251926051627</v>
      </c>
      <c r="S122" s="296">
        <v>7.007027601364344</v>
      </c>
      <c r="T122" s="296">
        <v>6.6124818544488901</v>
      </c>
      <c r="U122" s="296">
        <v>6.3324408465605853</v>
      </c>
      <c r="V122" s="296">
        <v>17.757519842908195</v>
      </c>
      <c r="W122" s="296">
        <v>12.232886632382417</v>
      </c>
      <c r="X122" s="317">
        <v>204.91901373818212</v>
      </c>
      <c r="Y122" s="295">
        <v>5015.6521122364675</v>
      </c>
      <c r="Z122" s="295">
        <v>19125</v>
      </c>
      <c r="AA122" s="295">
        <v>53.272559528724585</v>
      </c>
      <c r="AB122" s="295" t="s">
        <v>673</v>
      </c>
      <c r="AC122" s="295" t="s">
        <v>673</v>
      </c>
      <c r="AD122" s="295" t="s">
        <v>673</v>
      </c>
      <c r="AE122" s="295" t="s">
        <v>673</v>
      </c>
      <c r="AF122" s="294" t="s">
        <v>893</v>
      </c>
      <c r="AG122" s="294" t="s">
        <v>894</v>
      </c>
      <c r="AH122" s="294" t="s">
        <v>895</v>
      </c>
    </row>
    <row r="123" spans="1:34" ht="18.75" customHeight="1">
      <c r="A123" s="293">
        <v>117</v>
      </c>
      <c r="B123" s="293" t="s">
        <v>199</v>
      </c>
      <c r="C123" s="293" t="s">
        <v>887</v>
      </c>
      <c r="D123" s="293" t="s">
        <v>888</v>
      </c>
      <c r="E123" s="293" t="s">
        <v>889</v>
      </c>
      <c r="F123" s="301" t="s">
        <v>777</v>
      </c>
      <c r="G123" s="301" t="s">
        <v>890</v>
      </c>
      <c r="H123" s="301" t="s">
        <v>643</v>
      </c>
      <c r="I123" s="300" t="s">
        <v>891</v>
      </c>
      <c r="J123" s="300" t="s">
        <v>896</v>
      </c>
      <c r="K123" s="299" t="s">
        <v>844</v>
      </c>
      <c r="L123" s="293">
        <v>2016</v>
      </c>
      <c r="M123" s="298">
        <v>111298132.03421591</v>
      </c>
      <c r="N123" s="297">
        <v>5018.3783783783783</v>
      </c>
      <c r="O123" s="297">
        <v>2566.187822144198</v>
      </c>
      <c r="P123" s="296">
        <v>2517.3842666964379</v>
      </c>
      <c r="Q123" s="296">
        <v>6312.8774245519453</v>
      </c>
      <c r="R123" s="296">
        <v>4323.2601879663289</v>
      </c>
      <c r="S123" s="296">
        <v>18802.099045931809</v>
      </c>
      <c r="T123" s="296">
        <v>17785.249491427567</v>
      </c>
      <c r="U123" s="296">
        <v>17064.430665959146</v>
      </c>
      <c r="V123" s="296">
        <v>68270.846556064731</v>
      </c>
      <c r="W123" s="296">
        <v>47030.752808120793</v>
      </c>
      <c r="X123" s="296">
        <v>32152.529279327275</v>
      </c>
      <c r="Y123" s="295">
        <v>22663131.303153366</v>
      </c>
      <c r="Z123" s="295">
        <v>19125</v>
      </c>
      <c r="AA123" s="295">
        <v>204812.53966819419</v>
      </c>
      <c r="AB123" s="295">
        <v>32152.529279327275</v>
      </c>
      <c r="AC123" s="295">
        <v>32152.529279327275</v>
      </c>
      <c r="AD123" s="295">
        <v>32152.529279327275</v>
      </c>
      <c r="AE123" s="295">
        <v>32152.529279327275</v>
      </c>
      <c r="AF123" s="294" t="s">
        <v>893</v>
      </c>
      <c r="AG123" s="294" t="s">
        <v>894</v>
      </c>
      <c r="AH123" s="294" t="s">
        <v>895</v>
      </c>
    </row>
    <row r="124" spans="1:34" ht="18.75" customHeight="1">
      <c r="A124" s="293">
        <v>118</v>
      </c>
      <c r="B124" s="293" t="s">
        <v>199</v>
      </c>
      <c r="C124" s="293" t="s">
        <v>887</v>
      </c>
      <c r="D124" s="293" t="s">
        <v>888</v>
      </c>
      <c r="E124" s="293" t="s">
        <v>889</v>
      </c>
      <c r="F124" s="301" t="s">
        <v>779</v>
      </c>
      <c r="G124" s="301" t="s">
        <v>890</v>
      </c>
      <c r="H124" s="301" t="s">
        <v>643</v>
      </c>
      <c r="I124" s="300" t="s">
        <v>891</v>
      </c>
      <c r="J124" s="300" t="s">
        <v>897</v>
      </c>
      <c r="K124" s="299" t="s">
        <v>844</v>
      </c>
      <c r="L124" s="293">
        <v>2016</v>
      </c>
      <c r="M124" s="298" t="s">
        <v>673</v>
      </c>
      <c r="N124" s="297" t="s">
        <v>673</v>
      </c>
      <c r="O124" s="297" t="s">
        <v>673</v>
      </c>
      <c r="P124" s="296" t="s">
        <v>673</v>
      </c>
      <c r="Q124" s="296" t="s">
        <v>673</v>
      </c>
      <c r="R124" s="296" t="s">
        <v>673</v>
      </c>
      <c r="S124" s="296" t="s">
        <v>673</v>
      </c>
      <c r="T124" s="296" t="s">
        <v>673</v>
      </c>
      <c r="U124" s="296" t="s">
        <v>673</v>
      </c>
      <c r="V124" s="296">
        <v>682.73026816252309</v>
      </c>
      <c r="W124" s="296">
        <v>470.32254756362431</v>
      </c>
      <c r="X124" s="296" t="s">
        <v>673</v>
      </c>
      <c r="Y124" s="295">
        <v>581704.79792288272</v>
      </c>
      <c r="Z124" s="295">
        <v>19125</v>
      </c>
      <c r="AA124" s="295" t="s">
        <v>673</v>
      </c>
      <c r="AB124" s="295" t="s">
        <v>673</v>
      </c>
      <c r="AC124" s="295" t="s">
        <v>673</v>
      </c>
      <c r="AD124" s="295" t="s">
        <v>673</v>
      </c>
      <c r="AE124" s="295" t="s">
        <v>673</v>
      </c>
      <c r="AF124" s="294" t="s">
        <v>893</v>
      </c>
      <c r="AG124" s="294" t="s">
        <v>894</v>
      </c>
      <c r="AH124" s="294" t="s">
        <v>895</v>
      </c>
    </row>
    <row r="125" spans="1:34" ht="18.75" customHeight="1">
      <c r="A125" s="293">
        <v>119</v>
      </c>
      <c r="B125" s="293" t="s">
        <v>199</v>
      </c>
      <c r="C125" s="293" t="s">
        <v>887</v>
      </c>
      <c r="D125" s="293" t="s">
        <v>888</v>
      </c>
      <c r="E125" s="293" t="s">
        <v>898</v>
      </c>
      <c r="F125" s="301" t="s">
        <v>771</v>
      </c>
      <c r="G125" s="301" t="s">
        <v>899</v>
      </c>
      <c r="H125" s="301" t="s">
        <v>643</v>
      </c>
      <c r="I125" s="300" t="s">
        <v>900</v>
      </c>
      <c r="J125" s="300" t="s">
        <v>901</v>
      </c>
      <c r="K125" s="299" t="s">
        <v>844</v>
      </c>
      <c r="L125" s="293">
        <v>2016</v>
      </c>
      <c r="M125" s="298">
        <v>19362.994507161799</v>
      </c>
      <c r="N125" s="297">
        <v>33362</v>
      </c>
      <c r="O125" s="297">
        <v>10173.583257862136</v>
      </c>
      <c r="P125" s="296">
        <v>49589.786864458772</v>
      </c>
      <c r="Q125" s="296">
        <v>570.3853926545678</v>
      </c>
      <c r="R125" s="296">
        <v>1802.4251926051627</v>
      </c>
      <c r="S125" s="296">
        <v>1.0540110248602401</v>
      </c>
      <c r="T125" s="296">
        <v>0.99466266907816314</v>
      </c>
      <c r="U125" s="296">
        <v>0.95253834382650071</v>
      </c>
      <c r="V125" s="296">
        <v>32.368628715547302</v>
      </c>
      <c r="W125" s="296">
        <v>22.298258373119776</v>
      </c>
      <c r="X125" s="296">
        <v>204.91901373818212</v>
      </c>
      <c r="Y125" s="295">
        <v>5015.6521122364675</v>
      </c>
      <c r="Z125" s="295">
        <v>2125</v>
      </c>
      <c r="AA125" s="295">
        <v>97.105886146641907</v>
      </c>
      <c r="AB125" s="295" t="s">
        <v>673</v>
      </c>
      <c r="AC125" s="295" t="s">
        <v>673</v>
      </c>
      <c r="AD125" s="295" t="s">
        <v>673</v>
      </c>
      <c r="AE125" s="295" t="s">
        <v>673</v>
      </c>
      <c r="AF125" s="294" t="s">
        <v>902</v>
      </c>
      <c r="AG125" s="294" t="s">
        <v>894</v>
      </c>
      <c r="AH125" s="294"/>
    </row>
    <row r="126" spans="1:34" ht="18.75" customHeight="1">
      <c r="A126" s="293">
        <v>120</v>
      </c>
      <c r="B126" s="293" t="s">
        <v>199</v>
      </c>
      <c r="C126" s="293" t="s">
        <v>887</v>
      </c>
      <c r="D126" s="293" t="s">
        <v>888</v>
      </c>
      <c r="E126" s="293" t="s">
        <v>898</v>
      </c>
      <c r="F126" s="301" t="s">
        <v>777</v>
      </c>
      <c r="G126" s="301" t="s">
        <v>899</v>
      </c>
      <c r="H126" s="301" t="s">
        <v>643</v>
      </c>
      <c r="I126" s="300" t="s">
        <v>900</v>
      </c>
      <c r="J126" s="300" t="s">
        <v>903</v>
      </c>
      <c r="K126" s="299" t="s">
        <v>844</v>
      </c>
      <c r="L126" s="293">
        <v>2016</v>
      </c>
      <c r="M126" s="298">
        <v>111298132.03421591</v>
      </c>
      <c r="N126" s="297">
        <v>33362</v>
      </c>
      <c r="O126" s="297">
        <v>2566.187822144198</v>
      </c>
      <c r="P126" s="296">
        <v>2517.3842666964379</v>
      </c>
      <c r="Q126" s="296">
        <v>6312.8774245519453</v>
      </c>
      <c r="R126" s="296">
        <v>4323.2601879663289</v>
      </c>
      <c r="S126" s="296">
        <v>2828.2491253591788</v>
      </c>
      <c r="T126" s="296">
        <v>2675.2925934250093</v>
      </c>
      <c r="U126" s="296">
        <v>2566.8655923921328</v>
      </c>
      <c r="V126" s="296">
        <v>125008.52590116306</v>
      </c>
      <c r="W126" s="296">
        <v>86116.48129684561</v>
      </c>
      <c r="X126" s="296">
        <v>32152.529279327275</v>
      </c>
      <c r="Y126" s="295">
        <v>22663131.303153366</v>
      </c>
      <c r="Z126" s="295">
        <v>2125</v>
      </c>
      <c r="AA126" s="295">
        <v>375025.57770348917</v>
      </c>
      <c r="AB126" s="295">
        <v>32152.529279327275</v>
      </c>
      <c r="AC126" s="295">
        <v>32152.529279327275</v>
      </c>
      <c r="AD126" s="295">
        <v>32152.529279327275</v>
      </c>
      <c r="AE126" s="295">
        <v>32152.529279327275</v>
      </c>
      <c r="AF126" s="294" t="s">
        <v>902</v>
      </c>
      <c r="AG126" s="294" t="s">
        <v>894</v>
      </c>
      <c r="AH126" s="294"/>
    </row>
    <row r="127" spans="1:34" ht="18.75" customHeight="1">
      <c r="A127" s="293">
        <v>121</v>
      </c>
      <c r="B127" s="293" t="s">
        <v>199</v>
      </c>
      <c r="C127" s="293" t="s">
        <v>887</v>
      </c>
      <c r="D127" s="293" t="s">
        <v>888</v>
      </c>
      <c r="E127" s="293" t="s">
        <v>898</v>
      </c>
      <c r="F127" s="301" t="s">
        <v>779</v>
      </c>
      <c r="G127" s="301" t="s">
        <v>899</v>
      </c>
      <c r="H127" s="301" t="s">
        <v>643</v>
      </c>
      <c r="I127" s="300" t="s">
        <v>900</v>
      </c>
      <c r="J127" s="300" t="s">
        <v>904</v>
      </c>
      <c r="K127" s="299" t="s">
        <v>844</v>
      </c>
      <c r="L127" s="293">
        <v>2016</v>
      </c>
      <c r="M127" s="298" t="s">
        <v>673</v>
      </c>
      <c r="N127" s="297" t="s">
        <v>673</v>
      </c>
      <c r="O127" s="297" t="s">
        <v>673</v>
      </c>
      <c r="P127" s="296" t="s">
        <v>673</v>
      </c>
      <c r="Q127" s="296" t="s">
        <v>673</v>
      </c>
      <c r="R127" s="296" t="s">
        <v>673</v>
      </c>
      <c r="S127" s="296" t="s">
        <v>673</v>
      </c>
      <c r="T127" s="296" t="s">
        <v>673</v>
      </c>
      <c r="U127" s="296" t="s">
        <v>673</v>
      </c>
      <c r="V127" s="296">
        <v>822.35372856519962</v>
      </c>
      <c r="W127" s="296">
        <v>566.50703601903206</v>
      </c>
      <c r="X127" s="296" t="s">
        <v>673</v>
      </c>
      <c r="Y127" s="295">
        <v>581704.79792288272</v>
      </c>
      <c r="Z127" s="295">
        <v>2125</v>
      </c>
      <c r="AA127" s="295" t="s">
        <v>673</v>
      </c>
      <c r="AB127" s="295" t="s">
        <v>673</v>
      </c>
      <c r="AC127" s="295" t="s">
        <v>673</v>
      </c>
      <c r="AD127" s="295" t="s">
        <v>673</v>
      </c>
      <c r="AE127" s="295" t="s">
        <v>673</v>
      </c>
      <c r="AF127" s="294" t="s">
        <v>905</v>
      </c>
      <c r="AG127" s="294" t="s">
        <v>894</v>
      </c>
      <c r="AH127" s="294"/>
    </row>
    <row r="128" spans="1:34" ht="18.75" customHeight="1">
      <c r="A128" s="293">
        <v>122</v>
      </c>
      <c r="B128" s="293" t="s">
        <v>199</v>
      </c>
      <c r="C128" s="293" t="s">
        <v>887</v>
      </c>
      <c r="D128" s="293" t="s">
        <v>888</v>
      </c>
      <c r="E128" s="293" t="s">
        <v>906</v>
      </c>
      <c r="F128" s="301" t="s">
        <v>771</v>
      </c>
      <c r="G128" s="301" t="s">
        <v>907</v>
      </c>
      <c r="H128" s="301" t="s">
        <v>643</v>
      </c>
      <c r="I128" s="300" t="s">
        <v>908</v>
      </c>
      <c r="J128" s="300" t="s">
        <v>909</v>
      </c>
      <c r="K128" s="299" t="s">
        <v>844</v>
      </c>
      <c r="L128" s="293">
        <v>2016</v>
      </c>
      <c r="M128" s="318">
        <v>19362.994507161799</v>
      </c>
      <c r="N128" s="297">
        <v>51666229.202806309</v>
      </c>
      <c r="O128" s="297">
        <v>1.2873621008389695E-2</v>
      </c>
      <c r="P128" s="317">
        <v>1.5678360114921429E-2</v>
      </c>
      <c r="Q128" s="317">
        <v>8.5588404829456972E-3</v>
      </c>
      <c r="R128" s="317">
        <v>1.058092083390088E-2</v>
      </c>
      <c r="S128" s="296">
        <v>6.8059768157954456E-4</v>
      </c>
      <c r="T128" s="296">
        <v>6.4227516654115054E-4</v>
      </c>
      <c r="U128" s="296">
        <v>6.1507457999303012E-4</v>
      </c>
      <c r="V128" s="296">
        <v>2.0879064057721334E-3</v>
      </c>
      <c r="W128" s="296">
        <v>1.4383271192590491E-3</v>
      </c>
      <c r="X128" s="317">
        <v>1.4309472127706528</v>
      </c>
      <c r="Y128" s="295">
        <v>5015.6521122364675</v>
      </c>
      <c r="Z128" s="295">
        <v>1757375</v>
      </c>
      <c r="AA128" s="295">
        <v>6.2637192173164002E-3</v>
      </c>
      <c r="AB128" s="295" t="s">
        <v>673</v>
      </c>
      <c r="AC128" s="295" t="s">
        <v>673</v>
      </c>
      <c r="AD128" s="295" t="s">
        <v>673</v>
      </c>
      <c r="AE128" s="295" t="s">
        <v>673</v>
      </c>
      <c r="AF128" s="294" t="s">
        <v>910</v>
      </c>
      <c r="AG128" s="294" t="s">
        <v>911</v>
      </c>
      <c r="AH128" s="294" t="s">
        <v>912</v>
      </c>
    </row>
    <row r="129" spans="1:34" ht="18.75" customHeight="1">
      <c r="A129" s="293">
        <v>123</v>
      </c>
      <c r="B129" s="293" t="s">
        <v>199</v>
      </c>
      <c r="C129" s="293" t="s">
        <v>887</v>
      </c>
      <c r="D129" s="293" t="s">
        <v>888</v>
      </c>
      <c r="E129" s="293" t="s">
        <v>906</v>
      </c>
      <c r="F129" s="301" t="s">
        <v>777</v>
      </c>
      <c r="G129" s="301" t="s">
        <v>907</v>
      </c>
      <c r="H129" s="301" t="s">
        <v>643</v>
      </c>
      <c r="I129" s="300" t="s">
        <v>908</v>
      </c>
      <c r="J129" s="300" t="s">
        <v>913</v>
      </c>
      <c r="K129" s="299" t="s">
        <v>844</v>
      </c>
      <c r="L129" s="293">
        <v>2016</v>
      </c>
      <c r="M129" s="298">
        <v>111298132.03421591</v>
      </c>
      <c r="N129" s="297">
        <v>51666229.202806309</v>
      </c>
      <c r="O129" s="297">
        <v>4.0779015111591823</v>
      </c>
      <c r="P129" s="296">
        <v>3.3563763700889355</v>
      </c>
      <c r="Q129" s="296">
        <v>4.4417423671309049</v>
      </c>
      <c r="R129" s="296">
        <v>37.859842632393715</v>
      </c>
      <c r="S129" s="296">
        <v>1.8262615401997997</v>
      </c>
      <c r="T129" s="296">
        <v>1.7274942042218417</v>
      </c>
      <c r="U129" s="296">
        <v>1.6574805480237162</v>
      </c>
      <c r="V129" s="296">
        <v>8.0635514188404116</v>
      </c>
      <c r="W129" s="296">
        <v>5.5548585181761796</v>
      </c>
      <c r="X129" s="296">
        <v>22.907269761825262</v>
      </c>
      <c r="Y129" s="295">
        <v>22663131.303153366</v>
      </c>
      <c r="Z129" s="295">
        <v>1757375</v>
      </c>
      <c r="AA129" s="295">
        <v>24.190654256521235</v>
      </c>
      <c r="AB129" s="295">
        <v>22.907269761825262</v>
      </c>
      <c r="AC129" s="295">
        <v>22.907269761825262</v>
      </c>
      <c r="AD129" s="295">
        <v>22.907269761825262</v>
      </c>
      <c r="AE129" s="295">
        <v>22.907269761825262</v>
      </c>
      <c r="AF129" s="294" t="s">
        <v>910</v>
      </c>
      <c r="AG129" s="294" t="s">
        <v>911</v>
      </c>
      <c r="AH129" s="294" t="s">
        <v>912</v>
      </c>
    </row>
    <row r="130" spans="1:34" ht="18.75" customHeight="1">
      <c r="A130" s="293">
        <v>124</v>
      </c>
      <c r="B130" s="293" t="s">
        <v>199</v>
      </c>
      <c r="C130" s="293" t="s">
        <v>887</v>
      </c>
      <c r="D130" s="293" t="s">
        <v>888</v>
      </c>
      <c r="E130" s="293" t="s">
        <v>906</v>
      </c>
      <c r="F130" s="301" t="s">
        <v>779</v>
      </c>
      <c r="G130" s="301" t="s">
        <v>907</v>
      </c>
      <c r="H130" s="301" t="s">
        <v>643</v>
      </c>
      <c r="I130" s="300" t="s">
        <v>908</v>
      </c>
      <c r="J130" s="300" t="s">
        <v>914</v>
      </c>
      <c r="K130" s="299" t="s">
        <v>844</v>
      </c>
      <c r="L130" s="293">
        <v>2016</v>
      </c>
      <c r="M130" s="318" t="s">
        <v>673</v>
      </c>
      <c r="N130" s="297" t="s">
        <v>673</v>
      </c>
      <c r="O130" s="297" t="s">
        <v>673</v>
      </c>
      <c r="P130" s="317" t="s">
        <v>673</v>
      </c>
      <c r="Q130" s="317" t="s">
        <v>673</v>
      </c>
      <c r="R130" s="317" t="s">
        <v>673</v>
      </c>
      <c r="S130" s="296" t="s">
        <v>673</v>
      </c>
      <c r="T130" s="296" t="s">
        <v>673</v>
      </c>
      <c r="U130" s="296" t="s">
        <v>673</v>
      </c>
      <c r="V130" s="296">
        <v>5.304511453885502E-2</v>
      </c>
      <c r="W130" s="296">
        <v>3.654197648635614E-2</v>
      </c>
      <c r="X130" s="317" t="s">
        <v>673</v>
      </c>
      <c r="Y130" s="295">
        <v>581704.79792288272</v>
      </c>
      <c r="Z130" s="295">
        <v>1757375</v>
      </c>
      <c r="AA130" s="295" t="s">
        <v>673</v>
      </c>
      <c r="AB130" s="295" t="s">
        <v>673</v>
      </c>
      <c r="AC130" s="295" t="s">
        <v>673</v>
      </c>
      <c r="AD130" s="295" t="s">
        <v>673</v>
      </c>
      <c r="AE130" s="295" t="s">
        <v>673</v>
      </c>
      <c r="AF130" s="294" t="s">
        <v>910</v>
      </c>
      <c r="AG130" s="294" t="s">
        <v>911</v>
      </c>
      <c r="AH130" s="294" t="s">
        <v>912</v>
      </c>
    </row>
    <row r="131" spans="1:34" ht="18.75" customHeight="1">
      <c r="A131" s="293">
        <v>125</v>
      </c>
      <c r="B131" s="293" t="s">
        <v>199</v>
      </c>
      <c r="C131" s="293" t="s">
        <v>887</v>
      </c>
      <c r="D131" s="293" t="s">
        <v>915</v>
      </c>
      <c r="E131" s="293" t="s">
        <v>916</v>
      </c>
      <c r="F131" s="301" t="s">
        <v>805</v>
      </c>
      <c r="G131" s="301" t="s">
        <v>806</v>
      </c>
      <c r="H131" s="301" t="s">
        <v>643</v>
      </c>
      <c r="I131" s="300" t="s">
        <v>917</v>
      </c>
      <c r="J131" s="300" t="s">
        <v>918</v>
      </c>
      <c r="K131" s="299" t="s">
        <v>844</v>
      </c>
      <c r="L131" s="293">
        <v>2016</v>
      </c>
      <c r="M131" s="304">
        <v>33362</v>
      </c>
      <c r="N131" s="297">
        <v>1081850</v>
      </c>
      <c r="O131" s="297">
        <v>4.0061006609049314E-2</v>
      </c>
      <c r="P131" s="303">
        <v>8.3996883041371456E-2</v>
      </c>
      <c r="Q131" s="303">
        <v>1.8606104363505759E-2</v>
      </c>
      <c r="R131" s="303">
        <v>1.0235748401404614E-2</v>
      </c>
      <c r="S131" s="296">
        <v>2.2134325057554621E-2</v>
      </c>
      <c r="T131" s="296">
        <v>2.6824836864740593E-2</v>
      </c>
      <c r="U131" s="296">
        <v>3.1665410979501284E-2</v>
      </c>
      <c r="V131" s="296">
        <v>0.11305777817701004</v>
      </c>
      <c r="W131" s="296">
        <v>7.7883792082639236E-2</v>
      </c>
      <c r="X131" s="303">
        <v>4.7744891885452122E-4</v>
      </c>
      <c r="Y131" s="295">
        <v>2125</v>
      </c>
      <c r="Z131" s="295">
        <v>504747</v>
      </c>
      <c r="AA131" s="295">
        <v>3.1972375473536575E-2</v>
      </c>
      <c r="AB131" s="295">
        <v>4.7744891885452122E-4</v>
      </c>
      <c r="AC131" s="295">
        <v>4.7744891885452122E-4</v>
      </c>
      <c r="AD131" s="295">
        <v>4.7744891885452122E-4</v>
      </c>
      <c r="AE131" s="295">
        <v>4.7744891885452122E-4</v>
      </c>
      <c r="AF131" s="294" t="s">
        <v>919</v>
      </c>
      <c r="AG131" s="294" t="s">
        <v>920</v>
      </c>
      <c r="AH131" s="294" t="s">
        <v>921</v>
      </c>
    </row>
    <row r="132" spans="1:34" ht="18.75" customHeight="1">
      <c r="A132" s="293">
        <v>126</v>
      </c>
      <c r="B132" s="293" t="s">
        <v>199</v>
      </c>
      <c r="C132" s="293" t="s">
        <v>887</v>
      </c>
      <c r="D132" s="293" t="s">
        <v>915</v>
      </c>
      <c r="E132" s="293" t="s">
        <v>922</v>
      </c>
      <c r="F132" s="301" t="s">
        <v>805</v>
      </c>
      <c r="G132" s="301" t="s">
        <v>806</v>
      </c>
      <c r="H132" s="301" t="s">
        <v>643</v>
      </c>
      <c r="I132" s="300" t="s">
        <v>917</v>
      </c>
      <c r="J132" s="300" t="s">
        <v>923</v>
      </c>
      <c r="K132" s="299" t="s">
        <v>844</v>
      </c>
      <c r="L132" s="293">
        <v>2016</v>
      </c>
      <c r="M132" s="304">
        <v>37136</v>
      </c>
      <c r="N132" s="297">
        <v>1081850</v>
      </c>
      <c r="O132" s="297">
        <v>3.0686324351804777E-2</v>
      </c>
      <c r="P132" s="303">
        <v>3.8404463102036233E-2</v>
      </c>
      <c r="Q132" s="303">
        <v>1.8257016572965763E-2</v>
      </c>
      <c r="R132" s="303">
        <v>8.8827052844306191E-3</v>
      </c>
      <c r="S132" s="296">
        <v>2.4638219990928256E-2</v>
      </c>
      <c r="T132" s="296">
        <v>3.000028972521241E-2</v>
      </c>
      <c r="U132" s="296">
        <v>3.5247488224170002E-2</v>
      </c>
      <c r="V132" s="296">
        <v>0.11305777817701004</v>
      </c>
      <c r="W132" s="296">
        <v>7.7883792082639236E-2</v>
      </c>
      <c r="X132" s="303">
        <v>4.7744891885452122E-4</v>
      </c>
      <c r="Y132" s="295">
        <v>1984</v>
      </c>
      <c r="Z132" s="295">
        <v>504747</v>
      </c>
      <c r="AA132" s="295">
        <v>3.5589177375015123E-2</v>
      </c>
      <c r="AB132" s="295">
        <v>4.7744891885452122E-4</v>
      </c>
      <c r="AC132" s="295">
        <v>4.7744891885452122E-4</v>
      </c>
      <c r="AD132" s="295">
        <v>4.7744891885452122E-4</v>
      </c>
      <c r="AE132" s="295">
        <v>4.7744891885452122E-4</v>
      </c>
      <c r="AF132" s="294" t="s">
        <v>924</v>
      </c>
      <c r="AG132" s="294" t="s">
        <v>925</v>
      </c>
      <c r="AH132" s="294" t="s">
        <v>926</v>
      </c>
    </row>
    <row r="133" spans="1:34" ht="18.75" customHeight="1">
      <c r="A133" s="293">
        <v>127</v>
      </c>
      <c r="B133" s="293" t="s">
        <v>199</v>
      </c>
      <c r="C133" s="293" t="s">
        <v>887</v>
      </c>
      <c r="D133" s="293" t="s">
        <v>915</v>
      </c>
      <c r="E133" s="293" t="s">
        <v>927</v>
      </c>
      <c r="F133" s="301" t="s">
        <v>805</v>
      </c>
      <c r="G133" s="301" t="s">
        <v>928</v>
      </c>
      <c r="H133" s="301" t="s">
        <v>643</v>
      </c>
      <c r="I133" s="300" t="s">
        <v>929</v>
      </c>
      <c r="J133" s="300" t="s">
        <v>930</v>
      </c>
      <c r="K133" s="299" t="s">
        <v>844</v>
      </c>
      <c r="L133" s="293">
        <v>2016</v>
      </c>
      <c r="M133" s="304">
        <v>51666229.202806309</v>
      </c>
      <c r="N133" s="297">
        <v>1505146221</v>
      </c>
      <c r="O133" s="297">
        <v>2.7529694504783472E-2</v>
      </c>
      <c r="P133" s="303">
        <v>9.1101119915507234E-2</v>
      </c>
      <c r="Q133" s="303">
        <v>1.9184252384058874E-2</v>
      </c>
      <c r="R133" s="303">
        <v>2.4819457580048218E-3</v>
      </c>
      <c r="S133" s="296">
        <v>2.9961999313436894E-2</v>
      </c>
      <c r="T133" s="296">
        <v>3.000028972521241E-2</v>
      </c>
      <c r="U133" s="296">
        <v>3.5247488224170009E-2</v>
      </c>
      <c r="V133" s="296">
        <v>0.11305777817701004</v>
      </c>
      <c r="W133" s="296">
        <v>7.7883792082639236E-2</v>
      </c>
      <c r="X133" s="303">
        <v>5.9975556789695081E-4</v>
      </c>
      <c r="Y133" s="295">
        <v>1640768</v>
      </c>
      <c r="Z133" s="295">
        <v>417425769</v>
      </c>
      <c r="AA133" s="295">
        <v>3.5589177375015123E-2</v>
      </c>
      <c r="AB133" s="295">
        <v>5.9975556789695081E-4</v>
      </c>
      <c r="AC133" s="295">
        <v>5.9975556789695081E-4</v>
      </c>
      <c r="AD133" s="295">
        <v>5.9975556789695081E-4</v>
      </c>
      <c r="AE133" s="295">
        <v>5.9975556789695081E-4</v>
      </c>
      <c r="AF133" s="294" t="s">
        <v>931</v>
      </c>
      <c r="AG133" s="294"/>
      <c r="AH133" s="294" t="s">
        <v>932</v>
      </c>
    </row>
    <row r="134" spans="1:34" ht="18.75" customHeight="1">
      <c r="A134" s="293">
        <v>128</v>
      </c>
      <c r="B134" s="293" t="s">
        <v>199</v>
      </c>
      <c r="C134" s="293" t="s">
        <v>887</v>
      </c>
      <c r="D134" s="293" t="s">
        <v>915</v>
      </c>
      <c r="E134" s="293" t="s">
        <v>933</v>
      </c>
      <c r="F134" s="301" t="s">
        <v>805</v>
      </c>
      <c r="G134" s="301" t="s">
        <v>811</v>
      </c>
      <c r="H134" s="301" t="s">
        <v>643</v>
      </c>
      <c r="I134" s="300" t="s">
        <v>812</v>
      </c>
      <c r="J134" s="300" t="s">
        <v>812</v>
      </c>
      <c r="K134" s="299" t="s">
        <v>844</v>
      </c>
      <c r="L134" s="293">
        <v>2016</v>
      </c>
      <c r="M134" s="304">
        <v>23053</v>
      </c>
      <c r="N134" s="297">
        <v>606578</v>
      </c>
      <c r="O134" s="297">
        <v>3.8005005127122973E-2</v>
      </c>
      <c r="P134" s="303">
        <v>5.414082260042051E-2</v>
      </c>
      <c r="Q134" s="303">
        <v>3.4331499899414641E-2</v>
      </c>
      <c r="R134" s="303">
        <v>8.1149091949463889E-3</v>
      </c>
      <c r="S134" s="296">
        <v>3.3172905496352038E-2</v>
      </c>
      <c r="T134" s="296">
        <v>3.3215299336561359E-2</v>
      </c>
      <c r="U134" s="296">
        <v>3.9024818858459841E-2</v>
      </c>
      <c r="V134" s="296">
        <v>7.6895010706471527E-3</v>
      </c>
      <c r="W134" s="296">
        <v>5.297180895133642E-3</v>
      </c>
      <c r="X134" s="303">
        <v>5.4806125352440565E-4</v>
      </c>
      <c r="Y134" s="295">
        <v>1</v>
      </c>
      <c r="Z134" s="295">
        <v>30713</v>
      </c>
      <c r="AA134" s="295">
        <v>3.9403125452473757E-2</v>
      </c>
      <c r="AB134" s="295">
        <v>5.4806125352440565E-4</v>
      </c>
      <c r="AC134" s="295">
        <v>5.4806125352440565E-4</v>
      </c>
      <c r="AD134" s="295">
        <v>5.4806125352440565E-4</v>
      </c>
      <c r="AE134" s="295">
        <v>5.4806125352440565E-4</v>
      </c>
      <c r="AF134" s="294" t="s">
        <v>934</v>
      </c>
      <c r="AG134" s="294" t="s">
        <v>815</v>
      </c>
      <c r="AH134" s="294"/>
    </row>
    <row r="135" spans="1:34" ht="18.75" customHeight="1">
      <c r="A135" s="293">
        <v>129</v>
      </c>
      <c r="B135" s="293" t="s">
        <v>199</v>
      </c>
      <c r="C135" s="293" t="s">
        <v>887</v>
      </c>
      <c r="D135" s="293" t="s">
        <v>915</v>
      </c>
      <c r="E135" s="293" t="s">
        <v>816</v>
      </c>
      <c r="F135" s="301" t="s">
        <v>805</v>
      </c>
      <c r="G135" s="301" t="s">
        <v>817</v>
      </c>
      <c r="H135" s="301" t="s">
        <v>643</v>
      </c>
      <c r="I135" s="300" t="s">
        <v>818</v>
      </c>
      <c r="J135" s="300" t="s">
        <v>935</v>
      </c>
      <c r="K135" s="299" t="s">
        <v>844</v>
      </c>
      <c r="L135" s="293">
        <v>2016</v>
      </c>
      <c r="M135" s="304">
        <v>17312</v>
      </c>
      <c r="N135" s="297">
        <v>559519</v>
      </c>
      <c r="O135" s="297">
        <v>4.1201460540214008E-2</v>
      </c>
      <c r="P135" s="303">
        <v>5.8692383655240515E-2</v>
      </c>
      <c r="Q135" s="303">
        <v>3.4331499899414641E-2</v>
      </c>
      <c r="R135" s="303">
        <v>4.9204517116607409E-3</v>
      </c>
      <c r="S135" s="296">
        <v>2.7006923900246723E-2</v>
      </c>
      <c r="T135" s="296">
        <v>2.7041437826574286E-2</v>
      </c>
      <c r="U135" s="296">
        <v>3.1771118548757749E-2</v>
      </c>
      <c r="V135" s="296">
        <v>7.6895010706471527E-3</v>
      </c>
      <c r="W135" s="296">
        <v>5.297180895133642E-3</v>
      </c>
      <c r="X135" s="303">
        <v>4.0091631256334535E-4</v>
      </c>
      <c r="Y135" s="295">
        <v>312</v>
      </c>
      <c r="Z135" s="295">
        <v>53658</v>
      </c>
      <c r="AA135" s="295">
        <v>3.2079107771969415E-2</v>
      </c>
      <c r="AB135" s="295">
        <v>4.0091631256334535E-4</v>
      </c>
      <c r="AC135" s="295">
        <v>4.0091631256334535E-4</v>
      </c>
      <c r="AD135" s="295">
        <v>4.0091631256334535E-4</v>
      </c>
      <c r="AE135" s="295">
        <v>4.0091631256334535E-4</v>
      </c>
      <c r="AF135" s="294" t="s">
        <v>936</v>
      </c>
      <c r="AG135" s="294" t="s">
        <v>820</v>
      </c>
      <c r="AH135" s="294" t="s">
        <v>937</v>
      </c>
    </row>
    <row r="136" spans="1:34" ht="18.75" customHeight="1">
      <c r="A136" s="293">
        <v>130</v>
      </c>
      <c r="B136" s="293" t="s">
        <v>199</v>
      </c>
      <c r="C136" s="293" t="s">
        <v>887</v>
      </c>
      <c r="D136" s="293" t="s">
        <v>938</v>
      </c>
      <c r="E136" s="293" t="s">
        <v>939</v>
      </c>
      <c r="F136" s="301" t="s">
        <v>805</v>
      </c>
      <c r="G136" s="301" t="s">
        <v>940</v>
      </c>
      <c r="H136" s="301" t="s">
        <v>643</v>
      </c>
      <c r="I136" s="300" t="s">
        <v>941</v>
      </c>
      <c r="J136" s="300" t="s">
        <v>941</v>
      </c>
      <c r="K136" s="299" t="s">
        <v>844</v>
      </c>
      <c r="L136" s="293">
        <v>2016</v>
      </c>
      <c r="M136" s="304">
        <v>45</v>
      </c>
      <c r="N136" s="297">
        <v>1081850</v>
      </c>
      <c r="O136" s="297">
        <v>4.1595415260895688E-5</v>
      </c>
      <c r="P136" s="303">
        <v>4.5079980164808726E-5</v>
      </c>
      <c r="Q136" s="303">
        <v>4.1230841402361701E-5</v>
      </c>
      <c r="R136" s="303">
        <v>3.6445605844417353E-5</v>
      </c>
      <c r="S136" s="296">
        <v>3.6306817349866982E-5</v>
      </c>
      <c r="T136" s="296">
        <v>3.635321622238686E-5</v>
      </c>
      <c r="U136" s="296">
        <v>4.2711572869658833E-5</v>
      </c>
      <c r="V136" s="296">
        <v>3.1884970809877962E-2</v>
      </c>
      <c r="W136" s="296">
        <v>2.1965073762811062E-2</v>
      </c>
      <c r="X136" s="303">
        <v>3.8956932657959039E-5</v>
      </c>
      <c r="Y136" s="295">
        <v>127</v>
      </c>
      <c r="Z136" s="295">
        <v>10958</v>
      </c>
      <c r="AA136" s="295">
        <v>4.3125618857057306E-5</v>
      </c>
      <c r="AB136" s="295">
        <v>3.8956932657959039E-5</v>
      </c>
      <c r="AC136" s="295">
        <v>3.8956932657959039E-5</v>
      </c>
      <c r="AD136" s="295">
        <v>3.8956932657959039E-5</v>
      </c>
      <c r="AE136" s="295">
        <v>3.8956932657959039E-5</v>
      </c>
      <c r="AF136" s="329" t="s">
        <v>942</v>
      </c>
      <c r="AG136" s="294" t="s">
        <v>943</v>
      </c>
      <c r="AH136" s="294" t="s">
        <v>944</v>
      </c>
    </row>
    <row r="137" spans="1:34" ht="18.75" customHeight="1">
      <c r="A137" s="293">
        <v>131</v>
      </c>
      <c r="B137" s="293" t="s">
        <v>199</v>
      </c>
      <c r="C137" s="293" t="s">
        <v>887</v>
      </c>
      <c r="D137" s="293" t="s">
        <v>938</v>
      </c>
      <c r="E137" s="293" t="s">
        <v>945</v>
      </c>
      <c r="F137" s="301" t="s">
        <v>805</v>
      </c>
      <c r="G137" s="301" t="s">
        <v>946</v>
      </c>
      <c r="H137" s="301" t="s">
        <v>643</v>
      </c>
      <c r="I137" s="300" t="s">
        <v>947</v>
      </c>
      <c r="J137" s="300" t="s">
        <v>947</v>
      </c>
      <c r="K137" s="299" t="s">
        <v>844</v>
      </c>
      <c r="L137" s="293">
        <v>2016</v>
      </c>
      <c r="M137" s="304">
        <v>6</v>
      </c>
      <c r="N137" s="297">
        <v>1996</v>
      </c>
      <c r="O137" s="297">
        <v>5.5460553681194249E-6</v>
      </c>
      <c r="P137" s="303">
        <v>9.199995952001781E-6</v>
      </c>
      <c r="Q137" s="303">
        <v>6.413686440367376E-6</v>
      </c>
      <c r="R137" s="303">
        <v>5.4668408766626029E-6</v>
      </c>
      <c r="S137" s="296">
        <v>2.6238163226421905E-3</v>
      </c>
      <c r="T137" s="296">
        <v>2.6271694702865215E-3</v>
      </c>
      <c r="U137" s="296">
        <v>3.0866743559813227E-3</v>
      </c>
      <c r="V137" s="296">
        <v>5.4705367304287975E-2</v>
      </c>
      <c r="W137" s="296">
        <v>3.7685699485981661E-2</v>
      </c>
      <c r="X137" s="303">
        <v>5.4358510685524237E-6</v>
      </c>
      <c r="Y137" s="295">
        <v>15</v>
      </c>
      <c r="Z137" s="295">
        <v>1165</v>
      </c>
      <c r="AA137" s="295">
        <v>3.1165965771882066E-3</v>
      </c>
      <c r="AB137" s="295">
        <v>5.4358510685524237E-6</v>
      </c>
      <c r="AC137" s="295">
        <v>5.4358510685524237E-6</v>
      </c>
      <c r="AD137" s="295">
        <v>5.4358510685524237E-6</v>
      </c>
      <c r="AE137" s="295">
        <v>5.4358510685524237E-6</v>
      </c>
      <c r="AF137" s="329" t="s">
        <v>948</v>
      </c>
      <c r="AG137" s="294" t="s">
        <v>943</v>
      </c>
      <c r="AH137" s="294" t="s">
        <v>949</v>
      </c>
    </row>
    <row r="138" spans="1:34" ht="18.75" customHeight="1">
      <c r="A138" s="293">
        <v>132</v>
      </c>
      <c r="B138" s="293" t="s">
        <v>199</v>
      </c>
      <c r="C138" s="293" t="s">
        <v>887</v>
      </c>
      <c r="D138" s="293" t="s">
        <v>950</v>
      </c>
      <c r="E138" s="293" t="s">
        <v>742</v>
      </c>
      <c r="F138" s="301" t="s">
        <v>743</v>
      </c>
      <c r="G138" s="301" t="s">
        <v>744</v>
      </c>
      <c r="H138" s="301" t="s">
        <v>643</v>
      </c>
      <c r="I138" s="300" t="s">
        <v>745</v>
      </c>
      <c r="J138" s="300" t="s">
        <v>743</v>
      </c>
      <c r="K138" s="299" t="s">
        <v>844</v>
      </c>
      <c r="L138" s="293">
        <v>2016</v>
      </c>
      <c r="M138" s="298">
        <v>282529425.05254477</v>
      </c>
      <c r="N138" s="297">
        <v>19362.994507161799</v>
      </c>
      <c r="O138" s="297">
        <v>623.91764532823538</v>
      </c>
      <c r="P138" s="296">
        <v>350.94026397889382</v>
      </c>
      <c r="Q138" s="296">
        <v>1240.196108754837</v>
      </c>
      <c r="R138" s="296">
        <v>1627.7934584503462</v>
      </c>
      <c r="S138" s="296">
        <v>11193.99733368423</v>
      </c>
      <c r="T138" s="296">
        <v>9741.7821580688214</v>
      </c>
      <c r="U138" s="296">
        <v>8658.2284435438032</v>
      </c>
      <c r="V138" s="296">
        <v>1761.2688375379848</v>
      </c>
      <c r="W138" s="296">
        <v>1168.3083289001966</v>
      </c>
      <c r="X138" s="296">
        <v>92.187149649102182</v>
      </c>
      <c r="Y138" s="295">
        <v>2849812.9793664906</v>
      </c>
      <c r="Z138" s="295">
        <v>5016</v>
      </c>
      <c r="AA138" s="295">
        <v>5283.8065126139545</v>
      </c>
      <c r="AB138" s="295" t="s">
        <v>673</v>
      </c>
      <c r="AC138" s="295" t="s">
        <v>673</v>
      </c>
      <c r="AD138" s="295" t="s">
        <v>673</v>
      </c>
      <c r="AE138" s="295" t="s">
        <v>673</v>
      </c>
      <c r="AF138" s="294" t="s">
        <v>823</v>
      </c>
      <c r="AG138" s="294" t="s">
        <v>824</v>
      </c>
      <c r="AH138" s="294"/>
    </row>
    <row r="139" spans="1:34" ht="18.75" customHeight="1">
      <c r="A139" s="293">
        <v>133</v>
      </c>
      <c r="B139" s="293" t="s">
        <v>199</v>
      </c>
      <c r="C139" s="293" t="s">
        <v>887</v>
      </c>
      <c r="D139" s="293" t="s">
        <v>950</v>
      </c>
      <c r="E139" s="293" t="s">
        <v>742</v>
      </c>
      <c r="F139" s="301" t="s">
        <v>748</v>
      </c>
      <c r="G139" s="301" t="s">
        <v>744</v>
      </c>
      <c r="H139" s="301" t="s">
        <v>643</v>
      </c>
      <c r="I139" s="300" t="s">
        <v>745</v>
      </c>
      <c r="J139" s="300" t="s">
        <v>748</v>
      </c>
      <c r="K139" s="299" t="s">
        <v>844</v>
      </c>
      <c r="L139" s="293">
        <v>2016</v>
      </c>
      <c r="M139" s="318">
        <v>282529425.05254477</v>
      </c>
      <c r="N139" s="297">
        <v>111298132.03421591</v>
      </c>
      <c r="O139" s="297">
        <v>0.10854552289968308</v>
      </c>
      <c r="P139" s="317">
        <v>5.5529148824862297E-2</v>
      </c>
      <c r="Q139" s="317">
        <v>7.3606718056863946E-2</v>
      </c>
      <c r="R139" s="317">
        <v>0.13511828198834525</v>
      </c>
      <c r="S139" s="296">
        <v>4.1716963672572254</v>
      </c>
      <c r="T139" s="296">
        <v>3.6219541244711242</v>
      </c>
      <c r="U139" s="296">
        <v>3.2129826378633379</v>
      </c>
      <c r="V139" s="296">
        <v>0.45811305863319929</v>
      </c>
      <c r="W139" s="296">
        <v>0.30388166222668889</v>
      </c>
      <c r="X139" s="317">
        <v>0.1396416871946709</v>
      </c>
      <c r="Y139" s="295">
        <v>2849812.9793664906</v>
      </c>
      <c r="Z139" s="295">
        <v>22663131.303153358</v>
      </c>
      <c r="AA139" s="295">
        <v>1.374339175899598</v>
      </c>
      <c r="AB139" s="673">
        <v>3.1465220481188834E-2</v>
      </c>
      <c r="AC139" s="673">
        <v>3.1280741814315068E-2</v>
      </c>
      <c r="AD139" s="673">
        <v>4.1379928613058871E-2</v>
      </c>
      <c r="AE139" s="673">
        <v>5.6408764416876929E-2</v>
      </c>
      <c r="AF139" s="294" t="s">
        <v>826</v>
      </c>
      <c r="AG139" s="294" t="s">
        <v>824</v>
      </c>
      <c r="AH139" s="294"/>
    </row>
    <row r="140" spans="1:34" ht="18.75" customHeight="1">
      <c r="A140" s="293">
        <v>134</v>
      </c>
      <c r="B140" s="293" t="s">
        <v>199</v>
      </c>
      <c r="C140" s="293" t="s">
        <v>887</v>
      </c>
      <c r="D140" s="293" t="s">
        <v>950</v>
      </c>
      <c r="E140" s="293" t="s">
        <v>742</v>
      </c>
      <c r="F140" s="301" t="s">
        <v>750</v>
      </c>
      <c r="G140" s="301" t="s">
        <v>744</v>
      </c>
      <c r="H140" s="301" t="s">
        <v>643</v>
      </c>
      <c r="I140" s="300" t="s">
        <v>745</v>
      </c>
      <c r="J140" s="300" t="s">
        <v>750</v>
      </c>
      <c r="K140" s="299" t="s">
        <v>844</v>
      </c>
      <c r="L140" s="293">
        <v>2016</v>
      </c>
      <c r="M140" s="318" t="s">
        <v>673</v>
      </c>
      <c r="N140" s="297" t="s">
        <v>673</v>
      </c>
      <c r="O140" s="297" t="s">
        <v>673</v>
      </c>
      <c r="P140" s="317" t="s">
        <v>673</v>
      </c>
      <c r="Q140" s="317" t="s">
        <v>673</v>
      </c>
      <c r="R140" s="317" t="s">
        <v>673</v>
      </c>
      <c r="S140" s="296" t="s">
        <v>673</v>
      </c>
      <c r="T140" s="296" t="s">
        <v>673</v>
      </c>
      <c r="U140" s="296" t="s">
        <v>673</v>
      </c>
      <c r="V140" s="296">
        <v>2.954085665206831</v>
      </c>
      <c r="W140" s="296">
        <v>1.9595434912538647</v>
      </c>
      <c r="X140" s="317" t="s">
        <v>673</v>
      </c>
      <c r="Y140" s="295">
        <v>636360.9123479469</v>
      </c>
      <c r="Z140" s="295">
        <v>581704.79792288283</v>
      </c>
      <c r="AA140" s="295" t="s">
        <v>673</v>
      </c>
      <c r="AB140" s="673" t="s">
        <v>673</v>
      </c>
      <c r="AC140" s="673" t="s">
        <v>673</v>
      </c>
      <c r="AD140" s="673" t="s">
        <v>673</v>
      </c>
      <c r="AE140" s="673" t="s">
        <v>673</v>
      </c>
      <c r="AF140" s="294" t="s">
        <v>825</v>
      </c>
      <c r="AG140" s="294" t="s">
        <v>824</v>
      </c>
      <c r="AH140" s="294"/>
    </row>
    <row r="141" spans="1:34" ht="18.75" customHeight="1">
      <c r="A141" s="293">
        <v>135</v>
      </c>
      <c r="B141" s="293" t="s">
        <v>199</v>
      </c>
      <c r="C141" s="293" t="s">
        <v>887</v>
      </c>
      <c r="D141" s="293" t="s">
        <v>950</v>
      </c>
      <c r="E141" s="293" t="s">
        <v>742</v>
      </c>
      <c r="F141" s="301" t="s">
        <v>752</v>
      </c>
      <c r="G141" s="301" t="s">
        <v>744</v>
      </c>
      <c r="H141" s="301" t="s">
        <v>643</v>
      </c>
      <c r="I141" s="300" t="s">
        <v>745</v>
      </c>
      <c r="J141" s="300" t="s">
        <v>752</v>
      </c>
      <c r="K141" s="299" t="s">
        <v>844</v>
      </c>
      <c r="L141" s="293">
        <v>2016</v>
      </c>
      <c r="M141" s="298">
        <v>420375326.42167306</v>
      </c>
      <c r="N141" s="297">
        <v>19362.994507161799</v>
      </c>
      <c r="O141" s="297">
        <v>771.68580685882364</v>
      </c>
      <c r="P141" s="296">
        <v>403.33211762465533</v>
      </c>
      <c r="Q141" s="296">
        <v>1359.7904074802818</v>
      </c>
      <c r="R141" s="296">
        <v>1678.0990275262725</v>
      </c>
      <c r="S141" s="296">
        <v>16655.540506039979</v>
      </c>
      <c r="T141" s="296">
        <v>14494.79060053793</v>
      </c>
      <c r="U141" s="296">
        <v>12882.571815347121</v>
      </c>
      <c r="V141" s="296">
        <v>2149.3580723136929</v>
      </c>
      <c r="W141" s="296">
        <v>1425.7408546347494</v>
      </c>
      <c r="X141" s="296">
        <v>94.443518277127311</v>
      </c>
      <c r="Y141" s="295">
        <v>2930923.4211499877</v>
      </c>
      <c r="Z141" s="295">
        <v>5015.6521122364666</v>
      </c>
      <c r="AA141" s="295">
        <v>12758.88716318719</v>
      </c>
      <c r="AB141" s="295" t="s">
        <v>673</v>
      </c>
      <c r="AC141" s="295" t="s">
        <v>673</v>
      </c>
      <c r="AD141" s="295" t="s">
        <v>673</v>
      </c>
      <c r="AE141" s="295" t="s">
        <v>673</v>
      </c>
      <c r="AF141" s="294" t="s">
        <v>951</v>
      </c>
      <c r="AG141" s="294" t="s">
        <v>824</v>
      </c>
      <c r="AH141" s="294"/>
    </row>
    <row r="142" spans="1:34" ht="18.75" customHeight="1">
      <c r="A142" s="293">
        <v>136</v>
      </c>
      <c r="B142" s="293" t="s">
        <v>199</v>
      </c>
      <c r="C142" s="293" t="s">
        <v>887</v>
      </c>
      <c r="D142" s="293" t="s">
        <v>950</v>
      </c>
      <c r="E142" s="293" t="s">
        <v>742</v>
      </c>
      <c r="F142" s="301" t="s">
        <v>754</v>
      </c>
      <c r="G142" s="301" t="s">
        <v>744</v>
      </c>
      <c r="H142" s="301" t="s">
        <v>643</v>
      </c>
      <c r="I142" s="300" t="s">
        <v>745</v>
      </c>
      <c r="J142" s="300" t="s">
        <v>754</v>
      </c>
      <c r="K142" s="299" t="s">
        <v>844</v>
      </c>
      <c r="L142" s="293">
        <v>2016</v>
      </c>
      <c r="M142" s="318">
        <v>420375326.42167306</v>
      </c>
      <c r="N142" s="297">
        <v>111298132.03421591</v>
      </c>
      <c r="O142" s="297">
        <v>0.13425335867154095</v>
      </c>
      <c r="P142" s="317">
        <v>5.762083680975711E-2</v>
      </c>
      <c r="Q142" s="317">
        <v>8.0704743736311021E-2</v>
      </c>
      <c r="R142" s="317">
        <v>0.13929399729958386</v>
      </c>
      <c r="S142" s="296">
        <v>6.2070639962252256</v>
      </c>
      <c r="T142" s="296">
        <v>5.3891029122920724</v>
      </c>
      <c r="U142" s="296">
        <v>4.7805945342782383</v>
      </c>
      <c r="V142" s="296">
        <v>0.55905661851258825</v>
      </c>
      <c r="W142" s="296">
        <v>0.37084089028001688</v>
      </c>
      <c r="X142" s="317">
        <v>0.14305955100052534</v>
      </c>
      <c r="Y142" s="295">
        <v>2930923.4211499877</v>
      </c>
      <c r="Z142" s="295">
        <v>22663131.303153358</v>
      </c>
      <c r="AA142" s="295">
        <v>1.6771698555377648</v>
      </c>
      <c r="AB142" s="673">
        <v>3.4754569961663803E-2</v>
      </c>
      <c r="AC142" s="673">
        <v>3.5445519285641165E-2</v>
      </c>
      <c r="AD142" s="673">
        <v>4.7924357367635964E-2</v>
      </c>
      <c r="AE142" s="673">
        <v>7.0930764219794967E-2</v>
      </c>
      <c r="AF142" s="294" t="s">
        <v>952</v>
      </c>
      <c r="AG142" s="294" t="s">
        <v>824</v>
      </c>
      <c r="AH142" s="294"/>
    </row>
    <row r="143" spans="1:34" ht="18.75" customHeight="1">
      <c r="A143" s="293">
        <v>137</v>
      </c>
      <c r="B143" s="293" t="s">
        <v>199</v>
      </c>
      <c r="C143" s="293" t="s">
        <v>887</v>
      </c>
      <c r="D143" s="293" t="s">
        <v>950</v>
      </c>
      <c r="E143" s="293" t="s">
        <v>742</v>
      </c>
      <c r="F143" s="301" t="s">
        <v>756</v>
      </c>
      <c r="G143" s="301" t="s">
        <v>744</v>
      </c>
      <c r="H143" s="301" t="s">
        <v>643</v>
      </c>
      <c r="I143" s="300" t="s">
        <v>745</v>
      </c>
      <c r="J143" s="300" t="s">
        <v>756</v>
      </c>
      <c r="K143" s="299" t="s">
        <v>844</v>
      </c>
      <c r="L143" s="293">
        <v>2016</v>
      </c>
      <c r="M143" s="318" t="s">
        <v>673</v>
      </c>
      <c r="N143" s="297" t="s">
        <v>673</v>
      </c>
      <c r="O143" s="297" t="s">
        <v>673</v>
      </c>
      <c r="P143" s="317" t="s">
        <v>673</v>
      </c>
      <c r="Q143" s="317" t="s">
        <v>673</v>
      </c>
      <c r="R143" s="317" t="s">
        <v>673</v>
      </c>
      <c r="S143" s="296" t="s">
        <v>673</v>
      </c>
      <c r="T143" s="296" t="s">
        <v>673</v>
      </c>
      <c r="U143" s="296" t="s">
        <v>673</v>
      </c>
      <c r="V143" s="296">
        <v>3.6050077850091586</v>
      </c>
      <c r="W143" s="296">
        <v>2.3913218307227417</v>
      </c>
      <c r="X143" s="317" t="s">
        <v>673</v>
      </c>
      <c r="Y143" s="295">
        <v>654472.8077979302</v>
      </c>
      <c r="Z143" s="295">
        <v>581704.79792288283</v>
      </c>
      <c r="AA143" s="295" t="s">
        <v>673</v>
      </c>
      <c r="AB143" s="673" t="s">
        <v>673</v>
      </c>
      <c r="AC143" s="673" t="s">
        <v>673</v>
      </c>
      <c r="AD143" s="673" t="s">
        <v>673</v>
      </c>
      <c r="AE143" s="673" t="s">
        <v>673</v>
      </c>
      <c r="AF143" s="294" t="s">
        <v>829</v>
      </c>
      <c r="AG143" s="294" t="s">
        <v>824</v>
      </c>
      <c r="AH143" s="294"/>
    </row>
    <row r="144" spans="1:34" ht="18.75" customHeight="1">
      <c r="A144" s="293">
        <v>138</v>
      </c>
      <c r="B144" s="293" t="s">
        <v>199</v>
      </c>
      <c r="C144" s="293" t="s">
        <v>887</v>
      </c>
      <c r="D144" s="293" t="s">
        <v>953</v>
      </c>
      <c r="E144" s="293" t="s">
        <v>954</v>
      </c>
      <c r="F144" s="301" t="s">
        <v>832</v>
      </c>
      <c r="G144" s="301" t="s">
        <v>955</v>
      </c>
      <c r="H144" s="301" t="s">
        <v>834</v>
      </c>
      <c r="I144" s="300" t="s">
        <v>956</v>
      </c>
      <c r="J144" s="300" t="s">
        <v>957</v>
      </c>
      <c r="K144" s="299" t="s">
        <v>844</v>
      </c>
      <c r="L144" s="293" t="s">
        <v>813</v>
      </c>
      <c r="M144" s="327" t="s">
        <v>813</v>
      </c>
      <c r="N144" s="327" t="s">
        <v>813</v>
      </c>
      <c r="O144" s="327" t="s">
        <v>813</v>
      </c>
      <c r="P144" s="327">
        <v>9.8790417864603759E-4</v>
      </c>
      <c r="Q144" s="296">
        <v>9.9206382290620765E-4</v>
      </c>
      <c r="R144" s="296">
        <v>1.02213646582592E-3</v>
      </c>
      <c r="S144" s="296" t="s">
        <v>813</v>
      </c>
      <c r="T144" s="296" t="s">
        <v>813</v>
      </c>
      <c r="U144" s="296" t="s">
        <v>813</v>
      </c>
      <c r="V144" s="296" t="s">
        <v>837</v>
      </c>
      <c r="W144" s="296" t="s">
        <v>837</v>
      </c>
      <c r="X144" s="296">
        <v>9.1440425523505169E-4</v>
      </c>
      <c r="Y144" s="295">
        <v>9355296831.819334</v>
      </c>
      <c r="Z144" s="295">
        <v>465308</v>
      </c>
      <c r="AA144" s="295" t="s">
        <v>813</v>
      </c>
      <c r="AB144" s="295" t="s">
        <v>813</v>
      </c>
      <c r="AC144" s="295" t="s">
        <v>813</v>
      </c>
      <c r="AD144" s="295" t="s">
        <v>813</v>
      </c>
      <c r="AE144" s="295" t="s">
        <v>813</v>
      </c>
      <c r="AF144" s="294" t="s">
        <v>958</v>
      </c>
      <c r="AG144" s="294"/>
      <c r="AH144" s="294" t="s">
        <v>959</v>
      </c>
    </row>
    <row r="145" spans="1:34" ht="18.75" customHeight="1">
      <c r="A145" s="293">
        <v>139</v>
      </c>
      <c r="B145" s="293" t="s">
        <v>199</v>
      </c>
      <c r="C145" s="293" t="s">
        <v>887</v>
      </c>
      <c r="D145" s="293" t="s">
        <v>953</v>
      </c>
      <c r="E145" s="293" t="s">
        <v>960</v>
      </c>
      <c r="F145" s="301" t="s">
        <v>832</v>
      </c>
      <c r="G145" s="301" t="s">
        <v>961</v>
      </c>
      <c r="H145" s="301" t="s">
        <v>834</v>
      </c>
      <c r="I145" s="300" t="s">
        <v>962</v>
      </c>
      <c r="J145" s="300" t="s">
        <v>963</v>
      </c>
      <c r="K145" s="299" t="s">
        <v>844</v>
      </c>
      <c r="L145" s="293" t="s">
        <v>813</v>
      </c>
      <c r="M145" s="327" t="s">
        <v>813</v>
      </c>
      <c r="N145" s="327" t="s">
        <v>813</v>
      </c>
      <c r="O145" s="327" t="s">
        <v>813</v>
      </c>
      <c r="P145" s="327">
        <v>11.332270091169145</v>
      </c>
      <c r="Q145" s="296">
        <v>22.09764381325364</v>
      </c>
      <c r="R145" s="296">
        <v>282.7665389484506</v>
      </c>
      <c r="S145" s="296" t="s">
        <v>813</v>
      </c>
      <c r="T145" s="296" t="s">
        <v>813</v>
      </c>
      <c r="U145" s="296" t="s">
        <v>813</v>
      </c>
      <c r="V145" s="296" t="s">
        <v>837</v>
      </c>
      <c r="W145" s="296" t="s">
        <v>837</v>
      </c>
      <c r="X145" s="296">
        <v>765.28702311575353</v>
      </c>
      <c r="Y145" s="295">
        <v>9355296831.819334</v>
      </c>
      <c r="Z145" s="295">
        <v>384809716</v>
      </c>
      <c r="AA145" s="295" t="s">
        <v>813</v>
      </c>
      <c r="AB145" s="295" t="s">
        <v>813</v>
      </c>
      <c r="AC145" s="295" t="s">
        <v>813</v>
      </c>
      <c r="AD145" s="295" t="s">
        <v>813</v>
      </c>
      <c r="AE145" s="295" t="s">
        <v>813</v>
      </c>
      <c r="AF145" s="294" t="s">
        <v>964</v>
      </c>
      <c r="AG145" s="294"/>
      <c r="AH145" s="294" t="s">
        <v>965</v>
      </c>
    </row>
    <row r="146" spans="1:34" ht="18.75" customHeight="1">
      <c r="A146" s="293">
        <v>140</v>
      </c>
      <c r="B146" s="293" t="s">
        <v>199</v>
      </c>
      <c r="C146" s="293" t="s">
        <v>966</v>
      </c>
      <c r="D146" s="293" t="s">
        <v>967</v>
      </c>
      <c r="E146" s="293" t="s">
        <v>678</v>
      </c>
      <c r="F146" s="301" t="s">
        <v>414</v>
      </c>
      <c r="G146" s="301" t="s">
        <v>680</v>
      </c>
      <c r="H146" s="301" t="s">
        <v>643</v>
      </c>
      <c r="I146" s="300" t="s">
        <v>681</v>
      </c>
      <c r="J146" s="300" t="s">
        <v>679</v>
      </c>
      <c r="K146" s="299" t="s">
        <v>968</v>
      </c>
      <c r="L146" s="293">
        <v>2016</v>
      </c>
      <c r="M146" s="298" t="s">
        <v>673</v>
      </c>
      <c r="N146" s="293" t="s">
        <v>673</v>
      </c>
      <c r="O146" s="293">
        <v>45083.296989587921</v>
      </c>
      <c r="P146" s="296">
        <v>33376.899431336933</v>
      </c>
      <c r="Q146" s="296">
        <v>17194.554268707958</v>
      </c>
      <c r="R146" s="296">
        <v>12335.114932291033</v>
      </c>
      <c r="S146" s="296">
        <v>46068.649803643944</v>
      </c>
      <c r="T146" s="296">
        <v>47450.709297753245</v>
      </c>
      <c r="U146" s="296">
        <v>48399.723483708382</v>
      </c>
      <c r="V146" s="296">
        <v>60158.691293804186</v>
      </c>
      <c r="W146" s="296">
        <v>41937.099355406484</v>
      </c>
      <c r="X146" s="296">
        <v>4638.6561354302967</v>
      </c>
      <c r="Y146" s="295" t="s">
        <v>674</v>
      </c>
      <c r="Z146" s="295" t="s">
        <v>674</v>
      </c>
      <c r="AA146" s="295">
        <v>180476.07388141257</v>
      </c>
      <c r="AB146" s="295">
        <v>40852.68072007288</v>
      </c>
      <c r="AC146" s="295">
        <v>39679.490906936968</v>
      </c>
      <c r="AD146" s="295">
        <v>44019.147474603131</v>
      </c>
      <c r="AE146" s="295">
        <v>52976.801648342283</v>
      </c>
      <c r="AF146" s="294" t="s">
        <v>969</v>
      </c>
      <c r="AG146" s="294" t="s">
        <v>970</v>
      </c>
      <c r="AH146" s="294" t="s">
        <v>971</v>
      </c>
    </row>
    <row r="147" spans="1:34" ht="18.75" customHeight="1">
      <c r="A147" s="293">
        <v>141</v>
      </c>
      <c r="B147" s="293" t="s">
        <v>199</v>
      </c>
      <c r="C147" s="293" t="s">
        <v>966</v>
      </c>
      <c r="D147" s="293" t="s">
        <v>967</v>
      </c>
      <c r="E147" s="293" t="s">
        <v>678</v>
      </c>
      <c r="F147" s="301" t="s">
        <v>414</v>
      </c>
      <c r="G147" s="301" t="s">
        <v>680</v>
      </c>
      <c r="H147" s="301" t="s">
        <v>643</v>
      </c>
      <c r="I147" s="300" t="s">
        <v>681</v>
      </c>
      <c r="J147" s="300" t="s">
        <v>684</v>
      </c>
      <c r="K147" s="299" t="s">
        <v>968</v>
      </c>
      <c r="L147" s="293">
        <v>2016</v>
      </c>
      <c r="M147" s="298" t="s">
        <v>673</v>
      </c>
      <c r="N147" s="293" t="s">
        <v>673</v>
      </c>
      <c r="O147" s="293">
        <v>31954.931678885729</v>
      </c>
      <c r="P147" s="296">
        <v>23679.793517284939</v>
      </c>
      <c r="Q147" s="296">
        <v>12781.72056537848</v>
      </c>
      <c r="R147" s="296">
        <v>8708.7910658320016</v>
      </c>
      <c r="S147" s="296">
        <v>32653.347366186284</v>
      </c>
      <c r="T147" s="296">
        <v>33632.947787171855</v>
      </c>
      <c r="U147" s="296">
        <v>34305.606742915348</v>
      </c>
      <c r="V147" s="296">
        <v>38264.527161238824</v>
      </c>
      <c r="W147" s="296">
        <v>26737.606998148458</v>
      </c>
      <c r="X147" s="296">
        <v>3454.9524227251641</v>
      </c>
      <c r="Y147" s="295" t="s">
        <v>674</v>
      </c>
      <c r="Z147" s="295" t="s">
        <v>674</v>
      </c>
      <c r="AA147" s="295">
        <v>114793.58148371647</v>
      </c>
      <c r="AB147" s="295">
        <v>31882.911990953544</v>
      </c>
      <c r="AC147" s="295">
        <v>30562.856279000822</v>
      </c>
      <c r="AD147" s="295">
        <v>30586.502106411521</v>
      </c>
      <c r="AE147" s="295">
        <v>37583.363449606761</v>
      </c>
      <c r="AF147" s="294" t="s">
        <v>969</v>
      </c>
      <c r="AG147" s="294" t="s">
        <v>970</v>
      </c>
      <c r="AH147" s="294" t="s">
        <v>971</v>
      </c>
    </row>
    <row r="148" spans="1:34" ht="18.75" customHeight="1">
      <c r="A148" s="293">
        <v>142</v>
      </c>
      <c r="B148" s="293" t="s">
        <v>199</v>
      </c>
      <c r="C148" s="293" t="s">
        <v>966</v>
      </c>
      <c r="D148" s="293" t="s">
        <v>967</v>
      </c>
      <c r="E148" s="293" t="s">
        <v>678</v>
      </c>
      <c r="F148" s="301" t="s">
        <v>413</v>
      </c>
      <c r="G148" s="301" t="s">
        <v>680</v>
      </c>
      <c r="H148" s="301" t="s">
        <v>643</v>
      </c>
      <c r="I148" s="300" t="s">
        <v>681</v>
      </c>
      <c r="J148" s="300" t="s">
        <v>685</v>
      </c>
      <c r="K148" s="299" t="s">
        <v>968</v>
      </c>
      <c r="L148" s="293">
        <v>2016</v>
      </c>
      <c r="M148" s="298" t="s">
        <v>673</v>
      </c>
      <c r="N148" s="293" t="s">
        <v>673</v>
      </c>
      <c r="O148" s="293">
        <v>220966132.83867636</v>
      </c>
      <c r="P148" s="296">
        <v>179894418.1311785</v>
      </c>
      <c r="Q148" s="296">
        <v>84205281.138478637</v>
      </c>
      <c r="R148" s="296">
        <v>52116349.805418655</v>
      </c>
      <c r="S148" s="296">
        <v>270505277.52979618</v>
      </c>
      <c r="T148" s="296">
        <v>278620435.85569018</v>
      </c>
      <c r="U148" s="296">
        <v>284192844.5728038</v>
      </c>
      <c r="V148" s="296">
        <v>282874136.37779969</v>
      </c>
      <c r="W148" s="296">
        <v>194867710.81518292</v>
      </c>
      <c r="X148" s="296">
        <v>23785330.366216045</v>
      </c>
      <c r="Y148" s="295" t="s">
        <v>674</v>
      </c>
      <c r="Z148" s="295" t="s">
        <v>674</v>
      </c>
      <c r="AA148" s="295">
        <v>848622409.13339901</v>
      </c>
      <c r="AB148" s="295">
        <v>302285401.75604087</v>
      </c>
      <c r="AC148" s="295">
        <v>302103440.39338154</v>
      </c>
      <c r="AD148" s="295">
        <v>302399975.01981747</v>
      </c>
      <c r="AE148" s="295">
        <v>212945370.22688338</v>
      </c>
      <c r="AF148" s="294" t="s">
        <v>969</v>
      </c>
      <c r="AG148" s="294" t="s">
        <v>970</v>
      </c>
      <c r="AH148" s="294" t="s">
        <v>971</v>
      </c>
    </row>
    <row r="149" spans="1:34" ht="18.75" customHeight="1">
      <c r="A149" s="293">
        <v>143</v>
      </c>
      <c r="B149" s="293" t="s">
        <v>199</v>
      </c>
      <c r="C149" s="293" t="s">
        <v>966</v>
      </c>
      <c r="D149" s="293" t="s">
        <v>967</v>
      </c>
      <c r="E149" s="293" t="s">
        <v>678</v>
      </c>
      <c r="F149" s="301" t="s">
        <v>413</v>
      </c>
      <c r="G149" s="301" t="s">
        <v>680</v>
      </c>
      <c r="H149" s="301" t="s">
        <v>643</v>
      </c>
      <c r="I149" s="300" t="s">
        <v>681</v>
      </c>
      <c r="J149" s="300" t="s">
        <v>686</v>
      </c>
      <c r="K149" s="299" t="s">
        <v>968</v>
      </c>
      <c r="L149" s="293">
        <v>2016</v>
      </c>
      <c r="M149" s="298" t="s">
        <v>673</v>
      </c>
      <c r="N149" s="293" t="s">
        <v>673</v>
      </c>
      <c r="O149" s="293">
        <v>157299045.62108943</v>
      </c>
      <c r="P149" s="296">
        <v>124846862.06130555</v>
      </c>
      <c r="Q149" s="296">
        <v>60519226.690167151</v>
      </c>
      <c r="R149" s="296">
        <v>36109300.070662595</v>
      </c>
      <c r="S149" s="296">
        <v>192564450.68878525</v>
      </c>
      <c r="T149" s="296">
        <v>198341384.20944887</v>
      </c>
      <c r="U149" s="296">
        <v>202308211.89363772</v>
      </c>
      <c r="V149" s="296">
        <v>174955430.38124463</v>
      </c>
      <c r="W149" s="296">
        <v>120598481.51685461</v>
      </c>
      <c r="X149" s="296">
        <v>17437721.402267769</v>
      </c>
      <c r="Y149" s="295" t="s">
        <v>674</v>
      </c>
      <c r="Z149" s="295" t="s">
        <v>674</v>
      </c>
      <c r="AA149" s="295">
        <v>524866291.14373386</v>
      </c>
      <c r="AB149" s="295">
        <v>238368377.06433427</v>
      </c>
      <c r="AC149" s="295">
        <v>238898169.78840768</v>
      </c>
      <c r="AD149" s="295">
        <v>225166034.30393985</v>
      </c>
      <c r="AE149" s="295">
        <v>154218080.33006474</v>
      </c>
      <c r="AF149" s="294" t="s">
        <v>969</v>
      </c>
      <c r="AG149" s="294" t="s">
        <v>970</v>
      </c>
      <c r="AH149" s="294" t="s">
        <v>971</v>
      </c>
    </row>
    <row r="150" spans="1:34" ht="18.75" customHeight="1">
      <c r="A150" s="293">
        <v>144</v>
      </c>
      <c r="B150" s="293" t="s">
        <v>199</v>
      </c>
      <c r="C150" s="293" t="s">
        <v>966</v>
      </c>
      <c r="D150" s="293" t="s">
        <v>967</v>
      </c>
      <c r="E150" s="293" t="s">
        <v>678</v>
      </c>
      <c r="F150" s="301" t="s">
        <v>972</v>
      </c>
      <c r="G150" s="301" t="s">
        <v>680</v>
      </c>
      <c r="H150" s="301" t="s">
        <v>643</v>
      </c>
      <c r="I150" s="300" t="s">
        <v>681</v>
      </c>
      <c r="J150" s="300" t="s">
        <v>687</v>
      </c>
      <c r="K150" s="299" t="s">
        <v>968</v>
      </c>
      <c r="L150" s="293">
        <v>2016</v>
      </c>
      <c r="M150" s="298" t="s">
        <v>673</v>
      </c>
      <c r="N150" s="293" t="s">
        <v>673</v>
      </c>
      <c r="O150" s="293" t="s">
        <v>673</v>
      </c>
      <c r="P150" s="296" t="s">
        <v>673</v>
      </c>
      <c r="Q150" s="296" t="s">
        <v>673</v>
      </c>
      <c r="R150" s="296" t="s">
        <v>673</v>
      </c>
      <c r="S150" s="296" t="s">
        <v>673</v>
      </c>
      <c r="T150" s="296" t="s">
        <v>673</v>
      </c>
      <c r="U150" s="296" t="s">
        <v>673</v>
      </c>
      <c r="V150" s="296">
        <v>3201811.59137535</v>
      </c>
      <c r="W150" s="296">
        <v>2307616.2544530788</v>
      </c>
      <c r="X150" s="296" t="s">
        <v>673</v>
      </c>
      <c r="Y150" s="295" t="s">
        <v>674</v>
      </c>
      <c r="Z150" s="295" t="s">
        <v>674</v>
      </c>
      <c r="AA150" s="295" t="s">
        <v>673</v>
      </c>
      <c r="AB150" s="295" t="s">
        <v>673</v>
      </c>
      <c r="AC150" s="295" t="s">
        <v>673</v>
      </c>
      <c r="AD150" s="295" t="s">
        <v>673</v>
      </c>
      <c r="AE150" s="295" t="s">
        <v>673</v>
      </c>
      <c r="AF150" s="294" t="s">
        <v>969</v>
      </c>
      <c r="AG150" s="294" t="s">
        <v>970</v>
      </c>
      <c r="AH150" s="294" t="s">
        <v>971</v>
      </c>
    </row>
    <row r="151" spans="1:34" ht="18.75" customHeight="1">
      <c r="A151" s="293">
        <v>145</v>
      </c>
      <c r="B151" s="293" t="s">
        <v>199</v>
      </c>
      <c r="C151" s="293" t="s">
        <v>966</v>
      </c>
      <c r="D151" s="293" t="s">
        <v>967</v>
      </c>
      <c r="E151" s="293" t="s">
        <v>678</v>
      </c>
      <c r="F151" s="301" t="s">
        <v>972</v>
      </c>
      <c r="G151" s="301" t="s">
        <v>680</v>
      </c>
      <c r="H151" s="301" t="s">
        <v>643</v>
      </c>
      <c r="I151" s="300" t="s">
        <v>681</v>
      </c>
      <c r="J151" s="300" t="s">
        <v>688</v>
      </c>
      <c r="K151" s="299" t="s">
        <v>968</v>
      </c>
      <c r="L151" s="293">
        <v>2016</v>
      </c>
      <c r="M151" s="298" t="s">
        <v>673</v>
      </c>
      <c r="N151" s="293" t="s">
        <v>673</v>
      </c>
      <c r="O151" s="293" t="s">
        <v>673</v>
      </c>
      <c r="P151" s="296" t="s">
        <v>673</v>
      </c>
      <c r="Q151" s="296" t="s">
        <v>673</v>
      </c>
      <c r="R151" s="296" t="s">
        <v>673</v>
      </c>
      <c r="S151" s="296" t="s">
        <v>673</v>
      </c>
      <c r="T151" s="296" t="s">
        <v>673</v>
      </c>
      <c r="U151" s="296" t="s">
        <v>673</v>
      </c>
      <c r="V151" s="296">
        <v>1748000.0905303939</v>
      </c>
      <c r="W151" s="296">
        <v>1235876.3585157397</v>
      </c>
      <c r="X151" s="296" t="s">
        <v>673</v>
      </c>
      <c r="Y151" s="295" t="s">
        <v>674</v>
      </c>
      <c r="Z151" s="295" t="s">
        <v>674</v>
      </c>
      <c r="AA151" s="295" t="s">
        <v>673</v>
      </c>
      <c r="AB151" s="295" t="s">
        <v>673</v>
      </c>
      <c r="AC151" s="295" t="s">
        <v>673</v>
      </c>
      <c r="AD151" s="295" t="s">
        <v>673</v>
      </c>
      <c r="AE151" s="295" t="s">
        <v>673</v>
      </c>
      <c r="AF151" s="294" t="s">
        <v>969</v>
      </c>
      <c r="AG151" s="294" t="s">
        <v>970</v>
      </c>
      <c r="AH151" s="294" t="s">
        <v>971</v>
      </c>
    </row>
    <row r="152" spans="1:34" ht="18.75" customHeight="1">
      <c r="A152" s="293">
        <v>146</v>
      </c>
      <c r="B152" s="293" t="s">
        <v>199</v>
      </c>
      <c r="C152" s="293" t="s">
        <v>966</v>
      </c>
      <c r="D152" s="293" t="s">
        <v>967</v>
      </c>
      <c r="E152" s="293" t="s">
        <v>678</v>
      </c>
      <c r="F152" s="301" t="s">
        <v>414</v>
      </c>
      <c r="G152" s="301" t="s">
        <v>680</v>
      </c>
      <c r="H152" s="301" t="s">
        <v>643</v>
      </c>
      <c r="I152" s="300" t="s">
        <v>681</v>
      </c>
      <c r="J152" s="300" t="s">
        <v>689</v>
      </c>
      <c r="K152" s="299" t="s">
        <v>968</v>
      </c>
      <c r="L152" s="293">
        <v>2016</v>
      </c>
      <c r="M152" s="298" t="s">
        <v>673</v>
      </c>
      <c r="N152" s="293" t="s">
        <v>673</v>
      </c>
      <c r="O152" s="293">
        <v>456345.86872967001</v>
      </c>
      <c r="P152" s="296">
        <v>324836.47456335585</v>
      </c>
      <c r="Q152" s="296">
        <v>154414.1541122279</v>
      </c>
      <c r="R152" s="296">
        <v>106786.89341438307</v>
      </c>
      <c r="S152" s="296">
        <v>466319.88828816568</v>
      </c>
      <c r="T152" s="296">
        <v>480309.48493681045</v>
      </c>
      <c r="U152" s="296">
        <v>489915.67463554739</v>
      </c>
      <c r="V152" s="296">
        <v>658706.98418997449</v>
      </c>
      <c r="W152" s="296">
        <v>459189.84685293824</v>
      </c>
      <c r="X152" s="296">
        <v>46953.787881796641</v>
      </c>
      <c r="Y152" s="295" t="s">
        <v>674</v>
      </c>
      <c r="Z152" s="295" t="s">
        <v>674</v>
      </c>
      <c r="AA152" s="295">
        <v>1976120.9525699234</v>
      </c>
      <c r="AB152" s="295" t="s">
        <v>673</v>
      </c>
      <c r="AC152" s="295" t="s">
        <v>673</v>
      </c>
      <c r="AD152" s="295" t="s">
        <v>673</v>
      </c>
      <c r="AE152" s="295" t="s">
        <v>673</v>
      </c>
      <c r="AF152" s="294" t="s">
        <v>969</v>
      </c>
      <c r="AG152" s="294" t="s">
        <v>970</v>
      </c>
      <c r="AH152" s="294" t="s">
        <v>971</v>
      </c>
    </row>
    <row r="153" spans="1:34" ht="18.75" customHeight="1">
      <c r="A153" s="293">
        <v>147</v>
      </c>
      <c r="B153" s="293" t="s">
        <v>199</v>
      </c>
      <c r="C153" s="293" t="s">
        <v>966</v>
      </c>
      <c r="D153" s="293" t="s">
        <v>967</v>
      </c>
      <c r="E153" s="293" t="s">
        <v>678</v>
      </c>
      <c r="F153" s="301" t="s">
        <v>414</v>
      </c>
      <c r="G153" s="301" t="s">
        <v>680</v>
      </c>
      <c r="H153" s="301" t="s">
        <v>643</v>
      </c>
      <c r="I153" s="300" t="s">
        <v>681</v>
      </c>
      <c r="J153" s="300" t="s">
        <v>692</v>
      </c>
      <c r="K153" s="299" t="s">
        <v>968</v>
      </c>
      <c r="L153" s="293">
        <v>2016</v>
      </c>
      <c r="M153" s="298" t="s">
        <v>673</v>
      </c>
      <c r="N153" s="293" t="s">
        <v>673</v>
      </c>
      <c r="O153" s="293">
        <v>327480.21326924901</v>
      </c>
      <c r="P153" s="296">
        <v>226331.13712364793</v>
      </c>
      <c r="Q153" s="296">
        <v>113872.41424904256</v>
      </c>
      <c r="R153" s="296">
        <v>75393.277518688265</v>
      </c>
      <c r="S153" s="296">
        <v>334637.70997511427</v>
      </c>
      <c r="T153" s="296">
        <v>344676.84127436753</v>
      </c>
      <c r="U153" s="296">
        <v>351570.37809985544</v>
      </c>
      <c r="V153" s="296">
        <v>415929.18054787471</v>
      </c>
      <c r="W153" s="296">
        <v>290633.43502690142</v>
      </c>
      <c r="X153" s="296">
        <v>35407.009083882294</v>
      </c>
      <c r="Y153" s="295" t="s">
        <v>674</v>
      </c>
      <c r="Z153" s="295" t="s">
        <v>674</v>
      </c>
      <c r="AA153" s="295">
        <v>1247787.5416436242</v>
      </c>
      <c r="AB153" s="295" t="s">
        <v>673</v>
      </c>
      <c r="AC153" s="295" t="s">
        <v>673</v>
      </c>
      <c r="AD153" s="295" t="s">
        <v>673</v>
      </c>
      <c r="AE153" s="295" t="s">
        <v>673</v>
      </c>
      <c r="AF153" s="294" t="s">
        <v>969</v>
      </c>
      <c r="AG153" s="294" t="s">
        <v>970</v>
      </c>
      <c r="AH153" s="294" t="s">
        <v>971</v>
      </c>
    </row>
    <row r="154" spans="1:34" ht="18.75" customHeight="1">
      <c r="A154" s="293">
        <v>148</v>
      </c>
      <c r="B154" s="293" t="s">
        <v>199</v>
      </c>
      <c r="C154" s="293" t="s">
        <v>966</v>
      </c>
      <c r="D154" s="293" t="s">
        <v>967</v>
      </c>
      <c r="E154" s="293" t="s">
        <v>678</v>
      </c>
      <c r="F154" s="301" t="s">
        <v>413</v>
      </c>
      <c r="G154" s="301" t="s">
        <v>680</v>
      </c>
      <c r="H154" s="301" t="s">
        <v>643</v>
      </c>
      <c r="I154" s="300" t="s">
        <v>681</v>
      </c>
      <c r="J154" s="300" t="s">
        <v>693</v>
      </c>
      <c r="K154" s="299" t="s">
        <v>968</v>
      </c>
      <c r="L154" s="293">
        <v>2016</v>
      </c>
      <c r="M154" s="298" t="s">
        <v>673</v>
      </c>
      <c r="N154" s="293" t="s">
        <v>673</v>
      </c>
      <c r="O154" s="293">
        <v>2364015444.6489692</v>
      </c>
      <c r="P154" s="296">
        <v>1796810180.3755574</v>
      </c>
      <c r="Q154" s="296">
        <v>756197983.12791955</v>
      </c>
      <c r="R154" s="296">
        <v>451178859.89443958</v>
      </c>
      <c r="S154" s="296">
        <v>2894012062.9543104</v>
      </c>
      <c r="T154" s="296">
        <v>2980832424.8429408</v>
      </c>
      <c r="U154" s="296">
        <v>3040449073.339798</v>
      </c>
      <c r="V154" s="296">
        <v>3093181368.9235554</v>
      </c>
      <c r="W154" s="296">
        <v>2130845824.990073</v>
      </c>
      <c r="X154" s="296">
        <v>215134213.15402755</v>
      </c>
      <c r="Y154" s="295" t="s">
        <v>674</v>
      </c>
      <c r="Z154" s="295" t="s">
        <v>674</v>
      </c>
      <c r="AA154" s="295">
        <v>9279544106.7706661</v>
      </c>
      <c r="AB154" s="295">
        <v>2458576942.4021854</v>
      </c>
      <c r="AC154" s="295">
        <v>2608779063.5380607</v>
      </c>
      <c r="AD154" s="295">
        <v>2494052716.908812</v>
      </c>
      <c r="AE154" s="295">
        <v>1530997390.3803909</v>
      </c>
      <c r="AF154" s="294" t="s">
        <v>969</v>
      </c>
      <c r="AG154" s="294" t="s">
        <v>970</v>
      </c>
      <c r="AH154" s="294" t="s">
        <v>971</v>
      </c>
    </row>
    <row r="155" spans="1:34" ht="18.75" customHeight="1">
      <c r="A155" s="293">
        <v>149</v>
      </c>
      <c r="B155" s="293" t="s">
        <v>199</v>
      </c>
      <c r="C155" s="293" t="s">
        <v>966</v>
      </c>
      <c r="D155" s="293" t="s">
        <v>967</v>
      </c>
      <c r="E155" s="293" t="s">
        <v>678</v>
      </c>
      <c r="F155" s="301" t="s">
        <v>413</v>
      </c>
      <c r="G155" s="301" t="s">
        <v>680</v>
      </c>
      <c r="H155" s="301" t="s">
        <v>643</v>
      </c>
      <c r="I155" s="300" t="s">
        <v>681</v>
      </c>
      <c r="J155" s="300" t="s">
        <v>694</v>
      </c>
      <c r="K155" s="299" t="s">
        <v>968</v>
      </c>
      <c r="L155" s="293">
        <v>2016</v>
      </c>
      <c r="M155" s="298" t="s">
        <v>673</v>
      </c>
      <c r="N155" s="293" t="s">
        <v>673</v>
      </c>
      <c r="O155" s="293">
        <v>1674932398.8058126</v>
      </c>
      <c r="P155" s="296">
        <v>1237502671.3880847</v>
      </c>
      <c r="Q155" s="296">
        <v>539166101.81270719</v>
      </c>
      <c r="R155" s="296">
        <v>322220388.37457985</v>
      </c>
      <c r="S155" s="296">
        <v>2050441158.3896356</v>
      </c>
      <c r="T155" s="296">
        <v>2111954393.1413252</v>
      </c>
      <c r="U155" s="296">
        <v>2154193481.0041504</v>
      </c>
      <c r="V155" s="296">
        <v>1906582104.0770597</v>
      </c>
      <c r="W155" s="296">
        <v>1314225606.7037282</v>
      </c>
      <c r="X155" s="296">
        <v>162660375.61338568</v>
      </c>
      <c r="Y155" s="295" t="s">
        <v>674</v>
      </c>
      <c r="Z155" s="295" t="s">
        <v>674</v>
      </c>
      <c r="AA155" s="295">
        <v>5719746312.2311792</v>
      </c>
      <c r="AB155" s="295">
        <v>1953114961.3120511</v>
      </c>
      <c r="AC155" s="295">
        <v>2111348652.9735732</v>
      </c>
      <c r="AD155" s="295">
        <v>1927341802.985975</v>
      </c>
      <c r="AE155" s="295">
        <v>1079313892.9653614</v>
      </c>
      <c r="AF155" s="294" t="s">
        <v>969</v>
      </c>
      <c r="AG155" s="294" t="s">
        <v>970</v>
      </c>
      <c r="AH155" s="294" t="s">
        <v>971</v>
      </c>
    </row>
    <row r="156" spans="1:34" ht="18.75" customHeight="1">
      <c r="A156" s="293">
        <v>150</v>
      </c>
      <c r="B156" s="293" t="s">
        <v>199</v>
      </c>
      <c r="C156" s="293" t="s">
        <v>966</v>
      </c>
      <c r="D156" s="293" t="s">
        <v>967</v>
      </c>
      <c r="E156" s="293" t="s">
        <v>678</v>
      </c>
      <c r="F156" s="301" t="s">
        <v>972</v>
      </c>
      <c r="G156" s="301" t="s">
        <v>680</v>
      </c>
      <c r="H156" s="301" t="s">
        <v>643</v>
      </c>
      <c r="I156" s="300" t="s">
        <v>681</v>
      </c>
      <c r="J156" s="300" t="s">
        <v>695</v>
      </c>
      <c r="K156" s="299" t="s">
        <v>968</v>
      </c>
      <c r="L156" s="293">
        <v>2016</v>
      </c>
      <c r="M156" s="298" t="s">
        <v>673</v>
      </c>
      <c r="N156" s="293" t="s">
        <v>673</v>
      </c>
      <c r="O156" s="293" t="s">
        <v>673</v>
      </c>
      <c r="P156" s="296" t="s">
        <v>673</v>
      </c>
      <c r="Q156" s="296" t="s">
        <v>673</v>
      </c>
      <c r="R156" s="296" t="s">
        <v>673</v>
      </c>
      <c r="S156" s="296" t="s">
        <v>673</v>
      </c>
      <c r="T156" s="296" t="s">
        <v>673</v>
      </c>
      <c r="U156" s="296" t="s">
        <v>673</v>
      </c>
      <c r="V156" s="296">
        <v>36440824.173494525</v>
      </c>
      <c r="W156" s="296">
        <v>26263705.964129154</v>
      </c>
      <c r="X156" s="296" t="s">
        <v>673</v>
      </c>
      <c r="Y156" s="295" t="s">
        <v>674</v>
      </c>
      <c r="Z156" s="295" t="s">
        <v>674</v>
      </c>
      <c r="AA156" s="295" t="s">
        <v>673</v>
      </c>
      <c r="AB156" s="295" t="s">
        <v>673</v>
      </c>
      <c r="AC156" s="295" t="s">
        <v>673</v>
      </c>
      <c r="AD156" s="295" t="s">
        <v>673</v>
      </c>
      <c r="AE156" s="295" t="s">
        <v>673</v>
      </c>
      <c r="AF156" s="294" t="s">
        <v>969</v>
      </c>
      <c r="AG156" s="294" t="s">
        <v>970</v>
      </c>
      <c r="AH156" s="294" t="s">
        <v>971</v>
      </c>
    </row>
    <row r="157" spans="1:34" ht="18.75" customHeight="1">
      <c r="A157" s="293">
        <v>151</v>
      </c>
      <c r="B157" s="293" t="s">
        <v>199</v>
      </c>
      <c r="C157" s="293" t="s">
        <v>966</v>
      </c>
      <c r="D157" s="293" t="s">
        <v>967</v>
      </c>
      <c r="E157" s="293" t="s">
        <v>678</v>
      </c>
      <c r="F157" s="301" t="s">
        <v>972</v>
      </c>
      <c r="G157" s="301" t="s">
        <v>680</v>
      </c>
      <c r="H157" s="301" t="s">
        <v>643</v>
      </c>
      <c r="I157" s="300" t="s">
        <v>681</v>
      </c>
      <c r="J157" s="300" t="s">
        <v>696</v>
      </c>
      <c r="K157" s="299" t="s">
        <v>968</v>
      </c>
      <c r="L157" s="293">
        <v>2016</v>
      </c>
      <c r="M157" s="298" t="s">
        <v>673</v>
      </c>
      <c r="N157" s="293" t="s">
        <v>673</v>
      </c>
      <c r="O157" s="293" t="s">
        <v>673</v>
      </c>
      <c r="P157" s="296" t="s">
        <v>673</v>
      </c>
      <c r="Q157" s="296" t="s">
        <v>673</v>
      </c>
      <c r="R157" s="296" t="s">
        <v>673</v>
      </c>
      <c r="S157" s="296" t="s">
        <v>673</v>
      </c>
      <c r="T157" s="296" t="s">
        <v>673</v>
      </c>
      <c r="U157" s="296" t="s">
        <v>673</v>
      </c>
      <c r="V157" s="296">
        <v>19912317.491173126</v>
      </c>
      <c r="W157" s="296">
        <v>14078467.480589878</v>
      </c>
      <c r="X157" s="296" t="s">
        <v>673</v>
      </c>
      <c r="Y157" s="295" t="s">
        <v>674</v>
      </c>
      <c r="Z157" s="295" t="s">
        <v>674</v>
      </c>
      <c r="AA157" s="295" t="s">
        <v>673</v>
      </c>
      <c r="AB157" s="295" t="s">
        <v>673</v>
      </c>
      <c r="AC157" s="295" t="s">
        <v>673</v>
      </c>
      <c r="AD157" s="295" t="s">
        <v>673</v>
      </c>
      <c r="AE157" s="295" t="s">
        <v>673</v>
      </c>
      <c r="AF157" s="294" t="s">
        <v>969</v>
      </c>
      <c r="AG157" s="294" t="s">
        <v>970</v>
      </c>
      <c r="AH157" s="294" t="s">
        <v>971</v>
      </c>
    </row>
    <row r="158" spans="1:34" ht="18.75" customHeight="1">
      <c r="A158" s="293">
        <v>152</v>
      </c>
      <c r="B158" s="293" t="s">
        <v>199</v>
      </c>
      <c r="C158" s="293" t="s">
        <v>966</v>
      </c>
      <c r="D158" s="293" t="s">
        <v>967</v>
      </c>
      <c r="E158" s="293" t="s">
        <v>973</v>
      </c>
      <c r="F158" s="301" t="s">
        <v>805</v>
      </c>
      <c r="G158" s="301" t="s">
        <v>974</v>
      </c>
      <c r="H158" s="301" t="s">
        <v>643</v>
      </c>
      <c r="I158" s="300" t="s">
        <v>975</v>
      </c>
      <c r="J158" s="300" t="s">
        <v>976</v>
      </c>
      <c r="K158" s="299" t="s">
        <v>968</v>
      </c>
      <c r="L158" s="293">
        <v>2016</v>
      </c>
      <c r="M158" s="304">
        <v>45083.296989587921</v>
      </c>
      <c r="N158" s="297">
        <v>10638349.399999999</v>
      </c>
      <c r="O158" s="297">
        <v>4.2378093907676998E-3</v>
      </c>
      <c r="P158" s="303">
        <v>3.1036243407358273E-3</v>
      </c>
      <c r="Q158" s="303">
        <v>1.588586216934546E-3</v>
      </c>
      <c r="R158" s="303">
        <v>1.1613448068948755E-3</v>
      </c>
      <c r="S158" s="296">
        <v>1.4256749172764649E-2</v>
      </c>
      <c r="T158" s="296">
        <v>4.4318632266345248E-3</v>
      </c>
      <c r="U158" s="296">
        <v>4.5903138854743288E-3</v>
      </c>
      <c r="V158" s="296">
        <v>4.3529621897096936E-2</v>
      </c>
      <c r="W158" s="296">
        <v>2.9986897637077358E-2</v>
      </c>
      <c r="X158" s="303">
        <v>4.2773113137150942E-4</v>
      </c>
      <c r="Y158" s="295">
        <v>45438.025563202362</v>
      </c>
      <c r="Z158" s="295">
        <v>1102322</v>
      </c>
      <c r="AA158" s="295">
        <v>4.5852507849842008E-3</v>
      </c>
      <c r="AB158" s="295">
        <v>4.2773113137150942E-4</v>
      </c>
      <c r="AC158" s="295">
        <v>4.2773113137150942E-4</v>
      </c>
      <c r="AD158" s="295">
        <v>4.2773113137150942E-4</v>
      </c>
      <c r="AE158" s="295">
        <v>4.2773113137150942E-4</v>
      </c>
      <c r="AF158" s="294" t="s">
        <v>977</v>
      </c>
      <c r="AG158" s="294" t="s">
        <v>970</v>
      </c>
      <c r="AH158" s="294"/>
    </row>
    <row r="159" spans="1:34" ht="18.75" customHeight="1">
      <c r="A159" s="293">
        <v>153</v>
      </c>
      <c r="B159" s="293" t="s">
        <v>199</v>
      </c>
      <c r="C159" s="293" t="s">
        <v>966</v>
      </c>
      <c r="D159" s="293" t="s">
        <v>967</v>
      </c>
      <c r="E159" s="293" t="s">
        <v>973</v>
      </c>
      <c r="F159" s="301" t="s">
        <v>805</v>
      </c>
      <c r="G159" s="301" t="s">
        <v>974</v>
      </c>
      <c r="H159" s="301" t="s">
        <v>643</v>
      </c>
      <c r="I159" s="300" t="s">
        <v>975</v>
      </c>
      <c r="J159" s="300" t="s">
        <v>978</v>
      </c>
      <c r="K159" s="299" t="s">
        <v>968</v>
      </c>
      <c r="L159" s="293">
        <v>2016</v>
      </c>
      <c r="M159" s="304">
        <v>31954.931678885729</v>
      </c>
      <c r="N159" s="297">
        <v>10638349.399999999</v>
      </c>
      <c r="O159" s="297">
        <v>3.0037490288564628E-3</v>
      </c>
      <c r="P159" s="303">
        <v>2.201917637527548E-3</v>
      </c>
      <c r="Q159" s="303">
        <v>1.1808892979460086E-3</v>
      </c>
      <c r="R159" s="303">
        <v>8.1992825637644876E-4</v>
      </c>
      <c r="S159" s="296">
        <v>1.0063370185895232E-2</v>
      </c>
      <c r="T159" s="296">
        <v>3.1372450853451219E-3</v>
      </c>
      <c r="U159" s="296">
        <v>3.2536033606603669E-3</v>
      </c>
      <c r="V159" s="296">
        <v>2.7622099802038263E-2</v>
      </c>
      <c r="W159" s="296">
        <v>1.9028446450624858E-2</v>
      </c>
      <c r="X159" s="303">
        <v>3.1858164637803813E-4</v>
      </c>
      <c r="Y159" s="295">
        <v>44723.25293662685</v>
      </c>
      <c r="Z159" s="295">
        <v>1102322</v>
      </c>
      <c r="AA159" s="295">
        <v>3.2414839593104638E-3</v>
      </c>
      <c r="AB159" s="295">
        <v>3.1858164637803813E-4</v>
      </c>
      <c r="AC159" s="295">
        <v>3.1858164637803813E-4</v>
      </c>
      <c r="AD159" s="295">
        <v>3.1858164637803813E-4</v>
      </c>
      <c r="AE159" s="295">
        <v>3.1858164637803813E-4</v>
      </c>
      <c r="AF159" s="294" t="s">
        <v>977</v>
      </c>
      <c r="AG159" s="294" t="s">
        <v>970</v>
      </c>
      <c r="AH159" s="294"/>
    </row>
    <row r="160" spans="1:34" ht="18.75" customHeight="1">
      <c r="A160" s="293">
        <v>154</v>
      </c>
      <c r="B160" s="293" t="s">
        <v>199</v>
      </c>
      <c r="C160" s="293" t="s">
        <v>966</v>
      </c>
      <c r="D160" s="293" t="s">
        <v>967</v>
      </c>
      <c r="E160" s="293" t="s">
        <v>973</v>
      </c>
      <c r="F160" s="301" t="s">
        <v>805</v>
      </c>
      <c r="G160" s="301" t="s">
        <v>974</v>
      </c>
      <c r="H160" s="301" t="s">
        <v>643</v>
      </c>
      <c r="I160" s="300" t="s">
        <v>975</v>
      </c>
      <c r="J160" s="300" t="s">
        <v>979</v>
      </c>
      <c r="K160" s="299" t="s">
        <v>968</v>
      </c>
      <c r="L160" s="293">
        <v>2016</v>
      </c>
      <c r="M160" s="304">
        <v>220966132.83867636</v>
      </c>
      <c r="N160" s="297">
        <v>30269485236</v>
      </c>
      <c r="O160" s="297">
        <v>7.299963349752565E-3</v>
      </c>
      <c r="P160" s="303">
        <v>6.0998607687646035E-3</v>
      </c>
      <c r="Q160" s="303">
        <v>2.7911081451448497E-3</v>
      </c>
      <c r="R160" s="303">
        <v>1.7635782896505234E-3</v>
      </c>
      <c r="S160" s="296">
        <v>2.2463005529898009E-2</v>
      </c>
      <c r="T160" s="296">
        <v>9.537568867433845E-3</v>
      </c>
      <c r="U160" s="296">
        <v>9.5640208857457627E-3</v>
      </c>
      <c r="V160" s="296">
        <v>3.8057137905364802E-2</v>
      </c>
      <c r="W160" s="296">
        <v>2.6216986249642117E-2</v>
      </c>
      <c r="X160" s="303">
        <v>8.353659743416523E-4</v>
      </c>
      <c r="Y160" s="295">
        <v>218445474.01682308</v>
      </c>
      <c r="Z160" s="295">
        <v>6000884416</v>
      </c>
      <c r="AA160" s="295">
        <v>9.9200677019320917E-3</v>
      </c>
      <c r="AB160" s="295">
        <v>8.353659743416523E-4</v>
      </c>
      <c r="AC160" s="295">
        <v>8.353659743416523E-4</v>
      </c>
      <c r="AD160" s="295">
        <v>8.353659743416523E-4</v>
      </c>
      <c r="AE160" s="295">
        <v>8.353659743416523E-4</v>
      </c>
      <c r="AF160" s="294" t="s">
        <v>977</v>
      </c>
      <c r="AG160" s="294" t="s">
        <v>970</v>
      </c>
      <c r="AH160" s="294"/>
    </row>
    <row r="161" spans="1:34" ht="18.75" customHeight="1">
      <c r="A161" s="293">
        <v>155</v>
      </c>
      <c r="B161" s="293" t="s">
        <v>199</v>
      </c>
      <c r="C161" s="293" t="s">
        <v>966</v>
      </c>
      <c r="D161" s="293" t="s">
        <v>967</v>
      </c>
      <c r="E161" s="293" t="s">
        <v>973</v>
      </c>
      <c r="F161" s="301" t="s">
        <v>805</v>
      </c>
      <c r="G161" s="301" t="s">
        <v>974</v>
      </c>
      <c r="H161" s="301" t="s">
        <v>643</v>
      </c>
      <c r="I161" s="300" t="s">
        <v>975</v>
      </c>
      <c r="J161" s="300" t="s">
        <v>980</v>
      </c>
      <c r="K161" s="299" t="s">
        <v>968</v>
      </c>
      <c r="L161" s="293">
        <v>2016</v>
      </c>
      <c r="M161" s="304">
        <v>157299045.62108943</v>
      </c>
      <c r="N161" s="297">
        <v>30269485236</v>
      </c>
      <c r="O161" s="297">
        <v>5.1966210985977083E-3</v>
      </c>
      <c r="P161" s="303">
        <v>4.2333079808835692E-3</v>
      </c>
      <c r="Q161" s="303">
        <v>2.0059989619297764E-3</v>
      </c>
      <c r="R161" s="303">
        <v>1.2219117013539491E-3</v>
      </c>
      <c r="S161" s="296">
        <v>1.5887897139650851E-2</v>
      </c>
      <c r="T161" s="296">
        <v>6.7708973063965406E-3</v>
      </c>
      <c r="U161" s="296">
        <v>6.7719108121138119E-3</v>
      </c>
      <c r="V161" s="296">
        <v>2.35235324900585E-2</v>
      </c>
      <c r="W161" s="296">
        <v>1.6205005467527202E-2</v>
      </c>
      <c r="X161" s="303">
        <v>6.1243122988924499E-4</v>
      </c>
      <c r="Y161" s="295">
        <v>214485632.11924869</v>
      </c>
      <c r="Z161" s="295">
        <v>6000884416</v>
      </c>
      <c r="AA161" s="295">
        <v>7.0222329644449404E-3</v>
      </c>
      <c r="AB161" s="295">
        <v>6.1243122988924499E-4</v>
      </c>
      <c r="AC161" s="295">
        <v>6.1243122988924499E-4</v>
      </c>
      <c r="AD161" s="295">
        <v>6.1243122988924499E-4</v>
      </c>
      <c r="AE161" s="295">
        <v>6.1243122988924499E-4</v>
      </c>
      <c r="AF161" s="294" t="s">
        <v>977</v>
      </c>
      <c r="AG161" s="294" t="s">
        <v>970</v>
      </c>
      <c r="AH161" s="294"/>
    </row>
    <row r="162" spans="1:34" ht="18.75" customHeight="1">
      <c r="A162" s="293">
        <v>156</v>
      </c>
      <c r="B162" s="293" t="s">
        <v>199</v>
      </c>
      <c r="C162" s="293" t="s">
        <v>966</v>
      </c>
      <c r="D162" s="293" t="s">
        <v>967</v>
      </c>
      <c r="E162" s="293" t="s">
        <v>973</v>
      </c>
      <c r="F162" s="301" t="s">
        <v>805</v>
      </c>
      <c r="G162" s="301" t="s">
        <v>974</v>
      </c>
      <c r="H162" s="301" t="s">
        <v>643</v>
      </c>
      <c r="I162" s="300" t="s">
        <v>975</v>
      </c>
      <c r="J162" s="300" t="s">
        <v>981</v>
      </c>
      <c r="K162" s="299" t="s">
        <v>968</v>
      </c>
      <c r="L162" s="293">
        <v>2016</v>
      </c>
      <c r="M162" s="304" t="s">
        <v>673</v>
      </c>
      <c r="N162" s="297" t="s">
        <v>673</v>
      </c>
      <c r="O162" s="297" t="s">
        <v>673</v>
      </c>
      <c r="P162" s="303" t="s">
        <v>673</v>
      </c>
      <c r="Q162" s="303" t="s">
        <v>673</v>
      </c>
      <c r="R162" s="303" t="s">
        <v>673</v>
      </c>
      <c r="S162" s="296" t="s">
        <v>673</v>
      </c>
      <c r="T162" s="296" t="s">
        <v>673</v>
      </c>
      <c r="U162" s="296" t="s">
        <v>673</v>
      </c>
      <c r="V162" s="296">
        <v>1.5874459769664017E-2</v>
      </c>
      <c r="W162" s="296">
        <v>1.0935675050937311E-2</v>
      </c>
      <c r="X162" s="303" t="s">
        <v>673</v>
      </c>
      <c r="Y162" s="295">
        <v>864068.43125482777</v>
      </c>
      <c r="Z162" s="295">
        <v>185056143</v>
      </c>
      <c r="AA162" s="295" t="s">
        <v>673</v>
      </c>
      <c r="AB162" s="295" t="s">
        <v>673</v>
      </c>
      <c r="AC162" s="295" t="s">
        <v>673</v>
      </c>
      <c r="AD162" s="295" t="s">
        <v>673</v>
      </c>
      <c r="AE162" s="295" t="s">
        <v>673</v>
      </c>
      <c r="AF162" s="294" t="s">
        <v>977</v>
      </c>
      <c r="AG162" s="294" t="s">
        <v>970</v>
      </c>
      <c r="AH162" s="294"/>
    </row>
    <row r="163" spans="1:34" ht="18.75" customHeight="1">
      <c r="A163" s="293">
        <v>157</v>
      </c>
      <c r="B163" s="293" t="s">
        <v>199</v>
      </c>
      <c r="C163" s="293" t="s">
        <v>966</v>
      </c>
      <c r="D163" s="293" t="s">
        <v>967</v>
      </c>
      <c r="E163" s="293" t="s">
        <v>973</v>
      </c>
      <c r="F163" s="301" t="s">
        <v>805</v>
      </c>
      <c r="G163" s="301" t="s">
        <v>974</v>
      </c>
      <c r="H163" s="301" t="s">
        <v>643</v>
      </c>
      <c r="I163" s="300" t="s">
        <v>975</v>
      </c>
      <c r="J163" s="300" t="s">
        <v>982</v>
      </c>
      <c r="K163" s="299" t="s">
        <v>968</v>
      </c>
      <c r="L163" s="293">
        <v>2016</v>
      </c>
      <c r="M163" s="304" t="s">
        <v>673</v>
      </c>
      <c r="N163" s="297" t="s">
        <v>673</v>
      </c>
      <c r="O163" s="297" t="s">
        <v>673</v>
      </c>
      <c r="P163" s="303" t="s">
        <v>673</v>
      </c>
      <c r="Q163" s="303" t="s">
        <v>673</v>
      </c>
      <c r="R163" s="303" t="s">
        <v>673</v>
      </c>
      <c r="S163" s="296" t="s">
        <v>673</v>
      </c>
      <c r="T163" s="296" t="s">
        <v>673</v>
      </c>
      <c r="U163" s="296" t="s">
        <v>673</v>
      </c>
      <c r="V163" s="296">
        <v>8.8344369559441652E-3</v>
      </c>
      <c r="W163" s="296">
        <v>6.0859098961477242E-3</v>
      </c>
      <c r="X163" s="303" t="s">
        <v>673</v>
      </c>
      <c r="Y163" s="295">
        <v>837746.72519605723</v>
      </c>
      <c r="Z163" s="295">
        <v>186158465</v>
      </c>
      <c r="AA163" s="295" t="s">
        <v>673</v>
      </c>
      <c r="AB163" s="295" t="s">
        <v>673</v>
      </c>
      <c r="AC163" s="295" t="s">
        <v>673</v>
      </c>
      <c r="AD163" s="295" t="s">
        <v>673</v>
      </c>
      <c r="AE163" s="295" t="s">
        <v>673</v>
      </c>
      <c r="AF163" s="294" t="s">
        <v>977</v>
      </c>
      <c r="AG163" s="294" t="s">
        <v>970</v>
      </c>
      <c r="AH163" s="294"/>
    </row>
    <row r="164" spans="1:34" ht="18.75" customHeight="1">
      <c r="A164" s="293">
        <v>158</v>
      </c>
      <c r="B164" s="293" t="s">
        <v>199</v>
      </c>
      <c r="C164" s="293" t="s">
        <v>966</v>
      </c>
      <c r="D164" s="293" t="s">
        <v>967</v>
      </c>
      <c r="E164" s="293" t="s">
        <v>973</v>
      </c>
      <c r="F164" s="301" t="s">
        <v>805</v>
      </c>
      <c r="G164" s="301" t="s">
        <v>974</v>
      </c>
      <c r="H164" s="301" t="s">
        <v>643</v>
      </c>
      <c r="I164" s="300" t="s">
        <v>975</v>
      </c>
      <c r="J164" s="300" t="s">
        <v>983</v>
      </c>
      <c r="K164" s="299" t="s">
        <v>968</v>
      </c>
      <c r="L164" s="293">
        <v>2016</v>
      </c>
      <c r="M164" s="304">
        <v>456345.86872967001</v>
      </c>
      <c r="N164" s="297">
        <v>10638349.399999999</v>
      </c>
      <c r="O164" s="297">
        <v>4.2896303888051476E-2</v>
      </c>
      <c r="P164" s="303">
        <v>3.020563342882274E-2</v>
      </c>
      <c r="Q164" s="303">
        <v>1.4266156196250417E-2</v>
      </c>
      <c r="R164" s="303">
        <v>6.6038844403781707E-4</v>
      </c>
      <c r="S164" s="296">
        <v>0.16864867531712194</v>
      </c>
      <c r="T164" s="296">
        <v>4.6967563378949549E-2</v>
      </c>
      <c r="U164" s="296">
        <v>4.872860184805921E-2</v>
      </c>
      <c r="V164" s="296">
        <v>0.47662715637764697</v>
      </c>
      <c r="W164" s="296">
        <v>0.32834123354287525</v>
      </c>
      <c r="X164" s="303">
        <v>4.3296153511917365E-3</v>
      </c>
      <c r="Y164" s="295">
        <v>615972.39399536699</v>
      </c>
      <c r="Z164" s="295">
        <v>0</v>
      </c>
      <c r="AA164" s="295">
        <v>4.8672238356954202E-2</v>
      </c>
      <c r="AB164" s="295" t="s">
        <v>673</v>
      </c>
      <c r="AC164" s="295" t="s">
        <v>673</v>
      </c>
      <c r="AD164" s="295" t="s">
        <v>673</v>
      </c>
      <c r="AE164" s="295" t="s">
        <v>673</v>
      </c>
      <c r="AF164" s="294" t="s">
        <v>977</v>
      </c>
      <c r="AG164" s="294" t="s">
        <v>970</v>
      </c>
      <c r="AH164" s="294"/>
    </row>
    <row r="165" spans="1:34" ht="18.75" customHeight="1">
      <c r="A165" s="293">
        <v>159</v>
      </c>
      <c r="B165" s="293" t="s">
        <v>199</v>
      </c>
      <c r="C165" s="293" t="s">
        <v>966</v>
      </c>
      <c r="D165" s="293" t="s">
        <v>967</v>
      </c>
      <c r="E165" s="293" t="s">
        <v>973</v>
      </c>
      <c r="F165" s="301" t="s">
        <v>805</v>
      </c>
      <c r="G165" s="301" t="s">
        <v>974</v>
      </c>
      <c r="H165" s="301" t="s">
        <v>643</v>
      </c>
      <c r="I165" s="300" t="s">
        <v>975</v>
      </c>
      <c r="J165" s="300" t="s">
        <v>984</v>
      </c>
      <c r="K165" s="299" t="s">
        <v>968</v>
      </c>
      <c r="L165" s="293">
        <v>2016</v>
      </c>
      <c r="M165" s="304">
        <v>327480.21326924901</v>
      </c>
      <c r="N165" s="297">
        <v>10638349.399999999</v>
      </c>
      <c r="O165" s="297">
        <v>3.078299094681446E-2</v>
      </c>
      <c r="P165" s="303">
        <v>2.1045898157450119E-2</v>
      </c>
      <c r="Q165" s="303">
        <v>1.0520548828317083E-2</v>
      </c>
      <c r="R165" s="303">
        <v>7.0982387924009788E-3</v>
      </c>
      <c r="S165" s="296">
        <v>0.11499044823276616</v>
      </c>
      <c r="T165" s="296">
        <v>3.3219114441977712E-2</v>
      </c>
      <c r="U165" s="296">
        <v>3.4493687468965181E-2</v>
      </c>
      <c r="V165" s="296">
        <v>0.30024772780444398</v>
      </c>
      <c r="W165" s="296">
        <v>0.20683611497294865</v>
      </c>
      <c r="X165" s="303">
        <v>3.2648852624048656E-3</v>
      </c>
      <c r="Y165" s="295">
        <v>610341.06724811811</v>
      </c>
      <c r="Z165" s="295">
        <v>1102322</v>
      </c>
      <c r="AA165" s="295">
        <v>3.4360786474163511E-2</v>
      </c>
      <c r="AB165" s="295" t="s">
        <v>673</v>
      </c>
      <c r="AC165" s="295" t="s">
        <v>673</v>
      </c>
      <c r="AD165" s="295" t="s">
        <v>673</v>
      </c>
      <c r="AE165" s="295" t="s">
        <v>673</v>
      </c>
      <c r="AF165" s="294" t="s">
        <v>977</v>
      </c>
      <c r="AG165" s="294" t="s">
        <v>970</v>
      </c>
      <c r="AH165" s="294"/>
    </row>
    <row r="166" spans="1:34" ht="18.75" customHeight="1">
      <c r="A166" s="293">
        <v>160</v>
      </c>
      <c r="B166" s="293" t="s">
        <v>199</v>
      </c>
      <c r="C166" s="293" t="s">
        <v>966</v>
      </c>
      <c r="D166" s="293" t="s">
        <v>967</v>
      </c>
      <c r="E166" s="293" t="s">
        <v>973</v>
      </c>
      <c r="F166" s="301" t="s">
        <v>805</v>
      </c>
      <c r="G166" s="301" t="s">
        <v>974</v>
      </c>
      <c r="H166" s="301" t="s">
        <v>643</v>
      </c>
      <c r="I166" s="300" t="s">
        <v>975</v>
      </c>
      <c r="J166" s="300" t="s">
        <v>985</v>
      </c>
      <c r="K166" s="299" t="s">
        <v>968</v>
      </c>
      <c r="L166" s="293">
        <v>2016</v>
      </c>
      <c r="M166" s="304">
        <v>2364015444.6489692</v>
      </c>
      <c r="N166" s="297">
        <v>30269485236</v>
      </c>
      <c r="O166" s="297">
        <v>7.8098964228086917E-2</v>
      </c>
      <c r="P166" s="303">
        <v>6.0926247973950479E-2</v>
      </c>
      <c r="Q166" s="303">
        <v>2.5065296635960823E-2</v>
      </c>
      <c r="R166" s="303">
        <v>1.5267555096047407E-2</v>
      </c>
      <c r="S166" s="296">
        <v>0.31634616216434852</v>
      </c>
      <c r="T166" s="296">
        <v>0.11363297103102586</v>
      </c>
      <c r="U166" s="296">
        <v>0.11398404971538106</v>
      </c>
      <c r="V166" s="296">
        <v>0.41614843771439058</v>
      </c>
      <c r="W166" s="296">
        <v>0.28667835969426003</v>
      </c>
      <c r="X166" s="303">
        <v>7.555741241286342E-3</v>
      </c>
      <c r="Y166" s="295">
        <v>2986538274.5260029</v>
      </c>
      <c r="Z166" s="295">
        <v>6000884416</v>
      </c>
      <c r="AA166" s="295">
        <v>0.11873123779535714</v>
      </c>
      <c r="AB166" s="295">
        <v>7.555741241286342E-3</v>
      </c>
      <c r="AC166" s="295">
        <v>7.555741241286342E-3</v>
      </c>
      <c r="AD166" s="295">
        <v>7.555741241286342E-3</v>
      </c>
      <c r="AE166" s="295">
        <v>7.555741241286342E-3</v>
      </c>
      <c r="AF166" s="294" t="s">
        <v>977</v>
      </c>
      <c r="AG166" s="294" t="s">
        <v>970</v>
      </c>
      <c r="AH166" s="294"/>
    </row>
    <row r="167" spans="1:34" ht="18.75" customHeight="1">
      <c r="A167" s="293">
        <v>161</v>
      </c>
      <c r="B167" s="293" t="s">
        <v>199</v>
      </c>
      <c r="C167" s="293" t="s">
        <v>966</v>
      </c>
      <c r="D167" s="293" t="s">
        <v>967</v>
      </c>
      <c r="E167" s="293" t="s">
        <v>973</v>
      </c>
      <c r="F167" s="301" t="s">
        <v>805</v>
      </c>
      <c r="G167" s="301" t="s">
        <v>974</v>
      </c>
      <c r="H167" s="301" t="s">
        <v>643</v>
      </c>
      <c r="I167" s="300" t="s">
        <v>975</v>
      </c>
      <c r="J167" s="300" t="s">
        <v>986</v>
      </c>
      <c r="K167" s="299" t="s">
        <v>968</v>
      </c>
      <c r="L167" s="293">
        <v>2016</v>
      </c>
      <c r="M167" s="304">
        <v>1674932398.8058126</v>
      </c>
      <c r="N167" s="297">
        <v>30269485236</v>
      </c>
      <c r="O167" s="297">
        <v>5.533402321668119E-2</v>
      </c>
      <c r="P167" s="303">
        <v>4.1961246351385734E-2</v>
      </c>
      <c r="Q167" s="303">
        <v>1.7871455068009686E-2</v>
      </c>
      <c r="R167" s="303">
        <v>1.0903696892468964E-2</v>
      </c>
      <c r="S167" s="296">
        <v>0.20362371196305581</v>
      </c>
      <c r="T167" s="296">
        <v>7.7698898417833728E-2</v>
      </c>
      <c r="U167" s="296">
        <v>7.7711432638250186E-2</v>
      </c>
      <c r="V167" s="296">
        <v>0.25634840812022447</v>
      </c>
      <c r="W167" s="296">
        <v>0.17659453812626769</v>
      </c>
      <c r="X167" s="303">
        <v>5.7128045340945188E-3</v>
      </c>
      <c r="Y167" s="295">
        <v>2958404550.9717913</v>
      </c>
      <c r="Z167" s="295">
        <v>6000884416</v>
      </c>
      <c r="AA167" s="295">
        <v>8.081616953853521E-2</v>
      </c>
      <c r="AB167" s="295">
        <v>5.7128045340945188E-3</v>
      </c>
      <c r="AC167" s="295">
        <v>5.7128045340945188E-3</v>
      </c>
      <c r="AD167" s="295">
        <v>5.7128045340945188E-3</v>
      </c>
      <c r="AE167" s="295">
        <v>5.7128045340945188E-3</v>
      </c>
      <c r="AF167" s="294" t="s">
        <v>977</v>
      </c>
      <c r="AG167" s="294" t="s">
        <v>970</v>
      </c>
      <c r="AH167" s="294"/>
    </row>
    <row r="168" spans="1:34" ht="18.75" customHeight="1">
      <c r="A168" s="293">
        <v>162</v>
      </c>
      <c r="B168" s="293" t="s">
        <v>199</v>
      </c>
      <c r="C168" s="293" t="s">
        <v>966</v>
      </c>
      <c r="D168" s="293" t="s">
        <v>967</v>
      </c>
      <c r="E168" s="293" t="s">
        <v>973</v>
      </c>
      <c r="F168" s="301" t="s">
        <v>805</v>
      </c>
      <c r="G168" s="301" t="s">
        <v>974</v>
      </c>
      <c r="H168" s="301" t="s">
        <v>643</v>
      </c>
      <c r="I168" s="300" t="s">
        <v>975</v>
      </c>
      <c r="J168" s="300" t="s">
        <v>987</v>
      </c>
      <c r="K168" s="299" t="s">
        <v>968</v>
      </c>
      <c r="L168" s="293">
        <v>2016</v>
      </c>
      <c r="M168" s="304" t="s">
        <v>673</v>
      </c>
      <c r="N168" s="297" t="s">
        <v>673</v>
      </c>
      <c r="O168" s="297" t="s">
        <v>673</v>
      </c>
      <c r="P168" s="303" t="s">
        <v>673</v>
      </c>
      <c r="Q168" s="303" t="s">
        <v>673</v>
      </c>
      <c r="R168" s="303" t="s">
        <v>673</v>
      </c>
      <c r="S168" s="296" t="s">
        <v>673</v>
      </c>
      <c r="T168" s="296" t="s">
        <v>673</v>
      </c>
      <c r="U168" s="296" t="s">
        <v>673</v>
      </c>
      <c r="V168" s="296">
        <v>0.18067221658943747</v>
      </c>
      <c r="W168" s="296">
        <v>0.12446235525635597</v>
      </c>
      <c r="X168" s="303" t="s">
        <v>673</v>
      </c>
      <c r="Y168" s="295">
        <v>12536115.539130589</v>
      </c>
      <c r="Z168" s="295">
        <v>185056143</v>
      </c>
      <c r="AA168" s="295" t="s">
        <v>673</v>
      </c>
      <c r="AB168" s="295" t="s">
        <v>673</v>
      </c>
      <c r="AC168" s="295" t="s">
        <v>673</v>
      </c>
      <c r="AD168" s="295" t="s">
        <v>673</v>
      </c>
      <c r="AE168" s="295" t="s">
        <v>673</v>
      </c>
      <c r="AF168" s="294" t="s">
        <v>977</v>
      </c>
      <c r="AG168" s="294" t="s">
        <v>970</v>
      </c>
      <c r="AH168" s="294"/>
    </row>
    <row r="169" spans="1:34" ht="18.75" customHeight="1">
      <c r="A169" s="293">
        <v>163</v>
      </c>
      <c r="B169" s="293" t="s">
        <v>199</v>
      </c>
      <c r="C169" s="293" t="s">
        <v>966</v>
      </c>
      <c r="D169" s="293" t="s">
        <v>967</v>
      </c>
      <c r="E169" s="293" t="s">
        <v>973</v>
      </c>
      <c r="F169" s="301" t="s">
        <v>805</v>
      </c>
      <c r="G169" s="301" t="s">
        <v>974</v>
      </c>
      <c r="H169" s="301" t="s">
        <v>643</v>
      </c>
      <c r="I169" s="300" t="s">
        <v>975</v>
      </c>
      <c r="J169" s="300" t="s">
        <v>988</v>
      </c>
      <c r="K169" s="299" t="s">
        <v>968</v>
      </c>
      <c r="L169" s="293">
        <v>2016</v>
      </c>
      <c r="M169" s="304" t="s">
        <v>673</v>
      </c>
      <c r="N169" s="297" t="s">
        <v>673</v>
      </c>
      <c r="O169" s="297" t="s">
        <v>673</v>
      </c>
      <c r="P169" s="303" t="s">
        <v>673</v>
      </c>
      <c r="Q169" s="303" t="s">
        <v>673</v>
      </c>
      <c r="R169" s="303" t="s">
        <v>673</v>
      </c>
      <c r="S169" s="296" t="s">
        <v>673</v>
      </c>
      <c r="T169" s="296" t="s">
        <v>673</v>
      </c>
      <c r="U169" s="296" t="s">
        <v>673</v>
      </c>
      <c r="V169" s="296">
        <v>0.10063735950330291</v>
      </c>
      <c r="W169" s="296">
        <v>6.9327553660477825E-2</v>
      </c>
      <c r="X169" s="303" t="s">
        <v>673</v>
      </c>
      <c r="Y169" s="295">
        <v>12209712.680286963</v>
      </c>
      <c r="Z169" s="295">
        <v>185056143</v>
      </c>
      <c r="AA169" s="295" t="s">
        <v>673</v>
      </c>
      <c r="AB169" s="295" t="s">
        <v>673</v>
      </c>
      <c r="AC169" s="295" t="s">
        <v>673</v>
      </c>
      <c r="AD169" s="295" t="s">
        <v>673</v>
      </c>
      <c r="AE169" s="295" t="s">
        <v>673</v>
      </c>
      <c r="AF169" s="294" t="s">
        <v>977</v>
      </c>
      <c r="AG169" s="294" t="s">
        <v>970</v>
      </c>
      <c r="AH169" s="294"/>
    </row>
    <row r="170" spans="1:34" ht="18.75" customHeight="1">
      <c r="A170" s="293">
        <v>164</v>
      </c>
      <c r="B170" s="293" t="s">
        <v>199</v>
      </c>
      <c r="C170" s="293" t="s">
        <v>966</v>
      </c>
      <c r="D170" s="293" t="s">
        <v>989</v>
      </c>
      <c r="E170" s="293" t="s">
        <v>667</v>
      </c>
      <c r="F170" s="301" t="s">
        <v>668</v>
      </c>
      <c r="G170" s="301" t="s">
        <v>766</v>
      </c>
      <c r="H170" s="301" t="s">
        <v>643</v>
      </c>
      <c r="I170" s="300" t="s">
        <v>670</v>
      </c>
      <c r="J170" s="300" t="s">
        <v>671</v>
      </c>
      <c r="K170" s="299" t="s">
        <v>968</v>
      </c>
      <c r="L170" s="293">
        <v>2016</v>
      </c>
      <c r="M170" s="298" t="s">
        <v>673</v>
      </c>
      <c r="N170" s="295" t="s">
        <v>673</v>
      </c>
      <c r="O170" s="295">
        <v>74707.079100025352</v>
      </c>
      <c r="P170" s="296">
        <v>62330.786962860817</v>
      </c>
      <c r="Q170" s="296">
        <v>7514.2397215541932</v>
      </c>
      <c r="R170" s="296">
        <v>4424.2545526680224</v>
      </c>
      <c r="S170" s="296">
        <v>91455.911843951195</v>
      </c>
      <c r="T170" s="296">
        <v>94199.589199269758</v>
      </c>
      <c r="U170" s="296">
        <v>96083.580983255088</v>
      </c>
      <c r="V170" s="296">
        <v>114364.37033002058</v>
      </c>
      <c r="W170" s="296">
        <v>78783.883639564723</v>
      </c>
      <c r="X170" s="296">
        <v>5451.8161799538775</v>
      </c>
      <c r="Y170" s="295" t="s">
        <v>674</v>
      </c>
      <c r="Z170" s="295" t="s">
        <v>674</v>
      </c>
      <c r="AA170" s="295">
        <v>343093.11099006177</v>
      </c>
      <c r="AB170" s="295">
        <v>25888.312600887657</v>
      </c>
      <c r="AC170" s="295">
        <v>20796.321258209769</v>
      </c>
      <c r="AD170" s="295">
        <v>26625.951085286881</v>
      </c>
      <c r="AE170" s="295">
        <v>26821.071471750325</v>
      </c>
      <c r="AF170" s="294" t="s">
        <v>990</v>
      </c>
      <c r="AG170" s="294" t="s">
        <v>991</v>
      </c>
      <c r="AH170" s="294"/>
    </row>
    <row r="171" spans="1:34" ht="18.75" customHeight="1">
      <c r="A171" s="293">
        <v>165</v>
      </c>
      <c r="B171" s="293" t="s">
        <v>199</v>
      </c>
      <c r="C171" s="293" t="s">
        <v>966</v>
      </c>
      <c r="D171" s="293" t="s">
        <v>992</v>
      </c>
      <c r="E171" s="293" t="s">
        <v>993</v>
      </c>
      <c r="F171" s="301" t="s">
        <v>805</v>
      </c>
      <c r="G171" s="301" t="s">
        <v>994</v>
      </c>
      <c r="H171" s="301" t="s">
        <v>643</v>
      </c>
      <c r="I171" s="300" t="s">
        <v>995</v>
      </c>
      <c r="J171" s="325" t="s">
        <v>996</v>
      </c>
      <c r="K171" s="299" t="s">
        <v>968</v>
      </c>
      <c r="L171" s="293">
        <v>2016</v>
      </c>
      <c r="M171" s="304" t="s">
        <v>673</v>
      </c>
      <c r="N171" s="297" t="s">
        <v>673</v>
      </c>
      <c r="O171" s="297" t="s">
        <v>673</v>
      </c>
      <c r="P171" s="303" t="s">
        <v>673</v>
      </c>
      <c r="Q171" s="303" t="s">
        <v>673</v>
      </c>
      <c r="R171" s="303" t="s">
        <v>673</v>
      </c>
      <c r="S171" s="296" t="s">
        <v>673</v>
      </c>
      <c r="T171" s="296" t="s">
        <v>673</v>
      </c>
      <c r="U171" s="296" t="s">
        <v>673</v>
      </c>
      <c r="V171" s="296">
        <v>4.582766821615409E-2</v>
      </c>
      <c r="W171" s="296">
        <v>3.1569986961807399E-2</v>
      </c>
      <c r="X171" s="303" t="s">
        <v>673</v>
      </c>
      <c r="Y171" s="295">
        <v>0</v>
      </c>
      <c r="Z171" s="295">
        <v>0</v>
      </c>
      <c r="AA171" s="295" t="s">
        <v>673</v>
      </c>
      <c r="AB171" s="295" t="s">
        <v>673</v>
      </c>
      <c r="AC171" s="295" t="s">
        <v>673</v>
      </c>
      <c r="AD171" s="295" t="s">
        <v>673</v>
      </c>
      <c r="AE171" s="295" t="s">
        <v>673</v>
      </c>
      <c r="AF171" s="326" t="s">
        <v>997</v>
      </c>
      <c r="AG171" s="294" t="s">
        <v>970</v>
      </c>
      <c r="AH171" s="294"/>
    </row>
    <row r="172" spans="1:34" ht="18.75" customHeight="1">
      <c r="A172" s="293">
        <v>166</v>
      </c>
      <c r="B172" s="293" t="s">
        <v>199</v>
      </c>
      <c r="C172" s="293" t="s">
        <v>966</v>
      </c>
      <c r="D172" s="293" t="s">
        <v>992</v>
      </c>
      <c r="E172" s="293" t="s">
        <v>993</v>
      </c>
      <c r="F172" s="301" t="s">
        <v>805</v>
      </c>
      <c r="G172" s="301" t="s">
        <v>994</v>
      </c>
      <c r="H172" s="301" t="s">
        <v>643</v>
      </c>
      <c r="I172" s="300" t="s">
        <v>995</v>
      </c>
      <c r="J172" s="325" t="s">
        <v>998</v>
      </c>
      <c r="K172" s="299" t="s">
        <v>968</v>
      </c>
      <c r="L172" s="293">
        <v>2016</v>
      </c>
      <c r="M172" s="304">
        <v>220966132.83867636</v>
      </c>
      <c r="N172" s="297">
        <v>4754674459</v>
      </c>
      <c r="O172" s="297">
        <v>4.6473451493701169E-2</v>
      </c>
      <c r="P172" s="303">
        <v>1.1468495527038254E-2</v>
      </c>
      <c r="Q172" s="303">
        <v>1.8448574695018503E-2</v>
      </c>
      <c r="R172" s="303">
        <v>7.2697406302143025E-2</v>
      </c>
      <c r="S172" s="296">
        <v>5.6892491770443664E-2</v>
      </c>
      <c r="T172" s="296">
        <v>5.8599266523557E-2</v>
      </c>
      <c r="U172" s="296">
        <v>5.9771251854028096E-2</v>
      </c>
      <c r="V172" s="296">
        <v>0.23153944964598777</v>
      </c>
      <c r="W172" s="296">
        <v>0.15950402215514103</v>
      </c>
      <c r="X172" s="303">
        <v>3.8652366252833512E-2</v>
      </c>
      <c r="Y172" s="295">
        <v>336679099</v>
      </c>
      <c r="Z172" s="295">
        <v>2986538274.5260029</v>
      </c>
      <c r="AA172" s="295">
        <v>6.0350674369501055E-2</v>
      </c>
      <c r="AB172" s="295">
        <v>3.8652366252833512E-2</v>
      </c>
      <c r="AC172" s="295">
        <v>3.8652366252833512E-2</v>
      </c>
      <c r="AD172" s="295">
        <v>3.8652366252833512E-2</v>
      </c>
      <c r="AE172" s="295">
        <v>3.8652366252833512E-2</v>
      </c>
      <c r="AF172" s="294" t="s">
        <v>999</v>
      </c>
      <c r="AG172" s="294" t="s">
        <v>1000</v>
      </c>
      <c r="AH172" s="294"/>
    </row>
    <row r="173" spans="1:34" ht="18.75" customHeight="1">
      <c r="A173" s="293">
        <v>167</v>
      </c>
      <c r="B173" s="293" t="s">
        <v>199</v>
      </c>
      <c r="C173" s="293" t="s">
        <v>966</v>
      </c>
      <c r="D173" s="293" t="s">
        <v>992</v>
      </c>
      <c r="E173" s="293" t="s">
        <v>993</v>
      </c>
      <c r="F173" s="301" t="s">
        <v>805</v>
      </c>
      <c r="G173" s="301" t="s">
        <v>994</v>
      </c>
      <c r="H173" s="301" t="s">
        <v>643</v>
      </c>
      <c r="I173" s="300" t="s">
        <v>995</v>
      </c>
      <c r="J173" s="325" t="s">
        <v>1001</v>
      </c>
      <c r="K173" s="299" t="s">
        <v>968</v>
      </c>
      <c r="L173" s="293">
        <v>2016</v>
      </c>
      <c r="M173" s="304" t="s">
        <v>673</v>
      </c>
      <c r="N173" s="297" t="s">
        <v>673</v>
      </c>
      <c r="O173" s="297" t="s">
        <v>673</v>
      </c>
      <c r="P173" s="303" t="s">
        <v>673</v>
      </c>
      <c r="Q173" s="303" t="s">
        <v>673</v>
      </c>
      <c r="R173" s="303" t="s">
        <v>673</v>
      </c>
      <c r="S173" s="296" t="s">
        <v>673</v>
      </c>
      <c r="T173" s="296" t="s">
        <v>673</v>
      </c>
      <c r="U173" s="296" t="s">
        <v>673</v>
      </c>
      <c r="V173" s="296" t="s">
        <v>837</v>
      </c>
      <c r="W173" s="296" t="s">
        <v>837</v>
      </c>
      <c r="X173" s="303" t="s">
        <v>673</v>
      </c>
      <c r="Y173" s="295">
        <v>864068.43125482777</v>
      </c>
      <c r="Z173" s="295">
        <v>2191828</v>
      </c>
      <c r="AA173" s="295" t="s">
        <v>673</v>
      </c>
      <c r="AB173" s="295" t="s">
        <v>673</v>
      </c>
      <c r="AC173" s="295" t="s">
        <v>673</v>
      </c>
      <c r="AD173" s="295" t="s">
        <v>673</v>
      </c>
      <c r="AE173" s="295" t="s">
        <v>673</v>
      </c>
      <c r="AF173" s="294" t="s">
        <v>999</v>
      </c>
      <c r="AG173" s="294" t="s">
        <v>1000</v>
      </c>
      <c r="AH173" s="294"/>
    </row>
    <row r="174" spans="1:34" ht="18.75" customHeight="1">
      <c r="A174" s="293">
        <v>168</v>
      </c>
      <c r="B174" s="293" t="s">
        <v>199</v>
      </c>
      <c r="C174" s="293" t="s">
        <v>966</v>
      </c>
      <c r="D174" s="293" t="s">
        <v>1002</v>
      </c>
      <c r="E174" s="293" t="s">
        <v>1003</v>
      </c>
      <c r="F174" s="301" t="s">
        <v>805</v>
      </c>
      <c r="G174" s="301" t="s">
        <v>806</v>
      </c>
      <c r="H174" s="301" t="s">
        <v>643</v>
      </c>
      <c r="I174" s="300" t="s">
        <v>1004</v>
      </c>
      <c r="J174" s="300" t="s">
        <v>1005</v>
      </c>
      <c r="K174" s="299" t="s">
        <v>968</v>
      </c>
      <c r="L174" s="293">
        <v>2016</v>
      </c>
      <c r="M174" s="304">
        <v>943</v>
      </c>
      <c r="N174" s="297">
        <v>5006</v>
      </c>
      <c r="O174" s="297">
        <v>0.18837395125848982</v>
      </c>
      <c r="P174" s="303">
        <v>0.18922624877571009</v>
      </c>
      <c r="Q174" s="303">
        <v>9.6089605030457853E-2</v>
      </c>
      <c r="R174" s="303">
        <v>6.597434331093463E-2</v>
      </c>
      <c r="S174" s="296">
        <v>0.18253807974303909</v>
      </c>
      <c r="T174" s="296">
        <v>0.18801422213533001</v>
      </c>
      <c r="U174" s="296">
        <v>0.19177450657803666</v>
      </c>
      <c r="V174" s="296">
        <v>0.28109068482568278</v>
      </c>
      <c r="W174" s="296">
        <v>0.19363911803621411</v>
      </c>
      <c r="X174" s="303">
        <v>3.5274441234605443E-2</v>
      </c>
      <c r="Y174" s="295">
        <v>63</v>
      </c>
      <c r="Z174" s="295">
        <v>1806</v>
      </c>
      <c r="AA174" s="295">
        <v>0.19363356864480413</v>
      </c>
      <c r="AB174" s="295">
        <v>3.5274441234605443E-2</v>
      </c>
      <c r="AC174" s="295">
        <v>3.5274441234605443E-2</v>
      </c>
      <c r="AD174" s="295">
        <v>3.5274441234605443E-2</v>
      </c>
      <c r="AE174" s="295">
        <v>3.5274441234605443E-2</v>
      </c>
      <c r="AF174" s="294" t="s">
        <v>1006</v>
      </c>
      <c r="AG174" s="294" t="s">
        <v>1007</v>
      </c>
      <c r="AH174" s="294"/>
    </row>
    <row r="175" spans="1:34" ht="18.75" customHeight="1">
      <c r="A175" s="293">
        <v>169</v>
      </c>
      <c r="B175" s="293" t="s">
        <v>199</v>
      </c>
      <c r="C175" s="293" t="s">
        <v>966</v>
      </c>
      <c r="D175" s="293" t="s">
        <v>1002</v>
      </c>
      <c r="E175" s="293" t="s">
        <v>1008</v>
      </c>
      <c r="F175" s="301" t="s">
        <v>805</v>
      </c>
      <c r="G175" s="301" t="s">
        <v>806</v>
      </c>
      <c r="H175" s="301" t="s">
        <v>643</v>
      </c>
      <c r="I175" s="300" t="s">
        <v>1004</v>
      </c>
      <c r="J175" s="300" t="s">
        <v>1009</v>
      </c>
      <c r="K175" s="299" t="s">
        <v>968</v>
      </c>
      <c r="L175" s="293">
        <v>2016</v>
      </c>
      <c r="M175" s="304">
        <v>2055</v>
      </c>
      <c r="N175" s="297">
        <v>28873</v>
      </c>
      <c r="O175" s="297">
        <v>7.1173760953139611E-2</v>
      </c>
      <c r="P175" s="303">
        <v>7.696817131625229E-2</v>
      </c>
      <c r="Q175" s="303">
        <v>3.6002714625042419E-2</v>
      </c>
      <c r="R175" s="303">
        <v>3.895056978491078E-2</v>
      </c>
      <c r="S175" s="296">
        <v>6.8968780267545979E-2</v>
      </c>
      <c r="T175" s="296">
        <v>7.1037843675572268E-2</v>
      </c>
      <c r="U175" s="296">
        <v>7.2458600549083721E-2</v>
      </c>
      <c r="V175" s="296">
        <v>0.28109068482568289</v>
      </c>
      <c r="W175" s="296">
        <v>0.19363911803621414</v>
      </c>
      <c r="X175" s="303">
        <v>1.9363198815253609E-2</v>
      </c>
      <c r="Y175" s="295">
        <v>685</v>
      </c>
      <c r="Z175" s="295">
        <v>23782</v>
      </c>
      <c r="AA175" s="295">
        <v>7.3161014222806547E-2</v>
      </c>
      <c r="AB175" s="295">
        <v>1.9363198815253609E-2</v>
      </c>
      <c r="AC175" s="295">
        <v>1.9363198815253609E-2</v>
      </c>
      <c r="AD175" s="295">
        <v>1.9363198815253609E-2</v>
      </c>
      <c r="AE175" s="295">
        <v>1.9363198815253609E-2</v>
      </c>
      <c r="AF175" s="294" t="s">
        <v>1010</v>
      </c>
      <c r="AG175" s="294" t="s">
        <v>1011</v>
      </c>
      <c r="AH175" s="294"/>
    </row>
    <row r="176" spans="1:34" ht="18.75" customHeight="1">
      <c r="A176" s="293">
        <v>170</v>
      </c>
      <c r="B176" s="293" t="s">
        <v>199</v>
      </c>
      <c r="C176" s="293" t="s">
        <v>966</v>
      </c>
      <c r="D176" s="293" t="s">
        <v>1002</v>
      </c>
      <c r="E176" s="293" t="s">
        <v>1012</v>
      </c>
      <c r="F176" s="301" t="s">
        <v>805</v>
      </c>
      <c r="G176" s="301" t="s">
        <v>806</v>
      </c>
      <c r="H176" s="301" t="s">
        <v>643</v>
      </c>
      <c r="I176" s="300" t="s">
        <v>1004</v>
      </c>
      <c r="J176" s="300" t="s">
        <v>1013</v>
      </c>
      <c r="K176" s="299" t="s">
        <v>968</v>
      </c>
      <c r="L176" s="293">
        <v>2016</v>
      </c>
      <c r="M176" s="304">
        <v>15405</v>
      </c>
      <c r="N176" s="297">
        <v>421665</v>
      </c>
      <c r="O176" s="297">
        <v>3.6533741240083954E-2</v>
      </c>
      <c r="P176" s="303">
        <v>3.2625168189221725E-2</v>
      </c>
      <c r="Q176" s="303">
        <v>2.1196242049366865E-2</v>
      </c>
      <c r="R176" s="303">
        <v>1.8417207829617782E-2</v>
      </c>
      <c r="S176" s="296">
        <v>0.05</v>
      </c>
      <c r="T176" s="296">
        <v>0.05</v>
      </c>
      <c r="U176" s="296">
        <v>0.05</v>
      </c>
      <c r="V176" s="296">
        <v>0.28109068482568283</v>
      </c>
      <c r="W176" s="296">
        <v>0.19363911803621409</v>
      </c>
      <c r="X176" s="303">
        <v>1.3121259640925529E-3</v>
      </c>
      <c r="Y176" s="295">
        <v>1880</v>
      </c>
      <c r="Z176" s="295">
        <v>116835</v>
      </c>
      <c r="AA176" s="295">
        <v>0.05</v>
      </c>
      <c r="AB176" s="295">
        <v>1.3121259640925529E-3</v>
      </c>
      <c r="AC176" s="295">
        <v>1.3121259640925529E-3</v>
      </c>
      <c r="AD176" s="295">
        <v>1.3121259640925529E-3</v>
      </c>
      <c r="AE176" s="295">
        <v>1.3121259640925529E-3</v>
      </c>
      <c r="AF176" s="294" t="s">
        <v>1014</v>
      </c>
      <c r="AG176" s="294" t="s">
        <v>1015</v>
      </c>
      <c r="AH176" s="294"/>
    </row>
    <row r="177" spans="1:34" ht="18.75" customHeight="1">
      <c r="A177" s="293">
        <v>171</v>
      </c>
      <c r="B177" s="293" t="s">
        <v>199</v>
      </c>
      <c r="C177" s="293" t="s">
        <v>966</v>
      </c>
      <c r="D177" s="293" t="s">
        <v>1002</v>
      </c>
      <c r="E177" s="293" t="s">
        <v>927</v>
      </c>
      <c r="F177" s="301" t="s">
        <v>805</v>
      </c>
      <c r="G177" s="301" t="s">
        <v>928</v>
      </c>
      <c r="H177" s="301" t="s">
        <v>643</v>
      </c>
      <c r="I177" s="300" t="s">
        <v>1016</v>
      </c>
      <c r="J177" s="300" t="s">
        <v>1016</v>
      </c>
      <c r="K177" s="299" t="s">
        <v>968</v>
      </c>
      <c r="L177" s="293">
        <v>2016</v>
      </c>
      <c r="M177" s="304">
        <v>423825264.22237784</v>
      </c>
      <c r="N177" s="297">
        <v>2581749800.0000005</v>
      </c>
      <c r="O177" s="297">
        <v>0.16416202074359715</v>
      </c>
      <c r="P177" s="303">
        <v>0.11469540760299103</v>
      </c>
      <c r="Q177" s="303">
        <v>1.6888446152329793E-2</v>
      </c>
      <c r="R177" s="303">
        <v>0.26287539535100579</v>
      </c>
      <c r="S177" s="296">
        <v>0.15907624081290084</v>
      </c>
      <c r="T177" s="296">
        <v>0.16384852803728761</v>
      </c>
      <c r="U177" s="296">
        <v>0.16712549859803344</v>
      </c>
      <c r="V177" s="296">
        <v>1.0684549422403267</v>
      </c>
      <c r="W177" s="296">
        <v>0.73604243699913363</v>
      </c>
      <c r="X177" s="303">
        <v>0.10688272567214763</v>
      </c>
      <c r="Y177" s="295">
        <v>43998213</v>
      </c>
      <c r="Z177" s="295">
        <v>2893180822</v>
      </c>
      <c r="AA177" s="295">
        <v>0.16874561318144277</v>
      </c>
      <c r="AB177" s="295">
        <v>0.10688272567214763</v>
      </c>
      <c r="AC177" s="295">
        <v>0.10688272567214763</v>
      </c>
      <c r="AD177" s="295">
        <v>0.10688272567214763</v>
      </c>
      <c r="AE177" s="295">
        <v>0.10688272567214763</v>
      </c>
      <c r="AF177" s="294" t="s">
        <v>1017</v>
      </c>
      <c r="AG177" s="294" t="s">
        <v>1018</v>
      </c>
      <c r="AH177" s="294" t="s">
        <v>1019</v>
      </c>
    </row>
    <row r="178" spans="1:34" ht="18.75" customHeight="1">
      <c r="A178" s="293">
        <v>172</v>
      </c>
      <c r="B178" s="293" t="s">
        <v>199</v>
      </c>
      <c r="C178" s="293" t="s">
        <v>966</v>
      </c>
      <c r="D178" s="293" t="s">
        <v>1002</v>
      </c>
      <c r="E178" s="293" t="s">
        <v>816</v>
      </c>
      <c r="F178" s="301" t="s">
        <v>805</v>
      </c>
      <c r="G178" s="301" t="s">
        <v>817</v>
      </c>
      <c r="H178" s="301" t="s">
        <v>643</v>
      </c>
      <c r="I178" s="300" t="s">
        <v>818</v>
      </c>
      <c r="J178" s="300" t="s">
        <v>818</v>
      </c>
      <c r="K178" s="299" t="s">
        <v>968</v>
      </c>
      <c r="L178" s="293">
        <v>2016</v>
      </c>
      <c r="M178" s="304">
        <v>6170</v>
      </c>
      <c r="N178" s="297">
        <v>21343</v>
      </c>
      <c r="O178" s="297">
        <v>0.28908775711005952</v>
      </c>
      <c r="P178" s="303">
        <v>0.41114472067303148</v>
      </c>
      <c r="Q178" s="303">
        <v>1.8035250717311109E-2</v>
      </c>
      <c r="R178" s="303">
        <v>1.6712141882673944E-2</v>
      </c>
      <c r="S178" s="296">
        <v>0.28013174702526228</v>
      </c>
      <c r="T178" s="296">
        <v>0.28853569943601975</v>
      </c>
      <c r="U178" s="296">
        <v>0.29430641342474023</v>
      </c>
      <c r="V178" s="296">
        <v>0.12431080128639002</v>
      </c>
      <c r="W178" s="296">
        <v>8.5635829370864516E-2</v>
      </c>
      <c r="X178" s="303">
        <v>3.1451746399602716E-3</v>
      </c>
      <c r="Y178" s="295">
        <v>197</v>
      </c>
      <c r="Z178" s="295">
        <v>7650</v>
      </c>
      <c r="AA178" s="295">
        <v>0.2971594197964797</v>
      </c>
      <c r="AB178" s="295">
        <v>3.1451746399602716E-3</v>
      </c>
      <c r="AC178" s="295">
        <v>3.1451746399602716E-3</v>
      </c>
      <c r="AD178" s="295">
        <v>3.1451746399602716E-3</v>
      </c>
      <c r="AE178" s="295">
        <v>3.1451746399602716E-3</v>
      </c>
      <c r="AF178" s="294" t="s">
        <v>1020</v>
      </c>
      <c r="AG178" s="294" t="s">
        <v>820</v>
      </c>
      <c r="AH178" s="294" t="s">
        <v>1021</v>
      </c>
    </row>
    <row r="179" spans="1:34" ht="18.75" customHeight="1">
      <c r="A179" s="293">
        <v>173</v>
      </c>
      <c r="B179" s="293" t="s">
        <v>199</v>
      </c>
      <c r="C179" s="293" t="s">
        <v>966</v>
      </c>
      <c r="D179" s="293" t="s">
        <v>1022</v>
      </c>
      <c r="E179" s="293" t="s">
        <v>1023</v>
      </c>
      <c r="F179" s="301" t="s">
        <v>805</v>
      </c>
      <c r="G179" s="301" t="s">
        <v>1024</v>
      </c>
      <c r="H179" s="301" t="s">
        <v>643</v>
      </c>
      <c r="I179" s="300" t="s">
        <v>1025</v>
      </c>
      <c r="J179" s="300" t="s">
        <v>1025</v>
      </c>
      <c r="K179" s="299" t="s">
        <v>968</v>
      </c>
      <c r="L179" s="293">
        <v>2016</v>
      </c>
      <c r="M179" s="304">
        <v>77943576</v>
      </c>
      <c r="N179" s="297">
        <v>2581749800.0000005</v>
      </c>
      <c r="O179" s="297">
        <v>3.0190212854863001E-2</v>
      </c>
      <c r="P179" s="303">
        <v>3.0269238474668315E-2</v>
      </c>
      <c r="Q179" s="303">
        <v>3.0081865038993984E-2</v>
      </c>
      <c r="R179" s="303">
        <v>2.785508049837682E-2</v>
      </c>
      <c r="S179" s="296">
        <v>2.9254912607307414E-2</v>
      </c>
      <c r="T179" s="296">
        <v>3.0132559985526594E-2</v>
      </c>
      <c r="U179" s="296">
        <v>3.0735211185237137E-2</v>
      </c>
      <c r="V179" s="296">
        <v>0.60904925373997398</v>
      </c>
      <c r="W179" s="296">
        <v>0.41956481200350093</v>
      </c>
      <c r="X179" s="303">
        <v>2.2482326358428509E-2</v>
      </c>
      <c r="Y179" s="295">
        <v>5891060</v>
      </c>
      <c r="Z179" s="295">
        <v>2893180822</v>
      </c>
      <c r="AA179" s="295">
        <v>3.1033158322466826E-2</v>
      </c>
      <c r="AB179" s="295">
        <v>2.2482326358428509E-2</v>
      </c>
      <c r="AC179" s="295">
        <v>2.2482326358428509E-2</v>
      </c>
      <c r="AD179" s="295">
        <v>2.2482326358428509E-2</v>
      </c>
      <c r="AE179" s="295">
        <v>2.2482326358428509E-2</v>
      </c>
      <c r="AF179" s="294" t="s">
        <v>1026</v>
      </c>
      <c r="AG179" s="294" t="s">
        <v>1027</v>
      </c>
      <c r="AH179" s="294" t="s">
        <v>1028</v>
      </c>
    </row>
    <row r="180" spans="1:34" ht="18.75" customHeight="1">
      <c r="A180" s="293">
        <v>174</v>
      </c>
      <c r="B180" s="293" t="s">
        <v>199</v>
      </c>
      <c r="C180" s="293" t="s">
        <v>966</v>
      </c>
      <c r="D180" s="293" t="s">
        <v>1022</v>
      </c>
      <c r="E180" s="293" t="s">
        <v>1029</v>
      </c>
      <c r="F180" s="301" t="s">
        <v>805</v>
      </c>
      <c r="G180" s="301" t="s">
        <v>1030</v>
      </c>
      <c r="H180" s="301" t="s">
        <v>643</v>
      </c>
      <c r="I180" s="300" t="s">
        <v>1031</v>
      </c>
      <c r="J180" s="300" t="s">
        <v>1031</v>
      </c>
      <c r="K180" s="299" t="s">
        <v>968</v>
      </c>
      <c r="L180" s="293">
        <v>2016</v>
      </c>
      <c r="M180" s="304">
        <v>155</v>
      </c>
      <c r="N180" s="297">
        <v>5006</v>
      </c>
      <c r="O180" s="297">
        <v>3.0962844586496206E-2</v>
      </c>
      <c r="P180" s="303">
        <v>3.2908912830558273E-2</v>
      </c>
      <c r="Q180" s="303">
        <v>3.4584397720573784E-2</v>
      </c>
      <c r="R180" s="303">
        <v>1.1453879047037263E-2</v>
      </c>
      <c r="S180" s="296">
        <v>3.0003608017148527E-2</v>
      </c>
      <c r="T180" s="296">
        <v>3.0903716257662934E-2</v>
      </c>
      <c r="U180" s="296">
        <v>3.1521790582816206E-2</v>
      </c>
      <c r="V180" s="296">
        <v>3.5278029697314542E-2</v>
      </c>
      <c r="W180" s="296">
        <v>2.4302500671196915E-2</v>
      </c>
      <c r="X180" s="303">
        <v>1.3988140489584917E-2</v>
      </c>
      <c r="Y180" s="295">
        <v>4</v>
      </c>
      <c r="Z180" s="295">
        <v>1806</v>
      </c>
      <c r="AA180" s="295">
        <v>3.1827362820726027E-2</v>
      </c>
      <c r="AB180" s="295">
        <v>1.3988140489584917E-2</v>
      </c>
      <c r="AC180" s="295">
        <v>1.3988140489584917E-2</v>
      </c>
      <c r="AD180" s="295">
        <v>1.3988140489584917E-2</v>
      </c>
      <c r="AE180" s="295">
        <v>1.3988140489584917E-2</v>
      </c>
      <c r="AF180" s="294" t="s">
        <v>1032</v>
      </c>
      <c r="AG180" s="294" t="s">
        <v>1033</v>
      </c>
      <c r="AH180" s="294" t="s">
        <v>1034</v>
      </c>
    </row>
    <row r="181" spans="1:34" ht="18.75" customHeight="1">
      <c r="A181" s="293">
        <v>175</v>
      </c>
      <c r="B181" s="293" t="s">
        <v>199</v>
      </c>
      <c r="C181" s="293" t="s">
        <v>966</v>
      </c>
      <c r="D181" s="293" t="s">
        <v>1022</v>
      </c>
      <c r="E181" s="293" t="s">
        <v>1035</v>
      </c>
      <c r="F181" s="301" t="s">
        <v>805</v>
      </c>
      <c r="G181" s="301" t="s">
        <v>1030</v>
      </c>
      <c r="H181" s="301" t="s">
        <v>643</v>
      </c>
      <c r="I181" s="300" t="s">
        <v>1036</v>
      </c>
      <c r="J181" s="300" t="s">
        <v>1036</v>
      </c>
      <c r="K181" s="299" t="s">
        <v>968</v>
      </c>
      <c r="L181" s="293">
        <v>2016</v>
      </c>
      <c r="M181" s="304">
        <v>269</v>
      </c>
      <c r="N181" s="297">
        <v>28873</v>
      </c>
      <c r="O181" s="297">
        <v>0.10674603174603174</v>
      </c>
      <c r="P181" s="303">
        <v>0.11764705882352941</v>
      </c>
      <c r="Q181" s="303">
        <v>0.28234336859235148</v>
      </c>
      <c r="R181" s="303">
        <v>0.11756847027388109</v>
      </c>
      <c r="S181" s="296">
        <v>9.028030117746895E-3</v>
      </c>
      <c r="T181" s="296">
        <v>9.2988710212792876E-3</v>
      </c>
      <c r="U181" s="296">
        <v>9.4848484417048781E-3</v>
      </c>
      <c r="V181" s="296">
        <v>3.5278029697314549E-2</v>
      </c>
      <c r="W181" s="296">
        <v>2.4302500671196926E-2</v>
      </c>
      <c r="X181" s="303">
        <v>0.58256880733944949</v>
      </c>
      <c r="Y181" s="295">
        <v>60</v>
      </c>
      <c r="Z181" s="295">
        <v>23782</v>
      </c>
      <c r="AA181" s="295">
        <v>9.5767945624987642E-3</v>
      </c>
      <c r="AB181" s="295">
        <v>0.58256880733944949</v>
      </c>
      <c r="AC181" s="295">
        <v>0.58256880733944949</v>
      </c>
      <c r="AD181" s="295">
        <v>0.58256880733944949</v>
      </c>
      <c r="AE181" s="295">
        <v>0.58256880733944949</v>
      </c>
      <c r="AF181" s="294" t="s">
        <v>1037</v>
      </c>
      <c r="AG181" s="294" t="s">
        <v>1038</v>
      </c>
      <c r="AH181" s="294" t="s">
        <v>1034</v>
      </c>
    </row>
    <row r="182" spans="1:34" ht="18.75" customHeight="1">
      <c r="A182" s="293">
        <v>176</v>
      </c>
      <c r="B182" s="293" t="s">
        <v>199</v>
      </c>
      <c r="C182" s="293" t="s">
        <v>966</v>
      </c>
      <c r="D182" s="293" t="s">
        <v>1022</v>
      </c>
      <c r="E182" s="293" t="s">
        <v>1039</v>
      </c>
      <c r="F182" s="301" t="s">
        <v>805</v>
      </c>
      <c r="G182" s="301" t="s">
        <v>1030</v>
      </c>
      <c r="H182" s="301" t="s">
        <v>643</v>
      </c>
      <c r="I182" s="300" t="s">
        <v>1040</v>
      </c>
      <c r="J182" s="300" t="s">
        <v>1040</v>
      </c>
      <c r="K182" s="299" t="s">
        <v>968</v>
      </c>
      <c r="L182" s="293">
        <v>2016</v>
      </c>
      <c r="M182" s="304">
        <v>555</v>
      </c>
      <c r="N182" s="297">
        <v>421665</v>
      </c>
      <c r="O182" s="297">
        <v>1.3162107360108143E-3</v>
      </c>
      <c r="P182" s="303">
        <v>1.3762009300568893E-3</v>
      </c>
      <c r="Q182" s="303">
        <v>1.9233238022991189E-3</v>
      </c>
      <c r="R182" s="303">
        <v>2.2814108797949957E-3</v>
      </c>
      <c r="S182" s="296">
        <v>1.2754342024651774E-3</v>
      </c>
      <c r="T182" s="296">
        <v>1.3136972285391309E-3</v>
      </c>
      <c r="U182" s="296">
        <v>1.3399711731099141E-3</v>
      </c>
      <c r="V182" s="296">
        <v>3.5278029697314549E-2</v>
      </c>
      <c r="W182" s="296">
        <v>2.4302500671196922E-2</v>
      </c>
      <c r="X182" s="303">
        <v>2.4322334944154641E-3</v>
      </c>
      <c r="Y182" s="295">
        <v>226</v>
      </c>
      <c r="Z182" s="295">
        <v>116835</v>
      </c>
      <c r="AA182" s="295">
        <v>1.3529608536620415E-3</v>
      </c>
      <c r="AB182" s="295">
        <v>2.4322334944154641E-3</v>
      </c>
      <c r="AC182" s="295">
        <v>2.4322334944154641E-3</v>
      </c>
      <c r="AD182" s="295">
        <v>2.4322334944154641E-3</v>
      </c>
      <c r="AE182" s="295">
        <v>2.4322334944154641E-3</v>
      </c>
      <c r="AF182" s="294" t="s">
        <v>1041</v>
      </c>
      <c r="AG182" s="294" t="s">
        <v>1042</v>
      </c>
      <c r="AH182" s="294" t="s">
        <v>1034</v>
      </c>
    </row>
    <row r="183" spans="1:34" ht="18.75" customHeight="1">
      <c r="A183" s="293">
        <v>177</v>
      </c>
      <c r="B183" s="293" t="s">
        <v>199</v>
      </c>
      <c r="C183" s="293" t="s">
        <v>966</v>
      </c>
      <c r="D183" s="293" t="s">
        <v>1022</v>
      </c>
      <c r="E183" s="293" t="s">
        <v>945</v>
      </c>
      <c r="F183" s="301" t="s">
        <v>805</v>
      </c>
      <c r="G183" s="301" t="s">
        <v>946</v>
      </c>
      <c r="H183" s="301" t="s">
        <v>643</v>
      </c>
      <c r="I183" s="300" t="s">
        <v>1043</v>
      </c>
      <c r="J183" s="300" t="s">
        <v>1043</v>
      </c>
      <c r="K183" s="299" t="s">
        <v>968</v>
      </c>
      <c r="L183" s="293">
        <v>2016</v>
      </c>
      <c r="M183" s="304">
        <v>558</v>
      </c>
      <c r="N183" s="297">
        <v>21343</v>
      </c>
      <c r="O183" s="297">
        <v>2.6144403317246871E-2</v>
      </c>
      <c r="P183" s="303">
        <v>3.0154078835428678E-2</v>
      </c>
      <c r="Q183" s="303">
        <v>8.1158628227899987E-2</v>
      </c>
      <c r="R183" s="303">
        <v>8.1343792633015014E-2</v>
      </c>
      <c r="S183" s="296">
        <v>2.5334443247989686E-2</v>
      </c>
      <c r="T183" s="296">
        <v>2.6094476545429336E-2</v>
      </c>
      <c r="U183" s="296">
        <v>2.6616366076337931E-2</v>
      </c>
      <c r="V183" s="296">
        <v>1.6847757951793059E-2</v>
      </c>
      <c r="W183" s="296">
        <v>1.1606165436239818E-2</v>
      </c>
      <c r="X183" s="303">
        <v>0.25442807482204932</v>
      </c>
      <c r="Y183" s="295">
        <v>2</v>
      </c>
      <c r="Z183" s="295">
        <v>7650</v>
      </c>
      <c r="AA183" s="295">
        <v>2.6874385129081954E-2</v>
      </c>
      <c r="AB183" s="295">
        <v>0.25442807482204932</v>
      </c>
      <c r="AC183" s="295">
        <v>0.25442807482204932</v>
      </c>
      <c r="AD183" s="295">
        <v>0.25442807482204932</v>
      </c>
      <c r="AE183" s="295">
        <v>0.25442807482204932</v>
      </c>
      <c r="AF183" s="294" t="s">
        <v>1044</v>
      </c>
      <c r="AG183" s="294" t="s">
        <v>1045</v>
      </c>
      <c r="AH183" s="294" t="s">
        <v>1021</v>
      </c>
    </row>
    <row r="184" spans="1:34" ht="18.75" customHeight="1">
      <c r="A184" s="293">
        <v>178</v>
      </c>
      <c r="B184" s="293" t="s">
        <v>199</v>
      </c>
      <c r="C184" s="293" t="s">
        <v>966</v>
      </c>
      <c r="D184" s="293" t="s">
        <v>1046</v>
      </c>
      <c r="E184" s="293" t="s">
        <v>742</v>
      </c>
      <c r="F184" s="301" t="s">
        <v>743</v>
      </c>
      <c r="G184" s="301" t="s">
        <v>744</v>
      </c>
      <c r="H184" s="301" t="s">
        <v>643</v>
      </c>
      <c r="I184" s="300" t="s">
        <v>745</v>
      </c>
      <c r="J184" s="300" t="s">
        <v>743</v>
      </c>
      <c r="K184" s="299" t="s">
        <v>968</v>
      </c>
      <c r="L184" s="293">
        <v>2016</v>
      </c>
      <c r="M184" s="298">
        <v>95666525.554753274</v>
      </c>
      <c r="N184" s="297">
        <v>327480.21326924901</v>
      </c>
      <c r="O184" s="297">
        <v>292.12917812563467</v>
      </c>
      <c r="P184" s="296">
        <v>350.94026397889382</v>
      </c>
      <c r="Q184" s="296">
        <v>472.19536269210801</v>
      </c>
      <c r="R184" s="296">
        <v>376.39203065348477</v>
      </c>
      <c r="S184" s="296">
        <v>285.88088760787787</v>
      </c>
      <c r="T184" s="296">
        <v>277.55425981347378</v>
      </c>
      <c r="U184" s="296">
        <v>272.11201942497388</v>
      </c>
      <c r="V184" s="296">
        <v>878.8016008130744</v>
      </c>
      <c r="W184" s="296">
        <v>582.93839520600602</v>
      </c>
      <c r="X184" s="296">
        <v>383.43452540701793</v>
      </c>
      <c r="Y184" s="295">
        <v>7724023.7428444577</v>
      </c>
      <c r="Z184" s="295">
        <v>610341.06724811811</v>
      </c>
      <c r="AA184" s="295">
        <v>269.499491355771</v>
      </c>
      <c r="AB184" s="295" t="s">
        <v>673</v>
      </c>
      <c r="AC184" s="295" t="s">
        <v>673</v>
      </c>
      <c r="AD184" s="295" t="s">
        <v>673</v>
      </c>
      <c r="AE184" s="295" t="s">
        <v>673</v>
      </c>
      <c r="AF184" s="294" t="s">
        <v>823</v>
      </c>
      <c r="AG184" s="294" t="s">
        <v>824</v>
      </c>
      <c r="AH184" s="294"/>
    </row>
    <row r="185" spans="1:34" ht="18.75" customHeight="1">
      <c r="A185" s="293">
        <v>179</v>
      </c>
      <c r="B185" s="293" t="s">
        <v>199</v>
      </c>
      <c r="C185" s="293" t="s">
        <v>966</v>
      </c>
      <c r="D185" s="293" t="s">
        <v>1046</v>
      </c>
      <c r="E185" s="293" t="s">
        <v>742</v>
      </c>
      <c r="F185" s="301" t="s">
        <v>748</v>
      </c>
      <c r="G185" s="301" t="s">
        <v>744</v>
      </c>
      <c r="H185" s="301" t="s">
        <v>643</v>
      </c>
      <c r="I185" s="300" t="s">
        <v>745</v>
      </c>
      <c r="J185" s="300" t="s">
        <v>748</v>
      </c>
      <c r="K185" s="299" t="s">
        <v>968</v>
      </c>
      <c r="L185" s="293">
        <v>2016</v>
      </c>
      <c r="M185" s="318">
        <v>95666525.554753274</v>
      </c>
      <c r="N185" s="297">
        <v>1674932398.8058126</v>
      </c>
      <c r="O185" s="297">
        <v>5.7116648781145592E-2</v>
      </c>
      <c r="P185" s="317">
        <v>5.7755710531941368E-2</v>
      </c>
      <c r="Q185" s="317">
        <v>9.9728127874090605E-2</v>
      </c>
      <c r="R185" s="317">
        <v>8.8068383773071968E-2</v>
      </c>
      <c r="S185" s="296">
        <v>4.6656557377090173E-2</v>
      </c>
      <c r="T185" s="296">
        <v>4.529762852144676E-2</v>
      </c>
      <c r="U185" s="296">
        <v>4.4409439726908612E-2</v>
      </c>
      <c r="V185" s="296">
        <v>0.18880789085256772</v>
      </c>
      <c r="W185" s="296">
        <v>0.12524256759886992</v>
      </c>
      <c r="X185" s="317">
        <v>8.3463902459125758E-2</v>
      </c>
      <c r="Y185" s="295">
        <v>7724023.7428444577</v>
      </c>
      <c r="Z185" s="295">
        <v>2958404550.9717913</v>
      </c>
      <c r="AA185" s="295">
        <v>4.3983067867005864E-2</v>
      </c>
      <c r="AB185" s="673">
        <v>4.4562867387094696E-2</v>
      </c>
      <c r="AC185" s="673">
        <v>3.7806595354736697E-2</v>
      </c>
      <c r="AD185" s="673">
        <v>4.2493932009596704E-2</v>
      </c>
      <c r="AE185" s="673">
        <v>6.1785526976077851E-2</v>
      </c>
      <c r="AF185" s="294" t="s">
        <v>1047</v>
      </c>
      <c r="AG185" s="294" t="s">
        <v>824</v>
      </c>
      <c r="AH185" s="294"/>
    </row>
    <row r="186" spans="1:34" ht="18.75" customHeight="1">
      <c r="A186" s="293">
        <v>180</v>
      </c>
      <c r="B186" s="293" t="s">
        <v>199</v>
      </c>
      <c r="C186" s="293" t="s">
        <v>966</v>
      </c>
      <c r="D186" s="293" t="s">
        <v>1046</v>
      </c>
      <c r="E186" s="293" t="s">
        <v>742</v>
      </c>
      <c r="F186" s="301" t="s">
        <v>750</v>
      </c>
      <c r="G186" s="301" t="s">
        <v>744</v>
      </c>
      <c r="H186" s="301" t="s">
        <v>643</v>
      </c>
      <c r="I186" s="300" t="s">
        <v>745</v>
      </c>
      <c r="J186" s="300" t="s">
        <v>750</v>
      </c>
      <c r="K186" s="299" t="s">
        <v>968</v>
      </c>
      <c r="L186" s="293">
        <v>2016</v>
      </c>
      <c r="M186" s="318" t="s">
        <v>673</v>
      </c>
      <c r="N186" s="297" t="s">
        <v>673</v>
      </c>
      <c r="O186" s="297" t="s">
        <v>673</v>
      </c>
      <c r="P186" s="317" t="s">
        <v>673</v>
      </c>
      <c r="Q186" s="317" t="s">
        <v>673</v>
      </c>
      <c r="R186" s="317" t="s">
        <v>673</v>
      </c>
      <c r="S186" s="296" t="s">
        <v>673</v>
      </c>
      <c r="T186" s="296" t="s">
        <v>673</v>
      </c>
      <c r="U186" s="296" t="s">
        <v>673</v>
      </c>
      <c r="V186" s="296">
        <v>1.3999798049181167</v>
      </c>
      <c r="W186" s="296">
        <v>0.92865327059568403</v>
      </c>
      <c r="X186" s="317" t="s">
        <v>673</v>
      </c>
      <c r="Y186" s="295">
        <v>371398.34731839859</v>
      </c>
      <c r="Z186" s="295">
        <v>12209712.680286963</v>
      </c>
      <c r="AA186" s="295" t="s">
        <v>673</v>
      </c>
      <c r="AB186" s="673" t="s">
        <v>673</v>
      </c>
      <c r="AC186" s="673" t="s">
        <v>673</v>
      </c>
      <c r="AD186" s="673" t="s">
        <v>673</v>
      </c>
      <c r="AE186" s="673" t="s">
        <v>673</v>
      </c>
      <c r="AF186" s="294" t="s">
        <v>1047</v>
      </c>
      <c r="AG186" s="294" t="s">
        <v>824</v>
      </c>
      <c r="AH186" s="294"/>
    </row>
    <row r="187" spans="1:34" ht="18.75" customHeight="1">
      <c r="A187" s="293">
        <v>181</v>
      </c>
      <c r="B187" s="293" t="s">
        <v>199</v>
      </c>
      <c r="C187" s="293" t="s">
        <v>966</v>
      </c>
      <c r="D187" s="293" t="s">
        <v>1046</v>
      </c>
      <c r="E187" s="293" t="s">
        <v>742</v>
      </c>
      <c r="F187" s="301" t="s">
        <v>752</v>
      </c>
      <c r="G187" s="301" t="s">
        <v>744</v>
      </c>
      <c r="H187" s="301" t="s">
        <v>643</v>
      </c>
      <c r="I187" s="300" t="s">
        <v>745</v>
      </c>
      <c r="J187" s="300" t="s">
        <v>752</v>
      </c>
      <c r="K187" s="299" t="s">
        <v>968</v>
      </c>
      <c r="L187" s="293">
        <v>2016</v>
      </c>
      <c r="M187" s="298">
        <v>162083150.84671485</v>
      </c>
      <c r="N187" s="297">
        <v>327480.21326924901</v>
      </c>
      <c r="O187" s="297">
        <v>494.9402873188331</v>
      </c>
      <c r="P187" s="296">
        <v>525.81531754901675</v>
      </c>
      <c r="Q187" s="296">
        <v>616.24955598639701</v>
      </c>
      <c r="R187" s="296">
        <v>514.88919062671107</v>
      </c>
      <c r="S187" s="296">
        <v>484.35411197013138</v>
      </c>
      <c r="T187" s="296">
        <v>470.24671065061324</v>
      </c>
      <c r="U187" s="296">
        <v>461.02618691236518</v>
      </c>
      <c r="V187" s="296">
        <v>1229.6390403123178</v>
      </c>
      <c r="W187" s="296">
        <v>815.66056340717068</v>
      </c>
      <c r="X187" s="296">
        <v>530.12682008248726</v>
      </c>
      <c r="Y187" s="295">
        <v>87785699.404548407</v>
      </c>
      <c r="Z187" s="295">
        <v>610341.06724811811</v>
      </c>
      <c r="AA187" s="295">
        <v>456.59990740993328</v>
      </c>
      <c r="AB187" s="295" t="s">
        <v>673</v>
      </c>
      <c r="AC187" s="295" t="s">
        <v>673</v>
      </c>
      <c r="AD187" s="295" t="s">
        <v>673</v>
      </c>
      <c r="AE187" s="295" t="s">
        <v>673</v>
      </c>
      <c r="AF187" s="294" t="s">
        <v>827</v>
      </c>
      <c r="AG187" s="294" t="s">
        <v>824</v>
      </c>
      <c r="AH187" s="294"/>
    </row>
    <row r="188" spans="1:34" ht="18.75" customHeight="1">
      <c r="A188" s="293">
        <v>182</v>
      </c>
      <c r="B188" s="293" t="s">
        <v>199</v>
      </c>
      <c r="C188" s="293" t="s">
        <v>966</v>
      </c>
      <c r="D188" s="293" t="s">
        <v>1046</v>
      </c>
      <c r="E188" s="293" t="s">
        <v>742</v>
      </c>
      <c r="F188" s="301" t="s">
        <v>754</v>
      </c>
      <c r="G188" s="301" t="s">
        <v>744</v>
      </c>
      <c r="H188" s="301" t="s">
        <v>643</v>
      </c>
      <c r="I188" s="300" t="s">
        <v>745</v>
      </c>
      <c r="J188" s="300" t="s">
        <v>754</v>
      </c>
      <c r="K188" s="299" t="s">
        <v>968</v>
      </c>
      <c r="L188" s="293">
        <v>2016</v>
      </c>
      <c r="M188" s="318">
        <v>162083150.84671485</v>
      </c>
      <c r="N188" s="297">
        <v>1674932398.8058126</v>
      </c>
      <c r="O188" s="297">
        <v>9.6769965738483732E-2</v>
      </c>
      <c r="P188" s="317">
        <v>9.6168179260907316E-2</v>
      </c>
      <c r="Q188" s="317">
        <v>0.1301525160505142</v>
      </c>
      <c r="R188" s="317">
        <v>0.12047401418672886</v>
      </c>
      <c r="S188" s="296">
        <v>7.9047940577827089E-2</v>
      </c>
      <c r="T188" s="296">
        <v>7.6745573376531137E-2</v>
      </c>
      <c r="U188" s="296">
        <v>7.5240758212285472E-2</v>
      </c>
      <c r="V188" s="296">
        <v>0.26418426354315094</v>
      </c>
      <c r="W188" s="296">
        <v>0.17524222815029011</v>
      </c>
      <c r="X188" s="317">
        <v>0.11539506818110176</v>
      </c>
      <c r="Y188" s="295">
        <v>87785699.404548407</v>
      </c>
      <c r="Z188" s="295">
        <v>2958404550.9717913</v>
      </c>
      <c r="AA188" s="295">
        <v>7.4518377065017197E-2</v>
      </c>
      <c r="AB188" s="673">
        <v>4.3582463768003593E-2</v>
      </c>
      <c r="AC188" s="673">
        <v>3.8185781690687481E-2</v>
      </c>
      <c r="AD188" s="673">
        <v>4.5567246121068133E-2</v>
      </c>
      <c r="AE188" s="673">
        <v>7.6452978814791378E-2</v>
      </c>
      <c r="AF188" s="294" t="s">
        <v>1048</v>
      </c>
      <c r="AG188" s="294" t="s">
        <v>824</v>
      </c>
      <c r="AH188" s="294"/>
    </row>
    <row r="189" spans="1:34" ht="18.75" customHeight="1">
      <c r="A189" s="293">
        <v>183</v>
      </c>
      <c r="B189" s="293" t="s">
        <v>199</v>
      </c>
      <c r="C189" s="293" t="s">
        <v>966</v>
      </c>
      <c r="D189" s="293" t="s">
        <v>1046</v>
      </c>
      <c r="E189" s="293" t="s">
        <v>742</v>
      </c>
      <c r="F189" s="301" t="s">
        <v>756</v>
      </c>
      <c r="G189" s="301" t="s">
        <v>744</v>
      </c>
      <c r="H189" s="301" t="s">
        <v>643</v>
      </c>
      <c r="I189" s="300" t="s">
        <v>745</v>
      </c>
      <c r="J189" s="300" t="s">
        <v>756</v>
      </c>
      <c r="K189" s="299" t="s">
        <v>968</v>
      </c>
      <c r="L189" s="293">
        <v>2016</v>
      </c>
      <c r="M189" s="318" t="s">
        <v>673</v>
      </c>
      <c r="N189" s="297" t="s">
        <v>673</v>
      </c>
      <c r="O189" s="297" t="s">
        <v>673</v>
      </c>
      <c r="P189" s="317" t="s">
        <v>673</v>
      </c>
      <c r="Q189" s="317" t="s">
        <v>673</v>
      </c>
      <c r="R189" s="317" t="s">
        <v>673</v>
      </c>
      <c r="S189" s="296" t="s">
        <v>673</v>
      </c>
      <c r="T189" s="296" t="s">
        <v>673</v>
      </c>
      <c r="U189" s="296" t="s">
        <v>673</v>
      </c>
      <c r="V189" s="296">
        <v>1.9588833499886902</v>
      </c>
      <c r="W189" s="296">
        <v>1.2993926221591645</v>
      </c>
      <c r="X189" s="317" t="s">
        <v>673</v>
      </c>
      <c r="Y189" s="295">
        <v>4221046.5377249625</v>
      </c>
      <c r="Z189" s="295">
        <v>12209712.680286963</v>
      </c>
      <c r="AA189" s="295" t="s">
        <v>673</v>
      </c>
      <c r="AB189" s="673" t="s">
        <v>673</v>
      </c>
      <c r="AC189" s="673" t="s">
        <v>673</v>
      </c>
      <c r="AD189" s="673" t="s">
        <v>673</v>
      </c>
      <c r="AE189" s="673" t="s">
        <v>673</v>
      </c>
      <c r="AF189" s="294" t="s">
        <v>1049</v>
      </c>
      <c r="AG189" s="294" t="s">
        <v>824</v>
      </c>
      <c r="AH189" s="294"/>
    </row>
    <row r="190" spans="1:34" ht="18.75" customHeight="1">
      <c r="A190" s="293">
        <v>184</v>
      </c>
      <c r="B190" s="293" t="s">
        <v>199</v>
      </c>
      <c r="C190" s="293" t="s">
        <v>1050</v>
      </c>
      <c r="D190" s="293" t="s">
        <v>1051</v>
      </c>
      <c r="E190" s="293" t="s">
        <v>1052</v>
      </c>
      <c r="F190" s="301" t="s">
        <v>805</v>
      </c>
      <c r="G190" s="301" t="s">
        <v>1053</v>
      </c>
      <c r="H190" s="301" t="s">
        <v>834</v>
      </c>
      <c r="I190" s="300" t="s">
        <v>1054</v>
      </c>
      <c r="J190" s="300" t="s">
        <v>1055</v>
      </c>
      <c r="K190" s="299" t="s">
        <v>968</v>
      </c>
      <c r="L190" s="303" t="s">
        <v>813</v>
      </c>
      <c r="M190" s="303" t="s">
        <v>813</v>
      </c>
      <c r="N190" s="303" t="s">
        <v>813</v>
      </c>
      <c r="O190" s="303" t="s">
        <v>813</v>
      </c>
      <c r="P190" s="303" t="s">
        <v>673</v>
      </c>
      <c r="Q190" s="303" t="s">
        <v>673</v>
      </c>
      <c r="R190" s="303" t="s">
        <v>673</v>
      </c>
      <c r="S190" s="303" t="s">
        <v>813</v>
      </c>
      <c r="T190" s="303" t="s">
        <v>813</v>
      </c>
      <c r="U190" s="303" t="s">
        <v>813</v>
      </c>
      <c r="V190" s="303" t="s">
        <v>673</v>
      </c>
      <c r="W190" s="303" t="s">
        <v>673</v>
      </c>
      <c r="X190" s="303">
        <v>1.749271137026239E-3</v>
      </c>
      <c r="Y190" s="303" t="s">
        <v>673</v>
      </c>
      <c r="Z190" s="303" t="s">
        <v>673</v>
      </c>
      <c r="AA190" s="303" t="s">
        <v>813</v>
      </c>
      <c r="AB190" s="303" t="s">
        <v>813</v>
      </c>
      <c r="AC190" s="303" t="s">
        <v>813</v>
      </c>
      <c r="AD190" s="303" t="s">
        <v>813</v>
      </c>
      <c r="AE190" s="303" t="s">
        <v>813</v>
      </c>
      <c r="AF190" s="294" t="s">
        <v>1056</v>
      </c>
      <c r="AG190" s="294"/>
      <c r="AH190" s="294"/>
    </row>
    <row r="191" spans="1:34" ht="18.75" customHeight="1">
      <c r="A191" s="293">
        <v>185</v>
      </c>
      <c r="B191" s="293" t="s">
        <v>199</v>
      </c>
      <c r="C191" s="293" t="s">
        <v>1050</v>
      </c>
      <c r="D191" s="293" t="s">
        <v>1051</v>
      </c>
      <c r="E191" s="293" t="s">
        <v>1057</v>
      </c>
      <c r="F191" s="301" t="s">
        <v>805</v>
      </c>
      <c r="G191" s="301" t="s">
        <v>1053</v>
      </c>
      <c r="H191" s="301" t="s">
        <v>834</v>
      </c>
      <c r="I191" s="300" t="s">
        <v>1058</v>
      </c>
      <c r="J191" s="300" t="s">
        <v>1059</v>
      </c>
      <c r="K191" s="299" t="s">
        <v>968</v>
      </c>
      <c r="L191" s="303" t="s">
        <v>813</v>
      </c>
      <c r="M191" s="303" t="s">
        <v>813</v>
      </c>
      <c r="N191" s="303" t="s">
        <v>813</v>
      </c>
      <c r="O191" s="303" t="s">
        <v>813</v>
      </c>
      <c r="P191" s="303" t="s">
        <v>673</v>
      </c>
      <c r="Q191" s="303" t="s">
        <v>673</v>
      </c>
      <c r="R191" s="303" t="s">
        <v>673</v>
      </c>
      <c r="S191" s="303" t="s">
        <v>813</v>
      </c>
      <c r="T191" s="303" t="s">
        <v>813</v>
      </c>
      <c r="U191" s="303" t="s">
        <v>813</v>
      </c>
      <c r="V191" s="303" t="s">
        <v>673</v>
      </c>
      <c r="W191" s="303" t="s">
        <v>673</v>
      </c>
      <c r="X191" s="303">
        <v>6.1760466530518025E-2</v>
      </c>
      <c r="Y191" s="303" t="s">
        <v>673</v>
      </c>
      <c r="Z191" s="303" t="s">
        <v>673</v>
      </c>
      <c r="AA191" s="303" t="s">
        <v>813</v>
      </c>
      <c r="AB191" s="303" t="s">
        <v>813</v>
      </c>
      <c r="AC191" s="303" t="s">
        <v>813</v>
      </c>
      <c r="AD191" s="303" t="s">
        <v>813</v>
      </c>
      <c r="AE191" s="303" t="s">
        <v>813</v>
      </c>
      <c r="AF191" s="294" t="s">
        <v>1060</v>
      </c>
      <c r="AG191" s="294"/>
      <c r="AH191" s="294"/>
    </row>
    <row r="192" spans="1:34" ht="18.75" customHeight="1">
      <c r="A192" s="293">
        <v>186</v>
      </c>
      <c r="B192" s="293" t="s">
        <v>199</v>
      </c>
      <c r="C192" s="293" t="s">
        <v>1050</v>
      </c>
      <c r="D192" s="293" t="s">
        <v>1061</v>
      </c>
      <c r="E192" s="293" t="s">
        <v>1062</v>
      </c>
      <c r="F192" s="301" t="s">
        <v>805</v>
      </c>
      <c r="G192" s="301" t="s">
        <v>1063</v>
      </c>
      <c r="H192" s="301" t="s">
        <v>834</v>
      </c>
      <c r="I192" s="300" t="s">
        <v>1064</v>
      </c>
      <c r="J192" s="300" t="s">
        <v>1065</v>
      </c>
      <c r="K192" s="299" t="s">
        <v>968</v>
      </c>
      <c r="L192" s="303" t="s">
        <v>813</v>
      </c>
      <c r="M192" s="303" t="s">
        <v>813</v>
      </c>
      <c r="N192" s="303" t="s">
        <v>813</v>
      </c>
      <c r="O192" s="303" t="s">
        <v>813</v>
      </c>
      <c r="P192" s="303" t="s">
        <v>2121</v>
      </c>
      <c r="Q192" s="303">
        <v>0.75</v>
      </c>
      <c r="R192" s="303" t="s">
        <v>2121</v>
      </c>
      <c r="S192" s="303" t="s">
        <v>813</v>
      </c>
      <c r="T192" s="303" t="s">
        <v>813</v>
      </c>
      <c r="U192" s="303" t="s">
        <v>813</v>
      </c>
      <c r="V192" s="303" t="s">
        <v>673</v>
      </c>
      <c r="W192" s="303" t="s">
        <v>673</v>
      </c>
      <c r="X192" s="303" t="s">
        <v>2121</v>
      </c>
      <c r="Y192" s="303" t="s">
        <v>673</v>
      </c>
      <c r="Z192" s="303" t="s">
        <v>673</v>
      </c>
      <c r="AA192" s="303" t="s">
        <v>813</v>
      </c>
      <c r="AB192" s="303" t="s">
        <v>813</v>
      </c>
      <c r="AC192" s="303" t="s">
        <v>813</v>
      </c>
      <c r="AD192" s="303" t="s">
        <v>813</v>
      </c>
      <c r="AE192" s="303" t="s">
        <v>813</v>
      </c>
      <c r="AF192" s="294" t="s">
        <v>1066</v>
      </c>
      <c r="AG192" s="294"/>
      <c r="AH192" s="294"/>
    </row>
    <row r="193" spans="1:34" ht="18.75" customHeight="1">
      <c r="A193" s="293">
        <v>187</v>
      </c>
      <c r="B193" s="293" t="s">
        <v>199</v>
      </c>
      <c r="C193" s="293" t="s">
        <v>1050</v>
      </c>
      <c r="D193" s="293" t="s">
        <v>1061</v>
      </c>
      <c r="E193" s="293" t="s">
        <v>1067</v>
      </c>
      <c r="F193" s="301" t="s">
        <v>805</v>
      </c>
      <c r="G193" s="301" t="s">
        <v>1063</v>
      </c>
      <c r="H193" s="301" t="s">
        <v>834</v>
      </c>
      <c r="I193" s="300" t="s">
        <v>1068</v>
      </c>
      <c r="J193" s="300" t="s">
        <v>1069</v>
      </c>
      <c r="K193" s="299" t="s">
        <v>968</v>
      </c>
      <c r="L193" s="303" t="s">
        <v>813</v>
      </c>
      <c r="M193" s="303" t="s">
        <v>813</v>
      </c>
      <c r="N193" s="303" t="s">
        <v>813</v>
      </c>
      <c r="O193" s="303" t="s">
        <v>813</v>
      </c>
      <c r="P193" s="303" t="s">
        <v>2121</v>
      </c>
      <c r="Q193" s="303">
        <v>0.8</v>
      </c>
      <c r="R193" s="303" t="s">
        <v>2121</v>
      </c>
      <c r="S193" s="303" t="s">
        <v>813</v>
      </c>
      <c r="T193" s="303" t="s">
        <v>813</v>
      </c>
      <c r="U193" s="303" t="s">
        <v>813</v>
      </c>
      <c r="V193" s="303" t="s">
        <v>673</v>
      </c>
      <c r="W193" s="303" t="s">
        <v>673</v>
      </c>
      <c r="X193" s="303" t="s">
        <v>2121</v>
      </c>
      <c r="Y193" s="303" t="s">
        <v>673</v>
      </c>
      <c r="Z193" s="303" t="s">
        <v>673</v>
      </c>
      <c r="AA193" s="303" t="s">
        <v>813</v>
      </c>
      <c r="AB193" s="303" t="s">
        <v>813</v>
      </c>
      <c r="AC193" s="303" t="s">
        <v>813</v>
      </c>
      <c r="AD193" s="303" t="s">
        <v>813</v>
      </c>
      <c r="AE193" s="303" t="s">
        <v>813</v>
      </c>
      <c r="AF193" s="294" t="s">
        <v>1066</v>
      </c>
      <c r="AG193" s="294" t="s">
        <v>1070</v>
      </c>
      <c r="AH193" s="294" t="s">
        <v>1071</v>
      </c>
    </row>
    <row r="194" spans="1:34" ht="18.75" customHeight="1">
      <c r="A194" s="293">
        <v>188</v>
      </c>
      <c r="B194" s="293" t="s">
        <v>199</v>
      </c>
      <c r="C194" s="293" t="s">
        <v>1050</v>
      </c>
      <c r="D194" s="293" t="s">
        <v>1072</v>
      </c>
      <c r="E194" s="293" t="s">
        <v>1073</v>
      </c>
      <c r="F194" s="301" t="s">
        <v>805</v>
      </c>
      <c r="G194" s="301" t="s">
        <v>1074</v>
      </c>
      <c r="H194" s="301" t="s">
        <v>834</v>
      </c>
      <c r="I194" s="300" t="s">
        <v>1075</v>
      </c>
      <c r="J194" s="300" t="s">
        <v>1076</v>
      </c>
      <c r="K194" s="299" t="s">
        <v>968</v>
      </c>
      <c r="L194" s="303" t="s">
        <v>813</v>
      </c>
      <c r="M194" s="303" t="s">
        <v>813</v>
      </c>
      <c r="N194" s="303" t="s">
        <v>813</v>
      </c>
      <c r="O194" s="303" t="s">
        <v>813</v>
      </c>
      <c r="P194" s="303">
        <v>0.60228280709652171</v>
      </c>
      <c r="Q194" s="303">
        <v>0.34250124589446418</v>
      </c>
      <c r="R194" s="303">
        <v>0.76826430640115606</v>
      </c>
      <c r="S194" s="303" t="s">
        <v>813</v>
      </c>
      <c r="T194" s="303" t="s">
        <v>813</v>
      </c>
      <c r="U194" s="303" t="s">
        <v>813</v>
      </c>
      <c r="V194" s="303" t="s">
        <v>673</v>
      </c>
      <c r="W194" s="303" t="s">
        <v>673</v>
      </c>
      <c r="X194" s="303">
        <v>5.1910901119464718E-2</v>
      </c>
      <c r="Y194" s="303" t="s">
        <v>673</v>
      </c>
      <c r="Z194" s="303" t="s">
        <v>673</v>
      </c>
      <c r="AA194" s="303" t="s">
        <v>813</v>
      </c>
      <c r="AB194" s="303" t="s">
        <v>813</v>
      </c>
      <c r="AC194" s="303" t="s">
        <v>813</v>
      </c>
      <c r="AD194" s="303" t="s">
        <v>813</v>
      </c>
      <c r="AE194" s="303" t="s">
        <v>813</v>
      </c>
      <c r="AF194" s="294" t="s">
        <v>1077</v>
      </c>
      <c r="AG194" s="294"/>
      <c r="AH194" s="294"/>
    </row>
    <row r="195" spans="1:34" ht="18.75" customHeight="1">
      <c r="A195" s="293">
        <v>189</v>
      </c>
      <c r="B195" s="293" t="s">
        <v>199</v>
      </c>
      <c r="C195" s="293" t="s">
        <v>1050</v>
      </c>
      <c r="D195" s="293" t="s">
        <v>804</v>
      </c>
      <c r="E195" s="293" t="s">
        <v>678</v>
      </c>
      <c r="F195" s="301" t="s">
        <v>679</v>
      </c>
      <c r="G195" s="301" t="s">
        <v>680</v>
      </c>
      <c r="H195" s="301" t="s">
        <v>643</v>
      </c>
      <c r="I195" s="300" t="s">
        <v>1078</v>
      </c>
      <c r="J195" s="300" t="s">
        <v>679</v>
      </c>
      <c r="K195" s="299" t="s">
        <v>1079</v>
      </c>
      <c r="L195" s="293">
        <v>2016</v>
      </c>
      <c r="M195" s="298" t="s">
        <v>673</v>
      </c>
      <c r="N195" s="303" t="s">
        <v>673</v>
      </c>
      <c r="O195" s="297">
        <v>3445.2807701262468</v>
      </c>
      <c r="P195" s="296">
        <v>4338.1756749133447</v>
      </c>
      <c r="Q195" s="296">
        <v>1620.6026684656485</v>
      </c>
      <c r="R195" s="296">
        <v>292425115.36271471</v>
      </c>
      <c r="S195" s="296">
        <v>3727.9610059953052</v>
      </c>
      <c r="T195" s="296">
        <v>3839.7998361751652</v>
      </c>
      <c r="U195" s="296">
        <v>3916.595832898669</v>
      </c>
      <c r="V195" s="296">
        <v>19790.441898984238</v>
      </c>
      <c r="W195" s="296">
        <v>13796.073524135645</v>
      </c>
      <c r="X195" s="296">
        <v>680.83740195203006</v>
      </c>
      <c r="Y195" s="295" t="s">
        <v>674</v>
      </c>
      <c r="Z195" s="295" t="s">
        <v>674</v>
      </c>
      <c r="AA195" s="295">
        <v>59371.325696952714</v>
      </c>
      <c r="AB195" s="295">
        <v>7124.0933599654154</v>
      </c>
      <c r="AC195" s="295">
        <v>6264.3357437580416</v>
      </c>
      <c r="AD195" s="295">
        <v>9714.9422093269095</v>
      </c>
      <c r="AE195" s="295">
        <v>17428.473870922066</v>
      </c>
      <c r="AF195" s="294" t="s">
        <v>969</v>
      </c>
      <c r="AG195" s="294" t="s">
        <v>970</v>
      </c>
      <c r="AH195" s="294" t="s">
        <v>971</v>
      </c>
    </row>
    <row r="196" spans="1:34" ht="18.75" customHeight="1">
      <c r="A196" s="293">
        <v>190</v>
      </c>
      <c r="B196" s="293" t="s">
        <v>199</v>
      </c>
      <c r="C196" s="293" t="s">
        <v>1050</v>
      </c>
      <c r="D196" s="293" t="s">
        <v>804</v>
      </c>
      <c r="E196" s="293" t="s">
        <v>678</v>
      </c>
      <c r="F196" s="301" t="s">
        <v>684</v>
      </c>
      <c r="G196" s="301" t="s">
        <v>680</v>
      </c>
      <c r="H196" s="301" t="s">
        <v>643</v>
      </c>
      <c r="I196" s="300" t="s">
        <v>1078</v>
      </c>
      <c r="J196" s="300" t="s">
        <v>684</v>
      </c>
      <c r="K196" s="299" t="s">
        <v>1079</v>
      </c>
      <c r="L196" s="293">
        <v>2016</v>
      </c>
      <c r="M196" s="298" t="s">
        <v>673</v>
      </c>
      <c r="N196" s="303" t="s">
        <v>673</v>
      </c>
      <c r="O196" s="297">
        <v>2369.3220912520605</v>
      </c>
      <c r="P196" s="296">
        <v>3143.2551295031017</v>
      </c>
      <c r="Q196" s="296">
        <v>1183.6105104149783</v>
      </c>
      <c r="R196" s="296">
        <v>916.20859092754563</v>
      </c>
      <c r="S196" s="296">
        <v>2563.721495042992</v>
      </c>
      <c r="T196" s="296">
        <v>2640.6331398942821</v>
      </c>
      <c r="U196" s="296">
        <v>2693.4458026921684</v>
      </c>
      <c r="V196" s="296">
        <v>12587.905176963079</v>
      </c>
      <c r="W196" s="296">
        <v>8795.8871184624513</v>
      </c>
      <c r="X196" s="296">
        <v>446.9397689255095</v>
      </c>
      <c r="Y196" s="295" t="s">
        <v>674</v>
      </c>
      <c r="Z196" s="295" t="s">
        <v>674</v>
      </c>
      <c r="AA196" s="295">
        <v>37763.71553088924</v>
      </c>
      <c r="AB196" s="295">
        <v>4975.9544111378864</v>
      </c>
      <c r="AC196" s="295">
        <v>4364.1998662172336</v>
      </c>
      <c r="AD196" s="295">
        <v>6988.3205554882961</v>
      </c>
      <c r="AE196" s="295">
        <v>12392.192441442114</v>
      </c>
      <c r="AF196" s="294" t="s">
        <v>969</v>
      </c>
      <c r="AG196" s="294" t="s">
        <v>970</v>
      </c>
      <c r="AH196" s="294" t="s">
        <v>971</v>
      </c>
    </row>
    <row r="197" spans="1:34" ht="18.75" customHeight="1">
      <c r="A197" s="293">
        <v>191</v>
      </c>
      <c r="B197" s="293" t="s">
        <v>199</v>
      </c>
      <c r="C197" s="293" t="s">
        <v>1050</v>
      </c>
      <c r="D197" s="293" t="s">
        <v>804</v>
      </c>
      <c r="E197" s="293" t="s">
        <v>678</v>
      </c>
      <c r="F197" s="301" t="s">
        <v>685</v>
      </c>
      <c r="G197" s="301" t="s">
        <v>680</v>
      </c>
      <c r="H197" s="301" t="s">
        <v>643</v>
      </c>
      <c r="I197" s="300" t="s">
        <v>1078</v>
      </c>
      <c r="J197" s="300" t="s">
        <v>685</v>
      </c>
      <c r="K197" s="299" t="s">
        <v>1079</v>
      </c>
      <c r="L197" s="293">
        <v>2016</v>
      </c>
      <c r="M197" s="298" t="s">
        <v>673</v>
      </c>
      <c r="N197" s="303" t="s">
        <v>673</v>
      </c>
      <c r="O197" s="297">
        <v>26337042.431574341</v>
      </c>
      <c r="P197" s="296">
        <v>52345934.905768193</v>
      </c>
      <c r="Q197" s="296">
        <v>37453853.489270732</v>
      </c>
      <c r="R197" s="296">
        <v>28686905.798058115</v>
      </c>
      <c r="S197" s="296">
        <v>28686905.798058115</v>
      </c>
      <c r="T197" s="296">
        <v>29547512.971999861</v>
      </c>
      <c r="U197" s="296">
        <v>30138463.231439851</v>
      </c>
      <c r="V197" s="296">
        <v>93057279.676673338</v>
      </c>
      <c r="W197" s="296">
        <v>64105751.404088937</v>
      </c>
      <c r="X197" s="296">
        <v>18696992.147334326</v>
      </c>
      <c r="Y197" s="295" t="s">
        <v>674</v>
      </c>
      <c r="Z197" s="295" t="s">
        <v>674</v>
      </c>
      <c r="AA197" s="295">
        <v>279171839.03002</v>
      </c>
      <c r="AB197" s="295">
        <v>40060406.94121556</v>
      </c>
      <c r="AC197" s="295">
        <v>31932196.869323082</v>
      </c>
      <c r="AD197" s="295">
        <v>33604146.026970148</v>
      </c>
      <c r="AE197" s="295">
        <v>65382952.559782393</v>
      </c>
      <c r="AF197" s="294" t="s">
        <v>969</v>
      </c>
      <c r="AG197" s="294" t="s">
        <v>970</v>
      </c>
      <c r="AH197" s="294" t="s">
        <v>971</v>
      </c>
    </row>
    <row r="198" spans="1:34" ht="18.75" customHeight="1">
      <c r="A198" s="293">
        <v>192</v>
      </c>
      <c r="B198" s="293" t="s">
        <v>199</v>
      </c>
      <c r="C198" s="293" t="s">
        <v>1050</v>
      </c>
      <c r="D198" s="293" t="s">
        <v>804</v>
      </c>
      <c r="E198" s="293" t="s">
        <v>678</v>
      </c>
      <c r="F198" s="301" t="s">
        <v>686</v>
      </c>
      <c r="G198" s="301" t="s">
        <v>680</v>
      </c>
      <c r="H198" s="301" t="s">
        <v>643</v>
      </c>
      <c r="I198" s="300" t="s">
        <v>1078</v>
      </c>
      <c r="J198" s="300" t="s">
        <v>686</v>
      </c>
      <c r="K198" s="299" t="s">
        <v>1079</v>
      </c>
      <c r="L198" s="293">
        <v>2016</v>
      </c>
      <c r="M198" s="298" t="s">
        <v>673</v>
      </c>
      <c r="N198" s="303" t="s">
        <v>673</v>
      </c>
      <c r="O198" s="297">
        <v>19217189.742763322</v>
      </c>
      <c r="P198" s="296">
        <v>35661969.016220659</v>
      </c>
      <c r="Q198" s="296">
        <v>37453853.489270732</v>
      </c>
      <c r="R198" s="296">
        <v>20926498.504808456</v>
      </c>
      <c r="S198" s="296">
        <v>20931800.269006375</v>
      </c>
      <c r="T198" s="296">
        <v>21559754.277076568</v>
      </c>
      <c r="U198" s="296">
        <v>21990949.362618092</v>
      </c>
      <c r="V198" s="296">
        <v>57555196.188724354</v>
      </c>
      <c r="W198" s="296">
        <v>39673357.086656652</v>
      </c>
      <c r="X198" s="296">
        <v>12777255.515854863</v>
      </c>
      <c r="Y198" s="295" t="s">
        <v>674</v>
      </c>
      <c r="Z198" s="295" t="s">
        <v>674</v>
      </c>
      <c r="AA198" s="295">
        <v>172665588.56617308</v>
      </c>
      <c r="AB198" s="295">
        <v>28282574.437894806</v>
      </c>
      <c r="AC198" s="295">
        <v>22513310.985461</v>
      </c>
      <c r="AD198" s="295">
        <v>23903611.55973842</v>
      </c>
      <c r="AE198" s="295">
        <v>46416461.556428798</v>
      </c>
      <c r="AF198" s="294" t="s">
        <v>969</v>
      </c>
      <c r="AG198" s="294" t="s">
        <v>970</v>
      </c>
      <c r="AH198" s="294" t="s">
        <v>971</v>
      </c>
    </row>
    <row r="199" spans="1:34" ht="18.75" customHeight="1">
      <c r="A199" s="293">
        <v>193</v>
      </c>
      <c r="B199" s="293" t="s">
        <v>199</v>
      </c>
      <c r="C199" s="293" t="s">
        <v>1050</v>
      </c>
      <c r="D199" s="293" t="s">
        <v>804</v>
      </c>
      <c r="E199" s="293" t="s">
        <v>678</v>
      </c>
      <c r="F199" s="301" t="s">
        <v>687</v>
      </c>
      <c r="G199" s="301" t="s">
        <v>680</v>
      </c>
      <c r="H199" s="301" t="s">
        <v>643</v>
      </c>
      <c r="I199" s="300" t="s">
        <v>1078</v>
      </c>
      <c r="J199" s="300" t="s">
        <v>687</v>
      </c>
      <c r="K199" s="299" t="s">
        <v>1079</v>
      </c>
      <c r="L199" s="293">
        <v>2016</v>
      </c>
      <c r="M199" s="298" t="s">
        <v>673</v>
      </c>
      <c r="N199" s="303" t="s">
        <v>673</v>
      </c>
      <c r="O199" s="297" t="s">
        <v>673</v>
      </c>
      <c r="P199" s="296" t="s">
        <v>673</v>
      </c>
      <c r="Q199" s="296" t="s">
        <v>673</v>
      </c>
      <c r="R199" s="296" t="s">
        <v>673</v>
      </c>
      <c r="S199" s="296" t="s">
        <v>673</v>
      </c>
      <c r="T199" s="296" t="s">
        <v>673</v>
      </c>
      <c r="U199" s="296" t="s">
        <v>673</v>
      </c>
      <c r="V199" s="296">
        <v>1053301.9403820408</v>
      </c>
      <c r="W199" s="296">
        <v>759137.9470984065</v>
      </c>
      <c r="X199" s="296" t="s">
        <v>673</v>
      </c>
      <c r="Y199" s="295" t="s">
        <v>674</v>
      </c>
      <c r="Z199" s="295" t="s">
        <v>674</v>
      </c>
      <c r="AA199" s="295" t="s">
        <v>673</v>
      </c>
      <c r="AB199" s="295" t="s">
        <v>673</v>
      </c>
      <c r="AC199" s="295" t="s">
        <v>673</v>
      </c>
      <c r="AD199" s="295" t="s">
        <v>673</v>
      </c>
      <c r="AE199" s="295" t="s">
        <v>673</v>
      </c>
      <c r="AF199" s="294" t="s">
        <v>969</v>
      </c>
      <c r="AG199" s="294" t="s">
        <v>970</v>
      </c>
      <c r="AH199" s="294" t="s">
        <v>971</v>
      </c>
    </row>
    <row r="200" spans="1:34" ht="18.75" customHeight="1">
      <c r="A200" s="293">
        <v>194</v>
      </c>
      <c r="B200" s="293" t="s">
        <v>199</v>
      </c>
      <c r="C200" s="293" t="s">
        <v>1050</v>
      </c>
      <c r="D200" s="293" t="s">
        <v>804</v>
      </c>
      <c r="E200" s="293" t="s">
        <v>678</v>
      </c>
      <c r="F200" s="301" t="s">
        <v>688</v>
      </c>
      <c r="G200" s="301" t="s">
        <v>680</v>
      </c>
      <c r="H200" s="301" t="s">
        <v>643</v>
      </c>
      <c r="I200" s="300" t="s">
        <v>1078</v>
      </c>
      <c r="J200" s="300" t="s">
        <v>688</v>
      </c>
      <c r="K200" s="299" t="s">
        <v>1079</v>
      </c>
      <c r="L200" s="293">
        <v>2016</v>
      </c>
      <c r="M200" s="298" t="s">
        <v>673</v>
      </c>
      <c r="N200" s="303" t="s">
        <v>673</v>
      </c>
      <c r="O200" s="297" t="s">
        <v>673</v>
      </c>
      <c r="P200" s="296" t="s">
        <v>673</v>
      </c>
      <c r="Q200" s="296" t="s">
        <v>673</v>
      </c>
      <c r="R200" s="296" t="s">
        <v>673</v>
      </c>
      <c r="S200" s="296" t="s">
        <v>673</v>
      </c>
      <c r="T200" s="296" t="s">
        <v>673</v>
      </c>
      <c r="U200" s="296" t="s">
        <v>673</v>
      </c>
      <c r="V200" s="296">
        <v>575040.6713821548</v>
      </c>
      <c r="W200" s="296">
        <v>406567.01037731807</v>
      </c>
      <c r="X200" s="296" t="s">
        <v>673</v>
      </c>
      <c r="Y200" s="295" t="s">
        <v>674</v>
      </c>
      <c r="Z200" s="295" t="s">
        <v>674</v>
      </c>
      <c r="AA200" s="295" t="s">
        <v>673</v>
      </c>
      <c r="AB200" s="295" t="s">
        <v>673</v>
      </c>
      <c r="AC200" s="295" t="s">
        <v>673</v>
      </c>
      <c r="AD200" s="295" t="s">
        <v>673</v>
      </c>
      <c r="AE200" s="295" t="s">
        <v>673</v>
      </c>
      <c r="AF200" s="294" t="s">
        <v>969</v>
      </c>
      <c r="AG200" s="294" t="s">
        <v>970</v>
      </c>
      <c r="AH200" s="294" t="s">
        <v>971</v>
      </c>
    </row>
    <row r="201" spans="1:34" ht="18.75" customHeight="1">
      <c r="A201" s="293">
        <v>195</v>
      </c>
      <c r="B201" s="293" t="s">
        <v>199</v>
      </c>
      <c r="C201" s="293" t="s">
        <v>1050</v>
      </c>
      <c r="D201" s="293" t="s">
        <v>804</v>
      </c>
      <c r="E201" s="293" t="s">
        <v>678</v>
      </c>
      <c r="F201" s="301" t="s">
        <v>689</v>
      </c>
      <c r="G201" s="301" t="s">
        <v>680</v>
      </c>
      <c r="H201" s="301" t="s">
        <v>643</v>
      </c>
      <c r="I201" s="300" t="s">
        <v>1078</v>
      </c>
      <c r="J201" s="300" t="s">
        <v>689</v>
      </c>
      <c r="K201" s="299" t="s">
        <v>1079</v>
      </c>
      <c r="L201" s="293">
        <v>2016</v>
      </c>
      <c r="M201" s="298" t="s">
        <v>673</v>
      </c>
      <c r="N201" s="303" t="s">
        <v>673</v>
      </c>
      <c r="O201" s="297">
        <v>50429.153253066499</v>
      </c>
      <c r="P201" s="296">
        <v>53498.987089122304</v>
      </c>
      <c r="Q201" s="296">
        <v>8592.2337059090751</v>
      </c>
      <c r="R201" s="296">
        <v>6613.9785658308574</v>
      </c>
      <c r="S201" s="296">
        <v>54566.79134046434</v>
      </c>
      <c r="T201" s="296">
        <v>56203.795080678283</v>
      </c>
      <c r="U201" s="296">
        <v>57327.870982291861</v>
      </c>
      <c r="V201" s="296">
        <v>216695.24417346204</v>
      </c>
      <c r="W201" s="296">
        <v>151059.96804957898</v>
      </c>
      <c r="X201" s="296">
        <v>9965.5313962119981</v>
      </c>
      <c r="Y201" s="295" t="s">
        <v>674</v>
      </c>
      <c r="Z201" s="295" t="s">
        <v>674</v>
      </c>
      <c r="AA201" s="295">
        <v>650085.73252038611</v>
      </c>
      <c r="AB201" s="295" t="s">
        <v>673</v>
      </c>
      <c r="AC201" s="295" t="s">
        <v>673</v>
      </c>
      <c r="AD201" s="295" t="s">
        <v>673</v>
      </c>
      <c r="AE201" s="295" t="s">
        <v>673</v>
      </c>
      <c r="AF201" s="294" t="s">
        <v>969</v>
      </c>
      <c r="AG201" s="294" t="s">
        <v>970</v>
      </c>
      <c r="AH201" s="294" t="s">
        <v>971</v>
      </c>
    </row>
    <row r="202" spans="1:34" ht="18.75" customHeight="1">
      <c r="A202" s="293">
        <v>196</v>
      </c>
      <c r="B202" s="293" t="s">
        <v>199</v>
      </c>
      <c r="C202" s="293" t="s">
        <v>1050</v>
      </c>
      <c r="D202" s="293" t="s">
        <v>804</v>
      </c>
      <c r="E202" s="293" t="s">
        <v>678</v>
      </c>
      <c r="F202" s="301" t="s">
        <v>692</v>
      </c>
      <c r="G202" s="301" t="s">
        <v>680</v>
      </c>
      <c r="H202" s="301" t="s">
        <v>643</v>
      </c>
      <c r="I202" s="300" t="s">
        <v>1078</v>
      </c>
      <c r="J202" s="300" t="s">
        <v>692</v>
      </c>
      <c r="K202" s="299" t="s">
        <v>1079</v>
      </c>
      <c r="L202" s="293">
        <v>2016</v>
      </c>
      <c r="M202" s="298" t="s">
        <v>673</v>
      </c>
      <c r="N202" s="303" t="s">
        <v>673</v>
      </c>
      <c r="O202" s="297">
        <v>35594.228499518198</v>
      </c>
      <c r="P202" s="296">
        <v>38541.246805183866</v>
      </c>
      <c r="Q202" s="296">
        <v>6445.4037871801174</v>
      </c>
      <c r="R202" s="296">
        <v>4913.3479691620523</v>
      </c>
      <c r="S202" s="296">
        <v>38514.68276120448</v>
      </c>
      <c r="T202" s="296">
        <v>39670.123244040617</v>
      </c>
      <c r="U202" s="296">
        <v>40463.525708921436</v>
      </c>
      <c r="V202" s="296">
        <v>136828.47988703841</v>
      </c>
      <c r="W202" s="296">
        <v>95609.860954446704</v>
      </c>
      <c r="X202" s="296">
        <v>6714.3577985421416</v>
      </c>
      <c r="Y202" s="295" t="s">
        <v>674</v>
      </c>
      <c r="Z202" s="295" t="s">
        <v>674</v>
      </c>
      <c r="AA202" s="295">
        <v>410485.43966111523</v>
      </c>
      <c r="AB202" s="295" t="s">
        <v>673</v>
      </c>
      <c r="AC202" s="295" t="s">
        <v>673</v>
      </c>
      <c r="AD202" s="295" t="s">
        <v>673</v>
      </c>
      <c r="AE202" s="295" t="s">
        <v>673</v>
      </c>
      <c r="AF202" s="294" t="s">
        <v>969</v>
      </c>
      <c r="AG202" s="294" t="s">
        <v>970</v>
      </c>
      <c r="AH202" s="294" t="s">
        <v>971</v>
      </c>
    </row>
    <row r="203" spans="1:34" ht="18.75" customHeight="1">
      <c r="A203" s="293">
        <v>197</v>
      </c>
      <c r="B203" s="293" t="s">
        <v>199</v>
      </c>
      <c r="C203" s="293" t="s">
        <v>1050</v>
      </c>
      <c r="D203" s="293" t="s">
        <v>804</v>
      </c>
      <c r="E203" s="293" t="s">
        <v>678</v>
      </c>
      <c r="F203" s="301" t="s">
        <v>693</v>
      </c>
      <c r="G203" s="301" t="s">
        <v>680</v>
      </c>
      <c r="H203" s="301" t="s">
        <v>643</v>
      </c>
      <c r="I203" s="300" t="s">
        <v>1078</v>
      </c>
      <c r="J203" s="300" t="s">
        <v>693</v>
      </c>
      <c r="K203" s="299" t="s">
        <v>1079</v>
      </c>
      <c r="L203" s="293">
        <v>2016</v>
      </c>
      <c r="M203" s="298" t="s">
        <v>673</v>
      </c>
      <c r="N203" s="303" t="s">
        <v>673</v>
      </c>
      <c r="O203" s="297">
        <v>269178268.39276809</v>
      </c>
      <c r="P203" s="296">
        <v>596048410.34725893</v>
      </c>
      <c r="Q203" s="296">
        <v>198575671.03192362</v>
      </c>
      <c r="R203" s="296">
        <v>167498880.86639827</v>
      </c>
      <c r="S203" s="296">
        <v>293195093.88078821</v>
      </c>
      <c r="T203" s="296">
        <v>301990946.69721192</v>
      </c>
      <c r="U203" s="296">
        <v>308030765.63115609</v>
      </c>
      <c r="V203" s="296">
        <v>1017565788.8855505</v>
      </c>
      <c r="W203" s="296">
        <v>700985669.53869808</v>
      </c>
      <c r="X203" s="296">
        <v>150310598.38296181</v>
      </c>
      <c r="Y203" s="295" t="s">
        <v>674</v>
      </c>
      <c r="Z203" s="295" t="s">
        <v>674</v>
      </c>
      <c r="AA203" s="295">
        <v>3052697366.6566515</v>
      </c>
      <c r="AB203" s="295">
        <v>771742941.66576505</v>
      </c>
      <c r="AC203" s="295">
        <v>639434020.03793073</v>
      </c>
      <c r="AD203" s="295">
        <v>447899580.36475652</v>
      </c>
      <c r="AE203" s="295">
        <v>944880043.31611216</v>
      </c>
      <c r="AF203" s="294" t="s">
        <v>969</v>
      </c>
      <c r="AG203" s="294" t="s">
        <v>970</v>
      </c>
      <c r="AH203" s="294" t="s">
        <v>971</v>
      </c>
    </row>
    <row r="204" spans="1:34" ht="18.75" customHeight="1">
      <c r="A204" s="293">
        <v>198</v>
      </c>
      <c r="B204" s="293" t="s">
        <v>199</v>
      </c>
      <c r="C204" s="293" t="s">
        <v>1050</v>
      </c>
      <c r="D204" s="293" t="s">
        <v>804</v>
      </c>
      <c r="E204" s="293" t="s">
        <v>678</v>
      </c>
      <c r="F204" s="301" t="s">
        <v>694</v>
      </c>
      <c r="G204" s="301" t="s">
        <v>680</v>
      </c>
      <c r="H204" s="301" t="s">
        <v>643</v>
      </c>
      <c r="I204" s="300" t="s">
        <v>1078</v>
      </c>
      <c r="J204" s="300" t="s">
        <v>694</v>
      </c>
      <c r="K204" s="299" t="s">
        <v>1079</v>
      </c>
      <c r="L204" s="293">
        <v>2016</v>
      </c>
      <c r="M204" s="298" t="s">
        <v>673</v>
      </c>
      <c r="N204" s="303" t="s">
        <v>673</v>
      </c>
      <c r="O204" s="297">
        <v>198143729.81560633</v>
      </c>
      <c r="P204" s="296">
        <v>406742864.0415616</v>
      </c>
      <c r="Q204" s="296">
        <v>137214347.02700183</v>
      </c>
      <c r="R204" s="296">
        <v>111185650.6523858</v>
      </c>
      <c r="S204" s="296">
        <v>215822658.38937628</v>
      </c>
      <c r="T204" s="296">
        <v>222297338.14105761</v>
      </c>
      <c r="U204" s="296">
        <v>226743284.90387872</v>
      </c>
      <c r="V204" s="296">
        <v>627209494.50351882</v>
      </c>
      <c r="W204" s="296">
        <v>432341611.03345257</v>
      </c>
      <c r="X204" s="296">
        <v>103596628.26634799</v>
      </c>
      <c r="Y204" s="295" t="s">
        <v>674</v>
      </c>
      <c r="Z204" s="295" t="s">
        <v>674</v>
      </c>
      <c r="AA204" s="295">
        <v>1881628483.5105565</v>
      </c>
      <c r="AB204" s="295">
        <v>549369161.19951749</v>
      </c>
      <c r="AC204" s="295">
        <v>456524562.59531492</v>
      </c>
      <c r="AD204" s="295">
        <v>321591049.69806468</v>
      </c>
      <c r="AE204" s="295">
        <v>675832209.59890509</v>
      </c>
      <c r="AF204" s="294" t="s">
        <v>969</v>
      </c>
      <c r="AG204" s="294" t="s">
        <v>970</v>
      </c>
      <c r="AH204" s="294" t="s">
        <v>971</v>
      </c>
    </row>
    <row r="205" spans="1:34" ht="18.75" customHeight="1">
      <c r="A205" s="293">
        <v>199</v>
      </c>
      <c r="B205" s="293" t="s">
        <v>199</v>
      </c>
      <c r="C205" s="293" t="s">
        <v>1050</v>
      </c>
      <c r="D205" s="293" t="s">
        <v>804</v>
      </c>
      <c r="E205" s="293" t="s">
        <v>678</v>
      </c>
      <c r="F205" s="301" t="s">
        <v>695</v>
      </c>
      <c r="G205" s="301" t="s">
        <v>680</v>
      </c>
      <c r="H205" s="301" t="s">
        <v>643</v>
      </c>
      <c r="I205" s="300" t="s">
        <v>1078</v>
      </c>
      <c r="J205" s="300" t="s">
        <v>695</v>
      </c>
      <c r="K205" s="299" t="s">
        <v>1079</v>
      </c>
      <c r="L205" s="293">
        <v>2016</v>
      </c>
      <c r="M205" s="298" t="s">
        <v>673</v>
      </c>
      <c r="N205" s="303" t="s">
        <v>673</v>
      </c>
      <c r="O205" s="297" t="s">
        <v>673</v>
      </c>
      <c r="P205" s="296" t="s">
        <v>673</v>
      </c>
      <c r="Q205" s="296" t="s">
        <v>673</v>
      </c>
      <c r="R205" s="296" t="s">
        <v>673</v>
      </c>
      <c r="S205" s="296" t="s">
        <v>673</v>
      </c>
      <c r="T205" s="296" t="s">
        <v>673</v>
      </c>
      <c r="U205" s="296" t="s">
        <v>673</v>
      </c>
      <c r="V205" s="296">
        <v>11987960.476642199</v>
      </c>
      <c r="W205" s="296">
        <v>8639987.6020679921</v>
      </c>
      <c r="X205" s="296" t="s">
        <v>673</v>
      </c>
      <c r="Y205" s="295" t="s">
        <v>674</v>
      </c>
      <c r="Z205" s="295" t="s">
        <v>674</v>
      </c>
      <c r="AA205" s="295" t="s">
        <v>673</v>
      </c>
      <c r="AB205" s="295" t="s">
        <v>673</v>
      </c>
      <c r="AC205" s="295" t="s">
        <v>673</v>
      </c>
      <c r="AD205" s="295" t="s">
        <v>673</v>
      </c>
      <c r="AE205" s="295" t="s">
        <v>673</v>
      </c>
      <c r="AF205" s="294" t="s">
        <v>969</v>
      </c>
      <c r="AG205" s="294" t="s">
        <v>970</v>
      </c>
      <c r="AH205" s="294" t="s">
        <v>971</v>
      </c>
    </row>
    <row r="206" spans="1:34" ht="18.75" customHeight="1">
      <c r="A206" s="293">
        <v>200</v>
      </c>
      <c r="B206" s="293" t="s">
        <v>199</v>
      </c>
      <c r="C206" s="293" t="s">
        <v>1050</v>
      </c>
      <c r="D206" s="293" t="s">
        <v>804</v>
      </c>
      <c r="E206" s="293" t="s">
        <v>678</v>
      </c>
      <c r="F206" s="301" t="s">
        <v>696</v>
      </c>
      <c r="G206" s="301" t="s">
        <v>680</v>
      </c>
      <c r="H206" s="301" t="s">
        <v>643</v>
      </c>
      <c r="I206" s="300" t="s">
        <v>1078</v>
      </c>
      <c r="J206" s="300" t="s">
        <v>696</v>
      </c>
      <c r="K206" s="299" t="s">
        <v>1079</v>
      </c>
      <c r="L206" s="293">
        <v>2016</v>
      </c>
      <c r="M206" s="298" t="s">
        <v>673</v>
      </c>
      <c r="N206" s="303" t="s">
        <v>673</v>
      </c>
      <c r="O206" s="297" t="s">
        <v>673</v>
      </c>
      <c r="P206" s="296" t="s">
        <v>673</v>
      </c>
      <c r="Q206" s="296" t="s">
        <v>673</v>
      </c>
      <c r="R206" s="296" t="s">
        <v>673</v>
      </c>
      <c r="S206" s="296" t="s">
        <v>673</v>
      </c>
      <c r="T206" s="296" t="s">
        <v>673</v>
      </c>
      <c r="U206" s="296" t="s">
        <v>673</v>
      </c>
      <c r="V206" s="296">
        <v>6550567.4061060473</v>
      </c>
      <c r="W206" s="296">
        <v>4631402.1583452942</v>
      </c>
      <c r="X206" s="296" t="s">
        <v>673</v>
      </c>
      <c r="Y206" s="295" t="s">
        <v>674</v>
      </c>
      <c r="Z206" s="295" t="s">
        <v>674</v>
      </c>
      <c r="AA206" s="295" t="s">
        <v>673</v>
      </c>
      <c r="AB206" s="295" t="s">
        <v>673</v>
      </c>
      <c r="AC206" s="295" t="s">
        <v>673</v>
      </c>
      <c r="AD206" s="295" t="s">
        <v>673</v>
      </c>
      <c r="AE206" s="295" t="s">
        <v>673</v>
      </c>
      <c r="AF206" s="294" t="s">
        <v>969</v>
      </c>
      <c r="AG206" s="294" t="s">
        <v>970</v>
      </c>
      <c r="AH206" s="294" t="s">
        <v>971</v>
      </c>
    </row>
    <row r="207" spans="1:34" ht="18.75" customHeight="1">
      <c r="A207" s="293">
        <v>201</v>
      </c>
      <c r="B207" s="293" t="s">
        <v>199</v>
      </c>
      <c r="C207" s="293" t="s">
        <v>1050</v>
      </c>
      <c r="D207" s="293" t="s">
        <v>927</v>
      </c>
      <c r="E207" s="293" t="s">
        <v>667</v>
      </c>
      <c r="F207" s="301" t="s">
        <v>668</v>
      </c>
      <c r="G207" s="301" t="s">
        <v>766</v>
      </c>
      <c r="H207" s="301" t="s">
        <v>643</v>
      </c>
      <c r="I207" s="300" t="s">
        <v>1080</v>
      </c>
      <c r="J207" s="300" t="s">
        <v>671</v>
      </c>
      <c r="K207" s="299" t="s">
        <v>1079</v>
      </c>
      <c r="L207" s="293"/>
      <c r="M207" s="298"/>
      <c r="N207" s="303"/>
      <c r="O207" s="297"/>
      <c r="P207" s="296" t="s">
        <v>673</v>
      </c>
      <c r="Q207" s="296" t="s">
        <v>673</v>
      </c>
      <c r="R207" s="296" t="s">
        <v>673</v>
      </c>
      <c r="S207" s="296"/>
      <c r="T207" s="296"/>
      <c r="U207" s="296"/>
      <c r="V207" s="296">
        <v>28309.51801406579</v>
      </c>
      <c r="W207" s="296">
        <v>19501.998451757834</v>
      </c>
      <c r="X207" s="296" t="s">
        <v>673</v>
      </c>
      <c r="Y207" s="295" t="s">
        <v>674</v>
      </c>
      <c r="Z207" s="295" t="s">
        <v>674</v>
      </c>
      <c r="AA207" s="295" t="s">
        <v>673</v>
      </c>
      <c r="AB207" s="295" t="s">
        <v>673</v>
      </c>
      <c r="AC207" s="295" t="s">
        <v>673</v>
      </c>
      <c r="AD207" s="295" t="s">
        <v>673</v>
      </c>
      <c r="AE207" s="295" t="s">
        <v>673</v>
      </c>
      <c r="AF207" s="294" t="s">
        <v>990</v>
      </c>
      <c r="AG207" s="294" t="s">
        <v>1081</v>
      </c>
      <c r="AH207" s="294"/>
    </row>
    <row r="208" spans="1:34" ht="18.75" customHeight="1">
      <c r="A208" s="293">
        <v>202</v>
      </c>
      <c r="B208" s="293" t="s">
        <v>199</v>
      </c>
      <c r="C208" s="293" t="s">
        <v>1050</v>
      </c>
      <c r="D208" s="293" t="s">
        <v>1082</v>
      </c>
      <c r="E208" s="293" t="s">
        <v>1083</v>
      </c>
      <c r="F208" s="301" t="s">
        <v>1084</v>
      </c>
      <c r="G208" s="301" t="s">
        <v>890</v>
      </c>
      <c r="H208" s="301" t="s">
        <v>834</v>
      </c>
      <c r="I208" s="300" t="s">
        <v>2119</v>
      </c>
      <c r="J208" s="300" t="s">
        <v>1086</v>
      </c>
      <c r="K208" s="299" t="s">
        <v>1079</v>
      </c>
      <c r="L208" s="293" t="s">
        <v>813</v>
      </c>
      <c r="M208" s="298" t="s">
        <v>813</v>
      </c>
      <c r="N208" s="303" t="s">
        <v>813</v>
      </c>
      <c r="O208" s="297" t="s">
        <v>813</v>
      </c>
      <c r="P208" s="296">
        <v>1.0832963232547169E-3</v>
      </c>
      <c r="Q208" s="296">
        <v>4.2574520951506133E-4</v>
      </c>
      <c r="R208" s="296">
        <v>2.9575011843026781E-3</v>
      </c>
      <c r="S208" s="296" t="s">
        <v>813</v>
      </c>
      <c r="T208" s="296" t="s">
        <v>813</v>
      </c>
      <c r="U208" s="296" t="s">
        <v>813</v>
      </c>
      <c r="V208" s="296"/>
      <c r="W208" s="296"/>
      <c r="X208" s="296">
        <v>1.9279788149382084E-3</v>
      </c>
      <c r="Y208" s="295"/>
      <c r="Z208" s="295"/>
      <c r="AA208" s="295" t="s">
        <v>813</v>
      </c>
      <c r="AB208" s="295" t="s">
        <v>813</v>
      </c>
      <c r="AC208" s="295" t="s">
        <v>813</v>
      </c>
      <c r="AD208" s="295" t="s">
        <v>813</v>
      </c>
      <c r="AE208" s="295" t="s">
        <v>813</v>
      </c>
      <c r="AF208" s="294"/>
      <c r="AG208" s="294"/>
      <c r="AH208" s="294"/>
    </row>
    <row r="209" spans="1:34" ht="18.75" customHeight="1">
      <c r="A209" s="293">
        <v>203</v>
      </c>
      <c r="B209" s="293" t="s">
        <v>199</v>
      </c>
      <c r="C209" s="293" t="s">
        <v>1050</v>
      </c>
      <c r="D209" s="293" t="s">
        <v>927</v>
      </c>
      <c r="E209" s="293" t="s">
        <v>667</v>
      </c>
      <c r="F209" s="301" t="s">
        <v>668</v>
      </c>
      <c r="G209" s="301" t="s">
        <v>766</v>
      </c>
      <c r="H209" s="301" t="s">
        <v>643</v>
      </c>
      <c r="I209" s="300" t="s">
        <v>2120</v>
      </c>
      <c r="J209" s="300" t="s">
        <v>671</v>
      </c>
      <c r="K209" s="299" t="s">
        <v>1079</v>
      </c>
      <c r="L209" s="293">
        <v>2016</v>
      </c>
      <c r="M209" s="298" t="s">
        <v>673</v>
      </c>
      <c r="N209" s="303" t="s">
        <v>673</v>
      </c>
      <c r="O209" s="297">
        <v>10905.619195030389</v>
      </c>
      <c r="P209" s="296">
        <v>17389.87374387946</v>
      </c>
      <c r="Q209" s="296">
        <v>3157.1845870768757</v>
      </c>
      <c r="R209" s="296">
        <v>6.1700899762576929E-2</v>
      </c>
      <c r="S209" s="296">
        <v>11878.648535807903</v>
      </c>
      <c r="T209" s="296">
        <v>12235.007991882141</v>
      </c>
      <c r="U209" s="296">
        <v>12479.70815171978</v>
      </c>
      <c r="V209" s="296"/>
      <c r="W209" s="296"/>
      <c r="X209" s="296">
        <v>4.8797306631223801E-2</v>
      </c>
      <c r="Y209" s="295"/>
      <c r="Z209" s="295"/>
      <c r="AA209" s="295">
        <v>0</v>
      </c>
      <c r="AB209" s="295">
        <v>3059.3312221700794</v>
      </c>
      <c r="AC209" s="295">
        <v>2765.7010254156012</v>
      </c>
      <c r="AD209" s="295">
        <v>3125.1262950939386</v>
      </c>
      <c r="AE209" s="295">
        <v>6174.1881800665242</v>
      </c>
      <c r="AF209" s="294"/>
      <c r="AG209" s="294"/>
      <c r="AH209" s="294"/>
    </row>
    <row r="210" spans="1:34" ht="18.75" customHeight="1">
      <c r="A210" s="293">
        <v>204</v>
      </c>
      <c r="B210" s="293" t="s">
        <v>199</v>
      </c>
      <c r="C210" s="293" t="s">
        <v>1050</v>
      </c>
      <c r="D210" s="293" t="s">
        <v>1082</v>
      </c>
      <c r="E210" s="293" t="s">
        <v>1083</v>
      </c>
      <c r="F210" s="301" t="s">
        <v>1084</v>
      </c>
      <c r="G210" s="301" t="s">
        <v>890</v>
      </c>
      <c r="H210" s="301" t="s">
        <v>834</v>
      </c>
      <c r="I210" s="300" t="s">
        <v>1085</v>
      </c>
      <c r="J210" s="300" t="s">
        <v>1086</v>
      </c>
      <c r="K210" s="299" t="s">
        <v>1079</v>
      </c>
      <c r="L210" s="297" t="s">
        <v>813</v>
      </c>
      <c r="M210" s="297" t="s">
        <v>813</v>
      </c>
      <c r="N210" s="297" t="s">
        <v>813</v>
      </c>
      <c r="O210" s="297" t="s">
        <v>813</v>
      </c>
      <c r="P210" s="297">
        <v>1.0832963232547169E-3</v>
      </c>
      <c r="Q210" s="303">
        <v>4.2574520951506133E-4</v>
      </c>
      <c r="R210" s="303">
        <v>3.3145155278913242E-4</v>
      </c>
      <c r="S210" s="296" t="s">
        <v>813</v>
      </c>
      <c r="T210" s="296" t="s">
        <v>813</v>
      </c>
      <c r="U210" s="296" t="s">
        <v>813</v>
      </c>
      <c r="V210" s="296" t="s">
        <v>837</v>
      </c>
      <c r="W210" s="296" t="s">
        <v>837</v>
      </c>
      <c r="X210" s="303">
        <v>1.7738225774286E-4</v>
      </c>
      <c r="Y210" s="295" t="s">
        <v>674</v>
      </c>
      <c r="Z210" s="295" t="s">
        <v>674</v>
      </c>
      <c r="AA210" s="295" t="s">
        <v>813</v>
      </c>
      <c r="AB210" s="295" t="s">
        <v>813</v>
      </c>
      <c r="AC210" s="295" t="s">
        <v>813</v>
      </c>
      <c r="AD210" s="295" t="s">
        <v>813</v>
      </c>
      <c r="AE210" s="295" t="s">
        <v>813</v>
      </c>
      <c r="AF210" s="294" t="s">
        <v>902</v>
      </c>
      <c r="AG210" s="294"/>
      <c r="AH210" s="294"/>
    </row>
    <row r="211" spans="1:34" ht="18.75" customHeight="1">
      <c r="A211" s="293">
        <v>205</v>
      </c>
      <c r="B211" s="293" t="s">
        <v>199</v>
      </c>
      <c r="C211" s="293" t="s">
        <v>1050</v>
      </c>
      <c r="D211" s="293" t="s">
        <v>1082</v>
      </c>
      <c r="E211" s="293" t="s">
        <v>1083</v>
      </c>
      <c r="F211" s="301" t="s">
        <v>1087</v>
      </c>
      <c r="G211" s="301" t="s">
        <v>890</v>
      </c>
      <c r="H211" s="301" t="s">
        <v>834</v>
      </c>
      <c r="I211" s="300" t="s">
        <v>1085</v>
      </c>
      <c r="J211" s="300" t="s">
        <v>1088</v>
      </c>
      <c r="K211" s="299" t="s">
        <v>1079</v>
      </c>
      <c r="L211" s="297" t="s">
        <v>813</v>
      </c>
      <c r="M211" s="297" t="s">
        <v>813</v>
      </c>
      <c r="N211" s="297" t="s">
        <v>813</v>
      </c>
      <c r="O211" s="297" t="s">
        <v>813</v>
      </c>
      <c r="P211" s="297">
        <v>4.885865781782601E-3</v>
      </c>
      <c r="Q211" s="303">
        <v>3.4245629903266244E-3</v>
      </c>
      <c r="R211" s="303">
        <v>2.9575011843026781E-3</v>
      </c>
      <c r="S211" s="296" t="s">
        <v>813</v>
      </c>
      <c r="T211" s="296" t="s">
        <v>813</v>
      </c>
      <c r="U211" s="296" t="s">
        <v>813</v>
      </c>
      <c r="V211" s="296" t="s">
        <v>837</v>
      </c>
      <c r="W211" s="296" t="s">
        <v>837</v>
      </c>
      <c r="X211" s="303">
        <v>1.9279788149382084E-3</v>
      </c>
      <c r="Y211" s="295" t="s">
        <v>674</v>
      </c>
      <c r="Z211" s="295" t="s">
        <v>674</v>
      </c>
      <c r="AA211" s="295" t="s">
        <v>813</v>
      </c>
      <c r="AB211" s="295" t="s">
        <v>813</v>
      </c>
      <c r="AC211" s="295" t="s">
        <v>813</v>
      </c>
      <c r="AD211" s="295" t="s">
        <v>813</v>
      </c>
      <c r="AE211" s="295" t="s">
        <v>813</v>
      </c>
      <c r="AF211" s="294" t="s">
        <v>902</v>
      </c>
      <c r="AG211" s="294"/>
      <c r="AH211" s="294"/>
    </row>
    <row r="212" spans="1:34" ht="18.75" customHeight="1">
      <c r="A212" s="293">
        <v>206</v>
      </c>
      <c r="B212" s="293" t="s">
        <v>199</v>
      </c>
      <c r="C212" s="293" t="s">
        <v>1050</v>
      </c>
      <c r="D212" s="293" t="s">
        <v>1082</v>
      </c>
      <c r="E212" s="293" t="s">
        <v>1083</v>
      </c>
      <c r="F212" s="301" t="s">
        <v>1089</v>
      </c>
      <c r="G212" s="301" t="s">
        <v>890</v>
      </c>
      <c r="H212" s="301" t="s">
        <v>834</v>
      </c>
      <c r="I212" s="300" t="s">
        <v>1085</v>
      </c>
      <c r="J212" s="300" t="s">
        <v>1090</v>
      </c>
      <c r="K212" s="299" t="s">
        <v>1079</v>
      </c>
      <c r="L212" s="297" t="s">
        <v>813</v>
      </c>
      <c r="M212" s="297" t="s">
        <v>673</v>
      </c>
      <c r="N212" s="297" t="s">
        <v>673</v>
      </c>
      <c r="O212" s="297" t="s">
        <v>673</v>
      </c>
      <c r="P212" s="297" t="s">
        <v>673</v>
      </c>
      <c r="Q212" s="303" t="s">
        <v>673</v>
      </c>
      <c r="R212" s="303" t="s">
        <v>673</v>
      </c>
      <c r="S212" s="296" t="s">
        <v>673</v>
      </c>
      <c r="T212" s="296" t="s">
        <v>673</v>
      </c>
      <c r="U212" s="296" t="s">
        <v>673</v>
      </c>
      <c r="V212" s="296" t="s">
        <v>837</v>
      </c>
      <c r="W212" s="296" t="s">
        <v>837</v>
      </c>
      <c r="X212" s="303" t="s">
        <v>673</v>
      </c>
      <c r="Y212" s="295" t="s">
        <v>674</v>
      </c>
      <c r="Z212" s="295" t="s">
        <v>674</v>
      </c>
      <c r="AA212" s="295" t="s">
        <v>673</v>
      </c>
      <c r="AB212" s="295" t="s">
        <v>673</v>
      </c>
      <c r="AC212" s="295" t="s">
        <v>673</v>
      </c>
      <c r="AD212" s="295" t="s">
        <v>673</v>
      </c>
      <c r="AE212" s="295" t="s">
        <v>673</v>
      </c>
      <c r="AF212" s="294" t="s">
        <v>902</v>
      </c>
      <c r="AG212" s="294"/>
      <c r="AH212" s="294"/>
    </row>
    <row r="213" spans="1:34" ht="18.75" customHeight="1">
      <c r="A213" s="293">
        <v>207</v>
      </c>
      <c r="B213" s="293" t="s">
        <v>199</v>
      </c>
      <c r="C213" s="293" t="s">
        <v>1050</v>
      </c>
      <c r="D213" s="293" t="s">
        <v>1082</v>
      </c>
      <c r="E213" s="293" t="s">
        <v>906</v>
      </c>
      <c r="F213" s="301" t="s">
        <v>1091</v>
      </c>
      <c r="G213" s="301" t="s">
        <v>907</v>
      </c>
      <c r="H213" s="301" t="s">
        <v>834</v>
      </c>
      <c r="I213" s="300" t="s">
        <v>1092</v>
      </c>
      <c r="J213" s="300" t="s">
        <v>1093</v>
      </c>
      <c r="K213" s="299" t="s">
        <v>1079</v>
      </c>
      <c r="L213" s="297" t="s">
        <v>813</v>
      </c>
      <c r="M213" s="297" t="s">
        <v>813</v>
      </c>
      <c r="N213" s="297" t="s">
        <v>813</v>
      </c>
      <c r="O213" s="297" t="s">
        <v>813</v>
      </c>
      <c r="P213" s="297">
        <v>3.2951949258449762E-5</v>
      </c>
      <c r="Q213" s="297">
        <v>2.6571569414071616E-5</v>
      </c>
      <c r="R213" s="297">
        <v>5.2587725222100739E-5</v>
      </c>
      <c r="S213" s="297" t="s">
        <v>813</v>
      </c>
      <c r="T213" s="297" t="s">
        <v>813</v>
      </c>
      <c r="U213" s="297" t="s">
        <v>813</v>
      </c>
      <c r="V213" s="297" t="s">
        <v>674</v>
      </c>
      <c r="W213" s="297" t="s">
        <v>674</v>
      </c>
      <c r="X213" s="297">
        <v>3.2352147152870562E-5</v>
      </c>
      <c r="Y213" s="295" t="s">
        <v>674</v>
      </c>
      <c r="Z213" s="295" t="s">
        <v>674</v>
      </c>
      <c r="AA213" s="295" t="s">
        <v>813</v>
      </c>
      <c r="AB213" s="295" t="s">
        <v>813</v>
      </c>
      <c r="AC213" s="295" t="s">
        <v>813</v>
      </c>
      <c r="AD213" s="295" t="s">
        <v>813</v>
      </c>
      <c r="AE213" s="295" t="s">
        <v>813</v>
      </c>
      <c r="AF213" s="294" t="s">
        <v>1094</v>
      </c>
      <c r="AG213" s="294"/>
      <c r="AH213" s="294"/>
    </row>
    <row r="214" spans="1:34" ht="18.75" customHeight="1">
      <c r="A214" s="293">
        <v>208</v>
      </c>
      <c r="B214" s="293" t="s">
        <v>199</v>
      </c>
      <c r="C214" s="293" t="s">
        <v>1050</v>
      </c>
      <c r="D214" s="293" t="s">
        <v>1082</v>
      </c>
      <c r="E214" s="293" t="s">
        <v>906</v>
      </c>
      <c r="F214" s="301" t="s">
        <v>1095</v>
      </c>
      <c r="G214" s="301" t="s">
        <v>907</v>
      </c>
      <c r="H214" s="301" t="s">
        <v>834</v>
      </c>
      <c r="I214" s="300" t="s">
        <v>1092</v>
      </c>
      <c r="J214" s="300" t="s">
        <v>1093</v>
      </c>
      <c r="K214" s="299" t="s">
        <v>1079</v>
      </c>
      <c r="L214" s="297" t="s">
        <v>813</v>
      </c>
      <c r="M214" s="297" t="s">
        <v>813</v>
      </c>
      <c r="N214" s="297" t="s">
        <v>813</v>
      </c>
      <c r="O214" s="297" t="s">
        <v>813</v>
      </c>
      <c r="P214" s="297">
        <v>0.37385810093776262</v>
      </c>
      <c r="Q214" s="297">
        <v>0.56567449721092278</v>
      </c>
      <c r="R214" s="297">
        <v>1.2011205353548091</v>
      </c>
      <c r="S214" s="297" t="s">
        <v>813</v>
      </c>
      <c r="T214" s="297" t="s">
        <v>813</v>
      </c>
      <c r="U214" s="297" t="s">
        <v>813</v>
      </c>
      <c r="V214" s="297" t="s">
        <v>674</v>
      </c>
      <c r="W214" s="297" t="s">
        <v>674</v>
      </c>
      <c r="X214" s="297">
        <v>0.92489341830679506</v>
      </c>
      <c r="Y214" s="295" t="s">
        <v>674</v>
      </c>
      <c r="Z214" s="295" t="s">
        <v>674</v>
      </c>
      <c r="AA214" s="295" t="s">
        <v>813</v>
      </c>
      <c r="AB214" s="295" t="s">
        <v>813</v>
      </c>
      <c r="AC214" s="295" t="s">
        <v>813</v>
      </c>
      <c r="AD214" s="295" t="s">
        <v>813</v>
      </c>
      <c r="AE214" s="295" t="s">
        <v>813</v>
      </c>
      <c r="AF214" s="294" t="s">
        <v>1096</v>
      </c>
      <c r="AG214" s="294"/>
      <c r="AH214" s="294"/>
    </row>
    <row r="215" spans="1:34" ht="18.75" customHeight="1">
      <c r="A215" s="293">
        <v>209</v>
      </c>
      <c r="B215" s="293" t="s">
        <v>199</v>
      </c>
      <c r="C215" s="293" t="s">
        <v>1050</v>
      </c>
      <c r="D215" s="293" t="s">
        <v>1082</v>
      </c>
      <c r="E215" s="293" t="s">
        <v>906</v>
      </c>
      <c r="F215" s="301" t="s">
        <v>1097</v>
      </c>
      <c r="G215" s="301" t="s">
        <v>907</v>
      </c>
      <c r="H215" s="301" t="s">
        <v>834</v>
      </c>
      <c r="I215" s="300" t="s">
        <v>1092</v>
      </c>
      <c r="J215" s="300" t="s">
        <v>1098</v>
      </c>
      <c r="K215" s="299" t="s">
        <v>1079</v>
      </c>
      <c r="L215" s="297" t="s">
        <v>813</v>
      </c>
      <c r="M215" s="297" t="s">
        <v>673</v>
      </c>
      <c r="N215" s="297" t="s">
        <v>673</v>
      </c>
      <c r="O215" s="297" t="s">
        <v>673</v>
      </c>
      <c r="P215" s="297" t="s">
        <v>673</v>
      </c>
      <c r="Q215" s="297" t="s">
        <v>673</v>
      </c>
      <c r="R215" s="297" t="s">
        <v>673</v>
      </c>
      <c r="S215" s="297" t="s">
        <v>673</v>
      </c>
      <c r="T215" s="297" t="s">
        <v>673</v>
      </c>
      <c r="U215" s="297" t="s">
        <v>673</v>
      </c>
      <c r="V215" s="297" t="s">
        <v>674</v>
      </c>
      <c r="W215" s="297" t="s">
        <v>674</v>
      </c>
      <c r="X215" s="297" t="s">
        <v>673</v>
      </c>
      <c r="Y215" s="295" t="s">
        <v>674</v>
      </c>
      <c r="Z215" s="295" t="s">
        <v>674</v>
      </c>
      <c r="AA215" s="295" t="s">
        <v>673</v>
      </c>
      <c r="AB215" s="295" t="s">
        <v>673</v>
      </c>
      <c r="AC215" s="295" t="s">
        <v>673</v>
      </c>
      <c r="AD215" s="295" t="s">
        <v>673</v>
      </c>
      <c r="AE215" s="295" t="s">
        <v>673</v>
      </c>
      <c r="AF215" s="294" t="s">
        <v>1099</v>
      </c>
      <c r="AG215" s="294"/>
      <c r="AH215" s="294"/>
    </row>
    <row r="216" spans="1:34" ht="18.75" customHeight="1">
      <c r="A216" s="293">
        <v>210</v>
      </c>
      <c r="B216" s="293" t="s">
        <v>199</v>
      </c>
      <c r="C216" s="293" t="s">
        <v>1050</v>
      </c>
      <c r="D216" s="293" t="s">
        <v>1082</v>
      </c>
      <c r="E216" s="293" t="s">
        <v>1100</v>
      </c>
      <c r="F216" s="301" t="s">
        <v>1091</v>
      </c>
      <c r="G216" s="301" t="s">
        <v>1101</v>
      </c>
      <c r="H216" s="301" t="s">
        <v>834</v>
      </c>
      <c r="I216" s="300" t="s">
        <v>1102</v>
      </c>
      <c r="J216" s="300" t="s">
        <v>1103</v>
      </c>
      <c r="K216" s="299" t="s">
        <v>1079</v>
      </c>
      <c r="L216" s="297" t="s">
        <v>813</v>
      </c>
      <c r="M216" s="297" t="s">
        <v>813</v>
      </c>
      <c r="N216" s="297" t="s">
        <v>813</v>
      </c>
      <c r="O216" s="297" t="s">
        <v>813</v>
      </c>
      <c r="P216" s="297" t="s">
        <v>673</v>
      </c>
      <c r="Q216" s="297" t="s">
        <v>673</v>
      </c>
      <c r="R216" s="297" t="s">
        <v>673</v>
      </c>
      <c r="S216" s="297" t="s">
        <v>813</v>
      </c>
      <c r="T216" s="297" t="s">
        <v>813</v>
      </c>
      <c r="U216" s="297" t="s">
        <v>813</v>
      </c>
      <c r="V216" s="297" t="s">
        <v>674</v>
      </c>
      <c r="W216" s="297" t="s">
        <v>674</v>
      </c>
      <c r="X216" s="297" t="s">
        <v>673</v>
      </c>
      <c r="Y216" s="295" t="s">
        <v>674</v>
      </c>
      <c r="Z216" s="295" t="s">
        <v>674</v>
      </c>
      <c r="AA216" s="295" t="s">
        <v>813</v>
      </c>
      <c r="AB216" s="295" t="s">
        <v>673</v>
      </c>
      <c r="AC216" s="295" t="s">
        <v>673</v>
      </c>
      <c r="AD216" s="295" t="s">
        <v>673</v>
      </c>
      <c r="AE216" s="295" t="s">
        <v>673</v>
      </c>
      <c r="AF216" s="294" t="s">
        <v>1104</v>
      </c>
      <c r="AG216" s="294"/>
      <c r="AH216" s="294"/>
    </row>
    <row r="217" spans="1:34" ht="18.75" customHeight="1">
      <c r="A217" s="293">
        <v>211</v>
      </c>
      <c r="B217" s="293" t="s">
        <v>199</v>
      </c>
      <c r="C217" s="293" t="s">
        <v>1050</v>
      </c>
      <c r="D217" s="293" t="s">
        <v>1082</v>
      </c>
      <c r="E217" s="293" t="s">
        <v>1100</v>
      </c>
      <c r="F217" s="301" t="s">
        <v>1095</v>
      </c>
      <c r="G217" s="301" t="s">
        <v>1101</v>
      </c>
      <c r="H217" s="301" t="s">
        <v>834</v>
      </c>
      <c r="I217" s="300" t="s">
        <v>1102</v>
      </c>
      <c r="J217" s="300" t="s">
        <v>1105</v>
      </c>
      <c r="K217" s="299" t="s">
        <v>1079</v>
      </c>
      <c r="L217" s="297" t="s">
        <v>813</v>
      </c>
      <c r="M217" s="297" t="s">
        <v>813</v>
      </c>
      <c r="N217" s="297" t="s">
        <v>813</v>
      </c>
      <c r="O217" s="297" t="s">
        <v>813</v>
      </c>
      <c r="P217" s="297" t="s">
        <v>673</v>
      </c>
      <c r="Q217" s="297" t="s">
        <v>673</v>
      </c>
      <c r="R217" s="297" t="s">
        <v>673</v>
      </c>
      <c r="S217" s="297" t="s">
        <v>813</v>
      </c>
      <c r="T217" s="297">
        <v>7.51</v>
      </c>
      <c r="U217" s="297">
        <v>6758.57</v>
      </c>
      <c r="V217" s="297" t="s">
        <v>674</v>
      </c>
      <c r="W217" s="297" t="s">
        <v>674</v>
      </c>
      <c r="X217" s="297" t="s">
        <v>673</v>
      </c>
      <c r="Y217" s="295" t="s">
        <v>674</v>
      </c>
      <c r="Z217" s="295" t="s">
        <v>674</v>
      </c>
      <c r="AA217" s="295" t="e">
        <v>#VALUE!</v>
      </c>
      <c r="AB217" s="295" t="s">
        <v>673</v>
      </c>
      <c r="AC217" s="295" t="s">
        <v>673</v>
      </c>
      <c r="AD217" s="295" t="s">
        <v>673</v>
      </c>
      <c r="AE217" s="295" t="s">
        <v>673</v>
      </c>
      <c r="AF217" s="294" t="s">
        <v>1104</v>
      </c>
      <c r="AG217" s="294"/>
      <c r="AH217" s="294"/>
    </row>
    <row r="218" spans="1:34" ht="18.75" customHeight="1">
      <c r="A218" s="293">
        <v>212</v>
      </c>
      <c r="B218" s="293" t="s">
        <v>199</v>
      </c>
      <c r="C218" s="293" t="s">
        <v>1050</v>
      </c>
      <c r="D218" s="293" t="s">
        <v>1082</v>
      </c>
      <c r="E218" s="293" t="s">
        <v>1100</v>
      </c>
      <c r="F218" s="301" t="s">
        <v>1097</v>
      </c>
      <c r="G218" s="301" t="s">
        <v>1101</v>
      </c>
      <c r="H218" s="301" t="s">
        <v>834</v>
      </c>
      <c r="I218" s="300" t="s">
        <v>1102</v>
      </c>
      <c r="J218" s="300" t="s">
        <v>1106</v>
      </c>
      <c r="K218" s="299" t="s">
        <v>1079</v>
      </c>
      <c r="L218" s="297" t="s">
        <v>813</v>
      </c>
      <c r="M218" s="297" t="s">
        <v>813</v>
      </c>
      <c r="N218" s="297" t="s">
        <v>813</v>
      </c>
      <c r="O218" s="297" t="s">
        <v>813</v>
      </c>
      <c r="P218" s="297" t="s">
        <v>673</v>
      </c>
      <c r="Q218" s="297" t="s">
        <v>673</v>
      </c>
      <c r="R218" s="297" t="s">
        <v>673</v>
      </c>
      <c r="S218" s="297" t="s">
        <v>813</v>
      </c>
      <c r="T218" s="297" t="s">
        <v>813</v>
      </c>
      <c r="U218" s="297" t="s">
        <v>813</v>
      </c>
      <c r="V218" s="297" t="s">
        <v>674</v>
      </c>
      <c r="W218" s="297" t="s">
        <v>674</v>
      </c>
      <c r="X218" s="297" t="s">
        <v>673</v>
      </c>
      <c r="Y218" s="295" t="s">
        <v>674</v>
      </c>
      <c r="Z218" s="295" t="s">
        <v>674</v>
      </c>
      <c r="AA218" s="295" t="s">
        <v>813</v>
      </c>
      <c r="AB218" s="295" t="s">
        <v>673</v>
      </c>
      <c r="AC218" s="295" t="s">
        <v>673</v>
      </c>
      <c r="AD218" s="295" t="s">
        <v>673</v>
      </c>
      <c r="AE218" s="295" t="s">
        <v>673</v>
      </c>
      <c r="AF218" s="294" t="s">
        <v>1104</v>
      </c>
      <c r="AG218" s="294"/>
      <c r="AH218" s="294"/>
    </row>
    <row r="219" spans="1:34" ht="18.75" customHeight="1">
      <c r="A219" s="293">
        <v>213</v>
      </c>
      <c r="B219" s="293" t="s">
        <v>199</v>
      </c>
      <c r="C219" s="293" t="s">
        <v>1107</v>
      </c>
      <c r="D219" s="293" t="s">
        <v>816</v>
      </c>
      <c r="E219" s="293" t="s">
        <v>804</v>
      </c>
      <c r="F219" s="301" t="s">
        <v>805</v>
      </c>
      <c r="G219" s="301" t="s">
        <v>806</v>
      </c>
      <c r="H219" s="301" t="s">
        <v>643</v>
      </c>
      <c r="I219" s="300" t="s">
        <v>1108</v>
      </c>
      <c r="J219" s="300" t="s">
        <v>1108</v>
      </c>
      <c r="K219" s="299" t="s">
        <v>1079</v>
      </c>
      <c r="L219" s="293">
        <v>2016</v>
      </c>
      <c r="M219" s="304">
        <v>1059</v>
      </c>
      <c r="N219" s="297">
        <v>63650</v>
      </c>
      <c r="O219" s="297">
        <v>1.6637863315003928E-2</v>
      </c>
      <c r="P219" s="303">
        <v>4.4861993410993235E-2</v>
      </c>
      <c r="Q219" s="303">
        <v>1.2070157792166971E-2</v>
      </c>
      <c r="R219" s="303">
        <v>3.9815656644825535E-3</v>
      </c>
      <c r="S219" s="296">
        <v>1.6122418201975765E-2</v>
      </c>
      <c r="T219" s="296">
        <v>1.6606090748035013E-2</v>
      </c>
      <c r="U219" s="296">
        <v>1.6938212562995721E-2</v>
      </c>
      <c r="V219" s="296">
        <v>0.28109068482568289</v>
      </c>
      <c r="W219" s="296">
        <v>0.19363911803621414</v>
      </c>
      <c r="X219" s="303">
        <v>8.1454318483264419E-3</v>
      </c>
      <c r="Y219" s="295">
        <v>195</v>
      </c>
      <c r="Z219" s="295">
        <v>16810</v>
      </c>
      <c r="AA219" s="295">
        <v>1.7102411595581402E-2</v>
      </c>
      <c r="AB219" s="295">
        <v>8.1454318483264419E-3</v>
      </c>
      <c r="AC219" s="295">
        <v>8.1454318483264419E-3</v>
      </c>
      <c r="AD219" s="295">
        <v>8.1454318483264419E-3</v>
      </c>
      <c r="AE219" s="295">
        <v>8.1454318483264419E-3</v>
      </c>
      <c r="AF219" s="294" t="s">
        <v>1109</v>
      </c>
      <c r="AG219" s="294" t="s">
        <v>1110</v>
      </c>
      <c r="AH219" s="294"/>
    </row>
    <row r="220" spans="1:34" ht="18.75" customHeight="1">
      <c r="A220" s="293">
        <v>214</v>
      </c>
      <c r="B220" s="293" t="s">
        <v>199</v>
      </c>
      <c r="C220" s="293" t="s">
        <v>1107</v>
      </c>
      <c r="D220" s="293" t="s">
        <v>1111</v>
      </c>
      <c r="E220" s="293" t="s">
        <v>927</v>
      </c>
      <c r="F220" s="301" t="s">
        <v>805</v>
      </c>
      <c r="G220" s="301" t="s">
        <v>928</v>
      </c>
      <c r="H220" s="301" t="s">
        <v>834</v>
      </c>
      <c r="I220" s="300" t="s">
        <v>1112</v>
      </c>
      <c r="J220" s="300" t="s">
        <v>1113</v>
      </c>
      <c r="K220" s="299" t="s">
        <v>1079</v>
      </c>
      <c r="L220" s="297" t="s">
        <v>813</v>
      </c>
      <c r="M220" s="297" t="s">
        <v>813</v>
      </c>
      <c r="N220" s="297" t="s">
        <v>813</v>
      </c>
      <c r="O220" s="297" t="s">
        <v>813</v>
      </c>
      <c r="P220" s="297">
        <v>0.34782782889893293</v>
      </c>
      <c r="Q220" s="303">
        <v>0.15978713015101081</v>
      </c>
      <c r="R220" s="303">
        <v>6.1700899762576929E-2</v>
      </c>
      <c r="S220" s="296" t="s">
        <v>813</v>
      </c>
      <c r="T220" s="296" t="s">
        <v>813</v>
      </c>
      <c r="U220" s="296" t="s">
        <v>813</v>
      </c>
      <c r="V220" s="296" t="s">
        <v>837</v>
      </c>
      <c r="W220" s="296" t="s">
        <v>837</v>
      </c>
      <c r="X220" s="303">
        <v>4.8797306631223801E-2</v>
      </c>
      <c r="Y220" s="295">
        <v>4478370</v>
      </c>
      <c r="Z220" s="295">
        <v>386058460</v>
      </c>
      <c r="AA220" s="295" t="s">
        <v>813</v>
      </c>
      <c r="AB220" s="295" t="s">
        <v>813</v>
      </c>
      <c r="AC220" s="295" t="s">
        <v>813</v>
      </c>
      <c r="AD220" s="295" t="s">
        <v>813</v>
      </c>
      <c r="AE220" s="295" t="s">
        <v>813</v>
      </c>
      <c r="AF220" s="294" t="s">
        <v>1114</v>
      </c>
      <c r="AG220" s="294"/>
      <c r="AH220" s="294"/>
    </row>
    <row r="221" spans="1:34" ht="18.75" customHeight="1">
      <c r="A221" s="293">
        <v>215</v>
      </c>
      <c r="B221" s="293" t="s">
        <v>199</v>
      </c>
      <c r="C221" s="293" t="s">
        <v>1107</v>
      </c>
      <c r="D221" s="293" t="s">
        <v>1111</v>
      </c>
      <c r="E221" s="293" t="s">
        <v>1115</v>
      </c>
      <c r="F221" s="301" t="s">
        <v>805</v>
      </c>
      <c r="G221" s="301" t="s">
        <v>1101</v>
      </c>
      <c r="H221" s="301" t="s">
        <v>834</v>
      </c>
      <c r="I221" s="300" t="s">
        <v>1116</v>
      </c>
      <c r="J221" s="300" t="s">
        <v>1117</v>
      </c>
      <c r="K221" s="299" t="s">
        <v>1079</v>
      </c>
      <c r="L221" s="297" t="s">
        <v>813</v>
      </c>
      <c r="M221" s="297" t="s">
        <v>813</v>
      </c>
      <c r="N221" s="297" t="s">
        <v>813</v>
      </c>
      <c r="O221" s="297" t="s">
        <v>813</v>
      </c>
      <c r="P221" s="297" t="s">
        <v>673</v>
      </c>
      <c r="Q221" s="303" t="s">
        <v>673</v>
      </c>
      <c r="R221" s="303" t="s">
        <v>673</v>
      </c>
      <c r="S221" s="296" t="s">
        <v>813</v>
      </c>
      <c r="T221" s="296" t="s">
        <v>813</v>
      </c>
      <c r="U221" s="296" t="s">
        <v>813</v>
      </c>
      <c r="V221" s="296" t="s">
        <v>837</v>
      </c>
      <c r="W221" s="296" t="s">
        <v>837</v>
      </c>
      <c r="X221" s="303" t="s">
        <v>673</v>
      </c>
      <c r="Y221" s="295">
        <v>0</v>
      </c>
      <c r="Z221" s="295">
        <v>0</v>
      </c>
      <c r="AA221" s="295" t="s">
        <v>813</v>
      </c>
      <c r="AB221" s="295" t="s">
        <v>673</v>
      </c>
      <c r="AC221" s="295" t="s">
        <v>673</v>
      </c>
      <c r="AD221" s="295" t="s">
        <v>673</v>
      </c>
      <c r="AE221" s="295" t="s">
        <v>673</v>
      </c>
      <c r="AF221" s="294" t="s">
        <v>1118</v>
      </c>
      <c r="AG221" s="294"/>
      <c r="AH221" s="294"/>
    </row>
    <row r="222" spans="1:34" ht="18.75" customHeight="1">
      <c r="A222" s="293">
        <v>216</v>
      </c>
      <c r="B222" s="293" t="s">
        <v>199</v>
      </c>
      <c r="C222" s="293" t="s">
        <v>1107</v>
      </c>
      <c r="D222" s="293" t="s">
        <v>1119</v>
      </c>
      <c r="E222" s="293" t="s">
        <v>742</v>
      </c>
      <c r="F222" s="301" t="s">
        <v>743</v>
      </c>
      <c r="G222" s="301" t="s">
        <v>744</v>
      </c>
      <c r="H222" s="301" t="s">
        <v>643</v>
      </c>
      <c r="I222" s="300" t="s">
        <v>745</v>
      </c>
      <c r="J222" s="300" t="s">
        <v>743</v>
      </c>
      <c r="K222" s="299" t="s">
        <v>1079</v>
      </c>
      <c r="L222" s="293">
        <v>2016</v>
      </c>
      <c r="M222" s="298">
        <v>17923325.290224459</v>
      </c>
      <c r="N222" s="297">
        <v>35594.228499518198</v>
      </c>
      <c r="O222" s="297">
        <v>503.54582879825779</v>
      </c>
      <c r="P222" s="296">
        <v>350.94026397889382</v>
      </c>
      <c r="Q222" s="296">
        <v>3705.2697759320808</v>
      </c>
      <c r="R222" s="296">
        <v>3558.8869241689308</v>
      </c>
      <c r="S222" s="296">
        <v>465.36344077792785</v>
      </c>
      <c r="T222" s="296">
        <v>451.80916580381341</v>
      </c>
      <c r="U222" s="296">
        <v>442.95016255275817</v>
      </c>
      <c r="V222" s="296">
        <v>878.8016008130744</v>
      </c>
      <c r="W222" s="296">
        <v>582.93839520600602</v>
      </c>
      <c r="X222" s="296">
        <v>1562.9052416571492</v>
      </c>
      <c r="Y222" s="295">
        <v>4128534.80468019</v>
      </c>
      <c r="Z222" s="295">
        <v>12459.039077470705</v>
      </c>
      <c r="AA222" s="295">
        <v>2636.4048024392232</v>
      </c>
      <c r="AB222" s="295" t="s">
        <v>673</v>
      </c>
      <c r="AC222" s="295" t="s">
        <v>673</v>
      </c>
      <c r="AD222" s="295" t="s">
        <v>673</v>
      </c>
      <c r="AE222" s="295" t="s">
        <v>673</v>
      </c>
      <c r="AF222" s="294" t="s">
        <v>823</v>
      </c>
      <c r="AG222" s="294" t="s">
        <v>824</v>
      </c>
      <c r="AH222" s="294"/>
    </row>
    <row r="223" spans="1:34" ht="18.75" customHeight="1">
      <c r="A223" s="293">
        <v>217</v>
      </c>
      <c r="B223" s="293" t="s">
        <v>199</v>
      </c>
      <c r="C223" s="293" t="s">
        <v>1107</v>
      </c>
      <c r="D223" s="293" t="s">
        <v>1119</v>
      </c>
      <c r="E223" s="293" t="s">
        <v>742</v>
      </c>
      <c r="F223" s="301" t="s">
        <v>748</v>
      </c>
      <c r="G223" s="301" t="s">
        <v>744</v>
      </c>
      <c r="H223" s="301" t="s">
        <v>643</v>
      </c>
      <c r="I223" s="300" t="s">
        <v>745</v>
      </c>
      <c r="J223" s="300" t="s">
        <v>748</v>
      </c>
      <c r="K223" s="299" t="s">
        <v>1079</v>
      </c>
      <c r="L223" s="293">
        <v>2016</v>
      </c>
      <c r="M223" s="318">
        <v>17923325.290224459</v>
      </c>
      <c r="N223" s="297">
        <v>198143729.81560633</v>
      </c>
      <c r="O223" s="297">
        <v>9.0456182019506781E-2</v>
      </c>
      <c r="P223" s="317">
        <v>7.234869331016533E-2</v>
      </c>
      <c r="Q223" s="317">
        <v>0.17404856244090153</v>
      </c>
      <c r="R223" s="317">
        <v>0.15726894377775166</v>
      </c>
      <c r="S223" s="296">
        <v>8.304654119257536E-2</v>
      </c>
      <c r="T223" s="296">
        <v>8.0627709895704225E-2</v>
      </c>
      <c r="U223" s="296">
        <v>7.9046774407553172E-2</v>
      </c>
      <c r="V223" s="296">
        <v>0.18880789085256772</v>
      </c>
      <c r="W223" s="296">
        <v>0.12524256759886992</v>
      </c>
      <c r="X223" s="317">
        <v>0.1012958160252391</v>
      </c>
      <c r="Y223" s="295">
        <v>4128534.80468019</v>
      </c>
      <c r="Z223" s="295">
        <v>85131325.578947797</v>
      </c>
      <c r="AA223" s="295">
        <v>7.8287851970550673E-2</v>
      </c>
      <c r="AB223" s="673">
        <v>2.5116276552156092E-2</v>
      </c>
      <c r="AC223" s="673">
        <v>2.458869393609011E-2</v>
      </c>
      <c r="AD223" s="673">
        <v>3.7395574966112032E-2</v>
      </c>
      <c r="AE223" s="673">
        <v>2.9322992395400194E-2</v>
      </c>
      <c r="AF223" s="294" t="s">
        <v>826</v>
      </c>
      <c r="AG223" s="294" t="s">
        <v>824</v>
      </c>
      <c r="AH223" s="294"/>
    </row>
    <row r="224" spans="1:34" ht="18.75" customHeight="1">
      <c r="A224" s="293">
        <v>218</v>
      </c>
      <c r="B224" s="293" t="s">
        <v>199</v>
      </c>
      <c r="C224" s="293" t="s">
        <v>1107</v>
      </c>
      <c r="D224" s="293" t="s">
        <v>1119</v>
      </c>
      <c r="E224" s="293" t="s">
        <v>742</v>
      </c>
      <c r="F224" s="301" t="s">
        <v>750</v>
      </c>
      <c r="G224" s="301" t="s">
        <v>744</v>
      </c>
      <c r="H224" s="301" t="s">
        <v>643</v>
      </c>
      <c r="I224" s="300" t="s">
        <v>745</v>
      </c>
      <c r="J224" s="300" t="s">
        <v>750</v>
      </c>
      <c r="K224" s="299" t="s">
        <v>1079</v>
      </c>
      <c r="L224" s="293">
        <v>2016</v>
      </c>
      <c r="M224" s="318" t="s">
        <v>673</v>
      </c>
      <c r="N224" s="297" t="s">
        <v>673</v>
      </c>
      <c r="O224" s="297" t="s">
        <v>673</v>
      </c>
      <c r="P224" s="317" t="s">
        <v>673</v>
      </c>
      <c r="Q224" s="317" t="s">
        <v>673</v>
      </c>
      <c r="R224" s="317" t="s">
        <v>673</v>
      </c>
      <c r="S224" s="296" t="s">
        <v>673</v>
      </c>
      <c r="T224" s="296" t="s">
        <v>673</v>
      </c>
      <c r="U224" s="296" t="s">
        <v>673</v>
      </c>
      <c r="V224" s="296">
        <v>1.3999798049181165</v>
      </c>
      <c r="W224" s="296">
        <v>0.92865327059568392</v>
      </c>
      <c r="X224" s="317" t="s">
        <v>673</v>
      </c>
      <c r="Y224" s="295">
        <v>671320.71057927387</v>
      </c>
      <c r="Z224" s="295">
        <v>985426.07679589977</v>
      </c>
      <c r="AA224" s="295" t="s">
        <v>673</v>
      </c>
      <c r="AB224" s="673" t="s">
        <v>673</v>
      </c>
      <c r="AC224" s="673" t="s">
        <v>673</v>
      </c>
      <c r="AD224" s="673" t="s">
        <v>673</v>
      </c>
      <c r="AE224" s="673" t="s">
        <v>673</v>
      </c>
      <c r="AF224" s="294" t="s">
        <v>1047</v>
      </c>
      <c r="AG224" s="294" t="s">
        <v>824</v>
      </c>
      <c r="AH224" s="294"/>
    </row>
    <row r="225" spans="1:34" ht="18.75" customHeight="1">
      <c r="A225" s="293">
        <v>219</v>
      </c>
      <c r="B225" s="293" t="s">
        <v>199</v>
      </c>
      <c r="C225" s="293" t="s">
        <v>1107</v>
      </c>
      <c r="D225" s="293" t="s">
        <v>1119</v>
      </c>
      <c r="E225" s="293" t="s">
        <v>742</v>
      </c>
      <c r="F225" s="301" t="s">
        <v>752</v>
      </c>
      <c r="G225" s="301" t="s">
        <v>744</v>
      </c>
      <c r="H225" s="301" t="s">
        <v>643</v>
      </c>
      <c r="I225" s="300" t="s">
        <v>745</v>
      </c>
      <c r="J225" s="300" t="s">
        <v>752</v>
      </c>
      <c r="K225" s="299" t="s">
        <v>1079</v>
      </c>
      <c r="L225" s="293">
        <v>2016</v>
      </c>
      <c r="M225" s="298">
        <v>30886050.793221131</v>
      </c>
      <c r="N225" s="297">
        <v>35594.228499518198</v>
      </c>
      <c r="O225" s="297">
        <v>867.72637293260061</v>
      </c>
      <c r="P225" s="296">
        <v>1227.6370675597584</v>
      </c>
      <c r="Q225" s="296">
        <v>6492.9327247437113</v>
      </c>
      <c r="R225" s="296">
        <v>6040.6111668214135</v>
      </c>
      <c r="S225" s="296">
        <v>801.92925344129776</v>
      </c>
      <c r="T225" s="296">
        <v>778.57209071970658</v>
      </c>
      <c r="U225" s="296">
        <v>763.30597129382988</v>
      </c>
      <c r="V225" s="296">
        <v>1229.6390403123178</v>
      </c>
      <c r="W225" s="296">
        <v>815.66056340717068</v>
      </c>
      <c r="X225" s="296">
        <v>2346.4798716532496</v>
      </c>
      <c r="Y225" s="295">
        <v>5893112.1903495518</v>
      </c>
      <c r="Z225" s="295">
        <v>12459.039077470705</v>
      </c>
      <c r="AA225" s="295">
        <v>3688.9171209369533</v>
      </c>
      <c r="AB225" s="295" t="s">
        <v>673</v>
      </c>
      <c r="AC225" s="295" t="s">
        <v>673</v>
      </c>
      <c r="AD225" s="295" t="s">
        <v>673</v>
      </c>
      <c r="AE225" s="295" t="s">
        <v>673</v>
      </c>
      <c r="AF225" s="294" t="s">
        <v>827</v>
      </c>
      <c r="AG225" s="294" t="s">
        <v>824</v>
      </c>
      <c r="AH225" s="294"/>
    </row>
    <row r="226" spans="1:34" ht="18.75" customHeight="1">
      <c r="A226" s="293">
        <v>220</v>
      </c>
      <c r="B226" s="293" t="s">
        <v>199</v>
      </c>
      <c r="C226" s="293" t="s">
        <v>1107</v>
      </c>
      <c r="D226" s="293" t="s">
        <v>1119</v>
      </c>
      <c r="E226" s="293" t="s">
        <v>742</v>
      </c>
      <c r="F226" s="301" t="s">
        <v>754</v>
      </c>
      <c r="G226" s="301" t="s">
        <v>744</v>
      </c>
      <c r="H226" s="301" t="s">
        <v>643</v>
      </c>
      <c r="I226" s="300" t="s">
        <v>745</v>
      </c>
      <c r="J226" s="300" t="s">
        <v>754</v>
      </c>
      <c r="K226" s="299" t="s">
        <v>1079</v>
      </c>
      <c r="L226" s="293">
        <v>2016</v>
      </c>
      <c r="M226" s="318">
        <v>30886050.793221131</v>
      </c>
      <c r="N226" s="297">
        <v>198143729.81560633</v>
      </c>
      <c r="O226" s="297">
        <v>0.15587700313284636</v>
      </c>
      <c r="P226" s="317">
        <v>0.11632573645638229</v>
      </c>
      <c r="Q226" s="317">
        <v>0.30499415025262216</v>
      </c>
      <c r="R226" s="317">
        <v>0.26693754486170962</v>
      </c>
      <c r="S226" s="296">
        <v>0.14310847166703919</v>
      </c>
      <c r="T226" s="296">
        <v>0.13894026375440693</v>
      </c>
      <c r="U226" s="296">
        <v>0.13621594485726174</v>
      </c>
      <c r="V226" s="296">
        <v>0.26418426354315089</v>
      </c>
      <c r="W226" s="296">
        <v>0.17524222815029009</v>
      </c>
      <c r="X226" s="317">
        <v>0.15208125678425191</v>
      </c>
      <c r="Y226" s="295">
        <v>5893112.1903495518</v>
      </c>
      <c r="Z226" s="295">
        <v>85131325.578947797</v>
      </c>
      <c r="AA226" s="295">
        <v>0.13490814529675502</v>
      </c>
      <c r="AB226" s="673">
        <v>3.8181115955063571E-2</v>
      </c>
      <c r="AC226" s="673">
        <v>3.9308315231837074E-2</v>
      </c>
      <c r="AD226" s="673">
        <v>5.392283691352829E-2</v>
      </c>
      <c r="AE226" s="673">
        <v>4.1575897230360828E-2</v>
      </c>
      <c r="AF226" s="294" t="s">
        <v>1049</v>
      </c>
      <c r="AG226" s="294" t="s">
        <v>824</v>
      </c>
      <c r="AH226" s="294"/>
    </row>
    <row r="227" spans="1:34" ht="18.75" customHeight="1">
      <c r="A227" s="293">
        <v>221</v>
      </c>
      <c r="B227" s="293" t="s">
        <v>199</v>
      </c>
      <c r="C227" s="293" t="s">
        <v>1107</v>
      </c>
      <c r="D227" s="293" t="s">
        <v>1119</v>
      </c>
      <c r="E227" s="293" t="s">
        <v>742</v>
      </c>
      <c r="F227" s="301" t="s">
        <v>756</v>
      </c>
      <c r="G227" s="301" t="s">
        <v>744</v>
      </c>
      <c r="H227" s="301" t="s">
        <v>643</v>
      </c>
      <c r="I227" s="300" t="s">
        <v>745</v>
      </c>
      <c r="J227" s="300" t="s">
        <v>756</v>
      </c>
      <c r="K227" s="299" t="s">
        <v>1079</v>
      </c>
      <c r="L227" s="293">
        <v>2016</v>
      </c>
      <c r="M227" s="318" t="s">
        <v>673</v>
      </c>
      <c r="N227" s="297" t="s">
        <v>673</v>
      </c>
      <c r="O227" s="297" t="s">
        <v>673</v>
      </c>
      <c r="P227" s="317" t="s">
        <v>673</v>
      </c>
      <c r="Q227" s="317" t="s">
        <v>673</v>
      </c>
      <c r="R227" s="317" t="s">
        <v>673</v>
      </c>
      <c r="S227" s="296" t="s">
        <v>673</v>
      </c>
      <c r="T227" s="296" t="s">
        <v>673</v>
      </c>
      <c r="U227" s="296" t="s">
        <v>673</v>
      </c>
      <c r="V227" s="296">
        <v>1.9588833499886897</v>
      </c>
      <c r="W227" s="296">
        <v>1.2993926221591643</v>
      </c>
      <c r="X227" s="317" t="s">
        <v>673</v>
      </c>
      <c r="Y227" s="295">
        <v>958249.94830225257</v>
      </c>
      <c r="Z227" s="295">
        <v>985426.07679589977</v>
      </c>
      <c r="AA227" s="295" t="s">
        <v>673</v>
      </c>
      <c r="AB227" s="673" t="s">
        <v>673</v>
      </c>
      <c r="AC227" s="673" t="s">
        <v>673</v>
      </c>
      <c r="AD227" s="673" t="s">
        <v>673</v>
      </c>
      <c r="AE227" s="673" t="s">
        <v>673</v>
      </c>
      <c r="AF227" s="294" t="s">
        <v>1049</v>
      </c>
      <c r="AG227" s="294" t="s">
        <v>824</v>
      </c>
      <c r="AH227" s="294"/>
    </row>
    <row r="228" spans="1:34" ht="18.75" customHeight="1">
      <c r="A228" s="293">
        <v>222</v>
      </c>
      <c r="B228" s="293" t="s">
        <v>199</v>
      </c>
      <c r="C228" s="293" t="s">
        <v>1107</v>
      </c>
      <c r="D228" s="293" t="s">
        <v>1120</v>
      </c>
      <c r="E228" s="293" t="s">
        <v>1121</v>
      </c>
      <c r="F228" s="301" t="s">
        <v>1122</v>
      </c>
      <c r="G228" s="301" t="s">
        <v>1074</v>
      </c>
      <c r="H228" s="301" t="s">
        <v>834</v>
      </c>
      <c r="I228" s="300" t="s">
        <v>1123</v>
      </c>
      <c r="J228" s="300" t="s">
        <v>1124</v>
      </c>
      <c r="K228" s="299" t="s">
        <v>1079</v>
      </c>
      <c r="L228" s="297" t="s">
        <v>813</v>
      </c>
      <c r="M228" s="297" t="s">
        <v>673</v>
      </c>
      <c r="N228" s="297" t="s">
        <v>673</v>
      </c>
      <c r="O228" s="297" t="s">
        <v>813</v>
      </c>
      <c r="P228" s="297">
        <v>2322051.16</v>
      </c>
      <c r="Q228" s="297">
        <v>6260381.6299999999</v>
      </c>
      <c r="R228" s="297">
        <v>3256358.63</v>
      </c>
      <c r="S228" s="297" t="s">
        <v>813</v>
      </c>
      <c r="T228" s="297" t="s">
        <v>813</v>
      </c>
      <c r="U228" s="297" t="s">
        <v>813</v>
      </c>
      <c r="V228" s="297" t="s">
        <v>674</v>
      </c>
      <c r="W228" s="297" t="s">
        <v>674</v>
      </c>
      <c r="X228" s="296">
        <v>1699212.6900000002</v>
      </c>
      <c r="Y228" s="295" t="s">
        <v>674</v>
      </c>
      <c r="Z228" s="295" t="s">
        <v>674</v>
      </c>
      <c r="AA228" s="295" t="s">
        <v>813</v>
      </c>
      <c r="AB228" s="295" t="s">
        <v>813</v>
      </c>
      <c r="AC228" s="295" t="s">
        <v>813</v>
      </c>
      <c r="AD228" s="295" t="s">
        <v>813</v>
      </c>
      <c r="AE228" s="295" t="s">
        <v>813</v>
      </c>
      <c r="AF228" s="294" t="s">
        <v>1125</v>
      </c>
      <c r="AG228" s="294" t="s">
        <v>1126</v>
      </c>
      <c r="AH228" s="294"/>
    </row>
    <row r="229" spans="1:34" ht="18.75" customHeight="1">
      <c r="A229" s="293">
        <v>223</v>
      </c>
      <c r="B229" s="293" t="s">
        <v>199</v>
      </c>
      <c r="C229" s="293" t="s">
        <v>1107</v>
      </c>
      <c r="D229" s="293" t="s">
        <v>1127</v>
      </c>
      <c r="E229" s="293" t="s">
        <v>1128</v>
      </c>
      <c r="F229" s="301" t="s">
        <v>805</v>
      </c>
      <c r="G229" s="301" t="s">
        <v>1129</v>
      </c>
      <c r="H229" s="301" t="s">
        <v>643</v>
      </c>
      <c r="I229" s="300" t="s">
        <v>1130</v>
      </c>
      <c r="J229" s="300" t="s">
        <v>1130</v>
      </c>
      <c r="K229" s="299" t="s">
        <v>1079</v>
      </c>
      <c r="L229" s="293">
        <v>2016</v>
      </c>
      <c r="M229" s="304">
        <v>957</v>
      </c>
      <c r="N229" s="297">
        <v>63650</v>
      </c>
      <c r="O229" s="297">
        <v>1.5035349567949725E-2</v>
      </c>
      <c r="P229" s="303">
        <v>1.5700121376440359E-2</v>
      </c>
      <c r="Q229" s="303">
        <v>7.999622807568994E-3</v>
      </c>
      <c r="R229" s="303">
        <v>5.2983039157287522E-3</v>
      </c>
      <c r="S229" s="296">
        <v>1.6285771275613356E-2</v>
      </c>
      <c r="T229" s="296">
        <v>1.6949454744525503E-2</v>
      </c>
      <c r="U229" s="296">
        <v>1.7640184875180147E-2</v>
      </c>
      <c r="V229" s="296">
        <v>4.2559934649195302E-2</v>
      </c>
      <c r="W229" s="296">
        <v>2.9318894769707064E-2</v>
      </c>
      <c r="X229" s="303">
        <v>8.2390575017554802E-3</v>
      </c>
      <c r="Y229" s="295">
        <v>7</v>
      </c>
      <c r="Z229" s="295">
        <v>16810</v>
      </c>
      <c r="AA229" s="295">
        <v>1.9077942890085114E-2</v>
      </c>
      <c r="AB229" s="295">
        <v>8.2390575017554802E-3</v>
      </c>
      <c r="AC229" s="295">
        <v>8.2390575017554802E-3</v>
      </c>
      <c r="AD229" s="295">
        <v>8.2390575017554802E-3</v>
      </c>
      <c r="AE229" s="295">
        <v>8.2390575017554802E-3</v>
      </c>
      <c r="AF229" s="294" t="s">
        <v>1131</v>
      </c>
      <c r="AG229" s="294" t="s">
        <v>1027</v>
      </c>
      <c r="AH229" s="294" t="s">
        <v>1132</v>
      </c>
    </row>
    <row r="230" spans="1:34" ht="18.75" customHeight="1">
      <c r="A230" s="293">
        <v>224</v>
      </c>
      <c r="B230" s="293" t="s">
        <v>199</v>
      </c>
      <c r="C230" s="293" t="s">
        <v>1107</v>
      </c>
      <c r="D230" s="293" t="s">
        <v>1127</v>
      </c>
      <c r="E230" s="293" t="s">
        <v>1133</v>
      </c>
      <c r="F230" s="301" t="s">
        <v>832</v>
      </c>
      <c r="G230" s="301" t="s">
        <v>1134</v>
      </c>
      <c r="H230" s="301" t="s">
        <v>643</v>
      </c>
      <c r="I230" s="300" t="s">
        <v>1135</v>
      </c>
      <c r="J230" s="300" t="s">
        <v>1136</v>
      </c>
      <c r="K230" s="299" t="s">
        <v>1079</v>
      </c>
      <c r="L230" s="293">
        <v>2016</v>
      </c>
      <c r="M230" s="298">
        <v>2188909.6777975112</v>
      </c>
      <c r="N230" s="297">
        <v>63650</v>
      </c>
      <c r="O230" s="297">
        <v>34.389782840495073</v>
      </c>
      <c r="P230" s="296">
        <v>33.719460346911923</v>
      </c>
      <c r="Q230" s="296">
        <v>33.890496636365505</v>
      </c>
      <c r="R230" s="296">
        <v>32.506107219689525</v>
      </c>
      <c r="S230" s="296">
        <v>34.257696332936654</v>
      </c>
      <c r="T230" s="296">
        <v>33.471631100635818</v>
      </c>
      <c r="U230" s="296">
        <v>34.118926248095789</v>
      </c>
      <c r="V230" s="296">
        <v>155772.2646100249</v>
      </c>
      <c r="W230" s="296">
        <v>107309.15523684045</v>
      </c>
      <c r="X230" s="296">
        <v>30.30763802719143</v>
      </c>
      <c r="Y230" s="295">
        <v>16244906898.737312</v>
      </c>
      <c r="Z230" s="295">
        <v>386058460</v>
      </c>
      <c r="AA230" s="295">
        <v>467316.79383007472</v>
      </c>
      <c r="AB230" s="295">
        <v>30.30763802719143</v>
      </c>
      <c r="AC230" s="295">
        <v>30.30763802719143</v>
      </c>
      <c r="AD230" s="295">
        <v>30.30763802719143</v>
      </c>
      <c r="AE230" s="295">
        <v>30.30763802719143</v>
      </c>
      <c r="AF230" s="294" t="s">
        <v>1137</v>
      </c>
      <c r="AG230" s="294"/>
      <c r="AH230" s="294"/>
    </row>
    <row r="231" spans="1:34" ht="18.75" customHeight="1">
      <c r="A231" s="293">
        <v>225</v>
      </c>
      <c r="B231" s="293" t="s">
        <v>199</v>
      </c>
      <c r="C231" s="293" t="s">
        <v>1107</v>
      </c>
      <c r="D231" s="293" t="s">
        <v>1138</v>
      </c>
      <c r="E231" s="293" t="s">
        <v>1139</v>
      </c>
      <c r="F231" s="301" t="s">
        <v>805</v>
      </c>
      <c r="G231" s="301" t="s">
        <v>1140</v>
      </c>
      <c r="H231" s="301" t="s">
        <v>834</v>
      </c>
      <c r="I231" s="300" t="s">
        <v>1141</v>
      </c>
      <c r="J231" s="300" t="s">
        <v>1141</v>
      </c>
      <c r="K231" s="299" t="s">
        <v>1079</v>
      </c>
      <c r="L231" s="293" t="s">
        <v>813</v>
      </c>
      <c r="M231" s="328" t="s">
        <v>813</v>
      </c>
      <c r="N231" s="297" t="s">
        <v>813</v>
      </c>
      <c r="O231" s="297" t="s">
        <v>813</v>
      </c>
      <c r="P231" s="297">
        <v>1.5700121376440359E-2</v>
      </c>
      <c r="Q231" s="303">
        <v>7.999622807568994E-3</v>
      </c>
      <c r="R231" s="303">
        <v>5.2983039157287522E-3</v>
      </c>
      <c r="S231" s="296" t="s">
        <v>813</v>
      </c>
      <c r="T231" s="296" t="s">
        <v>813</v>
      </c>
      <c r="U231" s="296" t="s">
        <v>813</v>
      </c>
      <c r="V231" s="296" t="s">
        <v>837</v>
      </c>
      <c r="W231" s="296" t="s">
        <v>837</v>
      </c>
      <c r="X231" s="303">
        <v>8.2390575017554802E-3</v>
      </c>
      <c r="Y231" s="295">
        <v>160762</v>
      </c>
      <c r="Z231" s="295">
        <v>386058460</v>
      </c>
      <c r="AA231" s="295" t="s">
        <v>813</v>
      </c>
      <c r="AB231" s="295" t="s">
        <v>813</v>
      </c>
      <c r="AC231" s="295" t="s">
        <v>813</v>
      </c>
      <c r="AD231" s="295" t="s">
        <v>813</v>
      </c>
      <c r="AE231" s="295" t="s">
        <v>813</v>
      </c>
      <c r="AF231" s="294" t="s">
        <v>1142</v>
      </c>
      <c r="AG231" s="294" t="s">
        <v>1027</v>
      </c>
      <c r="AH231" s="294"/>
    </row>
    <row r="232" spans="1:34" ht="18.75" customHeight="1">
      <c r="A232" s="293">
        <v>226</v>
      </c>
      <c r="B232" s="293" t="s">
        <v>199</v>
      </c>
      <c r="C232" s="293" t="s">
        <v>1143</v>
      </c>
      <c r="D232" s="293" t="s">
        <v>1144</v>
      </c>
      <c r="E232" s="293" t="s">
        <v>678</v>
      </c>
      <c r="F232" s="301" t="s">
        <v>414</v>
      </c>
      <c r="G232" s="301" t="s">
        <v>680</v>
      </c>
      <c r="H232" s="301" t="s">
        <v>643</v>
      </c>
      <c r="I232" s="300" t="s">
        <v>1145</v>
      </c>
      <c r="J232" s="300" t="s">
        <v>679</v>
      </c>
      <c r="K232" s="299" t="s">
        <v>1146</v>
      </c>
      <c r="L232" s="293">
        <v>2016</v>
      </c>
      <c r="M232" s="298" t="s">
        <v>673</v>
      </c>
      <c r="N232" s="297" t="s">
        <v>673</v>
      </c>
      <c r="O232" s="297">
        <v>12455.584870238124</v>
      </c>
      <c r="P232" s="296">
        <v>3315.1660893014964</v>
      </c>
      <c r="Q232" s="296">
        <v>1150.5921176508243</v>
      </c>
      <c r="R232" s="296">
        <v>2537.8814919162573</v>
      </c>
      <c r="S232" s="296">
        <v>8130.4725725579719</v>
      </c>
      <c r="T232" s="296">
        <v>8374.3867497347073</v>
      </c>
      <c r="U232" s="296">
        <v>8541.8744847294074</v>
      </c>
      <c r="V232" s="296">
        <v>2028.0722699261021</v>
      </c>
      <c r="W232" s="296">
        <v>1413.7852146493628</v>
      </c>
      <c r="X232" s="296">
        <v>1225.71264883964</v>
      </c>
      <c r="Y232" s="295" t="s">
        <v>674</v>
      </c>
      <c r="Z232" s="295" t="s">
        <v>674</v>
      </c>
      <c r="AA232" s="295">
        <v>6084.216809778306</v>
      </c>
      <c r="AB232" s="295">
        <v>18932.969613351332</v>
      </c>
      <c r="AC232" s="295">
        <v>18652.850731262304</v>
      </c>
      <c r="AD232" s="295">
        <v>22397.067355575487</v>
      </c>
      <c r="AE232" s="295">
        <v>22533.486848180153</v>
      </c>
      <c r="AF232" s="294" t="s">
        <v>969</v>
      </c>
      <c r="AG232" s="294" t="s">
        <v>970</v>
      </c>
      <c r="AH232" s="294"/>
    </row>
    <row r="233" spans="1:34" ht="18.75" customHeight="1">
      <c r="A233" s="293">
        <v>227</v>
      </c>
      <c r="B233" s="293" t="s">
        <v>199</v>
      </c>
      <c r="C233" s="293" t="s">
        <v>1143</v>
      </c>
      <c r="D233" s="293" t="s">
        <v>1144</v>
      </c>
      <c r="E233" s="293" t="s">
        <v>678</v>
      </c>
      <c r="F233" s="301" t="s">
        <v>414</v>
      </c>
      <c r="G233" s="301" t="s">
        <v>680</v>
      </c>
      <c r="H233" s="301" t="s">
        <v>643</v>
      </c>
      <c r="I233" s="300" t="s">
        <v>1145</v>
      </c>
      <c r="J233" s="300" t="s">
        <v>684</v>
      </c>
      <c r="K233" s="299" t="s">
        <v>1146</v>
      </c>
      <c r="L233" s="293">
        <v>2016</v>
      </c>
      <c r="M233" s="298" t="s">
        <v>673</v>
      </c>
      <c r="N233" s="297" t="s">
        <v>673</v>
      </c>
      <c r="O233" s="297">
        <v>8395.8576076547779</v>
      </c>
      <c r="P233" s="296">
        <v>0</v>
      </c>
      <c r="Q233" s="296">
        <v>0</v>
      </c>
      <c r="R233" s="296">
        <v>0</v>
      </c>
      <c r="S233" s="296">
        <v>5480.4564147965475</v>
      </c>
      <c r="T233" s="296">
        <v>5644.8701072404419</v>
      </c>
      <c r="U233" s="296">
        <v>5757.7675093852549</v>
      </c>
      <c r="V233" s="296">
        <v>1219.7220371962776</v>
      </c>
      <c r="W233" s="296">
        <v>852.2893368082913</v>
      </c>
      <c r="X233" s="296">
        <v>1231.7969148266959</v>
      </c>
      <c r="Y233" s="295" t="s">
        <v>674</v>
      </c>
      <c r="Z233" s="295" t="s">
        <v>674</v>
      </c>
      <c r="AA233" s="295">
        <v>3659.1661115888328</v>
      </c>
      <c r="AB233" s="295">
        <v>12449.816044412586</v>
      </c>
      <c r="AC233" s="295">
        <v>12263.496516156598</v>
      </c>
      <c r="AD233" s="295">
        <v>15317.613471676719</v>
      </c>
      <c r="AE233" s="295">
        <v>16359.216929095066</v>
      </c>
      <c r="AF233" s="294" t="s">
        <v>969</v>
      </c>
      <c r="AG233" s="294" t="s">
        <v>970</v>
      </c>
      <c r="AH233" s="294"/>
    </row>
    <row r="234" spans="1:34" ht="18.75" customHeight="1">
      <c r="A234" s="293">
        <v>228</v>
      </c>
      <c r="B234" s="293" t="s">
        <v>199</v>
      </c>
      <c r="C234" s="293" t="s">
        <v>1143</v>
      </c>
      <c r="D234" s="293" t="s">
        <v>1144</v>
      </c>
      <c r="E234" s="293" t="s">
        <v>678</v>
      </c>
      <c r="F234" s="301" t="s">
        <v>413</v>
      </c>
      <c r="G234" s="301" t="s">
        <v>680</v>
      </c>
      <c r="H234" s="301" t="s">
        <v>643</v>
      </c>
      <c r="I234" s="300" t="s">
        <v>1145</v>
      </c>
      <c r="J234" s="300" t="s">
        <v>685</v>
      </c>
      <c r="K234" s="299" t="s">
        <v>1146</v>
      </c>
      <c r="L234" s="293">
        <v>2016</v>
      </c>
      <c r="M234" s="298" t="s">
        <v>673</v>
      </c>
      <c r="N234" s="297" t="s">
        <v>673</v>
      </c>
      <c r="O234" s="297">
        <v>89591965.191583842</v>
      </c>
      <c r="P234" s="296">
        <v>27647750.92255209</v>
      </c>
      <c r="Q234" s="296">
        <v>12909673.661999999</v>
      </c>
      <c r="R234" s="296">
        <v>52116349.805418655</v>
      </c>
      <c r="S234" s="296">
        <v>127633477.86730312</v>
      </c>
      <c r="T234" s="296">
        <v>131462482.20332222</v>
      </c>
      <c r="U234" s="296">
        <v>134091731.8473887</v>
      </c>
      <c r="V234" s="296">
        <v>10331962.250665415</v>
      </c>
      <c r="W234" s="296">
        <v>7117532.4043307127</v>
      </c>
      <c r="X234" s="296">
        <v>8069064.5213399986</v>
      </c>
      <c r="Y234" s="295" t="s">
        <v>674</v>
      </c>
      <c r="Z234" s="295" t="s">
        <v>674</v>
      </c>
      <c r="AA234" s="295">
        <v>30995886.751996245</v>
      </c>
      <c r="AB234" s="295">
        <v>153789983.06349409</v>
      </c>
      <c r="AC234" s="295">
        <v>155552010.59210998</v>
      </c>
      <c r="AD234" s="295">
        <v>156606530.69608569</v>
      </c>
      <c r="AE234" s="295">
        <v>97903229.865210861</v>
      </c>
      <c r="AF234" s="294" t="s">
        <v>969</v>
      </c>
      <c r="AG234" s="294" t="s">
        <v>970</v>
      </c>
      <c r="AH234" s="294"/>
    </row>
    <row r="235" spans="1:34" ht="18.75" customHeight="1">
      <c r="A235" s="293">
        <v>229</v>
      </c>
      <c r="B235" s="293" t="s">
        <v>199</v>
      </c>
      <c r="C235" s="293" t="s">
        <v>1143</v>
      </c>
      <c r="D235" s="293" t="s">
        <v>1144</v>
      </c>
      <c r="E235" s="293" t="s">
        <v>678</v>
      </c>
      <c r="F235" s="301" t="s">
        <v>413</v>
      </c>
      <c r="G235" s="301" t="s">
        <v>680</v>
      </c>
      <c r="H235" s="301" t="s">
        <v>643</v>
      </c>
      <c r="I235" s="300" t="s">
        <v>1145</v>
      </c>
      <c r="J235" s="300" t="s">
        <v>686</v>
      </c>
      <c r="K235" s="299" t="s">
        <v>1146</v>
      </c>
      <c r="L235" s="293">
        <v>2016</v>
      </c>
      <c r="M235" s="298" t="s">
        <v>673</v>
      </c>
      <c r="N235" s="297" t="s">
        <v>673</v>
      </c>
      <c r="O235" s="297">
        <v>60890581.91977948</v>
      </c>
      <c r="P235" s="296">
        <v>18131707.02270586</v>
      </c>
      <c r="Q235" s="296">
        <v>8611877.807632165</v>
      </c>
      <c r="R235" s="296">
        <v>21962037.763217371</v>
      </c>
      <c r="S235" s="296">
        <v>86745242.423987404</v>
      </c>
      <c r="T235" s="296">
        <v>89347599.696707025</v>
      </c>
      <c r="U235" s="296">
        <v>91134551.690641195</v>
      </c>
      <c r="V235" s="296">
        <v>6203000.9641437195</v>
      </c>
      <c r="W235" s="296">
        <v>4275788.9566113846</v>
      </c>
      <c r="X235" s="296">
        <v>8387049.1622864027</v>
      </c>
      <c r="Y235" s="295" t="s">
        <v>674</v>
      </c>
      <c r="Z235" s="295" t="s">
        <v>674</v>
      </c>
      <c r="AA235" s="295">
        <v>18609002.892431159</v>
      </c>
      <c r="AB235" s="295">
        <v>112942618.93601051</v>
      </c>
      <c r="AC235" s="295">
        <v>113712861.84441768</v>
      </c>
      <c r="AD235" s="295">
        <v>114341422.57002707</v>
      </c>
      <c r="AE235" s="295">
        <v>72365969.330335438</v>
      </c>
      <c r="AF235" s="294" t="s">
        <v>969</v>
      </c>
      <c r="AG235" s="294" t="s">
        <v>970</v>
      </c>
      <c r="AH235" s="294"/>
    </row>
    <row r="236" spans="1:34" ht="18.75" customHeight="1">
      <c r="A236" s="293">
        <v>230</v>
      </c>
      <c r="B236" s="293" t="s">
        <v>199</v>
      </c>
      <c r="C236" s="293" t="s">
        <v>1143</v>
      </c>
      <c r="D236" s="293" t="s">
        <v>1144</v>
      </c>
      <c r="E236" s="293" t="s">
        <v>678</v>
      </c>
      <c r="F236" s="301" t="s">
        <v>972</v>
      </c>
      <c r="G236" s="301" t="s">
        <v>680</v>
      </c>
      <c r="H236" s="301" t="s">
        <v>643</v>
      </c>
      <c r="I236" s="300" t="s">
        <v>1145</v>
      </c>
      <c r="J236" s="300" t="s">
        <v>687</v>
      </c>
      <c r="K236" s="299" t="s">
        <v>1146</v>
      </c>
      <c r="L236" s="293">
        <v>2016</v>
      </c>
      <c r="M236" s="298" t="s">
        <v>673</v>
      </c>
      <c r="N236" s="297" t="s">
        <v>673</v>
      </c>
      <c r="O236" s="297" t="s">
        <v>673</v>
      </c>
      <c r="P236" s="296" t="s">
        <v>673</v>
      </c>
      <c r="Q236" s="296" t="s">
        <v>673</v>
      </c>
      <c r="R236" s="296" t="s">
        <v>673</v>
      </c>
      <c r="S236" s="296" t="s">
        <v>673</v>
      </c>
      <c r="T236" s="296" t="s">
        <v>673</v>
      </c>
      <c r="U236" s="296" t="s">
        <v>673</v>
      </c>
      <c r="V236" s="296">
        <v>157084.12011241604</v>
      </c>
      <c r="W236" s="296">
        <v>113213.99106190448</v>
      </c>
      <c r="X236" s="296" t="s">
        <v>673</v>
      </c>
      <c r="Y236" s="295" t="s">
        <v>674</v>
      </c>
      <c r="Z236" s="295" t="s">
        <v>674</v>
      </c>
      <c r="AA236" s="295" t="s">
        <v>673</v>
      </c>
      <c r="AB236" s="295" t="s">
        <v>673</v>
      </c>
      <c r="AC236" s="295" t="s">
        <v>673</v>
      </c>
      <c r="AD236" s="295" t="s">
        <v>673</v>
      </c>
      <c r="AE236" s="295" t="s">
        <v>673</v>
      </c>
      <c r="AF236" s="294" t="s">
        <v>969</v>
      </c>
      <c r="AG236" s="294" t="s">
        <v>970</v>
      </c>
      <c r="AH236" s="294"/>
    </row>
    <row r="237" spans="1:34" ht="18.75" customHeight="1">
      <c r="A237" s="293">
        <v>231</v>
      </c>
      <c r="B237" s="293" t="s">
        <v>199</v>
      </c>
      <c r="C237" s="293" t="s">
        <v>1143</v>
      </c>
      <c r="D237" s="293" t="s">
        <v>1144</v>
      </c>
      <c r="E237" s="293" t="s">
        <v>678</v>
      </c>
      <c r="F237" s="301" t="s">
        <v>972</v>
      </c>
      <c r="G237" s="301" t="s">
        <v>680</v>
      </c>
      <c r="H237" s="301" t="s">
        <v>643</v>
      </c>
      <c r="I237" s="300" t="s">
        <v>1145</v>
      </c>
      <c r="J237" s="300" t="s">
        <v>688</v>
      </c>
      <c r="K237" s="299" t="s">
        <v>1146</v>
      </c>
      <c r="L237" s="293">
        <v>2016</v>
      </c>
      <c r="M237" s="298" t="s">
        <v>673</v>
      </c>
      <c r="N237" s="297" t="s">
        <v>673</v>
      </c>
      <c r="O237" s="297" t="s">
        <v>673</v>
      </c>
      <c r="P237" s="296" t="s">
        <v>673</v>
      </c>
      <c r="Q237" s="296" t="s">
        <v>673</v>
      </c>
      <c r="R237" s="296" t="s">
        <v>673</v>
      </c>
      <c r="S237" s="296" t="s">
        <v>673</v>
      </c>
      <c r="T237" s="296" t="s">
        <v>673</v>
      </c>
      <c r="U237" s="296" t="s">
        <v>673</v>
      </c>
      <c r="V237" s="296">
        <v>92459.024762883782</v>
      </c>
      <c r="W237" s="296">
        <v>65370.661852309859</v>
      </c>
      <c r="X237" s="296" t="s">
        <v>673</v>
      </c>
      <c r="Y237" s="295" t="s">
        <v>674</v>
      </c>
      <c r="Z237" s="295" t="s">
        <v>674</v>
      </c>
      <c r="AA237" s="295" t="s">
        <v>673</v>
      </c>
      <c r="AB237" s="295" t="s">
        <v>673</v>
      </c>
      <c r="AC237" s="295" t="s">
        <v>673</v>
      </c>
      <c r="AD237" s="295" t="s">
        <v>673</v>
      </c>
      <c r="AE237" s="295" t="s">
        <v>673</v>
      </c>
      <c r="AF237" s="294" t="s">
        <v>969</v>
      </c>
      <c r="AG237" s="294" t="s">
        <v>970</v>
      </c>
      <c r="AH237" s="294"/>
    </row>
    <row r="238" spans="1:34" ht="18.75" customHeight="1">
      <c r="A238" s="293">
        <v>232</v>
      </c>
      <c r="B238" s="293" t="s">
        <v>199</v>
      </c>
      <c r="C238" s="293" t="s">
        <v>1143</v>
      </c>
      <c r="D238" s="293" t="s">
        <v>1144</v>
      </c>
      <c r="E238" s="293" t="s">
        <v>678</v>
      </c>
      <c r="F238" s="301" t="s">
        <v>414</v>
      </c>
      <c r="G238" s="301" t="s">
        <v>680</v>
      </c>
      <c r="H238" s="301" t="s">
        <v>643</v>
      </c>
      <c r="I238" s="300" t="s">
        <v>1145</v>
      </c>
      <c r="J238" s="300" t="s">
        <v>689</v>
      </c>
      <c r="K238" s="299" t="s">
        <v>1146</v>
      </c>
      <c r="L238" s="293">
        <v>2016</v>
      </c>
      <c r="M238" s="298" t="s">
        <v>673</v>
      </c>
      <c r="N238" s="297" t="s">
        <v>673</v>
      </c>
      <c r="O238" s="297">
        <v>117756.438321379</v>
      </c>
      <c r="P238" s="296">
        <v>25918.266684898677</v>
      </c>
      <c r="Q238" s="296">
        <v>8112.2520451313103</v>
      </c>
      <c r="R238" s="296">
        <v>13999.397648737184</v>
      </c>
      <c r="S238" s="296">
        <v>76866.361715520368</v>
      </c>
      <c r="T238" s="296">
        <v>79172.352566985937</v>
      </c>
      <c r="U238" s="296">
        <v>80755.79961832572</v>
      </c>
      <c r="V238" s="296">
        <v>24244.593125379994</v>
      </c>
      <c r="W238" s="296">
        <v>16901.097561528604</v>
      </c>
      <c r="X238" s="296">
        <v>11588.019144544574</v>
      </c>
      <c r="Y238" s="295" t="s">
        <v>674</v>
      </c>
      <c r="Z238" s="295" t="s">
        <v>674</v>
      </c>
      <c r="AA238" s="295">
        <v>72733.779376139981</v>
      </c>
      <c r="AB238" s="295" t="s">
        <v>673</v>
      </c>
      <c r="AC238" s="295" t="s">
        <v>673</v>
      </c>
      <c r="AD238" s="295" t="s">
        <v>673</v>
      </c>
      <c r="AE238" s="295" t="s">
        <v>673</v>
      </c>
      <c r="AF238" s="294" t="s">
        <v>969</v>
      </c>
      <c r="AG238" s="294" t="s">
        <v>970</v>
      </c>
      <c r="AH238" s="294"/>
    </row>
    <row r="239" spans="1:34" ht="18.75" customHeight="1">
      <c r="A239" s="293">
        <v>233</v>
      </c>
      <c r="B239" s="293" t="s">
        <v>199</v>
      </c>
      <c r="C239" s="293" t="s">
        <v>1143</v>
      </c>
      <c r="D239" s="293" t="s">
        <v>1144</v>
      </c>
      <c r="E239" s="293" t="s">
        <v>678</v>
      </c>
      <c r="F239" s="301" t="s">
        <v>414</v>
      </c>
      <c r="G239" s="301" t="s">
        <v>680</v>
      </c>
      <c r="H239" s="301" t="s">
        <v>643</v>
      </c>
      <c r="I239" s="300" t="s">
        <v>1145</v>
      </c>
      <c r="J239" s="300" t="s">
        <v>692</v>
      </c>
      <c r="K239" s="299" t="s">
        <v>1146</v>
      </c>
      <c r="L239" s="293">
        <v>2016</v>
      </c>
      <c r="M239" s="298" t="s">
        <v>673</v>
      </c>
      <c r="N239" s="297" t="s">
        <v>673</v>
      </c>
      <c r="O239" s="297">
        <v>79381.055620029001</v>
      </c>
      <c r="P239" s="296">
        <v>16889.703124688116</v>
      </c>
      <c r="Q239" s="296">
        <v>5399.3682663845357</v>
      </c>
      <c r="R239" s="296">
        <v>9106.6389575125813</v>
      </c>
      <c r="S239" s="296">
        <v>51816.554760226674</v>
      </c>
      <c r="T239" s="296">
        <v>53371.051403033453</v>
      </c>
      <c r="U239" s="296">
        <v>54438.47243109416</v>
      </c>
      <c r="V239" s="296">
        <v>14581.169002897959</v>
      </c>
      <c r="W239" s="296">
        <v>10188.694210966119</v>
      </c>
      <c r="X239" s="296">
        <v>11646.378961845141</v>
      </c>
      <c r="Y239" s="295" t="s">
        <v>674</v>
      </c>
      <c r="Z239" s="295" t="s">
        <v>674</v>
      </c>
      <c r="AA239" s="295">
        <v>43743.507008693879</v>
      </c>
      <c r="AB239" s="295" t="s">
        <v>673</v>
      </c>
      <c r="AC239" s="295" t="s">
        <v>673</v>
      </c>
      <c r="AD239" s="295" t="s">
        <v>673</v>
      </c>
      <c r="AE239" s="295" t="s">
        <v>673</v>
      </c>
      <c r="AF239" s="294" t="s">
        <v>969</v>
      </c>
      <c r="AG239" s="294" t="s">
        <v>970</v>
      </c>
      <c r="AH239" s="294"/>
    </row>
    <row r="240" spans="1:34" ht="18.75" customHeight="1">
      <c r="A240" s="293">
        <v>234</v>
      </c>
      <c r="B240" s="293" t="s">
        <v>199</v>
      </c>
      <c r="C240" s="293" t="s">
        <v>1143</v>
      </c>
      <c r="D240" s="293" t="s">
        <v>1144</v>
      </c>
      <c r="E240" s="293" t="s">
        <v>678</v>
      </c>
      <c r="F240" s="301" t="s">
        <v>413</v>
      </c>
      <c r="G240" s="301" t="s">
        <v>680</v>
      </c>
      <c r="H240" s="301" t="s">
        <v>643</v>
      </c>
      <c r="I240" s="300" t="s">
        <v>1145</v>
      </c>
      <c r="J240" s="300" t="s">
        <v>693</v>
      </c>
      <c r="K240" s="299" t="s">
        <v>1146</v>
      </c>
      <c r="L240" s="293">
        <v>2016</v>
      </c>
      <c r="M240" s="298" t="s">
        <v>673</v>
      </c>
      <c r="N240" s="297" t="s">
        <v>673</v>
      </c>
      <c r="O240" s="297">
        <v>848405827.02077544</v>
      </c>
      <c r="P240" s="296">
        <v>239803336.85109559</v>
      </c>
      <c r="Q240" s="296">
        <v>91019680.180287108</v>
      </c>
      <c r="R240" s="296">
        <v>159507537.91217005</v>
      </c>
      <c r="S240" s="296">
        <v>1208646178.4155538</v>
      </c>
      <c r="T240" s="296">
        <v>1244905563.7680206</v>
      </c>
      <c r="U240" s="296">
        <v>1269803675.0433812</v>
      </c>
      <c r="V240" s="296">
        <v>125399143.56320319</v>
      </c>
      <c r="W240" s="296">
        <v>86385571.891625479</v>
      </c>
      <c r="X240" s="296">
        <v>42746011.921440013</v>
      </c>
      <c r="Y240" s="295" t="s">
        <v>674</v>
      </c>
      <c r="Z240" s="295" t="s">
        <v>674</v>
      </c>
      <c r="AA240" s="295">
        <v>376197430.68960953</v>
      </c>
      <c r="AB240" s="295">
        <v>1835941130.2807169</v>
      </c>
      <c r="AC240" s="295">
        <v>1760990041.8174019</v>
      </c>
      <c r="AD240" s="295">
        <v>1638422816.9715698</v>
      </c>
      <c r="AE240" s="295">
        <v>1018154772.9632093</v>
      </c>
      <c r="AF240" s="294" t="s">
        <v>969</v>
      </c>
      <c r="AG240" s="294" t="s">
        <v>970</v>
      </c>
      <c r="AH240" s="294"/>
    </row>
    <row r="241" spans="1:34" ht="18.75" customHeight="1">
      <c r="A241" s="293">
        <v>235</v>
      </c>
      <c r="B241" s="293" t="s">
        <v>199</v>
      </c>
      <c r="C241" s="293" t="s">
        <v>1143</v>
      </c>
      <c r="D241" s="293" t="s">
        <v>1144</v>
      </c>
      <c r="E241" s="293" t="s">
        <v>678</v>
      </c>
      <c r="F241" s="301" t="s">
        <v>413</v>
      </c>
      <c r="G241" s="301" t="s">
        <v>680</v>
      </c>
      <c r="H241" s="301" t="s">
        <v>643</v>
      </c>
      <c r="I241" s="300" t="s">
        <v>1145</v>
      </c>
      <c r="J241" s="300" t="s">
        <v>694</v>
      </c>
      <c r="K241" s="299" t="s">
        <v>1146</v>
      </c>
      <c r="L241" s="293">
        <v>2016</v>
      </c>
      <c r="M241" s="298" t="s">
        <v>673</v>
      </c>
      <c r="N241" s="297" t="s">
        <v>673</v>
      </c>
      <c r="O241" s="297">
        <v>577260340.38424706</v>
      </c>
      <c r="P241" s="296">
        <v>157565385.73008817</v>
      </c>
      <c r="Q241" s="296">
        <v>61763510.459658936</v>
      </c>
      <c r="R241" s="296">
        <v>119564134.20257528</v>
      </c>
      <c r="S241" s="296">
        <v>822370005.17347562</v>
      </c>
      <c r="T241" s="296">
        <v>847041105.32868004</v>
      </c>
      <c r="U241" s="296">
        <v>863981927.43525374</v>
      </c>
      <c r="V241" s="296">
        <v>75285893.381506413</v>
      </c>
      <c r="W241" s="296">
        <v>51895299.286593646</v>
      </c>
      <c r="X241" s="296">
        <v>43850803.523582399</v>
      </c>
      <c r="Y241" s="295" t="s">
        <v>674</v>
      </c>
      <c r="Z241" s="295" t="s">
        <v>674</v>
      </c>
      <c r="AA241" s="295">
        <v>225857680.14451924</v>
      </c>
      <c r="AB241" s="295">
        <v>1366861927.620352</v>
      </c>
      <c r="AC241" s="295">
        <v>1312439201.2642541</v>
      </c>
      <c r="AD241" s="295">
        <v>1215434341.718209</v>
      </c>
      <c r="AE241" s="295">
        <v>730815628.25369346</v>
      </c>
      <c r="AF241" s="294" t="s">
        <v>969</v>
      </c>
      <c r="AG241" s="294" t="s">
        <v>970</v>
      </c>
      <c r="AH241" s="294"/>
    </row>
    <row r="242" spans="1:34" ht="18.75" customHeight="1">
      <c r="A242" s="293">
        <v>236</v>
      </c>
      <c r="B242" s="293" t="s">
        <v>199</v>
      </c>
      <c r="C242" s="293" t="s">
        <v>1143</v>
      </c>
      <c r="D242" s="293" t="s">
        <v>1144</v>
      </c>
      <c r="E242" s="293" t="s">
        <v>678</v>
      </c>
      <c r="F242" s="301" t="s">
        <v>972</v>
      </c>
      <c r="G242" s="301" t="s">
        <v>680</v>
      </c>
      <c r="H242" s="301" t="s">
        <v>643</v>
      </c>
      <c r="I242" s="300" t="s">
        <v>1145</v>
      </c>
      <c r="J242" s="300" t="s">
        <v>695</v>
      </c>
      <c r="K242" s="299" t="s">
        <v>1146</v>
      </c>
      <c r="L242" s="293">
        <v>2016</v>
      </c>
      <c r="M242" s="298" t="s">
        <v>673</v>
      </c>
      <c r="N242" s="297" t="s">
        <v>673</v>
      </c>
      <c r="O242" s="297" t="s">
        <v>673</v>
      </c>
      <c r="P242" s="296" t="s">
        <v>673</v>
      </c>
      <c r="Q242" s="296" t="s">
        <v>673</v>
      </c>
      <c r="R242" s="296" t="s">
        <v>673</v>
      </c>
      <c r="S242" s="296" t="s">
        <v>673</v>
      </c>
      <c r="T242" s="296" t="s">
        <v>673</v>
      </c>
      <c r="U242" s="296" t="s">
        <v>673</v>
      </c>
      <c r="V242" s="296">
        <v>1555451.3329419785</v>
      </c>
      <c r="W242" s="296">
        <v>1121048.0930783886</v>
      </c>
      <c r="X242" s="296" t="s">
        <v>673</v>
      </c>
      <c r="Y242" s="295" t="s">
        <v>674</v>
      </c>
      <c r="Z242" s="295" t="s">
        <v>674</v>
      </c>
      <c r="AA242" s="295" t="s">
        <v>673</v>
      </c>
      <c r="AB242" s="295" t="s">
        <v>673</v>
      </c>
      <c r="AC242" s="295" t="s">
        <v>673</v>
      </c>
      <c r="AD242" s="295" t="s">
        <v>673</v>
      </c>
      <c r="AE242" s="295" t="s">
        <v>673</v>
      </c>
      <c r="AF242" s="294" t="s">
        <v>969</v>
      </c>
      <c r="AG242" s="294" t="s">
        <v>970</v>
      </c>
      <c r="AH242" s="294"/>
    </row>
    <row r="243" spans="1:34" ht="18.75" customHeight="1">
      <c r="A243" s="293">
        <v>237</v>
      </c>
      <c r="B243" s="293" t="s">
        <v>199</v>
      </c>
      <c r="C243" s="293" t="s">
        <v>1143</v>
      </c>
      <c r="D243" s="293" t="s">
        <v>1144</v>
      </c>
      <c r="E243" s="293" t="s">
        <v>678</v>
      </c>
      <c r="F243" s="301" t="s">
        <v>972</v>
      </c>
      <c r="G243" s="301" t="s">
        <v>680</v>
      </c>
      <c r="H243" s="301" t="s">
        <v>643</v>
      </c>
      <c r="I243" s="300" t="s">
        <v>1145</v>
      </c>
      <c r="J243" s="300" t="s">
        <v>696</v>
      </c>
      <c r="K243" s="299" t="s">
        <v>1146</v>
      </c>
      <c r="L243" s="293">
        <v>2016</v>
      </c>
      <c r="M243" s="298" t="s">
        <v>673</v>
      </c>
      <c r="N243" s="297" t="s">
        <v>673</v>
      </c>
      <c r="O243" s="297" t="s">
        <v>673</v>
      </c>
      <c r="P243" s="296" t="s">
        <v>673</v>
      </c>
      <c r="Q243" s="296" t="s">
        <v>673</v>
      </c>
      <c r="R243" s="296" t="s">
        <v>673</v>
      </c>
      <c r="S243" s="296" t="s">
        <v>673</v>
      </c>
      <c r="T243" s="296" t="s">
        <v>673</v>
      </c>
      <c r="U243" s="296" t="s">
        <v>673</v>
      </c>
      <c r="V243" s="296">
        <v>915531.83865448786</v>
      </c>
      <c r="W243" s="296">
        <v>647302.1145657968</v>
      </c>
      <c r="X243" s="296" t="s">
        <v>673</v>
      </c>
      <c r="Y243" s="295" t="s">
        <v>674</v>
      </c>
      <c r="Z243" s="295" t="s">
        <v>674</v>
      </c>
      <c r="AA243" s="295" t="s">
        <v>673</v>
      </c>
      <c r="AB243" s="295" t="s">
        <v>673</v>
      </c>
      <c r="AC243" s="295" t="s">
        <v>673</v>
      </c>
      <c r="AD243" s="295" t="s">
        <v>673</v>
      </c>
      <c r="AE243" s="295" t="s">
        <v>673</v>
      </c>
      <c r="AF243" s="294" t="s">
        <v>969</v>
      </c>
      <c r="AG243" s="294" t="s">
        <v>970</v>
      </c>
      <c r="AH243" s="294"/>
    </row>
    <row r="244" spans="1:34" ht="18.75" customHeight="1">
      <c r="A244" s="293">
        <v>238</v>
      </c>
      <c r="B244" s="293" t="s">
        <v>199</v>
      </c>
      <c r="C244" s="293" t="s">
        <v>1143</v>
      </c>
      <c r="D244" s="293" t="s">
        <v>1147</v>
      </c>
      <c r="E244" s="293" t="s">
        <v>667</v>
      </c>
      <c r="F244" s="301" t="s">
        <v>668</v>
      </c>
      <c r="G244" s="301" t="s">
        <v>766</v>
      </c>
      <c r="H244" s="301" t="s">
        <v>643</v>
      </c>
      <c r="I244" s="300" t="s">
        <v>670</v>
      </c>
      <c r="J244" s="300" t="s">
        <v>671</v>
      </c>
      <c r="K244" s="299" t="s">
        <v>1146</v>
      </c>
      <c r="L244" s="293">
        <v>2016</v>
      </c>
      <c r="M244" s="298" t="s">
        <v>673</v>
      </c>
      <c r="N244" s="297" t="s">
        <v>673</v>
      </c>
      <c r="O244" s="297">
        <v>29812.289054995494</v>
      </c>
      <c r="P244" s="296">
        <v>8944.9390373032438</v>
      </c>
      <c r="Q244" s="296">
        <v>883.33384727187081</v>
      </c>
      <c r="R244" s="296">
        <v>2409.3835296382176</v>
      </c>
      <c r="S244" s="296">
        <v>42470.841298521402</v>
      </c>
      <c r="T244" s="296">
        <v>43744.966537477041</v>
      </c>
      <c r="U244" s="296">
        <v>44619.865868226596</v>
      </c>
      <c r="V244" s="296">
        <v>3138.7065139650017</v>
      </c>
      <c r="W244" s="296">
        <v>2162.2074083159782</v>
      </c>
      <c r="X244" s="296">
        <v>2957.709586533419</v>
      </c>
      <c r="Y244" s="295" t="s">
        <v>674</v>
      </c>
      <c r="Z244" s="295" t="s">
        <v>674</v>
      </c>
      <c r="AA244" s="295">
        <v>9416.1195418950047</v>
      </c>
      <c r="AB244" s="295">
        <v>10398.873369263139</v>
      </c>
      <c r="AC244" s="295">
        <v>10471.199183439621</v>
      </c>
      <c r="AD244" s="295">
        <v>13174.917849251953</v>
      </c>
      <c r="AE244" s="295">
        <v>11979.493779940602</v>
      </c>
      <c r="AF244" s="294" t="s">
        <v>990</v>
      </c>
      <c r="AG244" s="294" t="s">
        <v>768</v>
      </c>
      <c r="AH244" s="294"/>
    </row>
    <row r="245" spans="1:34" ht="18.75" customHeight="1">
      <c r="A245" s="293">
        <v>239</v>
      </c>
      <c r="B245" s="293" t="s">
        <v>199</v>
      </c>
      <c r="C245" s="293" t="s">
        <v>1143</v>
      </c>
      <c r="D245" s="293" t="s">
        <v>1148</v>
      </c>
      <c r="E245" s="293" t="s">
        <v>1003</v>
      </c>
      <c r="F245" s="301" t="s">
        <v>805</v>
      </c>
      <c r="G245" s="301" t="s">
        <v>806</v>
      </c>
      <c r="H245" s="301" t="s">
        <v>643</v>
      </c>
      <c r="I245" s="300" t="s">
        <v>1149</v>
      </c>
      <c r="J245" s="300" t="s">
        <v>1005</v>
      </c>
      <c r="K245" s="299" t="s">
        <v>1146</v>
      </c>
      <c r="L245" s="293">
        <v>2016</v>
      </c>
      <c r="M245" s="304">
        <v>16</v>
      </c>
      <c r="N245" s="297">
        <v>53329</v>
      </c>
      <c r="O245" s="297">
        <v>3.5618878005342833E-4</v>
      </c>
      <c r="P245" s="303">
        <v>6.9743112867604327E-5</v>
      </c>
      <c r="Q245" s="303">
        <v>7.7004029877563595E-5</v>
      </c>
      <c r="R245" s="303">
        <v>2.8610666056305791E-5</v>
      </c>
      <c r="S245" s="296">
        <v>2.907295477122268E-4</v>
      </c>
      <c r="T245" s="296">
        <v>2.994514341435932E-4</v>
      </c>
      <c r="U245" s="296">
        <v>3.0544046282646512E-4</v>
      </c>
      <c r="V245" s="296" t="s">
        <v>837</v>
      </c>
      <c r="W245" s="296" t="s">
        <v>837</v>
      </c>
      <c r="X245" s="303">
        <v>1.1967138883498287E-3</v>
      </c>
      <c r="Y245" s="295">
        <v>51</v>
      </c>
      <c r="Z245" s="295">
        <v>629</v>
      </c>
      <c r="AA245" s="295">
        <v>3.0840140267310491E-4</v>
      </c>
      <c r="AB245" s="295">
        <v>1.1967138883498287E-3</v>
      </c>
      <c r="AC245" s="295">
        <v>1.1967138883498287E-3</v>
      </c>
      <c r="AD245" s="295">
        <v>1.1967138883498287E-3</v>
      </c>
      <c r="AE245" s="295">
        <v>1.1967138883498287E-3</v>
      </c>
      <c r="AF245" s="294" t="s">
        <v>1006</v>
      </c>
      <c r="AG245" s="294" t="s">
        <v>1007</v>
      </c>
      <c r="AH245" s="294"/>
    </row>
    <row r="246" spans="1:34" ht="18.75" customHeight="1">
      <c r="A246" s="293">
        <v>240</v>
      </c>
      <c r="B246" s="293" t="s">
        <v>199</v>
      </c>
      <c r="C246" s="293" t="s">
        <v>1143</v>
      </c>
      <c r="D246" s="293" t="s">
        <v>1148</v>
      </c>
      <c r="E246" s="293" t="s">
        <v>1008</v>
      </c>
      <c r="F246" s="301" t="s">
        <v>805</v>
      </c>
      <c r="G246" s="301" t="s">
        <v>806</v>
      </c>
      <c r="H246" s="301" t="s">
        <v>643</v>
      </c>
      <c r="I246" s="300" t="s">
        <v>1149</v>
      </c>
      <c r="J246" s="300" t="s">
        <v>1009</v>
      </c>
      <c r="K246" s="299" t="s">
        <v>1146</v>
      </c>
      <c r="L246" s="293">
        <v>2016</v>
      </c>
      <c r="M246" s="304">
        <v>32</v>
      </c>
      <c r="N246" s="297">
        <v>6012</v>
      </c>
      <c r="O246" s="297">
        <v>5.3226879574184965E-3</v>
      </c>
      <c r="P246" s="303">
        <v>2.0314880650076179E-3</v>
      </c>
      <c r="Q246" s="303">
        <v>1.2317437972901636E-3</v>
      </c>
      <c r="R246" s="303">
        <v>4.0510431436094796E-4</v>
      </c>
      <c r="S246" s="296">
        <v>5.1577897704408989E-3</v>
      </c>
      <c r="T246" s="296">
        <v>5.3125234635541183E-3</v>
      </c>
      <c r="U246" s="296">
        <v>5.4187739328252025E-3</v>
      </c>
      <c r="V246" s="296">
        <v>0</v>
      </c>
      <c r="W246" s="296">
        <v>0</v>
      </c>
      <c r="X246" s="303">
        <v>6.9899519440803845E-3</v>
      </c>
      <c r="Y246" s="295" t="s">
        <v>674</v>
      </c>
      <c r="Z246" s="295" t="s">
        <v>674</v>
      </c>
      <c r="AA246" s="295">
        <v>5.4713035273300107E-3</v>
      </c>
      <c r="AB246" s="295">
        <v>6.9899519440803845E-3</v>
      </c>
      <c r="AC246" s="295">
        <v>6.9899519440803845E-3</v>
      </c>
      <c r="AD246" s="295">
        <v>6.9899519440803845E-3</v>
      </c>
      <c r="AE246" s="295">
        <v>6.9899519440803845E-3</v>
      </c>
      <c r="AF246" s="294" t="s">
        <v>1010</v>
      </c>
      <c r="AG246" s="294" t="s">
        <v>1011</v>
      </c>
      <c r="AH246" s="294"/>
    </row>
    <row r="247" spans="1:34" ht="18.75" customHeight="1">
      <c r="A247" s="293">
        <v>241</v>
      </c>
      <c r="B247" s="293" t="s">
        <v>199</v>
      </c>
      <c r="C247" s="293" t="s">
        <v>1143</v>
      </c>
      <c r="D247" s="293" t="s">
        <v>1148</v>
      </c>
      <c r="E247" s="293" t="s">
        <v>1012</v>
      </c>
      <c r="F247" s="301" t="s">
        <v>805</v>
      </c>
      <c r="G247" s="301" t="s">
        <v>806</v>
      </c>
      <c r="H247" s="301" t="s">
        <v>643</v>
      </c>
      <c r="I247" s="300" t="s">
        <v>1149</v>
      </c>
      <c r="J247" s="300" t="s">
        <v>1150</v>
      </c>
      <c r="K247" s="299" t="s">
        <v>1146</v>
      </c>
      <c r="L247" s="293">
        <v>2016</v>
      </c>
      <c r="M247" s="304">
        <v>106</v>
      </c>
      <c r="N247" s="297">
        <v>2397</v>
      </c>
      <c r="O247" s="297">
        <v>4.4221944096787653E-2</v>
      </c>
      <c r="P247" s="303">
        <v>3.1901318587834966E-2</v>
      </c>
      <c r="Q247" s="303">
        <v>1.3888888888888888E-2</v>
      </c>
      <c r="R247" s="303">
        <v>1.0078387458006719E-2</v>
      </c>
      <c r="S247" s="296">
        <v>4.2851937351225659E-2</v>
      </c>
      <c r="T247" s="296">
        <v>4.4137495471762364E-2</v>
      </c>
      <c r="U247" s="296">
        <v>4.5020245381197622E-2</v>
      </c>
      <c r="V247" s="296">
        <v>1.4783818232241468</v>
      </c>
      <c r="W247" s="296">
        <v>1.0184348604345417</v>
      </c>
      <c r="X247" s="303">
        <v>2.1986650961915981E-2</v>
      </c>
      <c r="Y247" s="295" t="s">
        <v>674</v>
      </c>
      <c r="Z247" s="295" t="s">
        <v>674</v>
      </c>
      <c r="AA247" s="295">
        <v>4.5456671639922952E-2</v>
      </c>
      <c r="AB247" s="295">
        <v>2.1986650961915981E-2</v>
      </c>
      <c r="AC247" s="295">
        <v>2.1986650961915981E-2</v>
      </c>
      <c r="AD247" s="295">
        <v>2.1986650961915981E-2</v>
      </c>
      <c r="AE247" s="295">
        <v>2.1986650961915981E-2</v>
      </c>
      <c r="AF247" s="294" t="s">
        <v>1014</v>
      </c>
      <c r="AG247" s="294" t="s">
        <v>1151</v>
      </c>
      <c r="AH247" s="294"/>
    </row>
    <row r="248" spans="1:34" ht="18.75" customHeight="1">
      <c r="A248" s="293">
        <v>242</v>
      </c>
      <c r="B248" s="293" t="s">
        <v>199</v>
      </c>
      <c r="C248" s="293" t="s">
        <v>1143</v>
      </c>
      <c r="D248" s="293" t="s">
        <v>1152</v>
      </c>
      <c r="E248" s="293" t="s">
        <v>1153</v>
      </c>
      <c r="F248" s="301" t="s">
        <v>805</v>
      </c>
      <c r="G248" s="301" t="s">
        <v>1154</v>
      </c>
      <c r="H248" s="301" t="s">
        <v>834</v>
      </c>
      <c r="I248" s="300" t="s">
        <v>1155</v>
      </c>
      <c r="J248" s="300" t="s">
        <v>1156</v>
      </c>
      <c r="K248" s="299" t="s">
        <v>1146</v>
      </c>
      <c r="L248" s="293" t="s">
        <v>813</v>
      </c>
      <c r="M248" s="327" t="s">
        <v>813</v>
      </c>
      <c r="N248" s="327" t="s">
        <v>813</v>
      </c>
      <c r="O248" s="327" t="s">
        <v>813</v>
      </c>
      <c r="P248" s="297">
        <v>0.45333333333333331</v>
      </c>
      <c r="Q248" s="297">
        <v>0.8125</v>
      </c>
      <c r="R248" s="297">
        <v>0.59259259259259256</v>
      </c>
      <c r="S248" s="297" t="s">
        <v>813</v>
      </c>
      <c r="T248" s="297" t="s">
        <v>813</v>
      </c>
      <c r="U248" s="297" t="s">
        <v>813</v>
      </c>
      <c r="V248" s="297" t="s">
        <v>674</v>
      </c>
      <c r="W248" s="297" t="s">
        <v>674</v>
      </c>
      <c r="X248" s="297">
        <v>0.7321428571428571</v>
      </c>
      <c r="Y248" s="295" t="s">
        <v>674</v>
      </c>
      <c r="Z248" s="295" t="s">
        <v>674</v>
      </c>
      <c r="AA248" s="295" t="s">
        <v>813</v>
      </c>
      <c r="AB248" s="295" t="s">
        <v>813</v>
      </c>
      <c r="AC248" s="295" t="s">
        <v>813</v>
      </c>
      <c r="AD248" s="295" t="s">
        <v>813</v>
      </c>
      <c r="AE248" s="295" t="s">
        <v>813</v>
      </c>
      <c r="AF248" s="294" t="s">
        <v>1157</v>
      </c>
      <c r="AG248" s="294" t="s">
        <v>1158</v>
      </c>
      <c r="AH248" s="294"/>
    </row>
    <row r="249" spans="1:34" ht="18.75" customHeight="1">
      <c r="A249" s="293">
        <v>243</v>
      </c>
      <c r="B249" s="293" t="s">
        <v>199</v>
      </c>
      <c r="C249" s="293" t="s">
        <v>1143</v>
      </c>
      <c r="D249" s="293" t="s">
        <v>1152</v>
      </c>
      <c r="E249" s="293" t="s">
        <v>1159</v>
      </c>
      <c r="F249" s="301" t="s">
        <v>805</v>
      </c>
      <c r="G249" s="301" t="s">
        <v>1154</v>
      </c>
      <c r="H249" s="301" t="s">
        <v>834</v>
      </c>
      <c r="I249" s="300" t="s">
        <v>1155</v>
      </c>
      <c r="J249" s="300" t="s">
        <v>1160</v>
      </c>
      <c r="K249" s="299" t="s">
        <v>1146</v>
      </c>
      <c r="L249" s="293" t="s">
        <v>813</v>
      </c>
      <c r="M249" s="327" t="s">
        <v>813</v>
      </c>
      <c r="N249" s="327" t="s">
        <v>813</v>
      </c>
      <c r="O249" s="327" t="s">
        <v>813</v>
      </c>
      <c r="P249" s="297">
        <v>0.58333333333333337</v>
      </c>
      <c r="Q249" s="297">
        <v>1</v>
      </c>
      <c r="R249" s="297">
        <v>1</v>
      </c>
      <c r="S249" s="297" t="s">
        <v>813</v>
      </c>
      <c r="T249" s="297" t="s">
        <v>813</v>
      </c>
      <c r="U249" s="297" t="s">
        <v>813</v>
      </c>
      <c r="V249" s="297" t="s">
        <v>674</v>
      </c>
      <c r="W249" s="297" t="s">
        <v>674</v>
      </c>
      <c r="X249" s="297">
        <v>0.84375</v>
      </c>
      <c r="Y249" s="295" t="s">
        <v>674</v>
      </c>
      <c r="Z249" s="295" t="s">
        <v>674</v>
      </c>
      <c r="AA249" s="295" t="s">
        <v>813</v>
      </c>
      <c r="AB249" s="295" t="s">
        <v>813</v>
      </c>
      <c r="AC249" s="295" t="s">
        <v>813</v>
      </c>
      <c r="AD249" s="295" t="s">
        <v>813</v>
      </c>
      <c r="AE249" s="295" t="s">
        <v>813</v>
      </c>
      <c r="AF249" s="294" t="s">
        <v>1161</v>
      </c>
      <c r="AG249" s="294" t="s">
        <v>1162</v>
      </c>
      <c r="AH249" s="294"/>
    </row>
    <row r="250" spans="1:34" ht="18.75" customHeight="1">
      <c r="A250" s="293">
        <v>244</v>
      </c>
      <c r="B250" s="293" t="s">
        <v>199</v>
      </c>
      <c r="C250" s="293" t="s">
        <v>1143</v>
      </c>
      <c r="D250" s="293" t="s">
        <v>1152</v>
      </c>
      <c r="E250" s="293" t="s">
        <v>1163</v>
      </c>
      <c r="F250" s="301" t="s">
        <v>805</v>
      </c>
      <c r="G250" s="301" t="s">
        <v>1154</v>
      </c>
      <c r="H250" s="301" t="s">
        <v>834</v>
      </c>
      <c r="I250" s="300" t="s">
        <v>1155</v>
      </c>
      <c r="J250" s="300" t="s">
        <v>1164</v>
      </c>
      <c r="K250" s="299" t="s">
        <v>1146</v>
      </c>
      <c r="L250" s="293" t="s">
        <v>813</v>
      </c>
      <c r="M250" s="327" t="s">
        <v>813</v>
      </c>
      <c r="N250" s="327" t="s">
        <v>813</v>
      </c>
      <c r="O250" s="327" t="s">
        <v>813</v>
      </c>
      <c r="P250" s="297">
        <v>1</v>
      </c>
      <c r="Q250" s="297">
        <v>1</v>
      </c>
      <c r="R250" s="297">
        <v>1</v>
      </c>
      <c r="S250" s="297" t="s">
        <v>813</v>
      </c>
      <c r="T250" s="297" t="s">
        <v>813</v>
      </c>
      <c r="U250" s="297" t="s">
        <v>813</v>
      </c>
      <c r="V250" s="297" t="s">
        <v>674</v>
      </c>
      <c r="W250" s="297" t="s">
        <v>674</v>
      </c>
      <c r="X250" s="297">
        <v>0.86486486486486491</v>
      </c>
      <c r="Y250" s="295" t="s">
        <v>674</v>
      </c>
      <c r="Z250" s="295" t="s">
        <v>674</v>
      </c>
      <c r="AA250" s="295" t="s">
        <v>813</v>
      </c>
      <c r="AB250" s="295" t="s">
        <v>813</v>
      </c>
      <c r="AC250" s="295" t="s">
        <v>813</v>
      </c>
      <c r="AD250" s="295" t="s">
        <v>813</v>
      </c>
      <c r="AE250" s="295" t="s">
        <v>813</v>
      </c>
      <c r="AF250" s="294" t="s">
        <v>1165</v>
      </c>
      <c r="AG250" s="294" t="s">
        <v>1166</v>
      </c>
      <c r="AH250" s="294"/>
    </row>
    <row r="251" spans="1:34" ht="18.75" customHeight="1">
      <c r="A251" s="293">
        <v>245</v>
      </c>
      <c r="B251" s="293" t="s">
        <v>199</v>
      </c>
      <c r="C251" s="293" t="s">
        <v>1143</v>
      </c>
      <c r="D251" s="293" t="s">
        <v>1167</v>
      </c>
      <c r="E251" s="293" t="s">
        <v>742</v>
      </c>
      <c r="F251" s="301" t="s">
        <v>1168</v>
      </c>
      <c r="G251" s="301" t="s">
        <v>744</v>
      </c>
      <c r="H251" s="301" t="s">
        <v>643</v>
      </c>
      <c r="I251" s="300" t="s">
        <v>1169</v>
      </c>
      <c r="J251" s="300" t="s">
        <v>743</v>
      </c>
      <c r="K251" s="299" t="s">
        <v>1146</v>
      </c>
      <c r="L251" s="293">
        <v>2016</v>
      </c>
      <c r="M251" s="298">
        <v>18491067.434830695</v>
      </c>
      <c r="N251" s="297">
        <v>79381.055620029001</v>
      </c>
      <c r="O251" s="297">
        <v>232.94055855519676</v>
      </c>
      <c r="P251" s="296">
        <v>350.94026397889382</v>
      </c>
      <c r="Q251" s="296">
        <v>1286.187701149898</v>
      </c>
      <c r="R251" s="296">
        <v>666.17783377075671</v>
      </c>
      <c r="S251" s="296">
        <v>356.85636608599958</v>
      </c>
      <c r="T251" s="296">
        <v>346.46249134563084</v>
      </c>
      <c r="U251" s="296">
        <v>339.66910916238294</v>
      </c>
      <c r="V251" s="296">
        <v>1937.5624997542095</v>
      </c>
      <c r="W251" s="296">
        <v>1285.2497915036256</v>
      </c>
      <c r="X251" s="296">
        <v>457.37310887756166</v>
      </c>
      <c r="Y251" s="295">
        <v>2230308.6345206471</v>
      </c>
      <c r="Z251" s="295">
        <v>5805.9411367620278</v>
      </c>
      <c r="AA251" s="295">
        <v>5812.687499262629</v>
      </c>
      <c r="AB251" s="295" t="s">
        <v>673</v>
      </c>
      <c r="AC251" s="295" t="s">
        <v>673</v>
      </c>
      <c r="AD251" s="295" t="s">
        <v>673</v>
      </c>
      <c r="AE251" s="295" t="s">
        <v>673</v>
      </c>
      <c r="AF251" s="294" t="s">
        <v>823</v>
      </c>
      <c r="AG251" s="294" t="s">
        <v>824</v>
      </c>
      <c r="AH251" s="294"/>
    </row>
    <row r="252" spans="1:34" ht="18.75" customHeight="1">
      <c r="A252" s="293">
        <v>246</v>
      </c>
      <c r="B252" s="293" t="s">
        <v>199</v>
      </c>
      <c r="C252" s="293" t="s">
        <v>1143</v>
      </c>
      <c r="D252" s="293" t="s">
        <v>1167</v>
      </c>
      <c r="E252" s="293" t="s">
        <v>742</v>
      </c>
      <c r="F252" s="301" t="s">
        <v>1170</v>
      </c>
      <c r="G252" s="301" t="s">
        <v>744</v>
      </c>
      <c r="H252" s="301" t="s">
        <v>643</v>
      </c>
      <c r="I252" s="300" t="s">
        <v>1169</v>
      </c>
      <c r="J252" s="300" t="s">
        <v>748</v>
      </c>
      <c r="K252" s="299" t="s">
        <v>1146</v>
      </c>
      <c r="L252" s="293">
        <v>2016</v>
      </c>
      <c r="M252" s="318">
        <v>18491067.434830695</v>
      </c>
      <c r="N252" s="297">
        <v>577260340.38424706</v>
      </c>
      <c r="O252" s="297">
        <v>3.2032457699280564E-2</v>
      </c>
      <c r="P252" s="317">
        <v>5.4964347444962376E-2</v>
      </c>
      <c r="Q252" s="317">
        <v>0.11243857427337663</v>
      </c>
      <c r="R252" s="317">
        <v>5.073963905739088E-2</v>
      </c>
      <c r="S252" s="296">
        <v>2.2485094687919802E-2</v>
      </c>
      <c r="T252" s="296">
        <v>2.1830189017397861E-2</v>
      </c>
      <c r="U252" s="296">
        <v>2.1402146095488097E-2</v>
      </c>
      <c r="V252" s="296">
        <v>0.37018829603709447</v>
      </c>
      <c r="W252" s="296">
        <v>0.24555823637127264</v>
      </c>
      <c r="X252" s="317">
        <v>0.12147418347945867</v>
      </c>
      <c r="Y252" s="295">
        <v>2230308.6345206471</v>
      </c>
      <c r="Z252" s="295">
        <v>43343327.729591675</v>
      </c>
      <c r="AA252" s="295">
        <v>1.4422336599442658E-2</v>
      </c>
      <c r="AB252" s="673">
        <v>2.2428182271350464E-2</v>
      </c>
      <c r="AC252" s="673">
        <v>2.2831759198549007E-2</v>
      </c>
      <c r="AD252" s="673">
        <v>2.6313786134445533E-2</v>
      </c>
      <c r="AE252" s="673">
        <v>3.1158765929606494E-2</v>
      </c>
      <c r="AF252" s="294" t="s">
        <v>826</v>
      </c>
      <c r="AG252" s="294" t="s">
        <v>824</v>
      </c>
      <c r="AH252" s="294"/>
    </row>
    <row r="253" spans="1:34" ht="18.75" customHeight="1">
      <c r="A253" s="293">
        <v>247</v>
      </c>
      <c r="B253" s="293" t="s">
        <v>199</v>
      </c>
      <c r="C253" s="293" t="s">
        <v>1143</v>
      </c>
      <c r="D253" s="293" t="s">
        <v>1167</v>
      </c>
      <c r="E253" s="293" t="s">
        <v>742</v>
      </c>
      <c r="F253" s="301" t="s">
        <v>1171</v>
      </c>
      <c r="G253" s="301" t="s">
        <v>744</v>
      </c>
      <c r="H253" s="301" t="s">
        <v>643</v>
      </c>
      <c r="I253" s="300" t="s">
        <v>1169</v>
      </c>
      <c r="J253" s="300" t="s">
        <v>750</v>
      </c>
      <c r="K253" s="299" t="s">
        <v>1146</v>
      </c>
      <c r="L253" s="293">
        <v>2016</v>
      </c>
      <c r="M253" s="318" t="s">
        <v>673</v>
      </c>
      <c r="N253" s="297" t="s">
        <v>673</v>
      </c>
      <c r="O253" s="297" t="s">
        <v>673</v>
      </c>
      <c r="P253" s="317" t="s">
        <v>673</v>
      </c>
      <c r="Q253" s="317" t="s">
        <v>673</v>
      </c>
      <c r="R253" s="317" t="s">
        <v>673</v>
      </c>
      <c r="S253" s="296" t="s">
        <v>673</v>
      </c>
      <c r="T253" s="296" t="s">
        <v>673</v>
      </c>
      <c r="U253" s="296" t="s">
        <v>673</v>
      </c>
      <c r="V253" s="296">
        <v>2.7727165095090731</v>
      </c>
      <c r="W253" s="296">
        <v>1.8392352846410183</v>
      </c>
      <c r="X253" s="317" t="s">
        <v>673</v>
      </c>
      <c r="Y253" s="295">
        <v>895782.57583344774</v>
      </c>
      <c r="Z253" s="295">
        <v>1225721.3908956638</v>
      </c>
      <c r="AA253" s="295" t="s">
        <v>673</v>
      </c>
      <c r="AB253" s="673" t="s">
        <v>673</v>
      </c>
      <c r="AC253" s="673" t="s">
        <v>673</v>
      </c>
      <c r="AD253" s="673" t="s">
        <v>673</v>
      </c>
      <c r="AE253" s="673" t="s">
        <v>673</v>
      </c>
      <c r="AF253" s="294" t="s">
        <v>1047</v>
      </c>
      <c r="AG253" s="294" t="s">
        <v>824</v>
      </c>
      <c r="AH253" s="294"/>
    </row>
    <row r="254" spans="1:34" ht="18.75" customHeight="1">
      <c r="A254" s="293">
        <v>248</v>
      </c>
      <c r="B254" s="293" t="s">
        <v>199</v>
      </c>
      <c r="C254" s="293" t="s">
        <v>1143</v>
      </c>
      <c r="D254" s="293" t="s">
        <v>1167</v>
      </c>
      <c r="E254" s="293" t="s">
        <v>742</v>
      </c>
      <c r="F254" s="301" t="s">
        <v>1168</v>
      </c>
      <c r="G254" s="301" t="s">
        <v>744</v>
      </c>
      <c r="H254" s="301" t="s">
        <v>643</v>
      </c>
      <c r="I254" s="300" t="s">
        <v>1169</v>
      </c>
      <c r="J254" s="300" t="s">
        <v>752</v>
      </c>
      <c r="K254" s="299" t="s">
        <v>1146</v>
      </c>
      <c r="L254" s="293">
        <v>2016</v>
      </c>
      <c r="M254" s="298">
        <v>38263428.319998242</v>
      </c>
      <c r="N254" s="297">
        <v>79381.055620029001</v>
      </c>
      <c r="O254" s="297">
        <v>482.02216537850904</v>
      </c>
      <c r="P254" s="296">
        <v>858.12875367810716</v>
      </c>
      <c r="Q254" s="296">
        <v>2288.7726722712941</v>
      </c>
      <c r="R254" s="296">
        <v>1062.7463207106739</v>
      </c>
      <c r="S254" s="296">
        <v>738.4402243077817</v>
      </c>
      <c r="T254" s="296">
        <v>716.93225660949713</v>
      </c>
      <c r="U254" s="296">
        <v>702.87476138185946</v>
      </c>
      <c r="V254" s="296">
        <v>2362.8505055455598</v>
      </c>
      <c r="W254" s="296">
        <v>1567.3575020118881</v>
      </c>
      <c r="X254" s="296">
        <v>500.27654951003188</v>
      </c>
      <c r="Y254" s="295">
        <v>3684302.629511172</v>
      </c>
      <c r="Z254" s="295">
        <v>5805.9411367620278</v>
      </c>
      <c r="AA254" s="295">
        <v>7088.5515166366795</v>
      </c>
      <c r="AB254" s="295" t="s">
        <v>673</v>
      </c>
      <c r="AC254" s="295" t="s">
        <v>673</v>
      </c>
      <c r="AD254" s="295" t="s">
        <v>673</v>
      </c>
      <c r="AE254" s="295" t="s">
        <v>673</v>
      </c>
      <c r="AF254" s="294" t="s">
        <v>827</v>
      </c>
      <c r="AG254" s="294" t="s">
        <v>824</v>
      </c>
      <c r="AH254" s="294"/>
    </row>
    <row r="255" spans="1:34" ht="18.75" customHeight="1">
      <c r="A255" s="293">
        <v>249</v>
      </c>
      <c r="B255" s="293" t="s">
        <v>199</v>
      </c>
      <c r="C255" s="293" t="s">
        <v>1143</v>
      </c>
      <c r="D255" s="293" t="s">
        <v>1167</v>
      </c>
      <c r="E255" s="293" t="s">
        <v>742</v>
      </c>
      <c r="F255" s="301" t="s">
        <v>1170</v>
      </c>
      <c r="G255" s="301" t="s">
        <v>744</v>
      </c>
      <c r="H255" s="301" t="s">
        <v>643</v>
      </c>
      <c r="I255" s="300" t="s">
        <v>1169</v>
      </c>
      <c r="J255" s="300" t="s">
        <v>754</v>
      </c>
      <c r="K255" s="299" t="s">
        <v>1146</v>
      </c>
      <c r="L255" s="293">
        <v>2016</v>
      </c>
      <c r="M255" s="318">
        <v>38263428.319998242</v>
      </c>
      <c r="N255" s="297">
        <v>577260340.38424706</v>
      </c>
      <c r="O255" s="297">
        <v>6.6284526483369022E-2</v>
      </c>
      <c r="P255" s="317">
        <v>9.1984288460471214E-2</v>
      </c>
      <c r="Q255" s="317">
        <v>0.20008458786845323</v>
      </c>
      <c r="R255" s="317">
        <v>8.0944399511475973E-2</v>
      </c>
      <c r="S255" s="296">
        <v>4.6528239210191918E-2</v>
      </c>
      <c r="T255" s="296">
        <v>4.5173047776885356E-2</v>
      </c>
      <c r="U255" s="296">
        <v>4.4287301742044462E-2</v>
      </c>
      <c r="V255" s="296">
        <v>0.45144329669327232</v>
      </c>
      <c r="W255" s="296">
        <v>0.29945738680653727</v>
      </c>
      <c r="X255" s="317">
        <v>0.13286895137930016</v>
      </c>
      <c r="Y255" s="295">
        <v>3684302.629511172</v>
      </c>
      <c r="Z255" s="295">
        <v>43343327.729591675</v>
      </c>
      <c r="AA255" s="295">
        <v>2.9844033862543428E-2</v>
      </c>
      <c r="AB255" s="673">
        <v>2.4591407192648598E-2</v>
      </c>
      <c r="AC255" s="673">
        <v>2.5481700937861607E-2</v>
      </c>
      <c r="AD255" s="673">
        <v>3.0124557803813741E-2</v>
      </c>
      <c r="AE255" s="673">
        <v>4.200326674292619E-2</v>
      </c>
      <c r="AF255" s="294" t="s">
        <v>1049</v>
      </c>
      <c r="AG255" s="294" t="s">
        <v>824</v>
      </c>
      <c r="AH255" s="294"/>
    </row>
    <row r="256" spans="1:34" ht="18.75" customHeight="1">
      <c r="A256" s="293">
        <v>250</v>
      </c>
      <c r="B256" s="293" t="s">
        <v>199</v>
      </c>
      <c r="C256" s="293" t="s">
        <v>1143</v>
      </c>
      <c r="D256" s="293" t="s">
        <v>1167</v>
      </c>
      <c r="E256" s="293" t="s">
        <v>742</v>
      </c>
      <c r="F256" s="301" t="s">
        <v>1171</v>
      </c>
      <c r="G256" s="301" t="s">
        <v>744</v>
      </c>
      <c r="H256" s="301" t="s">
        <v>643</v>
      </c>
      <c r="I256" s="300" t="s">
        <v>1169</v>
      </c>
      <c r="J256" s="300" t="s">
        <v>756</v>
      </c>
      <c r="K256" s="299" t="s">
        <v>1146</v>
      </c>
      <c r="L256" s="293">
        <v>2016</v>
      </c>
      <c r="M256" s="318" t="s">
        <v>673</v>
      </c>
      <c r="N256" s="297" t="s">
        <v>673</v>
      </c>
      <c r="O256" s="297" t="s">
        <v>673</v>
      </c>
      <c r="P256" s="317" t="s">
        <v>673</v>
      </c>
      <c r="Q256" s="317" t="s">
        <v>673</v>
      </c>
      <c r="R256" s="317" t="s">
        <v>673</v>
      </c>
      <c r="S256" s="296" t="s">
        <v>673</v>
      </c>
      <c r="T256" s="296" t="s">
        <v>673</v>
      </c>
      <c r="U256" s="296" t="s">
        <v>673</v>
      </c>
      <c r="V256" s="296">
        <v>3.3813178191976405</v>
      </c>
      <c r="W256" s="296">
        <v>2.2429408200677683</v>
      </c>
      <c r="X256" s="317" t="s">
        <v>673</v>
      </c>
      <c r="Y256" s="295">
        <v>1479765.6470189795</v>
      </c>
      <c r="Z256" s="295">
        <v>1225721.3908956638</v>
      </c>
      <c r="AA256" s="295" t="s">
        <v>673</v>
      </c>
      <c r="AB256" s="673" t="s">
        <v>673</v>
      </c>
      <c r="AC256" s="673" t="s">
        <v>673</v>
      </c>
      <c r="AD256" s="673" t="s">
        <v>673</v>
      </c>
      <c r="AE256" s="673" t="s">
        <v>673</v>
      </c>
      <c r="AF256" s="294" t="s">
        <v>1049</v>
      </c>
      <c r="AG256" s="294" t="s">
        <v>824</v>
      </c>
      <c r="AH256" s="294"/>
    </row>
    <row r="257" spans="1:34" ht="18.75" customHeight="1">
      <c r="A257" s="293">
        <v>251</v>
      </c>
      <c r="B257" s="293" t="s">
        <v>199</v>
      </c>
      <c r="C257" s="293" t="s">
        <v>1143</v>
      </c>
      <c r="D257" s="293" t="s">
        <v>1172</v>
      </c>
      <c r="E257" s="293" t="s">
        <v>973</v>
      </c>
      <c r="F257" s="301" t="s">
        <v>976</v>
      </c>
      <c r="G257" s="301" t="s">
        <v>974</v>
      </c>
      <c r="H257" s="301" t="s">
        <v>643</v>
      </c>
      <c r="I257" s="300" t="s">
        <v>1173</v>
      </c>
      <c r="J257" s="300" t="s">
        <v>976</v>
      </c>
      <c r="K257" s="299" t="s">
        <v>1146</v>
      </c>
      <c r="L257" s="293">
        <v>2016</v>
      </c>
      <c r="M257" s="304">
        <v>12455.584870238124</v>
      </c>
      <c r="N257" s="297">
        <v>4444606.9000000004</v>
      </c>
      <c r="O257" s="297">
        <v>2.8024041609254857E-3</v>
      </c>
      <c r="P257" s="303">
        <v>7.801505587613722E-4</v>
      </c>
      <c r="Q257" s="303">
        <v>2.7677039252637471E-4</v>
      </c>
      <c r="R257" s="303">
        <v>6.2882277415921624E-4</v>
      </c>
      <c r="S257" s="296">
        <v>1.8292894637224209E-3</v>
      </c>
      <c r="T257" s="296">
        <v>1.8876211531209963E-3</v>
      </c>
      <c r="U257" s="296">
        <v>1.9290148253724747E-3</v>
      </c>
      <c r="V257" s="296">
        <v>2.9957542839367567E-3</v>
      </c>
      <c r="W257" s="296">
        <v>2.0637297808515686E-3</v>
      </c>
      <c r="X257" s="303">
        <v>3.1997311199985989E-4</v>
      </c>
      <c r="Y257" s="295">
        <v>1372.1801163610985</v>
      </c>
      <c r="Z257" s="295">
        <v>485472</v>
      </c>
      <c r="AA257" s="295">
        <v>1.9514791272575204E-3</v>
      </c>
      <c r="AB257" s="295">
        <v>3.1997311199985989E-4</v>
      </c>
      <c r="AC257" s="295">
        <v>3.1997311199985989E-4</v>
      </c>
      <c r="AD257" s="295">
        <v>3.1997311199985989E-4</v>
      </c>
      <c r="AE257" s="295">
        <v>3.1997311199985989E-4</v>
      </c>
      <c r="AF257" s="326" t="s">
        <v>1174</v>
      </c>
      <c r="AG257" s="294" t="s">
        <v>1175</v>
      </c>
      <c r="AH257" s="294"/>
    </row>
    <row r="258" spans="1:34" ht="18.75" customHeight="1">
      <c r="A258" s="293">
        <v>252</v>
      </c>
      <c r="B258" s="293" t="s">
        <v>199</v>
      </c>
      <c r="C258" s="293" t="s">
        <v>1143</v>
      </c>
      <c r="D258" s="293" t="s">
        <v>1172</v>
      </c>
      <c r="E258" s="293" t="s">
        <v>973</v>
      </c>
      <c r="F258" s="301" t="s">
        <v>978</v>
      </c>
      <c r="G258" s="301" t="s">
        <v>974</v>
      </c>
      <c r="H258" s="301" t="s">
        <v>643</v>
      </c>
      <c r="I258" s="300" t="s">
        <v>1173</v>
      </c>
      <c r="J258" s="300" t="s">
        <v>978</v>
      </c>
      <c r="K258" s="299" t="s">
        <v>1146</v>
      </c>
      <c r="L258" s="293">
        <v>2016</v>
      </c>
      <c r="M258" s="304">
        <v>8395.8576076547779</v>
      </c>
      <c r="N258" s="297">
        <v>4444606.9000000004</v>
      </c>
      <c r="O258" s="297">
        <v>1.8889989140895176E-3</v>
      </c>
      <c r="P258" s="303">
        <v>5.0833680078778609E-4</v>
      </c>
      <c r="Q258" s="303">
        <v>1.8109525529558921E-4</v>
      </c>
      <c r="R258" s="303">
        <v>4.0905059747667143E-4</v>
      </c>
      <c r="S258" s="296">
        <v>1.2330576219904952E-3</v>
      </c>
      <c r="T258" s="296">
        <v>1.2716173280888647E-3</v>
      </c>
      <c r="U258" s="296">
        <v>1.2987011255058446E-3</v>
      </c>
      <c r="V258" s="296">
        <v>1.7974526417864026E-3</v>
      </c>
      <c r="W258" s="296">
        <v>1.2382379177140938E-3</v>
      </c>
      <c r="X258" s="303">
        <v>3.2156141373106595E-4</v>
      </c>
      <c r="Y258" s="295">
        <v>987.68045846797577</v>
      </c>
      <c r="Z258" s="295">
        <v>485472</v>
      </c>
      <c r="AA258" s="295">
        <v>1.3129959235001327E-3</v>
      </c>
      <c r="AB258" s="295">
        <v>3.2156141373106595E-4</v>
      </c>
      <c r="AC258" s="295">
        <v>3.2156141373106595E-4</v>
      </c>
      <c r="AD258" s="295">
        <v>3.2156141373106595E-4</v>
      </c>
      <c r="AE258" s="295">
        <v>3.2156141373106595E-4</v>
      </c>
      <c r="AF258" s="326" t="s">
        <v>1174</v>
      </c>
      <c r="AG258" s="294" t="s">
        <v>1175</v>
      </c>
      <c r="AH258" s="294"/>
    </row>
    <row r="259" spans="1:34" ht="18.75" customHeight="1">
      <c r="A259" s="293">
        <v>253</v>
      </c>
      <c r="B259" s="293" t="s">
        <v>199</v>
      </c>
      <c r="C259" s="293" t="s">
        <v>1143</v>
      </c>
      <c r="D259" s="293" t="s">
        <v>1172</v>
      </c>
      <c r="E259" s="293" t="s">
        <v>973</v>
      </c>
      <c r="F259" s="301" t="s">
        <v>979</v>
      </c>
      <c r="G259" s="301" t="s">
        <v>974</v>
      </c>
      <c r="H259" s="301" t="s">
        <v>643</v>
      </c>
      <c r="I259" s="300" t="s">
        <v>1173</v>
      </c>
      <c r="J259" s="300" t="s">
        <v>979</v>
      </c>
      <c r="K259" s="299" t="s">
        <v>1146</v>
      </c>
      <c r="L259" s="293">
        <v>2016</v>
      </c>
      <c r="M259" s="304">
        <v>89591965.191583842</v>
      </c>
      <c r="N259" s="297">
        <v>15970349281</v>
      </c>
      <c r="O259" s="297">
        <v>5.6098939112228328E-3</v>
      </c>
      <c r="P259" s="303">
        <v>1.8290991914414684E-3</v>
      </c>
      <c r="Q259" s="303">
        <v>8.4922326712615298E-4</v>
      </c>
      <c r="R259" s="303">
        <v>1.961140737074337E-3</v>
      </c>
      <c r="S259" s="296">
        <v>7.9919027205716323E-3</v>
      </c>
      <c r="T259" s="296">
        <v>8.2979764225352814E-3</v>
      </c>
      <c r="U259" s="296">
        <v>8.5347571647108236E-3</v>
      </c>
      <c r="V259" s="296">
        <v>2.3295955182400835E-3</v>
      </c>
      <c r="W259" s="296">
        <v>1.6048230905014698E-3</v>
      </c>
      <c r="X259" s="303">
        <v>6.152733646381536E-4</v>
      </c>
      <c r="Y259" s="295">
        <v>9817484.3249429446</v>
      </c>
      <c r="Z259" s="295">
        <v>2509005309</v>
      </c>
      <c r="AA259" s="295">
        <v>8.6916744312913307E-3</v>
      </c>
      <c r="AB259" s="295">
        <v>6.152733646381536E-4</v>
      </c>
      <c r="AC259" s="295">
        <v>6.152733646381536E-4</v>
      </c>
      <c r="AD259" s="295">
        <v>6.152733646381536E-4</v>
      </c>
      <c r="AE259" s="295">
        <v>6.152733646381536E-4</v>
      </c>
      <c r="AF259" s="326" t="s">
        <v>1174</v>
      </c>
      <c r="AG259" s="294" t="s">
        <v>1175</v>
      </c>
      <c r="AH259" s="294"/>
    </row>
    <row r="260" spans="1:34" ht="18.75" customHeight="1">
      <c r="A260" s="293">
        <v>254</v>
      </c>
      <c r="B260" s="293" t="s">
        <v>199</v>
      </c>
      <c r="C260" s="293" t="s">
        <v>1143</v>
      </c>
      <c r="D260" s="293" t="s">
        <v>1172</v>
      </c>
      <c r="E260" s="293" t="s">
        <v>973</v>
      </c>
      <c r="F260" s="301" t="s">
        <v>980</v>
      </c>
      <c r="G260" s="301" t="s">
        <v>974</v>
      </c>
      <c r="H260" s="301" t="s">
        <v>643</v>
      </c>
      <c r="I260" s="300" t="s">
        <v>1173</v>
      </c>
      <c r="J260" s="300" t="s">
        <v>980</v>
      </c>
      <c r="K260" s="299" t="s">
        <v>1146</v>
      </c>
      <c r="L260" s="293">
        <v>2016</v>
      </c>
      <c r="M260" s="304">
        <v>60890581.91977948</v>
      </c>
      <c r="N260" s="297">
        <v>15970349281</v>
      </c>
      <c r="O260" s="297">
        <v>3.8127270010444476E-3</v>
      </c>
      <c r="P260" s="303">
        <v>1.1995438886724294E-3</v>
      </c>
      <c r="Q260" s="303">
        <v>5.6650595509751933E-4</v>
      </c>
      <c r="R260" s="303">
        <v>1.4894920673602739E-3</v>
      </c>
      <c r="S260" s="296">
        <v>5.4316434097774324E-3</v>
      </c>
      <c r="T260" s="296">
        <v>5.6251465019973622E-3</v>
      </c>
      <c r="U260" s="296">
        <v>5.770107129975644E-3</v>
      </c>
      <c r="V260" s="296">
        <v>1.3977573664859348E-3</v>
      </c>
      <c r="W260" s="296">
        <v>9.628938925628455E-4</v>
      </c>
      <c r="X260" s="303">
        <v>6.3951997704544397E-4</v>
      </c>
      <c r="Y260" s="295">
        <v>7125084.8235437535</v>
      </c>
      <c r="Z260" s="295">
        <v>2509005309</v>
      </c>
      <c r="AA260" s="295">
        <v>5.859854536937833E-3</v>
      </c>
      <c r="AB260" s="295">
        <v>6.3951997704544397E-4</v>
      </c>
      <c r="AC260" s="295">
        <v>6.3951997704544397E-4</v>
      </c>
      <c r="AD260" s="295">
        <v>6.3951997704544397E-4</v>
      </c>
      <c r="AE260" s="295">
        <v>6.3951997704544397E-4</v>
      </c>
      <c r="AF260" s="326" t="s">
        <v>1174</v>
      </c>
      <c r="AG260" s="294" t="s">
        <v>1175</v>
      </c>
      <c r="AH260" s="294"/>
    </row>
    <row r="261" spans="1:34" ht="18.75" customHeight="1">
      <c r="A261" s="293">
        <v>255</v>
      </c>
      <c r="B261" s="293" t="s">
        <v>199</v>
      </c>
      <c r="C261" s="293" t="s">
        <v>1143</v>
      </c>
      <c r="D261" s="293" t="s">
        <v>1172</v>
      </c>
      <c r="E261" s="293" t="s">
        <v>973</v>
      </c>
      <c r="F261" s="301" t="s">
        <v>981</v>
      </c>
      <c r="G261" s="301" t="s">
        <v>974</v>
      </c>
      <c r="H261" s="301" t="s">
        <v>643</v>
      </c>
      <c r="I261" s="300" t="s">
        <v>1173</v>
      </c>
      <c r="J261" s="300" t="s">
        <v>981</v>
      </c>
      <c r="K261" s="299" t="s">
        <v>1146</v>
      </c>
      <c r="L261" s="293">
        <v>2016</v>
      </c>
      <c r="M261" s="304" t="s">
        <v>673</v>
      </c>
      <c r="N261" s="297" t="s">
        <v>673</v>
      </c>
      <c r="O261" s="297" t="s">
        <v>673</v>
      </c>
      <c r="P261" s="303" t="s">
        <v>673</v>
      </c>
      <c r="Q261" s="303" t="s">
        <v>673</v>
      </c>
      <c r="R261" s="303" t="s">
        <v>673</v>
      </c>
      <c r="S261" s="296" t="s">
        <v>673</v>
      </c>
      <c r="T261" s="296" t="s">
        <v>673</v>
      </c>
      <c r="U261" s="296" t="s">
        <v>673</v>
      </c>
      <c r="V261" s="296">
        <v>5.4942066172534965E-4</v>
      </c>
      <c r="W261" s="296">
        <v>3.7848757753515294E-4</v>
      </c>
      <c r="X261" s="303" t="s">
        <v>673</v>
      </c>
      <c r="Y261" s="295">
        <v>292276.78967055894</v>
      </c>
      <c r="Z261" s="295">
        <v>349904738</v>
      </c>
      <c r="AA261" s="295" t="s">
        <v>673</v>
      </c>
      <c r="AB261" s="295" t="s">
        <v>673</v>
      </c>
      <c r="AC261" s="295" t="s">
        <v>673</v>
      </c>
      <c r="AD261" s="295" t="s">
        <v>673</v>
      </c>
      <c r="AE261" s="295" t="s">
        <v>673</v>
      </c>
      <c r="AF261" s="326" t="s">
        <v>1174</v>
      </c>
      <c r="AG261" s="294" t="s">
        <v>1175</v>
      </c>
      <c r="AH261" s="294"/>
    </row>
    <row r="262" spans="1:34" ht="18.75" customHeight="1">
      <c r="A262" s="293">
        <v>256</v>
      </c>
      <c r="B262" s="293" t="s">
        <v>199</v>
      </c>
      <c r="C262" s="293" t="s">
        <v>1143</v>
      </c>
      <c r="D262" s="293" t="s">
        <v>1172</v>
      </c>
      <c r="E262" s="293" t="s">
        <v>973</v>
      </c>
      <c r="F262" s="301" t="s">
        <v>982</v>
      </c>
      <c r="G262" s="301" t="s">
        <v>974</v>
      </c>
      <c r="H262" s="301" t="s">
        <v>643</v>
      </c>
      <c r="I262" s="300" t="s">
        <v>1173</v>
      </c>
      <c r="J262" s="300" t="s">
        <v>982</v>
      </c>
      <c r="K262" s="299" t="s">
        <v>1146</v>
      </c>
      <c r="L262" s="293">
        <v>2016</v>
      </c>
      <c r="M262" s="304" t="s">
        <v>673</v>
      </c>
      <c r="N262" s="297" t="s">
        <v>673</v>
      </c>
      <c r="O262" s="297" t="s">
        <v>673</v>
      </c>
      <c r="P262" s="303" t="s">
        <v>673</v>
      </c>
      <c r="Q262" s="303" t="s">
        <v>673</v>
      </c>
      <c r="R262" s="303" t="s">
        <v>673</v>
      </c>
      <c r="S262" s="296" t="s">
        <v>673</v>
      </c>
      <c r="T262" s="296" t="s">
        <v>673</v>
      </c>
      <c r="U262" s="296" t="s">
        <v>673</v>
      </c>
      <c r="V262" s="296">
        <v>3.2965241013442002E-4</v>
      </c>
      <c r="W262" s="296">
        <v>2.270925555449394E-4</v>
      </c>
      <c r="X262" s="303" t="s">
        <v>673</v>
      </c>
      <c r="Y262" s="295">
        <v>210107.61719250251</v>
      </c>
      <c r="Z262" s="295">
        <v>349904738</v>
      </c>
      <c r="AA262" s="295" t="s">
        <v>673</v>
      </c>
      <c r="AB262" s="295" t="s">
        <v>673</v>
      </c>
      <c r="AC262" s="295" t="s">
        <v>673</v>
      </c>
      <c r="AD262" s="295" t="s">
        <v>673</v>
      </c>
      <c r="AE262" s="295" t="s">
        <v>673</v>
      </c>
      <c r="AF262" s="326" t="s">
        <v>1174</v>
      </c>
      <c r="AG262" s="294" t="s">
        <v>1175</v>
      </c>
      <c r="AH262" s="294"/>
    </row>
    <row r="263" spans="1:34" ht="18.75" customHeight="1">
      <c r="A263" s="293">
        <v>257</v>
      </c>
      <c r="B263" s="293" t="s">
        <v>199</v>
      </c>
      <c r="C263" s="293" t="s">
        <v>1143</v>
      </c>
      <c r="D263" s="293" t="s">
        <v>1172</v>
      </c>
      <c r="E263" s="293" t="s">
        <v>973</v>
      </c>
      <c r="F263" s="301" t="s">
        <v>983</v>
      </c>
      <c r="G263" s="301" t="s">
        <v>974</v>
      </c>
      <c r="H263" s="301" t="s">
        <v>643</v>
      </c>
      <c r="I263" s="300" t="s">
        <v>1173</v>
      </c>
      <c r="J263" s="300" t="s">
        <v>983</v>
      </c>
      <c r="K263" s="299" t="s">
        <v>1146</v>
      </c>
      <c r="L263" s="293">
        <v>2016</v>
      </c>
      <c r="M263" s="304">
        <v>117756.438321379</v>
      </c>
      <c r="N263" s="297">
        <v>4444606.9000000004</v>
      </c>
      <c r="O263" s="297">
        <v>2.649423019196118E-2</v>
      </c>
      <c r="P263" s="303">
        <v>6.0992872428332354E-3</v>
      </c>
      <c r="Q263" s="303">
        <v>1.9513702104860496E-3</v>
      </c>
      <c r="R263" s="303">
        <v>3.4686962705220764E-3</v>
      </c>
      <c r="S263" s="296">
        <v>1.7294299236119252E-2</v>
      </c>
      <c r="T263" s="296">
        <v>1.8126615322732176E-2</v>
      </c>
      <c r="U263" s="296">
        <v>1.8830480505655053E-2</v>
      </c>
      <c r="V263" s="296">
        <v>3.5812749276586307E-2</v>
      </c>
      <c r="W263" s="296">
        <v>2.4670860895553304E-2</v>
      </c>
      <c r="X263" s="303">
        <v>3.0250601975136998E-3</v>
      </c>
      <c r="Y263" s="295">
        <v>8754.3145610059328</v>
      </c>
      <c r="Z263" s="295">
        <v>485472</v>
      </c>
      <c r="AA263" s="295">
        <v>1.9377918704074112E-2</v>
      </c>
      <c r="AB263" s="295" t="s">
        <v>673</v>
      </c>
      <c r="AC263" s="295" t="s">
        <v>673</v>
      </c>
      <c r="AD263" s="295" t="s">
        <v>673</v>
      </c>
      <c r="AE263" s="295" t="s">
        <v>673</v>
      </c>
      <c r="AF263" s="326" t="s">
        <v>1174</v>
      </c>
      <c r="AG263" s="294" t="s">
        <v>1175</v>
      </c>
      <c r="AH263" s="294"/>
    </row>
    <row r="264" spans="1:34" ht="18.75" customHeight="1">
      <c r="A264" s="293">
        <v>258</v>
      </c>
      <c r="B264" s="293" t="s">
        <v>199</v>
      </c>
      <c r="C264" s="293" t="s">
        <v>1143</v>
      </c>
      <c r="D264" s="293" t="s">
        <v>1172</v>
      </c>
      <c r="E264" s="293" t="s">
        <v>973</v>
      </c>
      <c r="F264" s="301" t="s">
        <v>984</v>
      </c>
      <c r="G264" s="301" t="s">
        <v>974</v>
      </c>
      <c r="H264" s="301" t="s">
        <v>643</v>
      </c>
      <c r="I264" s="300" t="s">
        <v>1173</v>
      </c>
      <c r="J264" s="300" t="s">
        <v>984</v>
      </c>
      <c r="K264" s="299" t="s">
        <v>1146</v>
      </c>
      <c r="L264" s="293">
        <v>2016</v>
      </c>
      <c r="M264" s="304">
        <v>79381.055620029001</v>
      </c>
      <c r="N264" s="297">
        <v>4444606.9000000004</v>
      </c>
      <c r="O264" s="297">
        <v>1.7860084683761119E-2</v>
      </c>
      <c r="P264" s="303">
        <v>3.9746157432538811E-3</v>
      </c>
      <c r="Q264" s="303">
        <v>1.2987967252311799E-3</v>
      </c>
      <c r="R264" s="303">
        <v>2.2563945522159198E-3</v>
      </c>
      <c r="S264" s="296">
        <v>1.1658298681088461E-2</v>
      </c>
      <c r="T264" s="296">
        <v>1.2149692384219689E-2</v>
      </c>
      <c r="U264" s="296">
        <v>1.2545105403484035E-2</v>
      </c>
      <c r="V264" s="296">
        <v>2.1487650419794294E-2</v>
      </c>
      <c r="W264" s="296">
        <v>1.4802517125531163E-2</v>
      </c>
      <c r="X264" s="303">
        <v>3.0402950671016768E-3</v>
      </c>
      <c r="Y264" s="295">
        <v>5805.9411367620278</v>
      </c>
      <c r="Z264" s="295">
        <v>485472</v>
      </c>
      <c r="AA264" s="295">
        <v>1.2827641773390734E-2</v>
      </c>
      <c r="AB264" s="295" t="s">
        <v>673</v>
      </c>
      <c r="AC264" s="295" t="s">
        <v>673</v>
      </c>
      <c r="AD264" s="295" t="s">
        <v>673</v>
      </c>
      <c r="AE264" s="295" t="s">
        <v>673</v>
      </c>
      <c r="AF264" s="326" t="s">
        <v>1174</v>
      </c>
      <c r="AG264" s="294" t="s">
        <v>1175</v>
      </c>
      <c r="AH264" s="294"/>
    </row>
    <row r="265" spans="1:34" ht="18.75" customHeight="1">
      <c r="A265" s="293">
        <v>259</v>
      </c>
      <c r="B265" s="293" t="s">
        <v>199</v>
      </c>
      <c r="C265" s="293" t="s">
        <v>1143</v>
      </c>
      <c r="D265" s="293" t="s">
        <v>1172</v>
      </c>
      <c r="E265" s="293" t="s">
        <v>973</v>
      </c>
      <c r="F265" s="301" t="s">
        <v>985</v>
      </c>
      <c r="G265" s="301" t="s">
        <v>974</v>
      </c>
      <c r="H265" s="301" t="s">
        <v>643</v>
      </c>
      <c r="I265" s="300" t="s">
        <v>1173</v>
      </c>
      <c r="J265" s="300" t="s">
        <v>985</v>
      </c>
      <c r="K265" s="299" t="s">
        <v>1146</v>
      </c>
      <c r="L265" s="293">
        <v>2016</v>
      </c>
      <c r="M265" s="304">
        <v>848405827.02077544</v>
      </c>
      <c r="N265" s="297">
        <v>15970349281</v>
      </c>
      <c r="O265" s="297">
        <v>5.3123811639494187E-2</v>
      </c>
      <c r="P265" s="303">
        <v>1.5864729495284995E-2</v>
      </c>
      <c r="Q265" s="303">
        <v>5.9874503569369141E-3</v>
      </c>
      <c r="R265" s="303">
        <v>1.0817994894911788E-2</v>
      </c>
      <c r="S265" s="296">
        <v>7.5680635229029458E-2</v>
      </c>
      <c r="T265" s="296">
        <v>8.4333464446257916E-2</v>
      </c>
      <c r="U265" s="296">
        <v>9.3942642212170718E-2</v>
      </c>
      <c r="V265" s="296">
        <v>2.8274327349305677E-2</v>
      </c>
      <c r="W265" s="296">
        <v>1.9477756135469471E-2</v>
      </c>
      <c r="X265" s="303">
        <v>3.2594215240454418E-3</v>
      </c>
      <c r="Y265" s="295">
        <v>65312681.870597742</v>
      </c>
      <c r="Z265" s="295">
        <v>5018010618</v>
      </c>
      <c r="AA265" s="295">
        <v>0.10468798842643165</v>
      </c>
      <c r="AB265" s="295">
        <v>3.2594215240454418E-3</v>
      </c>
      <c r="AC265" s="295">
        <v>3.2594215240454418E-3</v>
      </c>
      <c r="AD265" s="295">
        <v>3.2594215240454418E-3</v>
      </c>
      <c r="AE265" s="295">
        <v>3.2594215240454418E-3</v>
      </c>
      <c r="AF265" s="326" t="s">
        <v>1174</v>
      </c>
      <c r="AG265" s="294" t="s">
        <v>1175</v>
      </c>
      <c r="AH265" s="294"/>
    </row>
    <row r="266" spans="1:34" ht="18.75" customHeight="1">
      <c r="A266" s="293">
        <v>260</v>
      </c>
      <c r="B266" s="293" t="s">
        <v>199</v>
      </c>
      <c r="C266" s="293" t="s">
        <v>1143</v>
      </c>
      <c r="D266" s="293" t="s">
        <v>1172</v>
      </c>
      <c r="E266" s="293" t="s">
        <v>973</v>
      </c>
      <c r="F266" s="301" t="s">
        <v>986</v>
      </c>
      <c r="G266" s="301" t="s">
        <v>974</v>
      </c>
      <c r="H266" s="301" t="s">
        <v>643</v>
      </c>
      <c r="I266" s="300" t="s">
        <v>1173</v>
      </c>
      <c r="J266" s="300" t="s">
        <v>986</v>
      </c>
      <c r="K266" s="299" t="s">
        <v>1146</v>
      </c>
      <c r="L266" s="293">
        <v>2016</v>
      </c>
      <c r="M266" s="304">
        <v>577260340.38424706</v>
      </c>
      <c r="N266" s="297">
        <v>15970349281</v>
      </c>
      <c r="O266" s="297">
        <v>3.6145755501479006E-2</v>
      </c>
      <c r="P266" s="303">
        <v>1.0424092738877443E-2</v>
      </c>
      <c r="Q266" s="303">
        <v>4.0629230075832955E-3</v>
      </c>
      <c r="R266" s="303">
        <v>8.1089847561324584E-3</v>
      </c>
      <c r="S266" s="296">
        <v>5.1493551625189128E-2</v>
      </c>
      <c r="T266" s="296">
        <v>5.5917762356620507E-2</v>
      </c>
      <c r="U266" s="296">
        <v>6.0414353039970996E-2</v>
      </c>
      <c r="V266" s="296">
        <v>1.6964597083695878E-2</v>
      </c>
      <c r="W266" s="296">
        <v>1.1686654145667561E-2</v>
      </c>
      <c r="X266" s="303">
        <v>3.343662868810552E-3</v>
      </c>
      <c r="Y266" s="295">
        <v>43343327.729591675</v>
      </c>
      <c r="Z266" s="295">
        <v>43343327.729591675</v>
      </c>
      <c r="AA266" s="295">
        <v>6.4922245221286881E-2</v>
      </c>
      <c r="AB266" s="295">
        <v>3.343662868810552E-3</v>
      </c>
      <c r="AC266" s="295">
        <v>3.343662868810552E-3</v>
      </c>
      <c r="AD266" s="295">
        <v>3.343662868810552E-3</v>
      </c>
      <c r="AE266" s="295">
        <v>3.343662868810552E-3</v>
      </c>
      <c r="AF266" s="326" t="s">
        <v>1174</v>
      </c>
      <c r="AG266" s="294" t="s">
        <v>1175</v>
      </c>
      <c r="AH266" s="294"/>
    </row>
    <row r="267" spans="1:34" ht="18.75" customHeight="1">
      <c r="A267" s="293">
        <v>261</v>
      </c>
      <c r="B267" s="293" t="s">
        <v>199</v>
      </c>
      <c r="C267" s="293" t="s">
        <v>1143</v>
      </c>
      <c r="D267" s="293" t="s">
        <v>1172</v>
      </c>
      <c r="E267" s="293" t="s">
        <v>973</v>
      </c>
      <c r="F267" s="301" t="s">
        <v>987</v>
      </c>
      <c r="G267" s="301" t="s">
        <v>974</v>
      </c>
      <c r="H267" s="301" t="s">
        <v>643</v>
      </c>
      <c r="I267" s="300" t="s">
        <v>1173</v>
      </c>
      <c r="J267" s="300" t="s">
        <v>987</v>
      </c>
      <c r="K267" s="299" t="s">
        <v>1146</v>
      </c>
      <c r="L267" s="293">
        <v>2016</v>
      </c>
      <c r="M267" s="304" t="s">
        <v>673</v>
      </c>
      <c r="N267" s="297" t="s">
        <v>673</v>
      </c>
      <c r="O267" s="297" t="s">
        <v>673</v>
      </c>
      <c r="P267" s="303" t="s">
        <v>673</v>
      </c>
      <c r="Q267" s="303" t="s">
        <v>673</v>
      </c>
      <c r="R267" s="303" t="s">
        <v>673</v>
      </c>
      <c r="S267" s="296" t="s">
        <v>673</v>
      </c>
      <c r="T267" s="296" t="s">
        <v>673</v>
      </c>
      <c r="U267" s="296" t="s">
        <v>673</v>
      </c>
      <c r="V267" s="296">
        <v>5.4403786965542614E-3</v>
      </c>
      <c r="W267" s="296">
        <v>3.747794535550263E-3</v>
      </c>
      <c r="X267" s="303" t="s">
        <v>673</v>
      </c>
      <c r="Y267" s="295">
        <v>1856513.035534106</v>
      </c>
      <c r="Z267" s="295">
        <v>349904738</v>
      </c>
      <c r="AA267" s="295" t="s">
        <v>673</v>
      </c>
      <c r="AB267" s="295" t="s">
        <v>673</v>
      </c>
      <c r="AC267" s="295" t="s">
        <v>673</v>
      </c>
      <c r="AD267" s="295" t="s">
        <v>673</v>
      </c>
      <c r="AE267" s="295" t="s">
        <v>673</v>
      </c>
      <c r="AF267" s="326" t="s">
        <v>1174</v>
      </c>
      <c r="AG267" s="294" t="s">
        <v>1175</v>
      </c>
      <c r="AH267" s="294"/>
    </row>
    <row r="268" spans="1:34" ht="18.75" customHeight="1">
      <c r="A268" s="293">
        <v>262</v>
      </c>
      <c r="B268" s="293" t="s">
        <v>199</v>
      </c>
      <c r="C268" s="293" t="s">
        <v>1143</v>
      </c>
      <c r="D268" s="293" t="s">
        <v>1172</v>
      </c>
      <c r="E268" s="293" t="s">
        <v>973</v>
      </c>
      <c r="F268" s="301" t="s">
        <v>988</v>
      </c>
      <c r="G268" s="301" t="s">
        <v>974</v>
      </c>
      <c r="H268" s="301" t="s">
        <v>643</v>
      </c>
      <c r="I268" s="300" t="s">
        <v>1173</v>
      </c>
      <c r="J268" s="300" t="s">
        <v>988</v>
      </c>
      <c r="K268" s="299" t="s">
        <v>1146</v>
      </c>
      <c r="L268" s="293">
        <v>2016</v>
      </c>
      <c r="M268" s="304" t="s">
        <v>673</v>
      </c>
      <c r="N268" s="297" t="s">
        <v>673</v>
      </c>
      <c r="O268" s="297" t="s">
        <v>673</v>
      </c>
      <c r="P268" s="303" t="s">
        <v>673</v>
      </c>
      <c r="Q268" s="303" t="s">
        <v>673</v>
      </c>
      <c r="R268" s="303" t="s">
        <v>673</v>
      </c>
      <c r="S268" s="296" t="s">
        <v>673</v>
      </c>
      <c r="T268" s="296" t="s">
        <v>673</v>
      </c>
      <c r="U268" s="296" t="s">
        <v>673</v>
      </c>
      <c r="V268" s="296">
        <v>3.2642273476412957E-3</v>
      </c>
      <c r="W268" s="296">
        <v>2.2486768106845445E-3</v>
      </c>
      <c r="X268" s="303" t="s">
        <v>673</v>
      </c>
      <c r="Y268" s="295">
        <v>1225721.3908956638</v>
      </c>
      <c r="Z268" s="295">
        <v>349904738</v>
      </c>
      <c r="AA268" s="295" t="s">
        <v>673</v>
      </c>
      <c r="AB268" s="295" t="s">
        <v>673</v>
      </c>
      <c r="AC268" s="295" t="s">
        <v>673</v>
      </c>
      <c r="AD268" s="295" t="s">
        <v>673</v>
      </c>
      <c r="AE268" s="295" t="s">
        <v>673</v>
      </c>
      <c r="AF268" s="326" t="s">
        <v>1174</v>
      </c>
      <c r="AG268" s="294" t="s">
        <v>1175</v>
      </c>
      <c r="AH268" s="294"/>
    </row>
    <row r="269" spans="1:34" ht="18.75" customHeight="1">
      <c r="A269" s="293">
        <v>263</v>
      </c>
      <c r="B269" s="293" t="s">
        <v>199</v>
      </c>
      <c r="C269" s="293" t="s">
        <v>1176</v>
      </c>
      <c r="D269" s="293" t="s">
        <v>1177</v>
      </c>
      <c r="E269" s="293" t="s">
        <v>678</v>
      </c>
      <c r="F269" s="301" t="s">
        <v>414</v>
      </c>
      <c r="G269" s="301" t="s">
        <v>680</v>
      </c>
      <c r="H269" s="301" t="s">
        <v>643</v>
      </c>
      <c r="I269" s="300" t="s">
        <v>1178</v>
      </c>
      <c r="J269" s="325" t="s">
        <v>679</v>
      </c>
      <c r="K269" s="299" t="s">
        <v>1179</v>
      </c>
      <c r="L269" s="293">
        <v>2016</v>
      </c>
      <c r="M269" s="318" t="s">
        <v>673</v>
      </c>
      <c r="N269" s="297" t="s">
        <v>673</v>
      </c>
      <c r="O269" s="297">
        <v>1413.157311532</v>
      </c>
      <c r="P269" s="317">
        <v>1575.9918317900003</v>
      </c>
      <c r="Q269" s="317">
        <v>801.4872070795592</v>
      </c>
      <c r="R269" s="317">
        <v>484.80448048164504</v>
      </c>
      <c r="S269" s="296">
        <v>419.60809712334299</v>
      </c>
      <c r="T269" s="296">
        <v>432.19634003704402</v>
      </c>
      <c r="U269" s="296">
        <v>440.84026683778501</v>
      </c>
      <c r="V269" s="296">
        <v>204.23596042151485</v>
      </c>
      <c r="W269" s="296">
        <v>148.21470265499826</v>
      </c>
      <c r="X269" s="317">
        <v>700.32295735710022</v>
      </c>
      <c r="Y269" s="295" t="s">
        <v>674</v>
      </c>
      <c r="Z269" s="295" t="s">
        <v>674</v>
      </c>
      <c r="AA269" s="295">
        <v>612.70788126454454</v>
      </c>
      <c r="AB269" s="295">
        <v>2795.8792943502494</v>
      </c>
      <c r="AC269" s="295">
        <v>2897.2115656212559</v>
      </c>
      <c r="AD269" s="295">
        <v>4906.9724854550914</v>
      </c>
      <c r="AE269" s="295">
        <v>11516.657889806278</v>
      </c>
      <c r="AF269" s="294" t="s">
        <v>969</v>
      </c>
      <c r="AG269" s="294" t="s">
        <v>970</v>
      </c>
      <c r="AH269" s="294"/>
    </row>
    <row r="270" spans="1:34" ht="18.75" customHeight="1">
      <c r="A270" s="293">
        <v>264</v>
      </c>
      <c r="B270" s="293" t="s">
        <v>199</v>
      </c>
      <c r="C270" s="293" t="s">
        <v>1176</v>
      </c>
      <c r="D270" s="293" t="s">
        <v>1177</v>
      </c>
      <c r="E270" s="293" t="s">
        <v>678</v>
      </c>
      <c r="F270" s="301" t="s">
        <v>414</v>
      </c>
      <c r="G270" s="301" t="s">
        <v>680</v>
      </c>
      <c r="H270" s="301" t="s">
        <v>643</v>
      </c>
      <c r="I270" s="300" t="s">
        <v>1178</v>
      </c>
      <c r="J270" s="325" t="s">
        <v>684</v>
      </c>
      <c r="K270" s="299" t="s">
        <v>1179</v>
      </c>
      <c r="L270" s="293">
        <v>2016</v>
      </c>
      <c r="M270" s="318" t="s">
        <v>673</v>
      </c>
      <c r="N270" s="297" t="s">
        <v>673</v>
      </c>
      <c r="O270" s="297">
        <v>987.34780249580001</v>
      </c>
      <c r="P270" s="317">
        <v>1065.3388238425</v>
      </c>
      <c r="Q270" s="317">
        <v>540.17741796890596</v>
      </c>
      <c r="R270" s="317">
        <v>327.12377294497378</v>
      </c>
      <c r="S270" s="296">
        <v>293.17269154913572</v>
      </c>
      <c r="T270" s="296">
        <v>301.96787229561033</v>
      </c>
      <c r="U270" s="296">
        <v>308.00722974152262</v>
      </c>
      <c r="V270" s="296">
        <v>122.83147174195383</v>
      </c>
      <c r="W270" s="296">
        <v>89.249896612492691</v>
      </c>
      <c r="X270" s="317">
        <v>462.4171222718731</v>
      </c>
      <c r="Y270" s="295" t="s">
        <v>674</v>
      </c>
      <c r="Z270" s="295" t="s">
        <v>674</v>
      </c>
      <c r="AA270" s="295">
        <v>368.49441522586153</v>
      </c>
      <c r="AB270" s="295">
        <v>1835.7060350805266</v>
      </c>
      <c r="AC270" s="295">
        <v>1892.2584661853668</v>
      </c>
      <c r="AD270" s="295">
        <v>3361.3569264537332</v>
      </c>
      <c r="AE270" s="295">
        <v>8129.1070937820396</v>
      </c>
      <c r="AF270" s="294" t="s">
        <v>969</v>
      </c>
      <c r="AG270" s="294" t="s">
        <v>970</v>
      </c>
      <c r="AH270" s="294"/>
    </row>
    <row r="271" spans="1:34" ht="18.75" customHeight="1">
      <c r="A271" s="293">
        <v>265</v>
      </c>
      <c r="B271" s="293" t="s">
        <v>199</v>
      </c>
      <c r="C271" s="293" t="s">
        <v>1176</v>
      </c>
      <c r="D271" s="293" t="s">
        <v>1177</v>
      </c>
      <c r="E271" s="293" t="s">
        <v>678</v>
      </c>
      <c r="F271" s="301" t="s">
        <v>413</v>
      </c>
      <c r="G271" s="301" t="s">
        <v>680</v>
      </c>
      <c r="H271" s="301" t="s">
        <v>643</v>
      </c>
      <c r="I271" s="300" t="s">
        <v>1178</v>
      </c>
      <c r="J271" s="325" t="s">
        <v>685</v>
      </c>
      <c r="K271" s="299" t="s">
        <v>1179</v>
      </c>
      <c r="L271" s="293">
        <v>2016</v>
      </c>
      <c r="M271" s="298" t="s">
        <v>673</v>
      </c>
      <c r="N271" s="297" t="s">
        <v>673</v>
      </c>
      <c r="O271" s="297">
        <v>12141149.6631</v>
      </c>
      <c r="P271" s="296">
        <v>6129010.6009999998</v>
      </c>
      <c r="Q271" s="296">
        <v>3342366.9550000005</v>
      </c>
      <c r="R271" s="296">
        <v>2885640.0679999995</v>
      </c>
      <c r="S271" s="296">
        <v>1817679.7024312499</v>
      </c>
      <c r="T271" s="296">
        <v>1872210.09350419</v>
      </c>
      <c r="U271" s="296">
        <v>1909654.2953742701</v>
      </c>
      <c r="V271" s="296">
        <v>996027.50903463736</v>
      </c>
      <c r="W271" s="296">
        <v>702989.38755218836</v>
      </c>
      <c r="X271" s="296">
        <v>2186594.62</v>
      </c>
      <c r="Y271" s="295" t="s">
        <v>674</v>
      </c>
      <c r="Z271" s="295" t="s">
        <v>674</v>
      </c>
      <c r="AA271" s="295">
        <v>2988082.5271039121</v>
      </c>
      <c r="AB271" s="295">
        <v>12905890.701584784</v>
      </c>
      <c r="AC271" s="295">
        <v>13524454.490342483</v>
      </c>
      <c r="AD271" s="295">
        <v>20223639.479951158</v>
      </c>
      <c r="AE271" s="295">
        <v>47725083.674667165</v>
      </c>
      <c r="AF271" s="294" t="s">
        <v>969</v>
      </c>
      <c r="AG271" s="294" t="s">
        <v>970</v>
      </c>
      <c r="AH271" s="294"/>
    </row>
    <row r="272" spans="1:34" ht="18.75" customHeight="1">
      <c r="A272" s="293">
        <v>266</v>
      </c>
      <c r="B272" s="293" t="s">
        <v>199</v>
      </c>
      <c r="C272" s="293" t="s">
        <v>1176</v>
      </c>
      <c r="D272" s="293" t="s">
        <v>1177</v>
      </c>
      <c r="E272" s="293" t="s">
        <v>678</v>
      </c>
      <c r="F272" s="301" t="s">
        <v>413</v>
      </c>
      <c r="G272" s="301" t="s">
        <v>680</v>
      </c>
      <c r="H272" s="301" t="s">
        <v>643</v>
      </c>
      <c r="I272" s="300" t="s">
        <v>1178</v>
      </c>
      <c r="J272" s="325" t="s">
        <v>686</v>
      </c>
      <c r="K272" s="299" t="s">
        <v>1179</v>
      </c>
      <c r="L272" s="293">
        <v>2016</v>
      </c>
      <c r="M272" s="298" t="s">
        <v>673</v>
      </c>
      <c r="N272" s="297" t="s">
        <v>673</v>
      </c>
      <c r="O272" s="297">
        <v>8338811.1660149992</v>
      </c>
      <c r="P272" s="296">
        <v>4085061.3131500012</v>
      </c>
      <c r="Q272" s="296">
        <v>2541464.4334916715</v>
      </c>
      <c r="R272" s="296">
        <v>1951945.8097000001</v>
      </c>
      <c r="S272" s="296">
        <v>1248422.7786878641</v>
      </c>
      <c r="T272" s="296">
        <v>1285875.4620485017</v>
      </c>
      <c r="U272" s="296">
        <v>1311592.9712894692</v>
      </c>
      <c r="V272" s="296">
        <v>601356.74334220821</v>
      </c>
      <c r="W272" s="296">
        <v>423250.44733447523</v>
      </c>
      <c r="X272" s="296">
        <v>1468256.524</v>
      </c>
      <c r="Y272" s="295" t="s">
        <v>674</v>
      </c>
      <c r="Z272" s="295" t="s">
        <v>674</v>
      </c>
      <c r="AA272" s="295">
        <v>1804070.2300266246</v>
      </c>
      <c r="AB272" s="295">
        <v>8614679.440912392</v>
      </c>
      <c r="AC272" s="295">
        <v>8927660.0664312411</v>
      </c>
      <c r="AD272" s="295">
        <v>13796285.132275579</v>
      </c>
      <c r="AE272" s="295">
        <v>33566223.305233583</v>
      </c>
      <c r="AF272" s="294" t="s">
        <v>969</v>
      </c>
      <c r="AG272" s="294" t="s">
        <v>970</v>
      </c>
      <c r="AH272" s="294"/>
    </row>
    <row r="273" spans="1:34" ht="18.75" customHeight="1">
      <c r="A273" s="293">
        <v>267</v>
      </c>
      <c r="B273" s="293" t="s">
        <v>199</v>
      </c>
      <c r="C273" s="293" t="s">
        <v>1176</v>
      </c>
      <c r="D273" s="293" t="s">
        <v>1177</v>
      </c>
      <c r="E273" s="293" t="s">
        <v>678</v>
      </c>
      <c r="F273" s="301" t="s">
        <v>972</v>
      </c>
      <c r="G273" s="301" t="s">
        <v>680</v>
      </c>
      <c r="H273" s="301" t="s">
        <v>643</v>
      </c>
      <c r="I273" s="300" t="s">
        <v>1178</v>
      </c>
      <c r="J273" s="325" t="s">
        <v>687</v>
      </c>
      <c r="K273" s="299" t="s">
        <v>1179</v>
      </c>
      <c r="L273" s="293">
        <v>2016</v>
      </c>
      <c r="M273" s="298" t="s">
        <v>673</v>
      </c>
      <c r="N273" s="297" t="s">
        <v>673</v>
      </c>
      <c r="O273" s="297" t="s">
        <v>673</v>
      </c>
      <c r="P273" s="296" t="s">
        <v>673</v>
      </c>
      <c r="Q273" s="296" t="s">
        <v>673</v>
      </c>
      <c r="R273" s="296" t="s">
        <v>673</v>
      </c>
      <c r="S273" s="296" t="s">
        <v>673</v>
      </c>
      <c r="T273" s="296" t="s">
        <v>673</v>
      </c>
      <c r="U273" s="296" t="s">
        <v>673</v>
      </c>
      <c r="V273" s="296">
        <v>386853.98237064137</v>
      </c>
      <c r="W273" s="296">
        <v>274571.47507425369</v>
      </c>
      <c r="X273" s="296" t="s">
        <v>673</v>
      </c>
      <c r="Y273" s="295" t="s">
        <v>674</v>
      </c>
      <c r="Z273" s="295" t="s">
        <v>674</v>
      </c>
      <c r="AA273" s="295" t="s">
        <v>673</v>
      </c>
      <c r="AB273" s="295" t="s">
        <v>673</v>
      </c>
      <c r="AC273" s="295" t="s">
        <v>673</v>
      </c>
      <c r="AD273" s="295" t="s">
        <v>673</v>
      </c>
      <c r="AE273" s="295" t="s">
        <v>673</v>
      </c>
      <c r="AF273" s="294" t="s">
        <v>969</v>
      </c>
      <c r="AG273" s="294" t="s">
        <v>970</v>
      </c>
      <c r="AH273" s="294"/>
    </row>
    <row r="274" spans="1:34" ht="18.75" customHeight="1">
      <c r="A274" s="293">
        <v>268</v>
      </c>
      <c r="B274" s="293" t="s">
        <v>199</v>
      </c>
      <c r="C274" s="293" t="s">
        <v>1176</v>
      </c>
      <c r="D274" s="293" t="s">
        <v>1177</v>
      </c>
      <c r="E274" s="293" t="s">
        <v>678</v>
      </c>
      <c r="F274" s="301" t="s">
        <v>972</v>
      </c>
      <c r="G274" s="301" t="s">
        <v>680</v>
      </c>
      <c r="H274" s="301" t="s">
        <v>643</v>
      </c>
      <c r="I274" s="300" t="s">
        <v>1178</v>
      </c>
      <c r="J274" s="325" t="s">
        <v>688</v>
      </c>
      <c r="K274" s="299" t="s">
        <v>1179</v>
      </c>
      <c r="L274" s="293">
        <v>2016</v>
      </c>
      <c r="M274" s="298" t="s">
        <v>673</v>
      </c>
      <c r="N274" s="297" t="s">
        <v>673</v>
      </c>
      <c r="O274" s="297" t="s">
        <v>673</v>
      </c>
      <c r="P274" s="296" t="s">
        <v>673</v>
      </c>
      <c r="Q274" s="296" t="s">
        <v>673</v>
      </c>
      <c r="R274" s="296" t="s">
        <v>673</v>
      </c>
      <c r="S274" s="296" t="s">
        <v>673</v>
      </c>
      <c r="T274" s="296" t="s">
        <v>673</v>
      </c>
      <c r="U274" s="296" t="s">
        <v>673</v>
      </c>
      <c r="V274" s="296">
        <v>230381.2880407995</v>
      </c>
      <c r="W274" s="296">
        <v>162838.2830469413</v>
      </c>
      <c r="X274" s="296" t="s">
        <v>673</v>
      </c>
      <c r="Y274" s="295" t="s">
        <v>674</v>
      </c>
      <c r="Z274" s="295" t="s">
        <v>674</v>
      </c>
      <c r="AA274" s="295" t="s">
        <v>673</v>
      </c>
      <c r="AB274" s="295" t="s">
        <v>673</v>
      </c>
      <c r="AC274" s="295" t="s">
        <v>673</v>
      </c>
      <c r="AD274" s="295" t="s">
        <v>673</v>
      </c>
      <c r="AE274" s="295" t="s">
        <v>673</v>
      </c>
      <c r="AF274" s="294" t="s">
        <v>969</v>
      </c>
      <c r="AG274" s="294" t="s">
        <v>970</v>
      </c>
      <c r="AH274" s="294"/>
    </row>
    <row r="275" spans="1:34" ht="18.75" customHeight="1">
      <c r="A275" s="293">
        <v>269</v>
      </c>
      <c r="B275" s="293" t="s">
        <v>199</v>
      </c>
      <c r="C275" s="293" t="s">
        <v>1176</v>
      </c>
      <c r="D275" s="293" t="s">
        <v>1177</v>
      </c>
      <c r="E275" s="293" t="s">
        <v>678</v>
      </c>
      <c r="F275" s="301" t="s">
        <v>414</v>
      </c>
      <c r="G275" s="301" t="s">
        <v>680</v>
      </c>
      <c r="H275" s="301" t="s">
        <v>643</v>
      </c>
      <c r="I275" s="300" t="s">
        <v>1178</v>
      </c>
      <c r="J275" s="325" t="s">
        <v>689</v>
      </c>
      <c r="K275" s="299" t="s">
        <v>1179</v>
      </c>
      <c r="L275" s="293">
        <v>2016</v>
      </c>
      <c r="M275" s="298" t="s">
        <v>673</v>
      </c>
      <c r="N275" s="297" t="s">
        <v>673</v>
      </c>
      <c r="O275" s="297">
        <v>9637.7740919875996</v>
      </c>
      <c r="P275" s="296">
        <v>11287.1542529</v>
      </c>
      <c r="Q275" s="296">
        <v>7141.3028345441589</v>
      </c>
      <c r="R275" s="296">
        <v>4010.4947560774258</v>
      </c>
      <c r="S275" s="296">
        <v>2861.7394639945546</v>
      </c>
      <c r="T275" s="296">
        <v>2947.5916479143962</v>
      </c>
      <c r="U275" s="296">
        <v>3006.543480872685</v>
      </c>
      <c r="V275" s="296">
        <v>2260.7023687052842</v>
      </c>
      <c r="W275" s="296">
        <v>1640.59908293117</v>
      </c>
      <c r="X275" s="296">
        <v>9965.5313962119981</v>
      </c>
      <c r="Y275" s="295" t="s">
        <v>674</v>
      </c>
      <c r="Z275" s="295" t="s">
        <v>674</v>
      </c>
      <c r="AA275" s="295">
        <v>6782.1071061158527</v>
      </c>
      <c r="AB275" s="295" t="s">
        <v>673</v>
      </c>
      <c r="AC275" s="295" t="s">
        <v>673</v>
      </c>
      <c r="AD275" s="295" t="s">
        <v>673</v>
      </c>
      <c r="AE275" s="295" t="s">
        <v>673</v>
      </c>
      <c r="AF275" s="294" t="s">
        <v>969</v>
      </c>
      <c r="AG275" s="294" t="s">
        <v>970</v>
      </c>
      <c r="AH275" s="294"/>
    </row>
    <row r="276" spans="1:34" ht="18.75" customHeight="1">
      <c r="A276" s="293">
        <v>270</v>
      </c>
      <c r="B276" s="293" t="s">
        <v>199</v>
      </c>
      <c r="C276" s="293" t="s">
        <v>1176</v>
      </c>
      <c r="D276" s="293" t="s">
        <v>1177</v>
      </c>
      <c r="E276" s="293" t="s">
        <v>678</v>
      </c>
      <c r="F276" s="301" t="s">
        <v>414</v>
      </c>
      <c r="G276" s="301" t="s">
        <v>680</v>
      </c>
      <c r="H276" s="301" t="s">
        <v>643</v>
      </c>
      <c r="I276" s="300" t="s">
        <v>1178</v>
      </c>
      <c r="J276" s="325" t="s">
        <v>692</v>
      </c>
      <c r="K276" s="299" t="s">
        <v>1179</v>
      </c>
      <c r="L276" s="293">
        <v>2016</v>
      </c>
      <c r="M276" s="298" t="s">
        <v>673</v>
      </c>
      <c r="N276" s="297" t="s">
        <v>673</v>
      </c>
      <c r="O276" s="297">
        <v>6733.8486917919399</v>
      </c>
      <c r="P276" s="296">
        <v>7697.1632131750002</v>
      </c>
      <c r="Q276" s="296">
        <v>4954.3733146993181</v>
      </c>
      <c r="R276" s="296">
        <v>2706.0974656849321</v>
      </c>
      <c r="S276" s="296">
        <v>1999.4783403244242</v>
      </c>
      <c r="T276" s="296">
        <v>2059.4626905341606</v>
      </c>
      <c r="U276" s="296">
        <v>2100.6519443448442</v>
      </c>
      <c r="V276" s="296">
        <v>1359.6302950052814</v>
      </c>
      <c r="W276" s="296">
        <v>987.91345198046304</v>
      </c>
      <c r="X276" s="296">
        <v>6714.3577985421416</v>
      </c>
      <c r="Y276" s="295" t="s">
        <v>674</v>
      </c>
      <c r="Z276" s="295" t="s">
        <v>674</v>
      </c>
      <c r="AA276" s="295">
        <v>4078.8908850158441</v>
      </c>
      <c r="AB276" s="295" t="s">
        <v>673</v>
      </c>
      <c r="AC276" s="295" t="s">
        <v>673</v>
      </c>
      <c r="AD276" s="295" t="s">
        <v>673</v>
      </c>
      <c r="AE276" s="295" t="s">
        <v>673</v>
      </c>
      <c r="AF276" s="294" t="s">
        <v>969</v>
      </c>
      <c r="AG276" s="294" t="s">
        <v>970</v>
      </c>
      <c r="AH276" s="294"/>
    </row>
    <row r="277" spans="1:34" ht="18.75" customHeight="1">
      <c r="A277" s="293">
        <v>271</v>
      </c>
      <c r="B277" s="293" t="s">
        <v>199</v>
      </c>
      <c r="C277" s="293" t="s">
        <v>1176</v>
      </c>
      <c r="D277" s="293" t="s">
        <v>1177</v>
      </c>
      <c r="E277" s="293" t="s">
        <v>678</v>
      </c>
      <c r="F277" s="301" t="s">
        <v>413</v>
      </c>
      <c r="G277" s="301" t="s">
        <v>680</v>
      </c>
      <c r="H277" s="301" t="s">
        <v>643</v>
      </c>
      <c r="I277" s="300" t="s">
        <v>1178</v>
      </c>
      <c r="J277" s="325" t="s">
        <v>693</v>
      </c>
      <c r="K277" s="299" t="s">
        <v>1179</v>
      </c>
      <c r="L277" s="293">
        <v>2016</v>
      </c>
      <c r="M277" s="298" t="s">
        <v>673</v>
      </c>
      <c r="N277" s="297" t="s">
        <v>673</v>
      </c>
      <c r="O277" s="297">
        <v>85795016.110300064</v>
      </c>
      <c r="P277" s="296">
        <v>46216453.903699994</v>
      </c>
      <c r="Q277" s="296">
        <v>29780705.666907676</v>
      </c>
      <c r="R277" s="296">
        <v>23871158.016409997</v>
      </c>
      <c r="S277" s="296">
        <v>12844571.039876001</v>
      </c>
      <c r="T277" s="296">
        <v>13229908.171072299</v>
      </c>
      <c r="U277" s="296">
        <v>13494506.334493717</v>
      </c>
      <c r="V277" s="296">
        <v>10248382.722144486</v>
      </c>
      <c r="W277" s="296">
        <v>7233238.2669063825</v>
      </c>
      <c r="X277" s="296">
        <v>13502205.9</v>
      </c>
      <c r="Y277" s="295" t="s">
        <v>674</v>
      </c>
      <c r="Z277" s="295" t="s">
        <v>674</v>
      </c>
      <c r="AA277" s="295">
        <v>30745148.166433461</v>
      </c>
      <c r="AB277" s="295">
        <v>204246689.70059782</v>
      </c>
      <c r="AC277" s="295">
        <v>204626811.32041419</v>
      </c>
      <c r="AD277" s="295">
        <v>215414623.94493422</v>
      </c>
      <c r="AE277" s="295">
        <v>503672426.20163286</v>
      </c>
      <c r="AF277" s="294" t="s">
        <v>969</v>
      </c>
      <c r="AG277" s="294" t="s">
        <v>970</v>
      </c>
      <c r="AH277" s="294"/>
    </row>
    <row r="278" spans="1:34" ht="18.75" customHeight="1">
      <c r="A278" s="293">
        <v>272</v>
      </c>
      <c r="B278" s="293" t="s">
        <v>199</v>
      </c>
      <c r="C278" s="293" t="s">
        <v>1176</v>
      </c>
      <c r="D278" s="293" t="s">
        <v>1177</v>
      </c>
      <c r="E278" s="293" t="s">
        <v>678</v>
      </c>
      <c r="F278" s="301" t="s">
        <v>413</v>
      </c>
      <c r="G278" s="301" t="s">
        <v>680</v>
      </c>
      <c r="H278" s="301" t="s">
        <v>643</v>
      </c>
      <c r="I278" s="300" t="s">
        <v>1178</v>
      </c>
      <c r="J278" s="325" t="s">
        <v>694</v>
      </c>
      <c r="K278" s="299" t="s">
        <v>1179</v>
      </c>
      <c r="L278" s="293">
        <v>2016</v>
      </c>
      <c r="M278" s="298" t="s">
        <v>673</v>
      </c>
      <c r="N278" s="297" t="s">
        <v>673</v>
      </c>
      <c r="O278" s="297">
        <v>59271769.158994995</v>
      </c>
      <c r="P278" s="296">
        <v>31076396.713495001</v>
      </c>
      <c r="Q278" s="296">
        <v>23309681.505925801</v>
      </c>
      <c r="R278" s="296">
        <v>15866395.277516501</v>
      </c>
      <c r="S278" s="296">
        <v>8873714.1635718253</v>
      </c>
      <c r="T278" s="296">
        <v>9139925.5884789918</v>
      </c>
      <c r="U278" s="296">
        <v>9322724.1002485529</v>
      </c>
      <c r="V278" s="296">
        <v>6169680.4752617963</v>
      </c>
      <c r="W278" s="296">
        <v>4342380.8745407797</v>
      </c>
      <c r="X278" s="296">
        <v>9168977.3399999999</v>
      </c>
      <c r="Y278" s="295" t="s">
        <v>674</v>
      </c>
      <c r="Z278" s="295" t="s">
        <v>674</v>
      </c>
      <c r="AA278" s="295">
        <v>18509041.425785389</v>
      </c>
      <c r="AB278" s="295">
        <v>137343452.94552085</v>
      </c>
      <c r="AC278" s="295">
        <v>135644322.20826867</v>
      </c>
      <c r="AD278" s="295">
        <v>144103562.38841361</v>
      </c>
      <c r="AE278" s="295">
        <v>351196842.59939396</v>
      </c>
      <c r="AF278" s="294" t="s">
        <v>969</v>
      </c>
      <c r="AG278" s="294" t="s">
        <v>970</v>
      </c>
      <c r="AH278" s="294"/>
    </row>
    <row r="279" spans="1:34" ht="18.75" customHeight="1">
      <c r="A279" s="293">
        <v>273</v>
      </c>
      <c r="B279" s="293" t="s">
        <v>199</v>
      </c>
      <c r="C279" s="293" t="s">
        <v>1176</v>
      </c>
      <c r="D279" s="293" t="s">
        <v>1177</v>
      </c>
      <c r="E279" s="293" t="s">
        <v>678</v>
      </c>
      <c r="F279" s="301" t="s">
        <v>972</v>
      </c>
      <c r="G279" s="301" t="s">
        <v>680</v>
      </c>
      <c r="H279" s="301" t="s">
        <v>643</v>
      </c>
      <c r="I279" s="300" t="s">
        <v>1178</v>
      </c>
      <c r="J279" s="325" t="s">
        <v>695</v>
      </c>
      <c r="K279" s="299" t="s">
        <v>1179</v>
      </c>
      <c r="L279" s="293">
        <v>2016</v>
      </c>
      <c r="M279" s="298" t="s">
        <v>673</v>
      </c>
      <c r="N279" s="297" t="s">
        <v>673</v>
      </c>
      <c r="O279" s="297" t="s">
        <v>673</v>
      </c>
      <c r="P279" s="296" t="s">
        <v>673</v>
      </c>
      <c r="Q279" s="296" t="s">
        <v>673</v>
      </c>
      <c r="R279" s="296" t="s">
        <v>673</v>
      </c>
      <c r="S279" s="296" t="s">
        <v>673</v>
      </c>
      <c r="T279" s="296" t="s">
        <v>673</v>
      </c>
      <c r="U279" s="296" t="s">
        <v>673</v>
      </c>
      <c r="V279" s="296">
        <v>1917074.5651313043</v>
      </c>
      <c r="W279" s="296">
        <v>1360652.8953115994</v>
      </c>
      <c r="X279" s="296" t="s">
        <v>673</v>
      </c>
      <c r="Y279" s="295" t="s">
        <v>674</v>
      </c>
      <c r="Z279" s="295" t="s">
        <v>674</v>
      </c>
      <c r="AA279" s="295" t="s">
        <v>673</v>
      </c>
      <c r="AB279" s="295" t="s">
        <v>673</v>
      </c>
      <c r="AC279" s="295" t="s">
        <v>673</v>
      </c>
      <c r="AD279" s="295" t="s">
        <v>673</v>
      </c>
      <c r="AE279" s="295" t="s">
        <v>673</v>
      </c>
      <c r="AF279" s="294" t="s">
        <v>969</v>
      </c>
      <c r="AG279" s="294" t="s">
        <v>970</v>
      </c>
      <c r="AH279" s="294"/>
    </row>
    <row r="280" spans="1:34" ht="18.75" customHeight="1">
      <c r="A280" s="293">
        <v>274</v>
      </c>
      <c r="B280" s="293" t="s">
        <v>199</v>
      </c>
      <c r="C280" s="293" t="s">
        <v>1176</v>
      </c>
      <c r="D280" s="293" t="s">
        <v>1177</v>
      </c>
      <c r="E280" s="293" t="s">
        <v>678</v>
      </c>
      <c r="F280" s="301" t="s">
        <v>972</v>
      </c>
      <c r="G280" s="301" t="s">
        <v>680</v>
      </c>
      <c r="H280" s="301" t="s">
        <v>643</v>
      </c>
      <c r="I280" s="300" t="s">
        <v>1178</v>
      </c>
      <c r="J280" s="325" t="s">
        <v>696</v>
      </c>
      <c r="K280" s="299" t="s">
        <v>1179</v>
      </c>
      <c r="L280" s="293">
        <v>2016</v>
      </c>
      <c r="M280" s="298" t="s">
        <v>673</v>
      </c>
      <c r="N280" s="297" t="s">
        <v>673</v>
      </c>
      <c r="O280" s="297" t="s">
        <v>673</v>
      </c>
      <c r="P280" s="296" t="s">
        <v>673</v>
      </c>
      <c r="Q280" s="296" t="s">
        <v>673</v>
      </c>
      <c r="R280" s="296" t="s">
        <v>673</v>
      </c>
      <c r="S280" s="296" t="s">
        <v>673</v>
      </c>
      <c r="T280" s="296" t="s">
        <v>673</v>
      </c>
      <c r="U280" s="296" t="s">
        <v>673</v>
      </c>
      <c r="V280" s="296">
        <v>1141785.3344726928</v>
      </c>
      <c r="W280" s="296">
        <v>807037.60732852644</v>
      </c>
      <c r="X280" s="296" t="s">
        <v>673</v>
      </c>
      <c r="Y280" s="295" t="s">
        <v>674</v>
      </c>
      <c r="Z280" s="295" t="s">
        <v>674</v>
      </c>
      <c r="AA280" s="295" t="s">
        <v>673</v>
      </c>
      <c r="AB280" s="295" t="s">
        <v>673</v>
      </c>
      <c r="AC280" s="295" t="s">
        <v>673</v>
      </c>
      <c r="AD280" s="295" t="s">
        <v>673</v>
      </c>
      <c r="AE280" s="295" t="s">
        <v>673</v>
      </c>
      <c r="AF280" s="294" t="s">
        <v>969</v>
      </c>
      <c r="AG280" s="294" t="s">
        <v>970</v>
      </c>
      <c r="AH280" s="294"/>
    </row>
    <row r="281" spans="1:34" ht="18.75" customHeight="1">
      <c r="A281" s="293">
        <v>275</v>
      </c>
      <c r="B281" s="293" t="s">
        <v>199</v>
      </c>
      <c r="C281" s="293" t="s">
        <v>1176</v>
      </c>
      <c r="D281" s="293" t="s">
        <v>1180</v>
      </c>
      <c r="E281" s="293" t="s">
        <v>667</v>
      </c>
      <c r="F281" s="301" t="s">
        <v>668</v>
      </c>
      <c r="G281" s="301" t="s">
        <v>766</v>
      </c>
      <c r="H281" s="301" t="s">
        <v>643</v>
      </c>
      <c r="I281" s="300" t="s">
        <v>670</v>
      </c>
      <c r="J281" s="300" t="s">
        <v>671</v>
      </c>
      <c r="K281" s="299" t="s">
        <v>1179</v>
      </c>
      <c r="L281" s="293">
        <v>2016</v>
      </c>
      <c r="M281" s="298" t="s">
        <v>673</v>
      </c>
      <c r="N281" s="297" t="s">
        <v>673</v>
      </c>
      <c r="O281" s="297">
        <v>4145.8832262399355</v>
      </c>
      <c r="P281" s="296">
        <v>2022.2848090970251</v>
      </c>
      <c r="Q281" s="296">
        <v>315.20877150609198</v>
      </c>
      <c r="R281" s="296">
        <v>228.01124789723184</v>
      </c>
      <c r="S281" s="296">
        <v>620.68980270377267</v>
      </c>
      <c r="T281" s="296">
        <v>639.31049678488671</v>
      </c>
      <c r="U281" s="296">
        <v>652.09670672058314</v>
      </c>
      <c r="V281" s="296">
        <v>305.01130818391545</v>
      </c>
      <c r="W281" s="296">
        <v>210.11767339224494</v>
      </c>
      <c r="X281" s="296">
        <v>493.25861886053144</v>
      </c>
      <c r="Y281" s="295" t="s">
        <v>674</v>
      </c>
      <c r="Z281" s="295" t="s">
        <v>674</v>
      </c>
      <c r="AA281" s="295">
        <v>915.0339245517464</v>
      </c>
      <c r="AB281" s="295">
        <v>1180.4815628144195</v>
      </c>
      <c r="AC281" s="295">
        <v>1358.5822470264068</v>
      </c>
      <c r="AD281" s="295">
        <v>2198.2092059080792</v>
      </c>
      <c r="AE281" s="295">
        <v>5796.8301623410862</v>
      </c>
      <c r="AF281" s="294" t="s">
        <v>990</v>
      </c>
      <c r="AG281" s="294" t="s">
        <v>991</v>
      </c>
      <c r="AH281" s="294"/>
    </row>
    <row r="282" spans="1:34" ht="18.75" customHeight="1">
      <c r="A282" s="293">
        <v>276</v>
      </c>
      <c r="B282" s="293" t="s">
        <v>199</v>
      </c>
      <c r="C282" s="293" t="s">
        <v>1176</v>
      </c>
      <c r="D282" s="293" t="s">
        <v>1181</v>
      </c>
      <c r="E282" s="293" t="s">
        <v>1182</v>
      </c>
      <c r="F282" s="301" t="s">
        <v>805</v>
      </c>
      <c r="G282" s="301" t="s">
        <v>806</v>
      </c>
      <c r="H282" s="301" t="s">
        <v>643</v>
      </c>
      <c r="I282" s="300" t="s">
        <v>1149</v>
      </c>
      <c r="J282" s="300" t="s">
        <v>1005</v>
      </c>
      <c r="K282" s="299" t="s">
        <v>1179</v>
      </c>
      <c r="L282" s="293">
        <v>2016</v>
      </c>
      <c r="M282" s="304">
        <v>23</v>
      </c>
      <c r="N282" s="297">
        <v>369</v>
      </c>
      <c r="O282" s="297">
        <v>6.2330623306233061E-2</v>
      </c>
      <c r="P282" s="303">
        <v>5.3333333333333337E-2</v>
      </c>
      <c r="Q282" s="303">
        <v>3.2098765432098768E-2</v>
      </c>
      <c r="R282" s="303">
        <v>1.5602836879432624E-2</v>
      </c>
      <c r="S282" s="296">
        <v>6.0399605208120412E-2</v>
      </c>
      <c r="T282" s="296">
        <v>6.221159336436393E-2</v>
      </c>
      <c r="U282" s="296">
        <v>6.3455825231651233E-2</v>
      </c>
      <c r="V282" s="296">
        <v>3.1297141701899373E-2</v>
      </c>
      <c r="W282" s="296">
        <v>2.1560127188023016E-2</v>
      </c>
      <c r="X282" s="303">
        <v>2.0161290322580645E-2</v>
      </c>
      <c r="Y282" s="295">
        <v>0</v>
      </c>
      <c r="Z282" s="295">
        <v>13</v>
      </c>
      <c r="AA282" s="295">
        <v>6.4070966001446863E-2</v>
      </c>
      <c r="AB282" s="295">
        <v>2.0161290322580645E-2</v>
      </c>
      <c r="AC282" s="295">
        <v>2.0161290322580645E-2</v>
      </c>
      <c r="AD282" s="295">
        <v>2.0161290322580645E-2</v>
      </c>
      <c r="AE282" s="295">
        <v>2.0161290322580645E-2</v>
      </c>
      <c r="AF282" s="294" t="s">
        <v>1006</v>
      </c>
      <c r="AG282" s="294" t="s">
        <v>1007</v>
      </c>
      <c r="AH282" s="294"/>
    </row>
    <row r="283" spans="1:34" ht="18.75" customHeight="1">
      <c r="A283" s="293">
        <v>277</v>
      </c>
      <c r="B283" s="293" t="s">
        <v>199</v>
      </c>
      <c r="C283" s="293" t="s">
        <v>1176</v>
      </c>
      <c r="D283" s="293" t="s">
        <v>1181</v>
      </c>
      <c r="E283" s="293" t="s">
        <v>1182</v>
      </c>
      <c r="F283" s="301" t="s">
        <v>805</v>
      </c>
      <c r="G283" s="301" t="s">
        <v>806</v>
      </c>
      <c r="H283" s="301" t="s">
        <v>643</v>
      </c>
      <c r="I283" s="300" t="s">
        <v>1149</v>
      </c>
      <c r="J283" s="300" t="s">
        <v>1009</v>
      </c>
      <c r="K283" s="299" t="s">
        <v>1179</v>
      </c>
      <c r="L283" s="293">
        <v>2016</v>
      </c>
      <c r="M283" s="304">
        <v>104</v>
      </c>
      <c r="N283" s="297">
        <v>6668</v>
      </c>
      <c r="O283" s="297">
        <v>1.5596880623875225E-2</v>
      </c>
      <c r="P283" s="303">
        <v>1.4699056165867244E-2</v>
      </c>
      <c r="Q283" s="303">
        <v>7.1588366890380315E-3</v>
      </c>
      <c r="R283" s="303">
        <v>5.517471994649724E-3</v>
      </c>
      <c r="S283" s="296">
        <v>1.5113685411614387E-2</v>
      </c>
      <c r="T283" s="296">
        <v>1.5567095973962795E-2</v>
      </c>
      <c r="U283" s="296">
        <v>1.5878437893442059E-2</v>
      </c>
      <c r="V283" s="296">
        <v>3.1297141701899373E-2</v>
      </c>
      <c r="W283" s="296">
        <v>2.1560127188023016E-2</v>
      </c>
      <c r="X283" s="303">
        <v>6.3356164383561644E-3</v>
      </c>
      <c r="Y283" s="295">
        <v>2</v>
      </c>
      <c r="Z283" s="295">
        <v>285</v>
      </c>
      <c r="AA283" s="295">
        <v>1.6032363470381086E-2</v>
      </c>
      <c r="AB283" s="295">
        <v>6.3356164383561644E-3</v>
      </c>
      <c r="AC283" s="295">
        <v>6.3356164383561644E-3</v>
      </c>
      <c r="AD283" s="295">
        <v>6.3356164383561644E-3</v>
      </c>
      <c r="AE283" s="295">
        <v>6.3356164383561644E-3</v>
      </c>
      <c r="AF283" s="294" t="s">
        <v>1010</v>
      </c>
      <c r="AG283" s="294" t="s">
        <v>1011</v>
      </c>
      <c r="AH283" s="294"/>
    </row>
    <row r="284" spans="1:34" ht="18.75" customHeight="1">
      <c r="A284" s="293">
        <v>278</v>
      </c>
      <c r="B284" s="293" t="s">
        <v>199</v>
      </c>
      <c r="C284" s="293" t="s">
        <v>1176</v>
      </c>
      <c r="D284" s="293" t="s">
        <v>1181</v>
      </c>
      <c r="E284" s="293" t="s">
        <v>1182</v>
      </c>
      <c r="F284" s="301" t="s">
        <v>805</v>
      </c>
      <c r="G284" s="301" t="s">
        <v>806</v>
      </c>
      <c r="H284" s="301" t="s">
        <v>643</v>
      </c>
      <c r="I284" s="300" t="s">
        <v>1149</v>
      </c>
      <c r="J284" s="300" t="s">
        <v>1150</v>
      </c>
      <c r="K284" s="299" t="s">
        <v>1179</v>
      </c>
      <c r="L284" s="293">
        <v>2016</v>
      </c>
      <c r="M284" s="304">
        <v>27</v>
      </c>
      <c r="N284" s="297">
        <v>19795</v>
      </c>
      <c r="O284" s="297">
        <v>1.3639808032331396E-3</v>
      </c>
      <c r="P284" s="303">
        <v>2.4733343638893182E-3</v>
      </c>
      <c r="Q284" s="303">
        <v>3.7509377344336083E-3</v>
      </c>
      <c r="R284" s="303">
        <v>3.0746869409660109E-3</v>
      </c>
      <c r="S284" s="296">
        <v>1.3217243412115569E-3</v>
      </c>
      <c r="T284" s="296">
        <v>1.3613760714479015E-3</v>
      </c>
      <c r="U284" s="296">
        <v>1.38860359287686E-3</v>
      </c>
      <c r="V284" s="296">
        <v>3.1297141701899373E-2</v>
      </c>
      <c r="W284" s="296">
        <v>2.1560127188023012E-2</v>
      </c>
      <c r="X284" s="303">
        <v>8.8936321593738885E-4</v>
      </c>
      <c r="Y284" s="295">
        <v>1</v>
      </c>
      <c r="Z284" s="295">
        <v>2337</v>
      </c>
      <c r="AA284" s="295">
        <v>1.4020647161062084E-3</v>
      </c>
      <c r="AB284" s="295">
        <v>8.8936321593738885E-4</v>
      </c>
      <c r="AC284" s="295">
        <v>8.8936321593738885E-4</v>
      </c>
      <c r="AD284" s="295">
        <v>8.8936321593738885E-4</v>
      </c>
      <c r="AE284" s="295">
        <v>8.8936321593738885E-4</v>
      </c>
      <c r="AF284" s="294" t="s">
        <v>1014</v>
      </c>
      <c r="AG284" s="294" t="s">
        <v>1151</v>
      </c>
      <c r="AH284" s="294"/>
    </row>
    <row r="285" spans="1:34" ht="18.75" customHeight="1">
      <c r="A285" s="293">
        <v>279</v>
      </c>
      <c r="B285" s="293" t="s">
        <v>199</v>
      </c>
      <c r="C285" s="293" t="s">
        <v>1176</v>
      </c>
      <c r="D285" s="293" t="s">
        <v>1183</v>
      </c>
      <c r="E285" s="293" t="s">
        <v>742</v>
      </c>
      <c r="F285" s="301" t="s">
        <v>1168</v>
      </c>
      <c r="G285" s="301" t="s">
        <v>744</v>
      </c>
      <c r="H285" s="301" t="s">
        <v>643</v>
      </c>
      <c r="I285" s="300" t="s">
        <v>745</v>
      </c>
      <c r="J285" s="300" t="s">
        <v>743</v>
      </c>
      <c r="K285" s="299" t="s">
        <v>1179</v>
      </c>
      <c r="L285" s="293">
        <v>2016</v>
      </c>
      <c r="M285" s="298">
        <v>4038372.054415226</v>
      </c>
      <c r="N285" s="297">
        <v>6733.8486917919399</v>
      </c>
      <c r="O285" s="297">
        <v>599.71232489047475</v>
      </c>
      <c r="P285" s="296">
        <v>350.94026397889382</v>
      </c>
      <c r="Q285" s="296">
        <v>535.51113396444714</v>
      </c>
      <c r="R285" s="296">
        <v>852.3504717180607</v>
      </c>
      <c r="S285" s="296">
        <v>2019.7128285770689</v>
      </c>
      <c r="T285" s="296">
        <v>1960.8862413369566</v>
      </c>
      <c r="U285" s="296">
        <v>1922.4374915068199</v>
      </c>
      <c r="V285" s="296">
        <v>1682.2983289548249</v>
      </c>
      <c r="W285" s="296">
        <v>1115.9245582067006</v>
      </c>
      <c r="X285" s="296">
        <v>586.24191557296524</v>
      </c>
      <c r="Y285" s="295">
        <v>19690.235643275846</v>
      </c>
      <c r="Z285" s="295">
        <v>6</v>
      </c>
      <c r="AA285" s="295">
        <v>5046.894986864475</v>
      </c>
      <c r="AB285" s="295" t="s">
        <v>673</v>
      </c>
      <c r="AC285" s="295" t="s">
        <v>673</v>
      </c>
      <c r="AD285" s="295" t="s">
        <v>673</v>
      </c>
      <c r="AE285" s="295" t="s">
        <v>673</v>
      </c>
      <c r="AF285" s="294" t="s">
        <v>823</v>
      </c>
      <c r="AG285" s="294" t="s">
        <v>824</v>
      </c>
      <c r="AH285" s="294"/>
    </row>
    <row r="286" spans="1:34" ht="18.75" customHeight="1">
      <c r="A286" s="293">
        <v>280</v>
      </c>
      <c r="B286" s="293" t="s">
        <v>199</v>
      </c>
      <c r="C286" s="293" t="s">
        <v>1176</v>
      </c>
      <c r="D286" s="293" t="s">
        <v>1183</v>
      </c>
      <c r="E286" s="293" t="s">
        <v>742</v>
      </c>
      <c r="F286" s="301" t="s">
        <v>1170</v>
      </c>
      <c r="G286" s="301" t="s">
        <v>744</v>
      </c>
      <c r="H286" s="301" t="s">
        <v>643</v>
      </c>
      <c r="I286" s="300" t="s">
        <v>745</v>
      </c>
      <c r="J286" s="300" t="s">
        <v>748</v>
      </c>
      <c r="K286" s="299" t="s">
        <v>1179</v>
      </c>
      <c r="L286" s="293">
        <v>2016</v>
      </c>
      <c r="M286" s="318">
        <v>4038372.054415226</v>
      </c>
      <c r="N286" s="297">
        <v>59271769.158994995</v>
      </c>
      <c r="O286" s="297">
        <v>6.8133145200751422E-2</v>
      </c>
      <c r="P286" s="317">
        <v>0.10828229951735928</v>
      </c>
      <c r="Q286" s="317">
        <v>0.11382060587843512</v>
      </c>
      <c r="R286" s="317">
        <v>0.14537287210158512</v>
      </c>
      <c r="S286" s="296">
        <v>0.4550937724581508</v>
      </c>
      <c r="T286" s="296">
        <v>0.441838614037039</v>
      </c>
      <c r="U286" s="296">
        <v>0.43317511180101953</v>
      </c>
      <c r="V286" s="296">
        <v>0.36579746723538265</v>
      </c>
      <c r="W286" s="296">
        <v>0.24264565326613716</v>
      </c>
      <c r="X286" s="317">
        <v>0.20164295986504821</v>
      </c>
      <c r="Y286" s="295">
        <v>19690</v>
      </c>
      <c r="Z286" s="295">
        <v>37484</v>
      </c>
      <c r="AA286" s="295">
        <v>0.42901622848211385</v>
      </c>
      <c r="AB286" s="673">
        <v>4.2947177665854611E-2</v>
      </c>
      <c r="AC286" s="673">
        <v>4.3074457972544888E-2</v>
      </c>
      <c r="AD286" s="673">
        <v>4.7915925807191249E-2</v>
      </c>
      <c r="AE286" s="673">
        <v>3.9479676853614663E-2</v>
      </c>
      <c r="AF286" s="294" t="s">
        <v>1047</v>
      </c>
      <c r="AG286" s="294" t="s">
        <v>824</v>
      </c>
      <c r="AH286" s="294"/>
    </row>
    <row r="287" spans="1:34" ht="18.75" customHeight="1">
      <c r="A287" s="293">
        <v>281</v>
      </c>
      <c r="B287" s="293" t="s">
        <v>199</v>
      </c>
      <c r="C287" s="293" t="s">
        <v>1176</v>
      </c>
      <c r="D287" s="293" t="s">
        <v>1183</v>
      </c>
      <c r="E287" s="293" t="s">
        <v>742</v>
      </c>
      <c r="F287" s="301" t="s">
        <v>1171</v>
      </c>
      <c r="G287" s="301" t="s">
        <v>744</v>
      </c>
      <c r="H287" s="301" t="s">
        <v>643</v>
      </c>
      <c r="I287" s="300" t="s">
        <v>745</v>
      </c>
      <c r="J287" s="300" t="s">
        <v>750</v>
      </c>
      <c r="K287" s="299" t="s">
        <v>1179</v>
      </c>
      <c r="L287" s="293">
        <v>2016</v>
      </c>
      <c r="M287" s="318" t="s">
        <v>673</v>
      </c>
      <c r="N287" s="297" t="s">
        <v>673</v>
      </c>
      <c r="O287" s="297" t="s">
        <v>673</v>
      </c>
      <c r="P287" s="296" t="s">
        <v>673</v>
      </c>
      <c r="Q287" s="296" t="s">
        <v>673</v>
      </c>
      <c r="R287" s="296" t="s">
        <v>673</v>
      </c>
      <c r="S287" s="296" t="s">
        <v>673</v>
      </c>
      <c r="T287" s="296" t="s">
        <v>673</v>
      </c>
      <c r="U287" s="296" t="s">
        <v>673</v>
      </c>
      <c r="V287" s="296">
        <v>2.8508804318932839</v>
      </c>
      <c r="W287" s="296">
        <v>1.8910840198225451</v>
      </c>
      <c r="X287" s="317" t="s">
        <v>673</v>
      </c>
      <c r="Y287" s="295">
        <v>335464.569580779</v>
      </c>
      <c r="Z287" s="295">
        <v>58516.379589664903</v>
      </c>
      <c r="AA287" s="295" t="s">
        <v>673</v>
      </c>
      <c r="AB287" s="673" t="s">
        <v>673</v>
      </c>
      <c r="AC287" s="673" t="s">
        <v>673</v>
      </c>
      <c r="AD287" s="673" t="s">
        <v>673</v>
      </c>
      <c r="AE287" s="673" t="s">
        <v>673</v>
      </c>
      <c r="AF287" s="294" t="s">
        <v>826</v>
      </c>
      <c r="AG287" s="294" t="s">
        <v>824</v>
      </c>
      <c r="AH287" s="294"/>
    </row>
    <row r="288" spans="1:34" ht="18.75" customHeight="1">
      <c r="A288" s="293">
        <v>282</v>
      </c>
      <c r="B288" s="293" t="s">
        <v>199</v>
      </c>
      <c r="C288" s="293" t="s">
        <v>1176</v>
      </c>
      <c r="D288" s="293" t="s">
        <v>1183</v>
      </c>
      <c r="E288" s="293" t="s">
        <v>742</v>
      </c>
      <c r="F288" s="301" t="s">
        <v>1168</v>
      </c>
      <c r="G288" s="301" t="s">
        <v>744</v>
      </c>
      <c r="H288" s="301" t="s">
        <v>643</v>
      </c>
      <c r="I288" s="300" t="s">
        <v>745</v>
      </c>
      <c r="J288" s="300" t="s">
        <v>752</v>
      </c>
      <c r="K288" s="299" t="s">
        <v>1179</v>
      </c>
      <c r="L288" s="293">
        <v>2016</v>
      </c>
      <c r="M288" s="298">
        <v>7130682.1812272482</v>
      </c>
      <c r="N288" s="297">
        <v>6733.8486917919399</v>
      </c>
      <c r="O288" s="297">
        <v>1058.9311562522958</v>
      </c>
      <c r="P288" s="296">
        <v>845.59668227499799</v>
      </c>
      <c r="Q288" s="296">
        <v>823.35892246127707</v>
      </c>
      <c r="R288" s="296">
        <v>1065.0780958643513</v>
      </c>
      <c r="S288" s="296">
        <v>3566.2712805732435</v>
      </c>
      <c r="T288" s="296">
        <v>3462.399301527415</v>
      </c>
      <c r="U288" s="296">
        <v>3394.5091191445235</v>
      </c>
      <c r="V288" s="296">
        <v>1366.8946138771757</v>
      </c>
      <c r="W288" s="296">
        <v>906.70676053852651</v>
      </c>
      <c r="X288" s="296">
        <v>802.12998157271272</v>
      </c>
      <c r="Y288" s="295">
        <v>19801.459541818742</v>
      </c>
      <c r="Z288" s="295">
        <v>6</v>
      </c>
      <c r="AA288" s="295">
        <v>4100.6838416315277</v>
      </c>
      <c r="AB288" s="295" t="s">
        <v>673</v>
      </c>
      <c r="AC288" s="295" t="s">
        <v>673</v>
      </c>
      <c r="AD288" s="295" t="s">
        <v>673</v>
      </c>
      <c r="AE288" s="295" t="s">
        <v>673</v>
      </c>
      <c r="AF288" s="294" t="s">
        <v>827</v>
      </c>
      <c r="AG288" s="294" t="s">
        <v>824</v>
      </c>
      <c r="AH288" s="294"/>
    </row>
    <row r="289" spans="1:34" ht="18.75" customHeight="1">
      <c r="A289" s="293">
        <v>283</v>
      </c>
      <c r="B289" s="293" t="s">
        <v>199</v>
      </c>
      <c r="C289" s="293" t="s">
        <v>1176</v>
      </c>
      <c r="D289" s="293" t="s">
        <v>1183</v>
      </c>
      <c r="E289" s="293" t="s">
        <v>742</v>
      </c>
      <c r="F289" s="301" t="s">
        <v>1170</v>
      </c>
      <c r="G289" s="301" t="s">
        <v>744</v>
      </c>
      <c r="H289" s="301" t="s">
        <v>643</v>
      </c>
      <c r="I289" s="300" t="s">
        <v>745</v>
      </c>
      <c r="J289" s="300" t="s">
        <v>754</v>
      </c>
      <c r="K289" s="299" t="s">
        <v>1179</v>
      </c>
      <c r="L289" s="293">
        <v>2016</v>
      </c>
      <c r="M289" s="318">
        <v>7130682.1812272482</v>
      </c>
      <c r="N289" s="297">
        <v>59271769.158994995</v>
      </c>
      <c r="O289" s="297">
        <v>0.12030486490287437</v>
      </c>
      <c r="P289" s="317">
        <v>0.20944177460456753</v>
      </c>
      <c r="Q289" s="317">
        <v>0.17500142474382213</v>
      </c>
      <c r="R289" s="317">
        <v>0.18165469128701761</v>
      </c>
      <c r="S289" s="296">
        <v>0.80357357131244622</v>
      </c>
      <c r="T289" s="296">
        <v>0.78016851583732538</v>
      </c>
      <c r="U289" s="296">
        <v>0.76487109395816366</v>
      </c>
      <c r="V289" s="296">
        <v>0.29721636116978151</v>
      </c>
      <c r="W289" s="296">
        <v>0.19715351957595506</v>
      </c>
      <c r="X289" s="317">
        <v>0.27589952097290332</v>
      </c>
      <c r="Y289" s="295">
        <v>19801.459541818742</v>
      </c>
      <c r="Z289" s="295">
        <v>37484</v>
      </c>
      <c r="AA289" s="295">
        <v>0.75752762119826766</v>
      </c>
      <c r="AB289" s="673">
        <v>5.5741221216656971E-2</v>
      </c>
      <c r="AC289" s="673">
        <v>5.580431950694837E-2</v>
      </c>
      <c r="AD289" s="673">
        <v>6.0233721439418297E-2</v>
      </c>
      <c r="AE289" s="673">
        <v>5.2159902779385564E-2</v>
      </c>
      <c r="AF289" s="294" t="s">
        <v>1049</v>
      </c>
      <c r="AG289" s="294" t="s">
        <v>824</v>
      </c>
      <c r="AH289" s="294"/>
    </row>
    <row r="290" spans="1:34" ht="18.75" customHeight="1">
      <c r="A290" s="293">
        <v>284</v>
      </c>
      <c r="B290" s="293" t="s">
        <v>199</v>
      </c>
      <c r="C290" s="293" t="s">
        <v>1176</v>
      </c>
      <c r="D290" s="293" t="s">
        <v>1183</v>
      </c>
      <c r="E290" s="293" t="s">
        <v>742</v>
      </c>
      <c r="F290" s="301" t="s">
        <v>1171</v>
      </c>
      <c r="G290" s="301" t="s">
        <v>744</v>
      </c>
      <c r="H290" s="301" t="s">
        <v>643</v>
      </c>
      <c r="I290" s="300" t="s">
        <v>745</v>
      </c>
      <c r="J290" s="300" t="s">
        <v>756</v>
      </c>
      <c r="K290" s="299" t="s">
        <v>1179</v>
      </c>
      <c r="L290" s="293">
        <v>2016</v>
      </c>
      <c r="M290" s="318" t="s">
        <v>673</v>
      </c>
      <c r="N290" s="297" t="s">
        <v>673</v>
      </c>
      <c r="O290" s="297" t="s">
        <v>673</v>
      </c>
      <c r="P290" s="296" t="s">
        <v>673</v>
      </c>
      <c r="Q290" s="296" t="s">
        <v>673</v>
      </c>
      <c r="R290" s="296" t="s">
        <v>673</v>
      </c>
      <c r="S290" s="296" t="s">
        <v>673</v>
      </c>
      <c r="T290" s="296" t="s">
        <v>673</v>
      </c>
      <c r="U290" s="296" t="s">
        <v>673</v>
      </c>
      <c r="V290" s="296">
        <v>2.3163864815723829</v>
      </c>
      <c r="W290" s="296">
        <v>1.5365363661096807</v>
      </c>
      <c r="X290" s="317" t="s">
        <v>673</v>
      </c>
      <c r="Y290" s="295">
        <v>337359.50257842091</v>
      </c>
      <c r="Z290" s="295">
        <v>58516.379589664903</v>
      </c>
      <c r="AA290" s="295" t="s">
        <v>673</v>
      </c>
      <c r="AB290" s="673" t="s">
        <v>673</v>
      </c>
      <c r="AC290" s="673" t="s">
        <v>673</v>
      </c>
      <c r="AD290" s="673" t="s">
        <v>673</v>
      </c>
      <c r="AE290" s="673" t="s">
        <v>673</v>
      </c>
      <c r="AF290" s="294" t="s">
        <v>1049</v>
      </c>
      <c r="AG290" s="294" t="s">
        <v>824</v>
      </c>
      <c r="AH290" s="294"/>
    </row>
    <row r="291" spans="1:34" ht="18.75" customHeight="1">
      <c r="A291" s="293">
        <v>285</v>
      </c>
      <c r="B291" s="293" t="s">
        <v>2282</v>
      </c>
      <c r="C291" s="293" t="s">
        <v>1184</v>
      </c>
      <c r="D291" s="293" t="s">
        <v>1185</v>
      </c>
      <c r="E291" s="293" t="s">
        <v>678</v>
      </c>
      <c r="F291" s="301" t="s">
        <v>1186</v>
      </c>
      <c r="G291" s="301" t="s">
        <v>680</v>
      </c>
      <c r="H291" s="301" t="s">
        <v>643</v>
      </c>
      <c r="I291" s="300" t="s">
        <v>1187</v>
      </c>
      <c r="J291" s="300" t="s">
        <v>1188</v>
      </c>
      <c r="K291" s="299" t="s">
        <v>1189</v>
      </c>
      <c r="L291" s="293">
        <v>2016</v>
      </c>
      <c r="M291" s="298" t="s">
        <v>673</v>
      </c>
      <c r="N291" s="297" t="s">
        <v>673</v>
      </c>
      <c r="O291" s="297">
        <v>1402</v>
      </c>
      <c r="P291" s="296">
        <v>860.13141862039583</v>
      </c>
      <c r="Q291" s="296">
        <v>1450</v>
      </c>
      <c r="R291" s="296">
        <v>1450</v>
      </c>
      <c r="S291" s="296" t="s">
        <v>2129</v>
      </c>
      <c r="T291" s="296" t="s">
        <v>2130</v>
      </c>
      <c r="U291" s="296" t="s">
        <v>2131</v>
      </c>
      <c r="V291" s="296">
        <v>3636</v>
      </c>
      <c r="W291" s="296">
        <v>2514</v>
      </c>
      <c r="X291" s="296">
        <v>2699</v>
      </c>
      <c r="Y291" s="295" t="s">
        <v>674</v>
      </c>
      <c r="Z291" s="295" t="s">
        <v>674</v>
      </c>
      <c r="AA291" s="324" t="s">
        <v>2121</v>
      </c>
      <c r="AB291" s="324" t="s">
        <v>673</v>
      </c>
      <c r="AC291" s="324" t="s">
        <v>673</v>
      </c>
      <c r="AD291" s="324" t="s">
        <v>673</v>
      </c>
      <c r="AE291" s="324" t="s">
        <v>673</v>
      </c>
      <c r="AF291" s="323" t="s">
        <v>1190</v>
      </c>
      <c r="AG291" s="322" t="s">
        <v>1191</v>
      </c>
      <c r="AH291" s="294"/>
    </row>
    <row r="292" spans="1:34" ht="18.75" customHeight="1">
      <c r="A292" s="293">
        <v>286</v>
      </c>
      <c r="B292" s="293" t="s">
        <v>2282</v>
      </c>
      <c r="C292" s="293" t="s">
        <v>1184</v>
      </c>
      <c r="D292" s="293" t="s">
        <v>1185</v>
      </c>
      <c r="E292" s="293" t="s">
        <v>678</v>
      </c>
      <c r="F292" s="301" t="s">
        <v>1192</v>
      </c>
      <c r="G292" s="301" t="s">
        <v>680</v>
      </c>
      <c r="H292" s="301" t="s">
        <v>643</v>
      </c>
      <c r="I292" s="300" t="s">
        <v>1193</v>
      </c>
      <c r="J292" s="300" t="s">
        <v>1194</v>
      </c>
      <c r="K292" s="299" t="s">
        <v>1189</v>
      </c>
      <c r="L292" s="293">
        <v>2016</v>
      </c>
      <c r="M292" s="298" t="s">
        <v>673</v>
      </c>
      <c r="N292" s="297" t="s">
        <v>673</v>
      </c>
      <c r="O292" s="297">
        <v>29</v>
      </c>
      <c r="P292" s="296" t="s">
        <v>673</v>
      </c>
      <c r="Q292" s="296">
        <v>45</v>
      </c>
      <c r="R292" s="296">
        <v>45</v>
      </c>
      <c r="S292" s="296" t="s">
        <v>2132</v>
      </c>
      <c r="T292" s="296" t="s">
        <v>2133</v>
      </c>
      <c r="U292" s="296" t="s">
        <v>2134</v>
      </c>
      <c r="V292" s="296">
        <v>126</v>
      </c>
      <c r="W292" s="296">
        <v>84</v>
      </c>
      <c r="X292" s="296">
        <v>37.9</v>
      </c>
      <c r="Y292" s="295" t="s">
        <v>674</v>
      </c>
      <c r="Z292" s="295" t="s">
        <v>674</v>
      </c>
      <c r="AA292" s="314" t="s">
        <v>2121</v>
      </c>
      <c r="AB292" s="314" t="s">
        <v>673</v>
      </c>
      <c r="AC292" s="314" t="s">
        <v>673</v>
      </c>
      <c r="AD292" s="314" t="s">
        <v>673</v>
      </c>
      <c r="AE292" s="314" t="s">
        <v>673</v>
      </c>
      <c r="AF292" s="316" t="s">
        <v>1190</v>
      </c>
      <c r="AG292" s="315" t="s">
        <v>1195</v>
      </c>
      <c r="AH292" s="294"/>
    </row>
    <row r="293" spans="1:34" ht="18.75" customHeight="1">
      <c r="A293" s="293">
        <v>287</v>
      </c>
      <c r="B293" s="293" t="s">
        <v>2282</v>
      </c>
      <c r="C293" s="293" t="s">
        <v>1184</v>
      </c>
      <c r="D293" s="293" t="s">
        <v>1185</v>
      </c>
      <c r="E293" s="293" t="s">
        <v>678</v>
      </c>
      <c r="F293" s="301" t="s">
        <v>1196</v>
      </c>
      <c r="G293" s="301" t="s">
        <v>680</v>
      </c>
      <c r="H293" s="301" t="s">
        <v>643</v>
      </c>
      <c r="I293" s="300" t="s">
        <v>1197</v>
      </c>
      <c r="J293" s="300" t="s">
        <v>1198</v>
      </c>
      <c r="K293" s="299" t="s">
        <v>1189</v>
      </c>
      <c r="L293" s="293">
        <v>2016</v>
      </c>
      <c r="M293" s="298" t="s">
        <v>673</v>
      </c>
      <c r="N293" s="297" t="s">
        <v>673</v>
      </c>
      <c r="O293" s="297">
        <v>272</v>
      </c>
      <c r="P293" s="296">
        <v>157.50029141493312</v>
      </c>
      <c r="Q293" s="296">
        <v>333</v>
      </c>
      <c r="R293" s="296">
        <v>333</v>
      </c>
      <c r="S293" s="296" t="s">
        <v>2135</v>
      </c>
      <c r="T293" s="296" t="s">
        <v>2136</v>
      </c>
      <c r="U293" s="296" t="s">
        <v>2137</v>
      </c>
      <c r="V293" s="296">
        <v>816</v>
      </c>
      <c r="W293" s="296">
        <v>550</v>
      </c>
      <c r="X293" s="296">
        <v>453.7</v>
      </c>
      <c r="Y293" s="295" t="s">
        <v>674</v>
      </c>
      <c r="Z293" s="295" t="s">
        <v>674</v>
      </c>
      <c r="AA293" s="314" t="s">
        <v>2121</v>
      </c>
      <c r="AB293" s="314" t="s">
        <v>673</v>
      </c>
      <c r="AC293" s="314" t="s">
        <v>673</v>
      </c>
      <c r="AD293" s="314" t="s">
        <v>673</v>
      </c>
      <c r="AE293" s="314" t="s">
        <v>673</v>
      </c>
      <c r="AF293" s="316" t="s">
        <v>1190</v>
      </c>
      <c r="AG293" s="315" t="s">
        <v>1191</v>
      </c>
      <c r="AH293" s="294"/>
    </row>
    <row r="294" spans="1:34" ht="18.75" customHeight="1">
      <c r="A294" s="293">
        <v>288</v>
      </c>
      <c r="B294" s="293" t="s">
        <v>2282</v>
      </c>
      <c r="C294" s="293" t="s">
        <v>1184</v>
      </c>
      <c r="D294" s="293" t="s">
        <v>1199</v>
      </c>
      <c r="E294" s="293">
        <v>1</v>
      </c>
      <c r="F294" s="301" t="s">
        <v>1200</v>
      </c>
      <c r="G294" s="301" t="s">
        <v>1201</v>
      </c>
      <c r="H294" s="301" t="s">
        <v>643</v>
      </c>
      <c r="I294" s="311" t="s">
        <v>1202</v>
      </c>
      <c r="J294" s="300" t="s">
        <v>1202</v>
      </c>
      <c r="K294" s="299" t="s">
        <v>1189</v>
      </c>
      <c r="L294" s="293">
        <v>2016</v>
      </c>
      <c r="M294" s="298" t="s">
        <v>673</v>
      </c>
      <c r="N294" s="297" t="s">
        <v>673</v>
      </c>
      <c r="O294" s="297">
        <v>12</v>
      </c>
      <c r="P294" s="296">
        <v>23</v>
      </c>
      <c r="Q294" s="296">
        <v>64</v>
      </c>
      <c r="R294" s="296">
        <v>64</v>
      </c>
      <c r="S294" s="296" t="s">
        <v>2138</v>
      </c>
      <c r="T294" s="296" t="s">
        <v>2138</v>
      </c>
      <c r="U294" s="296" t="s">
        <v>2138</v>
      </c>
      <c r="V294" s="296">
        <v>36</v>
      </c>
      <c r="W294" s="296">
        <v>24</v>
      </c>
      <c r="X294" s="296">
        <v>0</v>
      </c>
      <c r="Y294" s="295" t="s">
        <v>674</v>
      </c>
      <c r="Z294" s="295" t="s">
        <v>674</v>
      </c>
      <c r="AA294" s="314" t="s">
        <v>2121</v>
      </c>
      <c r="AB294" s="314" t="s">
        <v>673</v>
      </c>
      <c r="AC294" s="314" t="s">
        <v>673</v>
      </c>
      <c r="AD294" s="314" t="s">
        <v>673</v>
      </c>
      <c r="AE294" s="314" t="s">
        <v>673</v>
      </c>
      <c r="AF294" s="316" t="s">
        <v>1203</v>
      </c>
      <c r="AG294" s="315" t="s">
        <v>1204</v>
      </c>
      <c r="AH294" s="294"/>
    </row>
    <row r="295" spans="1:34" ht="18.75" customHeight="1">
      <c r="A295" s="293">
        <v>289</v>
      </c>
      <c r="B295" s="293" t="s">
        <v>2282</v>
      </c>
      <c r="C295" s="293" t="s">
        <v>1184</v>
      </c>
      <c r="D295" s="293" t="s">
        <v>1199</v>
      </c>
      <c r="E295" s="293">
        <v>2</v>
      </c>
      <c r="F295" s="301" t="s">
        <v>1200</v>
      </c>
      <c r="G295" s="301" t="s">
        <v>1201</v>
      </c>
      <c r="H295" s="301" t="s">
        <v>643</v>
      </c>
      <c r="I295" s="311" t="s">
        <v>1205</v>
      </c>
      <c r="J295" s="300" t="s">
        <v>1205</v>
      </c>
      <c r="K295" s="299" t="s">
        <v>1189</v>
      </c>
      <c r="L295" s="293">
        <v>2016</v>
      </c>
      <c r="M295" s="298" t="s">
        <v>673</v>
      </c>
      <c r="N295" s="297" t="s">
        <v>673</v>
      </c>
      <c r="O295" s="297">
        <v>12</v>
      </c>
      <c r="P295" s="296">
        <v>0</v>
      </c>
      <c r="Q295" s="296">
        <v>57</v>
      </c>
      <c r="R295" s="296">
        <v>57</v>
      </c>
      <c r="S295" s="296" t="s">
        <v>2138</v>
      </c>
      <c r="T295" s="296" t="s">
        <v>2138</v>
      </c>
      <c r="U295" s="296" t="s">
        <v>2138</v>
      </c>
      <c r="V295" s="296">
        <v>36</v>
      </c>
      <c r="W295" s="296">
        <v>24</v>
      </c>
      <c r="X295" s="296">
        <v>0</v>
      </c>
      <c r="Y295" s="295" t="s">
        <v>674</v>
      </c>
      <c r="Z295" s="295" t="s">
        <v>674</v>
      </c>
      <c r="AA295" s="314" t="s">
        <v>2121</v>
      </c>
      <c r="AB295" s="314" t="s">
        <v>673</v>
      </c>
      <c r="AC295" s="314" t="s">
        <v>673</v>
      </c>
      <c r="AD295" s="314" t="s">
        <v>673</v>
      </c>
      <c r="AE295" s="314" t="s">
        <v>673</v>
      </c>
      <c r="AF295" s="316" t="s">
        <v>1206</v>
      </c>
      <c r="AG295" s="315" t="s">
        <v>1204</v>
      </c>
      <c r="AH295" s="294"/>
    </row>
    <row r="296" spans="1:34" ht="18.75" customHeight="1">
      <c r="A296" s="293">
        <v>290</v>
      </c>
      <c r="B296" s="293" t="s">
        <v>2282</v>
      </c>
      <c r="C296" s="293" t="s">
        <v>1184</v>
      </c>
      <c r="D296" s="293" t="s">
        <v>1207</v>
      </c>
      <c r="E296" s="293">
        <v>1</v>
      </c>
      <c r="F296" s="301" t="s">
        <v>1200</v>
      </c>
      <c r="G296" s="301" t="s">
        <v>1208</v>
      </c>
      <c r="H296" s="301" t="s">
        <v>643</v>
      </c>
      <c r="I296" s="311" t="s">
        <v>1209</v>
      </c>
      <c r="J296" s="300" t="s">
        <v>1209</v>
      </c>
      <c r="K296" s="299" t="s">
        <v>1189</v>
      </c>
      <c r="L296" s="293">
        <v>2017</v>
      </c>
      <c r="M296" s="298" t="s">
        <v>673</v>
      </c>
      <c r="N296" s="297" t="s">
        <v>673</v>
      </c>
      <c r="O296" s="297">
        <v>5</v>
      </c>
      <c r="P296" s="296">
        <v>5</v>
      </c>
      <c r="Q296" s="296">
        <v>4</v>
      </c>
      <c r="R296" s="296">
        <v>4</v>
      </c>
      <c r="S296" s="296" t="s">
        <v>2139</v>
      </c>
      <c r="T296" s="296" t="s">
        <v>2139</v>
      </c>
      <c r="U296" s="296" t="s">
        <v>2139</v>
      </c>
      <c r="V296" s="296">
        <v>30</v>
      </c>
      <c r="W296" s="296">
        <v>20</v>
      </c>
      <c r="X296" s="296">
        <v>0</v>
      </c>
      <c r="Y296" s="295" t="s">
        <v>674</v>
      </c>
      <c r="Z296" s="295" t="s">
        <v>674</v>
      </c>
      <c r="AA296" s="314" t="s">
        <v>2121</v>
      </c>
      <c r="AB296" s="314" t="s">
        <v>673</v>
      </c>
      <c r="AC296" s="314" t="s">
        <v>673</v>
      </c>
      <c r="AD296" s="314" t="s">
        <v>673</v>
      </c>
      <c r="AE296" s="314" t="s">
        <v>673</v>
      </c>
      <c r="AF296" s="316" t="s">
        <v>1210</v>
      </c>
      <c r="AG296" s="315" t="s">
        <v>1211</v>
      </c>
      <c r="AH296" s="294"/>
    </row>
    <row r="297" spans="1:34" ht="18.75" customHeight="1">
      <c r="A297" s="293">
        <v>291</v>
      </c>
      <c r="B297" s="293" t="s">
        <v>2282</v>
      </c>
      <c r="C297" s="293" t="s">
        <v>1184</v>
      </c>
      <c r="D297" s="293" t="s">
        <v>1207</v>
      </c>
      <c r="E297" s="293">
        <v>2</v>
      </c>
      <c r="F297" s="301" t="s">
        <v>1200</v>
      </c>
      <c r="G297" s="301" t="s">
        <v>1208</v>
      </c>
      <c r="H297" s="301" t="s">
        <v>643</v>
      </c>
      <c r="I297" s="311" t="s">
        <v>1212</v>
      </c>
      <c r="J297" s="300" t="s">
        <v>1212</v>
      </c>
      <c r="K297" s="299" t="s">
        <v>1189</v>
      </c>
      <c r="L297" s="293">
        <v>2016</v>
      </c>
      <c r="M297" s="298" t="s">
        <v>673</v>
      </c>
      <c r="N297" s="297" t="s">
        <v>673</v>
      </c>
      <c r="O297" s="297">
        <v>4</v>
      </c>
      <c r="P297" s="296">
        <v>0</v>
      </c>
      <c r="Q297" s="296">
        <v>3</v>
      </c>
      <c r="R297" s="296">
        <v>3</v>
      </c>
      <c r="S297" s="296" t="s">
        <v>2139</v>
      </c>
      <c r="T297" s="296" t="s">
        <v>2139</v>
      </c>
      <c r="U297" s="296" t="s">
        <v>2139</v>
      </c>
      <c r="V297" s="296">
        <v>30</v>
      </c>
      <c r="W297" s="296">
        <v>20</v>
      </c>
      <c r="X297" s="296">
        <v>2</v>
      </c>
      <c r="Y297" s="295" t="s">
        <v>674</v>
      </c>
      <c r="Z297" s="295" t="s">
        <v>674</v>
      </c>
      <c r="AA297" s="314" t="s">
        <v>2121</v>
      </c>
      <c r="AB297" s="314" t="s">
        <v>673</v>
      </c>
      <c r="AC297" s="314" t="s">
        <v>673</v>
      </c>
      <c r="AD297" s="314" t="s">
        <v>673</v>
      </c>
      <c r="AE297" s="314" t="s">
        <v>673</v>
      </c>
      <c r="AF297" s="316" t="s">
        <v>1206</v>
      </c>
      <c r="AG297" s="315" t="s">
        <v>1213</v>
      </c>
      <c r="AH297" s="294"/>
    </row>
    <row r="298" spans="1:34" ht="18.75" customHeight="1">
      <c r="A298" s="293">
        <v>292</v>
      </c>
      <c r="B298" s="293" t="s">
        <v>2282</v>
      </c>
      <c r="C298" s="293" t="s">
        <v>1184</v>
      </c>
      <c r="D298" s="293" t="s">
        <v>1214</v>
      </c>
      <c r="E298" s="293">
        <v>1</v>
      </c>
      <c r="F298" s="301" t="s">
        <v>1200</v>
      </c>
      <c r="G298" s="301" t="s">
        <v>1215</v>
      </c>
      <c r="H298" s="301" t="s">
        <v>643</v>
      </c>
      <c r="I298" s="311" t="s">
        <v>1216</v>
      </c>
      <c r="J298" s="300" t="s">
        <v>1216</v>
      </c>
      <c r="K298" s="299" t="s">
        <v>1189</v>
      </c>
      <c r="L298" s="293">
        <v>2016</v>
      </c>
      <c r="M298" s="298" t="s">
        <v>673</v>
      </c>
      <c r="N298" s="297" t="s">
        <v>673</v>
      </c>
      <c r="O298" s="297">
        <v>22</v>
      </c>
      <c r="P298" s="296">
        <v>7</v>
      </c>
      <c r="Q298" s="296">
        <v>0</v>
      </c>
      <c r="R298" s="296">
        <v>0</v>
      </c>
      <c r="S298" s="296">
        <v>21</v>
      </c>
      <c r="T298" s="296">
        <v>20</v>
      </c>
      <c r="U298" s="296">
        <v>20</v>
      </c>
      <c r="V298" s="296">
        <v>63</v>
      </c>
      <c r="W298" s="296">
        <v>42</v>
      </c>
      <c r="X298" s="296">
        <v>3</v>
      </c>
      <c r="Y298" s="295" t="s">
        <v>674</v>
      </c>
      <c r="Z298" s="295" t="s">
        <v>674</v>
      </c>
      <c r="AA298" s="314" t="s">
        <v>2121</v>
      </c>
      <c r="AB298" s="314" t="s">
        <v>673</v>
      </c>
      <c r="AC298" s="314" t="s">
        <v>673</v>
      </c>
      <c r="AD298" s="314" t="s">
        <v>673</v>
      </c>
      <c r="AE298" s="314" t="s">
        <v>673</v>
      </c>
      <c r="AF298" s="316" t="s">
        <v>1217</v>
      </c>
      <c r="AG298" s="315" t="s">
        <v>1218</v>
      </c>
      <c r="AH298" s="294"/>
    </row>
    <row r="299" spans="1:34" ht="18.75" customHeight="1">
      <c r="A299" s="293">
        <v>293</v>
      </c>
      <c r="B299" s="293" t="s">
        <v>2282</v>
      </c>
      <c r="C299" s="293" t="s">
        <v>1184</v>
      </c>
      <c r="D299" s="293" t="s">
        <v>1214</v>
      </c>
      <c r="E299" s="293">
        <v>2</v>
      </c>
      <c r="F299" s="301" t="s">
        <v>1200</v>
      </c>
      <c r="G299" s="301" t="s">
        <v>1215</v>
      </c>
      <c r="H299" s="301" t="s">
        <v>643</v>
      </c>
      <c r="I299" s="311" t="s">
        <v>1219</v>
      </c>
      <c r="J299" s="300" t="s">
        <v>1219</v>
      </c>
      <c r="K299" s="299" t="s">
        <v>1189</v>
      </c>
      <c r="L299" s="293">
        <v>2016</v>
      </c>
      <c r="M299" s="321" t="s">
        <v>673</v>
      </c>
      <c r="N299" s="297" t="s">
        <v>673</v>
      </c>
      <c r="O299" s="297">
        <v>1</v>
      </c>
      <c r="P299" s="320">
        <v>1</v>
      </c>
      <c r="Q299" s="296" t="s">
        <v>673</v>
      </c>
      <c r="R299" s="320" t="s">
        <v>673</v>
      </c>
      <c r="S299" s="296">
        <v>1</v>
      </c>
      <c r="T299" s="296">
        <v>1</v>
      </c>
      <c r="U299" s="296">
        <v>1</v>
      </c>
      <c r="V299" s="296">
        <v>3</v>
      </c>
      <c r="W299" s="296">
        <v>2</v>
      </c>
      <c r="X299" s="320">
        <v>1</v>
      </c>
      <c r="Y299" s="295" t="s">
        <v>674</v>
      </c>
      <c r="Z299" s="295" t="s">
        <v>674</v>
      </c>
      <c r="AA299" s="314" t="s">
        <v>2121</v>
      </c>
      <c r="AB299" s="314" t="s">
        <v>673</v>
      </c>
      <c r="AC299" s="314" t="s">
        <v>673</v>
      </c>
      <c r="AD299" s="314" t="s">
        <v>673</v>
      </c>
      <c r="AE299" s="314" t="s">
        <v>673</v>
      </c>
      <c r="AF299" s="316" t="s">
        <v>1220</v>
      </c>
      <c r="AG299" s="315" t="s">
        <v>1221</v>
      </c>
      <c r="AH299" s="294"/>
    </row>
    <row r="300" spans="1:34" ht="18.75" customHeight="1">
      <c r="A300" s="293">
        <v>294</v>
      </c>
      <c r="B300" s="293" t="s">
        <v>2282</v>
      </c>
      <c r="C300" s="293" t="s">
        <v>1184</v>
      </c>
      <c r="D300" s="293" t="s">
        <v>1222</v>
      </c>
      <c r="E300" s="293">
        <v>1</v>
      </c>
      <c r="F300" s="301" t="s">
        <v>1200</v>
      </c>
      <c r="G300" s="301" t="s">
        <v>1223</v>
      </c>
      <c r="H300" s="301" t="s">
        <v>643</v>
      </c>
      <c r="I300" s="319" t="s">
        <v>1224</v>
      </c>
      <c r="J300" s="300" t="s">
        <v>1224</v>
      </c>
      <c r="K300" s="299" t="s">
        <v>1189</v>
      </c>
      <c r="L300" s="293">
        <v>2016</v>
      </c>
      <c r="M300" s="298" t="s">
        <v>673</v>
      </c>
      <c r="N300" s="297" t="s">
        <v>673</v>
      </c>
      <c r="O300" s="297">
        <v>6</v>
      </c>
      <c r="P300" s="296">
        <v>12</v>
      </c>
      <c r="Q300" s="296">
        <v>5</v>
      </c>
      <c r="R300" s="296">
        <v>5</v>
      </c>
      <c r="S300" s="296" t="s">
        <v>2140</v>
      </c>
      <c r="T300" s="296" t="s">
        <v>2140</v>
      </c>
      <c r="U300" s="296" t="s">
        <v>2140</v>
      </c>
      <c r="V300" s="296">
        <v>75</v>
      </c>
      <c r="W300" s="296">
        <v>50</v>
      </c>
      <c r="X300" s="296">
        <v>31</v>
      </c>
      <c r="Y300" s="295" t="s">
        <v>674</v>
      </c>
      <c r="Z300" s="295" t="s">
        <v>674</v>
      </c>
      <c r="AA300" s="314" t="s">
        <v>2121</v>
      </c>
      <c r="AB300" s="314" t="s">
        <v>673</v>
      </c>
      <c r="AC300" s="314" t="s">
        <v>673</v>
      </c>
      <c r="AD300" s="314" t="s">
        <v>673</v>
      </c>
      <c r="AE300" s="314" t="s">
        <v>673</v>
      </c>
      <c r="AF300" s="316" t="s">
        <v>1225</v>
      </c>
      <c r="AG300" s="315" t="s">
        <v>1226</v>
      </c>
      <c r="AH300" s="294"/>
    </row>
    <row r="301" spans="1:34" ht="18.75" customHeight="1">
      <c r="A301" s="293">
        <v>295</v>
      </c>
      <c r="B301" s="293" t="s">
        <v>2282</v>
      </c>
      <c r="C301" s="293" t="s">
        <v>1227</v>
      </c>
      <c r="D301" s="293" t="s">
        <v>1228</v>
      </c>
      <c r="E301" s="293">
        <v>1</v>
      </c>
      <c r="F301" s="301" t="s">
        <v>1200</v>
      </c>
      <c r="G301" s="301" t="s">
        <v>1229</v>
      </c>
      <c r="H301" s="301" t="s">
        <v>643</v>
      </c>
      <c r="I301" s="311" t="s">
        <v>1230</v>
      </c>
      <c r="J301" s="300" t="s">
        <v>1230</v>
      </c>
      <c r="K301" s="299" t="s">
        <v>1189</v>
      </c>
      <c r="L301" s="293">
        <v>2017</v>
      </c>
      <c r="M301" s="298" t="s">
        <v>673</v>
      </c>
      <c r="N301" s="297" t="s">
        <v>673</v>
      </c>
      <c r="O301" s="297">
        <v>138</v>
      </c>
      <c r="P301" s="296">
        <v>118</v>
      </c>
      <c r="Q301" s="296">
        <v>191</v>
      </c>
      <c r="R301" s="296">
        <v>191</v>
      </c>
      <c r="S301" s="296">
        <v>138</v>
      </c>
      <c r="T301" s="296">
        <v>138</v>
      </c>
      <c r="U301" s="296">
        <v>138</v>
      </c>
      <c r="V301" s="296">
        <v>414</v>
      </c>
      <c r="W301" s="296">
        <v>276</v>
      </c>
      <c r="X301" s="296">
        <v>195</v>
      </c>
      <c r="Y301" s="295" t="s">
        <v>674</v>
      </c>
      <c r="Z301" s="295" t="s">
        <v>674</v>
      </c>
      <c r="AA301" s="314" t="s">
        <v>2121</v>
      </c>
      <c r="AB301" s="314" t="s">
        <v>673</v>
      </c>
      <c r="AC301" s="314" t="s">
        <v>673</v>
      </c>
      <c r="AD301" s="314" t="s">
        <v>673</v>
      </c>
      <c r="AE301" s="314" t="s">
        <v>673</v>
      </c>
      <c r="AF301" s="316" t="s">
        <v>1231</v>
      </c>
      <c r="AG301" s="315" t="s">
        <v>1232</v>
      </c>
      <c r="AH301" s="294"/>
    </row>
    <row r="302" spans="1:34" ht="18.75" customHeight="1">
      <c r="A302" s="293">
        <v>296</v>
      </c>
      <c r="B302" s="293" t="s">
        <v>2282</v>
      </c>
      <c r="C302" s="293" t="s">
        <v>1227</v>
      </c>
      <c r="D302" s="293" t="s">
        <v>1228</v>
      </c>
      <c r="E302" s="293">
        <v>2</v>
      </c>
      <c r="F302" s="301" t="s">
        <v>1200</v>
      </c>
      <c r="G302" s="301" t="s">
        <v>1229</v>
      </c>
      <c r="H302" s="301" t="s">
        <v>643</v>
      </c>
      <c r="I302" s="311" t="s">
        <v>1233</v>
      </c>
      <c r="J302" s="300" t="s">
        <v>1233</v>
      </c>
      <c r="K302" s="299" t="s">
        <v>1189</v>
      </c>
      <c r="L302" s="293">
        <v>2017</v>
      </c>
      <c r="M302" s="298" t="s">
        <v>673</v>
      </c>
      <c r="N302" s="297" t="s">
        <v>673</v>
      </c>
      <c r="O302" s="297">
        <v>3600</v>
      </c>
      <c r="P302" s="296">
        <v>3000</v>
      </c>
      <c r="Q302" s="296">
        <v>4970</v>
      </c>
      <c r="R302" s="296">
        <v>4970</v>
      </c>
      <c r="S302" s="296">
        <v>3600</v>
      </c>
      <c r="T302" s="296">
        <v>3600</v>
      </c>
      <c r="U302" s="296">
        <v>3600</v>
      </c>
      <c r="V302" s="296">
        <v>10800</v>
      </c>
      <c r="W302" s="296">
        <v>7200</v>
      </c>
      <c r="X302" s="296">
        <v>3959</v>
      </c>
      <c r="Y302" s="295" t="s">
        <v>674</v>
      </c>
      <c r="Z302" s="295" t="s">
        <v>674</v>
      </c>
      <c r="AA302" s="314" t="s">
        <v>2121</v>
      </c>
      <c r="AB302" s="314" t="s">
        <v>673</v>
      </c>
      <c r="AC302" s="314" t="s">
        <v>673</v>
      </c>
      <c r="AD302" s="314" t="s">
        <v>673</v>
      </c>
      <c r="AE302" s="314" t="s">
        <v>673</v>
      </c>
      <c r="AF302" s="316" t="s">
        <v>1234</v>
      </c>
      <c r="AG302" s="315" t="s">
        <v>1235</v>
      </c>
      <c r="AH302" s="294"/>
    </row>
    <row r="303" spans="1:34" ht="18.75" customHeight="1">
      <c r="A303" s="293">
        <v>297</v>
      </c>
      <c r="B303" s="293" t="s">
        <v>2282</v>
      </c>
      <c r="C303" s="293" t="s">
        <v>1227</v>
      </c>
      <c r="D303" s="293" t="s">
        <v>1228</v>
      </c>
      <c r="E303" s="293">
        <v>3</v>
      </c>
      <c r="F303" s="301" t="s">
        <v>1236</v>
      </c>
      <c r="G303" s="301" t="s">
        <v>1229</v>
      </c>
      <c r="H303" s="301" t="s">
        <v>643</v>
      </c>
      <c r="I303" s="311" t="s">
        <v>1237</v>
      </c>
      <c r="J303" s="300" t="s">
        <v>1237</v>
      </c>
      <c r="K303" s="299" t="s">
        <v>1189</v>
      </c>
      <c r="L303" s="293">
        <v>2017</v>
      </c>
      <c r="M303" s="318" t="s">
        <v>673</v>
      </c>
      <c r="N303" s="297" t="s">
        <v>673</v>
      </c>
      <c r="O303" s="297">
        <v>0.2</v>
      </c>
      <c r="P303" s="317">
        <v>0.2</v>
      </c>
      <c r="Q303" s="317">
        <v>0.18</v>
      </c>
      <c r="R303" s="317">
        <v>0.18</v>
      </c>
      <c r="S303" s="296">
        <v>0.2</v>
      </c>
      <c r="T303" s="296">
        <v>0.2</v>
      </c>
      <c r="U303" s="296">
        <v>0.2</v>
      </c>
      <c r="V303" s="296">
        <v>0.60000000000000009</v>
      </c>
      <c r="W303" s="296">
        <v>0.4</v>
      </c>
      <c r="X303" s="317">
        <v>0.27</v>
      </c>
      <c r="Y303" s="295" t="s">
        <v>674</v>
      </c>
      <c r="Z303" s="295" t="s">
        <v>674</v>
      </c>
      <c r="AA303" s="314" t="s">
        <v>2121</v>
      </c>
      <c r="AB303" s="314" t="s">
        <v>673</v>
      </c>
      <c r="AC303" s="314" t="s">
        <v>673</v>
      </c>
      <c r="AD303" s="314" t="s">
        <v>673</v>
      </c>
      <c r="AE303" s="314" t="s">
        <v>673</v>
      </c>
      <c r="AF303" s="316" t="s">
        <v>1238</v>
      </c>
      <c r="AG303" s="315" t="s">
        <v>1239</v>
      </c>
      <c r="AH303" s="294"/>
    </row>
    <row r="304" spans="1:34" ht="18.75" customHeight="1">
      <c r="A304" s="293">
        <v>298</v>
      </c>
      <c r="B304" s="293" t="s">
        <v>2282</v>
      </c>
      <c r="C304" s="293" t="s">
        <v>1227</v>
      </c>
      <c r="D304" s="293" t="s">
        <v>1240</v>
      </c>
      <c r="E304" s="293">
        <v>1</v>
      </c>
      <c r="F304" s="301" t="s">
        <v>805</v>
      </c>
      <c r="G304" s="301" t="s">
        <v>1229</v>
      </c>
      <c r="H304" s="301" t="s">
        <v>643</v>
      </c>
      <c r="I304" s="311" t="s">
        <v>1241</v>
      </c>
      <c r="J304" s="300" t="s">
        <v>1241</v>
      </c>
      <c r="K304" s="299" t="s">
        <v>1189</v>
      </c>
      <c r="L304" s="293">
        <v>2017</v>
      </c>
      <c r="M304" s="304" t="s">
        <v>673</v>
      </c>
      <c r="N304" s="297" t="s">
        <v>673</v>
      </c>
      <c r="O304" s="297" t="s">
        <v>673</v>
      </c>
      <c r="P304" s="303" t="s">
        <v>673</v>
      </c>
      <c r="Q304" s="303" t="s">
        <v>673</v>
      </c>
      <c r="R304" s="303" t="s">
        <v>673</v>
      </c>
      <c r="S304" s="296" t="s">
        <v>673</v>
      </c>
      <c r="T304" s="296" t="s">
        <v>673</v>
      </c>
      <c r="U304" s="296" t="s">
        <v>673</v>
      </c>
      <c r="V304" s="296" t="s">
        <v>837</v>
      </c>
      <c r="W304" s="296" t="s">
        <v>837</v>
      </c>
      <c r="X304" s="303" t="s">
        <v>673</v>
      </c>
      <c r="Y304" s="295" t="s">
        <v>674</v>
      </c>
      <c r="Z304" s="295" t="s">
        <v>674</v>
      </c>
      <c r="AA304" s="314" t="s">
        <v>673</v>
      </c>
      <c r="AB304" s="314" t="s">
        <v>673</v>
      </c>
      <c r="AC304" s="314" t="s">
        <v>673</v>
      </c>
      <c r="AD304" s="314" t="s">
        <v>673</v>
      </c>
      <c r="AE304" s="314" t="s">
        <v>673</v>
      </c>
      <c r="AF304" s="313"/>
      <c r="AG304" s="312"/>
      <c r="AH304" s="294"/>
    </row>
    <row r="305" spans="1:34" ht="18.75" customHeight="1">
      <c r="A305" s="293">
        <v>299</v>
      </c>
      <c r="B305" s="293" t="s">
        <v>2282</v>
      </c>
      <c r="C305" s="293" t="s">
        <v>1227</v>
      </c>
      <c r="D305" s="293" t="s">
        <v>1242</v>
      </c>
      <c r="E305" s="293">
        <v>1</v>
      </c>
      <c r="F305" s="301" t="s">
        <v>1200</v>
      </c>
      <c r="G305" s="301" t="s">
        <v>1229</v>
      </c>
      <c r="H305" s="301" t="s">
        <v>834</v>
      </c>
      <c r="I305" s="311" t="s">
        <v>1243</v>
      </c>
      <c r="J305" s="300" t="s">
        <v>1243</v>
      </c>
      <c r="K305" s="299" t="s">
        <v>1189</v>
      </c>
      <c r="L305" s="293" t="s">
        <v>813</v>
      </c>
      <c r="M305" s="298" t="s">
        <v>813</v>
      </c>
      <c r="N305" s="297" t="s">
        <v>813</v>
      </c>
      <c r="O305" s="297" t="s">
        <v>813</v>
      </c>
      <c r="P305" s="296" t="s">
        <v>673</v>
      </c>
      <c r="Q305" s="296" t="s">
        <v>673</v>
      </c>
      <c r="R305" s="296" t="s">
        <v>673</v>
      </c>
      <c r="S305" s="296" t="s">
        <v>813</v>
      </c>
      <c r="T305" s="296" t="s">
        <v>813</v>
      </c>
      <c r="U305" s="296" t="s">
        <v>813</v>
      </c>
      <c r="V305" s="296" t="s">
        <v>837</v>
      </c>
      <c r="W305" s="296" t="s">
        <v>837</v>
      </c>
      <c r="X305" s="296" t="s">
        <v>673</v>
      </c>
      <c r="Y305" s="295" t="s">
        <v>674</v>
      </c>
      <c r="Z305" s="295" t="s">
        <v>674</v>
      </c>
      <c r="AA305" s="295" t="s">
        <v>813</v>
      </c>
      <c r="AB305" s="295" t="s">
        <v>673</v>
      </c>
      <c r="AC305" s="295" t="s">
        <v>673</v>
      </c>
      <c r="AD305" s="295" t="s">
        <v>673</v>
      </c>
      <c r="AE305" s="295" t="s">
        <v>673</v>
      </c>
      <c r="AF305" s="294"/>
      <c r="AG305" s="294"/>
      <c r="AH305" s="294"/>
    </row>
    <row r="306" spans="1:34" ht="18.75" customHeight="1">
      <c r="A306" s="293">
        <v>300</v>
      </c>
      <c r="B306" s="293" t="s">
        <v>2282</v>
      </c>
      <c r="C306" s="293" t="s">
        <v>1227</v>
      </c>
      <c r="D306" s="293" t="s">
        <v>1242</v>
      </c>
      <c r="E306" s="293">
        <v>1</v>
      </c>
      <c r="F306" s="301" t="s">
        <v>805</v>
      </c>
      <c r="G306" s="301" t="s">
        <v>1229</v>
      </c>
      <c r="H306" s="301" t="s">
        <v>834</v>
      </c>
      <c r="I306" s="311" t="s">
        <v>1243</v>
      </c>
      <c r="J306" s="300" t="s">
        <v>1243</v>
      </c>
      <c r="K306" s="299" t="s">
        <v>1189</v>
      </c>
      <c r="L306" s="293" t="s">
        <v>813</v>
      </c>
      <c r="M306" s="304" t="s">
        <v>813</v>
      </c>
      <c r="N306" s="297" t="s">
        <v>813</v>
      </c>
      <c r="O306" s="297" t="s">
        <v>813</v>
      </c>
      <c r="P306" s="303" t="s">
        <v>673</v>
      </c>
      <c r="Q306" s="303" t="s">
        <v>673</v>
      </c>
      <c r="R306" s="303" t="s">
        <v>673</v>
      </c>
      <c r="S306" s="296" t="s">
        <v>813</v>
      </c>
      <c r="T306" s="296" t="s">
        <v>813</v>
      </c>
      <c r="U306" s="296" t="s">
        <v>813</v>
      </c>
      <c r="V306" s="296" t="s">
        <v>837</v>
      </c>
      <c r="W306" s="296" t="s">
        <v>837</v>
      </c>
      <c r="X306" s="303" t="s">
        <v>673</v>
      </c>
      <c r="Y306" s="295" t="s">
        <v>674</v>
      </c>
      <c r="Z306" s="295" t="s">
        <v>674</v>
      </c>
      <c r="AA306" s="295" t="s">
        <v>813</v>
      </c>
      <c r="AB306" s="295" t="s">
        <v>673</v>
      </c>
      <c r="AC306" s="295" t="s">
        <v>673</v>
      </c>
      <c r="AD306" s="295" t="s">
        <v>673</v>
      </c>
      <c r="AE306" s="295" t="s">
        <v>673</v>
      </c>
      <c r="AF306" s="294"/>
      <c r="AG306" s="294"/>
      <c r="AH306" s="294"/>
    </row>
    <row r="307" spans="1:34" ht="18.75" customHeight="1">
      <c r="A307" s="293">
        <v>301</v>
      </c>
      <c r="B307" s="293" t="s">
        <v>2282</v>
      </c>
      <c r="C307" s="293" t="s">
        <v>1227</v>
      </c>
      <c r="D307" s="293" t="s">
        <v>1242</v>
      </c>
      <c r="E307" s="293">
        <v>2</v>
      </c>
      <c r="F307" s="301" t="s">
        <v>1200</v>
      </c>
      <c r="G307" s="301" t="s">
        <v>1229</v>
      </c>
      <c r="H307" s="301" t="s">
        <v>834</v>
      </c>
      <c r="I307" s="311" t="s">
        <v>1244</v>
      </c>
      <c r="J307" s="300" t="s">
        <v>1244</v>
      </c>
      <c r="K307" s="299" t="s">
        <v>1189</v>
      </c>
      <c r="L307" s="293" t="s">
        <v>813</v>
      </c>
      <c r="M307" s="298" t="s">
        <v>813</v>
      </c>
      <c r="N307" s="297" t="s">
        <v>813</v>
      </c>
      <c r="O307" s="297" t="s">
        <v>813</v>
      </c>
      <c r="P307" s="296" t="s">
        <v>673</v>
      </c>
      <c r="Q307" s="296" t="s">
        <v>673</v>
      </c>
      <c r="R307" s="296" t="s">
        <v>673</v>
      </c>
      <c r="S307" s="296" t="s">
        <v>813</v>
      </c>
      <c r="T307" s="296" t="s">
        <v>813</v>
      </c>
      <c r="U307" s="296" t="s">
        <v>813</v>
      </c>
      <c r="V307" s="296" t="s">
        <v>837</v>
      </c>
      <c r="W307" s="296" t="s">
        <v>837</v>
      </c>
      <c r="X307" s="296" t="s">
        <v>673</v>
      </c>
      <c r="Y307" s="295" t="s">
        <v>674</v>
      </c>
      <c r="Z307" s="295" t="s">
        <v>674</v>
      </c>
      <c r="AA307" s="295" t="s">
        <v>813</v>
      </c>
      <c r="AB307" s="295" t="s">
        <v>673</v>
      </c>
      <c r="AC307" s="295" t="s">
        <v>673</v>
      </c>
      <c r="AD307" s="295" t="s">
        <v>673</v>
      </c>
      <c r="AE307" s="295" t="s">
        <v>673</v>
      </c>
      <c r="AF307" s="294"/>
      <c r="AG307" s="294"/>
      <c r="AH307" s="294"/>
    </row>
    <row r="308" spans="1:34" ht="18.75" customHeight="1">
      <c r="A308" s="293">
        <v>302</v>
      </c>
      <c r="B308" s="293" t="s">
        <v>2282</v>
      </c>
      <c r="C308" s="293" t="s">
        <v>1227</v>
      </c>
      <c r="D308" s="293" t="s">
        <v>1242</v>
      </c>
      <c r="E308" s="293">
        <v>2</v>
      </c>
      <c r="F308" s="301" t="s">
        <v>805</v>
      </c>
      <c r="G308" s="301" t="s">
        <v>1229</v>
      </c>
      <c r="H308" s="301" t="s">
        <v>834</v>
      </c>
      <c r="I308" s="311" t="s">
        <v>1244</v>
      </c>
      <c r="J308" s="300" t="s">
        <v>1244</v>
      </c>
      <c r="K308" s="299" t="s">
        <v>1189</v>
      </c>
      <c r="L308" s="293" t="s">
        <v>813</v>
      </c>
      <c r="M308" s="304" t="s">
        <v>813</v>
      </c>
      <c r="N308" s="297" t="s">
        <v>813</v>
      </c>
      <c r="O308" s="297" t="s">
        <v>813</v>
      </c>
      <c r="P308" s="303" t="s">
        <v>673</v>
      </c>
      <c r="Q308" s="303" t="s">
        <v>673</v>
      </c>
      <c r="R308" s="303" t="s">
        <v>673</v>
      </c>
      <c r="S308" s="296" t="s">
        <v>813</v>
      </c>
      <c r="T308" s="296" t="s">
        <v>813</v>
      </c>
      <c r="U308" s="296" t="s">
        <v>813</v>
      </c>
      <c r="V308" s="296" t="s">
        <v>837</v>
      </c>
      <c r="W308" s="296" t="s">
        <v>837</v>
      </c>
      <c r="X308" s="303" t="s">
        <v>673</v>
      </c>
      <c r="Y308" s="295" t="s">
        <v>674</v>
      </c>
      <c r="Z308" s="295" t="s">
        <v>674</v>
      </c>
      <c r="AA308" s="295" t="s">
        <v>813</v>
      </c>
      <c r="AB308" s="295" t="s">
        <v>673</v>
      </c>
      <c r="AC308" s="295" t="s">
        <v>673</v>
      </c>
      <c r="AD308" s="295" t="s">
        <v>673</v>
      </c>
      <c r="AE308" s="295" t="s">
        <v>673</v>
      </c>
      <c r="AF308" s="294"/>
      <c r="AG308" s="294"/>
      <c r="AH308" s="294"/>
    </row>
    <row r="309" spans="1:34" ht="18.75" customHeight="1">
      <c r="A309" s="293">
        <v>303</v>
      </c>
      <c r="B309" s="293" t="s">
        <v>2282</v>
      </c>
      <c r="C309" s="293" t="s">
        <v>1227</v>
      </c>
      <c r="D309" s="293" t="s">
        <v>1242</v>
      </c>
      <c r="E309" s="293">
        <v>3</v>
      </c>
      <c r="F309" s="301" t="s">
        <v>1200</v>
      </c>
      <c r="G309" s="301" t="s">
        <v>1229</v>
      </c>
      <c r="H309" s="301" t="s">
        <v>834</v>
      </c>
      <c r="I309" s="311" t="s">
        <v>1247</v>
      </c>
      <c r="J309" s="300" t="s">
        <v>1247</v>
      </c>
      <c r="K309" s="299" t="s">
        <v>1189</v>
      </c>
      <c r="L309" s="293" t="s">
        <v>813</v>
      </c>
      <c r="M309" s="298" t="s">
        <v>813</v>
      </c>
      <c r="N309" s="297" t="s">
        <v>813</v>
      </c>
      <c r="O309" s="297" t="s">
        <v>813</v>
      </c>
      <c r="P309" s="296" t="s">
        <v>673</v>
      </c>
      <c r="Q309" s="296" t="s">
        <v>673</v>
      </c>
      <c r="R309" s="296" t="s">
        <v>673</v>
      </c>
      <c r="S309" s="296" t="s">
        <v>813</v>
      </c>
      <c r="T309" s="296" t="s">
        <v>813</v>
      </c>
      <c r="U309" s="296" t="s">
        <v>813</v>
      </c>
      <c r="V309" s="296" t="s">
        <v>837</v>
      </c>
      <c r="W309" s="296" t="s">
        <v>837</v>
      </c>
      <c r="X309" s="296" t="s">
        <v>673</v>
      </c>
      <c r="Y309" s="295" t="s">
        <v>674</v>
      </c>
      <c r="Z309" s="295" t="s">
        <v>674</v>
      </c>
      <c r="AA309" s="295" t="s">
        <v>813</v>
      </c>
      <c r="AB309" s="295" t="s">
        <v>813</v>
      </c>
      <c r="AC309" s="295" t="s">
        <v>813</v>
      </c>
      <c r="AD309" s="295" t="s">
        <v>813</v>
      </c>
      <c r="AE309" s="295" t="s">
        <v>813</v>
      </c>
      <c r="AF309" s="294"/>
      <c r="AG309" s="294"/>
      <c r="AH309" s="294"/>
    </row>
    <row r="310" spans="1:34" ht="18.75" customHeight="1">
      <c r="A310" s="301">
        <v>304</v>
      </c>
      <c r="B310" s="293" t="s">
        <v>199</v>
      </c>
      <c r="C310" s="301" t="s">
        <v>1248</v>
      </c>
      <c r="D310" s="301" t="s">
        <v>1249</v>
      </c>
      <c r="E310" s="301">
        <v>1</v>
      </c>
      <c r="F310" s="301" t="s">
        <v>1200</v>
      </c>
      <c r="G310" s="310" t="s">
        <v>1250</v>
      </c>
      <c r="H310" s="301" t="s">
        <v>643</v>
      </c>
      <c r="I310" s="300" t="s">
        <v>1251</v>
      </c>
      <c r="J310" s="300" t="s">
        <v>1251</v>
      </c>
      <c r="K310" s="299" t="s">
        <v>1252</v>
      </c>
      <c r="L310" s="301" t="s">
        <v>673</v>
      </c>
      <c r="M310" s="305" t="s">
        <v>673</v>
      </c>
      <c r="N310" s="297" t="s">
        <v>673</v>
      </c>
      <c r="O310" s="297" t="s">
        <v>673</v>
      </c>
      <c r="P310" s="296">
        <v>0</v>
      </c>
      <c r="Q310" s="296">
        <v>2</v>
      </c>
      <c r="R310" s="296">
        <v>6</v>
      </c>
      <c r="S310" s="296">
        <v>2</v>
      </c>
      <c r="T310" s="296">
        <v>4</v>
      </c>
      <c r="U310" s="296">
        <v>4</v>
      </c>
      <c r="V310" s="296">
        <v>9</v>
      </c>
      <c r="W310" s="296">
        <v>6</v>
      </c>
      <c r="X310" s="296">
        <v>4</v>
      </c>
      <c r="Y310" s="295" t="s">
        <v>674</v>
      </c>
      <c r="Z310" s="295" t="s">
        <v>674</v>
      </c>
      <c r="AA310" s="295">
        <v>4</v>
      </c>
      <c r="AB310" s="295">
        <v>16</v>
      </c>
      <c r="AC310" s="295">
        <v>20</v>
      </c>
      <c r="AD310" s="295">
        <v>25</v>
      </c>
      <c r="AE310" s="295">
        <v>31.25</v>
      </c>
      <c r="AF310" s="294" t="s">
        <v>1254</v>
      </c>
      <c r="AG310" s="294" t="s">
        <v>1255</v>
      </c>
      <c r="AH310" s="294"/>
    </row>
    <row r="311" spans="1:34" ht="369.4" customHeight="1">
      <c r="A311" s="301">
        <v>305</v>
      </c>
      <c r="B311" s="293" t="s">
        <v>199</v>
      </c>
      <c r="C311" s="301" t="s">
        <v>1248</v>
      </c>
      <c r="D311" s="301" t="s">
        <v>1256</v>
      </c>
      <c r="E311" s="301">
        <v>1</v>
      </c>
      <c r="F311" s="301" t="s">
        <v>1200</v>
      </c>
      <c r="G311" s="301" t="s">
        <v>1257</v>
      </c>
      <c r="H311" s="301" t="s">
        <v>643</v>
      </c>
      <c r="I311" s="300" t="s">
        <v>1258</v>
      </c>
      <c r="J311" s="300" t="s">
        <v>1258</v>
      </c>
      <c r="K311" s="299" t="s">
        <v>1252</v>
      </c>
      <c r="L311" s="301" t="s">
        <v>673</v>
      </c>
      <c r="M311" s="305" t="s">
        <v>673</v>
      </c>
      <c r="N311" s="297" t="s">
        <v>673</v>
      </c>
      <c r="O311" s="297">
        <v>12141</v>
      </c>
      <c r="P311" s="308">
        <v>12134</v>
      </c>
      <c r="Q311" s="308">
        <v>14216</v>
      </c>
      <c r="R311" s="308">
        <v>15947</v>
      </c>
      <c r="S311" s="309">
        <v>14216</v>
      </c>
      <c r="T311" s="309">
        <v>14216</v>
      </c>
      <c r="U311" s="309">
        <v>14216</v>
      </c>
      <c r="V311" s="309">
        <v>21000</v>
      </c>
      <c r="W311" s="309">
        <v>14000</v>
      </c>
      <c r="X311" s="308">
        <v>19572</v>
      </c>
      <c r="Y311" s="295" t="s">
        <v>674</v>
      </c>
      <c r="Z311" s="295" t="s">
        <v>674</v>
      </c>
      <c r="AA311" s="295">
        <v>63000</v>
      </c>
      <c r="AB311" s="295">
        <v>78288</v>
      </c>
      <c r="AC311" s="295">
        <v>97860</v>
      </c>
      <c r="AD311" s="295">
        <v>122325</v>
      </c>
      <c r="AE311" s="295">
        <v>152906.25</v>
      </c>
      <c r="AF311" s="294" t="s">
        <v>1260</v>
      </c>
      <c r="AG311" s="294" t="s">
        <v>1261</v>
      </c>
      <c r="AH311" s="294"/>
    </row>
    <row r="312" spans="1:34" ht="18.75" customHeight="1">
      <c r="A312" s="301">
        <v>306</v>
      </c>
      <c r="B312" s="293" t="s">
        <v>199</v>
      </c>
      <c r="C312" s="301" t="s">
        <v>1248</v>
      </c>
      <c r="D312" s="301" t="s">
        <v>1256</v>
      </c>
      <c r="E312" s="301">
        <v>1</v>
      </c>
      <c r="F312" s="301" t="s">
        <v>1262</v>
      </c>
      <c r="G312" s="301" t="s">
        <v>1257</v>
      </c>
      <c r="H312" s="301" t="s">
        <v>643</v>
      </c>
      <c r="I312" s="300" t="s">
        <v>1263</v>
      </c>
      <c r="J312" s="300" t="s">
        <v>1263</v>
      </c>
      <c r="K312" s="299" t="s">
        <v>1252</v>
      </c>
      <c r="L312" s="301">
        <v>2016</v>
      </c>
      <c r="M312" s="307">
        <v>12141</v>
      </c>
      <c r="N312" s="297">
        <v>139375</v>
      </c>
      <c r="O312" s="297">
        <v>8.7110313901345285E-2</v>
      </c>
      <c r="P312" s="303">
        <v>8.7060089686098657E-2</v>
      </c>
      <c r="Q312" s="303">
        <v>9.9997889746277158E-2</v>
      </c>
      <c r="R312" s="303">
        <v>0.11</v>
      </c>
      <c r="S312" s="296">
        <v>9.9997889746277158E-2</v>
      </c>
      <c r="T312" s="296">
        <v>9.9997889746277158E-2</v>
      </c>
      <c r="U312" s="296">
        <v>9.9997889746277158E-2</v>
      </c>
      <c r="V312" s="296">
        <v>0.39</v>
      </c>
      <c r="W312" s="296">
        <v>0.26</v>
      </c>
      <c r="X312" s="303">
        <v>0.13</v>
      </c>
      <c r="Y312" s="295">
        <v>2267</v>
      </c>
      <c r="Z312" s="295">
        <v>26671</v>
      </c>
      <c r="AA312" s="295">
        <v>0.12000193095458118</v>
      </c>
      <c r="AB312" s="295">
        <v>0.52</v>
      </c>
      <c r="AC312" s="295">
        <v>0.65</v>
      </c>
      <c r="AD312" s="295">
        <v>0.8125</v>
      </c>
      <c r="AE312" s="295">
        <v>1.015625</v>
      </c>
      <c r="AF312" s="306" t="s">
        <v>1265</v>
      </c>
      <c r="AG312" s="306" t="s">
        <v>1266</v>
      </c>
      <c r="AH312" s="294"/>
    </row>
    <row r="313" spans="1:34" ht="18.75" customHeight="1">
      <c r="A313" s="301">
        <v>307</v>
      </c>
      <c r="B313" s="293" t="s">
        <v>199</v>
      </c>
      <c r="C313" s="301" t="s">
        <v>1248</v>
      </c>
      <c r="D313" s="301" t="s">
        <v>1267</v>
      </c>
      <c r="E313" s="301">
        <v>1</v>
      </c>
      <c r="F313" s="301" t="s">
        <v>1262</v>
      </c>
      <c r="G313" s="301" t="s">
        <v>1268</v>
      </c>
      <c r="H313" s="301" t="s">
        <v>643</v>
      </c>
      <c r="I313" s="300" t="s">
        <v>1269</v>
      </c>
      <c r="J313" s="300" t="s">
        <v>1269</v>
      </c>
      <c r="K313" s="299" t="s">
        <v>1252</v>
      </c>
      <c r="L313" s="301" t="s">
        <v>673</v>
      </c>
      <c r="M313" s="307" t="s">
        <v>673</v>
      </c>
      <c r="N313" s="297" t="s">
        <v>673</v>
      </c>
      <c r="O313" s="297" t="s">
        <v>673</v>
      </c>
      <c r="P313" s="303" t="s">
        <v>673</v>
      </c>
      <c r="Q313" s="303" t="s">
        <v>673</v>
      </c>
      <c r="R313" s="303" t="s">
        <v>673</v>
      </c>
      <c r="S313" s="296" t="s">
        <v>2121</v>
      </c>
      <c r="T313" s="296" t="s">
        <v>2121</v>
      </c>
      <c r="U313" s="296" t="s">
        <v>2121</v>
      </c>
      <c r="V313" s="296">
        <v>0.14100000000000001</v>
      </c>
      <c r="W313" s="296">
        <v>0.114</v>
      </c>
      <c r="X313" s="303">
        <v>0.47</v>
      </c>
      <c r="Y313" s="295">
        <v>2267</v>
      </c>
      <c r="Z313" s="295">
        <v>26671</v>
      </c>
      <c r="AA313" s="295" t="s">
        <v>2121</v>
      </c>
      <c r="AB313" s="295">
        <v>1.88</v>
      </c>
      <c r="AC313" s="295">
        <v>2.3499999999999996</v>
      </c>
      <c r="AD313" s="295">
        <v>2.9374999999999996</v>
      </c>
      <c r="AE313" s="295">
        <v>3.6718749999999996</v>
      </c>
      <c r="AF313" s="306" t="s">
        <v>1271</v>
      </c>
      <c r="AG313" s="306" t="s">
        <v>1272</v>
      </c>
      <c r="AH313" s="294"/>
    </row>
    <row r="314" spans="1:34" ht="18.75" customHeight="1">
      <c r="A314" s="301">
        <v>308</v>
      </c>
      <c r="B314" s="293" t="s">
        <v>199</v>
      </c>
      <c r="C314" s="301" t="s">
        <v>1248</v>
      </c>
      <c r="D314" s="301" t="s">
        <v>1267</v>
      </c>
      <c r="E314" s="301">
        <v>1</v>
      </c>
      <c r="F314" s="301" t="s">
        <v>1262</v>
      </c>
      <c r="G314" s="301" t="s">
        <v>1268</v>
      </c>
      <c r="H314" s="301" t="s">
        <v>643</v>
      </c>
      <c r="I314" s="300" t="s">
        <v>1273</v>
      </c>
      <c r="J314" s="300" t="s">
        <v>1273</v>
      </c>
      <c r="K314" s="299" t="s">
        <v>1252</v>
      </c>
      <c r="L314" s="301" t="s">
        <v>673</v>
      </c>
      <c r="M314" s="307" t="s">
        <v>673</v>
      </c>
      <c r="N314" s="297" t="s">
        <v>673</v>
      </c>
      <c r="O314" s="297" t="s">
        <v>673</v>
      </c>
      <c r="P314" s="303" t="s">
        <v>673</v>
      </c>
      <c r="Q314" s="303" t="s">
        <v>673</v>
      </c>
      <c r="R314" s="303">
        <v>4</v>
      </c>
      <c r="S314" s="296" t="s">
        <v>2121</v>
      </c>
      <c r="T314" s="296" t="s">
        <v>2121</v>
      </c>
      <c r="U314" s="296" t="s">
        <v>2121</v>
      </c>
      <c r="V314" s="296">
        <v>0</v>
      </c>
      <c r="W314" s="296">
        <v>0</v>
      </c>
      <c r="X314" s="303" t="s">
        <v>673</v>
      </c>
      <c r="Y314" s="295" t="s">
        <v>674</v>
      </c>
      <c r="Z314" s="295" t="s">
        <v>674</v>
      </c>
      <c r="AA314" s="295" t="s">
        <v>2121</v>
      </c>
      <c r="AB314" s="295" t="s">
        <v>2172</v>
      </c>
      <c r="AC314" s="295" t="s">
        <v>673</v>
      </c>
      <c r="AD314" s="295" t="s">
        <v>673</v>
      </c>
      <c r="AE314" s="295" t="s">
        <v>673</v>
      </c>
      <c r="AF314" s="294" t="s">
        <v>1274</v>
      </c>
      <c r="AG314" s="306" t="s">
        <v>1275</v>
      </c>
      <c r="AH314" s="294"/>
    </row>
    <row r="315" spans="1:34" ht="18.75" customHeight="1">
      <c r="A315" s="301">
        <v>309</v>
      </c>
      <c r="B315" s="293" t="s">
        <v>199</v>
      </c>
      <c r="C315" s="301" t="s">
        <v>1248</v>
      </c>
      <c r="D315" s="301" t="s">
        <v>1276</v>
      </c>
      <c r="E315" s="301">
        <v>1</v>
      </c>
      <c r="F315" s="301" t="s">
        <v>1200</v>
      </c>
      <c r="G315" s="301" t="s">
        <v>1268</v>
      </c>
      <c r="H315" s="301" t="s">
        <v>834</v>
      </c>
      <c r="I315" s="300" t="s">
        <v>1277</v>
      </c>
      <c r="J315" s="300" t="s">
        <v>1277</v>
      </c>
      <c r="K315" s="299" t="s">
        <v>1252</v>
      </c>
      <c r="L315" s="301" t="s">
        <v>673</v>
      </c>
      <c r="M315" s="305" t="s">
        <v>673</v>
      </c>
      <c r="N315" s="297" t="s">
        <v>673</v>
      </c>
      <c r="O315" s="297" t="s">
        <v>673</v>
      </c>
      <c r="P315" s="296" t="s">
        <v>2121</v>
      </c>
      <c r="Q315" s="296" t="s">
        <v>673</v>
      </c>
      <c r="R315" s="296" t="s">
        <v>673</v>
      </c>
      <c r="S315" s="296" t="s">
        <v>673</v>
      </c>
      <c r="T315" s="296" t="s">
        <v>673</v>
      </c>
      <c r="U315" s="296" t="s">
        <v>673</v>
      </c>
      <c r="V315" s="296" t="s">
        <v>837</v>
      </c>
      <c r="W315" s="296" t="s">
        <v>837</v>
      </c>
      <c r="X315" s="296" t="s">
        <v>673</v>
      </c>
      <c r="Y315" s="295" t="s">
        <v>674</v>
      </c>
      <c r="Z315" s="295" t="s">
        <v>674</v>
      </c>
      <c r="AA315" s="295" t="s">
        <v>673</v>
      </c>
      <c r="AB315" s="295" t="s">
        <v>2172</v>
      </c>
      <c r="AC315" s="295" t="s">
        <v>673</v>
      </c>
      <c r="AD315" s="295" t="s">
        <v>673</v>
      </c>
      <c r="AE315" s="295" t="s">
        <v>673</v>
      </c>
      <c r="AF315" s="294" t="s">
        <v>1279</v>
      </c>
      <c r="AG315" s="294" t="s">
        <v>1280</v>
      </c>
      <c r="AH315" s="294"/>
    </row>
    <row r="316" spans="1:34" ht="18.75" customHeight="1">
      <c r="A316" s="301">
        <v>310</v>
      </c>
      <c r="B316" s="293" t="s">
        <v>199</v>
      </c>
      <c r="C316" s="301" t="s">
        <v>1281</v>
      </c>
      <c r="D316" s="301" t="s">
        <v>1282</v>
      </c>
      <c r="E316" s="301">
        <v>1</v>
      </c>
      <c r="F316" s="301" t="s">
        <v>1200</v>
      </c>
      <c r="G316" s="301" t="s">
        <v>1283</v>
      </c>
      <c r="H316" s="301" t="s">
        <v>643</v>
      </c>
      <c r="I316" s="300" t="s">
        <v>1284</v>
      </c>
      <c r="J316" s="300" t="s">
        <v>1285</v>
      </c>
      <c r="K316" s="299" t="s">
        <v>1286</v>
      </c>
      <c r="L316" s="293" t="s">
        <v>673</v>
      </c>
      <c r="M316" s="298" t="s">
        <v>673</v>
      </c>
      <c r="N316" s="297" t="s">
        <v>673</v>
      </c>
      <c r="O316" s="297" t="s">
        <v>673</v>
      </c>
      <c r="P316" s="296" t="s">
        <v>673</v>
      </c>
      <c r="Q316" s="296" t="s">
        <v>2122</v>
      </c>
      <c r="R316" s="296">
        <v>0.13</v>
      </c>
      <c r="S316" s="296" t="s">
        <v>1245</v>
      </c>
      <c r="T316" s="296" t="s">
        <v>1245</v>
      </c>
      <c r="U316" s="296" t="s">
        <v>2141</v>
      </c>
      <c r="V316" s="296" t="s">
        <v>1245</v>
      </c>
      <c r="W316" s="296" t="s">
        <v>1246</v>
      </c>
      <c r="X316" s="296">
        <v>0</v>
      </c>
      <c r="Y316" s="295" t="s">
        <v>674</v>
      </c>
      <c r="Z316" s="295" t="s">
        <v>674</v>
      </c>
      <c r="AA316" s="295" t="s">
        <v>2121</v>
      </c>
      <c r="AB316" s="295" t="s">
        <v>2172</v>
      </c>
      <c r="AC316" s="295" t="s">
        <v>673</v>
      </c>
      <c r="AD316" s="295" t="s">
        <v>673</v>
      </c>
      <c r="AE316" s="295" t="s">
        <v>673</v>
      </c>
      <c r="AF316" s="294" t="s">
        <v>1287</v>
      </c>
      <c r="AG316" s="294" t="s">
        <v>1288</v>
      </c>
      <c r="AH316" s="294"/>
    </row>
    <row r="317" spans="1:34" ht="18.75" customHeight="1">
      <c r="A317" s="301">
        <v>311</v>
      </c>
      <c r="B317" s="293" t="s">
        <v>199</v>
      </c>
      <c r="C317" s="301" t="s">
        <v>1281</v>
      </c>
      <c r="D317" s="301" t="s">
        <v>1289</v>
      </c>
      <c r="E317" s="301">
        <v>1</v>
      </c>
      <c r="F317" s="301" t="s">
        <v>1290</v>
      </c>
      <c r="G317" s="301" t="s">
        <v>1283</v>
      </c>
      <c r="H317" s="301" t="s">
        <v>643</v>
      </c>
      <c r="I317" s="300" t="s">
        <v>1291</v>
      </c>
      <c r="J317" s="300" t="s">
        <v>1292</v>
      </c>
      <c r="K317" s="299" t="s">
        <v>1286</v>
      </c>
      <c r="L317" s="293" t="s">
        <v>673</v>
      </c>
      <c r="M317" s="298" t="s">
        <v>673</v>
      </c>
      <c r="N317" s="297" t="s">
        <v>673</v>
      </c>
      <c r="O317" s="297" t="s">
        <v>673</v>
      </c>
      <c r="P317" s="296" t="s">
        <v>673</v>
      </c>
      <c r="Q317" s="296" t="s">
        <v>2122</v>
      </c>
      <c r="R317" s="296">
        <v>0.47</v>
      </c>
      <c r="S317" s="296" t="s">
        <v>1245</v>
      </c>
      <c r="T317" s="296" t="s">
        <v>1245</v>
      </c>
      <c r="U317" s="296" t="s">
        <v>2142</v>
      </c>
      <c r="V317" s="296" t="s">
        <v>1245</v>
      </c>
      <c r="W317" s="296" t="s">
        <v>1246</v>
      </c>
      <c r="X317" s="296">
        <v>0</v>
      </c>
      <c r="Y317" s="295" t="s">
        <v>674</v>
      </c>
      <c r="Z317" s="295" t="s">
        <v>674</v>
      </c>
      <c r="AA317" s="295" t="s">
        <v>2121</v>
      </c>
      <c r="AB317" s="295" t="s">
        <v>2172</v>
      </c>
      <c r="AC317" s="295" t="s">
        <v>673</v>
      </c>
      <c r="AD317" s="295" t="s">
        <v>673</v>
      </c>
      <c r="AE317" s="295" t="s">
        <v>673</v>
      </c>
      <c r="AF317" s="294" t="s">
        <v>1287</v>
      </c>
      <c r="AG317" s="294" t="s">
        <v>1293</v>
      </c>
      <c r="AH317" s="294"/>
    </row>
    <row r="318" spans="1:34" ht="18.75" customHeight="1">
      <c r="A318" s="301">
        <v>312</v>
      </c>
      <c r="B318" s="293" t="s">
        <v>199</v>
      </c>
      <c r="C318" s="301" t="s">
        <v>1281</v>
      </c>
      <c r="D318" s="301" t="s">
        <v>1294</v>
      </c>
      <c r="E318" s="301">
        <v>1</v>
      </c>
      <c r="F318" s="301" t="s">
        <v>1295</v>
      </c>
      <c r="G318" s="301" t="s">
        <v>1296</v>
      </c>
      <c r="H318" s="301" t="s">
        <v>643</v>
      </c>
      <c r="I318" s="300" t="s">
        <v>1297</v>
      </c>
      <c r="J318" s="300" t="s">
        <v>1298</v>
      </c>
      <c r="K318" s="299" t="s">
        <v>1286</v>
      </c>
      <c r="L318" s="293" t="s">
        <v>2123</v>
      </c>
      <c r="M318" s="298" t="s">
        <v>673</v>
      </c>
      <c r="N318" s="297" t="s">
        <v>673</v>
      </c>
      <c r="O318" s="297" t="s">
        <v>2124</v>
      </c>
      <c r="P318" s="296">
        <v>53</v>
      </c>
      <c r="Q318" s="296">
        <v>47</v>
      </c>
      <c r="R318" s="296">
        <v>44</v>
      </c>
      <c r="S318" s="296" t="s">
        <v>1253</v>
      </c>
      <c r="T318" s="296" t="s">
        <v>1253</v>
      </c>
      <c r="U318" s="296" t="s">
        <v>2143</v>
      </c>
      <c r="V318" s="296" t="s">
        <v>1253</v>
      </c>
      <c r="W318" s="296" t="s">
        <v>1253</v>
      </c>
      <c r="X318" s="296">
        <v>23</v>
      </c>
      <c r="Y318" s="295" t="s">
        <v>674</v>
      </c>
      <c r="Z318" s="295" t="s">
        <v>674</v>
      </c>
      <c r="AA318" s="295" t="s">
        <v>2121</v>
      </c>
      <c r="AB318" s="295" t="s">
        <v>2172</v>
      </c>
      <c r="AC318" s="295" t="s">
        <v>673</v>
      </c>
      <c r="AD318" s="295" t="s">
        <v>673</v>
      </c>
      <c r="AE318" s="295" t="s">
        <v>673</v>
      </c>
      <c r="AF318" s="294" t="s">
        <v>1287</v>
      </c>
      <c r="AG318" s="294" t="s">
        <v>1299</v>
      </c>
      <c r="AH318" s="294"/>
    </row>
    <row r="319" spans="1:34" ht="18.75" customHeight="1">
      <c r="A319" s="301">
        <v>313</v>
      </c>
      <c r="B319" s="293" t="s">
        <v>199</v>
      </c>
      <c r="C319" s="301" t="s">
        <v>1281</v>
      </c>
      <c r="D319" s="301" t="s">
        <v>1300</v>
      </c>
      <c r="E319" s="301">
        <v>1</v>
      </c>
      <c r="F319" s="301" t="s">
        <v>1301</v>
      </c>
      <c r="G319" s="301" t="s">
        <v>1302</v>
      </c>
      <c r="H319" s="301" t="s">
        <v>643</v>
      </c>
      <c r="I319" s="300" t="s">
        <v>1303</v>
      </c>
      <c r="J319" s="300" t="s">
        <v>1304</v>
      </c>
      <c r="K319" s="299" t="s">
        <v>1286</v>
      </c>
      <c r="L319" s="293">
        <v>2017</v>
      </c>
      <c r="M319" s="298" t="s">
        <v>673</v>
      </c>
      <c r="N319" s="297" t="s">
        <v>673</v>
      </c>
      <c r="O319" s="297">
        <v>5</v>
      </c>
      <c r="P319" s="296">
        <v>5</v>
      </c>
      <c r="Q319" s="296">
        <v>6</v>
      </c>
      <c r="R319" s="296">
        <v>5</v>
      </c>
      <c r="S319" s="296" t="s">
        <v>1259</v>
      </c>
      <c r="T319" s="296" t="s">
        <v>1259</v>
      </c>
      <c r="U319" s="296" t="s">
        <v>2144</v>
      </c>
      <c r="V319" s="296" t="s">
        <v>1259</v>
      </c>
      <c r="W319" s="296" t="s">
        <v>1259</v>
      </c>
      <c r="X319" s="296">
        <v>5</v>
      </c>
      <c r="Y319" s="295" t="s">
        <v>674</v>
      </c>
      <c r="Z319" s="295" t="s">
        <v>674</v>
      </c>
      <c r="AA319" s="295" t="s">
        <v>2121</v>
      </c>
      <c r="AB319" s="295" t="s">
        <v>2172</v>
      </c>
      <c r="AC319" s="295" t="s">
        <v>673</v>
      </c>
      <c r="AD319" s="295" t="s">
        <v>673</v>
      </c>
      <c r="AE319" s="295" t="s">
        <v>673</v>
      </c>
      <c r="AF319" s="294" t="s">
        <v>1305</v>
      </c>
      <c r="AG319" s="294" t="s">
        <v>1306</v>
      </c>
      <c r="AH319" s="294"/>
    </row>
    <row r="320" spans="1:34" ht="18.75" customHeight="1">
      <c r="A320" s="301">
        <v>314</v>
      </c>
      <c r="B320" s="293" t="s">
        <v>199</v>
      </c>
      <c r="C320" s="301" t="s">
        <v>1281</v>
      </c>
      <c r="D320" s="301" t="s">
        <v>1307</v>
      </c>
      <c r="E320" s="301">
        <v>1</v>
      </c>
      <c r="F320" s="301" t="s">
        <v>1301</v>
      </c>
      <c r="G320" s="301" t="s">
        <v>1302</v>
      </c>
      <c r="H320" s="301" t="s">
        <v>643</v>
      </c>
      <c r="I320" s="300" t="s">
        <v>1308</v>
      </c>
      <c r="J320" s="300" t="s">
        <v>1309</v>
      </c>
      <c r="K320" s="299" t="s">
        <v>1286</v>
      </c>
      <c r="L320" s="293" t="s">
        <v>1264</v>
      </c>
      <c r="M320" s="298" t="s">
        <v>673</v>
      </c>
      <c r="N320" s="297" t="s">
        <v>673</v>
      </c>
      <c r="O320" s="297" t="s">
        <v>1264</v>
      </c>
      <c r="P320" s="296" t="s">
        <v>1264</v>
      </c>
      <c r="Q320" s="296" t="s">
        <v>1264</v>
      </c>
      <c r="R320" s="296" t="s">
        <v>1264</v>
      </c>
      <c r="S320" s="296" t="s">
        <v>1264</v>
      </c>
      <c r="T320" s="296" t="s">
        <v>1264</v>
      </c>
      <c r="U320" s="296" t="s">
        <v>1264</v>
      </c>
      <c r="V320" s="296" t="s">
        <v>1264</v>
      </c>
      <c r="W320" s="296" t="s">
        <v>1264</v>
      </c>
      <c r="X320" s="296" t="s">
        <v>1264</v>
      </c>
      <c r="Y320" s="295" t="s">
        <v>674</v>
      </c>
      <c r="Z320" s="295" t="s">
        <v>674</v>
      </c>
      <c r="AA320" s="295" t="s">
        <v>2121</v>
      </c>
      <c r="AB320" s="295" t="s">
        <v>1264</v>
      </c>
      <c r="AC320" s="295" t="s">
        <v>673</v>
      </c>
      <c r="AD320" s="295" t="s">
        <v>673</v>
      </c>
      <c r="AE320" s="295" t="s">
        <v>673</v>
      </c>
      <c r="AF320" s="294" t="s">
        <v>1310</v>
      </c>
      <c r="AG320" s="294" t="s">
        <v>1311</v>
      </c>
      <c r="AH320" s="294"/>
    </row>
    <row r="321" spans="1:34" ht="18.75" customHeight="1">
      <c r="A321" s="301">
        <v>315</v>
      </c>
      <c r="B321" s="293" t="s">
        <v>199</v>
      </c>
      <c r="C321" s="301" t="s">
        <v>1312</v>
      </c>
      <c r="D321" s="301" t="s">
        <v>1313</v>
      </c>
      <c r="E321" s="301">
        <v>1</v>
      </c>
      <c r="F321" s="301" t="s">
        <v>1314</v>
      </c>
      <c r="G321" s="301" t="s">
        <v>1315</v>
      </c>
      <c r="H321" s="301" t="s">
        <v>643</v>
      </c>
      <c r="I321" s="300" t="s">
        <v>1316</v>
      </c>
      <c r="J321" s="300" t="s">
        <v>1317</v>
      </c>
      <c r="K321" s="299" t="s">
        <v>1286</v>
      </c>
      <c r="L321" s="293" t="s">
        <v>673</v>
      </c>
      <c r="M321" s="298" t="s">
        <v>673</v>
      </c>
      <c r="N321" s="297" t="s">
        <v>673</v>
      </c>
      <c r="O321" s="297" t="s">
        <v>673</v>
      </c>
      <c r="P321" s="296" t="s">
        <v>673</v>
      </c>
      <c r="Q321" s="296" t="s">
        <v>2125</v>
      </c>
      <c r="R321" s="296" t="s">
        <v>2125</v>
      </c>
      <c r="S321" s="296" t="s">
        <v>1270</v>
      </c>
      <c r="T321" s="296" t="s">
        <v>1270</v>
      </c>
      <c r="U321" s="296" t="s">
        <v>2145</v>
      </c>
      <c r="V321" s="296" t="s">
        <v>1270</v>
      </c>
      <c r="W321" s="296" t="s">
        <v>1270</v>
      </c>
      <c r="X321" s="296" t="s">
        <v>2125</v>
      </c>
      <c r="Y321" s="295" t="s">
        <v>674</v>
      </c>
      <c r="Z321" s="295" t="s">
        <v>674</v>
      </c>
      <c r="AA321" s="295" t="s">
        <v>2121</v>
      </c>
      <c r="AB321" s="295" t="s">
        <v>1264</v>
      </c>
      <c r="AC321" s="295" t="s">
        <v>673</v>
      </c>
      <c r="AD321" s="295" t="s">
        <v>673</v>
      </c>
      <c r="AE321" s="295" t="s">
        <v>673</v>
      </c>
      <c r="AF321" s="294" t="s">
        <v>1318</v>
      </c>
      <c r="AG321" s="294" t="s">
        <v>1319</v>
      </c>
      <c r="AH321" s="294"/>
    </row>
    <row r="322" spans="1:34" ht="18.75" customHeight="1">
      <c r="A322" s="301">
        <v>316</v>
      </c>
      <c r="B322" s="293" t="s">
        <v>199</v>
      </c>
      <c r="C322" s="301" t="s">
        <v>1312</v>
      </c>
      <c r="D322" s="301" t="s">
        <v>1320</v>
      </c>
      <c r="E322" s="301">
        <v>1</v>
      </c>
      <c r="F322" s="301" t="s">
        <v>1314</v>
      </c>
      <c r="G322" s="301" t="s">
        <v>1315</v>
      </c>
      <c r="H322" s="301" t="s">
        <v>643</v>
      </c>
      <c r="I322" s="300" t="s">
        <v>1321</v>
      </c>
      <c r="J322" s="300" t="s">
        <v>1322</v>
      </c>
      <c r="K322" s="299" t="s">
        <v>1286</v>
      </c>
      <c r="L322" s="293" t="s">
        <v>673</v>
      </c>
      <c r="M322" s="298" t="s">
        <v>673</v>
      </c>
      <c r="N322" s="297" t="s">
        <v>673</v>
      </c>
      <c r="O322" s="297" t="s">
        <v>673</v>
      </c>
      <c r="P322" s="296" t="s">
        <v>673</v>
      </c>
      <c r="Q322" s="296" t="s">
        <v>2125</v>
      </c>
      <c r="R322" s="296" t="s">
        <v>2125</v>
      </c>
      <c r="S322" s="296" t="s">
        <v>1270</v>
      </c>
      <c r="T322" s="296" t="s">
        <v>1270</v>
      </c>
      <c r="U322" s="296" t="s">
        <v>2146</v>
      </c>
      <c r="V322" s="296" t="s">
        <v>1270</v>
      </c>
      <c r="W322" s="296" t="s">
        <v>1270</v>
      </c>
      <c r="X322" s="296" t="s">
        <v>2125</v>
      </c>
      <c r="Y322" s="295" t="s">
        <v>674</v>
      </c>
      <c r="Z322" s="295" t="s">
        <v>674</v>
      </c>
      <c r="AA322" s="295" t="s">
        <v>2121</v>
      </c>
      <c r="AB322" s="295" t="s">
        <v>2125</v>
      </c>
      <c r="AC322" s="295" t="s">
        <v>673</v>
      </c>
      <c r="AD322" s="295" t="s">
        <v>673</v>
      </c>
      <c r="AE322" s="295" t="s">
        <v>673</v>
      </c>
      <c r="AF322" s="294" t="s">
        <v>1287</v>
      </c>
      <c r="AG322" s="294" t="s">
        <v>1323</v>
      </c>
      <c r="AH322" s="294"/>
    </row>
    <row r="323" spans="1:34" ht="67.5">
      <c r="A323" s="301">
        <v>317</v>
      </c>
      <c r="B323" s="293" t="s">
        <v>199</v>
      </c>
      <c r="C323" s="301" t="s">
        <v>1324</v>
      </c>
      <c r="D323" s="301" t="s">
        <v>1325</v>
      </c>
      <c r="E323" s="301">
        <v>1</v>
      </c>
      <c r="F323" s="301" t="s">
        <v>1326</v>
      </c>
      <c r="G323" s="301" t="s">
        <v>1327</v>
      </c>
      <c r="H323" s="301" t="s">
        <v>643</v>
      </c>
      <c r="I323" s="300" t="s">
        <v>1328</v>
      </c>
      <c r="J323" s="300" t="s">
        <v>1329</v>
      </c>
      <c r="K323" s="299" t="s">
        <v>1286</v>
      </c>
      <c r="L323" s="293" t="s">
        <v>1278</v>
      </c>
      <c r="M323" s="304" t="s">
        <v>1278</v>
      </c>
      <c r="N323" s="297" t="s">
        <v>1278</v>
      </c>
      <c r="O323" s="297" t="s">
        <v>1278</v>
      </c>
      <c r="P323" s="303" t="s">
        <v>2121</v>
      </c>
      <c r="Q323" s="303" t="s">
        <v>1278</v>
      </c>
      <c r="R323" s="303" t="s">
        <v>1278</v>
      </c>
      <c r="S323" s="302" t="s">
        <v>1278</v>
      </c>
      <c r="T323" s="302" t="s">
        <v>1278</v>
      </c>
      <c r="U323" s="302" t="s">
        <v>1278</v>
      </c>
      <c r="V323" s="302" t="s">
        <v>1278</v>
      </c>
      <c r="W323" s="302" t="s">
        <v>1278</v>
      </c>
      <c r="X323" s="303" t="s">
        <v>1278</v>
      </c>
      <c r="Y323" s="295" t="s">
        <v>674</v>
      </c>
      <c r="Z323" s="295" t="s">
        <v>674</v>
      </c>
      <c r="AA323" s="295" t="s">
        <v>2121</v>
      </c>
      <c r="AB323" s="295" t="s">
        <v>1278</v>
      </c>
      <c r="AC323" s="295" t="s">
        <v>673</v>
      </c>
      <c r="AD323" s="295" t="s">
        <v>673</v>
      </c>
      <c r="AE323" s="295" t="s">
        <v>673</v>
      </c>
      <c r="AF323" s="294" t="s">
        <v>1330</v>
      </c>
      <c r="AG323" s="294" t="s">
        <v>1331</v>
      </c>
      <c r="AH323" s="294"/>
    </row>
    <row r="324" spans="1:34" ht="56.25">
      <c r="A324" s="301">
        <v>318</v>
      </c>
      <c r="B324" s="293" t="s">
        <v>199</v>
      </c>
      <c r="C324" s="301" t="s">
        <v>1324</v>
      </c>
      <c r="D324" s="301" t="s">
        <v>1332</v>
      </c>
      <c r="E324" s="301">
        <v>1</v>
      </c>
      <c r="F324" s="301" t="s">
        <v>1333</v>
      </c>
      <c r="G324" s="301" t="s">
        <v>1327</v>
      </c>
      <c r="H324" s="301" t="s">
        <v>643</v>
      </c>
      <c r="I324" s="300" t="s">
        <v>1334</v>
      </c>
      <c r="J324" s="300" t="s">
        <v>1335</v>
      </c>
      <c r="K324" s="299" t="s">
        <v>1286</v>
      </c>
      <c r="L324" s="293" t="s">
        <v>1278</v>
      </c>
      <c r="M324" s="298" t="s">
        <v>673</v>
      </c>
      <c r="N324" s="297" t="s">
        <v>673</v>
      </c>
      <c r="O324" s="297" t="s">
        <v>1278</v>
      </c>
      <c r="P324" s="296" t="s">
        <v>2121</v>
      </c>
      <c r="Q324" s="296" t="s">
        <v>1278</v>
      </c>
      <c r="R324" s="296" t="s">
        <v>1278</v>
      </c>
      <c r="S324" s="302" t="s">
        <v>1278</v>
      </c>
      <c r="T324" s="302" t="s">
        <v>1278</v>
      </c>
      <c r="U324" s="302" t="s">
        <v>1278</v>
      </c>
      <c r="V324" s="302" t="s">
        <v>1278</v>
      </c>
      <c r="W324" s="302" t="s">
        <v>1278</v>
      </c>
      <c r="X324" s="296" t="s">
        <v>1278</v>
      </c>
      <c r="Y324" s="295" t="s">
        <v>674</v>
      </c>
      <c r="Z324" s="295" t="s">
        <v>674</v>
      </c>
      <c r="AA324" s="295" t="s">
        <v>2121</v>
      </c>
      <c r="AB324" s="295" t="s">
        <v>1278</v>
      </c>
      <c r="AC324" s="295" t="s">
        <v>673</v>
      </c>
      <c r="AD324" s="295" t="s">
        <v>673</v>
      </c>
      <c r="AE324" s="295" t="s">
        <v>673</v>
      </c>
      <c r="AF324" s="294" t="s">
        <v>1336</v>
      </c>
      <c r="AG324" s="294" t="s">
        <v>1331</v>
      </c>
      <c r="AH324" s="294"/>
    </row>
    <row r="325" spans="1:34" ht="48">
      <c r="A325" s="301">
        <v>319</v>
      </c>
      <c r="B325" s="293" t="s">
        <v>199</v>
      </c>
      <c r="C325" s="301" t="s">
        <v>1324</v>
      </c>
      <c r="D325" s="301" t="s">
        <v>1337</v>
      </c>
      <c r="E325" s="301">
        <v>1</v>
      </c>
      <c r="F325" s="301" t="s">
        <v>805</v>
      </c>
      <c r="G325" s="301" t="s">
        <v>1327</v>
      </c>
      <c r="H325" s="301" t="s">
        <v>643</v>
      </c>
      <c r="I325" s="300" t="s">
        <v>1338</v>
      </c>
      <c r="J325" s="300" t="s">
        <v>1339</v>
      </c>
      <c r="K325" s="299" t="s">
        <v>1286</v>
      </c>
      <c r="L325" s="293" t="s">
        <v>1278</v>
      </c>
      <c r="M325" s="304" t="s">
        <v>1278</v>
      </c>
      <c r="N325" s="297" t="s">
        <v>1278</v>
      </c>
      <c r="O325" s="297" t="s">
        <v>1278</v>
      </c>
      <c r="P325" s="303" t="s">
        <v>2121</v>
      </c>
      <c r="Q325" s="303" t="s">
        <v>1278</v>
      </c>
      <c r="R325" s="303" t="s">
        <v>1278</v>
      </c>
      <c r="S325" s="302" t="s">
        <v>1278</v>
      </c>
      <c r="T325" s="302" t="s">
        <v>1278</v>
      </c>
      <c r="U325" s="302" t="s">
        <v>1278</v>
      </c>
      <c r="V325" s="302" t="s">
        <v>1278</v>
      </c>
      <c r="W325" s="302" t="s">
        <v>1278</v>
      </c>
      <c r="X325" s="303" t="s">
        <v>1278</v>
      </c>
      <c r="Y325" s="295" t="s">
        <v>674</v>
      </c>
      <c r="Z325" s="295" t="s">
        <v>674</v>
      </c>
      <c r="AA325" s="295" t="s">
        <v>2121</v>
      </c>
      <c r="AB325" s="295" t="s">
        <v>1278</v>
      </c>
      <c r="AC325" s="295" t="s">
        <v>673</v>
      </c>
      <c r="AD325" s="295" t="s">
        <v>673</v>
      </c>
      <c r="AE325" s="295" t="s">
        <v>673</v>
      </c>
      <c r="AF325" s="294" t="s">
        <v>1340</v>
      </c>
      <c r="AG325" s="294" t="s">
        <v>1331</v>
      </c>
      <c r="AH325" s="294"/>
    </row>
    <row r="326" spans="1:34" ht="67.5">
      <c r="A326" s="301">
        <v>320</v>
      </c>
      <c r="B326" s="293" t="s">
        <v>199</v>
      </c>
      <c r="C326" s="301" t="s">
        <v>1324</v>
      </c>
      <c r="D326" s="301" t="s">
        <v>1341</v>
      </c>
      <c r="E326" s="301">
        <v>1</v>
      </c>
      <c r="F326" s="301" t="s">
        <v>1200</v>
      </c>
      <c r="G326" s="301" t="s">
        <v>1327</v>
      </c>
      <c r="H326" s="301" t="s">
        <v>643</v>
      </c>
      <c r="I326" s="300" t="s">
        <v>1342</v>
      </c>
      <c r="J326" s="300" t="s">
        <v>1343</v>
      </c>
      <c r="K326" s="299" t="s">
        <v>1286</v>
      </c>
      <c r="L326" s="293" t="s">
        <v>1278</v>
      </c>
      <c r="M326" s="298" t="s">
        <v>673</v>
      </c>
      <c r="N326" s="297" t="s">
        <v>673</v>
      </c>
      <c r="O326" s="297" t="s">
        <v>1278</v>
      </c>
      <c r="P326" s="296" t="s">
        <v>2121</v>
      </c>
      <c r="Q326" s="296" t="s">
        <v>1278</v>
      </c>
      <c r="R326" s="296" t="s">
        <v>1278</v>
      </c>
      <c r="S326" s="302" t="s">
        <v>1278</v>
      </c>
      <c r="T326" s="302" t="s">
        <v>1278</v>
      </c>
      <c r="U326" s="302" t="s">
        <v>1278</v>
      </c>
      <c r="V326" s="302" t="s">
        <v>1278</v>
      </c>
      <c r="W326" s="302" t="s">
        <v>1278</v>
      </c>
      <c r="X326" s="296" t="s">
        <v>1278</v>
      </c>
      <c r="Y326" s="295" t="s">
        <v>674</v>
      </c>
      <c r="Z326" s="295" t="s">
        <v>674</v>
      </c>
      <c r="AA326" s="295" t="s">
        <v>2121</v>
      </c>
      <c r="AB326" s="295" t="s">
        <v>1278</v>
      </c>
      <c r="AC326" s="295" t="s">
        <v>673</v>
      </c>
      <c r="AD326" s="295" t="s">
        <v>673</v>
      </c>
      <c r="AE326" s="295" t="s">
        <v>673</v>
      </c>
      <c r="AF326" s="294" t="s">
        <v>1344</v>
      </c>
      <c r="AG326" s="294" t="s">
        <v>1345</v>
      </c>
      <c r="AH326" s="294"/>
    </row>
    <row r="327" spans="1:34" ht="72">
      <c r="A327" s="301">
        <v>321</v>
      </c>
      <c r="B327" s="293" t="s">
        <v>199</v>
      </c>
      <c r="C327" s="301" t="s">
        <v>1324</v>
      </c>
      <c r="D327" s="301" t="s">
        <v>1346</v>
      </c>
      <c r="E327" s="301">
        <v>1</v>
      </c>
      <c r="F327" s="301" t="s">
        <v>1347</v>
      </c>
      <c r="G327" s="301" t="s">
        <v>1348</v>
      </c>
      <c r="H327" s="301" t="s">
        <v>643</v>
      </c>
      <c r="I327" s="300" t="s">
        <v>1349</v>
      </c>
      <c r="J327" s="300" t="s">
        <v>1350</v>
      </c>
      <c r="K327" s="299" t="s">
        <v>1286</v>
      </c>
      <c r="L327" s="293" t="s">
        <v>1278</v>
      </c>
      <c r="M327" s="298" t="s">
        <v>673</v>
      </c>
      <c r="N327" s="297" t="s">
        <v>673</v>
      </c>
      <c r="O327" s="297" t="s">
        <v>1278</v>
      </c>
      <c r="P327" s="296" t="s">
        <v>2121</v>
      </c>
      <c r="Q327" s="296" t="s">
        <v>1278</v>
      </c>
      <c r="R327" s="296" t="s">
        <v>1278</v>
      </c>
      <c r="S327" s="302" t="s">
        <v>1278</v>
      </c>
      <c r="T327" s="302" t="s">
        <v>1278</v>
      </c>
      <c r="U327" s="302" t="s">
        <v>1278</v>
      </c>
      <c r="V327" s="302" t="s">
        <v>1278</v>
      </c>
      <c r="W327" s="302" t="s">
        <v>1278</v>
      </c>
      <c r="X327" s="296" t="s">
        <v>1278</v>
      </c>
      <c r="Y327" s="295" t="s">
        <v>674</v>
      </c>
      <c r="Z327" s="295" t="s">
        <v>674</v>
      </c>
      <c r="AA327" s="295" t="s">
        <v>2121</v>
      </c>
      <c r="AB327" s="295" t="s">
        <v>674</v>
      </c>
      <c r="AC327" s="295" t="s">
        <v>673</v>
      </c>
      <c r="AD327" s="295" t="s">
        <v>673</v>
      </c>
      <c r="AE327" s="295" t="s">
        <v>673</v>
      </c>
      <c r="AF327" s="294" t="s">
        <v>1351</v>
      </c>
      <c r="AG327" s="294" t="s">
        <v>1352</v>
      </c>
      <c r="AH327" s="294"/>
    </row>
    <row r="328" spans="1:34" ht="72">
      <c r="A328" s="301">
        <v>322</v>
      </c>
      <c r="B328" s="293" t="s">
        <v>199</v>
      </c>
      <c r="C328" s="301" t="s">
        <v>1324</v>
      </c>
      <c r="D328" s="301" t="s">
        <v>1353</v>
      </c>
      <c r="E328" s="301">
        <v>1</v>
      </c>
      <c r="F328" s="301" t="s">
        <v>1354</v>
      </c>
      <c r="G328" s="301" t="s">
        <v>1348</v>
      </c>
      <c r="H328" s="301" t="s">
        <v>643</v>
      </c>
      <c r="I328" s="300" t="s">
        <v>1349</v>
      </c>
      <c r="J328" s="300" t="s">
        <v>1350</v>
      </c>
      <c r="K328" s="299" t="s">
        <v>1286</v>
      </c>
      <c r="L328" s="293" t="s">
        <v>1278</v>
      </c>
      <c r="M328" s="298" t="s">
        <v>673</v>
      </c>
      <c r="N328" s="297" t="s">
        <v>673</v>
      </c>
      <c r="O328" s="297" t="s">
        <v>1278</v>
      </c>
      <c r="P328" s="296" t="s">
        <v>2121</v>
      </c>
      <c r="Q328" s="296" t="s">
        <v>1278</v>
      </c>
      <c r="R328" s="296" t="s">
        <v>1278</v>
      </c>
      <c r="S328" s="302" t="s">
        <v>1278</v>
      </c>
      <c r="T328" s="302" t="s">
        <v>1278</v>
      </c>
      <c r="U328" s="302" t="s">
        <v>1278</v>
      </c>
      <c r="V328" s="302" t="s">
        <v>1278</v>
      </c>
      <c r="W328" s="302" t="s">
        <v>1278</v>
      </c>
      <c r="X328" s="296" t="s">
        <v>1278</v>
      </c>
      <c r="Y328" s="295" t="s">
        <v>674</v>
      </c>
      <c r="Z328" s="295" t="s">
        <v>674</v>
      </c>
      <c r="AA328" s="295" t="s">
        <v>2121</v>
      </c>
      <c r="AB328" s="295" t="s">
        <v>674</v>
      </c>
      <c r="AC328" s="295" t="s">
        <v>673</v>
      </c>
      <c r="AD328" s="295" t="s">
        <v>673</v>
      </c>
      <c r="AE328" s="295" t="s">
        <v>673</v>
      </c>
      <c r="AF328" s="294" t="s">
        <v>1351</v>
      </c>
      <c r="AG328" s="294" t="s">
        <v>1352</v>
      </c>
      <c r="AH328" s="294"/>
    </row>
    <row r="329" spans="1:34" ht="72">
      <c r="A329" s="301">
        <v>323</v>
      </c>
      <c r="B329" s="293" t="s">
        <v>199</v>
      </c>
      <c r="C329" s="301" t="s">
        <v>1324</v>
      </c>
      <c r="D329" s="301" t="s">
        <v>1355</v>
      </c>
      <c r="E329" s="301">
        <v>1</v>
      </c>
      <c r="F329" s="301" t="s">
        <v>1356</v>
      </c>
      <c r="G329" s="301" t="s">
        <v>1348</v>
      </c>
      <c r="H329" s="301" t="s">
        <v>643</v>
      </c>
      <c r="I329" s="300" t="s">
        <v>1349</v>
      </c>
      <c r="J329" s="300" t="s">
        <v>1350</v>
      </c>
      <c r="K329" s="299" t="s">
        <v>1286</v>
      </c>
      <c r="L329" s="293" t="s">
        <v>1278</v>
      </c>
      <c r="M329" s="298" t="s">
        <v>673</v>
      </c>
      <c r="N329" s="297" t="s">
        <v>673</v>
      </c>
      <c r="O329" s="297" t="s">
        <v>1278</v>
      </c>
      <c r="P329" s="296" t="s">
        <v>2121</v>
      </c>
      <c r="Q329" s="296" t="s">
        <v>1278</v>
      </c>
      <c r="R329" s="296" t="s">
        <v>1278</v>
      </c>
      <c r="S329" s="302" t="s">
        <v>1278</v>
      </c>
      <c r="T329" s="302" t="s">
        <v>1278</v>
      </c>
      <c r="U329" s="302" t="s">
        <v>1278</v>
      </c>
      <c r="V329" s="302" t="s">
        <v>1278</v>
      </c>
      <c r="W329" s="302" t="s">
        <v>1278</v>
      </c>
      <c r="X329" s="296" t="s">
        <v>1278</v>
      </c>
      <c r="Y329" s="295" t="s">
        <v>674</v>
      </c>
      <c r="Z329" s="295" t="s">
        <v>674</v>
      </c>
      <c r="AA329" s="295" t="s">
        <v>2121</v>
      </c>
      <c r="AB329" s="295" t="s">
        <v>674</v>
      </c>
      <c r="AC329" s="295" t="s">
        <v>673</v>
      </c>
      <c r="AD329" s="295" t="s">
        <v>673</v>
      </c>
      <c r="AE329" s="295" t="s">
        <v>673</v>
      </c>
      <c r="AF329" s="294" t="s">
        <v>1351</v>
      </c>
      <c r="AG329" s="294" t="s">
        <v>1352</v>
      </c>
      <c r="AH329" s="294"/>
    </row>
    <row r="330" spans="1:34" ht="18.75" customHeight="1">
      <c r="A330" s="301">
        <v>324</v>
      </c>
      <c r="B330" s="293" t="s">
        <v>199</v>
      </c>
      <c r="C330" s="301" t="s">
        <v>1324</v>
      </c>
      <c r="D330" s="301" t="s">
        <v>1357</v>
      </c>
      <c r="E330" s="301">
        <v>1</v>
      </c>
      <c r="F330" s="301" t="s">
        <v>1358</v>
      </c>
      <c r="G330" s="301" t="s">
        <v>1359</v>
      </c>
      <c r="H330" s="301" t="s">
        <v>643</v>
      </c>
      <c r="I330" s="300" t="s">
        <v>1360</v>
      </c>
      <c r="J330" s="300" t="s">
        <v>1361</v>
      </c>
      <c r="K330" s="299" t="s">
        <v>1286</v>
      </c>
      <c r="L330" s="293" t="s">
        <v>673</v>
      </c>
      <c r="M330" s="298" t="s">
        <v>673</v>
      </c>
      <c r="N330" s="297" t="s">
        <v>673</v>
      </c>
      <c r="O330" s="297" t="s">
        <v>673</v>
      </c>
      <c r="P330" s="296" t="s">
        <v>2121</v>
      </c>
      <c r="Q330" s="296" t="s">
        <v>2122</v>
      </c>
      <c r="R330" s="296" t="s">
        <v>2122</v>
      </c>
      <c r="S330" s="296" t="s">
        <v>1270</v>
      </c>
      <c r="T330" s="296" t="s">
        <v>1270</v>
      </c>
      <c r="U330" s="296" t="s">
        <v>2147</v>
      </c>
      <c r="V330" s="296" t="s">
        <v>1270</v>
      </c>
      <c r="W330" s="296" t="s">
        <v>1270</v>
      </c>
      <c r="X330" s="296" t="s">
        <v>2126</v>
      </c>
      <c r="Y330" s="295" t="s">
        <v>674</v>
      </c>
      <c r="Z330" s="295" t="s">
        <v>674</v>
      </c>
      <c r="AA330" s="295" t="s">
        <v>2121</v>
      </c>
      <c r="AB330" s="295" t="s">
        <v>674</v>
      </c>
      <c r="AC330" s="295" t="s">
        <v>673</v>
      </c>
      <c r="AD330" s="295" t="s">
        <v>673</v>
      </c>
      <c r="AE330" s="295" t="s">
        <v>673</v>
      </c>
      <c r="AF330" s="294" t="s">
        <v>1364</v>
      </c>
      <c r="AG330" s="294" t="s">
        <v>1365</v>
      </c>
      <c r="AH330" s="294"/>
    </row>
    <row r="331" spans="1:34" ht="18.75" customHeight="1">
      <c r="A331" s="301">
        <v>325</v>
      </c>
      <c r="B331" s="293" t="s">
        <v>199</v>
      </c>
      <c r="C331" s="301" t="s">
        <v>1324</v>
      </c>
      <c r="D331" s="301" t="s">
        <v>1366</v>
      </c>
      <c r="E331" s="301">
        <v>1</v>
      </c>
      <c r="F331" s="301" t="s">
        <v>1367</v>
      </c>
      <c r="G331" s="301" t="s">
        <v>1359</v>
      </c>
      <c r="H331" s="301" t="s">
        <v>643</v>
      </c>
      <c r="I331" s="300" t="s">
        <v>1368</v>
      </c>
      <c r="J331" s="300" t="s">
        <v>1369</v>
      </c>
      <c r="K331" s="299" t="s">
        <v>1286</v>
      </c>
      <c r="L331" s="293" t="s">
        <v>673</v>
      </c>
      <c r="M331" s="298" t="s">
        <v>673</v>
      </c>
      <c r="N331" s="297" t="s">
        <v>673</v>
      </c>
      <c r="O331" s="297" t="s">
        <v>673</v>
      </c>
      <c r="P331" s="296" t="s">
        <v>2121</v>
      </c>
      <c r="Q331" s="296" t="s">
        <v>2122</v>
      </c>
      <c r="R331" s="296" t="s">
        <v>2122</v>
      </c>
      <c r="S331" s="296" t="s">
        <v>1270</v>
      </c>
      <c r="T331" s="296" t="s">
        <v>1270</v>
      </c>
      <c r="U331" s="296" t="s">
        <v>2148</v>
      </c>
      <c r="V331" s="296" t="s">
        <v>1270</v>
      </c>
      <c r="W331" s="296" t="s">
        <v>1270</v>
      </c>
      <c r="X331" s="296" t="s">
        <v>2122</v>
      </c>
      <c r="Y331" s="295" t="s">
        <v>674</v>
      </c>
      <c r="Z331" s="295" t="s">
        <v>674</v>
      </c>
      <c r="AA331" s="295" t="s">
        <v>2121</v>
      </c>
      <c r="AB331" s="295" t="s">
        <v>674</v>
      </c>
      <c r="AC331" s="295" t="s">
        <v>673</v>
      </c>
      <c r="AD331" s="295" t="s">
        <v>673</v>
      </c>
      <c r="AE331" s="295" t="s">
        <v>673</v>
      </c>
      <c r="AF331" s="294" t="s">
        <v>1364</v>
      </c>
      <c r="AG331" s="294" t="s">
        <v>1365</v>
      </c>
      <c r="AH331" s="294"/>
    </row>
    <row r="332" spans="1:34" ht="18.75" customHeight="1">
      <c r="A332" s="301">
        <v>326</v>
      </c>
      <c r="B332" s="293" t="s">
        <v>199</v>
      </c>
      <c r="C332" s="301" t="s">
        <v>1324</v>
      </c>
      <c r="D332" s="301" t="s">
        <v>1370</v>
      </c>
      <c r="E332" s="301">
        <v>1</v>
      </c>
      <c r="F332" s="301" t="s">
        <v>1371</v>
      </c>
      <c r="G332" s="301" t="s">
        <v>1359</v>
      </c>
      <c r="H332" s="301" t="s">
        <v>643</v>
      </c>
      <c r="I332" s="300" t="s">
        <v>1372</v>
      </c>
      <c r="J332" s="300" t="s">
        <v>1373</v>
      </c>
      <c r="K332" s="299" t="s">
        <v>1286</v>
      </c>
      <c r="L332" s="293" t="s">
        <v>673</v>
      </c>
      <c r="M332" s="298" t="s">
        <v>673</v>
      </c>
      <c r="N332" s="297" t="s">
        <v>673</v>
      </c>
      <c r="O332" s="297" t="s">
        <v>673</v>
      </c>
      <c r="P332" s="296" t="s">
        <v>2121</v>
      </c>
      <c r="Q332" s="296" t="s">
        <v>2122</v>
      </c>
      <c r="R332" s="296" t="s">
        <v>2122</v>
      </c>
      <c r="S332" s="296" t="s">
        <v>1270</v>
      </c>
      <c r="T332" s="296" t="s">
        <v>1270</v>
      </c>
      <c r="U332" s="296" t="s">
        <v>2148</v>
      </c>
      <c r="V332" s="296" t="s">
        <v>1270</v>
      </c>
      <c r="W332" s="296" t="s">
        <v>1270</v>
      </c>
      <c r="X332" s="296" t="s">
        <v>2126</v>
      </c>
      <c r="Y332" s="295" t="s">
        <v>674</v>
      </c>
      <c r="Z332" s="295" t="s">
        <v>674</v>
      </c>
      <c r="AA332" s="295" t="s">
        <v>2121</v>
      </c>
      <c r="AB332" s="295" t="s">
        <v>674</v>
      </c>
      <c r="AC332" s="295" t="s">
        <v>673</v>
      </c>
      <c r="AD332" s="295" t="s">
        <v>673</v>
      </c>
      <c r="AE332" s="295" t="s">
        <v>673</v>
      </c>
      <c r="AF332" s="294" t="s">
        <v>1364</v>
      </c>
      <c r="AG332" s="294" t="s">
        <v>1365</v>
      </c>
      <c r="AH332" s="294"/>
    </row>
    <row r="333" spans="1:34" ht="18.75" customHeight="1">
      <c r="A333" s="301">
        <v>327</v>
      </c>
      <c r="B333" s="293" t="s">
        <v>199</v>
      </c>
      <c r="C333" s="301" t="s">
        <v>1324</v>
      </c>
      <c r="D333" s="301" t="s">
        <v>1374</v>
      </c>
      <c r="E333" s="301">
        <v>1</v>
      </c>
      <c r="F333" s="301" t="s">
        <v>1375</v>
      </c>
      <c r="G333" s="301" t="s">
        <v>1359</v>
      </c>
      <c r="H333" s="301" t="s">
        <v>643</v>
      </c>
      <c r="I333" s="300" t="s">
        <v>1376</v>
      </c>
      <c r="J333" s="300" t="s">
        <v>1377</v>
      </c>
      <c r="K333" s="299" t="s">
        <v>1286</v>
      </c>
      <c r="L333" s="293" t="s">
        <v>673</v>
      </c>
      <c r="M333" s="298" t="s">
        <v>673</v>
      </c>
      <c r="N333" s="297" t="s">
        <v>673</v>
      </c>
      <c r="O333" s="297" t="s">
        <v>673</v>
      </c>
      <c r="P333" s="296" t="s">
        <v>2121</v>
      </c>
      <c r="Q333" s="296" t="s">
        <v>2122</v>
      </c>
      <c r="R333" s="296" t="s">
        <v>2122</v>
      </c>
      <c r="S333" s="296" t="s">
        <v>1270</v>
      </c>
      <c r="T333" s="296" t="s">
        <v>1270</v>
      </c>
      <c r="U333" s="296" t="s">
        <v>2149</v>
      </c>
      <c r="V333" s="296" t="s">
        <v>1270</v>
      </c>
      <c r="W333" s="296" t="s">
        <v>1270</v>
      </c>
      <c r="X333" s="296" t="s">
        <v>2126</v>
      </c>
      <c r="Y333" s="295" t="s">
        <v>674</v>
      </c>
      <c r="Z333" s="295" t="s">
        <v>674</v>
      </c>
      <c r="AA333" s="295" t="s">
        <v>2121</v>
      </c>
      <c r="AB333" s="295" t="s">
        <v>674</v>
      </c>
      <c r="AC333" s="295" t="s">
        <v>673</v>
      </c>
      <c r="AD333" s="295" t="s">
        <v>673</v>
      </c>
      <c r="AE333" s="295" t="s">
        <v>673</v>
      </c>
      <c r="AF333" s="294" t="s">
        <v>1364</v>
      </c>
      <c r="AG333" s="294" t="s">
        <v>1378</v>
      </c>
      <c r="AH333" s="294"/>
    </row>
    <row r="334" spans="1:34" ht="18.75" customHeight="1">
      <c r="A334" s="301">
        <v>328</v>
      </c>
      <c r="B334" s="293" t="s">
        <v>199</v>
      </c>
      <c r="C334" s="301" t="s">
        <v>1324</v>
      </c>
      <c r="D334" s="301" t="s">
        <v>1379</v>
      </c>
      <c r="E334" s="301">
        <v>1</v>
      </c>
      <c r="F334" s="301" t="s">
        <v>1358</v>
      </c>
      <c r="G334" s="301" t="s">
        <v>1359</v>
      </c>
      <c r="H334" s="301" t="s">
        <v>643</v>
      </c>
      <c r="I334" s="300" t="s">
        <v>1380</v>
      </c>
      <c r="J334" s="300" t="s">
        <v>1381</v>
      </c>
      <c r="K334" s="299" t="s">
        <v>1286</v>
      </c>
      <c r="L334" s="293" t="s">
        <v>673</v>
      </c>
      <c r="M334" s="298" t="s">
        <v>673</v>
      </c>
      <c r="N334" s="297" t="s">
        <v>673</v>
      </c>
      <c r="O334" s="297" t="s">
        <v>673</v>
      </c>
      <c r="P334" s="296" t="s">
        <v>2121</v>
      </c>
      <c r="Q334" s="296" t="s">
        <v>2122</v>
      </c>
      <c r="R334" s="296" t="s">
        <v>2122</v>
      </c>
      <c r="S334" s="296" t="s">
        <v>1270</v>
      </c>
      <c r="T334" s="296" t="s">
        <v>1270</v>
      </c>
      <c r="U334" s="296" t="s">
        <v>2150</v>
      </c>
      <c r="V334" s="296" t="s">
        <v>1270</v>
      </c>
      <c r="W334" s="296" t="s">
        <v>1270</v>
      </c>
      <c r="X334" s="296" t="s">
        <v>2126</v>
      </c>
      <c r="Y334" s="295" t="s">
        <v>674</v>
      </c>
      <c r="Z334" s="295" t="s">
        <v>674</v>
      </c>
      <c r="AA334" s="295" t="s">
        <v>2121</v>
      </c>
      <c r="AB334" s="295" t="s">
        <v>674</v>
      </c>
      <c r="AC334" s="295" t="s">
        <v>673</v>
      </c>
      <c r="AD334" s="295" t="s">
        <v>673</v>
      </c>
      <c r="AE334" s="295" t="s">
        <v>673</v>
      </c>
      <c r="AF334" s="294" t="s">
        <v>1382</v>
      </c>
      <c r="AG334" s="294" t="s">
        <v>1365</v>
      </c>
      <c r="AH334" s="294"/>
    </row>
    <row r="335" spans="1:34" ht="18.75" customHeight="1">
      <c r="A335" s="301">
        <v>329</v>
      </c>
      <c r="B335" s="293" t="s">
        <v>199</v>
      </c>
      <c r="C335" s="301" t="s">
        <v>1324</v>
      </c>
      <c r="D335" s="301" t="s">
        <v>1383</v>
      </c>
      <c r="E335" s="301">
        <v>1</v>
      </c>
      <c r="F335" s="301" t="s">
        <v>1367</v>
      </c>
      <c r="G335" s="301" t="s">
        <v>1359</v>
      </c>
      <c r="H335" s="301" t="s">
        <v>643</v>
      </c>
      <c r="I335" s="300" t="s">
        <v>1384</v>
      </c>
      <c r="J335" s="300" t="s">
        <v>1385</v>
      </c>
      <c r="K335" s="299" t="s">
        <v>1286</v>
      </c>
      <c r="L335" s="293" t="s">
        <v>673</v>
      </c>
      <c r="M335" s="298" t="s">
        <v>673</v>
      </c>
      <c r="N335" s="297" t="s">
        <v>673</v>
      </c>
      <c r="O335" s="297" t="s">
        <v>673</v>
      </c>
      <c r="P335" s="296" t="s">
        <v>2121</v>
      </c>
      <c r="Q335" s="296" t="s">
        <v>2122</v>
      </c>
      <c r="R335" s="296" t="s">
        <v>2122</v>
      </c>
      <c r="S335" s="296" t="s">
        <v>1270</v>
      </c>
      <c r="T335" s="296" t="s">
        <v>1270</v>
      </c>
      <c r="U335" s="296" t="s">
        <v>2148</v>
      </c>
      <c r="V335" s="296" t="s">
        <v>1270</v>
      </c>
      <c r="W335" s="296" t="s">
        <v>1270</v>
      </c>
      <c r="X335" s="296" t="s">
        <v>2126</v>
      </c>
      <c r="Y335" s="295" t="s">
        <v>674</v>
      </c>
      <c r="Z335" s="295" t="s">
        <v>674</v>
      </c>
      <c r="AA335" s="295" t="s">
        <v>2121</v>
      </c>
      <c r="AB335" s="295" t="s">
        <v>674</v>
      </c>
      <c r="AC335" s="295" t="s">
        <v>673</v>
      </c>
      <c r="AD335" s="295" t="s">
        <v>673</v>
      </c>
      <c r="AE335" s="295" t="s">
        <v>673</v>
      </c>
      <c r="AF335" s="294" t="s">
        <v>1382</v>
      </c>
      <c r="AG335" s="294" t="s">
        <v>1365</v>
      </c>
      <c r="AH335" s="294"/>
    </row>
    <row r="336" spans="1:34" ht="18.75" customHeight="1">
      <c r="A336" s="301">
        <v>330</v>
      </c>
      <c r="B336" s="293" t="s">
        <v>199</v>
      </c>
      <c r="C336" s="301" t="s">
        <v>1324</v>
      </c>
      <c r="D336" s="301" t="s">
        <v>1386</v>
      </c>
      <c r="E336" s="301">
        <v>1</v>
      </c>
      <c r="F336" s="301" t="s">
        <v>1371</v>
      </c>
      <c r="G336" s="301" t="s">
        <v>1359</v>
      </c>
      <c r="H336" s="301" t="s">
        <v>643</v>
      </c>
      <c r="I336" s="300" t="s">
        <v>1387</v>
      </c>
      <c r="J336" s="300" t="s">
        <v>1388</v>
      </c>
      <c r="K336" s="299" t="s">
        <v>1286</v>
      </c>
      <c r="L336" s="293" t="s">
        <v>673</v>
      </c>
      <c r="M336" s="298" t="s">
        <v>673</v>
      </c>
      <c r="N336" s="297" t="s">
        <v>673</v>
      </c>
      <c r="O336" s="297" t="s">
        <v>673</v>
      </c>
      <c r="P336" s="296" t="s">
        <v>2121</v>
      </c>
      <c r="Q336" s="296" t="s">
        <v>2122</v>
      </c>
      <c r="R336" s="296" t="s">
        <v>2122</v>
      </c>
      <c r="S336" s="296" t="s">
        <v>1270</v>
      </c>
      <c r="T336" s="296" t="s">
        <v>1270</v>
      </c>
      <c r="U336" s="296" t="s">
        <v>2148</v>
      </c>
      <c r="V336" s="296" t="s">
        <v>1270</v>
      </c>
      <c r="W336" s="296" t="s">
        <v>1270</v>
      </c>
      <c r="X336" s="296" t="s">
        <v>2126</v>
      </c>
      <c r="Y336" s="295" t="s">
        <v>674</v>
      </c>
      <c r="Z336" s="295" t="s">
        <v>674</v>
      </c>
      <c r="AA336" s="295" t="s">
        <v>2121</v>
      </c>
      <c r="AB336" s="295" t="s">
        <v>674</v>
      </c>
      <c r="AC336" s="295" t="s">
        <v>673</v>
      </c>
      <c r="AD336" s="295" t="s">
        <v>673</v>
      </c>
      <c r="AE336" s="295" t="s">
        <v>673</v>
      </c>
      <c r="AF336" s="294" t="s">
        <v>1382</v>
      </c>
      <c r="AG336" s="294" t="s">
        <v>1365</v>
      </c>
      <c r="AH336" s="294"/>
    </row>
    <row r="337" spans="1:34" ht="18.75" customHeight="1">
      <c r="A337" s="301">
        <v>331</v>
      </c>
      <c r="B337" s="293" t="s">
        <v>199</v>
      </c>
      <c r="C337" s="301" t="s">
        <v>1324</v>
      </c>
      <c r="D337" s="301" t="s">
        <v>1389</v>
      </c>
      <c r="E337" s="301">
        <v>1</v>
      </c>
      <c r="F337" s="301" t="s">
        <v>1375</v>
      </c>
      <c r="G337" s="301" t="s">
        <v>1359</v>
      </c>
      <c r="H337" s="301" t="s">
        <v>643</v>
      </c>
      <c r="I337" s="300" t="s">
        <v>1390</v>
      </c>
      <c r="J337" s="300" t="s">
        <v>1391</v>
      </c>
      <c r="K337" s="299" t="s">
        <v>1286</v>
      </c>
      <c r="L337" s="293" t="s">
        <v>673</v>
      </c>
      <c r="M337" s="298" t="s">
        <v>673</v>
      </c>
      <c r="N337" s="297" t="s">
        <v>673</v>
      </c>
      <c r="O337" s="297" t="s">
        <v>673</v>
      </c>
      <c r="P337" s="296" t="s">
        <v>2121</v>
      </c>
      <c r="Q337" s="296" t="s">
        <v>2122</v>
      </c>
      <c r="R337" s="296" t="s">
        <v>2122</v>
      </c>
      <c r="S337" s="296" t="s">
        <v>1270</v>
      </c>
      <c r="T337" s="296" t="s">
        <v>1270</v>
      </c>
      <c r="U337" s="296" t="s">
        <v>2149</v>
      </c>
      <c r="V337" s="296" t="s">
        <v>1270</v>
      </c>
      <c r="W337" s="296" t="s">
        <v>1270</v>
      </c>
      <c r="X337" s="296" t="s">
        <v>2126</v>
      </c>
      <c r="Y337" s="295" t="s">
        <v>674</v>
      </c>
      <c r="Z337" s="295" t="s">
        <v>674</v>
      </c>
      <c r="AA337" s="295" t="s">
        <v>2121</v>
      </c>
      <c r="AB337" s="295" t="s">
        <v>674</v>
      </c>
      <c r="AC337" s="295" t="s">
        <v>673</v>
      </c>
      <c r="AD337" s="295" t="s">
        <v>673</v>
      </c>
      <c r="AE337" s="295" t="s">
        <v>673</v>
      </c>
      <c r="AF337" s="294" t="s">
        <v>1382</v>
      </c>
      <c r="AG337" s="294" t="s">
        <v>1365</v>
      </c>
      <c r="AH337" s="294"/>
    </row>
    <row r="338" spans="1:34" ht="18.75" customHeight="1">
      <c r="A338" s="301">
        <v>332</v>
      </c>
      <c r="B338" s="293" t="s">
        <v>199</v>
      </c>
      <c r="C338" s="301" t="s">
        <v>1392</v>
      </c>
      <c r="D338" s="301" t="s">
        <v>1393</v>
      </c>
      <c r="E338" s="301">
        <v>1</v>
      </c>
      <c r="F338" s="301" t="s">
        <v>1394</v>
      </c>
      <c r="G338" s="301" t="s">
        <v>1395</v>
      </c>
      <c r="H338" s="301" t="s">
        <v>643</v>
      </c>
      <c r="I338" s="300" t="s">
        <v>1396</v>
      </c>
      <c r="J338" s="300" t="s">
        <v>1397</v>
      </c>
      <c r="K338" s="299" t="s">
        <v>1286</v>
      </c>
      <c r="L338" s="293" t="s">
        <v>673</v>
      </c>
      <c r="M338" s="298" t="s">
        <v>673</v>
      </c>
      <c r="N338" s="297" t="s">
        <v>673</v>
      </c>
      <c r="O338" s="297" t="s">
        <v>673</v>
      </c>
      <c r="P338" s="296" t="s">
        <v>673</v>
      </c>
      <c r="Q338" s="296" t="s">
        <v>2127</v>
      </c>
      <c r="R338" s="296" t="s">
        <v>2127</v>
      </c>
      <c r="S338" s="296" t="s">
        <v>1362</v>
      </c>
      <c r="T338" s="296" t="s">
        <v>1362</v>
      </c>
      <c r="U338" s="296" t="s">
        <v>1363</v>
      </c>
      <c r="V338" s="296" t="s">
        <v>1362</v>
      </c>
      <c r="W338" s="296" t="s">
        <v>1363</v>
      </c>
      <c r="X338" s="296" t="s">
        <v>2128</v>
      </c>
      <c r="Y338" s="295" t="s">
        <v>674</v>
      </c>
      <c r="Z338" s="295" t="s">
        <v>674</v>
      </c>
      <c r="AA338" s="295" t="s">
        <v>2121</v>
      </c>
      <c r="AB338" s="295" t="s">
        <v>674</v>
      </c>
      <c r="AC338" s="295" t="s">
        <v>673</v>
      </c>
      <c r="AD338" s="295" t="s">
        <v>673</v>
      </c>
      <c r="AE338" s="295" t="s">
        <v>673</v>
      </c>
      <c r="AF338" s="294" t="s">
        <v>1398</v>
      </c>
      <c r="AG338" s="294" t="s">
        <v>1399</v>
      </c>
      <c r="AH338" s="294"/>
    </row>
    <row r="339" spans="1:34" ht="114.75">
      <c r="A339" s="290"/>
      <c r="B339" s="293" t="s">
        <v>199</v>
      </c>
      <c r="C339" s="291" t="s">
        <v>1395</v>
      </c>
      <c r="D339" s="290" t="s">
        <v>643</v>
      </c>
      <c r="E339" s="292" t="s">
        <v>1400</v>
      </c>
      <c r="F339" s="291" t="s">
        <v>1401</v>
      </c>
      <c r="G339" s="290" t="s">
        <v>1286</v>
      </c>
      <c r="H339" s="290"/>
      <c r="I339" s="290"/>
      <c r="J339" s="290"/>
      <c r="K339" s="289"/>
    </row>
  </sheetData>
  <autoFilter ref="A6:AH339" xr:uid="{8AF30AB7-D499-4A33-BB2A-D43447E9F0B5}">
    <filterColumn colId="18" showButton="0"/>
    <filterColumn colId="19" showButton="0"/>
  </autoFilter>
  <mergeCells count="1">
    <mergeCell ref="S6:U6"/>
  </mergeCells>
  <printOptions horizontalCentered="1"/>
  <pageMargins left="0.7" right="0.7" top="0.75" bottom="0.75" header="0.3" footer="0.3"/>
  <pageSetup scale="1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CE74F-3F1F-4B09-A398-08FF7C942094}">
  <dimension ref="A1:U65"/>
  <sheetViews>
    <sheetView zoomScaleNormal="100" workbookViewId="0">
      <selection sqref="A1:XFD1048576"/>
    </sheetView>
  </sheetViews>
  <sheetFormatPr defaultColWidth="8.875" defaultRowHeight="15.75"/>
  <cols>
    <col min="1" max="1" width="12.25" bestFit="1" customWidth="1"/>
    <col min="2" max="2" width="22.5" bestFit="1" customWidth="1"/>
    <col min="5" max="5" width="8.75" customWidth="1"/>
    <col min="6" max="6" width="85.875" customWidth="1"/>
    <col min="7" max="7" width="34.125" bestFit="1" customWidth="1"/>
    <col min="8" max="8" width="34.625" bestFit="1" customWidth="1"/>
    <col min="9" max="9" width="28.375" bestFit="1" customWidth="1"/>
    <col min="10" max="11" width="13.75" style="678" customWidth="1"/>
    <col min="12" max="15" width="12.625" style="678" bestFit="1" customWidth="1"/>
    <col min="16" max="16" width="53.25" style="492" customWidth="1"/>
    <col min="17" max="18" width="16.125" customWidth="1"/>
    <col min="19" max="19" width="61.75" style="492" customWidth="1"/>
    <col min="20" max="20" width="121.5" bestFit="1" customWidth="1"/>
    <col min="21" max="21" width="21.375" customWidth="1"/>
    <col min="22" max="16384" width="8.875" style="1441"/>
  </cols>
  <sheetData>
    <row r="1" spans="1:21">
      <c r="A1" s="497" t="s">
        <v>95</v>
      </c>
      <c r="B1" s="1450" t="s">
        <v>1774</v>
      </c>
    </row>
    <row r="2" spans="1:21">
      <c r="A2" s="497" t="s">
        <v>96</v>
      </c>
      <c r="B2" s="498" t="s">
        <v>274</v>
      </c>
    </row>
    <row r="3" spans="1:21">
      <c r="A3" s="72" t="s">
        <v>1576</v>
      </c>
      <c r="B3" s="679"/>
    </row>
    <row r="4" spans="1:21">
      <c r="C4" s="1619" t="s">
        <v>1748</v>
      </c>
      <c r="D4" s="1619"/>
      <c r="E4" s="1619"/>
      <c r="F4" s="1619"/>
      <c r="G4" s="1619"/>
      <c r="H4" s="1619"/>
      <c r="I4" s="1619"/>
      <c r="J4" s="1619"/>
      <c r="K4" s="1619"/>
      <c r="L4" s="1619"/>
      <c r="M4" s="1619"/>
      <c r="N4" s="1619"/>
      <c r="O4" s="1619"/>
      <c r="P4" s="1619"/>
      <c r="Q4" s="1619"/>
      <c r="R4" s="1619"/>
      <c r="S4" s="1619"/>
    </row>
    <row r="5" spans="1:21" ht="25.5">
      <c r="A5" s="499" t="s">
        <v>634</v>
      </c>
      <c r="B5" s="499" t="s">
        <v>635</v>
      </c>
      <c r="C5" s="500" t="s">
        <v>408</v>
      </c>
      <c r="D5" s="500" t="s">
        <v>641</v>
      </c>
      <c r="E5" s="500" t="s">
        <v>1402</v>
      </c>
      <c r="F5" s="500" t="s">
        <v>1403</v>
      </c>
      <c r="G5" s="500" t="s">
        <v>1404</v>
      </c>
      <c r="H5" s="500" t="s">
        <v>418</v>
      </c>
      <c r="I5" s="500" t="s">
        <v>1510</v>
      </c>
      <c r="J5" s="680" t="s">
        <v>1532</v>
      </c>
      <c r="K5" s="680" t="s">
        <v>1533</v>
      </c>
      <c r="L5" s="681" t="s">
        <v>658</v>
      </c>
      <c r="M5" s="681" t="s">
        <v>659</v>
      </c>
      <c r="N5" s="681" t="s">
        <v>660</v>
      </c>
      <c r="O5" s="681" t="s">
        <v>661</v>
      </c>
      <c r="P5" s="500" t="s">
        <v>662</v>
      </c>
      <c r="Q5" s="500" t="s">
        <v>663</v>
      </c>
      <c r="R5" s="500" t="s">
        <v>1515</v>
      </c>
      <c r="S5" s="500" t="s">
        <v>1550</v>
      </c>
      <c r="T5" s="501" t="s">
        <v>1516</v>
      </c>
      <c r="U5" s="500" t="s">
        <v>1577</v>
      </c>
    </row>
    <row r="6" spans="1:21" s="1442" customFormat="1" ht="31.5">
      <c r="A6" s="499" t="s">
        <v>1578</v>
      </c>
      <c r="B6" s="499" t="s">
        <v>1774</v>
      </c>
      <c r="C6" s="499" t="s">
        <v>25</v>
      </c>
      <c r="D6" s="1434" t="s">
        <v>643</v>
      </c>
      <c r="E6" s="1434" t="s">
        <v>1177</v>
      </c>
      <c r="F6" s="1434" t="s">
        <v>1561</v>
      </c>
      <c r="G6" s="1434" t="s">
        <v>1406</v>
      </c>
      <c r="H6" s="1434" t="s">
        <v>760</v>
      </c>
      <c r="I6" s="1434" t="s">
        <v>1509</v>
      </c>
      <c r="J6" s="682" t="s">
        <v>673</v>
      </c>
      <c r="K6" s="682" t="s">
        <v>673</v>
      </c>
      <c r="L6" s="683">
        <v>13200</v>
      </c>
      <c r="M6" s="683">
        <v>13600</v>
      </c>
      <c r="N6" s="683">
        <v>14000</v>
      </c>
      <c r="O6" s="683">
        <v>14440</v>
      </c>
      <c r="P6" s="677" t="s">
        <v>2199</v>
      </c>
      <c r="Q6" s="504"/>
      <c r="R6" s="504"/>
      <c r="S6" s="677" t="s">
        <v>2200</v>
      </c>
      <c r="T6" s="1434"/>
      <c r="U6" s="1434"/>
    </row>
    <row r="7" spans="1:21" ht="31.5">
      <c r="A7" s="499" t="s">
        <v>1579</v>
      </c>
      <c r="B7" s="499" t="s">
        <v>1774</v>
      </c>
      <c r="C7" s="499" t="s">
        <v>25</v>
      </c>
      <c r="D7" s="499" t="s">
        <v>834</v>
      </c>
      <c r="E7" s="499" t="s">
        <v>1491</v>
      </c>
      <c r="F7" s="499" t="s">
        <v>1481</v>
      </c>
      <c r="G7" s="499" t="s">
        <v>1406</v>
      </c>
      <c r="H7" s="499" t="s">
        <v>760</v>
      </c>
      <c r="I7" s="499" t="s">
        <v>1507</v>
      </c>
      <c r="J7" s="682" t="s">
        <v>673</v>
      </c>
      <c r="K7" s="682" t="s">
        <v>673</v>
      </c>
      <c r="L7" s="682">
        <v>8800</v>
      </c>
      <c r="M7" s="682">
        <v>9070</v>
      </c>
      <c r="N7" s="682">
        <v>9330</v>
      </c>
      <c r="O7" s="682">
        <v>9630</v>
      </c>
      <c r="P7" s="675" t="s">
        <v>2201</v>
      </c>
      <c r="Q7" s="505"/>
      <c r="R7" s="505"/>
      <c r="S7" s="675" t="s">
        <v>2202</v>
      </c>
      <c r="T7" s="499"/>
      <c r="U7" s="499"/>
    </row>
    <row r="8" spans="1:21">
      <c r="A8" s="499" t="s">
        <v>1580</v>
      </c>
      <c r="B8" s="499" t="s">
        <v>1774</v>
      </c>
      <c r="C8" s="499" t="s">
        <v>25</v>
      </c>
      <c r="D8" s="499" t="s">
        <v>834</v>
      </c>
      <c r="E8" s="499" t="s">
        <v>1492</v>
      </c>
      <c r="F8" s="499" t="s">
        <v>1482</v>
      </c>
      <c r="G8" s="499" t="s">
        <v>1406</v>
      </c>
      <c r="H8" s="499" t="s">
        <v>760</v>
      </c>
      <c r="I8" s="499" t="s">
        <v>1508</v>
      </c>
      <c r="J8" s="682" t="s">
        <v>673</v>
      </c>
      <c r="K8" s="682" t="s">
        <v>673</v>
      </c>
      <c r="L8" s="682" t="s">
        <v>673</v>
      </c>
      <c r="M8" s="682" t="s">
        <v>673</v>
      </c>
      <c r="N8" s="682" t="s">
        <v>673</v>
      </c>
      <c r="O8" s="682" t="s">
        <v>673</v>
      </c>
      <c r="P8" s="675" t="s">
        <v>673</v>
      </c>
      <c r="Q8" s="505" t="s">
        <v>673</v>
      </c>
      <c r="R8" s="505" t="s">
        <v>673</v>
      </c>
      <c r="S8" s="675" t="s">
        <v>2203</v>
      </c>
      <c r="T8" s="499"/>
      <c r="U8" s="499"/>
    </row>
    <row r="9" spans="1:21" ht="31.5">
      <c r="A9" s="499" t="s">
        <v>1581</v>
      </c>
      <c r="B9" s="499" t="s">
        <v>1774</v>
      </c>
      <c r="C9" s="499" t="s">
        <v>25</v>
      </c>
      <c r="D9" s="499" t="s">
        <v>834</v>
      </c>
      <c r="E9" s="499" t="s">
        <v>1493</v>
      </c>
      <c r="F9" s="499" t="s">
        <v>1483</v>
      </c>
      <c r="G9" s="499" t="s">
        <v>1406</v>
      </c>
      <c r="H9" s="499" t="s">
        <v>844</v>
      </c>
      <c r="I9" s="499" t="s">
        <v>1507</v>
      </c>
      <c r="J9" s="682" t="s">
        <v>673</v>
      </c>
      <c r="K9" s="682" t="s">
        <v>673</v>
      </c>
      <c r="L9" s="682">
        <v>4400</v>
      </c>
      <c r="M9" s="682">
        <v>4530</v>
      </c>
      <c r="N9" s="682">
        <v>4670</v>
      </c>
      <c r="O9" s="682">
        <v>4810</v>
      </c>
      <c r="P9" s="675" t="s">
        <v>2204</v>
      </c>
      <c r="Q9" s="505"/>
      <c r="R9" s="505"/>
      <c r="S9" s="675" t="s">
        <v>2202</v>
      </c>
      <c r="T9" s="499" t="s">
        <v>1635</v>
      </c>
      <c r="U9" s="499"/>
    </row>
    <row r="10" spans="1:21">
      <c r="A10" s="499" t="s">
        <v>1582</v>
      </c>
      <c r="B10" s="499" t="s">
        <v>1774</v>
      </c>
      <c r="C10" s="499" t="s">
        <v>25</v>
      </c>
      <c r="D10" s="499" t="s">
        <v>834</v>
      </c>
      <c r="E10" s="499" t="s">
        <v>1494</v>
      </c>
      <c r="F10" s="499" t="s">
        <v>1484</v>
      </c>
      <c r="G10" s="499" t="s">
        <v>1406</v>
      </c>
      <c r="H10" s="499" t="s">
        <v>844</v>
      </c>
      <c r="I10" s="499" t="s">
        <v>1508</v>
      </c>
      <c r="J10" s="682" t="s">
        <v>673</v>
      </c>
      <c r="K10" s="682" t="s">
        <v>673</v>
      </c>
      <c r="L10" s="682" t="s">
        <v>673</v>
      </c>
      <c r="M10" s="682" t="s">
        <v>673</v>
      </c>
      <c r="N10" s="682" t="s">
        <v>673</v>
      </c>
      <c r="O10" s="682" t="s">
        <v>673</v>
      </c>
      <c r="P10" s="675" t="s">
        <v>673</v>
      </c>
      <c r="Q10" s="505" t="s">
        <v>673</v>
      </c>
      <c r="R10" s="505" t="s">
        <v>673</v>
      </c>
      <c r="S10" s="675" t="s">
        <v>2203</v>
      </c>
      <c r="T10" s="499" t="s">
        <v>1635</v>
      </c>
      <c r="U10" s="499"/>
    </row>
    <row r="11" spans="1:21" s="1442" customFormat="1" ht="31.5">
      <c r="A11" s="499" t="s">
        <v>1583</v>
      </c>
      <c r="B11" s="499" t="s">
        <v>1774</v>
      </c>
      <c r="C11" s="499" t="s">
        <v>25</v>
      </c>
      <c r="D11" s="1434" t="s">
        <v>643</v>
      </c>
      <c r="E11" s="1434" t="s">
        <v>1180</v>
      </c>
      <c r="F11" s="1434" t="s">
        <v>1562</v>
      </c>
      <c r="G11" s="1434" t="s">
        <v>1407</v>
      </c>
      <c r="H11" s="1434" t="s">
        <v>844</v>
      </c>
      <c r="I11" s="1434" t="s">
        <v>1509</v>
      </c>
      <c r="J11" s="682" t="s">
        <v>673</v>
      </c>
      <c r="K11" s="682" t="s">
        <v>673</v>
      </c>
      <c r="L11" s="683">
        <v>200</v>
      </c>
      <c r="M11" s="683">
        <v>210</v>
      </c>
      <c r="N11" s="683">
        <v>656.76308483846913</v>
      </c>
      <c r="O11" s="683">
        <v>220</v>
      </c>
      <c r="P11" s="677" t="s">
        <v>2205</v>
      </c>
      <c r="Q11" s="504"/>
      <c r="R11" s="504"/>
      <c r="S11" s="677" t="s">
        <v>2200</v>
      </c>
      <c r="T11" s="499" t="s">
        <v>1635</v>
      </c>
      <c r="U11" s="1434"/>
    </row>
    <row r="12" spans="1:21" ht="31.5">
      <c r="A12" s="499" t="s">
        <v>1584</v>
      </c>
      <c r="B12" s="499" t="s">
        <v>1774</v>
      </c>
      <c r="C12" s="499" t="s">
        <v>25</v>
      </c>
      <c r="D12" s="499" t="s">
        <v>834</v>
      </c>
      <c r="E12" s="499" t="s">
        <v>1495</v>
      </c>
      <c r="F12" s="499" t="s">
        <v>1485</v>
      </c>
      <c r="G12" s="499" t="s">
        <v>1407</v>
      </c>
      <c r="H12" s="499" t="s">
        <v>844</v>
      </c>
      <c r="I12" s="499" t="s">
        <v>1507</v>
      </c>
      <c r="J12" s="682" t="s">
        <v>673</v>
      </c>
      <c r="K12" s="682" t="s">
        <v>673</v>
      </c>
      <c r="L12" s="682">
        <v>200</v>
      </c>
      <c r="M12" s="682">
        <v>210</v>
      </c>
      <c r="N12" s="682">
        <v>656.76308483846913</v>
      </c>
      <c r="O12" s="682">
        <v>220</v>
      </c>
      <c r="P12" s="675" t="s">
        <v>2206</v>
      </c>
      <c r="Q12" s="505"/>
      <c r="R12" s="505"/>
      <c r="S12" s="675" t="s">
        <v>2202</v>
      </c>
      <c r="T12" s="499" t="s">
        <v>1635</v>
      </c>
      <c r="U12" s="499"/>
    </row>
    <row r="13" spans="1:21">
      <c r="A13" s="499" t="s">
        <v>1585</v>
      </c>
      <c r="B13" s="499" t="s">
        <v>1774</v>
      </c>
      <c r="C13" s="499" t="s">
        <v>25</v>
      </c>
      <c r="D13" s="499" t="s">
        <v>834</v>
      </c>
      <c r="E13" s="499" t="s">
        <v>1496</v>
      </c>
      <c r="F13" s="499" t="s">
        <v>1486</v>
      </c>
      <c r="G13" s="499" t="s">
        <v>1407</v>
      </c>
      <c r="H13" s="499" t="s">
        <v>844</v>
      </c>
      <c r="I13" s="499" t="s">
        <v>1508</v>
      </c>
      <c r="J13" s="682" t="s">
        <v>673</v>
      </c>
      <c r="K13" s="682" t="s">
        <v>673</v>
      </c>
      <c r="L13" s="682" t="s">
        <v>673</v>
      </c>
      <c r="M13" s="682" t="s">
        <v>673</v>
      </c>
      <c r="N13" s="682" t="s">
        <v>673</v>
      </c>
      <c r="O13" s="682" t="s">
        <v>673</v>
      </c>
      <c r="P13" s="675" t="s">
        <v>673</v>
      </c>
      <c r="Q13" s="505" t="s">
        <v>673</v>
      </c>
      <c r="R13" s="505" t="s">
        <v>673</v>
      </c>
      <c r="S13" s="675" t="s">
        <v>2203</v>
      </c>
      <c r="T13" s="499" t="s">
        <v>1635</v>
      </c>
      <c r="U13" s="499"/>
    </row>
    <row r="14" spans="1:21" s="1442" customFormat="1" ht="31.5">
      <c r="A14" s="499" t="s">
        <v>1586</v>
      </c>
      <c r="B14" s="499" t="s">
        <v>1774</v>
      </c>
      <c r="C14" s="499" t="s">
        <v>25</v>
      </c>
      <c r="D14" s="1434" t="s">
        <v>643</v>
      </c>
      <c r="E14" s="1434" t="s">
        <v>1181</v>
      </c>
      <c r="F14" s="1434" t="s">
        <v>1563</v>
      </c>
      <c r="G14" s="1434" t="s">
        <v>1408</v>
      </c>
      <c r="H14" s="1434" t="s">
        <v>1511</v>
      </c>
      <c r="I14" s="1434" t="s">
        <v>1509</v>
      </c>
      <c r="J14" s="682" t="s">
        <v>673</v>
      </c>
      <c r="K14" s="682" t="s">
        <v>673</v>
      </c>
      <c r="L14" s="683">
        <v>2480</v>
      </c>
      <c r="M14" s="683">
        <v>2550</v>
      </c>
      <c r="N14" s="683">
        <v>2630</v>
      </c>
      <c r="O14" s="683">
        <v>2710</v>
      </c>
      <c r="P14" s="677" t="s">
        <v>2207</v>
      </c>
      <c r="Q14" s="504"/>
      <c r="R14" s="504"/>
      <c r="S14" s="677" t="s">
        <v>2200</v>
      </c>
      <c r="T14" s="1434"/>
      <c r="U14" s="1434"/>
    </row>
    <row r="15" spans="1:21" ht="31.5">
      <c r="A15" s="499" t="s">
        <v>1587</v>
      </c>
      <c r="B15" s="499" t="s">
        <v>1774</v>
      </c>
      <c r="C15" s="499" t="s">
        <v>25</v>
      </c>
      <c r="D15" s="499" t="s">
        <v>834</v>
      </c>
      <c r="E15" s="499" t="s">
        <v>1497</v>
      </c>
      <c r="F15" s="499" t="s">
        <v>1487</v>
      </c>
      <c r="G15" s="499" t="s">
        <v>1408</v>
      </c>
      <c r="H15" s="499" t="s">
        <v>1179</v>
      </c>
      <c r="I15" s="499" t="s">
        <v>1507</v>
      </c>
      <c r="J15" s="682" t="s">
        <v>673</v>
      </c>
      <c r="K15" s="682" t="s">
        <v>673</v>
      </c>
      <c r="L15" s="682">
        <v>1650</v>
      </c>
      <c r="M15" s="682">
        <v>1700</v>
      </c>
      <c r="N15" s="682">
        <v>1750</v>
      </c>
      <c r="O15" s="682">
        <v>1800</v>
      </c>
      <c r="P15" s="675" t="s">
        <v>2208</v>
      </c>
      <c r="Q15" s="505"/>
      <c r="R15" s="505"/>
      <c r="S15" s="675" t="s">
        <v>2202</v>
      </c>
      <c r="T15" s="499"/>
      <c r="U15" s="499"/>
    </row>
    <row r="16" spans="1:21">
      <c r="A16" s="499" t="s">
        <v>1588</v>
      </c>
      <c r="B16" s="499" t="s">
        <v>1774</v>
      </c>
      <c r="C16" s="499" t="s">
        <v>25</v>
      </c>
      <c r="D16" s="499" t="s">
        <v>834</v>
      </c>
      <c r="E16" s="499" t="s">
        <v>1498</v>
      </c>
      <c r="F16" s="499" t="s">
        <v>1488</v>
      </c>
      <c r="G16" s="499" t="s">
        <v>1408</v>
      </c>
      <c r="H16" s="499" t="s">
        <v>1179</v>
      </c>
      <c r="I16" s="499" t="s">
        <v>1508</v>
      </c>
      <c r="J16" s="682" t="s">
        <v>673</v>
      </c>
      <c r="K16" s="682" t="s">
        <v>673</v>
      </c>
      <c r="L16" s="682" t="s">
        <v>673</v>
      </c>
      <c r="M16" s="682" t="s">
        <v>673</v>
      </c>
      <c r="N16" s="682" t="s">
        <v>673</v>
      </c>
      <c r="O16" s="682" t="s">
        <v>673</v>
      </c>
      <c r="P16" s="675" t="s">
        <v>673</v>
      </c>
      <c r="Q16" s="505" t="s">
        <v>673</v>
      </c>
      <c r="R16" s="505" t="s">
        <v>673</v>
      </c>
      <c r="S16" s="675" t="s">
        <v>2203</v>
      </c>
      <c r="T16" s="499"/>
      <c r="U16" s="499"/>
    </row>
    <row r="17" spans="1:21" ht="31.5">
      <c r="A17" s="499" t="s">
        <v>1589</v>
      </c>
      <c r="B17" s="499" t="s">
        <v>1774</v>
      </c>
      <c r="C17" s="499" t="s">
        <v>25</v>
      </c>
      <c r="D17" s="499" t="s">
        <v>834</v>
      </c>
      <c r="E17" s="499" t="s">
        <v>1499</v>
      </c>
      <c r="F17" s="499" t="s">
        <v>1489</v>
      </c>
      <c r="G17" s="499" t="s">
        <v>1408</v>
      </c>
      <c r="H17" s="499" t="s">
        <v>1146</v>
      </c>
      <c r="I17" s="499" t="s">
        <v>1507</v>
      </c>
      <c r="J17" s="682" t="s">
        <v>673</v>
      </c>
      <c r="K17" s="682" t="s">
        <v>673</v>
      </c>
      <c r="L17" s="682">
        <v>830</v>
      </c>
      <c r="M17" s="682">
        <v>850</v>
      </c>
      <c r="N17" s="682">
        <v>880</v>
      </c>
      <c r="O17" s="682">
        <v>910</v>
      </c>
      <c r="P17" s="675" t="s">
        <v>2209</v>
      </c>
      <c r="Q17" s="505"/>
      <c r="R17" s="505"/>
      <c r="S17" s="675" t="s">
        <v>2202</v>
      </c>
      <c r="T17" s="499"/>
      <c r="U17" s="499"/>
    </row>
    <row r="18" spans="1:21">
      <c r="A18" s="499" t="s">
        <v>1590</v>
      </c>
      <c r="B18" s="499" t="s">
        <v>1774</v>
      </c>
      <c r="C18" s="499" t="s">
        <v>25</v>
      </c>
      <c r="D18" s="499" t="s">
        <v>834</v>
      </c>
      <c r="E18" s="499" t="s">
        <v>1500</v>
      </c>
      <c r="F18" s="499" t="s">
        <v>1490</v>
      </c>
      <c r="G18" s="499" t="s">
        <v>1408</v>
      </c>
      <c r="H18" s="499" t="s">
        <v>1146</v>
      </c>
      <c r="I18" s="499" t="s">
        <v>1508</v>
      </c>
      <c r="J18" s="682" t="s">
        <v>673</v>
      </c>
      <c r="K18" s="682" t="s">
        <v>673</v>
      </c>
      <c r="L18" s="682" t="s">
        <v>673</v>
      </c>
      <c r="M18" s="682" t="s">
        <v>673</v>
      </c>
      <c r="N18" s="682" t="s">
        <v>673</v>
      </c>
      <c r="O18" s="682" t="s">
        <v>673</v>
      </c>
      <c r="P18" s="675" t="s">
        <v>673</v>
      </c>
      <c r="Q18" s="505" t="s">
        <v>673</v>
      </c>
      <c r="R18" s="505" t="s">
        <v>673</v>
      </c>
      <c r="S18" s="675" t="s">
        <v>2203</v>
      </c>
      <c r="T18" s="499"/>
      <c r="U18" s="499"/>
    </row>
    <row r="19" spans="1:21" s="1442" customFormat="1" ht="31.5">
      <c r="A19" s="499" t="s">
        <v>1591</v>
      </c>
      <c r="B19" s="499" t="s">
        <v>1774</v>
      </c>
      <c r="C19" s="499" t="s">
        <v>25</v>
      </c>
      <c r="D19" s="1434" t="s">
        <v>643</v>
      </c>
      <c r="E19" s="1434" t="s">
        <v>1183</v>
      </c>
      <c r="F19" s="1434" t="s">
        <v>1564</v>
      </c>
      <c r="G19" s="1434" t="s">
        <v>1296</v>
      </c>
      <c r="H19" s="1434" t="s">
        <v>1079</v>
      </c>
      <c r="I19" s="1434" t="s">
        <v>1509</v>
      </c>
      <c r="J19" s="682" t="s">
        <v>673</v>
      </c>
      <c r="K19" s="682" t="s">
        <v>673</v>
      </c>
      <c r="L19" s="683">
        <v>1460</v>
      </c>
      <c r="M19" s="683">
        <v>1510</v>
      </c>
      <c r="N19" s="683">
        <v>1550</v>
      </c>
      <c r="O19" s="683">
        <v>1600</v>
      </c>
      <c r="P19" s="677" t="s">
        <v>2210</v>
      </c>
      <c r="Q19" s="504"/>
      <c r="R19" s="504"/>
      <c r="S19" s="677" t="s">
        <v>2200</v>
      </c>
      <c r="T19" s="1434"/>
      <c r="U19" s="1434"/>
    </row>
    <row r="20" spans="1:21" ht="31.5">
      <c r="A20" s="499" t="s">
        <v>1592</v>
      </c>
      <c r="B20" s="499" t="s">
        <v>1774</v>
      </c>
      <c r="C20" s="499" t="s">
        <v>25</v>
      </c>
      <c r="D20" s="499" t="s">
        <v>834</v>
      </c>
      <c r="E20" s="499" t="s">
        <v>1501</v>
      </c>
      <c r="F20" s="499" t="s">
        <v>1485</v>
      </c>
      <c r="G20" s="499" t="s">
        <v>1296</v>
      </c>
      <c r="H20" s="499" t="s">
        <v>1079</v>
      </c>
      <c r="I20" s="499" t="s">
        <v>1507</v>
      </c>
      <c r="J20" s="682" t="s">
        <v>673</v>
      </c>
      <c r="K20" s="682" t="s">
        <v>673</v>
      </c>
      <c r="L20" s="682">
        <v>1460</v>
      </c>
      <c r="M20" s="682">
        <v>1510</v>
      </c>
      <c r="N20" s="682">
        <v>1550</v>
      </c>
      <c r="O20" s="682">
        <v>1600</v>
      </c>
      <c r="P20" s="675" t="s">
        <v>2211</v>
      </c>
      <c r="Q20" s="505"/>
      <c r="R20" s="505"/>
      <c r="S20" s="675" t="s">
        <v>2202</v>
      </c>
      <c r="T20" s="499"/>
      <c r="U20" s="499"/>
    </row>
    <row r="21" spans="1:21">
      <c r="A21" s="499" t="s">
        <v>1593</v>
      </c>
      <c r="B21" s="499" t="s">
        <v>1774</v>
      </c>
      <c r="C21" s="499" t="s">
        <v>25</v>
      </c>
      <c r="D21" s="499" t="s">
        <v>834</v>
      </c>
      <c r="E21" s="499" t="s">
        <v>1502</v>
      </c>
      <c r="F21" s="499" t="s">
        <v>1486</v>
      </c>
      <c r="G21" s="499" t="s">
        <v>1296</v>
      </c>
      <c r="H21" s="499" t="s">
        <v>1079</v>
      </c>
      <c r="I21" s="499" t="s">
        <v>1508</v>
      </c>
      <c r="J21" s="682" t="s">
        <v>673</v>
      </c>
      <c r="K21" s="682" t="s">
        <v>673</v>
      </c>
      <c r="L21" s="682" t="s">
        <v>673</v>
      </c>
      <c r="M21" s="682" t="s">
        <v>673</v>
      </c>
      <c r="N21" s="682" t="s">
        <v>673</v>
      </c>
      <c r="O21" s="682" t="s">
        <v>673</v>
      </c>
      <c r="P21" s="675" t="s">
        <v>673</v>
      </c>
      <c r="Q21" s="505" t="s">
        <v>673</v>
      </c>
      <c r="R21" s="505" t="s">
        <v>673</v>
      </c>
      <c r="S21" s="675" t="s">
        <v>2203</v>
      </c>
      <c r="T21" s="499"/>
      <c r="U21" s="499"/>
    </row>
    <row r="22" spans="1:21" s="1442" customFormat="1" ht="31.5">
      <c r="A22" s="499" t="s">
        <v>1594</v>
      </c>
      <c r="B22" s="499" t="s">
        <v>1774</v>
      </c>
      <c r="C22" s="499" t="s">
        <v>25</v>
      </c>
      <c r="D22" s="1434" t="s">
        <v>643</v>
      </c>
      <c r="E22" s="1434" t="s">
        <v>1409</v>
      </c>
      <c r="F22" s="1434" t="s">
        <v>1565</v>
      </c>
      <c r="G22" s="1434" t="s">
        <v>1410</v>
      </c>
      <c r="H22" s="1434" t="s">
        <v>968</v>
      </c>
      <c r="I22" s="1434" t="s">
        <v>1509</v>
      </c>
      <c r="J22" s="682" t="s">
        <v>673</v>
      </c>
      <c r="K22" s="682" t="s">
        <v>673</v>
      </c>
      <c r="L22" s="683">
        <v>5130</v>
      </c>
      <c r="M22" s="683">
        <v>5280</v>
      </c>
      <c r="N22" s="683">
        <v>5440</v>
      </c>
      <c r="O22" s="683">
        <v>5600</v>
      </c>
      <c r="P22" s="677" t="s">
        <v>2212</v>
      </c>
      <c r="Q22" s="504"/>
      <c r="R22" s="504"/>
      <c r="S22" s="677" t="s">
        <v>2200</v>
      </c>
      <c r="T22" s="499" t="s">
        <v>1632</v>
      </c>
      <c r="U22" s="1434"/>
    </row>
    <row r="23" spans="1:21" ht="31.5">
      <c r="A23" s="499" t="s">
        <v>1595</v>
      </c>
      <c r="B23" s="499" t="s">
        <v>1774</v>
      </c>
      <c r="C23" s="499" t="s">
        <v>25</v>
      </c>
      <c r="D23" s="499" t="s">
        <v>834</v>
      </c>
      <c r="E23" s="499" t="s">
        <v>1503</v>
      </c>
      <c r="F23" s="499" t="s">
        <v>1485</v>
      </c>
      <c r="G23" s="499" t="s">
        <v>1410</v>
      </c>
      <c r="H23" s="499" t="s">
        <v>968</v>
      </c>
      <c r="I23" s="499" t="s">
        <v>1507</v>
      </c>
      <c r="J23" s="682" t="s">
        <v>673</v>
      </c>
      <c r="K23" s="682" t="s">
        <v>673</v>
      </c>
      <c r="L23" s="682">
        <v>5130</v>
      </c>
      <c r="M23" s="682">
        <v>5280</v>
      </c>
      <c r="N23" s="682">
        <v>5440</v>
      </c>
      <c r="O23" s="682">
        <v>5600</v>
      </c>
      <c r="P23" s="675" t="s">
        <v>2213</v>
      </c>
      <c r="Q23" s="505"/>
      <c r="R23" s="505"/>
      <c r="S23" s="675" t="s">
        <v>2202</v>
      </c>
      <c r="T23" s="499"/>
      <c r="U23" s="499"/>
    </row>
    <row r="24" spans="1:21">
      <c r="A24" s="499" t="s">
        <v>1596</v>
      </c>
      <c r="B24" s="499" t="s">
        <v>1774</v>
      </c>
      <c r="C24" s="499" t="s">
        <v>25</v>
      </c>
      <c r="D24" s="499" t="s">
        <v>834</v>
      </c>
      <c r="E24" s="499" t="s">
        <v>1504</v>
      </c>
      <c r="F24" s="499" t="s">
        <v>1486</v>
      </c>
      <c r="G24" s="499" t="s">
        <v>1410</v>
      </c>
      <c r="H24" s="499" t="s">
        <v>968</v>
      </c>
      <c r="I24" s="499" t="s">
        <v>1508</v>
      </c>
      <c r="J24" s="682" t="s">
        <v>673</v>
      </c>
      <c r="K24" s="682" t="s">
        <v>673</v>
      </c>
      <c r="L24" s="682" t="s">
        <v>673</v>
      </c>
      <c r="M24" s="682" t="s">
        <v>673</v>
      </c>
      <c r="N24" s="682" t="s">
        <v>673</v>
      </c>
      <c r="O24" s="682" t="s">
        <v>673</v>
      </c>
      <c r="P24" s="675" t="s">
        <v>673</v>
      </c>
      <c r="Q24" s="505" t="s">
        <v>673</v>
      </c>
      <c r="R24" s="505" t="s">
        <v>673</v>
      </c>
      <c r="S24" s="675" t="s">
        <v>2203</v>
      </c>
      <c r="T24" s="499"/>
      <c r="U24" s="499"/>
    </row>
    <row r="25" spans="1:21" s="1442" customFormat="1" ht="31.5">
      <c r="A25" s="499" t="s">
        <v>1597</v>
      </c>
      <c r="B25" s="499" t="s">
        <v>1774</v>
      </c>
      <c r="C25" s="499" t="s">
        <v>25</v>
      </c>
      <c r="D25" s="1434" t="s">
        <v>643</v>
      </c>
      <c r="E25" s="1434" t="s">
        <v>1411</v>
      </c>
      <c r="F25" s="1434" t="s">
        <v>1566</v>
      </c>
      <c r="G25" s="1434" t="s">
        <v>1410</v>
      </c>
      <c r="H25" s="1434" t="s">
        <v>968</v>
      </c>
      <c r="I25" s="1434" t="s">
        <v>1509</v>
      </c>
      <c r="J25" s="682" t="s">
        <v>673</v>
      </c>
      <c r="K25" s="682" t="s">
        <v>673</v>
      </c>
      <c r="L25" s="683">
        <v>9070</v>
      </c>
      <c r="M25" s="683">
        <v>9340</v>
      </c>
      <c r="N25" s="683">
        <v>9620</v>
      </c>
      <c r="O25" s="683">
        <v>9910</v>
      </c>
      <c r="P25" s="677" t="s">
        <v>2214</v>
      </c>
      <c r="Q25" s="504"/>
      <c r="R25" s="504"/>
      <c r="S25" s="677" t="s">
        <v>2214</v>
      </c>
      <c r="T25" s="1434"/>
      <c r="U25" s="1434"/>
    </row>
    <row r="26" spans="1:21" ht="31.5">
      <c r="A26" s="499" t="s">
        <v>1598</v>
      </c>
      <c r="B26" s="499" t="s">
        <v>1774</v>
      </c>
      <c r="C26" s="499" t="s">
        <v>25</v>
      </c>
      <c r="D26" s="499" t="s">
        <v>834</v>
      </c>
      <c r="E26" s="499" t="s">
        <v>1505</v>
      </c>
      <c r="F26" s="499" t="s">
        <v>1485</v>
      </c>
      <c r="G26" s="499" t="s">
        <v>1410</v>
      </c>
      <c r="H26" s="499" t="s">
        <v>968</v>
      </c>
      <c r="I26" s="499" t="s">
        <v>1507</v>
      </c>
      <c r="J26" s="682" t="s">
        <v>673</v>
      </c>
      <c r="K26" s="682" t="s">
        <v>673</v>
      </c>
      <c r="L26" s="682">
        <v>9070</v>
      </c>
      <c r="M26" s="682">
        <v>9340</v>
      </c>
      <c r="N26" s="682">
        <v>9620</v>
      </c>
      <c r="O26" s="682">
        <v>9910</v>
      </c>
      <c r="P26" s="675" t="s">
        <v>2215</v>
      </c>
      <c r="Q26" s="505"/>
      <c r="R26" s="505"/>
      <c r="S26" s="675" t="s">
        <v>2215</v>
      </c>
      <c r="T26" s="499"/>
      <c r="U26" s="499"/>
    </row>
    <row r="27" spans="1:21">
      <c r="A27" s="499" t="s">
        <v>1599</v>
      </c>
      <c r="B27" s="499" t="s">
        <v>1774</v>
      </c>
      <c r="C27" s="499" t="s">
        <v>25</v>
      </c>
      <c r="D27" s="499" t="s">
        <v>834</v>
      </c>
      <c r="E27" s="499" t="s">
        <v>1506</v>
      </c>
      <c r="F27" s="499" t="s">
        <v>1486</v>
      </c>
      <c r="G27" s="499" t="s">
        <v>1410</v>
      </c>
      <c r="H27" s="499" t="s">
        <v>968</v>
      </c>
      <c r="I27" s="499" t="s">
        <v>1508</v>
      </c>
      <c r="J27" s="682" t="s">
        <v>673</v>
      </c>
      <c r="K27" s="682" t="s">
        <v>673</v>
      </c>
      <c r="L27" s="682" t="s">
        <v>673</v>
      </c>
      <c r="M27" s="682" t="s">
        <v>673</v>
      </c>
      <c r="N27" s="682" t="s">
        <v>673</v>
      </c>
      <c r="O27" s="682" t="s">
        <v>673</v>
      </c>
      <c r="P27" s="675" t="s">
        <v>673</v>
      </c>
      <c r="Q27" s="505" t="s">
        <v>673</v>
      </c>
      <c r="R27" s="505" t="s">
        <v>673</v>
      </c>
      <c r="S27" s="675" t="s">
        <v>2203</v>
      </c>
      <c r="T27" s="499"/>
      <c r="U27" s="499"/>
    </row>
    <row r="28" spans="1:21" s="1442" customFormat="1" ht="31.5">
      <c r="A28" s="499" t="s">
        <v>1600</v>
      </c>
      <c r="B28" s="499" t="s">
        <v>1774</v>
      </c>
      <c r="C28" s="499" t="s">
        <v>25</v>
      </c>
      <c r="D28" s="1434" t="s">
        <v>643</v>
      </c>
      <c r="E28" s="1434" t="s">
        <v>1412</v>
      </c>
      <c r="F28" s="1434" t="s">
        <v>1567</v>
      </c>
      <c r="G28" s="1434" t="s">
        <v>1634</v>
      </c>
      <c r="H28" s="1434" t="s">
        <v>672</v>
      </c>
      <c r="I28" s="1434" t="s">
        <v>1509</v>
      </c>
      <c r="J28" s="682" t="s">
        <v>673</v>
      </c>
      <c r="K28" s="682" t="s">
        <v>673</v>
      </c>
      <c r="L28" s="682" t="s">
        <v>673</v>
      </c>
      <c r="M28" s="682" t="s">
        <v>673</v>
      </c>
      <c r="N28" s="682" t="s">
        <v>673</v>
      </c>
      <c r="O28" s="682" t="s">
        <v>673</v>
      </c>
      <c r="P28" s="675" t="s">
        <v>673</v>
      </c>
      <c r="Q28" s="505" t="s">
        <v>673</v>
      </c>
      <c r="R28" s="505" t="s">
        <v>673</v>
      </c>
      <c r="S28" s="675" t="s">
        <v>2216</v>
      </c>
      <c r="T28" s="499" t="s">
        <v>1633</v>
      </c>
      <c r="U28" s="1434"/>
    </row>
    <row r="29" spans="1:21" ht="31.5">
      <c r="A29" s="499" t="s">
        <v>1601</v>
      </c>
      <c r="B29" s="499" t="s">
        <v>1774</v>
      </c>
      <c r="C29" s="499" t="s">
        <v>25</v>
      </c>
      <c r="D29" s="499" t="s">
        <v>834</v>
      </c>
      <c r="E29" s="499" t="s">
        <v>1469</v>
      </c>
      <c r="F29" s="499" t="s">
        <v>1569</v>
      </c>
      <c r="G29" s="499" t="s">
        <v>1634</v>
      </c>
      <c r="H29" s="499" t="s">
        <v>672</v>
      </c>
      <c r="I29" s="1435" t="s">
        <v>1509</v>
      </c>
      <c r="J29" s="682" t="s">
        <v>673</v>
      </c>
      <c r="K29" s="682" t="s">
        <v>673</v>
      </c>
      <c r="L29" s="682" t="s">
        <v>673</v>
      </c>
      <c r="M29" s="682" t="s">
        <v>673</v>
      </c>
      <c r="N29" s="682" t="s">
        <v>673</v>
      </c>
      <c r="O29" s="682" t="s">
        <v>673</v>
      </c>
      <c r="P29" s="675" t="s">
        <v>673</v>
      </c>
      <c r="Q29" s="505" t="s">
        <v>673</v>
      </c>
      <c r="R29" s="505" t="s">
        <v>673</v>
      </c>
      <c r="S29" s="675" t="s">
        <v>2217</v>
      </c>
      <c r="T29" s="499"/>
      <c r="U29" s="1435"/>
    </row>
    <row r="30" spans="1:21" ht="31.5">
      <c r="A30" s="499" t="s">
        <v>1602</v>
      </c>
      <c r="B30" s="499" t="s">
        <v>1774</v>
      </c>
      <c r="C30" s="499" t="s">
        <v>25</v>
      </c>
      <c r="D30" s="499" t="s">
        <v>834</v>
      </c>
      <c r="E30" s="499" t="s">
        <v>1470</v>
      </c>
      <c r="F30" s="499" t="s">
        <v>1570</v>
      </c>
      <c r="G30" s="499" t="s">
        <v>1471</v>
      </c>
      <c r="H30" s="499" t="s">
        <v>672</v>
      </c>
      <c r="I30" s="1435" t="s">
        <v>1509</v>
      </c>
      <c r="J30" s="682" t="s">
        <v>673</v>
      </c>
      <c r="K30" s="682" t="s">
        <v>673</v>
      </c>
      <c r="L30" s="682" t="s">
        <v>673</v>
      </c>
      <c r="M30" s="682" t="s">
        <v>673</v>
      </c>
      <c r="N30" s="682" t="s">
        <v>673</v>
      </c>
      <c r="O30" s="682" t="s">
        <v>673</v>
      </c>
      <c r="P30" s="675" t="s">
        <v>673</v>
      </c>
      <c r="Q30" s="505" t="s">
        <v>673</v>
      </c>
      <c r="R30" s="505" t="s">
        <v>673</v>
      </c>
      <c r="S30" s="675" t="s">
        <v>2217</v>
      </c>
      <c r="T30" s="499"/>
      <c r="U30" s="1435"/>
    </row>
    <row r="31" spans="1:21" s="1442" customFormat="1" ht="31.5">
      <c r="A31" s="499" t="s">
        <v>1603</v>
      </c>
      <c r="B31" s="499" t="s">
        <v>1774</v>
      </c>
      <c r="C31" s="499" t="s">
        <v>25</v>
      </c>
      <c r="D31" s="1434" t="s">
        <v>643</v>
      </c>
      <c r="E31" s="1434" t="s">
        <v>939</v>
      </c>
      <c r="F31" s="1434" t="s">
        <v>1568</v>
      </c>
      <c r="G31" s="1434" t="s">
        <v>1413</v>
      </c>
      <c r="H31" s="1434" t="s">
        <v>672</v>
      </c>
      <c r="I31" s="1434" t="s">
        <v>1509</v>
      </c>
      <c r="J31" s="682" t="s">
        <v>673</v>
      </c>
      <c r="K31" s="682" t="s">
        <v>673</v>
      </c>
      <c r="L31" s="682" t="s">
        <v>673</v>
      </c>
      <c r="M31" s="682" t="s">
        <v>673</v>
      </c>
      <c r="N31" s="682" t="s">
        <v>673</v>
      </c>
      <c r="O31" s="682" t="s">
        <v>673</v>
      </c>
      <c r="P31" s="675" t="s">
        <v>673</v>
      </c>
      <c r="Q31" s="505" t="s">
        <v>673</v>
      </c>
      <c r="R31" s="505" t="s">
        <v>673</v>
      </c>
      <c r="S31" s="675" t="s">
        <v>2216</v>
      </c>
      <c r="T31" s="499" t="s">
        <v>1551</v>
      </c>
      <c r="U31" s="1434"/>
    </row>
    <row r="32" spans="1:21" s="1442" customFormat="1" ht="47.25">
      <c r="A32" s="1434" t="s">
        <v>1604</v>
      </c>
      <c r="B32" s="1434" t="s">
        <v>1774</v>
      </c>
      <c r="C32" s="1434" t="s">
        <v>25</v>
      </c>
      <c r="D32" s="1434" t="s">
        <v>834</v>
      </c>
      <c r="E32" s="1434" t="s">
        <v>1023</v>
      </c>
      <c r="F32" s="1434" t="s">
        <v>1534</v>
      </c>
      <c r="G32" s="1434" t="s">
        <v>1414</v>
      </c>
      <c r="H32" s="1434" t="s">
        <v>672</v>
      </c>
      <c r="I32" s="1434" t="s">
        <v>1509</v>
      </c>
      <c r="J32" s="682" t="s">
        <v>673</v>
      </c>
      <c r="K32" s="682" t="s">
        <v>673</v>
      </c>
      <c r="L32" s="683">
        <v>902.53933957492666</v>
      </c>
      <c r="M32" s="683">
        <v>1049.7486603347302</v>
      </c>
      <c r="N32" s="683">
        <v>1090.8986683188609</v>
      </c>
      <c r="O32" s="683">
        <v>1223.3678774764396</v>
      </c>
      <c r="P32" s="677" t="s">
        <v>2218</v>
      </c>
      <c r="Q32" s="504" t="s">
        <v>2219</v>
      </c>
      <c r="R32" s="504"/>
      <c r="S32" s="675" t="s">
        <v>2220</v>
      </c>
      <c r="T32" s="1436"/>
      <c r="U32" s="1434"/>
    </row>
    <row r="33" spans="1:21" s="1443" customFormat="1" ht="31.5">
      <c r="A33" s="499" t="s">
        <v>1605</v>
      </c>
      <c r="B33" s="499" t="s">
        <v>1774</v>
      </c>
      <c r="C33" s="499" t="s">
        <v>25</v>
      </c>
      <c r="D33" s="499" t="s">
        <v>834</v>
      </c>
      <c r="E33" s="499" t="s">
        <v>1478</v>
      </c>
      <c r="F33" s="499" t="s">
        <v>1538</v>
      </c>
      <c r="G33" s="499" t="s">
        <v>1414</v>
      </c>
      <c r="H33" s="499" t="s">
        <v>672</v>
      </c>
      <c r="I33" s="499" t="s">
        <v>1512</v>
      </c>
      <c r="J33" s="682" t="s">
        <v>673</v>
      </c>
      <c r="K33" s="682" t="s">
        <v>673</v>
      </c>
      <c r="L33" s="682" t="s">
        <v>673</v>
      </c>
      <c r="M33" s="682" t="s">
        <v>673</v>
      </c>
      <c r="N33" s="682" t="s">
        <v>673</v>
      </c>
      <c r="O33" s="682" t="s">
        <v>673</v>
      </c>
      <c r="P33" s="675" t="s">
        <v>673</v>
      </c>
      <c r="Q33" s="505" t="s">
        <v>673</v>
      </c>
      <c r="R33" s="505" t="s">
        <v>673</v>
      </c>
      <c r="S33" s="675" t="s">
        <v>2221</v>
      </c>
      <c r="T33" s="1437"/>
      <c r="U33" s="1438"/>
    </row>
    <row r="34" spans="1:21" s="1443" customFormat="1" ht="31.5">
      <c r="A34" s="499" t="s">
        <v>1606</v>
      </c>
      <c r="B34" s="499" t="s">
        <v>1774</v>
      </c>
      <c r="C34" s="499" t="s">
        <v>25</v>
      </c>
      <c r="D34" s="499" t="s">
        <v>834</v>
      </c>
      <c r="E34" s="499" t="s">
        <v>1479</v>
      </c>
      <c r="F34" s="499" t="s">
        <v>1542</v>
      </c>
      <c r="G34" s="499" t="s">
        <v>1414</v>
      </c>
      <c r="H34" s="499" t="s">
        <v>672</v>
      </c>
      <c r="I34" s="499" t="s">
        <v>1513</v>
      </c>
      <c r="J34" s="682" t="s">
        <v>673</v>
      </c>
      <c r="K34" s="682" t="s">
        <v>673</v>
      </c>
      <c r="L34" s="682" t="s">
        <v>673</v>
      </c>
      <c r="M34" s="682" t="s">
        <v>673</v>
      </c>
      <c r="N34" s="682" t="s">
        <v>673</v>
      </c>
      <c r="O34" s="682" t="s">
        <v>673</v>
      </c>
      <c r="P34" s="675" t="s">
        <v>673</v>
      </c>
      <c r="Q34" s="505" t="s">
        <v>673</v>
      </c>
      <c r="R34" s="505" t="s">
        <v>673</v>
      </c>
      <c r="S34" s="675" t="s">
        <v>2221</v>
      </c>
      <c r="T34" s="1437"/>
      <c r="U34" s="499"/>
    </row>
    <row r="35" spans="1:21" s="1443" customFormat="1" ht="31.5">
      <c r="A35" s="499" t="s">
        <v>1607</v>
      </c>
      <c r="B35" s="499" t="s">
        <v>1774</v>
      </c>
      <c r="C35" s="499" t="s">
        <v>25</v>
      </c>
      <c r="D35" s="499" t="s">
        <v>834</v>
      </c>
      <c r="E35" s="499" t="s">
        <v>1480</v>
      </c>
      <c r="F35" s="499" t="s">
        <v>1546</v>
      </c>
      <c r="G35" s="499" t="s">
        <v>1414</v>
      </c>
      <c r="H35" s="499" t="s">
        <v>672</v>
      </c>
      <c r="I35" s="499" t="s">
        <v>1514</v>
      </c>
      <c r="J35" s="682" t="s">
        <v>673</v>
      </c>
      <c r="K35" s="682" t="s">
        <v>673</v>
      </c>
      <c r="L35" s="682" t="s">
        <v>673</v>
      </c>
      <c r="M35" s="682" t="s">
        <v>673</v>
      </c>
      <c r="N35" s="682" t="s">
        <v>673</v>
      </c>
      <c r="O35" s="682" t="s">
        <v>673</v>
      </c>
      <c r="P35" s="675" t="s">
        <v>673</v>
      </c>
      <c r="Q35" s="505" t="s">
        <v>673</v>
      </c>
      <c r="R35" s="505" t="s">
        <v>673</v>
      </c>
      <c r="S35" s="675" t="s">
        <v>2221</v>
      </c>
      <c r="T35" s="1437"/>
      <c r="U35" s="1434"/>
    </row>
    <row r="36" spans="1:21" s="1442" customFormat="1" ht="47.25">
      <c r="A36" s="1434" t="s">
        <v>1608</v>
      </c>
      <c r="B36" s="1434" t="s">
        <v>1774</v>
      </c>
      <c r="C36" s="1434" t="s">
        <v>25</v>
      </c>
      <c r="D36" s="1434" t="s">
        <v>834</v>
      </c>
      <c r="E36" s="1434" t="s">
        <v>1128</v>
      </c>
      <c r="F36" s="1434" t="s">
        <v>1535</v>
      </c>
      <c r="G36" s="1434" t="s">
        <v>694</v>
      </c>
      <c r="H36" s="1434" t="s">
        <v>672</v>
      </c>
      <c r="I36" s="1434" t="s">
        <v>1509</v>
      </c>
      <c r="J36" s="682" t="s">
        <v>673</v>
      </c>
      <c r="K36" s="682" t="s">
        <v>673</v>
      </c>
      <c r="L36" s="683">
        <v>8304097.17294</v>
      </c>
      <c r="M36" s="683">
        <v>8548900.7103000004</v>
      </c>
      <c r="N36" s="683">
        <v>8805158.0778000001</v>
      </c>
      <c r="O36" s="683">
        <v>9069069.7225799989</v>
      </c>
      <c r="P36" s="677" t="s">
        <v>2222</v>
      </c>
      <c r="Q36" s="504" t="s">
        <v>2223</v>
      </c>
      <c r="R36" s="504"/>
      <c r="S36" s="675" t="s">
        <v>2220</v>
      </c>
      <c r="T36" s="1436"/>
      <c r="U36" s="1434" t="s">
        <v>694</v>
      </c>
    </row>
    <row r="37" spans="1:21" s="1444" customFormat="1" ht="31.5">
      <c r="A37" s="499" t="s">
        <v>1609</v>
      </c>
      <c r="B37" s="499" t="s">
        <v>1774</v>
      </c>
      <c r="C37" s="499" t="s">
        <v>25</v>
      </c>
      <c r="D37" s="499" t="s">
        <v>834</v>
      </c>
      <c r="E37" s="499" t="s">
        <v>1475</v>
      </c>
      <c r="F37" s="499" t="s">
        <v>1539</v>
      </c>
      <c r="G37" s="499" t="s">
        <v>694</v>
      </c>
      <c r="H37" s="499" t="s">
        <v>672</v>
      </c>
      <c r="I37" s="499" t="s">
        <v>1512</v>
      </c>
      <c r="J37" s="682" t="s">
        <v>673</v>
      </c>
      <c r="K37" s="682" t="s">
        <v>673</v>
      </c>
      <c r="L37" s="682" t="s">
        <v>673</v>
      </c>
      <c r="M37" s="682" t="s">
        <v>673</v>
      </c>
      <c r="N37" s="682" t="s">
        <v>673</v>
      </c>
      <c r="O37" s="682" t="s">
        <v>673</v>
      </c>
      <c r="P37" s="675" t="s">
        <v>673</v>
      </c>
      <c r="Q37" s="505" t="s">
        <v>673</v>
      </c>
      <c r="R37" s="505" t="s">
        <v>673</v>
      </c>
      <c r="S37" s="675" t="s">
        <v>2221</v>
      </c>
      <c r="T37" s="1437"/>
      <c r="U37" s="499" t="s">
        <v>715</v>
      </c>
    </row>
    <row r="38" spans="1:21" s="1444" customFormat="1" ht="31.5">
      <c r="A38" s="499" t="s">
        <v>1610</v>
      </c>
      <c r="B38" s="499" t="s">
        <v>1774</v>
      </c>
      <c r="C38" s="499" t="s">
        <v>25</v>
      </c>
      <c r="D38" s="499" t="s">
        <v>834</v>
      </c>
      <c r="E38" s="499" t="s">
        <v>1476</v>
      </c>
      <c r="F38" s="499" t="s">
        <v>1543</v>
      </c>
      <c r="G38" s="499" t="s">
        <v>694</v>
      </c>
      <c r="H38" s="499" t="s">
        <v>672</v>
      </c>
      <c r="I38" s="499" t="s">
        <v>1513</v>
      </c>
      <c r="J38" s="682" t="s">
        <v>673</v>
      </c>
      <c r="K38" s="682" t="s">
        <v>673</v>
      </c>
      <c r="L38" s="682" t="s">
        <v>673</v>
      </c>
      <c r="M38" s="682" t="s">
        <v>673</v>
      </c>
      <c r="N38" s="682" t="s">
        <v>673</v>
      </c>
      <c r="O38" s="682" t="s">
        <v>673</v>
      </c>
      <c r="P38" s="675" t="s">
        <v>673</v>
      </c>
      <c r="Q38" s="505" t="s">
        <v>673</v>
      </c>
      <c r="R38" s="505" t="s">
        <v>673</v>
      </c>
      <c r="S38" s="675" t="s">
        <v>2221</v>
      </c>
      <c r="T38" s="1437"/>
      <c r="U38" s="499" t="s">
        <v>737</v>
      </c>
    </row>
    <row r="39" spans="1:21" s="1444" customFormat="1" ht="31.5">
      <c r="A39" s="499" t="s">
        <v>1611</v>
      </c>
      <c r="B39" s="499" t="s">
        <v>1774</v>
      </c>
      <c r="C39" s="499" t="s">
        <v>25</v>
      </c>
      <c r="D39" s="499" t="s">
        <v>834</v>
      </c>
      <c r="E39" s="499" t="s">
        <v>1477</v>
      </c>
      <c r="F39" s="499" t="s">
        <v>1547</v>
      </c>
      <c r="G39" s="499" t="s">
        <v>694</v>
      </c>
      <c r="H39" s="499" t="s">
        <v>672</v>
      </c>
      <c r="I39" s="499" t="s">
        <v>1514</v>
      </c>
      <c r="J39" s="682" t="s">
        <v>673</v>
      </c>
      <c r="K39" s="682" t="s">
        <v>673</v>
      </c>
      <c r="L39" s="682" t="s">
        <v>673</v>
      </c>
      <c r="M39" s="682" t="s">
        <v>673</v>
      </c>
      <c r="N39" s="682" t="s">
        <v>673</v>
      </c>
      <c r="O39" s="682" t="s">
        <v>673</v>
      </c>
      <c r="P39" s="675" t="s">
        <v>673</v>
      </c>
      <c r="Q39" s="505" t="s">
        <v>673</v>
      </c>
      <c r="R39" s="505" t="s">
        <v>673</v>
      </c>
      <c r="S39" s="675" t="s">
        <v>2221</v>
      </c>
      <c r="T39" s="1437"/>
      <c r="U39" s="1434"/>
    </row>
    <row r="40" spans="1:21" s="1442" customFormat="1" ht="47.25">
      <c r="A40" s="1434" t="s">
        <v>1612</v>
      </c>
      <c r="B40" s="1434" t="s">
        <v>1774</v>
      </c>
      <c r="C40" s="1434" t="s">
        <v>25</v>
      </c>
      <c r="D40" s="1434" t="s">
        <v>834</v>
      </c>
      <c r="E40" s="1434" t="s">
        <v>1139</v>
      </c>
      <c r="F40" s="1434" t="s">
        <v>1536</v>
      </c>
      <c r="G40" s="1434" t="s">
        <v>692</v>
      </c>
      <c r="H40" s="1434" t="s">
        <v>672</v>
      </c>
      <c r="I40" s="1434" t="s">
        <v>1509</v>
      </c>
      <c r="J40" s="682" t="s">
        <v>673</v>
      </c>
      <c r="K40" s="682" t="s">
        <v>673</v>
      </c>
      <c r="L40" s="683">
        <v>2900.7869131756361</v>
      </c>
      <c r="M40" s="683">
        <v>2986.3295969122223</v>
      </c>
      <c r="N40" s="683">
        <v>3075.8451939756674</v>
      </c>
      <c r="O40" s="683">
        <v>3168.0412060259027</v>
      </c>
      <c r="P40" s="677" t="s">
        <v>2224</v>
      </c>
      <c r="Q40" s="504" t="s">
        <v>2225</v>
      </c>
      <c r="R40" s="504"/>
      <c r="S40" s="675" t="s">
        <v>2220</v>
      </c>
      <c r="T40" s="1436"/>
      <c r="U40" s="1434" t="s">
        <v>692</v>
      </c>
    </row>
    <row r="41" spans="1:21" s="1444" customFormat="1" ht="31.5">
      <c r="A41" s="499" t="s">
        <v>1613</v>
      </c>
      <c r="B41" s="499" t="s">
        <v>1774</v>
      </c>
      <c r="C41" s="499" t="s">
        <v>25</v>
      </c>
      <c r="D41" s="499" t="s">
        <v>834</v>
      </c>
      <c r="E41" s="499" t="s">
        <v>1553</v>
      </c>
      <c r="F41" s="499" t="s">
        <v>1540</v>
      </c>
      <c r="G41" s="499" t="s">
        <v>692</v>
      </c>
      <c r="H41" s="499" t="s">
        <v>672</v>
      </c>
      <c r="I41" s="499" t="s">
        <v>1512</v>
      </c>
      <c r="J41" s="682" t="s">
        <v>673</v>
      </c>
      <c r="K41" s="682" t="s">
        <v>673</v>
      </c>
      <c r="L41" s="682" t="s">
        <v>673</v>
      </c>
      <c r="M41" s="682" t="s">
        <v>673</v>
      </c>
      <c r="N41" s="682" t="s">
        <v>673</v>
      </c>
      <c r="O41" s="682" t="s">
        <v>673</v>
      </c>
      <c r="P41" s="675" t="s">
        <v>673</v>
      </c>
      <c r="Q41" s="505" t="s">
        <v>673</v>
      </c>
      <c r="R41" s="505" t="s">
        <v>673</v>
      </c>
      <c r="S41" s="675" t="s">
        <v>2221</v>
      </c>
      <c r="T41" s="1437"/>
      <c r="U41" s="499" t="s">
        <v>711</v>
      </c>
    </row>
    <row r="42" spans="1:21" s="1444" customFormat="1" ht="31.5">
      <c r="A42" s="499" t="s">
        <v>1614</v>
      </c>
      <c r="B42" s="499" t="s">
        <v>1774</v>
      </c>
      <c r="C42" s="499" t="s">
        <v>25</v>
      </c>
      <c r="D42" s="499" t="s">
        <v>834</v>
      </c>
      <c r="E42" s="499" t="s">
        <v>1555</v>
      </c>
      <c r="F42" s="499" t="s">
        <v>1544</v>
      </c>
      <c r="G42" s="499" t="s">
        <v>692</v>
      </c>
      <c r="H42" s="499" t="s">
        <v>672</v>
      </c>
      <c r="I42" s="499" t="s">
        <v>1513</v>
      </c>
      <c r="J42" s="682" t="s">
        <v>673</v>
      </c>
      <c r="K42" s="682" t="s">
        <v>673</v>
      </c>
      <c r="L42" s="682" t="s">
        <v>673</v>
      </c>
      <c r="M42" s="682" t="s">
        <v>673</v>
      </c>
      <c r="N42" s="682" t="s">
        <v>673</v>
      </c>
      <c r="O42" s="682" t="s">
        <v>673</v>
      </c>
      <c r="P42" s="675" t="s">
        <v>673</v>
      </c>
      <c r="Q42" s="505" t="s">
        <v>673</v>
      </c>
      <c r="R42" s="505" t="s">
        <v>673</v>
      </c>
      <c r="S42" s="675" t="s">
        <v>2221</v>
      </c>
      <c r="T42" s="1437"/>
      <c r="U42" s="499" t="s">
        <v>733</v>
      </c>
    </row>
    <row r="43" spans="1:21" s="1444" customFormat="1" ht="31.5">
      <c r="A43" s="499" t="s">
        <v>1615</v>
      </c>
      <c r="B43" s="499" t="s">
        <v>1774</v>
      </c>
      <c r="C43" s="499" t="s">
        <v>25</v>
      </c>
      <c r="D43" s="499" t="s">
        <v>834</v>
      </c>
      <c r="E43" s="499" t="s">
        <v>1557</v>
      </c>
      <c r="F43" s="499" t="s">
        <v>1548</v>
      </c>
      <c r="G43" s="499" t="s">
        <v>692</v>
      </c>
      <c r="H43" s="499" t="s">
        <v>672</v>
      </c>
      <c r="I43" s="499" t="s">
        <v>1514</v>
      </c>
      <c r="J43" s="682" t="s">
        <v>673</v>
      </c>
      <c r="K43" s="682" t="s">
        <v>673</v>
      </c>
      <c r="L43" s="682" t="s">
        <v>673</v>
      </c>
      <c r="M43" s="682" t="s">
        <v>673</v>
      </c>
      <c r="N43" s="682" t="s">
        <v>673</v>
      </c>
      <c r="O43" s="682" t="s">
        <v>673</v>
      </c>
      <c r="P43" s="675" t="s">
        <v>673</v>
      </c>
      <c r="Q43" s="505" t="s">
        <v>673</v>
      </c>
      <c r="R43" s="505" t="s">
        <v>673</v>
      </c>
      <c r="S43" s="675" t="s">
        <v>2221</v>
      </c>
      <c r="T43" s="1437"/>
      <c r="U43" s="1434"/>
    </row>
    <row r="44" spans="1:21" s="1445" customFormat="1" ht="47.25">
      <c r="A44" s="1434" t="s">
        <v>1616</v>
      </c>
      <c r="B44" s="1434" t="s">
        <v>1774</v>
      </c>
      <c r="C44" s="1434" t="s">
        <v>25</v>
      </c>
      <c r="D44" s="1434" t="s">
        <v>834</v>
      </c>
      <c r="E44" s="1434" t="s">
        <v>1552</v>
      </c>
      <c r="F44" s="1434" t="s">
        <v>1537</v>
      </c>
      <c r="G44" s="1434" t="s">
        <v>696</v>
      </c>
      <c r="H44" s="1434" t="s">
        <v>672</v>
      </c>
      <c r="I44" s="1434" t="s">
        <v>1509</v>
      </c>
      <c r="J44" s="682" t="s">
        <v>673</v>
      </c>
      <c r="K44" s="682" t="s">
        <v>673</v>
      </c>
      <c r="L44" s="684">
        <v>23685.880284520754</v>
      </c>
      <c r="M44" s="684">
        <v>24394.922217418829</v>
      </c>
      <c r="N44" s="684">
        <v>25125.764509179618</v>
      </c>
      <c r="O44" s="684">
        <v>25880.997652561262</v>
      </c>
      <c r="P44" s="677" t="s">
        <v>2226</v>
      </c>
      <c r="Q44" s="504" t="s">
        <v>2227</v>
      </c>
      <c r="R44" s="506"/>
      <c r="S44" s="675" t="s">
        <v>2220</v>
      </c>
      <c r="T44" s="1439"/>
      <c r="U44" s="1434" t="s">
        <v>696</v>
      </c>
    </row>
    <row r="45" spans="1:21" s="1444" customFormat="1" ht="31.5">
      <c r="A45" s="499" t="s">
        <v>1617</v>
      </c>
      <c r="B45" s="499" t="s">
        <v>1774</v>
      </c>
      <c r="C45" s="499" t="s">
        <v>25</v>
      </c>
      <c r="D45" s="499" t="s">
        <v>834</v>
      </c>
      <c r="E45" s="499" t="s">
        <v>1554</v>
      </c>
      <c r="F45" s="499" t="s">
        <v>1541</v>
      </c>
      <c r="G45" s="499" t="s">
        <v>696</v>
      </c>
      <c r="H45" s="499" t="s">
        <v>672</v>
      </c>
      <c r="I45" s="499" t="s">
        <v>1512</v>
      </c>
      <c r="J45" s="682" t="s">
        <v>673</v>
      </c>
      <c r="K45" s="682" t="s">
        <v>673</v>
      </c>
      <c r="L45" s="682" t="s">
        <v>673</v>
      </c>
      <c r="M45" s="682" t="s">
        <v>673</v>
      </c>
      <c r="N45" s="682" t="s">
        <v>673</v>
      </c>
      <c r="O45" s="682" t="s">
        <v>673</v>
      </c>
      <c r="P45" s="675" t="s">
        <v>673</v>
      </c>
      <c r="Q45" s="505" t="s">
        <v>673</v>
      </c>
      <c r="R45" s="505" t="s">
        <v>673</v>
      </c>
      <c r="S45" s="675" t="s">
        <v>2221</v>
      </c>
      <c r="T45" s="1437"/>
      <c r="U45" s="499" t="s">
        <v>718</v>
      </c>
    </row>
    <row r="46" spans="1:21" s="1444" customFormat="1" ht="31.5">
      <c r="A46" s="499" t="s">
        <v>1618</v>
      </c>
      <c r="B46" s="499" t="s">
        <v>1774</v>
      </c>
      <c r="C46" s="499" t="s">
        <v>25</v>
      </c>
      <c r="D46" s="499" t="s">
        <v>834</v>
      </c>
      <c r="E46" s="499" t="s">
        <v>1556</v>
      </c>
      <c r="F46" s="499" t="s">
        <v>1545</v>
      </c>
      <c r="G46" s="499" t="s">
        <v>696</v>
      </c>
      <c r="H46" s="499" t="s">
        <v>672</v>
      </c>
      <c r="I46" s="499" t="s">
        <v>1513</v>
      </c>
      <c r="J46" s="682" t="s">
        <v>673</v>
      </c>
      <c r="K46" s="682" t="s">
        <v>673</v>
      </c>
      <c r="L46" s="682" t="s">
        <v>673</v>
      </c>
      <c r="M46" s="682" t="s">
        <v>673</v>
      </c>
      <c r="N46" s="682" t="s">
        <v>673</v>
      </c>
      <c r="O46" s="682" t="s">
        <v>673</v>
      </c>
      <c r="P46" s="675" t="s">
        <v>673</v>
      </c>
      <c r="Q46" s="505" t="s">
        <v>673</v>
      </c>
      <c r="R46" s="505" t="s">
        <v>673</v>
      </c>
      <c r="S46" s="675" t="s">
        <v>2221</v>
      </c>
      <c r="T46" s="1437"/>
      <c r="U46" s="499" t="s">
        <v>740</v>
      </c>
    </row>
    <row r="47" spans="1:21" s="1444" customFormat="1" ht="31.5">
      <c r="A47" s="499" t="s">
        <v>1619</v>
      </c>
      <c r="B47" s="499" t="s">
        <v>1774</v>
      </c>
      <c r="C47" s="499" t="s">
        <v>25</v>
      </c>
      <c r="D47" s="499" t="s">
        <v>834</v>
      </c>
      <c r="E47" s="499" t="s">
        <v>1558</v>
      </c>
      <c r="F47" s="499" t="s">
        <v>1549</v>
      </c>
      <c r="G47" s="499" t="s">
        <v>696</v>
      </c>
      <c r="H47" s="499" t="s">
        <v>672</v>
      </c>
      <c r="I47" s="499" t="s">
        <v>1514</v>
      </c>
      <c r="J47" s="682" t="s">
        <v>673</v>
      </c>
      <c r="K47" s="682" t="s">
        <v>673</v>
      </c>
      <c r="L47" s="682" t="s">
        <v>673</v>
      </c>
      <c r="M47" s="682" t="s">
        <v>673</v>
      </c>
      <c r="N47" s="682" t="s">
        <v>673</v>
      </c>
      <c r="O47" s="682" t="s">
        <v>673</v>
      </c>
      <c r="P47" s="675" t="s">
        <v>673</v>
      </c>
      <c r="Q47" s="505" t="s">
        <v>673</v>
      </c>
      <c r="R47" s="505" t="s">
        <v>673</v>
      </c>
      <c r="S47" s="675" t="s">
        <v>2221</v>
      </c>
      <c r="T47" s="1437"/>
      <c r="U47" s="1434"/>
    </row>
    <row r="48" spans="1:21" s="1446" customFormat="1" ht="31.5">
      <c r="A48" s="1434" t="s">
        <v>1620</v>
      </c>
      <c r="B48" s="1434" t="s">
        <v>1774</v>
      </c>
      <c r="C48" s="1434" t="s">
        <v>25</v>
      </c>
      <c r="D48" s="1434" t="s">
        <v>834</v>
      </c>
      <c r="E48" s="1434" t="s">
        <v>945</v>
      </c>
      <c r="F48" s="1434" t="s">
        <v>1474</v>
      </c>
      <c r="G48" s="1434" t="s">
        <v>1415</v>
      </c>
      <c r="H48" s="1434" t="s">
        <v>672</v>
      </c>
      <c r="I48" s="1434" t="s">
        <v>1509</v>
      </c>
      <c r="J48" s="682" t="s">
        <v>673</v>
      </c>
      <c r="K48" s="682" t="s">
        <v>673</v>
      </c>
      <c r="L48" s="682" t="s">
        <v>673</v>
      </c>
      <c r="M48" s="682" t="s">
        <v>673</v>
      </c>
      <c r="N48" s="682" t="s">
        <v>673</v>
      </c>
      <c r="O48" s="682" t="s">
        <v>673</v>
      </c>
      <c r="P48" s="675" t="s">
        <v>673</v>
      </c>
      <c r="Q48" s="505" t="s">
        <v>673</v>
      </c>
      <c r="R48" s="505" t="s">
        <v>673</v>
      </c>
      <c r="S48" s="675" t="s">
        <v>2228</v>
      </c>
      <c r="T48" s="1440"/>
      <c r="U48" s="1434"/>
    </row>
    <row r="49" spans="1:21" s="1446" customFormat="1" ht="31.5">
      <c r="A49" s="1434" t="s">
        <v>1621</v>
      </c>
      <c r="B49" s="1434" t="s">
        <v>1774</v>
      </c>
      <c r="C49" s="1434" t="s">
        <v>25</v>
      </c>
      <c r="D49" s="1434" t="s">
        <v>834</v>
      </c>
      <c r="E49" s="1434" t="s">
        <v>1559</v>
      </c>
      <c r="F49" s="1434" t="s">
        <v>1472</v>
      </c>
      <c r="G49" s="1434" t="s">
        <v>1415</v>
      </c>
      <c r="H49" s="1434" t="s">
        <v>672</v>
      </c>
      <c r="I49" s="1434" t="s">
        <v>1509</v>
      </c>
      <c r="J49" s="682" t="s">
        <v>673</v>
      </c>
      <c r="K49" s="682" t="s">
        <v>673</v>
      </c>
      <c r="L49" s="682" t="s">
        <v>673</v>
      </c>
      <c r="M49" s="682" t="s">
        <v>673</v>
      </c>
      <c r="N49" s="682" t="s">
        <v>673</v>
      </c>
      <c r="O49" s="682" t="s">
        <v>673</v>
      </c>
      <c r="P49" s="675" t="s">
        <v>673</v>
      </c>
      <c r="Q49" s="505" t="s">
        <v>673</v>
      </c>
      <c r="R49" s="505" t="s">
        <v>673</v>
      </c>
      <c r="S49" s="675" t="s">
        <v>2228</v>
      </c>
      <c r="T49" s="1440"/>
      <c r="U49" s="1434"/>
    </row>
    <row r="50" spans="1:21" s="1446" customFormat="1" ht="31.5">
      <c r="A50" s="1434" t="s">
        <v>1622</v>
      </c>
      <c r="B50" s="1434" t="s">
        <v>1774</v>
      </c>
      <c r="C50" s="1434" t="s">
        <v>25</v>
      </c>
      <c r="D50" s="1434" t="s">
        <v>834</v>
      </c>
      <c r="E50" s="1434" t="s">
        <v>1560</v>
      </c>
      <c r="F50" s="1434" t="s">
        <v>1473</v>
      </c>
      <c r="G50" s="1434" t="s">
        <v>1415</v>
      </c>
      <c r="H50" s="1434" t="s">
        <v>672</v>
      </c>
      <c r="I50" s="1434" t="s">
        <v>1509</v>
      </c>
      <c r="J50" s="682" t="s">
        <v>673</v>
      </c>
      <c r="K50" s="682" t="s">
        <v>673</v>
      </c>
      <c r="L50" s="682" t="s">
        <v>673</v>
      </c>
      <c r="M50" s="682" t="s">
        <v>673</v>
      </c>
      <c r="N50" s="682" t="s">
        <v>673</v>
      </c>
      <c r="O50" s="682" t="s">
        <v>673</v>
      </c>
      <c r="P50" s="675" t="s">
        <v>673</v>
      </c>
      <c r="Q50" s="505" t="s">
        <v>673</v>
      </c>
      <c r="R50" s="505" t="s">
        <v>673</v>
      </c>
      <c r="S50" s="675" t="s">
        <v>2228</v>
      </c>
      <c r="T50" s="1440"/>
      <c r="U50" s="1434"/>
    </row>
    <row r="51" spans="1:21" s="1442" customFormat="1" ht="47.25">
      <c r="A51" s="1434" t="s">
        <v>1623</v>
      </c>
      <c r="B51" s="1434" t="s">
        <v>1774</v>
      </c>
      <c r="C51" s="1434" t="s">
        <v>25</v>
      </c>
      <c r="D51" s="1434" t="s">
        <v>834</v>
      </c>
      <c r="E51" s="1434" t="s">
        <v>967</v>
      </c>
      <c r="F51" s="1434" t="s">
        <v>1571</v>
      </c>
      <c r="G51" s="1434" t="s">
        <v>1413</v>
      </c>
      <c r="H51" s="1434" t="s">
        <v>672</v>
      </c>
      <c r="I51" s="1434" t="s">
        <v>1509</v>
      </c>
      <c r="J51" s="682" t="s">
        <v>673</v>
      </c>
      <c r="K51" s="682" t="s">
        <v>673</v>
      </c>
      <c r="L51" s="683">
        <v>2963824.4405841664</v>
      </c>
      <c r="M51" s="683">
        <v>3111886.069806892</v>
      </c>
      <c r="N51" s="683">
        <v>3324732.9243454891</v>
      </c>
      <c r="O51" s="683">
        <v>3546258.8691025614</v>
      </c>
      <c r="P51" s="677" t="s">
        <v>2229</v>
      </c>
      <c r="Q51" s="504"/>
      <c r="R51" s="504"/>
      <c r="S51" s="675" t="s">
        <v>2230</v>
      </c>
      <c r="T51" s="1434"/>
      <c r="U51" s="1434"/>
    </row>
    <row r="52" spans="1:21">
      <c r="A52" s="499" t="s">
        <v>1624</v>
      </c>
      <c r="B52" s="499" t="s">
        <v>1774</v>
      </c>
      <c r="C52" s="499" t="s">
        <v>25</v>
      </c>
      <c r="D52" s="499" t="s">
        <v>834</v>
      </c>
      <c r="E52" s="499" t="s">
        <v>1628</v>
      </c>
      <c r="F52" s="499" t="s">
        <v>1572</v>
      </c>
      <c r="G52" s="499" t="s">
        <v>1415</v>
      </c>
      <c r="H52" s="499" t="s">
        <v>672</v>
      </c>
      <c r="I52" s="499" t="s">
        <v>1509</v>
      </c>
      <c r="J52" s="682" t="s">
        <v>673</v>
      </c>
      <c r="K52" s="682" t="s">
        <v>673</v>
      </c>
      <c r="L52" s="682" t="s">
        <v>673</v>
      </c>
      <c r="M52" s="682" t="s">
        <v>673</v>
      </c>
      <c r="N52" s="682" t="s">
        <v>673</v>
      </c>
      <c r="O52" s="682" t="s">
        <v>673</v>
      </c>
      <c r="P52" s="675" t="s">
        <v>673</v>
      </c>
      <c r="Q52" s="505" t="s">
        <v>673</v>
      </c>
      <c r="R52" s="505" t="s">
        <v>673</v>
      </c>
      <c r="S52" s="675" t="s">
        <v>2231</v>
      </c>
      <c r="T52" s="499"/>
      <c r="U52" s="499"/>
    </row>
    <row r="53" spans="1:21">
      <c r="A53" s="499" t="s">
        <v>1625</v>
      </c>
      <c r="B53" s="499" t="s">
        <v>1774</v>
      </c>
      <c r="C53" s="499" t="s">
        <v>25</v>
      </c>
      <c r="D53" s="499" t="s">
        <v>834</v>
      </c>
      <c r="E53" s="499" t="s">
        <v>1629</v>
      </c>
      <c r="F53" s="499" t="s">
        <v>1573</v>
      </c>
      <c r="G53" s="499" t="s">
        <v>1415</v>
      </c>
      <c r="H53" s="499" t="s">
        <v>672</v>
      </c>
      <c r="I53" s="499" t="s">
        <v>1509</v>
      </c>
      <c r="J53" s="682" t="s">
        <v>673</v>
      </c>
      <c r="K53" s="682" t="s">
        <v>673</v>
      </c>
      <c r="L53" s="682" t="s">
        <v>673</v>
      </c>
      <c r="M53" s="682" t="s">
        <v>673</v>
      </c>
      <c r="N53" s="682" t="s">
        <v>673</v>
      </c>
      <c r="O53" s="682" t="s">
        <v>673</v>
      </c>
      <c r="P53" s="675" t="s">
        <v>673</v>
      </c>
      <c r="Q53" s="505" t="s">
        <v>673</v>
      </c>
      <c r="R53" s="505" t="s">
        <v>673</v>
      </c>
      <c r="S53" s="675" t="s">
        <v>2231</v>
      </c>
      <c r="T53" s="499"/>
      <c r="U53" s="499"/>
    </row>
    <row r="54" spans="1:21">
      <c r="A54" s="499" t="s">
        <v>1626</v>
      </c>
      <c r="B54" s="499" t="s">
        <v>1774</v>
      </c>
      <c r="C54" s="499" t="s">
        <v>25</v>
      </c>
      <c r="D54" s="499" t="s">
        <v>834</v>
      </c>
      <c r="E54" s="499" t="s">
        <v>1630</v>
      </c>
      <c r="F54" s="499" t="s">
        <v>1574</v>
      </c>
      <c r="G54" s="499" t="s">
        <v>1415</v>
      </c>
      <c r="H54" s="499" t="s">
        <v>672</v>
      </c>
      <c r="I54" s="499" t="s">
        <v>1509</v>
      </c>
      <c r="J54" s="682" t="s">
        <v>673</v>
      </c>
      <c r="K54" s="682" t="s">
        <v>673</v>
      </c>
      <c r="L54" s="682" t="s">
        <v>673</v>
      </c>
      <c r="M54" s="682" t="s">
        <v>673</v>
      </c>
      <c r="N54" s="682" t="s">
        <v>673</v>
      </c>
      <c r="O54" s="682" t="s">
        <v>673</v>
      </c>
      <c r="P54" s="675" t="s">
        <v>673</v>
      </c>
      <c r="Q54" s="505" t="s">
        <v>673</v>
      </c>
      <c r="R54" s="505" t="s">
        <v>673</v>
      </c>
      <c r="S54" s="675" t="s">
        <v>2231</v>
      </c>
      <c r="T54" s="499"/>
      <c r="U54" s="499"/>
    </row>
    <row r="55" spans="1:21">
      <c r="A55" s="499" t="s">
        <v>1627</v>
      </c>
      <c r="B55" s="499" t="s">
        <v>1774</v>
      </c>
      <c r="C55" s="499" t="s">
        <v>25</v>
      </c>
      <c r="D55" s="499" t="s">
        <v>834</v>
      </c>
      <c r="E55" s="499" t="s">
        <v>1631</v>
      </c>
      <c r="F55" s="499" t="s">
        <v>1575</v>
      </c>
      <c r="G55" s="499" t="s">
        <v>1415</v>
      </c>
      <c r="H55" s="499" t="s">
        <v>672</v>
      </c>
      <c r="I55" s="1435" t="s">
        <v>1509</v>
      </c>
      <c r="J55" s="682" t="s">
        <v>673</v>
      </c>
      <c r="K55" s="682" t="s">
        <v>673</v>
      </c>
      <c r="L55" s="682" t="s">
        <v>673</v>
      </c>
      <c r="M55" s="682" t="s">
        <v>673</v>
      </c>
      <c r="N55" s="682" t="s">
        <v>673</v>
      </c>
      <c r="O55" s="682" t="s">
        <v>673</v>
      </c>
      <c r="P55" s="675" t="s">
        <v>673</v>
      </c>
      <c r="Q55" s="505" t="s">
        <v>673</v>
      </c>
      <c r="R55" s="505" t="s">
        <v>673</v>
      </c>
      <c r="S55" s="675" t="s">
        <v>2231</v>
      </c>
      <c r="T55" s="499"/>
      <c r="U55" s="499"/>
    </row>
    <row r="56" spans="1:21">
      <c r="J56" s="1431"/>
      <c r="K56" s="1431"/>
      <c r="L56" s="1431"/>
      <c r="M56" s="1431"/>
      <c r="N56" s="1431"/>
      <c r="O56" s="1431"/>
      <c r="P56" s="1432"/>
      <c r="Q56" s="1433"/>
      <c r="R56" s="1433"/>
      <c r="S56" s="1432"/>
    </row>
    <row r="57" spans="1:21">
      <c r="J57" s="685"/>
      <c r="K57" s="685"/>
      <c r="L57" s="685"/>
      <c r="M57" s="685"/>
      <c r="N57" s="685"/>
      <c r="O57" s="685"/>
    </row>
    <row r="58" spans="1:21">
      <c r="J58" s="685"/>
      <c r="K58" s="685"/>
      <c r="L58" s="685"/>
      <c r="M58" s="685"/>
      <c r="N58" s="685"/>
      <c r="O58" s="685"/>
    </row>
    <row r="59" spans="1:21">
      <c r="J59" s="685"/>
      <c r="K59" s="685"/>
      <c r="L59" s="685"/>
      <c r="M59" s="685"/>
      <c r="N59" s="685"/>
      <c r="O59" s="685"/>
    </row>
    <row r="60" spans="1:21">
      <c r="J60" s="685"/>
      <c r="K60" s="685"/>
      <c r="L60" s="685"/>
      <c r="M60" s="685"/>
      <c r="N60" s="685"/>
      <c r="O60" s="685"/>
    </row>
    <row r="61" spans="1:21">
      <c r="J61" s="685"/>
      <c r="K61" s="685"/>
      <c r="L61" s="685"/>
      <c r="M61" s="685"/>
      <c r="N61" s="685"/>
      <c r="O61" s="685"/>
    </row>
    <row r="62" spans="1:21">
      <c r="J62" s="685"/>
      <c r="K62" s="685"/>
      <c r="L62" s="685"/>
      <c r="M62" s="685"/>
      <c r="N62" s="685"/>
      <c r="O62" s="685"/>
    </row>
    <row r="63" spans="1:21">
      <c r="J63" s="685"/>
      <c r="K63" s="685"/>
      <c r="L63" s="685"/>
      <c r="M63" s="685"/>
      <c r="N63" s="685"/>
      <c r="O63" s="685"/>
    </row>
    <row r="64" spans="1:21">
      <c r="J64" s="685"/>
      <c r="K64" s="685"/>
      <c r="L64" s="685"/>
      <c r="M64" s="685"/>
      <c r="N64" s="685"/>
      <c r="O64" s="685"/>
    </row>
    <row r="65" spans="10:15">
      <c r="J65" s="685"/>
      <c r="K65" s="685"/>
      <c r="L65" s="685"/>
      <c r="M65" s="685"/>
      <c r="N65" s="685"/>
      <c r="O65" s="685"/>
    </row>
  </sheetData>
  <autoFilter ref="A5:U5" xr:uid="{2CCCE74F-3F1F-4B09-A398-08FF7C942094}">
    <sortState xmlns:xlrd2="http://schemas.microsoft.com/office/spreadsheetml/2017/richdata2" ref="A6:U55">
      <sortCondition ref="E5:E55"/>
    </sortState>
  </autoFilter>
  <mergeCells count="1">
    <mergeCell ref="C4:S4"/>
  </mergeCells>
  <phoneticPr fontId="198" type="noConversion"/>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0AD2F19-C339-4E76-8ED3-8DA67900FE45}">
          <x14:formula1>
            <xm:f>Sheet3!$A$2:$A$11</xm:f>
          </x14:formula1>
          <xm:sqref>H6:H13 H15:H55</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89F7D5-36C6-45D2-9D32-766458D0B172}">
  <dimension ref="A1:T64"/>
  <sheetViews>
    <sheetView workbookViewId="0">
      <pane ySplit="5" topLeftCell="A6" activePane="bottomLeft" state="frozen"/>
      <selection sqref="A1:XFD1048576"/>
      <selection pane="bottomLeft" sqref="A1:XFD1048576"/>
    </sheetView>
  </sheetViews>
  <sheetFormatPr defaultColWidth="8.875" defaultRowHeight="15.75"/>
  <cols>
    <col min="1" max="1" width="12.75" customWidth="1"/>
    <col min="2" max="2" width="20.625" customWidth="1"/>
    <col min="6" max="6" width="81.625" style="492" customWidth="1"/>
    <col min="7" max="7" width="15.75" style="491" customWidth="1"/>
    <col min="8" max="8" width="20.75" customWidth="1"/>
    <col min="9" max="9" width="17.375" customWidth="1"/>
    <col min="10" max="10" width="10.875" customWidth="1"/>
    <col min="11" max="11" width="11" customWidth="1"/>
    <col min="12" max="15" width="14.75" bestFit="1" customWidth="1"/>
    <col min="16" max="16" width="28.25" style="492" customWidth="1"/>
    <col min="17" max="17" width="23.25" style="492" customWidth="1"/>
    <col min="18" max="18" width="26.125" style="492" customWidth="1"/>
    <col min="19" max="19" width="47.375" customWidth="1"/>
    <col min="20" max="20" width="34.125" style="686" customWidth="1"/>
  </cols>
  <sheetData>
    <row r="1" spans="1:20">
      <c r="A1" s="497" t="s">
        <v>95</v>
      </c>
      <c r="B1" s="1450" t="s">
        <v>1774</v>
      </c>
      <c r="F1"/>
      <c r="G1"/>
      <c r="T1" s="492"/>
    </row>
    <row r="2" spans="1:20">
      <c r="A2" s="497" t="s">
        <v>96</v>
      </c>
      <c r="B2" s="498" t="s">
        <v>274</v>
      </c>
      <c r="F2"/>
      <c r="G2"/>
      <c r="T2" s="492"/>
    </row>
    <row r="3" spans="1:20">
      <c r="A3" s="72" t="s">
        <v>1636</v>
      </c>
      <c r="B3" s="687"/>
      <c r="F3"/>
      <c r="G3"/>
      <c r="T3" s="492"/>
    </row>
    <row r="4" spans="1:20">
      <c r="C4" s="1619" t="s">
        <v>1747</v>
      </c>
      <c r="D4" s="1619"/>
      <c r="E4" s="1619"/>
      <c r="F4" s="1619"/>
      <c r="G4" s="1619"/>
      <c r="H4" s="1619"/>
      <c r="I4" s="1619"/>
      <c r="J4" s="1619"/>
      <c r="K4" s="1619"/>
      <c r="L4" s="1619"/>
      <c r="M4" s="1619"/>
      <c r="N4" s="1619"/>
      <c r="O4" s="1619"/>
      <c r="P4" s="1619"/>
      <c r="Q4" s="1619"/>
      <c r="R4" s="1619"/>
      <c r="S4" s="1619"/>
      <c r="T4" s="492"/>
    </row>
    <row r="5" spans="1:20" ht="39">
      <c r="A5" s="508" t="s">
        <v>1518</v>
      </c>
      <c r="B5" s="508" t="s">
        <v>635</v>
      </c>
      <c r="C5" s="509" t="s">
        <v>408</v>
      </c>
      <c r="D5" s="509" t="s">
        <v>641</v>
      </c>
      <c r="E5" s="509" t="s">
        <v>1402</v>
      </c>
      <c r="F5" s="509" t="s">
        <v>1403</v>
      </c>
      <c r="G5" s="510" t="s">
        <v>1404</v>
      </c>
      <c r="H5" s="510" t="s">
        <v>1519</v>
      </c>
      <c r="I5" s="510" t="s">
        <v>1405</v>
      </c>
      <c r="J5" s="510" t="s">
        <v>1532</v>
      </c>
      <c r="K5" s="510" t="s">
        <v>1533</v>
      </c>
      <c r="L5" s="688" t="s">
        <v>658</v>
      </c>
      <c r="M5" s="689" t="s">
        <v>659</v>
      </c>
      <c r="N5" s="689" t="s">
        <v>660</v>
      </c>
      <c r="O5" s="689" t="s">
        <v>661</v>
      </c>
      <c r="P5" s="509" t="s">
        <v>662</v>
      </c>
      <c r="Q5" s="509" t="s">
        <v>663</v>
      </c>
      <c r="R5" s="509" t="s">
        <v>1515</v>
      </c>
      <c r="S5" s="509" t="s">
        <v>1550</v>
      </c>
      <c r="T5" s="510" t="s">
        <v>1516</v>
      </c>
    </row>
    <row r="6" spans="1:20" ht="31.5">
      <c r="A6" s="508" t="s">
        <v>1637</v>
      </c>
      <c r="B6" s="508" t="s">
        <v>1774</v>
      </c>
      <c r="C6" s="508" t="s">
        <v>22</v>
      </c>
      <c r="D6" s="508" t="s">
        <v>643</v>
      </c>
      <c r="E6" s="508"/>
      <c r="F6" s="1447" t="s">
        <v>1424</v>
      </c>
      <c r="G6" s="508" t="s">
        <v>1468</v>
      </c>
      <c r="H6" s="507" t="s">
        <v>2173</v>
      </c>
      <c r="I6" s="507" t="s">
        <v>1459</v>
      </c>
      <c r="J6" s="507" t="s">
        <v>673</v>
      </c>
      <c r="K6" s="507" t="s">
        <v>673</v>
      </c>
      <c r="L6" s="507" t="s">
        <v>673</v>
      </c>
      <c r="M6" s="507" t="s">
        <v>673</v>
      </c>
      <c r="N6" s="507" t="s">
        <v>673</v>
      </c>
      <c r="O6" s="507" t="s">
        <v>673</v>
      </c>
      <c r="P6" s="674" t="s">
        <v>2174</v>
      </c>
      <c r="Q6" s="674"/>
      <c r="R6" s="674"/>
      <c r="S6" s="675" t="s">
        <v>2175</v>
      </c>
      <c r="T6" s="1447" t="s">
        <v>1531</v>
      </c>
    </row>
    <row r="7" spans="1:20" s="491" customFormat="1" ht="63">
      <c r="A7" s="508" t="s">
        <v>1638</v>
      </c>
      <c r="B7" s="508" t="s">
        <v>1774</v>
      </c>
      <c r="C7" s="508" t="s">
        <v>22</v>
      </c>
      <c r="D7" s="508" t="s">
        <v>643</v>
      </c>
      <c r="E7" s="508"/>
      <c r="F7" s="1447" t="s">
        <v>1425</v>
      </c>
      <c r="G7" s="508" t="s">
        <v>1468</v>
      </c>
      <c r="H7" s="507" t="s">
        <v>2173</v>
      </c>
      <c r="I7" s="507" t="s">
        <v>1459</v>
      </c>
      <c r="J7" s="507" t="s">
        <v>673</v>
      </c>
      <c r="K7" s="507" t="s">
        <v>673</v>
      </c>
      <c r="L7" s="507">
        <v>1200</v>
      </c>
      <c r="M7" s="507">
        <v>1240</v>
      </c>
      <c r="N7" s="507">
        <v>1270</v>
      </c>
      <c r="O7" s="507">
        <v>1310</v>
      </c>
      <c r="P7" s="674" t="s">
        <v>2176</v>
      </c>
      <c r="Q7" s="674"/>
      <c r="R7" s="674" t="s">
        <v>2177</v>
      </c>
      <c r="S7" s="675" t="s">
        <v>2178</v>
      </c>
      <c r="T7" s="1447" t="s">
        <v>1531</v>
      </c>
    </row>
    <row r="8" spans="1:20" ht="47.25">
      <c r="A8" s="508" t="s">
        <v>1639</v>
      </c>
      <c r="B8" s="508" t="s">
        <v>1774</v>
      </c>
      <c r="C8" s="508" t="s">
        <v>22</v>
      </c>
      <c r="D8" s="508" t="s">
        <v>643</v>
      </c>
      <c r="E8" s="508"/>
      <c r="F8" s="1447" t="s">
        <v>1426</v>
      </c>
      <c r="G8" s="508" t="s">
        <v>805</v>
      </c>
      <c r="H8" s="507" t="s">
        <v>2173</v>
      </c>
      <c r="I8" s="507" t="s">
        <v>1459</v>
      </c>
      <c r="J8" s="507" t="s">
        <v>673</v>
      </c>
      <c r="K8" s="507" t="s">
        <v>673</v>
      </c>
      <c r="L8" s="507" t="s">
        <v>673</v>
      </c>
      <c r="M8" s="507" t="s">
        <v>673</v>
      </c>
      <c r="N8" s="507" t="s">
        <v>673</v>
      </c>
      <c r="O8" s="507" t="s">
        <v>673</v>
      </c>
      <c r="P8" s="674" t="s">
        <v>1460</v>
      </c>
      <c r="Q8" s="674" t="s">
        <v>673</v>
      </c>
      <c r="R8" s="674" t="s">
        <v>673</v>
      </c>
      <c r="S8" s="675" t="s">
        <v>2179</v>
      </c>
      <c r="T8" s="1447" t="s">
        <v>1528</v>
      </c>
    </row>
    <row r="9" spans="1:20" ht="47.25">
      <c r="A9" s="508" t="s">
        <v>1640</v>
      </c>
      <c r="B9" s="508" t="s">
        <v>1774</v>
      </c>
      <c r="C9" s="508" t="s">
        <v>22</v>
      </c>
      <c r="D9" s="508" t="s">
        <v>643</v>
      </c>
      <c r="E9" s="508"/>
      <c r="F9" s="1447" t="s">
        <v>1427</v>
      </c>
      <c r="G9" s="508" t="s">
        <v>805</v>
      </c>
      <c r="H9" s="507" t="s">
        <v>2173</v>
      </c>
      <c r="I9" s="507" t="s">
        <v>1459</v>
      </c>
      <c r="J9" s="507" t="s">
        <v>673</v>
      </c>
      <c r="K9" s="507" t="s">
        <v>673</v>
      </c>
      <c r="L9" s="507" t="s">
        <v>673</v>
      </c>
      <c r="M9" s="507" t="s">
        <v>673</v>
      </c>
      <c r="N9" s="507" t="s">
        <v>673</v>
      </c>
      <c r="O9" s="507" t="s">
        <v>673</v>
      </c>
      <c r="P9" s="674" t="s">
        <v>1460</v>
      </c>
      <c r="Q9" s="674" t="s">
        <v>673</v>
      </c>
      <c r="R9" s="674" t="s">
        <v>673</v>
      </c>
      <c r="S9" s="675" t="s">
        <v>2179</v>
      </c>
      <c r="T9" s="1447" t="s">
        <v>1528</v>
      </c>
    </row>
    <row r="10" spans="1:20" ht="47.25">
      <c r="A10" s="508" t="s">
        <v>1641</v>
      </c>
      <c r="B10" s="508" t="s">
        <v>1774</v>
      </c>
      <c r="C10" s="508" t="s">
        <v>22</v>
      </c>
      <c r="D10" s="508" t="s">
        <v>643</v>
      </c>
      <c r="E10" s="508"/>
      <c r="F10" s="1447" t="s">
        <v>1428</v>
      </c>
      <c r="G10" s="508" t="s">
        <v>805</v>
      </c>
      <c r="H10" s="507" t="s">
        <v>2173</v>
      </c>
      <c r="I10" s="507" t="s">
        <v>1459</v>
      </c>
      <c r="J10" s="507" t="s">
        <v>673</v>
      </c>
      <c r="K10" s="507" t="s">
        <v>673</v>
      </c>
      <c r="L10" s="507" t="s">
        <v>673</v>
      </c>
      <c r="M10" s="507" t="s">
        <v>673</v>
      </c>
      <c r="N10" s="507" t="s">
        <v>673</v>
      </c>
      <c r="O10" s="507" t="s">
        <v>673</v>
      </c>
      <c r="P10" s="674" t="s">
        <v>1460</v>
      </c>
      <c r="Q10" s="674" t="s">
        <v>673</v>
      </c>
      <c r="R10" s="674" t="s">
        <v>673</v>
      </c>
      <c r="S10" s="675" t="s">
        <v>2179</v>
      </c>
      <c r="T10" s="1447" t="s">
        <v>1528</v>
      </c>
    </row>
    <row r="11" spans="1:20" ht="47.25">
      <c r="A11" s="508" t="s">
        <v>1642</v>
      </c>
      <c r="B11" s="508" t="s">
        <v>1774</v>
      </c>
      <c r="C11" s="508" t="s">
        <v>22</v>
      </c>
      <c r="D11" s="508" t="s">
        <v>643</v>
      </c>
      <c r="E11" s="508"/>
      <c r="F11" s="1447" t="s">
        <v>1429</v>
      </c>
      <c r="G11" s="508" t="s">
        <v>805</v>
      </c>
      <c r="H11" s="507" t="s">
        <v>2173</v>
      </c>
      <c r="I11" s="507" t="s">
        <v>1459</v>
      </c>
      <c r="J11" s="507" t="s">
        <v>673</v>
      </c>
      <c r="K11" s="507" t="s">
        <v>673</v>
      </c>
      <c r="L11" s="507" t="s">
        <v>673</v>
      </c>
      <c r="M11" s="507" t="s">
        <v>673</v>
      </c>
      <c r="N11" s="507" t="s">
        <v>673</v>
      </c>
      <c r="O11" s="507" t="s">
        <v>673</v>
      </c>
      <c r="P11" s="674" t="s">
        <v>1460</v>
      </c>
      <c r="Q11" s="674" t="s">
        <v>673</v>
      </c>
      <c r="R11" s="674" t="s">
        <v>673</v>
      </c>
      <c r="S11" s="675" t="s">
        <v>2179</v>
      </c>
      <c r="T11" s="1447" t="s">
        <v>1528</v>
      </c>
    </row>
    <row r="12" spans="1:20" s="263" customFormat="1" ht="47.25">
      <c r="A12" s="508" t="s">
        <v>1643</v>
      </c>
      <c r="B12" s="508" t="s">
        <v>1774</v>
      </c>
      <c r="C12" s="508" t="s">
        <v>22</v>
      </c>
      <c r="D12" s="508" t="s">
        <v>643</v>
      </c>
      <c r="E12" s="508"/>
      <c r="F12" s="1447" t="s">
        <v>1430</v>
      </c>
      <c r="G12" s="508" t="s">
        <v>805</v>
      </c>
      <c r="H12" s="507" t="s">
        <v>2173</v>
      </c>
      <c r="I12" s="507" t="s">
        <v>1459</v>
      </c>
      <c r="J12" s="507" t="s">
        <v>673</v>
      </c>
      <c r="K12" s="507" t="s">
        <v>673</v>
      </c>
      <c r="L12" s="507" t="s">
        <v>673</v>
      </c>
      <c r="M12" s="507" t="s">
        <v>673</v>
      </c>
      <c r="N12" s="507" t="s">
        <v>673</v>
      </c>
      <c r="O12" s="507" t="s">
        <v>673</v>
      </c>
      <c r="P12" s="674" t="s">
        <v>1460</v>
      </c>
      <c r="Q12" s="674" t="s">
        <v>673</v>
      </c>
      <c r="R12" s="674" t="s">
        <v>673</v>
      </c>
      <c r="S12" s="675" t="s">
        <v>2179</v>
      </c>
      <c r="T12" s="1447" t="s">
        <v>1528</v>
      </c>
    </row>
    <row r="13" spans="1:20" ht="31.5">
      <c r="A13" s="508">
        <v>301</v>
      </c>
      <c r="B13" s="508" t="s">
        <v>1774</v>
      </c>
      <c r="C13" s="508" t="s">
        <v>1252</v>
      </c>
      <c r="D13" s="508" t="s">
        <v>643</v>
      </c>
      <c r="E13" s="508" t="s">
        <v>1249</v>
      </c>
      <c r="F13" s="1447" t="s">
        <v>1251</v>
      </c>
      <c r="G13" s="508" t="s">
        <v>1200</v>
      </c>
      <c r="H13" s="507" t="s">
        <v>673</v>
      </c>
      <c r="I13" s="507" t="s">
        <v>673</v>
      </c>
      <c r="J13" s="507" t="s">
        <v>673</v>
      </c>
      <c r="K13" s="507" t="s">
        <v>673</v>
      </c>
      <c r="L13" s="507" t="s">
        <v>673</v>
      </c>
      <c r="M13" s="507" t="s">
        <v>673</v>
      </c>
      <c r="N13" s="507" t="s">
        <v>673</v>
      </c>
      <c r="O13" s="507" t="s">
        <v>673</v>
      </c>
      <c r="P13" s="674" t="s">
        <v>673</v>
      </c>
      <c r="Q13" s="674" t="s">
        <v>673</v>
      </c>
      <c r="R13" s="674" t="s">
        <v>673</v>
      </c>
      <c r="S13" s="505" t="s">
        <v>2180</v>
      </c>
      <c r="T13" s="1447" t="s">
        <v>1674</v>
      </c>
    </row>
    <row r="14" spans="1:20">
      <c r="A14" s="508">
        <v>302</v>
      </c>
      <c r="B14" s="508" t="s">
        <v>1774</v>
      </c>
      <c r="C14" s="508" t="s">
        <v>1252</v>
      </c>
      <c r="D14" s="508" t="s">
        <v>643</v>
      </c>
      <c r="E14" s="508" t="s">
        <v>1256</v>
      </c>
      <c r="F14" s="1447" t="s">
        <v>1258</v>
      </c>
      <c r="G14" s="508" t="s">
        <v>1200</v>
      </c>
      <c r="H14" s="507" t="s">
        <v>673</v>
      </c>
      <c r="I14" s="507" t="s">
        <v>673</v>
      </c>
      <c r="J14" s="507" t="s">
        <v>673</v>
      </c>
      <c r="K14" s="507" t="s">
        <v>673</v>
      </c>
      <c r="L14" s="507" t="s">
        <v>673</v>
      </c>
      <c r="M14" s="507" t="s">
        <v>673</v>
      </c>
      <c r="N14" s="507" t="s">
        <v>673</v>
      </c>
      <c r="O14" s="507" t="s">
        <v>673</v>
      </c>
      <c r="P14" s="674" t="s">
        <v>673</v>
      </c>
      <c r="Q14" s="674" t="s">
        <v>673</v>
      </c>
      <c r="R14" s="674" t="s">
        <v>673</v>
      </c>
      <c r="S14" s="505" t="s">
        <v>2180</v>
      </c>
      <c r="T14" s="1447" t="s">
        <v>1674</v>
      </c>
    </row>
    <row r="15" spans="1:20">
      <c r="A15" s="508">
        <v>303</v>
      </c>
      <c r="B15" s="508" t="s">
        <v>1774</v>
      </c>
      <c r="C15" s="508" t="s">
        <v>1252</v>
      </c>
      <c r="D15" s="508" t="s">
        <v>643</v>
      </c>
      <c r="E15" s="508" t="s">
        <v>1256</v>
      </c>
      <c r="F15" s="1447" t="s">
        <v>1263</v>
      </c>
      <c r="G15" s="508" t="s">
        <v>1262</v>
      </c>
      <c r="H15" s="507" t="s">
        <v>673</v>
      </c>
      <c r="I15" s="507" t="s">
        <v>673</v>
      </c>
      <c r="J15" s="507" t="s">
        <v>673</v>
      </c>
      <c r="K15" s="507" t="s">
        <v>673</v>
      </c>
      <c r="L15" s="507" t="s">
        <v>673</v>
      </c>
      <c r="M15" s="507" t="s">
        <v>673</v>
      </c>
      <c r="N15" s="507" t="s">
        <v>673</v>
      </c>
      <c r="O15" s="507" t="s">
        <v>673</v>
      </c>
      <c r="P15" s="674" t="s">
        <v>673</v>
      </c>
      <c r="Q15" s="674" t="s">
        <v>673</v>
      </c>
      <c r="R15" s="674" t="s">
        <v>673</v>
      </c>
      <c r="S15" s="505" t="s">
        <v>2180</v>
      </c>
      <c r="T15" s="1447" t="s">
        <v>1674</v>
      </c>
    </row>
    <row r="16" spans="1:20" ht="31.5">
      <c r="A16" s="508">
        <v>304</v>
      </c>
      <c r="B16" s="508" t="s">
        <v>1774</v>
      </c>
      <c r="C16" s="508" t="s">
        <v>1252</v>
      </c>
      <c r="D16" s="508" t="s">
        <v>643</v>
      </c>
      <c r="E16" s="508" t="s">
        <v>1267</v>
      </c>
      <c r="F16" s="1447" t="s">
        <v>1269</v>
      </c>
      <c r="G16" s="508" t="s">
        <v>1262</v>
      </c>
      <c r="H16" s="507" t="s">
        <v>673</v>
      </c>
      <c r="I16" s="507" t="s">
        <v>673</v>
      </c>
      <c r="J16" s="507" t="s">
        <v>673</v>
      </c>
      <c r="K16" s="507" t="s">
        <v>673</v>
      </c>
      <c r="L16" s="507" t="s">
        <v>673</v>
      </c>
      <c r="M16" s="507" t="s">
        <v>673</v>
      </c>
      <c r="N16" s="507" t="s">
        <v>673</v>
      </c>
      <c r="O16" s="507" t="s">
        <v>673</v>
      </c>
      <c r="P16" s="674" t="s">
        <v>673</v>
      </c>
      <c r="Q16" s="674" t="s">
        <v>673</v>
      </c>
      <c r="R16" s="674" t="s">
        <v>673</v>
      </c>
      <c r="S16" s="505" t="s">
        <v>2180</v>
      </c>
      <c r="T16" s="1447" t="s">
        <v>1674</v>
      </c>
    </row>
    <row r="17" spans="1:20" ht="31.5">
      <c r="A17" s="508">
        <v>305</v>
      </c>
      <c r="B17" s="508" t="s">
        <v>1774</v>
      </c>
      <c r="C17" s="508" t="s">
        <v>1252</v>
      </c>
      <c r="D17" s="508" t="s">
        <v>643</v>
      </c>
      <c r="E17" s="508" t="s">
        <v>1267</v>
      </c>
      <c r="F17" s="1447" t="s">
        <v>1431</v>
      </c>
      <c r="G17" s="508" t="s">
        <v>1262</v>
      </c>
      <c r="H17" s="507" t="s">
        <v>673</v>
      </c>
      <c r="I17" s="507" t="s">
        <v>673</v>
      </c>
      <c r="J17" s="507" t="s">
        <v>673</v>
      </c>
      <c r="K17" s="507" t="s">
        <v>673</v>
      </c>
      <c r="L17" s="507" t="s">
        <v>673</v>
      </c>
      <c r="M17" s="507" t="s">
        <v>673</v>
      </c>
      <c r="N17" s="507" t="s">
        <v>673</v>
      </c>
      <c r="O17" s="507" t="s">
        <v>673</v>
      </c>
      <c r="P17" s="674" t="s">
        <v>673</v>
      </c>
      <c r="Q17" s="674" t="s">
        <v>673</v>
      </c>
      <c r="R17" s="674" t="s">
        <v>673</v>
      </c>
      <c r="S17" s="505" t="s">
        <v>2180</v>
      </c>
      <c r="T17" s="1447" t="s">
        <v>1674</v>
      </c>
    </row>
    <row r="18" spans="1:20" ht="31.5">
      <c r="A18" s="508">
        <v>306</v>
      </c>
      <c r="B18" s="508" t="s">
        <v>1774</v>
      </c>
      <c r="C18" s="508" t="s">
        <v>1252</v>
      </c>
      <c r="D18" s="508" t="s">
        <v>643</v>
      </c>
      <c r="E18" s="508" t="s">
        <v>1276</v>
      </c>
      <c r="F18" s="1447" t="s">
        <v>1277</v>
      </c>
      <c r="G18" s="508" t="s">
        <v>1200</v>
      </c>
      <c r="H18" s="507" t="s">
        <v>673</v>
      </c>
      <c r="I18" s="507" t="s">
        <v>673</v>
      </c>
      <c r="J18" s="507" t="s">
        <v>673</v>
      </c>
      <c r="K18" s="507" t="s">
        <v>673</v>
      </c>
      <c r="L18" s="507" t="s">
        <v>673</v>
      </c>
      <c r="M18" s="507" t="s">
        <v>673</v>
      </c>
      <c r="N18" s="507" t="s">
        <v>673</v>
      </c>
      <c r="O18" s="507" t="s">
        <v>673</v>
      </c>
      <c r="P18" s="674" t="s">
        <v>673</v>
      </c>
      <c r="Q18" s="674" t="s">
        <v>673</v>
      </c>
      <c r="R18" s="674" t="s">
        <v>673</v>
      </c>
      <c r="S18" s="505" t="s">
        <v>2180</v>
      </c>
      <c r="T18" s="1447" t="s">
        <v>1674</v>
      </c>
    </row>
    <row r="19" spans="1:20" ht="47.25">
      <c r="A19" s="508" t="s">
        <v>1644</v>
      </c>
      <c r="B19" s="508" t="s">
        <v>1774</v>
      </c>
      <c r="C19" s="508" t="s">
        <v>22</v>
      </c>
      <c r="D19" s="508" t="s">
        <v>643</v>
      </c>
      <c r="E19" s="508"/>
      <c r="F19" s="1447" t="s">
        <v>1432</v>
      </c>
      <c r="G19" s="508" t="s">
        <v>1200</v>
      </c>
      <c r="H19" s="507" t="s">
        <v>2173</v>
      </c>
      <c r="I19" s="507" t="s">
        <v>2181</v>
      </c>
      <c r="J19" s="507" t="s">
        <v>673</v>
      </c>
      <c r="K19" s="507" t="s">
        <v>673</v>
      </c>
      <c r="L19" s="507" t="s">
        <v>673</v>
      </c>
      <c r="M19" s="507" t="s">
        <v>673</v>
      </c>
      <c r="N19" s="507" t="s">
        <v>673</v>
      </c>
      <c r="O19" s="507" t="s">
        <v>673</v>
      </c>
      <c r="P19" s="674" t="s">
        <v>2182</v>
      </c>
      <c r="Q19" s="674"/>
      <c r="R19" s="674"/>
      <c r="S19" s="675" t="s">
        <v>2183</v>
      </c>
      <c r="T19" s="1447" t="s">
        <v>1674</v>
      </c>
    </row>
    <row r="20" spans="1:20" ht="47.25">
      <c r="A20" s="508" t="s">
        <v>1645</v>
      </c>
      <c r="B20" s="508" t="s">
        <v>1774</v>
      </c>
      <c r="C20" s="508" t="s">
        <v>22</v>
      </c>
      <c r="D20" s="508" t="s">
        <v>643</v>
      </c>
      <c r="E20" s="508"/>
      <c r="F20" s="1447" t="s">
        <v>1433</v>
      </c>
      <c r="G20" s="508" t="s">
        <v>805</v>
      </c>
      <c r="H20" s="507" t="s">
        <v>21</v>
      </c>
      <c r="I20" s="507" t="s">
        <v>1461</v>
      </c>
      <c r="J20" s="507" t="s">
        <v>673</v>
      </c>
      <c r="K20" s="507" t="s">
        <v>673</v>
      </c>
      <c r="L20" s="507" t="s">
        <v>673</v>
      </c>
      <c r="M20" s="507" t="s">
        <v>673</v>
      </c>
      <c r="N20" s="507" t="s">
        <v>673</v>
      </c>
      <c r="O20" s="507" t="s">
        <v>673</v>
      </c>
      <c r="P20" s="674" t="s">
        <v>1460</v>
      </c>
      <c r="Q20" s="674" t="s">
        <v>673</v>
      </c>
      <c r="R20" s="674" t="s">
        <v>673</v>
      </c>
      <c r="S20" s="675" t="s">
        <v>2179</v>
      </c>
      <c r="T20" s="1447" t="s">
        <v>662</v>
      </c>
    </row>
    <row r="21" spans="1:20" ht="47.25">
      <c r="A21" s="508" t="s">
        <v>1646</v>
      </c>
      <c r="B21" s="508" t="s">
        <v>1774</v>
      </c>
      <c r="C21" s="508" t="s">
        <v>22</v>
      </c>
      <c r="D21" s="508" t="s">
        <v>643</v>
      </c>
      <c r="E21" s="508"/>
      <c r="F21" s="1447" t="s">
        <v>1434</v>
      </c>
      <c r="G21" s="508" t="s">
        <v>805</v>
      </c>
      <c r="H21" s="507" t="s">
        <v>21</v>
      </c>
      <c r="I21" s="507" t="s">
        <v>1461</v>
      </c>
      <c r="J21" s="507" t="s">
        <v>673</v>
      </c>
      <c r="K21" s="507" t="s">
        <v>673</v>
      </c>
      <c r="L21" s="507" t="s">
        <v>673</v>
      </c>
      <c r="M21" s="507" t="s">
        <v>673</v>
      </c>
      <c r="N21" s="507" t="s">
        <v>673</v>
      </c>
      <c r="O21" s="507" t="s">
        <v>673</v>
      </c>
      <c r="P21" s="674" t="s">
        <v>1460</v>
      </c>
      <c r="Q21" s="674" t="s">
        <v>673</v>
      </c>
      <c r="R21" s="674" t="s">
        <v>673</v>
      </c>
      <c r="S21" s="675" t="s">
        <v>2179</v>
      </c>
      <c r="T21" s="1447" t="s">
        <v>662</v>
      </c>
    </row>
    <row r="22" spans="1:20" ht="47.25">
      <c r="A22" s="508" t="s">
        <v>1647</v>
      </c>
      <c r="B22" s="508" t="s">
        <v>1774</v>
      </c>
      <c r="C22" s="508" t="s">
        <v>22</v>
      </c>
      <c r="D22" s="508" t="s">
        <v>643</v>
      </c>
      <c r="E22" s="508"/>
      <c r="F22" s="1447" t="s">
        <v>1435</v>
      </c>
      <c r="G22" s="508" t="s">
        <v>805</v>
      </c>
      <c r="H22" s="507" t="s">
        <v>21</v>
      </c>
      <c r="I22" s="507" t="s">
        <v>1461</v>
      </c>
      <c r="J22" s="507" t="s">
        <v>673</v>
      </c>
      <c r="K22" s="507" t="s">
        <v>673</v>
      </c>
      <c r="L22" s="507" t="s">
        <v>673</v>
      </c>
      <c r="M22" s="507" t="s">
        <v>673</v>
      </c>
      <c r="N22" s="507" t="s">
        <v>673</v>
      </c>
      <c r="O22" s="507" t="s">
        <v>673</v>
      </c>
      <c r="P22" s="674" t="s">
        <v>1460</v>
      </c>
      <c r="Q22" s="674" t="s">
        <v>673</v>
      </c>
      <c r="R22" s="674" t="s">
        <v>673</v>
      </c>
      <c r="S22" s="675" t="s">
        <v>2179</v>
      </c>
      <c r="T22" s="1447" t="s">
        <v>662</v>
      </c>
    </row>
    <row r="23" spans="1:20" ht="47.25">
      <c r="A23" s="508" t="s">
        <v>1648</v>
      </c>
      <c r="B23" s="508" t="s">
        <v>1774</v>
      </c>
      <c r="C23" s="508" t="s">
        <v>22</v>
      </c>
      <c r="D23" s="508" t="s">
        <v>643</v>
      </c>
      <c r="E23" s="508"/>
      <c r="F23" s="1447" t="s">
        <v>1436</v>
      </c>
      <c r="G23" s="508" t="s">
        <v>805</v>
      </c>
      <c r="H23" s="507" t="s">
        <v>21</v>
      </c>
      <c r="I23" s="507" t="s">
        <v>1461</v>
      </c>
      <c r="J23" s="507" t="s">
        <v>673</v>
      </c>
      <c r="K23" s="507" t="s">
        <v>673</v>
      </c>
      <c r="L23" s="507" t="s">
        <v>673</v>
      </c>
      <c r="M23" s="507" t="s">
        <v>673</v>
      </c>
      <c r="N23" s="507" t="s">
        <v>673</v>
      </c>
      <c r="O23" s="507" t="s">
        <v>673</v>
      </c>
      <c r="P23" s="674" t="s">
        <v>1460</v>
      </c>
      <c r="Q23" s="674" t="s">
        <v>673</v>
      </c>
      <c r="R23" s="674" t="s">
        <v>673</v>
      </c>
      <c r="S23" s="675" t="s">
        <v>2179</v>
      </c>
      <c r="T23" s="1447" t="s">
        <v>662</v>
      </c>
    </row>
    <row r="24" spans="1:20" ht="47.25">
      <c r="A24" s="508" t="s">
        <v>1649</v>
      </c>
      <c r="B24" s="508" t="s">
        <v>1774</v>
      </c>
      <c r="C24" s="508" t="s">
        <v>22</v>
      </c>
      <c r="D24" s="508" t="s">
        <v>643</v>
      </c>
      <c r="E24" s="508"/>
      <c r="F24" s="1447" t="s">
        <v>1437</v>
      </c>
      <c r="G24" s="508" t="s">
        <v>805</v>
      </c>
      <c r="H24" s="507" t="s">
        <v>21</v>
      </c>
      <c r="I24" s="507" t="s">
        <v>1461</v>
      </c>
      <c r="J24" s="507" t="s">
        <v>673</v>
      </c>
      <c r="K24" s="507" t="s">
        <v>673</v>
      </c>
      <c r="L24" s="507" t="s">
        <v>673</v>
      </c>
      <c r="M24" s="507" t="s">
        <v>673</v>
      </c>
      <c r="N24" s="507" t="s">
        <v>673</v>
      </c>
      <c r="O24" s="507" t="s">
        <v>673</v>
      </c>
      <c r="P24" s="674" t="s">
        <v>1460</v>
      </c>
      <c r="Q24" s="674" t="s">
        <v>673</v>
      </c>
      <c r="R24" s="674" t="s">
        <v>673</v>
      </c>
      <c r="S24" s="675" t="s">
        <v>2179</v>
      </c>
      <c r="T24" s="1447" t="s">
        <v>662</v>
      </c>
    </row>
    <row r="25" spans="1:20" ht="47.25">
      <c r="A25" s="508" t="s">
        <v>1650</v>
      </c>
      <c r="B25" s="508" t="s">
        <v>1774</v>
      </c>
      <c r="C25" s="508" t="s">
        <v>22</v>
      </c>
      <c r="D25" s="508" t="s">
        <v>643</v>
      </c>
      <c r="E25" s="508"/>
      <c r="F25" s="1447" t="s">
        <v>1438</v>
      </c>
      <c r="G25" s="508" t="s">
        <v>805</v>
      </c>
      <c r="H25" s="507" t="s">
        <v>21</v>
      </c>
      <c r="I25" s="507" t="s">
        <v>1461</v>
      </c>
      <c r="J25" s="507" t="s">
        <v>673</v>
      </c>
      <c r="K25" s="507" t="s">
        <v>673</v>
      </c>
      <c r="L25" s="507" t="s">
        <v>673</v>
      </c>
      <c r="M25" s="507" t="s">
        <v>673</v>
      </c>
      <c r="N25" s="507" t="s">
        <v>673</v>
      </c>
      <c r="O25" s="507" t="s">
        <v>673</v>
      </c>
      <c r="P25" s="674" t="s">
        <v>1460</v>
      </c>
      <c r="Q25" s="674" t="s">
        <v>673</v>
      </c>
      <c r="R25" s="674" t="s">
        <v>673</v>
      </c>
      <c r="S25" s="675" t="s">
        <v>2179</v>
      </c>
      <c r="T25" s="1447" t="s">
        <v>662</v>
      </c>
    </row>
    <row r="26" spans="1:20" ht="47.25">
      <c r="A26" s="508" t="s">
        <v>1651</v>
      </c>
      <c r="B26" s="508" t="s">
        <v>1774</v>
      </c>
      <c r="C26" s="508" t="s">
        <v>22</v>
      </c>
      <c r="D26" s="508" t="s">
        <v>643</v>
      </c>
      <c r="E26" s="508"/>
      <c r="F26" s="1447" t="s">
        <v>1439</v>
      </c>
      <c r="G26" s="508" t="s">
        <v>805</v>
      </c>
      <c r="H26" s="507" t="s">
        <v>21</v>
      </c>
      <c r="I26" s="507" t="s">
        <v>1461</v>
      </c>
      <c r="J26" s="507" t="s">
        <v>673</v>
      </c>
      <c r="K26" s="507" t="s">
        <v>673</v>
      </c>
      <c r="L26" s="507" t="s">
        <v>673</v>
      </c>
      <c r="M26" s="507" t="s">
        <v>673</v>
      </c>
      <c r="N26" s="507" t="s">
        <v>673</v>
      </c>
      <c r="O26" s="507" t="s">
        <v>673</v>
      </c>
      <c r="P26" s="674" t="s">
        <v>1460</v>
      </c>
      <c r="Q26" s="674" t="s">
        <v>673</v>
      </c>
      <c r="R26" s="674" t="s">
        <v>673</v>
      </c>
      <c r="S26" s="675" t="s">
        <v>2179</v>
      </c>
      <c r="T26" s="1447" t="s">
        <v>662</v>
      </c>
    </row>
    <row r="27" spans="1:20" ht="47.25">
      <c r="A27" s="508" t="s">
        <v>1652</v>
      </c>
      <c r="B27" s="508" t="s">
        <v>1774</v>
      </c>
      <c r="C27" s="508" t="s">
        <v>22</v>
      </c>
      <c r="D27" s="508" t="s">
        <v>643</v>
      </c>
      <c r="E27" s="508"/>
      <c r="F27" s="1447" t="s">
        <v>1440</v>
      </c>
      <c r="G27" s="508" t="s">
        <v>805</v>
      </c>
      <c r="H27" s="507" t="s">
        <v>21</v>
      </c>
      <c r="I27" s="507" t="s">
        <v>1461</v>
      </c>
      <c r="J27" s="507" t="s">
        <v>673</v>
      </c>
      <c r="K27" s="507" t="s">
        <v>673</v>
      </c>
      <c r="L27" s="507" t="s">
        <v>673</v>
      </c>
      <c r="M27" s="507" t="s">
        <v>673</v>
      </c>
      <c r="N27" s="507" t="s">
        <v>673</v>
      </c>
      <c r="O27" s="507" t="s">
        <v>673</v>
      </c>
      <c r="P27" s="674" t="s">
        <v>1460</v>
      </c>
      <c r="Q27" s="674" t="s">
        <v>673</v>
      </c>
      <c r="R27" s="674" t="s">
        <v>673</v>
      </c>
      <c r="S27" s="675" t="s">
        <v>2179</v>
      </c>
      <c r="T27" s="1447" t="s">
        <v>662</v>
      </c>
    </row>
    <row r="28" spans="1:20" ht="31.5">
      <c r="A28" s="508" t="s">
        <v>1653</v>
      </c>
      <c r="B28" s="508" t="s">
        <v>1774</v>
      </c>
      <c r="C28" s="508" t="s">
        <v>22</v>
      </c>
      <c r="D28" s="508" t="s">
        <v>643</v>
      </c>
      <c r="E28" s="508"/>
      <c r="F28" s="1447" t="s">
        <v>1441</v>
      </c>
      <c r="G28" s="508" t="s">
        <v>1200</v>
      </c>
      <c r="H28" s="690" t="s">
        <v>2173</v>
      </c>
      <c r="I28" s="507" t="s">
        <v>2184</v>
      </c>
      <c r="J28" s="507" t="s">
        <v>673</v>
      </c>
      <c r="K28" s="507" t="s">
        <v>673</v>
      </c>
      <c r="L28" s="507" t="s">
        <v>673</v>
      </c>
      <c r="M28" s="507" t="s">
        <v>673</v>
      </c>
      <c r="N28" s="507" t="s">
        <v>673</v>
      </c>
      <c r="O28" s="507" t="s">
        <v>673</v>
      </c>
      <c r="P28" s="674" t="s">
        <v>2185</v>
      </c>
      <c r="Q28" s="674" t="s">
        <v>673</v>
      </c>
      <c r="R28" s="674" t="s">
        <v>673</v>
      </c>
      <c r="S28" s="675" t="s">
        <v>2175</v>
      </c>
      <c r="T28" s="1447" t="s">
        <v>1525</v>
      </c>
    </row>
    <row r="29" spans="1:20" ht="47.25">
      <c r="A29" s="508" t="s">
        <v>1654</v>
      </c>
      <c r="B29" s="508" t="s">
        <v>1774</v>
      </c>
      <c r="C29" s="508" t="s">
        <v>22</v>
      </c>
      <c r="D29" s="508" t="s">
        <v>643</v>
      </c>
      <c r="E29" s="508"/>
      <c r="F29" s="1447" t="s">
        <v>1442</v>
      </c>
      <c r="G29" s="508" t="s">
        <v>1522</v>
      </c>
      <c r="H29" s="690" t="s">
        <v>2173</v>
      </c>
      <c r="I29" s="507" t="s">
        <v>2184</v>
      </c>
      <c r="J29" s="507" t="s">
        <v>673</v>
      </c>
      <c r="K29" s="507" t="s">
        <v>673</v>
      </c>
      <c r="L29" s="507" t="s">
        <v>673</v>
      </c>
      <c r="M29" s="507" t="s">
        <v>673</v>
      </c>
      <c r="N29" s="507" t="s">
        <v>673</v>
      </c>
      <c r="O29" s="507" t="s">
        <v>673</v>
      </c>
      <c r="P29" s="674" t="s">
        <v>1460</v>
      </c>
      <c r="Q29" s="674" t="s">
        <v>673</v>
      </c>
      <c r="R29" s="674" t="s">
        <v>673</v>
      </c>
      <c r="S29" s="675" t="s">
        <v>2179</v>
      </c>
      <c r="T29" s="1447" t="s">
        <v>1520</v>
      </c>
    </row>
    <row r="30" spans="1:20" ht="47.25">
      <c r="A30" s="508" t="s">
        <v>1655</v>
      </c>
      <c r="B30" s="508" t="s">
        <v>1774</v>
      </c>
      <c r="C30" s="508" t="s">
        <v>22</v>
      </c>
      <c r="D30" s="508" t="s">
        <v>643</v>
      </c>
      <c r="E30" s="508"/>
      <c r="F30" s="1447" t="s">
        <v>1443</v>
      </c>
      <c r="G30" s="508" t="s">
        <v>805</v>
      </c>
      <c r="H30" s="690" t="s">
        <v>2173</v>
      </c>
      <c r="I30" s="507" t="s">
        <v>2184</v>
      </c>
      <c r="J30" s="507" t="s">
        <v>673</v>
      </c>
      <c r="K30" s="507" t="s">
        <v>673</v>
      </c>
      <c r="L30" s="507" t="s">
        <v>673</v>
      </c>
      <c r="M30" s="507" t="s">
        <v>673</v>
      </c>
      <c r="N30" s="507" t="s">
        <v>673</v>
      </c>
      <c r="O30" s="507" t="s">
        <v>673</v>
      </c>
      <c r="P30" s="674" t="s">
        <v>1460</v>
      </c>
      <c r="Q30" s="674" t="s">
        <v>673</v>
      </c>
      <c r="R30" s="674" t="s">
        <v>673</v>
      </c>
      <c r="S30" s="675" t="s">
        <v>2179</v>
      </c>
      <c r="T30" s="1447" t="s">
        <v>1674</v>
      </c>
    </row>
    <row r="31" spans="1:20" ht="31.5">
      <c r="A31" s="508" t="s">
        <v>1656</v>
      </c>
      <c r="B31" s="508" t="s">
        <v>1774</v>
      </c>
      <c r="C31" s="508" t="s">
        <v>22</v>
      </c>
      <c r="D31" s="508" t="s">
        <v>834</v>
      </c>
      <c r="E31" s="508"/>
      <c r="F31" s="1447" t="s">
        <v>1462</v>
      </c>
      <c r="G31" s="508" t="s">
        <v>1200</v>
      </c>
      <c r="H31" s="690" t="s">
        <v>2173</v>
      </c>
      <c r="I31" s="507" t="s">
        <v>2184</v>
      </c>
      <c r="J31" s="507" t="s">
        <v>673</v>
      </c>
      <c r="K31" s="507" t="s">
        <v>673</v>
      </c>
      <c r="L31" s="507" t="s">
        <v>673</v>
      </c>
      <c r="M31" s="507" t="s">
        <v>673</v>
      </c>
      <c r="N31" s="507" t="s">
        <v>673</v>
      </c>
      <c r="O31" s="507" t="s">
        <v>673</v>
      </c>
      <c r="P31" s="674" t="s">
        <v>2186</v>
      </c>
      <c r="Q31" s="674" t="s">
        <v>673</v>
      </c>
      <c r="R31" s="674" t="s">
        <v>673</v>
      </c>
      <c r="S31" s="675" t="s">
        <v>2187</v>
      </c>
      <c r="T31" s="1447" t="s">
        <v>1674</v>
      </c>
    </row>
    <row r="32" spans="1:20" ht="31.5">
      <c r="A32" s="508" t="s">
        <v>1657</v>
      </c>
      <c r="B32" s="508" t="s">
        <v>1774</v>
      </c>
      <c r="C32" s="508" t="s">
        <v>22</v>
      </c>
      <c r="D32" s="508" t="s">
        <v>834</v>
      </c>
      <c r="E32" s="508"/>
      <c r="F32" s="1447" t="s">
        <v>1463</v>
      </c>
      <c r="G32" s="508" t="s">
        <v>1413</v>
      </c>
      <c r="H32" s="690" t="s">
        <v>2173</v>
      </c>
      <c r="I32" s="507" t="s">
        <v>2184</v>
      </c>
      <c r="J32" s="507" t="s">
        <v>673</v>
      </c>
      <c r="K32" s="507" t="s">
        <v>673</v>
      </c>
      <c r="L32" s="507" t="s">
        <v>673</v>
      </c>
      <c r="M32" s="507" t="s">
        <v>673</v>
      </c>
      <c r="N32" s="507" t="s">
        <v>673</v>
      </c>
      <c r="O32" s="507" t="s">
        <v>673</v>
      </c>
      <c r="P32" s="674" t="s">
        <v>1460</v>
      </c>
      <c r="Q32" s="674" t="s">
        <v>673</v>
      </c>
      <c r="R32" s="674" t="s">
        <v>673</v>
      </c>
      <c r="S32" s="675" t="s">
        <v>2187</v>
      </c>
      <c r="T32" s="1448"/>
    </row>
    <row r="33" spans="1:20">
      <c r="A33" s="508">
        <v>314</v>
      </c>
      <c r="B33" s="508" t="s">
        <v>1774</v>
      </c>
      <c r="C33" s="508" t="s">
        <v>1286</v>
      </c>
      <c r="D33" s="508" t="s">
        <v>643</v>
      </c>
      <c r="E33" s="508" t="s">
        <v>1325</v>
      </c>
      <c r="F33" s="1447" t="s">
        <v>1329</v>
      </c>
      <c r="G33" s="508" t="s">
        <v>1326</v>
      </c>
      <c r="H33" s="507" t="s">
        <v>673</v>
      </c>
      <c r="I33" s="507" t="s">
        <v>673</v>
      </c>
      <c r="J33" s="507" t="s">
        <v>673</v>
      </c>
      <c r="K33" s="507" t="s">
        <v>673</v>
      </c>
      <c r="L33" s="507" t="s">
        <v>673</v>
      </c>
      <c r="M33" s="507" t="s">
        <v>673</v>
      </c>
      <c r="N33" s="507" t="s">
        <v>673</v>
      </c>
      <c r="O33" s="507" t="s">
        <v>673</v>
      </c>
      <c r="P33" s="674" t="s">
        <v>673</v>
      </c>
      <c r="Q33" s="674" t="s">
        <v>673</v>
      </c>
      <c r="R33" s="674" t="s">
        <v>673</v>
      </c>
      <c r="S33" s="505" t="s">
        <v>2180</v>
      </c>
      <c r="T33" s="1448"/>
    </row>
    <row r="34" spans="1:20">
      <c r="A34" s="508">
        <v>315</v>
      </c>
      <c r="B34" s="508" t="s">
        <v>1774</v>
      </c>
      <c r="C34" s="508" t="s">
        <v>1286</v>
      </c>
      <c r="D34" s="508" t="s">
        <v>643</v>
      </c>
      <c r="E34" s="508" t="s">
        <v>1332</v>
      </c>
      <c r="F34" s="1447" t="s">
        <v>1335</v>
      </c>
      <c r="G34" s="508" t="s">
        <v>1333</v>
      </c>
      <c r="H34" s="507" t="s">
        <v>673</v>
      </c>
      <c r="I34" s="507" t="s">
        <v>673</v>
      </c>
      <c r="J34" s="507" t="s">
        <v>673</v>
      </c>
      <c r="K34" s="507" t="s">
        <v>673</v>
      </c>
      <c r="L34" s="507" t="s">
        <v>673</v>
      </c>
      <c r="M34" s="507" t="s">
        <v>673</v>
      </c>
      <c r="N34" s="507" t="s">
        <v>673</v>
      </c>
      <c r="O34" s="507" t="s">
        <v>673</v>
      </c>
      <c r="P34" s="674" t="s">
        <v>673</v>
      </c>
      <c r="Q34" s="674" t="s">
        <v>673</v>
      </c>
      <c r="R34" s="674" t="s">
        <v>673</v>
      </c>
      <c r="S34" s="505" t="s">
        <v>2180</v>
      </c>
      <c r="T34" s="1447"/>
    </row>
    <row r="35" spans="1:20">
      <c r="A35" s="508">
        <v>316</v>
      </c>
      <c r="B35" s="508" t="s">
        <v>1774</v>
      </c>
      <c r="C35" s="508" t="s">
        <v>1286</v>
      </c>
      <c r="D35" s="508" t="s">
        <v>643</v>
      </c>
      <c r="E35" s="508" t="s">
        <v>1337</v>
      </c>
      <c r="F35" s="1447" t="s">
        <v>1339</v>
      </c>
      <c r="G35" s="508" t="s">
        <v>805</v>
      </c>
      <c r="H35" s="507" t="s">
        <v>673</v>
      </c>
      <c r="I35" s="507" t="s">
        <v>673</v>
      </c>
      <c r="J35" s="507" t="s">
        <v>673</v>
      </c>
      <c r="K35" s="507" t="s">
        <v>673</v>
      </c>
      <c r="L35" s="507" t="s">
        <v>673</v>
      </c>
      <c r="M35" s="507" t="s">
        <v>673</v>
      </c>
      <c r="N35" s="507" t="s">
        <v>673</v>
      </c>
      <c r="O35" s="507" t="s">
        <v>673</v>
      </c>
      <c r="P35" s="674" t="s">
        <v>673</v>
      </c>
      <c r="Q35" s="674" t="s">
        <v>673</v>
      </c>
      <c r="R35" s="674" t="s">
        <v>673</v>
      </c>
      <c r="S35" s="505" t="s">
        <v>2180</v>
      </c>
      <c r="T35" s="1448"/>
    </row>
    <row r="36" spans="1:20">
      <c r="A36" s="508">
        <v>317</v>
      </c>
      <c r="B36" s="508" t="s">
        <v>1774</v>
      </c>
      <c r="C36" s="508" t="s">
        <v>1286</v>
      </c>
      <c r="D36" s="508" t="s">
        <v>643</v>
      </c>
      <c r="E36" s="508" t="s">
        <v>1341</v>
      </c>
      <c r="F36" s="1447" t="s">
        <v>1343</v>
      </c>
      <c r="G36" s="508" t="s">
        <v>1200</v>
      </c>
      <c r="H36" s="507" t="s">
        <v>673</v>
      </c>
      <c r="I36" s="507" t="s">
        <v>673</v>
      </c>
      <c r="J36" s="507" t="s">
        <v>673</v>
      </c>
      <c r="K36" s="507" t="s">
        <v>673</v>
      </c>
      <c r="L36" s="507" t="s">
        <v>673</v>
      </c>
      <c r="M36" s="507" t="s">
        <v>673</v>
      </c>
      <c r="N36" s="507" t="s">
        <v>673</v>
      </c>
      <c r="O36" s="507" t="s">
        <v>673</v>
      </c>
      <c r="P36" s="674" t="s">
        <v>673</v>
      </c>
      <c r="Q36" s="674" t="s">
        <v>673</v>
      </c>
      <c r="R36" s="674" t="s">
        <v>673</v>
      </c>
      <c r="S36" s="505" t="s">
        <v>2180</v>
      </c>
      <c r="T36" s="1448"/>
    </row>
    <row r="37" spans="1:20" ht="31.5">
      <c r="A37" s="508">
        <v>318</v>
      </c>
      <c r="B37" s="508" t="s">
        <v>1774</v>
      </c>
      <c r="C37" s="508" t="s">
        <v>1286</v>
      </c>
      <c r="D37" s="508" t="s">
        <v>643</v>
      </c>
      <c r="E37" s="508" t="s">
        <v>1346</v>
      </c>
      <c r="F37" s="1449" t="s">
        <v>1523</v>
      </c>
      <c r="G37" s="508" t="s">
        <v>1347</v>
      </c>
      <c r="H37" s="507" t="s">
        <v>673</v>
      </c>
      <c r="I37" s="507" t="s">
        <v>673</v>
      </c>
      <c r="J37" s="507" t="s">
        <v>673</v>
      </c>
      <c r="K37" s="507" t="s">
        <v>673</v>
      </c>
      <c r="L37" s="507" t="s">
        <v>673</v>
      </c>
      <c r="M37" s="507" t="s">
        <v>673</v>
      </c>
      <c r="N37" s="507" t="s">
        <v>673</v>
      </c>
      <c r="O37" s="507" t="s">
        <v>673</v>
      </c>
      <c r="P37" s="674" t="s">
        <v>673</v>
      </c>
      <c r="Q37" s="674" t="s">
        <v>673</v>
      </c>
      <c r="R37" s="674" t="s">
        <v>673</v>
      </c>
      <c r="S37" s="505" t="s">
        <v>2180</v>
      </c>
      <c r="T37" s="1448"/>
    </row>
    <row r="38" spans="1:20" ht="31.5">
      <c r="A38" s="508">
        <v>319</v>
      </c>
      <c r="B38" s="508" t="s">
        <v>1774</v>
      </c>
      <c r="C38" s="508" t="s">
        <v>1286</v>
      </c>
      <c r="D38" s="508" t="s">
        <v>643</v>
      </c>
      <c r="E38" s="508" t="s">
        <v>1353</v>
      </c>
      <c r="F38" s="1449" t="s">
        <v>1523</v>
      </c>
      <c r="G38" s="508" t="s">
        <v>1354</v>
      </c>
      <c r="H38" s="507" t="s">
        <v>673</v>
      </c>
      <c r="I38" s="507" t="s">
        <v>673</v>
      </c>
      <c r="J38" s="507" t="s">
        <v>673</v>
      </c>
      <c r="K38" s="507" t="s">
        <v>673</v>
      </c>
      <c r="L38" s="507" t="s">
        <v>673</v>
      </c>
      <c r="M38" s="507" t="s">
        <v>673</v>
      </c>
      <c r="N38" s="507" t="s">
        <v>673</v>
      </c>
      <c r="O38" s="507" t="s">
        <v>673</v>
      </c>
      <c r="P38" s="674" t="s">
        <v>673</v>
      </c>
      <c r="Q38" s="674" t="s">
        <v>673</v>
      </c>
      <c r="R38" s="674" t="s">
        <v>673</v>
      </c>
      <c r="S38" s="505" t="s">
        <v>2180</v>
      </c>
      <c r="T38" s="1448"/>
    </row>
    <row r="39" spans="1:20" ht="31.5">
      <c r="A39" s="508">
        <v>320</v>
      </c>
      <c r="B39" s="508" t="s">
        <v>1774</v>
      </c>
      <c r="C39" s="508" t="s">
        <v>1286</v>
      </c>
      <c r="D39" s="508" t="s">
        <v>643</v>
      </c>
      <c r="E39" s="508" t="s">
        <v>1355</v>
      </c>
      <c r="F39" s="1449" t="s">
        <v>1523</v>
      </c>
      <c r="G39" s="508" t="s">
        <v>1356</v>
      </c>
      <c r="H39" s="507" t="s">
        <v>673</v>
      </c>
      <c r="I39" s="507" t="s">
        <v>673</v>
      </c>
      <c r="J39" s="507" t="s">
        <v>673</v>
      </c>
      <c r="K39" s="507" t="s">
        <v>673</v>
      </c>
      <c r="L39" s="507" t="s">
        <v>673</v>
      </c>
      <c r="M39" s="507" t="s">
        <v>673</v>
      </c>
      <c r="N39" s="507" t="s">
        <v>673</v>
      </c>
      <c r="O39" s="507" t="s">
        <v>673</v>
      </c>
      <c r="P39" s="674" t="s">
        <v>673</v>
      </c>
      <c r="Q39" s="674" t="s">
        <v>673</v>
      </c>
      <c r="R39" s="674" t="s">
        <v>673</v>
      </c>
      <c r="S39" s="505" t="s">
        <v>2180</v>
      </c>
      <c r="T39" s="1448"/>
    </row>
    <row r="40" spans="1:20" ht="47.25">
      <c r="A40" s="508" t="s">
        <v>1658</v>
      </c>
      <c r="B40" s="508" t="s">
        <v>1774</v>
      </c>
      <c r="C40" s="508" t="s">
        <v>22</v>
      </c>
      <c r="D40" s="508" t="s">
        <v>643</v>
      </c>
      <c r="E40" s="508"/>
      <c r="F40" s="1447" t="s">
        <v>1444</v>
      </c>
      <c r="G40" s="508" t="s">
        <v>1200</v>
      </c>
      <c r="H40" s="690" t="s">
        <v>2173</v>
      </c>
      <c r="I40" s="507" t="s">
        <v>673</v>
      </c>
      <c r="J40" s="507" t="s">
        <v>673</v>
      </c>
      <c r="K40" s="507" t="s">
        <v>673</v>
      </c>
      <c r="L40" s="507" t="s">
        <v>673</v>
      </c>
      <c r="M40" s="507" t="s">
        <v>673</v>
      </c>
      <c r="N40" s="507" t="s">
        <v>673</v>
      </c>
      <c r="O40" s="507" t="s">
        <v>673</v>
      </c>
      <c r="P40" s="674" t="s">
        <v>673</v>
      </c>
      <c r="Q40" s="674" t="s">
        <v>673</v>
      </c>
      <c r="R40" s="674" t="s">
        <v>673</v>
      </c>
      <c r="S40" s="675" t="s">
        <v>2188</v>
      </c>
      <c r="T40" s="1447" t="s">
        <v>1530</v>
      </c>
    </row>
    <row r="41" spans="1:20" ht="47.25">
      <c r="A41" s="508" t="s">
        <v>1659</v>
      </c>
      <c r="B41" s="508" t="s">
        <v>1774</v>
      </c>
      <c r="C41" s="508" t="s">
        <v>22</v>
      </c>
      <c r="D41" s="508" t="s">
        <v>643</v>
      </c>
      <c r="E41" s="508"/>
      <c r="F41" s="1447" t="s">
        <v>1445</v>
      </c>
      <c r="G41" s="508" t="s">
        <v>1200</v>
      </c>
      <c r="H41" s="690" t="s">
        <v>2173</v>
      </c>
      <c r="I41" s="507" t="s">
        <v>673</v>
      </c>
      <c r="J41" s="507" t="s">
        <v>673</v>
      </c>
      <c r="K41" s="507" t="s">
        <v>673</v>
      </c>
      <c r="L41" s="507" t="s">
        <v>673</v>
      </c>
      <c r="M41" s="507" t="s">
        <v>673</v>
      </c>
      <c r="N41" s="507" t="s">
        <v>673</v>
      </c>
      <c r="O41" s="507" t="s">
        <v>673</v>
      </c>
      <c r="P41" s="674" t="s">
        <v>673</v>
      </c>
      <c r="Q41" s="674" t="s">
        <v>673</v>
      </c>
      <c r="R41" s="674" t="s">
        <v>673</v>
      </c>
      <c r="S41" s="675" t="s">
        <v>2188</v>
      </c>
      <c r="T41" s="1447" t="s">
        <v>1529</v>
      </c>
    </row>
    <row r="42" spans="1:20" ht="47.25">
      <c r="A42" s="508" t="s">
        <v>1660</v>
      </c>
      <c r="B42" s="508" t="s">
        <v>1774</v>
      </c>
      <c r="C42" s="508" t="s">
        <v>22</v>
      </c>
      <c r="D42" s="508" t="s">
        <v>643</v>
      </c>
      <c r="E42" s="508"/>
      <c r="F42" s="1447" t="s">
        <v>1446</v>
      </c>
      <c r="G42" s="508" t="s">
        <v>1465</v>
      </c>
      <c r="H42" s="690" t="s">
        <v>2173</v>
      </c>
      <c r="I42" s="507" t="s">
        <v>673</v>
      </c>
      <c r="J42" s="507" t="s">
        <v>673</v>
      </c>
      <c r="K42" s="507" t="s">
        <v>673</v>
      </c>
      <c r="L42" s="507" t="s">
        <v>673</v>
      </c>
      <c r="M42" s="507" t="s">
        <v>673</v>
      </c>
      <c r="N42" s="507" t="s">
        <v>673</v>
      </c>
      <c r="O42" s="507" t="s">
        <v>673</v>
      </c>
      <c r="P42" s="674" t="s">
        <v>1200</v>
      </c>
      <c r="Q42" s="674" t="s">
        <v>673</v>
      </c>
      <c r="R42" s="674" t="s">
        <v>673</v>
      </c>
      <c r="S42" s="675" t="s">
        <v>2189</v>
      </c>
      <c r="T42" s="1447" t="s">
        <v>1529</v>
      </c>
    </row>
    <row r="43" spans="1:20" ht="47.25">
      <c r="A43" s="508" t="s">
        <v>1661</v>
      </c>
      <c r="B43" s="508" t="s">
        <v>1774</v>
      </c>
      <c r="C43" s="508" t="s">
        <v>22</v>
      </c>
      <c r="D43" s="508" t="s">
        <v>643</v>
      </c>
      <c r="E43" s="508"/>
      <c r="F43" s="1447" t="s">
        <v>1447</v>
      </c>
      <c r="G43" s="508" t="s">
        <v>805</v>
      </c>
      <c r="H43" s="690" t="s">
        <v>2173</v>
      </c>
      <c r="I43" s="507" t="s">
        <v>1461</v>
      </c>
      <c r="J43" s="507" t="s">
        <v>673</v>
      </c>
      <c r="K43" s="507" t="s">
        <v>673</v>
      </c>
      <c r="L43" s="507" t="s">
        <v>673</v>
      </c>
      <c r="M43" s="507" t="s">
        <v>673</v>
      </c>
      <c r="N43" s="507" t="s">
        <v>673</v>
      </c>
      <c r="O43" s="507" t="s">
        <v>673</v>
      </c>
      <c r="P43" s="674" t="s">
        <v>1460</v>
      </c>
      <c r="Q43" s="674" t="s">
        <v>673</v>
      </c>
      <c r="R43" s="674" t="s">
        <v>673</v>
      </c>
      <c r="S43" s="675" t="s">
        <v>2179</v>
      </c>
      <c r="T43" s="1447" t="s">
        <v>1529</v>
      </c>
    </row>
    <row r="44" spans="1:20" ht="47.25">
      <c r="A44" s="508" t="s">
        <v>1662</v>
      </c>
      <c r="B44" s="508" t="s">
        <v>1774</v>
      </c>
      <c r="C44" s="508" t="s">
        <v>22</v>
      </c>
      <c r="D44" s="508" t="s">
        <v>643</v>
      </c>
      <c r="E44" s="508"/>
      <c r="F44" s="1447" t="s">
        <v>1448</v>
      </c>
      <c r="G44" s="508" t="s">
        <v>805</v>
      </c>
      <c r="H44" s="690" t="s">
        <v>2173</v>
      </c>
      <c r="I44" s="507" t="s">
        <v>1461</v>
      </c>
      <c r="J44" s="507" t="s">
        <v>673</v>
      </c>
      <c r="K44" s="507" t="s">
        <v>673</v>
      </c>
      <c r="L44" s="507" t="s">
        <v>673</v>
      </c>
      <c r="M44" s="507" t="s">
        <v>673</v>
      </c>
      <c r="N44" s="507" t="s">
        <v>673</v>
      </c>
      <c r="O44" s="507" t="s">
        <v>673</v>
      </c>
      <c r="P44" s="674" t="s">
        <v>1460</v>
      </c>
      <c r="Q44" s="674" t="s">
        <v>673</v>
      </c>
      <c r="R44" s="674" t="s">
        <v>673</v>
      </c>
      <c r="S44" s="675" t="s">
        <v>2179</v>
      </c>
      <c r="T44" s="1447" t="s">
        <v>1529</v>
      </c>
    </row>
    <row r="45" spans="1:20" ht="47.25">
      <c r="A45" s="508" t="s">
        <v>1663</v>
      </c>
      <c r="B45" s="508" t="s">
        <v>1774</v>
      </c>
      <c r="C45" s="508" t="s">
        <v>22</v>
      </c>
      <c r="D45" s="508" t="s">
        <v>643</v>
      </c>
      <c r="E45" s="508"/>
      <c r="F45" s="1447" t="s">
        <v>1449</v>
      </c>
      <c r="G45" s="508" t="s">
        <v>805</v>
      </c>
      <c r="H45" s="690" t="s">
        <v>2173</v>
      </c>
      <c r="I45" s="507" t="s">
        <v>1461</v>
      </c>
      <c r="J45" s="507" t="s">
        <v>673</v>
      </c>
      <c r="K45" s="507" t="s">
        <v>673</v>
      </c>
      <c r="L45" s="507" t="s">
        <v>673</v>
      </c>
      <c r="M45" s="507" t="s">
        <v>673</v>
      </c>
      <c r="N45" s="507" t="s">
        <v>673</v>
      </c>
      <c r="O45" s="507" t="s">
        <v>673</v>
      </c>
      <c r="P45" s="674" t="s">
        <v>1460</v>
      </c>
      <c r="Q45" s="674" t="s">
        <v>673</v>
      </c>
      <c r="R45" s="674" t="s">
        <v>673</v>
      </c>
      <c r="S45" s="675" t="s">
        <v>2179</v>
      </c>
      <c r="T45" s="1447" t="s">
        <v>1530</v>
      </c>
    </row>
    <row r="46" spans="1:20" ht="31.5">
      <c r="A46" s="508" t="s">
        <v>1664</v>
      </c>
      <c r="B46" s="508" t="s">
        <v>1774</v>
      </c>
      <c r="C46" s="508" t="s">
        <v>22</v>
      </c>
      <c r="D46" s="508" t="s">
        <v>834</v>
      </c>
      <c r="E46" s="508"/>
      <c r="F46" s="1447" t="s">
        <v>1464</v>
      </c>
      <c r="G46" s="508" t="s">
        <v>1200</v>
      </c>
      <c r="H46" s="690" t="s">
        <v>2173</v>
      </c>
      <c r="I46" s="507" t="s">
        <v>1461</v>
      </c>
      <c r="J46" s="507" t="s">
        <v>673</v>
      </c>
      <c r="K46" s="507" t="s">
        <v>673</v>
      </c>
      <c r="L46" s="507" t="s">
        <v>673</v>
      </c>
      <c r="M46" s="507" t="s">
        <v>673</v>
      </c>
      <c r="N46" s="507" t="s">
        <v>673</v>
      </c>
      <c r="O46" s="507" t="s">
        <v>673</v>
      </c>
      <c r="P46" s="674" t="s">
        <v>1460</v>
      </c>
      <c r="Q46" s="674" t="s">
        <v>673</v>
      </c>
      <c r="R46" s="674" t="s">
        <v>673</v>
      </c>
      <c r="S46" s="675" t="s">
        <v>2187</v>
      </c>
      <c r="T46" s="1447" t="s">
        <v>1529</v>
      </c>
    </row>
    <row r="47" spans="1:20" ht="31.5">
      <c r="A47" s="508" t="s">
        <v>1665</v>
      </c>
      <c r="B47" s="508" t="s">
        <v>1774</v>
      </c>
      <c r="C47" s="508" t="s">
        <v>22</v>
      </c>
      <c r="D47" s="508" t="s">
        <v>643</v>
      </c>
      <c r="E47" s="508" t="s">
        <v>1524</v>
      </c>
      <c r="F47" s="1447" t="s">
        <v>1450</v>
      </c>
      <c r="G47" s="508" t="s">
        <v>1466</v>
      </c>
      <c r="H47" s="507" t="s">
        <v>673</v>
      </c>
      <c r="I47" s="507" t="s">
        <v>673</v>
      </c>
      <c r="J47" s="507" t="s">
        <v>673</v>
      </c>
      <c r="K47" s="507" t="s">
        <v>673</v>
      </c>
      <c r="L47" s="507" t="s">
        <v>673</v>
      </c>
      <c r="M47" s="507" t="s">
        <v>673</v>
      </c>
      <c r="N47" s="507" t="s">
        <v>673</v>
      </c>
      <c r="O47" s="507" t="s">
        <v>673</v>
      </c>
      <c r="P47" s="674" t="s">
        <v>673</v>
      </c>
      <c r="Q47" s="674" t="s">
        <v>673</v>
      </c>
      <c r="R47" s="674" t="s">
        <v>673</v>
      </c>
      <c r="S47" s="505" t="s">
        <v>2190</v>
      </c>
      <c r="T47" s="1447" t="s">
        <v>1527</v>
      </c>
    </row>
    <row r="48" spans="1:20" ht="31.5">
      <c r="A48" s="508" t="s">
        <v>1666</v>
      </c>
      <c r="B48" s="508" t="s">
        <v>1774</v>
      </c>
      <c r="C48" s="508" t="s">
        <v>22</v>
      </c>
      <c r="D48" s="508" t="s">
        <v>643</v>
      </c>
      <c r="E48" s="508" t="s">
        <v>1524</v>
      </c>
      <c r="F48" s="1447" t="s">
        <v>1451</v>
      </c>
      <c r="G48" s="508" t="s">
        <v>1466</v>
      </c>
      <c r="H48" s="507" t="s">
        <v>673</v>
      </c>
      <c r="I48" s="507" t="s">
        <v>673</v>
      </c>
      <c r="J48" s="507" t="s">
        <v>673</v>
      </c>
      <c r="K48" s="507" t="s">
        <v>673</v>
      </c>
      <c r="L48" s="507" t="s">
        <v>673</v>
      </c>
      <c r="M48" s="507" t="s">
        <v>673</v>
      </c>
      <c r="N48" s="507" t="s">
        <v>673</v>
      </c>
      <c r="O48" s="507" t="s">
        <v>673</v>
      </c>
      <c r="P48" s="674" t="s">
        <v>673</v>
      </c>
      <c r="Q48" s="674" t="s">
        <v>673</v>
      </c>
      <c r="R48" s="674" t="s">
        <v>673</v>
      </c>
      <c r="S48" s="505" t="s">
        <v>2190</v>
      </c>
      <c r="T48" s="1447" t="s">
        <v>1527</v>
      </c>
    </row>
    <row r="49" spans="1:20" ht="31.5">
      <c r="A49" s="508" t="s">
        <v>1667</v>
      </c>
      <c r="B49" s="508" t="s">
        <v>1774</v>
      </c>
      <c r="C49" s="508" t="s">
        <v>22</v>
      </c>
      <c r="D49" s="508" t="s">
        <v>643</v>
      </c>
      <c r="E49" s="508"/>
      <c r="F49" s="1447" t="s">
        <v>1452</v>
      </c>
      <c r="G49" s="508" t="s">
        <v>1200</v>
      </c>
      <c r="H49" s="690" t="s">
        <v>2173</v>
      </c>
      <c r="I49" s="507" t="s">
        <v>2191</v>
      </c>
      <c r="J49" s="507" t="s">
        <v>673</v>
      </c>
      <c r="K49" s="507" t="s">
        <v>673</v>
      </c>
      <c r="L49" s="691">
        <v>10000000</v>
      </c>
      <c r="M49" s="691">
        <v>10000000</v>
      </c>
      <c r="N49" s="691">
        <v>10000000</v>
      </c>
      <c r="O49" s="691">
        <v>10000000</v>
      </c>
      <c r="P49" s="674" t="s">
        <v>2192</v>
      </c>
      <c r="Q49" s="674"/>
      <c r="R49" s="674" t="s">
        <v>2193</v>
      </c>
      <c r="S49" s="507" t="s">
        <v>2194</v>
      </c>
      <c r="T49" s="1447" t="s">
        <v>1525</v>
      </c>
    </row>
    <row r="50" spans="1:20" ht="94.5">
      <c r="A50" s="508" t="s">
        <v>1668</v>
      </c>
      <c r="B50" s="508" t="s">
        <v>1774</v>
      </c>
      <c r="C50" s="508" t="s">
        <v>22</v>
      </c>
      <c r="D50" s="508" t="s">
        <v>643</v>
      </c>
      <c r="E50" s="508"/>
      <c r="F50" s="1447" t="s">
        <v>1453</v>
      </c>
      <c r="G50" s="508" t="s">
        <v>1467</v>
      </c>
      <c r="H50" s="690" t="s">
        <v>2173</v>
      </c>
      <c r="I50" s="507" t="s">
        <v>2191</v>
      </c>
      <c r="J50" s="507" t="s">
        <v>673</v>
      </c>
      <c r="K50" s="507" t="s">
        <v>673</v>
      </c>
      <c r="L50" s="692">
        <v>1</v>
      </c>
      <c r="M50" s="692">
        <v>1</v>
      </c>
      <c r="N50" s="692">
        <v>1</v>
      </c>
      <c r="O50" s="692">
        <v>1</v>
      </c>
      <c r="P50" s="674" t="s">
        <v>2195</v>
      </c>
      <c r="Q50" s="674"/>
      <c r="R50" s="674" t="s">
        <v>2196</v>
      </c>
      <c r="S50" s="507" t="s">
        <v>2194</v>
      </c>
      <c r="T50" s="1447" t="s">
        <v>1521</v>
      </c>
    </row>
    <row r="51" spans="1:20" ht="141.75">
      <c r="A51" s="508" t="s">
        <v>1669</v>
      </c>
      <c r="B51" s="508" t="s">
        <v>1774</v>
      </c>
      <c r="C51" s="508" t="s">
        <v>22</v>
      </c>
      <c r="D51" s="508" t="s">
        <v>643</v>
      </c>
      <c r="E51" s="508"/>
      <c r="F51" s="1447" t="s">
        <v>1454</v>
      </c>
      <c r="G51" s="508" t="s">
        <v>1413</v>
      </c>
      <c r="H51" s="690" t="s">
        <v>2173</v>
      </c>
      <c r="I51" s="507" t="s">
        <v>2191</v>
      </c>
      <c r="J51" s="507" t="s">
        <v>673</v>
      </c>
      <c r="K51" s="507" t="s">
        <v>673</v>
      </c>
      <c r="L51" s="693">
        <v>0.113</v>
      </c>
      <c r="M51" s="693">
        <v>0.113</v>
      </c>
      <c r="N51" s="693">
        <v>0.113</v>
      </c>
      <c r="O51" s="693">
        <v>0.113</v>
      </c>
      <c r="P51" s="674" t="s">
        <v>2197</v>
      </c>
      <c r="Q51" s="674" t="s">
        <v>2198</v>
      </c>
      <c r="R51" s="674"/>
      <c r="S51" s="507" t="s">
        <v>2194</v>
      </c>
      <c r="T51" s="1447" t="s">
        <v>1530</v>
      </c>
    </row>
    <row r="52" spans="1:20" ht="47.25">
      <c r="A52" s="508" t="s">
        <v>1670</v>
      </c>
      <c r="B52" s="508" t="s">
        <v>1774</v>
      </c>
      <c r="C52" s="508" t="s">
        <v>22</v>
      </c>
      <c r="D52" s="508" t="s">
        <v>643</v>
      </c>
      <c r="E52" s="508"/>
      <c r="F52" s="1447" t="s">
        <v>1455</v>
      </c>
      <c r="G52" s="508" t="s">
        <v>805</v>
      </c>
      <c r="H52" s="507" t="s">
        <v>2173</v>
      </c>
      <c r="I52" s="507" t="s">
        <v>1517</v>
      </c>
      <c r="J52" s="507" t="s">
        <v>673</v>
      </c>
      <c r="K52" s="507" t="s">
        <v>673</v>
      </c>
      <c r="L52" s="507" t="s">
        <v>673</v>
      </c>
      <c r="M52" s="507" t="s">
        <v>673</v>
      </c>
      <c r="N52" s="507" t="s">
        <v>673</v>
      </c>
      <c r="O52" s="507" t="s">
        <v>673</v>
      </c>
      <c r="P52" s="674" t="s">
        <v>1460</v>
      </c>
      <c r="Q52" s="674" t="s">
        <v>673</v>
      </c>
      <c r="R52" s="674" t="s">
        <v>673</v>
      </c>
      <c r="S52" s="675" t="s">
        <v>2179</v>
      </c>
      <c r="T52" s="1447" t="s">
        <v>662</v>
      </c>
    </row>
    <row r="53" spans="1:20" ht="47.25">
      <c r="A53" s="508" t="s">
        <v>1671</v>
      </c>
      <c r="B53" s="508" t="s">
        <v>1774</v>
      </c>
      <c r="C53" s="508" t="s">
        <v>22</v>
      </c>
      <c r="D53" s="508" t="s">
        <v>643</v>
      </c>
      <c r="E53" s="508"/>
      <c r="F53" s="1447" t="s">
        <v>1456</v>
      </c>
      <c r="G53" s="508" t="s">
        <v>805</v>
      </c>
      <c r="H53" s="507" t="s">
        <v>2173</v>
      </c>
      <c r="I53" s="507" t="s">
        <v>1517</v>
      </c>
      <c r="J53" s="507" t="s">
        <v>673</v>
      </c>
      <c r="K53" s="507" t="s">
        <v>673</v>
      </c>
      <c r="L53" s="507" t="s">
        <v>673</v>
      </c>
      <c r="M53" s="507" t="s">
        <v>673</v>
      </c>
      <c r="N53" s="507" t="s">
        <v>673</v>
      </c>
      <c r="O53" s="507" t="s">
        <v>673</v>
      </c>
      <c r="P53" s="674" t="s">
        <v>1460</v>
      </c>
      <c r="Q53" s="674" t="s">
        <v>673</v>
      </c>
      <c r="R53" s="674" t="s">
        <v>673</v>
      </c>
      <c r="S53" s="675" t="s">
        <v>2179</v>
      </c>
      <c r="T53" s="1447" t="s">
        <v>662</v>
      </c>
    </row>
    <row r="54" spans="1:20" ht="47.25">
      <c r="A54" s="508" t="s">
        <v>1672</v>
      </c>
      <c r="B54" s="508" t="s">
        <v>1774</v>
      </c>
      <c r="C54" s="508" t="s">
        <v>22</v>
      </c>
      <c r="D54" s="508" t="s">
        <v>643</v>
      </c>
      <c r="E54" s="508"/>
      <c r="F54" s="1447" t="s">
        <v>1457</v>
      </c>
      <c r="G54" s="508" t="s">
        <v>805</v>
      </c>
      <c r="H54" s="507" t="s">
        <v>2173</v>
      </c>
      <c r="I54" s="507" t="s">
        <v>1517</v>
      </c>
      <c r="J54" s="507" t="s">
        <v>673</v>
      </c>
      <c r="K54" s="507" t="s">
        <v>673</v>
      </c>
      <c r="L54" s="507" t="s">
        <v>673</v>
      </c>
      <c r="M54" s="507" t="s">
        <v>673</v>
      </c>
      <c r="N54" s="507" t="s">
        <v>673</v>
      </c>
      <c r="O54" s="507" t="s">
        <v>673</v>
      </c>
      <c r="P54" s="674" t="s">
        <v>1460</v>
      </c>
      <c r="Q54" s="674" t="s">
        <v>673</v>
      </c>
      <c r="R54" s="674" t="s">
        <v>673</v>
      </c>
      <c r="S54" s="675" t="s">
        <v>2179</v>
      </c>
      <c r="T54" s="1447" t="s">
        <v>662</v>
      </c>
    </row>
    <row r="55" spans="1:20" ht="47.25">
      <c r="A55" s="508" t="s">
        <v>1673</v>
      </c>
      <c r="B55" s="508" t="s">
        <v>1774</v>
      </c>
      <c r="C55" s="508" t="s">
        <v>22</v>
      </c>
      <c r="D55" s="508" t="s">
        <v>643</v>
      </c>
      <c r="E55" s="508"/>
      <c r="F55" s="1447" t="s">
        <v>1458</v>
      </c>
      <c r="G55" s="508" t="s">
        <v>805</v>
      </c>
      <c r="H55" s="507" t="s">
        <v>2173</v>
      </c>
      <c r="I55" s="507" t="s">
        <v>1517</v>
      </c>
      <c r="J55" s="507" t="s">
        <v>673</v>
      </c>
      <c r="K55" s="507" t="s">
        <v>673</v>
      </c>
      <c r="L55" s="507" t="s">
        <v>673</v>
      </c>
      <c r="M55" s="507" t="s">
        <v>673</v>
      </c>
      <c r="N55" s="507" t="s">
        <v>673</v>
      </c>
      <c r="O55" s="507" t="s">
        <v>673</v>
      </c>
      <c r="P55" s="674" t="s">
        <v>1460</v>
      </c>
      <c r="Q55" s="674" t="s">
        <v>673</v>
      </c>
      <c r="R55" s="674" t="s">
        <v>673</v>
      </c>
      <c r="S55" s="675" t="s">
        <v>2179</v>
      </c>
      <c r="T55" s="1447" t="s">
        <v>662</v>
      </c>
    </row>
    <row r="56" spans="1:20">
      <c r="A56" s="493"/>
      <c r="B56" s="493"/>
      <c r="C56" s="493"/>
      <c r="D56" s="494"/>
      <c r="E56" s="494"/>
      <c r="F56" s="495"/>
      <c r="G56" s="493"/>
      <c r="H56" s="494"/>
      <c r="I56" s="493"/>
      <c r="J56" s="493"/>
      <c r="K56" s="493"/>
      <c r="L56" s="493"/>
      <c r="M56" s="493"/>
      <c r="N56" s="493"/>
      <c r="O56" s="493"/>
      <c r="P56" s="676"/>
      <c r="Q56" s="676"/>
      <c r="R56" s="676"/>
      <c r="S56" s="493"/>
      <c r="T56" s="676"/>
    </row>
    <row r="57" spans="1:20">
      <c r="A57" s="493"/>
      <c r="B57" s="493"/>
      <c r="C57" s="493"/>
      <c r="D57" s="494"/>
      <c r="E57" s="494"/>
      <c r="F57" s="495"/>
      <c r="G57" s="493"/>
      <c r="H57" s="494"/>
      <c r="I57" s="493"/>
      <c r="J57" s="493"/>
      <c r="K57" s="493"/>
      <c r="L57" s="493"/>
      <c r="M57" s="493"/>
      <c r="N57" s="493"/>
      <c r="O57" s="493"/>
      <c r="P57" s="676"/>
      <c r="Q57" s="676"/>
      <c r="R57" s="676"/>
      <c r="S57" s="493"/>
      <c r="T57" s="676"/>
    </row>
    <row r="58" spans="1:20">
      <c r="A58" s="493"/>
      <c r="B58" s="493"/>
      <c r="C58" s="493"/>
      <c r="D58" s="494"/>
      <c r="E58" s="494"/>
      <c r="F58" s="495"/>
      <c r="G58" s="493"/>
      <c r="H58" s="494"/>
      <c r="I58" s="493"/>
      <c r="J58" s="493"/>
      <c r="K58" s="493"/>
      <c r="L58" s="493"/>
      <c r="M58" s="493"/>
      <c r="N58" s="493"/>
      <c r="O58" s="493"/>
      <c r="P58" s="676"/>
      <c r="Q58" s="676"/>
      <c r="R58" s="676"/>
      <c r="S58" s="493"/>
      <c r="T58" s="676"/>
    </row>
    <row r="59" spans="1:20">
      <c r="A59" s="493"/>
      <c r="B59" s="493"/>
      <c r="C59" s="493"/>
      <c r="D59" s="494"/>
      <c r="E59" s="494"/>
      <c r="F59" s="495"/>
      <c r="G59" s="493"/>
      <c r="H59" s="494"/>
      <c r="I59" s="493"/>
      <c r="J59" s="493"/>
      <c r="K59" s="493"/>
      <c r="L59" s="493"/>
      <c r="M59" s="493"/>
      <c r="N59" s="493"/>
      <c r="O59" s="493"/>
      <c r="P59" s="676"/>
      <c r="Q59" s="676"/>
      <c r="R59" s="676"/>
      <c r="S59" s="493"/>
      <c r="T59" s="676"/>
    </row>
    <row r="60" spans="1:20">
      <c r="A60" s="493"/>
      <c r="B60" s="493"/>
      <c r="C60" s="493"/>
      <c r="D60" s="494"/>
      <c r="E60" s="494"/>
      <c r="F60" s="495"/>
      <c r="G60" s="493"/>
      <c r="H60" s="494"/>
      <c r="I60" s="493"/>
      <c r="J60" s="493"/>
      <c r="K60" s="493"/>
      <c r="L60" s="493"/>
      <c r="M60" s="493"/>
      <c r="N60" s="493"/>
      <c r="O60" s="493"/>
      <c r="P60" s="676"/>
      <c r="Q60" s="676"/>
      <c r="R60" s="676"/>
      <c r="S60" s="493"/>
      <c r="T60" s="676"/>
    </row>
    <row r="61" spans="1:20">
      <c r="A61" s="493"/>
      <c r="B61" s="493"/>
      <c r="C61" s="493"/>
      <c r="D61" s="494"/>
      <c r="E61" s="494"/>
      <c r="F61" s="495"/>
      <c r="G61" s="493"/>
      <c r="H61" s="494"/>
      <c r="I61" s="493"/>
      <c r="J61" s="493"/>
      <c r="K61" s="493"/>
      <c r="L61" s="493"/>
      <c r="M61" s="493"/>
      <c r="N61" s="493"/>
      <c r="O61" s="493"/>
      <c r="P61" s="676"/>
      <c r="Q61" s="676"/>
      <c r="R61" s="676"/>
      <c r="S61" s="493"/>
      <c r="T61" s="676"/>
    </row>
    <row r="62" spans="1:20">
      <c r="A62" s="493"/>
      <c r="B62" s="493"/>
      <c r="C62" s="493"/>
      <c r="D62" s="494"/>
      <c r="E62" s="494"/>
      <c r="F62" s="495"/>
      <c r="G62" s="493"/>
      <c r="H62" s="494"/>
      <c r="I62" s="493"/>
      <c r="J62" s="493"/>
      <c r="K62" s="493"/>
      <c r="L62" s="493"/>
      <c r="M62" s="493"/>
      <c r="N62" s="493"/>
      <c r="O62" s="493"/>
      <c r="P62" s="676"/>
      <c r="Q62" s="676"/>
      <c r="R62" s="676"/>
      <c r="S62" s="493"/>
      <c r="T62" s="676"/>
    </row>
    <row r="63" spans="1:20">
      <c r="A63" s="493"/>
      <c r="B63" s="493"/>
      <c r="C63" s="493"/>
      <c r="D63" s="494"/>
      <c r="E63" s="494"/>
      <c r="F63" s="495"/>
      <c r="G63" s="493"/>
      <c r="H63" s="494"/>
      <c r="I63" s="493"/>
      <c r="J63" s="493"/>
      <c r="K63" s="493"/>
      <c r="L63" s="493"/>
      <c r="M63" s="493"/>
      <c r="N63" s="493"/>
      <c r="O63" s="493"/>
      <c r="P63" s="676"/>
      <c r="Q63" s="676"/>
      <c r="R63" s="676"/>
      <c r="S63" s="493"/>
      <c r="T63" s="676"/>
    </row>
    <row r="64" spans="1:20">
      <c r="A64" s="493"/>
      <c r="B64" s="493"/>
      <c r="C64" s="493"/>
      <c r="D64" s="494"/>
      <c r="E64" s="494"/>
      <c r="F64" s="495"/>
      <c r="G64" s="493"/>
      <c r="H64" s="494"/>
      <c r="I64" s="493"/>
      <c r="J64" s="493"/>
      <c r="K64" s="493"/>
      <c r="L64" s="493"/>
      <c r="M64" s="493"/>
      <c r="N64" s="493"/>
      <c r="O64" s="493"/>
      <c r="P64" s="676"/>
      <c r="Q64" s="676"/>
      <c r="R64" s="676"/>
      <c r="S64" s="493"/>
      <c r="T64" s="676"/>
    </row>
  </sheetData>
  <autoFilter ref="A5:R55" xr:uid="{C489F7D5-36C6-45D2-9D32-766458D0B172}"/>
  <mergeCells count="1">
    <mergeCell ref="C4:S4"/>
  </mergeCells>
  <phoneticPr fontId="198" type="noConversion"/>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F3CFCD-8798-4333-A500-47E30EBC35AE}">
  <dimension ref="A1:M28"/>
  <sheetViews>
    <sheetView workbookViewId="0">
      <selection sqref="A1:XFD1048576"/>
    </sheetView>
  </sheetViews>
  <sheetFormatPr defaultRowHeight="15.75"/>
  <cols>
    <col min="1" max="1" width="26.375" bestFit="1" customWidth="1"/>
    <col min="2" max="2" width="22.5" bestFit="1" customWidth="1"/>
  </cols>
  <sheetData>
    <row r="1" spans="1:13">
      <c r="A1" s="25" t="s">
        <v>95</v>
      </c>
      <c r="B1" s="466" t="s">
        <v>1774</v>
      </c>
    </row>
    <row r="2" spans="1:13">
      <c r="A2" s="25" t="s">
        <v>96</v>
      </c>
      <c r="B2" s="466" t="s">
        <v>274</v>
      </c>
    </row>
    <row r="3" spans="1:13">
      <c r="A3" s="72" t="s">
        <v>1766</v>
      </c>
      <c r="B3" s="70"/>
    </row>
    <row r="5" spans="1:13" ht="32.450000000000003" customHeight="1">
      <c r="B5" s="1621" t="s">
        <v>1773</v>
      </c>
      <c r="C5" s="1621"/>
      <c r="D5" s="1621"/>
      <c r="E5" s="1621"/>
      <c r="F5" s="1621"/>
      <c r="G5" s="1621"/>
      <c r="H5" s="1621"/>
      <c r="I5" s="1621"/>
      <c r="J5" s="1621"/>
      <c r="K5" s="1621"/>
      <c r="L5" s="1621"/>
      <c r="M5" s="1621"/>
    </row>
    <row r="6" spans="1:13">
      <c r="B6" s="1620"/>
      <c r="C6" s="1620"/>
      <c r="D6" s="1620"/>
      <c r="E6" s="1620"/>
      <c r="F6" s="1620"/>
      <c r="G6" s="1620"/>
      <c r="H6" s="1620"/>
      <c r="I6" s="1620"/>
      <c r="J6" s="1620"/>
      <c r="K6" s="1620"/>
      <c r="L6" s="1620"/>
      <c r="M6" s="1620"/>
    </row>
    <row r="7" spans="1:13">
      <c r="B7" s="1620"/>
      <c r="C7" s="1620"/>
      <c r="D7" s="1620"/>
      <c r="E7" s="1620"/>
      <c r="F7" s="1620"/>
      <c r="G7" s="1620"/>
      <c r="H7" s="1620"/>
      <c r="I7" s="1620"/>
      <c r="J7" s="1620"/>
      <c r="K7" s="1620"/>
      <c r="L7" s="1620"/>
      <c r="M7" s="1620"/>
    </row>
    <row r="8" spans="1:13">
      <c r="B8" s="1620"/>
      <c r="C8" s="1620"/>
      <c r="D8" s="1620"/>
      <c r="E8" s="1620"/>
      <c r="F8" s="1620"/>
      <c r="G8" s="1620"/>
      <c r="H8" s="1620"/>
      <c r="I8" s="1620"/>
      <c r="J8" s="1620"/>
      <c r="K8" s="1620"/>
      <c r="L8" s="1620"/>
      <c r="M8" s="1620"/>
    </row>
    <row r="9" spans="1:13">
      <c r="B9" s="1620"/>
      <c r="C9" s="1620"/>
      <c r="D9" s="1620"/>
      <c r="E9" s="1620"/>
      <c r="F9" s="1620"/>
      <c r="G9" s="1620"/>
      <c r="H9" s="1620"/>
      <c r="I9" s="1620"/>
      <c r="J9" s="1620"/>
      <c r="K9" s="1620"/>
      <c r="L9" s="1620"/>
      <c r="M9" s="1620"/>
    </row>
    <row r="10" spans="1:13">
      <c r="B10" s="1620"/>
      <c r="C10" s="1620"/>
      <c r="D10" s="1620"/>
      <c r="E10" s="1620"/>
      <c r="F10" s="1620"/>
      <c r="G10" s="1620"/>
      <c r="H10" s="1620"/>
      <c r="I10" s="1620"/>
      <c r="J10" s="1620"/>
      <c r="K10" s="1620"/>
      <c r="L10" s="1620"/>
      <c r="M10" s="1620"/>
    </row>
    <row r="11" spans="1:13">
      <c r="B11" s="1620"/>
      <c r="C11" s="1620"/>
      <c r="D11" s="1620"/>
      <c r="E11" s="1620"/>
      <c r="F11" s="1620"/>
      <c r="G11" s="1620"/>
      <c r="H11" s="1620"/>
      <c r="I11" s="1620"/>
      <c r="J11" s="1620"/>
      <c r="K11" s="1620"/>
      <c r="L11" s="1620"/>
      <c r="M11" s="1620"/>
    </row>
    <row r="12" spans="1:13">
      <c r="B12" s="1620"/>
      <c r="C12" s="1620"/>
      <c r="D12" s="1620"/>
      <c r="E12" s="1620"/>
      <c r="F12" s="1620"/>
      <c r="G12" s="1620"/>
      <c r="H12" s="1620"/>
      <c r="I12" s="1620"/>
      <c r="J12" s="1620"/>
      <c r="K12" s="1620"/>
      <c r="L12" s="1620"/>
      <c r="M12" s="1620"/>
    </row>
    <row r="13" spans="1:13">
      <c r="B13" s="1620"/>
      <c r="C13" s="1620"/>
      <c r="D13" s="1620"/>
      <c r="E13" s="1620"/>
      <c r="F13" s="1620"/>
      <c r="G13" s="1620"/>
      <c r="H13" s="1620"/>
      <c r="I13" s="1620"/>
      <c r="J13" s="1620"/>
      <c r="K13" s="1620"/>
      <c r="L13" s="1620"/>
      <c r="M13" s="1620"/>
    </row>
    <row r="14" spans="1:13">
      <c r="B14" s="1620"/>
      <c r="C14" s="1620"/>
      <c r="D14" s="1620"/>
      <c r="E14" s="1620"/>
      <c r="F14" s="1620"/>
      <c r="G14" s="1620"/>
      <c r="H14" s="1620"/>
      <c r="I14" s="1620"/>
      <c r="J14" s="1620"/>
      <c r="K14" s="1620"/>
      <c r="L14" s="1620"/>
      <c r="M14" s="1620"/>
    </row>
    <row r="15" spans="1:13">
      <c r="B15" s="1620"/>
      <c r="C15" s="1620"/>
      <c r="D15" s="1620"/>
      <c r="E15" s="1620"/>
      <c r="F15" s="1620"/>
      <c r="G15" s="1620"/>
      <c r="H15" s="1620"/>
      <c r="I15" s="1620"/>
      <c r="J15" s="1620"/>
      <c r="K15" s="1620"/>
      <c r="L15" s="1620"/>
      <c r="M15" s="1620"/>
    </row>
    <row r="16" spans="1:13">
      <c r="B16" s="1620"/>
      <c r="C16" s="1620"/>
      <c r="D16" s="1620"/>
      <c r="E16" s="1620"/>
      <c r="F16" s="1620"/>
      <c r="G16" s="1620"/>
      <c r="H16" s="1620"/>
      <c r="I16" s="1620"/>
      <c r="J16" s="1620"/>
      <c r="K16" s="1620"/>
      <c r="L16" s="1620"/>
      <c r="M16" s="1620"/>
    </row>
    <row r="17" spans="2:13">
      <c r="B17" s="1620"/>
      <c r="C17" s="1620"/>
      <c r="D17" s="1620"/>
      <c r="E17" s="1620"/>
      <c r="F17" s="1620"/>
      <c r="G17" s="1620"/>
      <c r="H17" s="1620"/>
      <c r="I17" s="1620"/>
      <c r="J17" s="1620"/>
      <c r="K17" s="1620"/>
      <c r="L17" s="1620"/>
      <c r="M17" s="1620"/>
    </row>
    <row r="18" spans="2:13">
      <c r="B18" s="1620"/>
      <c r="C18" s="1620"/>
      <c r="D18" s="1620"/>
      <c r="E18" s="1620"/>
      <c r="F18" s="1620"/>
      <c r="G18" s="1620"/>
      <c r="H18" s="1620"/>
      <c r="I18" s="1620"/>
      <c r="J18" s="1620"/>
      <c r="K18" s="1620"/>
      <c r="L18" s="1620"/>
      <c r="M18" s="1620"/>
    </row>
    <row r="19" spans="2:13">
      <c r="B19" s="1620"/>
      <c r="C19" s="1620"/>
      <c r="D19" s="1620"/>
      <c r="E19" s="1620"/>
      <c r="F19" s="1620"/>
      <c r="G19" s="1620"/>
      <c r="H19" s="1620"/>
      <c r="I19" s="1620"/>
      <c r="J19" s="1620"/>
      <c r="K19" s="1620"/>
      <c r="L19" s="1620"/>
      <c r="M19" s="1620"/>
    </row>
    <row r="20" spans="2:13">
      <c r="B20" s="1620"/>
      <c r="C20" s="1620"/>
      <c r="D20" s="1620"/>
      <c r="E20" s="1620"/>
      <c r="F20" s="1620"/>
      <c r="G20" s="1620"/>
      <c r="H20" s="1620"/>
      <c r="I20" s="1620"/>
      <c r="J20" s="1620"/>
      <c r="K20" s="1620"/>
      <c r="L20" s="1620"/>
      <c r="M20" s="1620"/>
    </row>
    <row r="21" spans="2:13">
      <c r="B21" s="1620"/>
      <c r="C21" s="1620"/>
      <c r="D21" s="1620"/>
      <c r="E21" s="1620"/>
      <c r="F21" s="1620"/>
      <c r="G21" s="1620"/>
      <c r="H21" s="1620"/>
      <c r="I21" s="1620"/>
      <c r="J21" s="1620"/>
      <c r="K21" s="1620"/>
      <c r="L21" s="1620"/>
      <c r="M21" s="1620"/>
    </row>
    <row r="22" spans="2:13">
      <c r="B22" s="1620"/>
      <c r="C22" s="1620"/>
      <c r="D22" s="1620"/>
      <c r="E22" s="1620"/>
      <c r="F22" s="1620"/>
      <c r="G22" s="1620"/>
      <c r="H22" s="1620"/>
      <c r="I22" s="1620"/>
      <c r="J22" s="1620"/>
      <c r="K22" s="1620"/>
      <c r="L22" s="1620"/>
      <c r="M22" s="1620"/>
    </row>
    <row r="23" spans="2:13">
      <c r="B23" s="1620"/>
      <c r="C23" s="1620"/>
      <c r="D23" s="1620"/>
      <c r="E23" s="1620"/>
      <c r="F23" s="1620"/>
      <c r="G23" s="1620"/>
      <c r="H23" s="1620"/>
      <c r="I23" s="1620"/>
      <c r="J23" s="1620"/>
      <c r="K23" s="1620"/>
      <c r="L23" s="1620"/>
      <c r="M23" s="1620"/>
    </row>
    <row r="24" spans="2:13">
      <c r="B24" s="1620"/>
      <c r="C24" s="1620"/>
      <c r="D24" s="1620"/>
      <c r="E24" s="1620"/>
      <c r="F24" s="1620"/>
      <c r="G24" s="1620"/>
      <c r="H24" s="1620"/>
      <c r="I24" s="1620"/>
      <c r="J24" s="1620"/>
      <c r="K24" s="1620"/>
      <c r="L24" s="1620"/>
      <c r="M24" s="1620"/>
    </row>
    <row r="25" spans="2:13">
      <c r="B25" s="1620"/>
      <c r="C25" s="1620"/>
      <c r="D25" s="1620"/>
      <c r="E25" s="1620"/>
      <c r="F25" s="1620"/>
      <c r="G25" s="1620"/>
      <c r="H25" s="1620"/>
      <c r="I25" s="1620"/>
      <c r="J25" s="1620"/>
      <c r="K25" s="1620"/>
      <c r="L25" s="1620"/>
      <c r="M25" s="1620"/>
    </row>
    <row r="26" spans="2:13">
      <c r="B26" s="1620"/>
      <c r="C26" s="1620"/>
      <c r="D26" s="1620"/>
      <c r="E26" s="1620"/>
      <c r="F26" s="1620"/>
      <c r="G26" s="1620"/>
      <c r="H26" s="1620"/>
      <c r="I26" s="1620"/>
      <c r="J26" s="1620"/>
      <c r="K26" s="1620"/>
      <c r="L26" s="1620"/>
      <c r="M26" s="1620"/>
    </row>
    <row r="27" spans="2:13">
      <c r="B27" s="1620"/>
      <c r="C27" s="1620"/>
      <c r="D27" s="1620"/>
      <c r="E27" s="1620"/>
      <c r="F27" s="1620"/>
      <c r="G27" s="1620"/>
      <c r="H27" s="1620"/>
      <c r="I27" s="1620"/>
      <c r="J27" s="1620"/>
      <c r="K27" s="1620"/>
      <c r="L27" s="1620"/>
      <c r="M27" s="1620"/>
    </row>
    <row r="28" spans="2:13">
      <c r="B28" s="1620"/>
      <c r="C28" s="1620"/>
      <c r="D28" s="1620"/>
      <c r="E28" s="1620"/>
      <c r="F28" s="1620"/>
      <c r="G28" s="1620"/>
      <c r="H28" s="1620"/>
      <c r="I28" s="1620"/>
      <c r="J28" s="1620"/>
      <c r="K28" s="1620"/>
      <c r="L28" s="1620"/>
      <c r="M28" s="1620"/>
    </row>
  </sheetData>
  <mergeCells count="2">
    <mergeCell ref="B6:M28"/>
    <mergeCell ref="B5:M5"/>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790D16-4B9C-42EF-BC9C-8749E7BAB32B}">
  <dimension ref="A1:C205"/>
  <sheetViews>
    <sheetView topLeftCell="A202" workbookViewId="0">
      <selection sqref="A1:XFD1048576"/>
    </sheetView>
  </sheetViews>
  <sheetFormatPr defaultColWidth="8.875" defaultRowHeight="15.75"/>
  <cols>
    <col min="1" max="1" width="34.625" bestFit="1" customWidth="1"/>
    <col min="2" max="2" width="52" customWidth="1"/>
    <col min="3" max="3" width="13.5" customWidth="1"/>
  </cols>
  <sheetData>
    <row r="1" spans="1:3">
      <c r="A1" s="255" t="s">
        <v>418</v>
      </c>
      <c r="B1" s="255" t="s">
        <v>643</v>
      </c>
      <c r="C1" s="255" t="s">
        <v>1516</v>
      </c>
    </row>
    <row r="2" spans="1:3">
      <c r="A2" t="s">
        <v>672</v>
      </c>
      <c r="B2" t="s">
        <v>671</v>
      </c>
      <c r="C2" t="s">
        <v>1520</v>
      </c>
    </row>
    <row r="3" spans="1:3">
      <c r="A3" t="s">
        <v>760</v>
      </c>
      <c r="B3" t="s">
        <v>679</v>
      </c>
      <c r="C3" t="s">
        <v>1521</v>
      </c>
    </row>
    <row r="4" spans="1:3">
      <c r="A4" t="s">
        <v>844</v>
      </c>
      <c r="B4" t="s">
        <v>684</v>
      </c>
      <c r="C4" t="s">
        <v>1525</v>
      </c>
    </row>
    <row r="5" spans="1:3">
      <c r="A5" t="s">
        <v>968</v>
      </c>
      <c r="B5" t="s">
        <v>685</v>
      </c>
      <c r="C5" t="s">
        <v>1526</v>
      </c>
    </row>
    <row r="6" spans="1:3">
      <c r="A6" t="s">
        <v>1079</v>
      </c>
      <c r="B6" t="s">
        <v>686</v>
      </c>
    </row>
    <row r="7" spans="1:3">
      <c r="A7" t="s">
        <v>1146</v>
      </c>
      <c r="B7" t="s">
        <v>687</v>
      </c>
    </row>
    <row r="8" spans="1:3">
      <c r="A8" t="s">
        <v>1179</v>
      </c>
      <c r="B8" t="s">
        <v>688</v>
      </c>
    </row>
    <row r="9" spans="1:3">
      <c r="A9" t="s">
        <v>1189</v>
      </c>
      <c r="B9" t="s">
        <v>689</v>
      </c>
    </row>
    <row r="10" spans="1:3">
      <c r="A10" t="s">
        <v>1252</v>
      </c>
      <c r="B10" t="s">
        <v>692</v>
      </c>
    </row>
    <row r="11" spans="1:3">
      <c r="A11" t="s">
        <v>1286</v>
      </c>
      <c r="B11" t="s">
        <v>693</v>
      </c>
    </row>
    <row r="12" spans="1:3">
      <c r="B12" t="s">
        <v>694</v>
      </c>
    </row>
    <row r="13" spans="1:3">
      <c r="B13" t="s">
        <v>695</v>
      </c>
    </row>
    <row r="14" spans="1:3">
      <c r="B14" t="s">
        <v>696</v>
      </c>
    </row>
    <row r="15" spans="1:3">
      <c r="B15" t="s">
        <v>701</v>
      </c>
    </row>
    <row r="16" spans="1:3">
      <c r="B16" t="s">
        <v>704</v>
      </c>
    </row>
    <row r="17" spans="2:2">
      <c r="B17" t="s">
        <v>705</v>
      </c>
    </row>
    <row r="18" spans="2:2">
      <c r="B18" t="s">
        <v>706</v>
      </c>
    </row>
    <row r="19" spans="2:2">
      <c r="B19" t="s">
        <v>707</v>
      </c>
    </row>
    <row r="20" spans="2:2">
      <c r="B20" t="s">
        <v>708</v>
      </c>
    </row>
    <row r="21" spans="2:2">
      <c r="B21" t="s">
        <v>709</v>
      </c>
    </row>
    <row r="22" spans="2:2">
      <c r="B22" t="s">
        <v>711</v>
      </c>
    </row>
    <row r="23" spans="2:2">
      <c r="B23" t="s">
        <v>713</v>
      </c>
    </row>
    <row r="24" spans="2:2">
      <c r="B24" t="s">
        <v>715</v>
      </c>
    </row>
    <row r="25" spans="2:2">
      <c r="B25" t="s">
        <v>717</v>
      </c>
    </row>
    <row r="26" spans="2:2">
      <c r="B26" t="s">
        <v>718</v>
      </c>
    </row>
    <row r="27" spans="2:2">
      <c r="B27" t="s">
        <v>723</v>
      </c>
    </row>
    <row r="28" spans="2:2">
      <c r="B28" t="s">
        <v>726</v>
      </c>
    </row>
    <row r="29" spans="2:2">
      <c r="B29" t="s">
        <v>727</v>
      </c>
    </row>
    <row r="30" spans="2:2">
      <c r="B30" t="s">
        <v>728</v>
      </c>
    </row>
    <row r="31" spans="2:2">
      <c r="B31" t="s">
        <v>729</v>
      </c>
    </row>
    <row r="32" spans="2:2">
      <c r="B32" t="s">
        <v>730</v>
      </c>
    </row>
    <row r="33" spans="2:2">
      <c r="B33" t="s">
        <v>731</v>
      </c>
    </row>
    <row r="34" spans="2:2">
      <c r="B34" t="s">
        <v>733</v>
      </c>
    </row>
    <row r="35" spans="2:2">
      <c r="B35" t="s">
        <v>735</v>
      </c>
    </row>
    <row r="36" spans="2:2">
      <c r="B36" t="s">
        <v>737</v>
      </c>
    </row>
    <row r="37" spans="2:2">
      <c r="B37" t="s">
        <v>739</v>
      </c>
    </row>
    <row r="38" spans="2:2">
      <c r="B38" t="s">
        <v>740</v>
      </c>
    </row>
    <row r="39" spans="2:2">
      <c r="B39" t="s">
        <v>743</v>
      </c>
    </row>
    <row r="40" spans="2:2">
      <c r="B40" t="s">
        <v>748</v>
      </c>
    </row>
    <row r="41" spans="2:2">
      <c r="B41" t="s">
        <v>750</v>
      </c>
    </row>
    <row r="42" spans="2:2">
      <c r="B42" t="s">
        <v>752</v>
      </c>
    </row>
    <row r="43" spans="2:2">
      <c r="B43" t="s">
        <v>754</v>
      </c>
    </row>
    <row r="44" spans="2:2">
      <c r="B44" t="s">
        <v>756</v>
      </c>
    </row>
    <row r="45" spans="2:2">
      <c r="B45" t="s">
        <v>774</v>
      </c>
    </row>
    <row r="46" spans="2:2">
      <c r="B46" t="s">
        <v>778</v>
      </c>
    </row>
    <row r="47" spans="2:2">
      <c r="B47" t="s">
        <v>780</v>
      </c>
    </row>
    <row r="48" spans="2:2">
      <c r="B48" t="s">
        <v>783</v>
      </c>
    </row>
    <row r="49" spans="2:2">
      <c r="B49" t="s">
        <v>787</v>
      </c>
    </row>
    <row r="50" spans="2:2">
      <c r="B50" t="s">
        <v>788</v>
      </c>
    </row>
    <row r="51" spans="2:2">
      <c r="B51" t="s">
        <v>791</v>
      </c>
    </row>
    <row r="52" spans="2:2">
      <c r="B52" t="s">
        <v>794</v>
      </c>
    </row>
    <row r="53" spans="2:2">
      <c r="B53" t="s">
        <v>795</v>
      </c>
    </row>
    <row r="54" spans="2:2">
      <c r="B54" t="s">
        <v>798</v>
      </c>
    </row>
    <row r="55" spans="2:2">
      <c r="B55" t="s">
        <v>801</v>
      </c>
    </row>
    <row r="56" spans="2:2">
      <c r="B56" t="s">
        <v>802</v>
      </c>
    </row>
    <row r="57" spans="2:2">
      <c r="B57" t="s">
        <v>807</v>
      </c>
    </row>
    <row r="58" spans="2:2">
      <c r="B58" t="s">
        <v>812</v>
      </c>
    </row>
    <row r="59" spans="2:2">
      <c r="B59" t="s">
        <v>818</v>
      </c>
    </row>
    <row r="60" spans="2:2">
      <c r="B60" t="s">
        <v>836</v>
      </c>
    </row>
    <row r="61" spans="2:2">
      <c r="B61" t="s">
        <v>843</v>
      </c>
    </row>
    <row r="62" spans="2:2">
      <c r="B62" t="s">
        <v>846</v>
      </c>
    </row>
    <row r="63" spans="2:2">
      <c r="B63" t="s">
        <v>847</v>
      </c>
    </row>
    <row r="64" spans="2:2">
      <c r="B64" t="s">
        <v>848</v>
      </c>
    </row>
    <row r="65" spans="2:2">
      <c r="B65" t="s">
        <v>849</v>
      </c>
    </row>
    <row r="66" spans="2:2">
      <c r="B66" t="s">
        <v>850</v>
      </c>
    </row>
    <row r="67" spans="2:2">
      <c r="B67" t="s">
        <v>851</v>
      </c>
    </row>
    <row r="68" spans="2:2">
      <c r="B68" t="s">
        <v>853</v>
      </c>
    </row>
    <row r="69" spans="2:2">
      <c r="B69" t="s">
        <v>854</v>
      </c>
    </row>
    <row r="70" spans="2:2">
      <c r="B70" t="s">
        <v>855</v>
      </c>
    </row>
    <row r="71" spans="2:2">
      <c r="B71" t="s">
        <v>856</v>
      </c>
    </row>
    <row r="72" spans="2:2">
      <c r="B72" t="s">
        <v>857</v>
      </c>
    </row>
    <row r="73" spans="2:2">
      <c r="B73" t="s">
        <v>859</v>
      </c>
    </row>
    <row r="74" spans="2:2">
      <c r="B74" t="s">
        <v>862</v>
      </c>
    </row>
    <row r="75" spans="2:2">
      <c r="B75" t="s">
        <v>863</v>
      </c>
    </row>
    <row r="76" spans="2:2">
      <c r="B76" t="s">
        <v>864</v>
      </c>
    </row>
    <row r="77" spans="2:2">
      <c r="B77" t="s">
        <v>865</v>
      </c>
    </row>
    <row r="78" spans="2:2">
      <c r="B78" t="s">
        <v>866</v>
      </c>
    </row>
    <row r="79" spans="2:2">
      <c r="B79" t="s">
        <v>867</v>
      </c>
    </row>
    <row r="80" spans="2:2">
      <c r="B80" t="s">
        <v>868</v>
      </c>
    </row>
    <row r="81" spans="2:2">
      <c r="B81" t="s">
        <v>869</v>
      </c>
    </row>
    <row r="82" spans="2:2">
      <c r="B82" t="s">
        <v>870</v>
      </c>
    </row>
    <row r="83" spans="2:2">
      <c r="B83" t="s">
        <v>871</v>
      </c>
    </row>
    <row r="84" spans="2:2">
      <c r="B84" t="s">
        <v>872</v>
      </c>
    </row>
    <row r="85" spans="2:2">
      <c r="B85" t="s">
        <v>874</v>
      </c>
    </row>
    <row r="86" spans="2:2">
      <c r="B86" t="s">
        <v>875</v>
      </c>
    </row>
    <row r="87" spans="2:2">
      <c r="B87" t="s">
        <v>876</v>
      </c>
    </row>
    <row r="88" spans="2:2">
      <c r="B88" t="s">
        <v>877</v>
      </c>
    </row>
    <row r="89" spans="2:2">
      <c r="B89" t="s">
        <v>878</v>
      </c>
    </row>
    <row r="90" spans="2:2">
      <c r="B90" t="s">
        <v>879</v>
      </c>
    </row>
    <row r="91" spans="2:2">
      <c r="B91" t="s">
        <v>880</v>
      </c>
    </row>
    <row r="92" spans="2:2">
      <c r="B92" t="s">
        <v>881</v>
      </c>
    </row>
    <row r="93" spans="2:2">
      <c r="B93" t="s">
        <v>882</v>
      </c>
    </row>
    <row r="94" spans="2:2">
      <c r="B94" t="s">
        <v>883</v>
      </c>
    </row>
    <row r="95" spans="2:2">
      <c r="B95" t="s">
        <v>884</v>
      </c>
    </row>
    <row r="96" spans="2:2">
      <c r="B96" t="s">
        <v>885</v>
      </c>
    </row>
    <row r="97" spans="2:2">
      <c r="B97" t="s">
        <v>892</v>
      </c>
    </row>
    <row r="98" spans="2:2">
      <c r="B98" t="s">
        <v>896</v>
      </c>
    </row>
    <row r="99" spans="2:2">
      <c r="B99" t="s">
        <v>897</v>
      </c>
    </row>
    <row r="100" spans="2:2">
      <c r="B100" t="s">
        <v>901</v>
      </c>
    </row>
    <row r="101" spans="2:2">
      <c r="B101" t="s">
        <v>903</v>
      </c>
    </row>
    <row r="102" spans="2:2">
      <c r="B102" t="s">
        <v>904</v>
      </c>
    </row>
    <row r="103" spans="2:2">
      <c r="B103" t="s">
        <v>909</v>
      </c>
    </row>
    <row r="104" spans="2:2">
      <c r="B104" t="s">
        <v>913</v>
      </c>
    </row>
    <row r="105" spans="2:2">
      <c r="B105" t="s">
        <v>914</v>
      </c>
    </row>
    <row r="106" spans="2:2">
      <c r="B106" t="s">
        <v>918</v>
      </c>
    </row>
    <row r="107" spans="2:2">
      <c r="B107" t="s">
        <v>923</v>
      </c>
    </row>
    <row r="108" spans="2:2">
      <c r="B108" t="s">
        <v>930</v>
      </c>
    </row>
    <row r="109" spans="2:2">
      <c r="B109" t="s">
        <v>935</v>
      </c>
    </row>
    <row r="110" spans="2:2">
      <c r="B110" t="s">
        <v>941</v>
      </c>
    </row>
    <row r="111" spans="2:2">
      <c r="B111" t="s">
        <v>947</v>
      </c>
    </row>
    <row r="112" spans="2:2">
      <c r="B112" t="s">
        <v>957</v>
      </c>
    </row>
    <row r="113" spans="2:2">
      <c r="B113" t="s">
        <v>963</v>
      </c>
    </row>
    <row r="114" spans="2:2">
      <c r="B114" t="s">
        <v>976</v>
      </c>
    </row>
    <row r="115" spans="2:2">
      <c r="B115" t="s">
        <v>978</v>
      </c>
    </row>
    <row r="116" spans="2:2">
      <c r="B116" t="s">
        <v>979</v>
      </c>
    </row>
    <row r="117" spans="2:2">
      <c r="B117" t="s">
        <v>980</v>
      </c>
    </row>
    <row r="118" spans="2:2">
      <c r="B118" t="s">
        <v>981</v>
      </c>
    </row>
    <row r="119" spans="2:2">
      <c r="B119" t="s">
        <v>982</v>
      </c>
    </row>
    <row r="120" spans="2:2">
      <c r="B120" t="s">
        <v>983</v>
      </c>
    </row>
    <row r="121" spans="2:2">
      <c r="B121" t="s">
        <v>984</v>
      </c>
    </row>
    <row r="122" spans="2:2">
      <c r="B122" t="s">
        <v>985</v>
      </c>
    </row>
    <row r="123" spans="2:2">
      <c r="B123" t="s">
        <v>986</v>
      </c>
    </row>
    <row r="124" spans="2:2">
      <c r="B124" t="s">
        <v>987</v>
      </c>
    </row>
    <row r="125" spans="2:2">
      <c r="B125" t="s">
        <v>988</v>
      </c>
    </row>
    <row r="126" spans="2:2">
      <c r="B126" t="s">
        <v>996</v>
      </c>
    </row>
    <row r="127" spans="2:2">
      <c r="B127" t="s">
        <v>998</v>
      </c>
    </row>
    <row r="128" spans="2:2">
      <c r="B128" t="s">
        <v>1001</v>
      </c>
    </row>
    <row r="129" spans="2:2">
      <c r="B129" t="s">
        <v>1005</v>
      </c>
    </row>
    <row r="130" spans="2:2">
      <c r="B130" t="s">
        <v>1009</v>
      </c>
    </row>
    <row r="131" spans="2:2">
      <c r="B131" t="s">
        <v>1013</v>
      </c>
    </row>
    <row r="132" spans="2:2">
      <c r="B132" t="s">
        <v>1016</v>
      </c>
    </row>
    <row r="133" spans="2:2">
      <c r="B133" t="s">
        <v>1025</v>
      </c>
    </row>
    <row r="134" spans="2:2">
      <c r="B134" t="s">
        <v>1031</v>
      </c>
    </row>
    <row r="135" spans="2:2">
      <c r="B135" t="s">
        <v>1036</v>
      </c>
    </row>
    <row r="136" spans="2:2">
      <c r="B136" t="s">
        <v>1040</v>
      </c>
    </row>
    <row r="137" spans="2:2">
      <c r="B137" t="s">
        <v>1043</v>
      </c>
    </row>
    <row r="138" spans="2:2">
      <c r="B138" t="s">
        <v>1055</v>
      </c>
    </row>
    <row r="139" spans="2:2">
      <c r="B139" t="s">
        <v>1059</v>
      </c>
    </row>
    <row r="140" spans="2:2">
      <c r="B140" t="s">
        <v>1065</v>
      </c>
    </row>
    <row r="141" spans="2:2">
      <c r="B141" t="s">
        <v>1069</v>
      </c>
    </row>
    <row r="142" spans="2:2">
      <c r="B142" t="s">
        <v>1076</v>
      </c>
    </row>
    <row r="143" spans="2:2">
      <c r="B143" t="s">
        <v>1086</v>
      </c>
    </row>
    <row r="144" spans="2:2">
      <c r="B144" t="s">
        <v>1088</v>
      </c>
    </row>
    <row r="145" spans="2:2">
      <c r="B145" t="s">
        <v>1090</v>
      </c>
    </row>
    <row r="146" spans="2:2">
      <c r="B146" t="s">
        <v>1093</v>
      </c>
    </row>
    <row r="147" spans="2:2">
      <c r="B147" t="s">
        <v>1098</v>
      </c>
    </row>
    <row r="148" spans="2:2">
      <c r="B148" t="s">
        <v>1103</v>
      </c>
    </row>
    <row r="149" spans="2:2">
      <c r="B149" t="s">
        <v>1105</v>
      </c>
    </row>
    <row r="150" spans="2:2">
      <c r="B150" t="s">
        <v>1106</v>
      </c>
    </row>
    <row r="151" spans="2:2">
      <c r="B151" t="s">
        <v>1108</v>
      </c>
    </row>
    <row r="152" spans="2:2">
      <c r="B152" t="s">
        <v>1113</v>
      </c>
    </row>
    <row r="153" spans="2:2">
      <c r="B153" t="s">
        <v>1117</v>
      </c>
    </row>
    <row r="154" spans="2:2">
      <c r="B154" t="s">
        <v>1124</v>
      </c>
    </row>
    <row r="155" spans="2:2">
      <c r="B155" t="s">
        <v>1130</v>
      </c>
    </row>
    <row r="156" spans="2:2">
      <c r="B156" t="s">
        <v>1136</v>
      </c>
    </row>
    <row r="157" spans="2:2">
      <c r="B157" t="s">
        <v>1141</v>
      </c>
    </row>
    <row r="158" spans="2:2">
      <c r="B158" t="s">
        <v>1150</v>
      </c>
    </row>
    <row r="159" spans="2:2">
      <c r="B159" t="s">
        <v>1156</v>
      </c>
    </row>
    <row r="160" spans="2:2">
      <c r="B160" t="s">
        <v>1160</v>
      </c>
    </row>
    <row r="161" spans="2:2">
      <c r="B161" t="s">
        <v>1164</v>
      </c>
    </row>
    <row r="162" spans="2:2">
      <c r="B162" t="s">
        <v>1188</v>
      </c>
    </row>
    <row r="163" spans="2:2">
      <c r="B163" t="s">
        <v>1194</v>
      </c>
    </row>
    <row r="164" spans="2:2">
      <c r="B164" t="s">
        <v>1198</v>
      </c>
    </row>
    <row r="165" spans="2:2">
      <c r="B165" t="s">
        <v>1202</v>
      </c>
    </row>
    <row r="166" spans="2:2">
      <c r="B166" t="s">
        <v>1205</v>
      </c>
    </row>
    <row r="167" spans="2:2">
      <c r="B167" t="s">
        <v>1209</v>
      </c>
    </row>
    <row r="168" spans="2:2">
      <c r="B168" t="s">
        <v>1212</v>
      </c>
    </row>
    <row r="169" spans="2:2">
      <c r="B169" t="s">
        <v>1216</v>
      </c>
    </row>
    <row r="170" spans="2:2">
      <c r="B170" t="s">
        <v>1219</v>
      </c>
    </row>
    <row r="171" spans="2:2">
      <c r="B171" t="s">
        <v>1224</v>
      </c>
    </row>
    <row r="172" spans="2:2">
      <c r="B172" t="s">
        <v>1230</v>
      </c>
    </row>
    <row r="173" spans="2:2">
      <c r="B173" t="s">
        <v>1233</v>
      </c>
    </row>
    <row r="174" spans="2:2">
      <c r="B174" t="s">
        <v>1237</v>
      </c>
    </row>
    <row r="175" spans="2:2">
      <c r="B175" t="s">
        <v>1241</v>
      </c>
    </row>
    <row r="176" spans="2:2">
      <c r="B176" t="s">
        <v>1243</v>
      </c>
    </row>
    <row r="177" spans="2:2">
      <c r="B177" t="s">
        <v>1244</v>
      </c>
    </row>
    <row r="178" spans="2:2">
      <c r="B178" t="s">
        <v>1247</v>
      </c>
    </row>
    <row r="179" spans="2:2">
      <c r="B179" t="s">
        <v>1251</v>
      </c>
    </row>
    <row r="180" spans="2:2">
      <c r="B180" t="s">
        <v>1258</v>
      </c>
    </row>
    <row r="181" spans="2:2">
      <c r="B181" t="s">
        <v>1263</v>
      </c>
    </row>
    <row r="182" spans="2:2">
      <c r="B182" t="s">
        <v>1269</v>
      </c>
    </row>
    <row r="183" spans="2:2">
      <c r="B183" t="s">
        <v>1273</v>
      </c>
    </row>
    <row r="184" spans="2:2">
      <c r="B184" t="s">
        <v>1277</v>
      </c>
    </row>
    <row r="185" spans="2:2">
      <c r="B185" t="s">
        <v>1285</v>
      </c>
    </row>
    <row r="186" spans="2:2">
      <c r="B186" t="s">
        <v>1292</v>
      </c>
    </row>
    <row r="187" spans="2:2">
      <c r="B187" t="s">
        <v>1298</v>
      </c>
    </row>
    <row r="188" spans="2:2">
      <c r="B188" t="s">
        <v>1304</v>
      </c>
    </row>
    <row r="189" spans="2:2">
      <c r="B189" t="s">
        <v>1309</v>
      </c>
    </row>
    <row r="190" spans="2:2">
      <c r="B190" t="s">
        <v>1317</v>
      </c>
    </row>
    <row r="191" spans="2:2">
      <c r="B191" t="s">
        <v>1322</v>
      </c>
    </row>
    <row r="192" spans="2:2">
      <c r="B192" t="s">
        <v>1329</v>
      </c>
    </row>
    <row r="193" spans="2:2">
      <c r="B193" t="s">
        <v>1335</v>
      </c>
    </row>
    <row r="194" spans="2:2">
      <c r="B194" t="s">
        <v>1339</v>
      </c>
    </row>
    <row r="195" spans="2:2">
      <c r="B195" t="s">
        <v>1343</v>
      </c>
    </row>
    <row r="196" spans="2:2">
      <c r="B196" t="s">
        <v>1350</v>
      </c>
    </row>
    <row r="197" spans="2:2">
      <c r="B197" t="s">
        <v>1416</v>
      </c>
    </row>
    <row r="198" spans="2:2">
      <c r="B198" t="s">
        <v>1417</v>
      </c>
    </row>
    <row r="199" spans="2:2">
      <c r="B199" t="s">
        <v>1418</v>
      </c>
    </row>
    <row r="200" spans="2:2">
      <c r="B200" t="s">
        <v>1419</v>
      </c>
    </row>
    <row r="201" spans="2:2">
      <c r="B201" t="s">
        <v>1420</v>
      </c>
    </row>
    <row r="202" spans="2:2">
      <c r="B202" t="s">
        <v>1421</v>
      </c>
    </row>
    <row r="203" spans="2:2">
      <c r="B203" t="s">
        <v>1422</v>
      </c>
    </row>
    <row r="204" spans="2:2">
      <c r="B204" t="s">
        <v>1423</v>
      </c>
    </row>
    <row r="205" spans="2:2">
      <c r="B205" t="s">
        <v>1397</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rgb="FF92D050"/>
    <pageSetUpPr fitToPage="1"/>
  </sheetPr>
  <dimension ref="A1:H38"/>
  <sheetViews>
    <sheetView zoomScaleNormal="100" zoomScaleSheetLayoutView="100" zoomScalePageLayoutView="70" workbookViewId="0">
      <selection activeCell="B24" sqref="B24"/>
    </sheetView>
  </sheetViews>
  <sheetFormatPr defaultColWidth="9.625" defaultRowHeight="15.75"/>
  <cols>
    <col min="1" max="1" width="15.125" style="31" customWidth="1"/>
    <col min="2" max="2" width="40" style="31" bestFit="1" customWidth="1"/>
    <col min="3" max="3" width="23.5" style="26" customWidth="1"/>
    <col min="4" max="4" width="21.625" style="27" customWidth="1"/>
    <col min="5" max="5" width="18.5" style="28" bestFit="1" customWidth="1"/>
    <col min="6" max="6" width="15.625" style="28" bestFit="1" customWidth="1"/>
    <col min="7" max="7" width="31.625" style="31" customWidth="1"/>
    <col min="8" max="8" width="15.5" style="31" customWidth="1"/>
    <col min="9" max="9" width="39.625" style="31" customWidth="1"/>
    <col min="10" max="10" width="9.625" style="31" customWidth="1"/>
    <col min="11" max="11" width="24.125" style="31" customWidth="1"/>
    <col min="12" max="16384" width="9.625" style="31"/>
  </cols>
  <sheetData>
    <row r="1" spans="1:8">
      <c r="A1" s="25" t="s">
        <v>95</v>
      </c>
      <c r="B1" s="466" t="s">
        <v>1774</v>
      </c>
    </row>
    <row r="2" spans="1:8">
      <c r="A2" s="25" t="s">
        <v>96</v>
      </c>
      <c r="B2" s="265" t="s">
        <v>2</v>
      </c>
      <c r="D2" s="841"/>
    </row>
    <row r="3" spans="1:8">
      <c r="A3" s="5" t="s">
        <v>115</v>
      </c>
    </row>
    <row r="4" spans="1:8" ht="16.5" thickBot="1">
      <c r="A4" s="4"/>
    </row>
    <row r="5" spans="1:8">
      <c r="B5" s="1513" t="s">
        <v>116</v>
      </c>
      <c r="C5" s="1514"/>
      <c r="D5" s="1514"/>
      <c r="E5" s="1514"/>
      <c r="F5" s="1515"/>
    </row>
    <row r="6" spans="1:8" s="1" customFormat="1" ht="47.25">
      <c r="B6" s="35"/>
      <c r="C6" s="257" t="s">
        <v>117</v>
      </c>
      <c r="D6" s="258" t="s">
        <v>118</v>
      </c>
      <c r="E6" s="259" t="s">
        <v>119</v>
      </c>
      <c r="F6" s="260" t="s">
        <v>120</v>
      </c>
    </row>
    <row r="7" spans="1:8" s="1" customFormat="1">
      <c r="B7" s="35" t="s">
        <v>121</v>
      </c>
      <c r="C7" s="257"/>
      <c r="D7" s="258"/>
      <c r="E7" s="259"/>
      <c r="F7" s="260"/>
    </row>
    <row r="8" spans="1:8">
      <c r="B8" s="36">
        <v>2021</v>
      </c>
      <c r="C8" s="842">
        <v>0.17499999999999999</v>
      </c>
      <c r="D8" s="843" t="s">
        <v>673</v>
      </c>
      <c r="E8" s="844">
        <v>63856574.599999994</v>
      </c>
      <c r="F8" s="845">
        <v>377883244.72499996</v>
      </c>
      <c r="G8" s="32"/>
      <c r="H8" s="2"/>
    </row>
    <row r="9" spans="1:8">
      <c r="B9" s="261">
        <v>2022</v>
      </c>
      <c r="C9" s="842">
        <v>0.17499999999999999</v>
      </c>
      <c r="D9" s="843" t="s">
        <v>673</v>
      </c>
      <c r="E9" s="844">
        <v>56583630.599806815</v>
      </c>
      <c r="F9" s="845">
        <v>496913855.25648463</v>
      </c>
      <c r="G9" s="2"/>
      <c r="H9" s="2"/>
    </row>
    <row r="10" spans="1:8">
      <c r="B10" s="261">
        <v>2023</v>
      </c>
      <c r="C10" s="842">
        <v>0.17499999999999999</v>
      </c>
      <c r="D10" s="843" t="s">
        <v>673</v>
      </c>
      <c r="E10" s="844">
        <v>89971490.069906846</v>
      </c>
      <c r="F10" s="845">
        <v>773233677.70496035</v>
      </c>
      <c r="G10" s="32"/>
      <c r="H10" s="2"/>
    </row>
    <row r="11" spans="1:8">
      <c r="B11" s="36">
        <v>2024</v>
      </c>
      <c r="C11" s="842">
        <v>0.17499999999999999</v>
      </c>
      <c r="D11" s="843" t="s">
        <v>673</v>
      </c>
      <c r="E11" s="844">
        <v>122179690.96935332</v>
      </c>
      <c r="F11" s="845">
        <v>1099002178.3076301</v>
      </c>
      <c r="G11" s="2"/>
      <c r="H11" s="2"/>
    </row>
    <row r="12" spans="1:8">
      <c r="B12" s="261">
        <v>2025</v>
      </c>
      <c r="C12" s="842">
        <v>0.17499999999999999</v>
      </c>
      <c r="D12" s="843" t="s">
        <v>673</v>
      </c>
      <c r="E12" s="844">
        <v>121360269.57812662</v>
      </c>
      <c r="F12" s="845">
        <v>1097660813.5492463</v>
      </c>
      <c r="G12" s="2"/>
      <c r="H12" s="2"/>
    </row>
    <row r="13" spans="1:8">
      <c r="B13" s="261">
        <v>2026</v>
      </c>
      <c r="C13" s="842">
        <v>0.17499999999999999</v>
      </c>
      <c r="D13" s="843" t="s">
        <v>673</v>
      </c>
      <c r="E13" s="844">
        <v>128568928.56801416</v>
      </c>
      <c r="F13" s="845">
        <v>1044412026.0371369</v>
      </c>
      <c r="G13" s="2"/>
      <c r="H13" s="2"/>
    </row>
    <row r="14" spans="1:8">
      <c r="B14" s="36">
        <v>2027</v>
      </c>
      <c r="C14" s="842">
        <v>0.17499999999999999</v>
      </c>
      <c r="D14" s="843" t="s">
        <v>673</v>
      </c>
      <c r="E14" s="844">
        <v>123190311.11582901</v>
      </c>
      <c r="F14" s="845">
        <v>996340493.57790053</v>
      </c>
      <c r="G14" s="2"/>
      <c r="H14" s="2"/>
    </row>
    <row r="15" spans="1:8">
      <c r="B15" s="261">
        <v>2028</v>
      </c>
      <c r="C15" s="842">
        <v>0.17499999999999999</v>
      </c>
      <c r="D15" s="843" t="s">
        <v>673</v>
      </c>
      <c r="E15" s="844">
        <v>126176444.2572767</v>
      </c>
      <c r="F15" s="845">
        <v>1020491787.1422281</v>
      </c>
      <c r="G15" s="2"/>
      <c r="H15" s="2"/>
    </row>
    <row r="16" spans="1:8">
      <c r="B16" s="261">
        <v>2029</v>
      </c>
      <c r="C16" s="842">
        <v>0.17499999999999999</v>
      </c>
      <c r="D16" s="843" t="s">
        <v>673</v>
      </c>
      <c r="E16" s="844">
        <v>129223605.38608989</v>
      </c>
      <c r="F16" s="845">
        <v>1045136663.8017133</v>
      </c>
      <c r="G16" s="2"/>
      <c r="H16" s="2"/>
    </row>
    <row r="17" spans="2:8">
      <c r="B17" s="36">
        <v>2030</v>
      </c>
      <c r="C17" s="842">
        <v>0.17499999999999999</v>
      </c>
      <c r="D17" s="843" t="s">
        <v>673</v>
      </c>
      <c r="E17" s="844">
        <v>132297834.95822501</v>
      </c>
      <c r="F17" s="845">
        <v>1070000465.0335561</v>
      </c>
      <c r="G17" s="2"/>
      <c r="H17" s="2"/>
    </row>
    <row r="18" spans="2:8" ht="16.5" thickBot="1">
      <c r="B18" s="262">
        <v>2031</v>
      </c>
      <c r="C18" s="846">
        <v>0.17499999999999999</v>
      </c>
      <c r="D18" s="847" t="s">
        <v>673</v>
      </c>
      <c r="E18" s="848">
        <v>135356560.90245923</v>
      </c>
      <c r="F18" s="849">
        <v>1094738875.7851319</v>
      </c>
      <c r="G18" s="2"/>
      <c r="H18" s="2"/>
    </row>
    <row r="19" spans="2:8">
      <c r="C19" s="2"/>
      <c r="D19" s="2"/>
      <c r="E19" s="32"/>
      <c r="F19" s="2"/>
      <c r="G19" s="2"/>
      <c r="H19" s="2"/>
    </row>
    <row r="20" spans="2:8">
      <c r="B20" s="2" t="s">
        <v>2290</v>
      </c>
      <c r="C20" s="2"/>
      <c r="D20" s="2"/>
      <c r="E20" s="2"/>
      <c r="F20" s="2"/>
      <c r="G20" s="2"/>
      <c r="H20" s="2"/>
    </row>
    <row r="21" spans="2:8">
      <c r="B21" s="2" t="s">
        <v>119</v>
      </c>
      <c r="C21" s="2" t="s">
        <v>122</v>
      </c>
      <c r="D21" s="2"/>
      <c r="E21" s="2"/>
      <c r="F21" s="2"/>
      <c r="G21" s="2"/>
      <c r="H21" s="2"/>
    </row>
    <row r="22" spans="2:8">
      <c r="B22" s="2" t="s">
        <v>120</v>
      </c>
      <c r="C22" s="2" t="s">
        <v>123</v>
      </c>
      <c r="D22" s="2"/>
      <c r="E22" s="2"/>
      <c r="F22" s="29"/>
      <c r="G22" s="3"/>
    </row>
    <row r="23" spans="2:8">
      <c r="B23" s="2"/>
      <c r="C23" s="2"/>
      <c r="D23" s="2"/>
      <c r="E23" s="2"/>
      <c r="F23" s="29"/>
      <c r="G23" s="3"/>
    </row>
    <row r="24" spans="2:8">
      <c r="B24" s="2"/>
      <c r="D24" s="2"/>
      <c r="E24" s="2"/>
      <c r="F24" s="29"/>
      <c r="G24" s="3"/>
    </row>
    <row r="25" spans="2:8">
      <c r="B25" s="3"/>
      <c r="C25" s="34"/>
      <c r="D25" s="33"/>
      <c r="E25" s="556"/>
      <c r="F25" s="556"/>
      <c r="G25" s="3"/>
    </row>
    <row r="26" spans="2:8">
      <c r="E26" s="557"/>
      <c r="F26" s="557"/>
    </row>
    <row r="29" spans="2:8">
      <c r="D29" s="31"/>
    </row>
    <row r="30" spans="2:8">
      <c r="B30" s="850"/>
      <c r="C30" s="851"/>
      <c r="D30" s="852"/>
      <c r="E30" s="851"/>
    </row>
    <row r="31" spans="2:8">
      <c r="B31" s="850"/>
      <c r="C31" s="851"/>
      <c r="D31" s="853"/>
      <c r="E31" s="851"/>
    </row>
    <row r="32" spans="2:8">
      <c r="C32" s="34"/>
      <c r="D32" s="33"/>
      <c r="E32" s="30"/>
    </row>
    <row r="33" spans="2:5">
      <c r="B33" s="850"/>
      <c r="C33" s="851"/>
      <c r="D33" s="854"/>
      <c r="E33" s="851"/>
    </row>
    <row r="34" spans="2:5">
      <c r="B34" s="855"/>
      <c r="C34" s="851"/>
      <c r="D34" s="856"/>
      <c r="E34" s="30"/>
    </row>
    <row r="35" spans="2:5">
      <c r="C35" s="34"/>
      <c r="D35" s="33"/>
      <c r="E35" s="30"/>
    </row>
    <row r="36" spans="2:5">
      <c r="C36" s="34"/>
      <c r="D36" s="33"/>
      <c r="E36" s="30"/>
    </row>
    <row r="37" spans="2:5">
      <c r="C37" s="34"/>
      <c r="D37" s="33"/>
      <c r="E37" s="30"/>
    </row>
    <row r="38" spans="2:5">
      <c r="C38" s="34"/>
      <c r="D38" s="33"/>
      <c r="E38" s="30"/>
    </row>
  </sheetData>
  <mergeCells count="1">
    <mergeCell ref="B5:F5"/>
  </mergeCells>
  <pageMargins left="0.7" right="0.7" top="0.75" bottom="0.75" header="0.3" footer="0.3"/>
  <pageSetup scale="5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3899B-2ACF-4457-A504-AC069972A11E}">
  <sheetPr codeName="Sheet4">
    <pageSetUpPr fitToPage="1"/>
  </sheetPr>
  <dimension ref="A1:AP39"/>
  <sheetViews>
    <sheetView zoomScale="70" zoomScaleNormal="70" zoomScaleSheetLayoutView="70" workbookViewId="0">
      <pane xSplit="2" ySplit="5" topLeftCell="AH9" activePane="bottomRight" state="frozen"/>
      <selection activeCell="B1" sqref="B1"/>
      <selection pane="topRight" activeCell="B1" sqref="B1"/>
      <selection pane="bottomLeft" activeCell="B1" sqref="B1"/>
      <selection pane="bottomRight" sqref="A1:XFD1048576"/>
    </sheetView>
  </sheetViews>
  <sheetFormatPr defaultColWidth="9.625" defaultRowHeight="15.75"/>
  <cols>
    <col min="1" max="1" width="18.375" style="4" customWidth="1"/>
    <col min="2" max="2" width="58.125" style="4" customWidth="1"/>
    <col min="3" max="3" width="23.625" style="620" customWidth="1"/>
    <col min="4" max="4" width="23.625" style="267" customWidth="1"/>
    <col min="5" max="5" width="23.125" style="268" customWidth="1"/>
    <col min="6" max="6" width="25.125" style="268" customWidth="1"/>
    <col min="7" max="7" width="23.625" style="620" customWidth="1"/>
    <col min="8" max="8" width="23.625" style="267" customWidth="1"/>
    <col min="9" max="9" width="23.125" style="268" customWidth="1"/>
    <col min="10" max="10" width="25.125" style="268" customWidth="1"/>
    <col min="11" max="11" width="23.625" style="625" customWidth="1"/>
    <col min="12" max="12" width="23.625" style="53" customWidth="1"/>
    <col min="13" max="13" width="23.125" style="54" customWidth="1"/>
    <col min="14" max="14" width="25.125" style="54" customWidth="1"/>
    <col min="15" max="15" width="23.625" style="625" customWidth="1"/>
    <col min="16" max="16" width="23.625" style="53" customWidth="1"/>
    <col min="17" max="17" width="23.125" style="54" customWidth="1"/>
    <col min="18" max="18" width="25.125" style="54" customWidth="1"/>
    <col min="19" max="19" width="23.625" style="625" customWidth="1"/>
    <col min="20" max="20" width="23.625" style="53" customWidth="1"/>
    <col min="21" max="21" width="23.125" style="54" customWidth="1"/>
    <col min="22" max="22" width="25.125" style="54" customWidth="1"/>
    <col min="23" max="23" width="23.625" style="625" customWidth="1"/>
    <col min="24" max="24" width="23.625" style="53" customWidth="1"/>
    <col min="25" max="25" width="23.125" style="54" customWidth="1"/>
    <col min="26" max="26" width="25.125" style="54" customWidth="1"/>
    <col min="27" max="27" width="23.625" style="625" customWidth="1"/>
    <col min="28" max="28" width="23.625" style="53" customWidth="1"/>
    <col min="29" max="29" width="23.125" style="54" customWidth="1"/>
    <col min="30" max="30" width="25.125" style="54" customWidth="1"/>
    <col min="31" max="31" width="23.625" style="625" customWidth="1"/>
    <col min="32" max="32" width="23.625" style="53" customWidth="1"/>
    <col min="33" max="33" width="23.125" style="54" customWidth="1"/>
    <col min="34" max="34" width="25.125" style="54" customWidth="1"/>
    <col min="35" max="35" width="23.625" style="625" customWidth="1"/>
    <col min="36" max="36" width="23.625" style="53" customWidth="1"/>
    <col min="37" max="37" width="23.125" style="54" customWidth="1"/>
    <col min="38" max="38" width="25.125" style="54" customWidth="1"/>
    <col min="39" max="39" width="23.625" style="625" customWidth="1"/>
    <col min="40" max="40" width="23.625" style="53" customWidth="1"/>
    <col min="41" max="41" width="23.125" style="54" customWidth="1"/>
    <col min="42" max="42" width="25.125" style="54" customWidth="1"/>
    <col min="43" max="16384" width="9.625" style="4"/>
  </cols>
  <sheetData>
    <row r="1" spans="1:42">
      <c r="A1" s="25" t="s">
        <v>95</v>
      </c>
      <c r="B1" s="466" t="s">
        <v>1774</v>
      </c>
      <c r="D1" s="857"/>
    </row>
    <row r="2" spans="1:42">
      <c r="A2" s="25" t="s">
        <v>96</v>
      </c>
      <c r="B2" s="265" t="s">
        <v>2</v>
      </c>
    </row>
    <row r="3" spans="1:42">
      <c r="A3" s="5" t="s">
        <v>115</v>
      </c>
    </row>
    <row r="4" spans="1:42">
      <c r="B4" s="38" t="s">
        <v>124</v>
      </c>
      <c r="C4" s="621"/>
      <c r="D4" s="38"/>
      <c r="E4" s="38"/>
      <c r="F4" s="38"/>
      <c r="G4" s="621"/>
      <c r="H4" s="38"/>
      <c r="I4" s="38"/>
      <c r="J4" s="38"/>
      <c r="K4" s="621"/>
      <c r="L4" s="38"/>
      <c r="M4" s="38"/>
      <c r="N4" s="38"/>
      <c r="O4" s="621"/>
      <c r="P4" s="38"/>
      <c r="Q4" s="38"/>
      <c r="R4" s="38"/>
      <c r="S4" s="621"/>
      <c r="T4" s="38"/>
      <c r="U4" s="38"/>
      <c r="V4" s="38"/>
      <c r="W4" s="621"/>
      <c r="X4" s="38"/>
      <c r="Y4" s="38"/>
      <c r="Z4" s="38"/>
      <c r="AA4" s="621"/>
      <c r="AB4" s="38"/>
      <c r="AC4" s="38"/>
      <c r="AD4" s="38"/>
      <c r="AE4" s="621"/>
      <c r="AF4" s="38"/>
      <c r="AG4" s="38"/>
      <c r="AH4" s="38"/>
      <c r="AI4" s="621"/>
      <c r="AJ4" s="38"/>
      <c r="AK4" s="38"/>
      <c r="AL4" s="38"/>
      <c r="AM4" s="621"/>
      <c r="AN4" s="38"/>
      <c r="AO4" s="38"/>
      <c r="AP4" s="38"/>
    </row>
    <row r="5" spans="1:42" ht="63">
      <c r="B5" s="55" t="s">
        <v>125</v>
      </c>
      <c r="C5" s="622" t="s">
        <v>126</v>
      </c>
      <c r="D5" s="55" t="s">
        <v>127</v>
      </c>
      <c r="E5" s="55" t="s">
        <v>128</v>
      </c>
      <c r="F5" s="55" t="s">
        <v>129</v>
      </c>
      <c r="G5" s="622" t="s">
        <v>130</v>
      </c>
      <c r="H5" s="55" t="s">
        <v>131</v>
      </c>
      <c r="I5" s="55" t="s">
        <v>132</v>
      </c>
      <c r="J5" s="55" t="s">
        <v>133</v>
      </c>
      <c r="K5" s="622" t="s">
        <v>134</v>
      </c>
      <c r="L5" s="55" t="s">
        <v>135</v>
      </c>
      <c r="M5" s="55" t="s">
        <v>136</v>
      </c>
      <c r="N5" s="55" t="s">
        <v>137</v>
      </c>
      <c r="O5" s="622" t="s">
        <v>138</v>
      </c>
      <c r="P5" s="55" t="s">
        <v>139</v>
      </c>
      <c r="Q5" s="55" t="s">
        <v>140</v>
      </c>
      <c r="R5" s="55" t="s">
        <v>141</v>
      </c>
      <c r="S5" s="622" t="s">
        <v>142</v>
      </c>
      <c r="T5" s="55" t="s">
        <v>143</v>
      </c>
      <c r="U5" s="55" t="s">
        <v>144</v>
      </c>
      <c r="V5" s="55" t="s">
        <v>145</v>
      </c>
      <c r="W5" s="622" t="s">
        <v>146</v>
      </c>
      <c r="X5" s="55" t="s">
        <v>147</v>
      </c>
      <c r="Y5" s="55" t="s">
        <v>148</v>
      </c>
      <c r="Z5" s="55" t="s">
        <v>149</v>
      </c>
      <c r="AA5" s="622" t="s">
        <v>150</v>
      </c>
      <c r="AB5" s="55" t="s">
        <v>151</v>
      </c>
      <c r="AC5" s="55" t="s">
        <v>152</v>
      </c>
      <c r="AD5" s="55" t="s">
        <v>153</v>
      </c>
      <c r="AE5" s="622" t="s">
        <v>154</v>
      </c>
      <c r="AF5" s="55" t="s">
        <v>155</v>
      </c>
      <c r="AG5" s="55" t="s">
        <v>156</v>
      </c>
      <c r="AH5" s="55" t="s">
        <v>157</v>
      </c>
      <c r="AI5" s="622" t="s">
        <v>158</v>
      </c>
      <c r="AJ5" s="55" t="s">
        <v>159</v>
      </c>
      <c r="AK5" s="55" t="s">
        <v>160</v>
      </c>
      <c r="AL5" s="55" t="s">
        <v>161</v>
      </c>
      <c r="AM5" s="622" t="s">
        <v>162</v>
      </c>
      <c r="AN5" s="55" t="s">
        <v>163</v>
      </c>
      <c r="AO5" s="55" t="s">
        <v>164</v>
      </c>
      <c r="AP5" s="55" t="s">
        <v>165</v>
      </c>
    </row>
    <row r="6" spans="1:42">
      <c r="B6" s="858" t="s">
        <v>2092</v>
      </c>
      <c r="C6" s="859"/>
      <c r="D6" s="860"/>
      <c r="E6" s="860"/>
      <c r="F6" s="860"/>
      <c r="G6" s="859"/>
      <c r="H6" s="860"/>
      <c r="I6" s="860"/>
      <c r="J6" s="860"/>
      <c r="K6" s="859"/>
      <c r="L6" s="860"/>
      <c r="M6" s="860"/>
      <c r="N6" s="860"/>
      <c r="O6" s="859"/>
      <c r="P6" s="860"/>
      <c r="Q6" s="860"/>
      <c r="R6" s="860"/>
      <c r="S6" s="859"/>
      <c r="T6" s="860"/>
      <c r="U6" s="860"/>
      <c r="V6" s="860"/>
      <c r="W6" s="859"/>
      <c r="X6" s="860"/>
      <c r="Y6" s="860"/>
      <c r="Z6" s="860"/>
      <c r="AA6" s="859"/>
      <c r="AB6" s="860"/>
      <c r="AC6" s="860"/>
      <c r="AD6" s="860"/>
      <c r="AE6" s="859"/>
      <c r="AF6" s="860"/>
      <c r="AG6" s="860"/>
      <c r="AH6" s="860"/>
      <c r="AI6" s="859"/>
      <c r="AJ6" s="861"/>
      <c r="AK6" s="860"/>
      <c r="AL6" s="860"/>
      <c r="AM6" s="859"/>
      <c r="AN6" s="860"/>
      <c r="AO6" s="860"/>
      <c r="AP6" s="860"/>
    </row>
    <row r="7" spans="1:42">
      <c r="B7" s="862" t="s">
        <v>2093</v>
      </c>
      <c r="C7" s="859">
        <v>95181.711752933596</v>
      </c>
      <c r="D7" s="861">
        <v>2.3044790461928804</v>
      </c>
      <c r="E7" s="863">
        <v>0.222</v>
      </c>
      <c r="F7" s="863">
        <v>2.1390379256184984E-2</v>
      </c>
      <c r="G7" s="859">
        <v>24825.463009869109</v>
      </c>
      <c r="H7" s="861">
        <v>0.601058315349288</v>
      </c>
      <c r="I7" s="863">
        <v>0.222</v>
      </c>
      <c r="J7" s="863">
        <v>5.5790766861799485E-3</v>
      </c>
      <c r="K7" s="859">
        <v>-17029.725117305981</v>
      </c>
      <c r="L7" s="861">
        <v>-0.41231286948405471</v>
      </c>
      <c r="M7" s="863">
        <v>0.222</v>
      </c>
      <c r="N7" s="863">
        <v>-3.8271246879159749E-3</v>
      </c>
      <c r="O7" s="859">
        <v>4712.365113855205</v>
      </c>
      <c r="P7" s="861">
        <v>0.11409278592381424</v>
      </c>
      <c r="Q7" s="863">
        <v>0.222</v>
      </c>
      <c r="R7" s="863">
        <v>1.0590193759135817E-3</v>
      </c>
      <c r="S7" s="859">
        <v>3129.9798040073565</v>
      </c>
      <c r="T7" s="861">
        <v>7.5781079584540459E-2</v>
      </c>
      <c r="U7" s="863">
        <v>0.222</v>
      </c>
      <c r="V7" s="863">
        <v>7.0340671373619618E-4</v>
      </c>
      <c r="W7" s="859">
        <v>2351.3170636551699</v>
      </c>
      <c r="X7" s="861">
        <v>5.6928592734434666E-2</v>
      </c>
      <c r="Y7" s="863">
        <v>0.222</v>
      </c>
      <c r="Z7" s="863">
        <v>5.2841625577902229E-4</v>
      </c>
      <c r="AA7" s="859">
        <v>2420.9002662095163</v>
      </c>
      <c r="AB7" s="861">
        <v>5.8613296962802819E-2</v>
      </c>
      <c r="AC7" s="863">
        <v>0.222</v>
      </c>
      <c r="AD7" s="863">
        <v>5.4405383011011787E-4</v>
      </c>
      <c r="AE7" s="859">
        <v>5512.908194831366</v>
      </c>
      <c r="AF7" s="861">
        <v>0.13347502565987776</v>
      </c>
      <c r="AG7" s="863">
        <v>0.222</v>
      </c>
      <c r="AH7" s="863">
        <v>1.2389270472259451E-3</v>
      </c>
      <c r="AI7" s="859">
        <v>5768.471976844291</v>
      </c>
      <c r="AJ7" s="861">
        <v>0.13966257334911586</v>
      </c>
      <c r="AK7" s="863">
        <v>0.222</v>
      </c>
      <c r="AL7" s="863">
        <v>1.2963604146315588E-3</v>
      </c>
      <c r="AM7" s="859">
        <v>6002.0425257622346</v>
      </c>
      <c r="AN7" s="861">
        <v>0.14531763487171534</v>
      </c>
      <c r="AO7" s="863">
        <v>0.222</v>
      </c>
      <c r="AP7" s="863">
        <v>1.3488511981278551E-3</v>
      </c>
    </row>
    <row r="8" spans="1:42">
      <c r="B8" s="862" t="s">
        <v>2094</v>
      </c>
      <c r="C8" s="859">
        <v>69780.636386213926</v>
      </c>
      <c r="D8" s="861">
        <v>2.3044790461928804</v>
      </c>
      <c r="E8" s="863">
        <v>0.21600000000000003</v>
      </c>
      <c r="F8" s="863">
        <v>2.1390379256184984E-2</v>
      </c>
      <c r="G8" s="859">
        <v>18200.30944503042</v>
      </c>
      <c r="H8" s="861">
        <v>0.601058315349288</v>
      </c>
      <c r="I8" s="863">
        <v>0.21600000000000003</v>
      </c>
      <c r="J8" s="863">
        <v>5.5790766861799485E-3</v>
      </c>
      <c r="K8" s="859">
        <v>-12485.014550405762</v>
      </c>
      <c r="L8" s="861">
        <v>-0.41231286948405471</v>
      </c>
      <c r="M8" s="863">
        <v>0.21600000000000003</v>
      </c>
      <c r="N8" s="863">
        <v>-3.8271246879159749E-3</v>
      </c>
      <c r="O8" s="859">
        <v>3454.7796049578265</v>
      </c>
      <c r="P8" s="861">
        <v>0.11409278592381422</v>
      </c>
      <c r="Q8" s="863">
        <v>0.21600000000000003</v>
      </c>
      <c r="R8" s="863">
        <v>1.0590193759135817E-3</v>
      </c>
      <c r="S8" s="859">
        <v>2294.6843314456237</v>
      </c>
      <c r="T8" s="861">
        <v>7.5781079584540459E-2</v>
      </c>
      <c r="U8" s="863">
        <v>0.21600000000000003</v>
      </c>
      <c r="V8" s="863">
        <v>7.0340671373619618E-4</v>
      </c>
      <c r="W8" s="859">
        <v>1723.8227599175809</v>
      </c>
      <c r="X8" s="861">
        <v>5.6928592734434659E-2</v>
      </c>
      <c r="Y8" s="863">
        <v>0.21600000000000003</v>
      </c>
      <c r="Z8" s="863">
        <v>5.2841625577902229E-4</v>
      </c>
      <c r="AA8" s="859">
        <v>1774.8363429537515</v>
      </c>
      <c r="AB8" s="861">
        <v>5.8613296962802819E-2</v>
      </c>
      <c r="AC8" s="863">
        <v>0.21600000000000003</v>
      </c>
      <c r="AD8" s="863">
        <v>5.4405383011011787E-4</v>
      </c>
      <c r="AE8" s="859">
        <v>4041.6823262505559</v>
      </c>
      <c r="AF8" s="861">
        <v>0.13347502565987773</v>
      </c>
      <c r="AG8" s="863">
        <v>0.21600000000000003</v>
      </c>
      <c r="AH8" s="863">
        <v>1.2389270472259451E-3</v>
      </c>
      <c r="AI8" s="859">
        <v>4229.0439844693155</v>
      </c>
      <c r="AJ8" s="861">
        <v>0.13966257334911586</v>
      </c>
      <c r="AK8" s="863">
        <v>0.21600000000000003</v>
      </c>
      <c r="AL8" s="863">
        <v>1.296360414631559E-3</v>
      </c>
      <c r="AM8" s="859">
        <v>4400.2817279854071</v>
      </c>
      <c r="AN8" s="861">
        <v>0.14531763487171534</v>
      </c>
      <c r="AO8" s="863">
        <v>0.21600000000000003</v>
      </c>
      <c r="AP8" s="863">
        <v>1.3488511981278554E-3</v>
      </c>
    </row>
    <row r="9" spans="1:42" ht="17.100000000000001" customHeight="1">
      <c r="B9" s="862" t="s">
        <v>2095</v>
      </c>
      <c r="C9" s="859">
        <v>34868.991984988548</v>
      </c>
      <c r="D9" s="861">
        <v>2.3044790461928804</v>
      </c>
      <c r="E9" s="863">
        <v>0.14199999999999999</v>
      </c>
      <c r="F9" s="863">
        <v>2.1390379256184984E-2</v>
      </c>
      <c r="G9" s="859">
        <v>9094.5923830590891</v>
      </c>
      <c r="H9" s="861">
        <v>0.60105831534928811</v>
      </c>
      <c r="I9" s="863">
        <v>0.14199999999999999</v>
      </c>
      <c r="J9" s="863">
        <v>5.5790766861799485E-3</v>
      </c>
      <c r="K9" s="859">
        <v>-6238.691631889028</v>
      </c>
      <c r="L9" s="861">
        <v>-0.41231286948405466</v>
      </c>
      <c r="M9" s="863">
        <v>0.14199999999999999</v>
      </c>
      <c r="N9" s="863">
        <v>-3.8271246879159745E-3</v>
      </c>
      <c r="O9" s="859">
        <v>1726.3339601611274</v>
      </c>
      <c r="P9" s="861">
        <v>0.11409278592381424</v>
      </c>
      <c r="Q9" s="863">
        <v>0.14199999999999999</v>
      </c>
      <c r="R9" s="863">
        <v>1.0590193759135817E-3</v>
      </c>
      <c r="S9" s="859">
        <v>1146.6408692292168</v>
      </c>
      <c r="T9" s="861">
        <v>7.5781079584540473E-2</v>
      </c>
      <c r="U9" s="863">
        <v>0.14199999999999999</v>
      </c>
      <c r="V9" s="863">
        <v>7.0340671373619618E-4</v>
      </c>
      <c r="W9" s="859">
        <v>861.3845489517787</v>
      </c>
      <c r="X9" s="861">
        <v>5.6928592734434659E-2</v>
      </c>
      <c r="Y9" s="863">
        <v>0.14199999999999999</v>
      </c>
      <c r="Z9" s="863">
        <v>5.2841625577902229E-4</v>
      </c>
      <c r="AA9" s="859">
        <v>886.87574980825593</v>
      </c>
      <c r="AB9" s="861">
        <v>5.8613296962802826E-2</v>
      </c>
      <c r="AC9" s="863">
        <v>0.14199999999999999</v>
      </c>
      <c r="AD9" s="863">
        <v>5.4405383011011787E-4</v>
      </c>
      <c r="AE9" s="859">
        <v>2019.6059528591938</v>
      </c>
      <c r="AF9" s="861">
        <v>0.13347502565987776</v>
      </c>
      <c r="AG9" s="863">
        <v>0.14199999999999999</v>
      </c>
      <c r="AH9" s="863">
        <v>1.2389270472259451E-3</v>
      </c>
      <c r="AI9" s="859">
        <v>2113.22952090127</v>
      </c>
      <c r="AJ9" s="861">
        <v>0.13966257334911586</v>
      </c>
      <c r="AK9" s="863">
        <v>0.14199999999999999</v>
      </c>
      <c r="AL9" s="863">
        <v>1.296360414631559E-3</v>
      </c>
      <c r="AM9" s="859">
        <v>2198.7960593481698</v>
      </c>
      <c r="AN9" s="861">
        <v>0.14531763487171534</v>
      </c>
      <c r="AO9" s="863">
        <v>0.14199999999999999</v>
      </c>
      <c r="AP9" s="863">
        <v>1.3488511981278551E-3</v>
      </c>
    </row>
    <row r="10" spans="1:42">
      <c r="B10" s="862" t="s">
        <v>2096</v>
      </c>
      <c r="C10" s="859">
        <v>9214.9753835644915</v>
      </c>
      <c r="D10" s="861">
        <v>2.3044790461928804</v>
      </c>
      <c r="E10" s="863">
        <v>0.17399999999999999</v>
      </c>
      <c r="F10" s="863">
        <v>2.1390379256184984E-2</v>
      </c>
      <c r="G10" s="859">
        <v>2403.466236406322</v>
      </c>
      <c r="H10" s="861">
        <v>0.60105831534928811</v>
      </c>
      <c r="I10" s="863">
        <v>0.17399999999999999</v>
      </c>
      <c r="J10" s="863">
        <v>5.5790766861799485E-3</v>
      </c>
      <c r="K10" s="859">
        <v>-1648.7253155542019</v>
      </c>
      <c r="L10" s="861">
        <v>-0.41231286948405471</v>
      </c>
      <c r="M10" s="863">
        <v>0.17399999999999999</v>
      </c>
      <c r="N10" s="863">
        <v>-3.8271246879159745E-3</v>
      </c>
      <c r="O10" s="859">
        <v>456.22554714357096</v>
      </c>
      <c r="P10" s="861">
        <v>0.11409278592381422</v>
      </c>
      <c r="Q10" s="863">
        <v>0.17399999999999999</v>
      </c>
      <c r="R10" s="863">
        <v>1.0590193759135815E-3</v>
      </c>
      <c r="S10" s="859">
        <v>303.02761227755326</v>
      </c>
      <c r="T10" s="861">
        <v>7.5781079584540459E-2</v>
      </c>
      <c r="U10" s="863">
        <v>0.17399999999999999</v>
      </c>
      <c r="V10" s="863">
        <v>7.0340671373619607E-4</v>
      </c>
      <c r="W10" s="859">
        <v>227.64172298960278</v>
      </c>
      <c r="X10" s="861">
        <v>5.6928592734434659E-2</v>
      </c>
      <c r="Y10" s="863">
        <v>0.17399999999999999</v>
      </c>
      <c r="Z10" s="863">
        <v>5.2841625577902229E-4</v>
      </c>
      <c r="AA10" s="859">
        <v>234.37839001143877</v>
      </c>
      <c r="AB10" s="861">
        <v>5.8613296962802819E-2</v>
      </c>
      <c r="AC10" s="863">
        <v>0.17399999999999999</v>
      </c>
      <c r="AD10" s="863">
        <v>5.4405383011011787E-4</v>
      </c>
      <c r="AE10" s="859">
        <v>533.72977194493706</v>
      </c>
      <c r="AF10" s="861">
        <v>0.13347502565987773</v>
      </c>
      <c r="AG10" s="863">
        <v>0.17399999999999999</v>
      </c>
      <c r="AH10" s="863">
        <v>1.2389270472259449E-3</v>
      </c>
      <c r="AI10" s="859">
        <v>558.47206662327551</v>
      </c>
      <c r="AJ10" s="861">
        <v>0.13966257334911586</v>
      </c>
      <c r="AK10" s="863">
        <v>0.17399999999999999</v>
      </c>
      <c r="AL10" s="863">
        <v>1.2963604146315588E-3</v>
      </c>
      <c r="AM10" s="859">
        <v>581.08509615347998</v>
      </c>
      <c r="AN10" s="861">
        <v>0.14531763487171534</v>
      </c>
      <c r="AO10" s="863">
        <v>0.17399999999999999</v>
      </c>
      <c r="AP10" s="863">
        <v>1.3488511981278551E-3</v>
      </c>
    </row>
    <row r="11" spans="1:42">
      <c r="B11" s="862" t="s">
        <v>2097</v>
      </c>
      <c r="C11" s="859">
        <v>1927.9148823599528</v>
      </c>
      <c r="D11" s="861">
        <v>2.3044790461928804</v>
      </c>
      <c r="E11" s="864">
        <v>0.24199999999999999</v>
      </c>
      <c r="F11" s="863">
        <v>2.1390379256184987E-2</v>
      </c>
      <c r="G11" s="859">
        <v>502.8421817253988</v>
      </c>
      <c r="H11" s="861">
        <v>0.601058315349288</v>
      </c>
      <c r="I11" s="863">
        <v>0.24199999999999999</v>
      </c>
      <c r="J11" s="863">
        <v>5.5790766861799493E-3</v>
      </c>
      <c r="K11" s="859">
        <v>-344.93874812186681</v>
      </c>
      <c r="L11" s="861">
        <v>-0.41231286948405466</v>
      </c>
      <c r="M11" s="863">
        <v>0.24199999999999999</v>
      </c>
      <c r="N11" s="863">
        <v>-3.8271246879159749E-3</v>
      </c>
      <c r="O11" s="859">
        <v>95.449416351091131</v>
      </c>
      <c r="P11" s="861">
        <v>0.11409278592381424</v>
      </c>
      <c r="Q11" s="863">
        <v>0.24199999999999999</v>
      </c>
      <c r="R11" s="863">
        <v>1.0590193759135817E-3</v>
      </c>
      <c r="S11" s="859">
        <v>63.398047109043361</v>
      </c>
      <c r="T11" s="861">
        <v>7.5781079584540459E-2</v>
      </c>
      <c r="U11" s="863">
        <v>0.24199999999999999</v>
      </c>
      <c r="V11" s="863">
        <v>7.0340671373619618E-4</v>
      </c>
      <c r="W11" s="859">
        <v>47.626157133363286</v>
      </c>
      <c r="X11" s="861">
        <v>5.6928592734434666E-2</v>
      </c>
      <c r="Y11" s="863">
        <v>0.24199999999999999</v>
      </c>
      <c r="Z11" s="863">
        <v>5.284162557790224E-4</v>
      </c>
      <c r="AA11" s="859">
        <v>49.035571707824928</v>
      </c>
      <c r="AB11" s="861">
        <v>5.8613296962802819E-2</v>
      </c>
      <c r="AC11" s="863">
        <v>0.24199999999999999</v>
      </c>
      <c r="AD11" s="863">
        <v>5.4405383011011798E-4</v>
      </c>
      <c r="AE11" s="859">
        <v>111.66449476647443</v>
      </c>
      <c r="AF11" s="861">
        <v>0.13347502565987773</v>
      </c>
      <c r="AG11" s="863">
        <v>0.24199999999999999</v>
      </c>
      <c r="AH11" s="863">
        <v>1.2389270472259451E-3</v>
      </c>
      <c r="AI11" s="859">
        <v>116.84096417074241</v>
      </c>
      <c r="AJ11" s="861">
        <v>0.13966257334911586</v>
      </c>
      <c r="AK11" s="863">
        <v>0.24199999999999999</v>
      </c>
      <c r="AL11" s="863">
        <v>1.296360414631559E-3</v>
      </c>
      <c r="AM11" s="859">
        <v>121.57195848726359</v>
      </c>
      <c r="AN11" s="861">
        <v>0.14531763487171534</v>
      </c>
      <c r="AO11" s="863">
        <v>0.24199999999999999</v>
      </c>
      <c r="AP11" s="863">
        <v>1.3488511981278551E-3</v>
      </c>
    </row>
    <row r="12" spans="1:42">
      <c r="B12" s="858" t="s">
        <v>2098</v>
      </c>
      <c r="C12" s="859"/>
      <c r="D12" s="861"/>
      <c r="E12" s="864"/>
      <c r="F12" s="863"/>
      <c r="G12" s="859"/>
      <c r="H12" s="861"/>
      <c r="I12" s="863"/>
      <c r="J12" s="863"/>
      <c r="K12" s="859"/>
      <c r="L12" s="861"/>
      <c r="M12" s="863"/>
      <c r="N12" s="863"/>
      <c r="O12" s="859"/>
      <c r="P12" s="861"/>
      <c r="Q12" s="863"/>
      <c r="R12" s="863"/>
      <c r="S12" s="859"/>
      <c r="T12" s="861"/>
      <c r="U12" s="863"/>
      <c r="V12" s="863"/>
      <c r="W12" s="859"/>
      <c r="X12" s="861"/>
      <c r="Y12" s="863"/>
      <c r="Z12" s="863"/>
      <c r="AA12" s="859"/>
      <c r="AB12" s="861"/>
      <c r="AC12" s="863"/>
      <c r="AD12" s="863"/>
      <c r="AE12" s="859"/>
      <c r="AF12" s="861"/>
      <c r="AG12" s="863"/>
      <c r="AH12" s="863"/>
      <c r="AI12" s="859"/>
      <c r="AJ12" s="861"/>
      <c r="AK12" s="863"/>
      <c r="AL12" s="863"/>
      <c r="AM12" s="859"/>
      <c r="AN12" s="861"/>
      <c r="AO12" s="863"/>
      <c r="AP12" s="863"/>
    </row>
    <row r="13" spans="1:42" s="37" customFormat="1">
      <c r="B13" s="865" t="s">
        <v>2093</v>
      </c>
      <c r="C13" s="859">
        <v>23948.625834466195</v>
      </c>
      <c r="D13" s="861">
        <v>2.3044790461928804</v>
      </c>
      <c r="E13" s="863">
        <v>0.157</v>
      </c>
      <c r="F13" s="863">
        <v>2.1390379256184984E-2</v>
      </c>
      <c r="G13" s="859">
        <v>6246.3230996936982</v>
      </c>
      <c r="H13" s="861">
        <v>0.60105831534928811</v>
      </c>
      <c r="I13" s="863">
        <v>0.157</v>
      </c>
      <c r="J13" s="863">
        <v>5.5790766861799485E-3</v>
      </c>
      <c r="K13" s="859">
        <v>-4284.8411463413495</v>
      </c>
      <c r="L13" s="861">
        <v>-0.41231286948405471</v>
      </c>
      <c r="M13" s="863">
        <v>0.157</v>
      </c>
      <c r="N13" s="863">
        <v>-3.8271246879159749E-3</v>
      </c>
      <c r="O13" s="859">
        <v>1185.6759752340943</v>
      </c>
      <c r="P13" s="861">
        <v>0.11409278592381425</v>
      </c>
      <c r="Q13" s="863">
        <v>0.157</v>
      </c>
      <c r="R13" s="863">
        <v>1.0590193759135817E-3</v>
      </c>
      <c r="S13" s="859">
        <v>787.5327498856177</v>
      </c>
      <c r="T13" s="861">
        <v>7.5781079584540473E-2</v>
      </c>
      <c r="U13" s="863">
        <v>0.157</v>
      </c>
      <c r="V13" s="863">
        <v>7.0340671373619607E-4</v>
      </c>
      <c r="W13" s="859">
        <v>591.61378313768182</v>
      </c>
      <c r="X13" s="861">
        <v>5.6928592734434666E-2</v>
      </c>
      <c r="Y13" s="863">
        <v>0.157</v>
      </c>
      <c r="Z13" s="863">
        <v>5.2841625577902229E-4</v>
      </c>
      <c r="AA13" s="859">
        <v>609.1215800836278</v>
      </c>
      <c r="AB13" s="861">
        <v>5.8613296962802833E-2</v>
      </c>
      <c r="AC13" s="863">
        <v>0.157</v>
      </c>
      <c r="AD13" s="863">
        <v>5.4405383011011787E-4</v>
      </c>
      <c r="AE13" s="859">
        <v>1387.1002442200736</v>
      </c>
      <c r="AF13" s="861">
        <v>0.13347502565987776</v>
      </c>
      <c r="AG13" s="863">
        <v>0.157</v>
      </c>
      <c r="AH13" s="863">
        <v>1.2389270472259451E-3</v>
      </c>
      <c r="AI13" s="859">
        <v>1451.4025275006641</v>
      </c>
      <c r="AJ13" s="861">
        <v>0.13966257334911589</v>
      </c>
      <c r="AK13" s="863">
        <v>0.157</v>
      </c>
      <c r="AL13" s="863">
        <v>1.2963604146315588E-3</v>
      </c>
      <c r="AM13" s="859">
        <v>1510.1711037215503</v>
      </c>
      <c r="AN13" s="861">
        <v>0.14531763487171534</v>
      </c>
      <c r="AO13" s="863">
        <v>0.157</v>
      </c>
      <c r="AP13" s="863">
        <v>1.3488511981278551E-3</v>
      </c>
    </row>
    <row r="14" spans="1:42" s="37" customFormat="1">
      <c r="B14" s="865" t="s">
        <v>2094</v>
      </c>
      <c r="C14" s="859">
        <v>25745.952451467143</v>
      </c>
      <c r="D14" s="861">
        <v>2.3044790461928808</v>
      </c>
      <c r="E14" s="863">
        <v>0.128</v>
      </c>
      <c r="F14" s="863">
        <v>2.1390379256184987E-2</v>
      </c>
      <c r="G14" s="859">
        <v>6715.1050182499694</v>
      </c>
      <c r="H14" s="861">
        <v>0.60105831534928811</v>
      </c>
      <c r="I14" s="863">
        <v>0.128</v>
      </c>
      <c r="J14" s="863">
        <v>5.5790766861799493E-3</v>
      </c>
      <c r="K14" s="859">
        <v>-4606.4152982434898</v>
      </c>
      <c r="L14" s="861">
        <v>-0.41231286948405471</v>
      </c>
      <c r="M14" s="863">
        <v>0.128</v>
      </c>
      <c r="N14" s="863">
        <v>-3.8271246879159754E-3</v>
      </c>
      <c r="O14" s="859">
        <v>1274.6600782952332</v>
      </c>
      <c r="P14" s="861">
        <v>0.11409278592381425</v>
      </c>
      <c r="Q14" s="863">
        <v>0.128</v>
      </c>
      <c r="R14" s="863">
        <v>1.059019375913582E-3</v>
      </c>
      <c r="S14" s="859">
        <v>846.63649900730172</v>
      </c>
      <c r="T14" s="861">
        <v>7.5781079584540473E-2</v>
      </c>
      <c r="U14" s="863">
        <v>0.128</v>
      </c>
      <c r="V14" s="863">
        <v>7.0340671373619618E-4</v>
      </c>
      <c r="W14" s="859">
        <v>636.01395902951424</v>
      </c>
      <c r="X14" s="861">
        <v>5.6928592734434666E-2</v>
      </c>
      <c r="Y14" s="863">
        <v>0.128</v>
      </c>
      <c r="Z14" s="863">
        <v>5.284162557790224E-4</v>
      </c>
      <c r="AA14" s="859">
        <v>654.83570315863051</v>
      </c>
      <c r="AB14" s="861">
        <v>5.8613296962802826E-2</v>
      </c>
      <c r="AC14" s="863">
        <v>0.128</v>
      </c>
      <c r="AD14" s="863">
        <v>5.4405383011011798E-4</v>
      </c>
      <c r="AE14" s="859">
        <v>1491.2010893632339</v>
      </c>
      <c r="AF14" s="861">
        <v>0.13347502565987776</v>
      </c>
      <c r="AG14" s="863">
        <v>0.128</v>
      </c>
      <c r="AH14" s="863">
        <v>1.2389270472259453E-3</v>
      </c>
      <c r="AI14" s="859">
        <v>1560.329211340081</v>
      </c>
      <c r="AJ14" s="861">
        <v>0.13966257334911586</v>
      </c>
      <c r="AK14" s="863">
        <v>0.128</v>
      </c>
      <c r="AL14" s="863">
        <v>1.296360414631559E-3</v>
      </c>
      <c r="AM14" s="859">
        <v>1623.5083256442435</v>
      </c>
      <c r="AN14" s="861">
        <v>0.14531763487171534</v>
      </c>
      <c r="AO14" s="863">
        <v>0.128</v>
      </c>
      <c r="AP14" s="863">
        <v>1.3488511981278554E-3</v>
      </c>
    </row>
    <row r="15" spans="1:42" s="37" customFormat="1">
      <c r="B15" s="862" t="s">
        <v>2095</v>
      </c>
      <c r="C15" s="859">
        <v>17079.875589995612</v>
      </c>
      <c r="D15" s="861">
        <v>2.3044790461928804</v>
      </c>
      <c r="E15" s="863">
        <v>7.8E-2</v>
      </c>
      <c r="F15" s="863">
        <v>2.1390379256184987E-2</v>
      </c>
      <c r="G15" s="859">
        <v>4454.8034686877108</v>
      </c>
      <c r="H15" s="861">
        <v>0.60105831534928811</v>
      </c>
      <c r="I15" s="863">
        <v>7.8E-2</v>
      </c>
      <c r="J15" s="863">
        <v>5.5790766861799493E-3</v>
      </c>
      <c r="K15" s="859">
        <v>-3055.8978293058994</v>
      </c>
      <c r="L15" s="861">
        <v>-0.41231286948405471</v>
      </c>
      <c r="M15" s="863">
        <v>7.8E-2</v>
      </c>
      <c r="N15" s="863">
        <v>-3.8271246879159749E-3</v>
      </c>
      <c r="O15" s="859">
        <v>845.61002735698048</v>
      </c>
      <c r="P15" s="861">
        <v>0.11409278592381425</v>
      </c>
      <c r="Q15" s="863">
        <v>7.8E-2</v>
      </c>
      <c r="R15" s="863">
        <v>1.0590193759135817E-3</v>
      </c>
      <c r="S15" s="859">
        <v>561.65900641093288</v>
      </c>
      <c r="T15" s="861">
        <v>7.5781079584540473E-2</v>
      </c>
      <c r="U15" s="863">
        <v>7.8E-2</v>
      </c>
      <c r="V15" s="863">
        <v>7.0340671373619618E-4</v>
      </c>
      <c r="W15" s="859">
        <v>421.93192557945684</v>
      </c>
      <c r="X15" s="861">
        <v>5.6928592734434659E-2</v>
      </c>
      <c r="Y15" s="863">
        <v>7.8E-2</v>
      </c>
      <c r="Z15" s="863">
        <v>5.2841625577902229E-4</v>
      </c>
      <c r="AA15" s="859">
        <v>434.41827848164741</v>
      </c>
      <c r="AB15" s="861">
        <v>5.8613296962802826E-2</v>
      </c>
      <c r="AC15" s="863">
        <v>7.8E-2</v>
      </c>
      <c r="AD15" s="863">
        <v>5.4405383011011798E-4</v>
      </c>
      <c r="AE15" s="859">
        <v>989.26342437716164</v>
      </c>
      <c r="AF15" s="861">
        <v>0.13347502565987776</v>
      </c>
      <c r="AG15" s="863">
        <v>7.8E-2</v>
      </c>
      <c r="AH15" s="863">
        <v>1.2389270472259453E-3</v>
      </c>
      <c r="AI15" s="859">
        <v>1035.1230493166659</v>
      </c>
      <c r="AJ15" s="861">
        <v>0.13966257334911589</v>
      </c>
      <c r="AK15" s="863">
        <v>7.8E-2</v>
      </c>
      <c r="AL15" s="863">
        <v>1.2963604146315592E-3</v>
      </c>
      <c r="AM15" s="859">
        <v>1077.0361000859223</v>
      </c>
      <c r="AN15" s="861">
        <v>0.14531763487171534</v>
      </c>
      <c r="AO15" s="863">
        <v>7.8E-2</v>
      </c>
      <c r="AP15" s="863">
        <v>1.3488511981278551E-3</v>
      </c>
    </row>
    <row r="16" spans="1:42" s="37" customFormat="1">
      <c r="B16" s="862" t="s">
        <v>2096</v>
      </c>
      <c r="C16" s="859">
        <v>1749.6688520181633</v>
      </c>
      <c r="D16" s="861">
        <v>2.3044790461928808</v>
      </c>
      <c r="E16" s="863">
        <v>0.114</v>
      </c>
      <c r="F16" s="863">
        <v>2.1390379256184987E-2</v>
      </c>
      <c r="G16" s="859">
        <v>456.3517356994613</v>
      </c>
      <c r="H16" s="861">
        <v>0.60105831534928811</v>
      </c>
      <c r="I16" s="863">
        <v>0.114</v>
      </c>
      <c r="J16" s="863">
        <v>5.5790766861799493E-3</v>
      </c>
      <c r="K16" s="859">
        <v>-313.04731809746301</v>
      </c>
      <c r="L16" s="861">
        <v>-0.41231286948405471</v>
      </c>
      <c r="M16" s="863">
        <v>0.114</v>
      </c>
      <c r="N16" s="863">
        <v>-3.8271246879159749E-3</v>
      </c>
      <c r="O16" s="859">
        <v>86.624607891603247</v>
      </c>
      <c r="P16" s="861">
        <v>0.11409278592381425</v>
      </c>
      <c r="Q16" s="863">
        <v>0.114</v>
      </c>
      <c r="R16" s="863">
        <v>1.0590193759135817E-3</v>
      </c>
      <c r="S16" s="859">
        <v>57.536558963479642</v>
      </c>
      <c r="T16" s="861">
        <v>7.5781079584540473E-2</v>
      </c>
      <c r="U16" s="863">
        <v>0.114</v>
      </c>
      <c r="V16" s="863">
        <v>7.0340671373619618E-4</v>
      </c>
      <c r="W16" s="859">
        <v>43.22286447395669</v>
      </c>
      <c r="X16" s="861">
        <v>5.6928592734434666E-2</v>
      </c>
      <c r="Y16" s="863">
        <v>0.114</v>
      </c>
      <c r="Z16" s="863">
        <v>5.2841625577902229E-4</v>
      </c>
      <c r="AA16" s="859">
        <v>44.501971141517316</v>
      </c>
      <c r="AB16" s="861">
        <v>5.8613296962802826E-2</v>
      </c>
      <c r="AC16" s="863">
        <v>0.114</v>
      </c>
      <c r="AD16" s="863">
        <v>5.4405383011011798E-4</v>
      </c>
      <c r="AE16" s="859">
        <v>101.34051568194063</v>
      </c>
      <c r="AF16" s="861">
        <v>0.13347502565987776</v>
      </c>
      <c r="AG16" s="863">
        <v>0.114</v>
      </c>
      <c r="AH16" s="863">
        <v>1.2389270472259451E-3</v>
      </c>
      <c r="AI16" s="859">
        <v>106.03839283561763</v>
      </c>
      <c r="AJ16" s="861">
        <v>0.13966257334911586</v>
      </c>
      <c r="AK16" s="863">
        <v>0.114</v>
      </c>
      <c r="AL16" s="863">
        <v>1.296360414631559E-3</v>
      </c>
      <c r="AM16" s="859">
        <v>110.33198145326418</v>
      </c>
      <c r="AN16" s="861">
        <v>0.14531763487171537</v>
      </c>
      <c r="AO16" s="863">
        <v>0.114</v>
      </c>
      <c r="AP16" s="863">
        <v>1.3488511981278554E-3</v>
      </c>
    </row>
    <row r="17" spans="2:42" s="37" customFormat="1">
      <c r="B17" s="862" t="s">
        <v>2097</v>
      </c>
      <c r="C17" s="859">
        <v>895.48683718092821</v>
      </c>
      <c r="D17" s="861">
        <v>2.3044790461928808</v>
      </c>
      <c r="E17" s="863">
        <v>0.24199999999999999</v>
      </c>
      <c r="F17" s="863">
        <v>2.1390379256184984E-2</v>
      </c>
      <c r="G17" s="859">
        <v>233.56246639023738</v>
      </c>
      <c r="H17" s="861">
        <v>0.60105831534928811</v>
      </c>
      <c r="I17" s="863">
        <v>0.24199999999999999</v>
      </c>
      <c r="J17" s="863">
        <v>5.5790766861799485E-3</v>
      </c>
      <c r="K17" s="859">
        <v>-160.21874793491435</v>
      </c>
      <c r="L17" s="861">
        <v>-0.41231286948405466</v>
      </c>
      <c r="M17" s="863">
        <v>0.24199999999999999</v>
      </c>
      <c r="N17" s="863">
        <v>-3.8271246879159741E-3</v>
      </c>
      <c r="O17" s="859">
        <v>44.334787153246182</v>
      </c>
      <c r="P17" s="861">
        <v>0.11409278592381424</v>
      </c>
      <c r="Q17" s="863">
        <v>0.24199999999999999</v>
      </c>
      <c r="R17" s="863">
        <v>1.0590193759135817E-3</v>
      </c>
      <c r="S17" s="859">
        <v>29.447418663852115</v>
      </c>
      <c r="T17" s="861">
        <v>7.5781079584540473E-2</v>
      </c>
      <c r="U17" s="863">
        <v>0.24199999999999999</v>
      </c>
      <c r="V17" s="863">
        <v>7.0340671373619618E-4</v>
      </c>
      <c r="W17" s="859">
        <v>22.121618131932991</v>
      </c>
      <c r="X17" s="861">
        <v>5.6928592734434666E-2</v>
      </c>
      <c r="Y17" s="863">
        <v>0.24199999999999999</v>
      </c>
      <c r="Z17" s="863">
        <v>5.2841625577902229E-4</v>
      </c>
      <c r="AA17" s="859">
        <v>22.776269543729974</v>
      </c>
      <c r="AB17" s="861">
        <v>5.8613296962802826E-2</v>
      </c>
      <c r="AC17" s="863">
        <v>0.24199999999999999</v>
      </c>
      <c r="AD17" s="863">
        <v>5.4405383011011787E-4</v>
      </c>
      <c r="AE17" s="859">
        <v>51.866441905066964</v>
      </c>
      <c r="AF17" s="861">
        <v>0.13347502565987776</v>
      </c>
      <c r="AG17" s="863">
        <v>0.24199999999999999</v>
      </c>
      <c r="AH17" s="863">
        <v>1.2389270472259451E-3</v>
      </c>
      <c r="AI17" s="859">
        <v>54.270832398135582</v>
      </c>
      <c r="AJ17" s="861">
        <v>0.13966257334911586</v>
      </c>
      <c r="AK17" s="863">
        <v>0.24199999999999999</v>
      </c>
      <c r="AL17" s="863">
        <v>1.296360414631559E-3</v>
      </c>
      <c r="AM17" s="859">
        <v>56.46830655842453</v>
      </c>
      <c r="AN17" s="861">
        <v>0.14531763487171537</v>
      </c>
      <c r="AO17" s="863">
        <v>0.24199999999999999</v>
      </c>
      <c r="AP17" s="863">
        <v>1.3488511981278551E-3</v>
      </c>
    </row>
    <row r="18" spans="2:42">
      <c r="B18" s="2" t="s">
        <v>2290</v>
      </c>
      <c r="C18" s="866"/>
      <c r="D18" s="867"/>
      <c r="E18" s="868"/>
      <c r="F18" s="869"/>
      <c r="G18" s="866"/>
      <c r="H18" s="869"/>
      <c r="I18" s="868"/>
      <c r="J18" s="869"/>
      <c r="K18" s="866"/>
      <c r="L18" s="869"/>
      <c r="M18" s="868"/>
      <c r="N18" s="869"/>
      <c r="O18" s="866"/>
      <c r="P18" s="869"/>
      <c r="Q18" s="868"/>
      <c r="R18" s="869"/>
      <c r="S18" s="866"/>
      <c r="T18" s="869"/>
      <c r="U18" s="868"/>
      <c r="V18" s="869"/>
      <c r="W18" s="866"/>
      <c r="X18" s="869"/>
      <c r="Y18" s="868"/>
      <c r="Z18" s="869"/>
      <c r="AA18" s="866"/>
      <c r="AB18" s="869"/>
      <c r="AC18" s="868"/>
      <c r="AD18" s="869"/>
      <c r="AE18" s="866"/>
      <c r="AF18" s="869"/>
      <c r="AG18" s="868"/>
      <c r="AH18" s="869"/>
      <c r="AI18" s="866"/>
      <c r="AJ18" s="869"/>
      <c r="AK18" s="868"/>
      <c r="AL18" s="869"/>
      <c r="AM18" s="866"/>
      <c r="AN18" s="869"/>
      <c r="AO18" s="868"/>
      <c r="AP18" s="869"/>
    </row>
    <row r="19" spans="2:42">
      <c r="B19" s="39"/>
      <c r="C19" s="623"/>
      <c r="D19" s="39"/>
      <c r="E19" s="39"/>
      <c r="F19" s="39"/>
      <c r="G19" s="623"/>
      <c r="H19" s="39"/>
      <c r="I19" s="39"/>
      <c r="J19" s="39"/>
      <c r="K19" s="623"/>
      <c r="L19" s="39"/>
      <c r="M19" s="39"/>
      <c r="N19" s="39"/>
      <c r="O19" s="623"/>
      <c r="P19" s="39"/>
      <c r="Q19" s="39"/>
      <c r="R19" s="39"/>
      <c r="S19" s="623"/>
      <c r="T19" s="39"/>
      <c r="U19" s="39"/>
      <c r="V19" s="39"/>
      <c r="W19" s="623"/>
      <c r="X19" s="39"/>
      <c r="Y19" s="39"/>
      <c r="Z19" s="39"/>
      <c r="AA19" s="623"/>
      <c r="AB19" s="39"/>
      <c r="AC19" s="39"/>
      <c r="AD19" s="39"/>
      <c r="AE19" s="623"/>
      <c r="AF19" s="39"/>
      <c r="AG19" s="39"/>
      <c r="AH19" s="39"/>
      <c r="AI19" s="623"/>
      <c r="AJ19" s="39"/>
      <c r="AK19" s="39"/>
      <c r="AL19" s="39"/>
      <c r="AM19" s="623"/>
      <c r="AN19" s="39"/>
      <c r="AO19" s="39"/>
      <c r="AP19" s="39"/>
    </row>
    <row r="20" spans="2:42">
      <c r="B20" s="5" t="s">
        <v>166</v>
      </c>
    </row>
    <row r="21" spans="2:42" ht="63">
      <c r="B21" s="55" t="s">
        <v>125</v>
      </c>
      <c r="C21" s="622" t="s">
        <v>167</v>
      </c>
      <c r="D21" s="55" t="s">
        <v>168</v>
      </c>
      <c r="E21" s="55" t="s">
        <v>1676</v>
      </c>
      <c r="F21" s="55" t="s">
        <v>1677</v>
      </c>
      <c r="G21" s="622" t="s">
        <v>169</v>
      </c>
      <c r="H21" s="55" t="s">
        <v>170</v>
      </c>
      <c r="I21" s="55" t="s">
        <v>1678</v>
      </c>
      <c r="J21" s="55" t="s">
        <v>1679</v>
      </c>
      <c r="K21" s="622" t="s">
        <v>171</v>
      </c>
      <c r="L21" s="55" t="s">
        <v>172</v>
      </c>
      <c r="M21" s="55" t="s">
        <v>1680</v>
      </c>
      <c r="N21" s="55" t="s">
        <v>1681</v>
      </c>
      <c r="O21" s="622" t="s">
        <v>173</v>
      </c>
      <c r="P21" s="55" t="s">
        <v>174</v>
      </c>
      <c r="Q21" s="55" t="s">
        <v>1682</v>
      </c>
      <c r="R21" s="55" t="s">
        <v>1683</v>
      </c>
      <c r="S21" s="622" t="s">
        <v>175</v>
      </c>
      <c r="T21" s="55" t="s">
        <v>176</v>
      </c>
      <c r="U21" s="55" t="s">
        <v>1684</v>
      </c>
      <c r="V21" s="55" t="s">
        <v>1685</v>
      </c>
      <c r="W21" s="622" t="s">
        <v>177</v>
      </c>
      <c r="X21" s="55" t="s">
        <v>178</v>
      </c>
      <c r="Y21" s="55" t="s">
        <v>1686</v>
      </c>
      <c r="Z21" s="55" t="s">
        <v>1687</v>
      </c>
      <c r="AA21" s="622" t="s">
        <v>179</v>
      </c>
      <c r="AB21" s="55" t="s">
        <v>180</v>
      </c>
      <c r="AC21" s="55" t="s">
        <v>1688</v>
      </c>
      <c r="AD21" s="55" t="s">
        <v>1689</v>
      </c>
      <c r="AE21" s="622" t="s">
        <v>181</v>
      </c>
      <c r="AF21" s="55" t="s">
        <v>182</v>
      </c>
      <c r="AG21" s="55" t="s">
        <v>1690</v>
      </c>
      <c r="AH21" s="55" t="s">
        <v>1691</v>
      </c>
      <c r="AI21" s="622" t="s">
        <v>183</v>
      </c>
      <c r="AJ21" s="55" t="s">
        <v>184</v>
      </c>
      <c r="AK21" s="55" t="s">
        <v>1692</v>
      </c>
      <c r="AL21" s="55" t="s">
        <v>1693</v>
      </c>
      <c r="AM21" s="622" t="s">
        <v>185</v>
      </c>
      <c r="AN21" s="55" t="s">
        <v>186</v>
      </c>
      <c r="AO21" s="55" t="s">
        <v>1694</v>
      </c>
      <c r="AP21" s="55" t="s">
        <v>1695</v>
      </c>
    </row>
    <row r="22" spans="2:42">
      <c r="B22" s="870"/>
      <c r="C22" s="871"/>
      <c r="D22" s="872"/>
      <c r="E22" s="873"/>
      <c r="F22" s="874"/>
      <c r="G22" s="871"/>
      <c r="H22" s="872"/>
      <c r="I22" s="873"/>
      <c r="J22" s="874"/>
      <c r="K22" s="871"/>
      <c r="L22" s="872"/>
      <c r="M22" s="873"/>
      <c r="N22" s="874"/>
      <c r="O22" s="871"/>
      <c r="P22" s="872"/>
      <c r="Q22" s="873"/>
      <c r="R22" s="874"/>
      <c r="S22" s="871"/>
      <c r="T22" s="872"/>
      <c r="U22" s="873"/>
      <c r="V22" s="874"/>
      <c r="W22" s="871"/>
      <c r="X22" s="872"/>
      <c r="Y22" s="873"/>
      <c r="Z22" s="874"/>
      <c r="AA22" s="871"/>
      <c r="AB22" s="872"/>
      <c r="AC22" s="873"/>
      <c r="AD22" s="874"/>
      <c r="AE22" s="871"/>
      <c r="AF22" s="872"/>
      <c r="AG22" s="873"/>
      <c r="AH22" s="874"/>
      <c r="AI22" s="871"/>
      <c r="AJ22" s="872"/>
      <c r="AK22" s="873"/>
      <c r="AL22" s="874"/>
      <c r="AM22" s="871"/>
      <c r="AN22" s="872"/>
      <c r="AO22" s="873"/>
      <c r="AP22" s="874"/>
    </row>
    <row r="23" spans="2:42">
      <c r="B23" s="870"/>
      <c r="C23" s="871"/>
      <c r="D23" s="872"/>
      <c r="E23" s="873"/>
      <c r="F23" s="874"/>
      <c r="G23" s="871"/>
      <c r="H23" s="872"/>
      <c r="I23" s="873"/>
      <c r="J23" s="874"/>
      <c r="K23" s="871"/>
      <c r="L23" s="872"/>
      <c r="M23" s="873"/>
      <c r="N23" s="874"/>
      <c r="O23" s="871"/>
      <c r="P23" s="872"/>
      <c r="Q23" s="873"/>
      <c r="R23" s="874"/>
      <c r="S23" s="871"/>
      <c r="T23" s="872"/>
      <c r="U23" s="873"/>
      <c r="V23" s="874"/>
      <c r="W23" s="871"/>
      <c r="X23" s="872"/>
      <c r="Y23" s="873"/>
      <c r="Z23" s="874"/>
      <c r="AA23" s="871"/>
      <c r="AB23" s="872"/>
      <c r="AC23" s="873"/>
      <c r="AD23" s="874"/>
      <c r="AE23" s="871"/>
      <c r="AF23" s="872"/>
      <c r="AG23" s="873"/>
      <c r="AH23" s="874"/>
      <c r="AI23" s="871"/>
      <c r="AJ23" s="872"/>
      <c r="AK23" s="873"/>
      <c r="AL23" s="874"/>
      <c r="AM23" s="871"/>
      <c r="AN23" s="872"/>
      <c r="AO23" s="873"/>
      <c r="AP23" s="874"/>
    </row>
    <row r="24" spans="2:42">
      <c r="B24" s="870"/>
      <c r="C24" s="871"/>
      <c r="D24" s="872"/>
      <c r="E24" s="873"/>
      <c r="F24" s="874"/>
      <c r="G24" s="871"/>
      <c r="H24" s="872"/>
      <c r="I24" s="873"/>
      <c r="J24" s="874"/>
      <c r="K24" s="871"/>
      <c r="L24" s="872"/>
      <c r="M24" s="873"/>
      <c r="N24" s="874"/>
      <c r="O24" s="871"/>
      <c r="P24" s="872"/>
      <c r="Q24" s="873"/>
      <c r="R24" s="874"/>
      <c r="S24" s="871"/>
      <c r="T24" s="872"/>
      <c r="U24" s="873"/>
      <c r="V24" s="874"/>
      <c r="W24" s="871"/>
      <c r="X24" s="872"/>
      <c r="Y24" s="873"/>
      <c r="Z24" s="874"/>
      <c r="AA24" s="871"/>
      <c r="AB24" s="872"/>
      <c r="AC24" s="873"/>
      <c r="AD24" s="874"/>
      <c r="AE24" s="871"/>
      <c r="AF24" s="872"/>
      <c r="AG24" s="873"/>
      <c r="AH24" s="874"/>
      <c r="AI24" s="871"/>
      <c r="AJ24" s="872"/>
      <c r="AK24" s="873"/>
      <c r="AL24" s="874"/>
      <c r="AM24" s="871"/>
      <c r="AN24" s="872"/>
      <c r="AO24" s="873"/>
      <c r="AP24" s="874"/>
    </row>
    <row r="25" spans="2:42">
      <c r="B25" s="875"/>
      <c r="C25" s="876"/>
      <c r="D25" s="877"/>
      <c r="E25" s="877"/>
      <c r="F25" s="877"/>
      <c r="G25" s="876"/>
      <c r="H25" s="877"/>
      <c r="I25" s="877"/>
      <c r="J25" s="877"/>
      <c r="K25" s="876"/>
      <c r="L25" s="877"/>
      <c r="M25" s="877"/>
      <c r="N25" s="877"/>
      <c r="O25" s="876"/>
      <c r="P25" s="877"/>
      <c r="Q25" s="877"/>
      <c r="R25" s="877"/>
      <c r="S25" s="876"/>
      <c r="T25" s="877"/>
      <c r="U25" s="877"/>
      <c r="V25" s="877"/>
      <c r="W25" s="876"/>
      <c r="X25" s="877"/>
      <c r="Y25" s="877"/>
      <c r="Z25" s="877"/>
      <c r="AA25" s="876"/>
      <c r="AB25" s="877"/>
      <c r="AC25" s="877"/>
      <c r="AD25" s="877"/>
      <c r="AE25" s="876"/>
      <c r="AF25" s="877"/>
      <c r="AG25" s="877"/>
      <c r="AH25" s="877"/>
      <c r="AI25" s="876"/>
      <c r="AJ25" s="877"/>
      <c r="AK25" s="877"/>
      <c r="AL25" s="877"/>
      <c r="AM25" s="876"/>
      <c r="AN25" s="877"/>
      <c r="AO25" s="877"/>
      <c r="AP25" s="877"/>
    </row>
    <row r="26" spans="2:42">
      <c r="B26" s="878"/>
      <c r="C26" s="876"/>
      <c r="D26" s="877"/>
      <c r="E26" s="877"/>
      <c r="F26" s="877"/>
      <c r="G26" s="876"/>
      <c r="H26" s="877"/>
      <c r="I26" s="877"/>
      <c r="J26" s="877"/>
      <c r="K26" s="876"/>
      <c r="L26" s="877"/>
      <c r="M26" s="877"/>
      <c r="N26" s="877"/>
      <c r="O26" s="876"/>
      <c r="P26" s="877"/>
      <c r="Q26" s="877"/>
      <c r="R26" s="877"/>
      <c r="S26" s="876"/>
      <c r="T26" s="877"/>
      <c r="U26" s="877"/>
      <c r="V26" s="877"/>
      <c r="W26" s="876"/>
      <c r="X26" s="877"/>
      <c r="Y26" s="877"/>
      <c r="Z26" s="877"/>
      <c r="AA26" s="876"/>
      <c r="AB26" s="877"/>
      <c r="AC26" s="877"/>
      <c r="AD26" s="877"/>
      <c r="AE26" s="876"/>
      <c r="AF26" s="877"/>
      <c r="AG26" s="877"/>
      <c r="AH26" s="877"/>
      <c r="AI26" s="876"/>
      <c r="AJ26" s="877"/>
      <c r="AK26" s="877"/>
      <c r="AL26" s="877"/>
      <c r="AM26" s="876"/>
      <c r="AN26" s="877"/>
      <c r="AO26" s="877"/>
      <c r="AP26" s="877"/>
    </row>
    <row r="27" spans="2:42">
      <c r="B27" s="862"/>
      <c r="C27" s="871"/>
      <c r="D27" s="879"/>
      <c r="E27" s="880"/>
      <c r="F27" s="880"/>
      <c r="G27" s="871"/>
      <c r="H27" s="879"/>
      <c r="I27" s="880"/>
      <c r="J27" s="880"/>
      <c r="K27" s="871"/>
      <c r="L27" s="879"/>
      <c r="M27" s="880"/>
      <c r="N27" s="880"/>
      <c r="O27" s="871"/>
      <c r="P27" s="879"/>
      <c r="Q27" s="880"/>
      <c r="R27" s="880"/>
      <c r="S27" s="871"/>
      <c r="T27" s="879"/>
      <c r="U27" s="880"/>
      <c r="V27" s="880"/>
      <c r="W27" s="871"/>
      <c r="X27" s="879"/>
      <c r="Y27" s="880"/>
      <c r="Z27" s="880"/>
      <c r="AA27" s="871"/>
      <c r="AB27" s="879"/>
      <c r="AC27" s="880"/>
      <c r="AD27" s="880"/>
      <c r="AE27" s="871"/>
      <c r="AF27" s="879"/>
      <c r="AG27" s="880"/>
      <c r="AH27" s="880"/>
      <c r="AI27" s="871"/>
      <c r="AJ27" s="879"/>
      <c r="AK27" s="880"/>
      <c r="AL27" s="880"/>
      <c r="AM27" s="871"/>
      <c r="AN27" s="879"/>
      <c r="AO27" s="880"/>
      <c r="AP27" s="880"/>
    </row>
    <row r="28" spans="2:42">
      <c r="B28" s="862"/>
      <c r="C28" s="871"/>
      <c r="D28" s="880"/>
      <c r="E28" s="880"/>
      <c r="F28" s="880"/>
      <c r="G28" s="871"/>
      <c r="H28" s="880"/>
      <c r="I28" s="880"/>
      <c r="J28" s="880"/>
      <c r="K28" s="871"/>
      <c r="L28" s="880"/>
      <c r="M28" s="880"/>
      <c r="N28" s="880"/>
      <c r="O28" s="871"/>
      <c r="P28" s="880"/>
      <c r="Q28" s="880"/>
      <c r="R28" s="880"/>
      <c r="S28" s="871"/>
      <c r="T28" s="880"/>
      <c r="U28" s="880"/>
      <c r="V28" s="880"/>
      <c r="W28" s="871"/>
      <c r="X28" s="880"/>
      <c r="Y28" s="880"/>
      <c r="Z28" s="880"/>
      <c r="AA28" s="871"/>
      <c r="AB28" s="880"/>
      <c r="AC28" s="880"/>
      <c r="AD28" s="880"/>
      <c r="AE28" s="871"/>
      <c r="AF28" s="880"/>
      <c r="AG28" s="880"/>
      <c r="AH28" s="880"/>
      <c r="AI28" s="871"/>
      <c r="AJ28" s="880"/>
      <c r="AK28" s="880"/>
      <c r="AL28" s="880"/>
      <c r="AM28" s="871"/>
      <c r="AN28" s="880"/>
      <c r="AO28" s="880"/>
      <c r="AP28" s="880"/>
    </row>
    <row r="29" spans="2:42">
      <c r="B29" s="862"/>
      <c r="C29" s="871"/>
      <c r="D29" s="880"/>
      <c r="E29" s="880"/>
      <c r="F29" s="880"/>
      <c r="G29" s="871"/>
      <c r="H29" s="880"/>
      <c r="I29" s="880"/>
      <c r="J29" s="880"/>
      <c r="K29" s="871"/>
      <c r="L29" s="880"/>
      <c r="M29" s="880"/>
      <c r="N29" s="880"/>
      <c r="O29" s="871"/>
      <c r="P29" s="880"/>
      <c r="Q29" s="880"/>
      <c r="R29" s="880"/>
      <c r="S29" s="871"/>
      <c r="T29" s="880"/>
      <c r="U29" s="880"/>
      <c r="V29" s="880"/>
      <c r="W29" s="871"/>
      <c r="X29" s="880"/>
      <c r="Y29" s="880"/>
      <c r="Z29" s="880"/>
      <c r="AA29" s="871"/>
      <c r="AB29" s="880"/>
      <c r="AC29" s="880"/>
      <c r="AD29" s="880"/>
      <c r="AE29" s="871"/>
      <c r="AF29" s="880"/>
      <c r="AG29" s="880"/>
      <c r="AH29" s="880"/>
      <c r="AI29" s="871"/>
      <c r="AJ29" s="880"/>
      <c r="AK29" s="880"/>
      <c r="AL29" s="880"/>
      <c r="AM29" s="871"/>
      <c r="AN29" s="880"/>
      <c r="AO29" s="880"/>
      <c r="AP29" s="880"/>
    </row>
    <row r="30" spans="2:42">
      <c r="B30" s="862"/>
      <c r="C30" s="871"/>
      <c r="D30" s="879"/>
      <c r="E30" s="880"/>
      <c r="F30" s="880"/>
      <c r="G30" s="871"/>
      <c r="H30" s="879"/>
      <c r="I30" s="880"/>
      <c r="J30" s="880"/>
      <c r="K30" s="871"/>
      <c r="L30" s="879"/>
      <c r="M30" s="880"/>
      <c r="N30" s="880"/>
      <c r="O30" s="871"/>
      <c r="P30" s="879"/>
      <c r="Q30" s="880"/>
      <c r="R30" s="880"/>
      <c r="S30" s="871"/>
      <c r="T30" s="879"/>
      <c r="U30" s="880"/>
      <c r="V30" s="880"/>
      <c r="W30" s="871"/>
      <c r="X30" s="879"/>
      <c r="Y30" s="880"/>
      <c r="Z30" s="880"/>
      <c r="AA30" s="871"/>
      <c r="AB30" s="879"/>
      <c r="AC30" s="880"/>
      <c r="AD30" s="880"/>
      <c r="AE30" s="871"/>
      <c r="AF30" s="879"/>
      <c r="AG30" s="880"/>
      <c r="AH30" s="880"/>
      <c r="AI30" s="871"/>
      <c r="AJ30" s="879"/>
      <c r="AK30" s="880"/>
      <c r="AL30" s="880"/>
      <c r="AM30" s="871"/>
      <c r="AN30" s="879"/>
      <c r="AO30" s="880"/>
      <c r="AP30" s="880"/>
    </row>
    <row r="31" spans="2:42">
      <c r="B31" s="878"/>
      <c r="C31" s="871"/>
      <c r="D31" s="880"/>
      <c r="E31" s="880"/>
      <c r="F31" s="880"/>
      <c r="G31" s="871"/>
      <c r="H31" s="880"/>
      <c r="I31" s="880"/>
      <c r="J31" s="880"/>
      <c r="K31" s="871"/>
      <c r="L31" s="880"/>
      <c r="M31" s="880"/>
      <c r="N31" s="880"/>
      <c r="O31" s="871"/>
      <c r="P31" s="880"/>
      <c r="Q31" s="880"/>
      <c r="R31" s="880"/>
      <c r="S31" s="871"/>
      <c r="T31" s="880"/>
      <c r="U31" s="880"/>
      <c r="V31" s="880"/>
      <c r="W31" s="871"/>
      <c r="X31" s="880"/>
      <c r="Y31" s="880"/>
      <c r="Z31" s="880"/>
      <c r="AA31" s="871"/>
      <c r="AB31" s="880"/>
      <c r="AC31" s="880"/>
      <c r="AD31" s="880"/>
      <c r="AE31" s="871"/>
      <c r="AF31" s="880"/>
      <c r="AG31" s="880"/>
      <c r="AH31" s="880"/>
      <c r="AI31" s="871"/>
      <c r="AJ31" s="880"/>
      <c r="AK31" s="880"/>
      <c r="AL31" s="880"/>
      <c r="AM31" s="871"/>
      <c r="AN31" s="880"/>
      <c r="AO31" s="880"/>
      <c r="AP31" s="880"/>
    </row>
    <row r="32" spans="2:42">
      <c r="B32" s="862"/>
      <c r="C32" s="871"/>
      <c r="D32" s="880"/>
      <c r="E32" s="880"/>
      <c r="F32" s="880"/>
      <c r="G32" s="871"/>
      <c r="H32" s="880"/>
      <c r="I32" s="880"/>
      <c r="J32" s="880"/>
      <c r="K32" s="871"/>
      <c r="L32" s="880"/>
      <c r="M32" s="880"/>
      <c r="N32" s="880"/>
      <c r="O32" s="871"/>
      <c r="P32" s="880"/>
      <c r="Q32" s="880"/>
      <c r="R32" s="880"/>
      <c r="S32" s="871"/>
      <c r="T32" s="880"/>
      <c r="U32" s="880"/>
      <c r="V32" s="880"/>
      <c r="W32" s="871"/>
      <c r="X32" s="880"/>
      <c r="Y32" s="880"/>
      <c r="Z32" s="880"/>
      <c r="AA32" s="871"/>
      <c r="AB32" s="880"/>
      <c r="AC32" s="880"/>
      <c r="AD32" s="880"/>
      <c r="AE32" s="871"/>
      <c r="AF32" s="880"/>
      <c r="AG32" s="880"/>
      <c r="AH32" s="880"/>
      <c r="AI32" s="871"/>
      <c r="AJ32" s="880"/>
      <c r="AK32" s="880"/>
      <c r="AL32" s="880"/>
      <c r="AM32" s="871"/>
      <c r="AN32" s="880"/>
      <c r="AO32" s="880"/>
      <c r="AP32" s="880"/>
    </row>
    <row r="33" spans="2:42">
      <c r="B33" s="862"/>
      <c r="C33" s="871"/>
      <c r="D33" s="880"/>
      <c r="E33" s="880"/>
      <c r="F33" s="880"/>
      <c r="G33" s="871"/>
      <c r="H33" s="880"/>
      <c r="I33" s="880"/>
      <c r="J33" s="880"/>
      <c r="K33" s="871"/>
      <c r="L33" s="880"/>
      <c r="M33" s="880"/>
      <c r="N33" s="880"/>
      <c r="O33" s="871"/>
      <c r="P33" s="880"/>
      <c r="Q33" s="880"/>
      <c r="R33" s="880"/>
      <c r="S33" s="871"/>
      <c r="T33" s="880"/>
      <c r="U33" s="880"/>
      <c r="V33" s="880"/>
      <c r="W33" s="871"/>
      <c r="X33" s="880"/>
      <c r="Y33" s="880"/>
      <c r="Z33" s="880"/>
      <c r="AA33" s="871"/>
      <c r="AB33" s="880"/>
      <c r="AC33" s="880"/>
      <c r="AD33" s="880"/>
      <c r="AE33" s="871"/>
      <c r="AF33" s="880"/>
      <c r="AG33" s="880"/>
      <c r="AH33" s="880"/>
      <c r="AI33" s="871"/>
      <c r="AJ33" s="880"/>
      <c r="AK33" s="880"/>
      <c r="AL33" s="880"/>
      <c r="AM33" s="871"/>
      <c r="AN33" s="880"/>
      <c r="AO33" s="880"/>
      <c r="AP33" s="880"/>
    </row>
    <row r="34" spans="2:42">
      <c r="B34" s="862"/>
      <c r="C34" s="871"/>
      <c r="D34" s="880"/>
      <c r="E34" s="880"/>
      <c r="F34" s="880"/>
      <c r="G34" s="871"/>
      <c r="H34" s="880"/>
      <c r="I34" s="880"/>
      <c r="J34" s="880"/>
      <c r="K34" s="871"/>
      <c r="L34" s="880"/>
      <c r="M34" s="880"/>
      <c r="N34" s="880"/>
      <c r="O34" s="871"/>
      <c r="P34" s="880"/>
      <c r="Q34" s="880"/>
      <c r="R34" s="880"/>
      <c r="S34" s="871"/>
      <c r="T34" s="880"/>
      <c r="U34" s="880"/>
      <c r="V34" s="880"/>
      <c r="W34" s="871"/>
      <c r="X34" s="880"/>
      <c r="Y34" s="880"/>
      <c r="Z34" s="880"/>
      <c r="AA34" s="871"/>
      <c r="AB34" s="880"/>
      <c r="AC34" s="880"/>
      <c r="AD34" s="880"/>
      <c r="AE34" s="871"/>
      <c r="AF34" s="880"/>
      <c r="AG34" s="880"/>
      <c r="AH34" s="880"/>
      <c r="AI34" s="871"/>
      <c r="AJ34" s="880"/>
      <c r="AK34" s="880"/>
      <c r="AL34" s="880"/>
      <c r="AM34" s="871"/>
      <c r="AN34" s="880"/>
      <c r="AO34" s="880"/>
      <c r="AP34" s="880"/>
    </row>
    <row r="35" spans="2:42">
      <c r="B35" s="862"/>
      <c r="C35" s="871"/>
      <c r="D35" s="880"/>
      <c r="E35" s="880"/>
      <c r="F35" s="880"/>
      <c r="G35" s="871"/>
      <c r="H35" s="880"/>
      <c r="I35" s="880"/>
      <c r="J35" s="880"/>
      <c r="K35" s="871"/>
      <c r="L35" s="880"/>
      <c r="M35" s="880"/>
      <c r="N35" s="880"/>
      <c r="O35" s="871"/>
      <c r="P35" s="880"/>
      <c r="Q35" s="880"/>
      <c r="R35" s="880"/>
      <c r="S35" s="871"/>
      <c r="T35" s="880"/>
      <c r="U35" s="880"/>
      <c r="V35" s="880"/>
      <c r="W35" s="871"/>
      <c r="X35" s="880"/>
      <c r="Y35" s="880"/>
      <c r="Z35" s="880"/>
      <c r="AA35" s="871"/>
      <c r="AB35" s="880"/>
      <c r="AC35" s="880"/>
      <c r="AD35" s="880"/>
      <c r="AE35" s="871"/>
      <c r="AF35" s="880"/>
      <c r="AG35" s="880"/>
      <c r="AH35" s="880"/>
      <c r="AI35" s="871"/>
      <c r="AJ35" s="880"/>
      <c r="AK35" s="880"/>
      <c r="AL35" s="880"/>
      <c r="AM35" s="871"/>
      <c r="AN35" s="880"/>
      <c r="AO35" s="880"/>
      <c r="AP35" s="880"/>
    </row>
    <row r="36" spans="2:42">
      <c r="B36" s="878"/>
      <c r="C36" s="871"/>
      <c r="D36" s="880"/>
      <c r="E36" s="880"/>
      <c r="F36" s="880"/>
      <c r="G36" s="871"/>
      <c r="H36" s="880"/>
      <c r="I36" s="880"/>
      <c r="J36" s="880"/>
      <c r="K36" s="871"/>
      <c r="L36" s="880"/>
      <c r="M36" s="880"/>
      <c r="N36" s="880"/>
      <c r="O36" s="871"/>
      <c r="P36" s="880"/>
      <c r="Q36" s="880"/>
      <c r="R36" s="880"/>
      <c r="S36" s="871"/>
      <c r="T36" s="880"/>
      <c r="U36" s="880"/>
      <c r="V36" s="880"/>
      <c r="W36" s="871"/>
      <c r="X36" s="880"/>
      <c r="Y36" s="880"/>
      <c r="Z36" s="880"/>
      <c r="AA36" s="871"/>
      <c r="AB36" s="880"/>
      <c r="AC36" s="880"/>
      <c r="AD36" s="880"/>
      <c r="AE36" s="871"/>
      <c r="AF36" s="880"/>
      <c r="AG36" s="880"/>
      <c r="AH36" s="880"/>
      <c r="AI36" s="871"/>
      <c r="AJ36" s="880"/>
      <c r="AK36" s="880"/>
      <c r="AL36" s="880"/>
      <c r="AM36" s="871"/>
      <c r="AN36" s="880"/>
      <c r="AO36" s="880"/>
      <c r="AP36" s="880"/>
    </row>
    <row r="37" spans="2:42">
      <c r="B37" s="862"/>
      <c r="C37" s="871"/>
      <c r="D37" s="880"/>
      <c r="E37" s="880"/>
      <c r="F37" s="880"/>
      <c r="G37" s="871"/>
      <c r="H37" s="880"/>
      <c r="I37" s="880"/>
      <c r="J37" s="880"/>
      <c r="K37" s="871"/>
      <c r="L37" s="880"/>
      <c r="M37" s="880"/>
      <c r="N37" s="880"/>
      <c r="O37" s="871"/>
      <c r="P37" s="880"/>
      <c r="Q37" s="880"/>
      <c r="R37" s="880"/>
      <c r="S37" s="871"/>
      <c r="T37" s="880"/>
      <c r="U37" s="880"/>
      <c r="V37" s="880"/>
      <c r="W37" s="871"/>
      <c r="X37" s="880"/>
      <c r="Y37" s="880"/>
      <c r="Z37" s="880"/>
      <c r="AA37" s="871"/>
      <c r="AB37" s="880"/>
      <c r="AC37" s="880"/>
      <c r="AD37" s="880"/>
      <c r="AE37" s="871"/>
      <c r="AF37" s="880"/>
      <c r="AG37" s="880"/>
      <c r="AH37" s="880"/>
      <c r="AI37" s="871"/>
      <c r="AJ37" s="880"/>
      <c r="AK37" s="880"/>
      <c r="AL37" s="880"/>
      <c r="AM37" s="871"/>
      <c r="AN37" s="880"/>
      <c r="AO37" s="880"/>
      <c r="AP37" s="880"/>
    </row>
    <row r="38" spans="2:42">
      <c r="B38" s="862"/>
      <c r="C38" s="871"/>
      <c r="D38" s="879"/>
      <c r="E38" s="880"/>
      <c r="F38" s="880"/>
      <c r="G38" s="871"/>
      <c r="H38" s="879"/>
      <c r="I38" s="880"/>
      <c r="J38" s="880"/>
      <c r="K38" s="871"/>
      <c r="L38" s="879"/>
      <c r="M38" s="880"/>
      <c r="N38" s="880"/>
      <c r="O38" s="871"/>
      <c r="P38" s="879"/>
      <c r="Q38" s="880"/>
      <c r="R38" s="880"/>
      <c r="S38" s="871"/>
      <c r="T38" s="879"/>
      <c r="U38" s="880"/>
      <c r="V38" s="880"/>
      <c r="W38" s="871"/>
      <c r="X38" s="879"/>
      <c r="Y38" s="880"/>
      <c r="Z38" s="880"/>
      <c r="AA38" s="871"/>
      <c r="AB38" s="879"/>
      <c r="AC38" s="880"/>
      <c r="AD38" s="880"/>
      <c r="AE38" s="871"/>
      <c r="AF38" s="879"/>
      <c r="AG38" s="880"/>
      <c r="AH38" s="880"/>
      <c r="AI38" s="871"/>
      <c r="AJ38" s="879"/>
      <c r="AK38" s="880"/>
      <c r="AL38" s="880"/>
      <c r="AM38" s="871"/>
      <c r="AN38" s="879"/>
      <c r="AO38" s="880"/>
      <c r="AP38" s="880"/>
    </row>
    <row r="39" spans="2:42" s="8" customFormat="1">
      <c r="B39" s="6"/>
      <c r="C39" s="624"/>
      <c r="D39" s="56"/>
      <c r="E39" s="7"/>
      <c r="F39" s="7"/>
      <c r="G39" s="624"/>
      <c r="H39" s="56"/>
      <c r="I39" s="7"/>
      <c r="J39" s="7"/>
      <c r="K39" s="624"/>
      <c r="L39" s="56"/>
      <c r="M39" s="7"/>
      <c r="N39" s="7"/>
      <c r="O39" s="624"/>
      <c r="P39" s="56"/>
      <c r="Q39" s="7"/>
      <c r="R39" s="7"/>
      <c r="S39" s="624"/>
      <c r="T39" s="56"/>
      <c r="U39" s="7"/>
      <c r="V39" s="7"/>
      <c r="W39" s="624"/>
      <c r="X39" s="56"/>
      <c r="Y39" s="7"/>
      <c r="Z39" s="7"/>
      <c r="AA39" s="624"/>
      <c r="AB39" s="56"/>
      <c r="AC39" s="7"/>
      <c r="AD39" s="7"/>
      <c r="AE39" s="624"/>
      <c r="AF39" s="56"/>
      <c r="AG39" s="7"/>
      <c r="AH39" s="7"/>
      <c r="AI39" s="624"/>
      <c r="AJ39" s="56"/>
      <c r="AK39" s="7"/>
      <c r="AL39" s="7"/>
      <c r="AM39" s="624"/>
      <c r="AN39" s="56"/>
      <c r="AO39" s="7"/>
      <c r="AP39" s="7"/>
    </row>
  </sheetData>
  <pageMargins left="0.7" right="0.7" top="0.75" bottom="0.75" header="0.3" footer="0.3"/>
  <pageSetup paperSize="17" scale="50" fitToHeight="0" orientation="landscape" r:id="rId1"/>
  <colBreaks count="1" manualBreakCount="1">
    <brk id="3"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7F204-98F4-472E-93C5-F8D05C509A74}">
  <sheetPr codeName="Sheet5"/>
  <dimension ref="A1:AL34"/>
  <sheetViews>
    <sheetView showGridLines="0" workbookViewId="0">
      <selection sqref="A1:XFD1048576"/>
    </sheetView>
  </sheetViews>
  <sheetFormatPr defaultColWidth="8.625" defaultRowHeight="15"/>
  <cols>
    <col min="1" max="2" width="8.625" style="885"/>
    <col min="3" max="3" width="18.625" style="885" customWidth="1"/>
    <col min="4" max="7" width="13.625" style="885" customWidth="1"/>
    <col min="8" max="8" width="14.375" style="885" customWidth="1"/>
    <col min="9" max="9" width="8.625" style="885"/>
    <col min="10" max="10" width="21.125" style="885" customWidth="1"/>
    <col min="11" max="14" width="12.125" style="885" customWidth="1"/>
    <col min="15" max="16" width="8.625" style="885"/>
    <col min="17" max="17" width="21.125" style="885" customWidth="1"/>
    <col min="18" max="21" width="12.125" style="885" customWidth="1"/>
    <col min="22" max="16384" width="8.625" style="885"/>
  </cols>
  <sheetData>
    <row r="1" spans="1:38" s="881" customFormat="1" ht="15.75">
      <c r="A1" s="25" t="s">
        <v>95</v>
      </c>
      <c r="B1" s="466" t="s">
        <v>1774</v>
      </c>
      <c r="D1" s="882"/>
      <c r="H1" s="882"/>
      <c r="L1" s="882"/>
      <c r="P1" s="882"/>
      <c r="T1" s="882"/>
      <c r="X1" s="882"/>
      <c r="AB1" s="882"/>
      <c r="AF1" s="882"/>
      <c r="AJ1" s="883"/>
      <c r="AL1" s="884"/>
    </row>
    <row r="2" spans="1:38" s="881" customFormat="1" ht="15.75">
      <c r="A2" s="25" t="s">
        <v>96</v>
      </c>
      <c r="B2" s="265" t="s">
        <v>2</v>
      </c>
      <c r="D2" s="882"/>
      <c r="H2" s="882"/>
      <c r="L2" s="882"/>
      <c r="P2" s="882"/>
      <c r="T2" s="882"/>
      <c r="X2" s="882"/>
      <c r="AB2" s="882"/>
      <c r="AF2" s="882"/>
      <c r="AJ2" s="883"/>
      <c r="AL2" s="884"/>
    </row>
    <row r="3" spans="1:38" s="881" customFormat="1" ht="15.75">
      <c r="A3" s="383" t="s">
        <v>187</v>
      </c>
      <c r="B3" s="383"/>
      <c r="C3" s="383"/>
      <c r="D3" s="383"/>
      <c r="H3" s="882"/>
      <c r="L3" s="882"/>
      <c r="P3" s="882"/>
      <c r="T3" s="882"/>
      <c r="X3" s="882"/>
      <c r="AB3" s="882"/>
      <c r="AF3" s="882"/>
      <c r="AJ3" s="883"/>
      <c r="AL3" s="884"/>
    </row>
    <row r="5" spans="1:38">
      <c r="B5" s="1516"/>
      <c r="C5" s="1516"/>
      <c r="D5" s="1516"/>
      <c r="E5" s="1516"/>
      <c r="F5" s="1516"/>
      <c r="G5" s="1516"/>
    </row>
    <row r="6" spans="1:38">
      <c r="B6" s="1516"/>
      <c r="C6" s="1516"/>
      <c r="D6" s="1516"/>
      <c r="E6" s="1516"/>
      <c r="F6" s="1516"/>
      <c r="G6" s="1516"/>
    </row>
    <row r="7" spans="1:38" s="886" customFormat="1" ht="15.75" thickBot="1">
      <c r="B7" s="887"/>
      <c r="C7" s="887"/>
      <c r="D7" s="887"/>
      <c r="E7" s="887"/>
      <c r="F7" s="887"/>
      <c r="G7" s="887"/>
      <c r="I7" s="887"/>
      <c r="J7" s="887"/>
      <c r="K7" s="887"/>
      <c r="L7" s="887"/>
      <c r="M7" s="887"/>
      <c r="N7" s="887"/>
      <c r="P7" s="887"/>
      <c r="Q7" s="887"/>
      <c r="R7" s="887"/>
      <c r="S7" s="887"/>
      <c r="T7" s="887"/>
      <c r="U7" s="887"/>
    </row>
    <row r="8" spans="1:38" s="886" customFormat="1" ht="30.75" thickBot="1">
      <c r="B8" s="888"/>
      <c r="C8" s="889" t="s">
        <v>188</v>
      </c>
      <c r="D8" s="890" t="s">
        <v>189</v>
      </c>
      <c r="E8" s="890" t="s">
        <v>190</v>
      </c>
      <c r="F8" s="890" t="s">
        <v>191</v>
      </c>
      <c r="G8" s="891" t="s">
        <v>192</v>
      </c>
      <c r="I8" s="888"/>
      <c r="J8" s="892" t="s">
        <v>1769</v>
      </c>
      <c r="K8" s="890" t="s">
        <v>189</v>
      </c>
      <c r="L8" s="890" t="s">
        <v>190</v>
      </c>
      <c r="M8" s="890" t="s">
        <v>191</v>
      </c>
      <c r="N8" s="891" t="s">
        <v>192</v>
      </c>
      <c r="P8" s="888"/>
      <c r="Q8" s="893" t="s">
        <v>193</v>
      </c>
      <c r="R8" s="890" t="s">
        <v>189</v>
      </c>
      <c r="S8" s="890" t="s">
        <v>190</v>
      </c>
      <c r="T8" s="890" t="s">
        <v>191</v>
      </c>
      <c r="U8" s="891" t="s">
        <v>192</v>
      </c>
    </row>
    <row r="9" spans="1:38" s="886" customFormat="1" ht="15.75">
      <c r="B9" s="894">
        <v>2024</v>
      </c>
      <c r="C9" s="895">
        <v>385495692</v>
      </c>
      <c r="D9" s="895">
        <v>385495692</v>
      </c>
      <c r="E9" s="896">
        <v>1</v>
      </c>
      <c r="F9" s="895">
        <v>0</v>
      </c>
      <c r="G9" s="897">
        <v>0</v>
      </c>
      <c r="I9" s="894">
        <v>2024</v>
      </c>
      <c r="J9" s="895">
        <v>375495692</v>
      </c>
      <c r="K9" s="895">
        <v>375495692</v>
      </c>
      <c r="L9" s="896">
        <v>1</v>
      </c>
      <c r="M9" s="895">
        <v>0</v>
      </c>
      <c r="N9" s="897">
        <v>0</v>
      </c>
      <c r="P9" s="894">
        <v>2024</v>
      </c>
      <c r="Q9" s="895">
        <v>425032561.29680002</v>
      </c>
      <c r="R9" s="895">
        <v>425032561.29680002</v>
      </c>
      <c r="S9" s="896">
        <v>1</v>
      </c>
      <c r="T9" s="895">
        <v>0</v>
      </c>
      <c r="U9" s="897">
        <v>0</v>
      </c>
    </row>
    <row r="10" spans="1:38" s="886" customFormat="1" ht="15.75">
      <c r="B10" s="898">
        <v>2025</v>
      </c>
      <c r="C10" s="899">
        <v>388516227</v>
      </c>
      <c r="D10" s="895">
        <v>388516227</v>
      </c>
      <c r="E10" s="896">
        <v>1</v>
      </c>
      <c r="F10" s="895">
        <v>0</v>
      </c>
      <c r="G10" s="900">
        <v>0</v>
      </c>
      <c r="I10" s="898">
        <v>2025</v>
      </c>
      <c r="J10" s="899">
        <v>378516227</v>
      </c>
      <c r="K10" s="895">
        <v>378516227</v>
      </c>
      <c r="L10" s="896">
        <v>1</v>
      </c>
      <c r="M10" s="895">
        <v>0</v>
      </c>
      <c r="N10" s="900">
        <v>0</v>
      </c>
      <c r="P10" s="898">
        <v>2025</v>
      </c>
      <c r="Q10" s="899">
        <v>438914620.4152</v>
      </c>
      <c r="R10" s="895">
        <v>438914620.4152</v>
      </c>
      <c r="S10" s="896">
        <v>1</v>
      </c>
      <c r="T10" s="895">
        <v>0</v>
      </c>
      <c r="U10" s="900">
        <v>0</v>
      </c>
    </row>
    <row r="11" spans="1:38" s="886" customFormat="1" ht="15.75">
      <c r="B11" s="898">
        <v>2026</v>
      </c>
      <c r="C11" s="899">
        <v>394131451</v>
      </c>
      <c r="D11" s="895">
        <v>394131451</v>
      </c>
      <c r="E11" s="896">
        <v>1</v>
      </c>
      <c r="F11" s="895">
        <v>0</v>
      </c>
      <c r="G11" s="900">
        <v>0</v>
      </c>
      <c r="I11" s="898">
        <v>2026</v>
      </c>
      <c r="J11" s="899">
        <v>384131451</v>
      </c>
      <c r="K11" s="895">
        <v>384131451</v>
      </c>
      <c r="L11" s="896">
        <v>1</v>
      </c>
      <c r="M11" s="895">
        <v>0</v>
      </c>
      <c r="N11" s="900">
        <v>0</v>
      </c>
      <c r="P11" s="898">
        <v>2026</v>
      </c>
      <c r="Q11" s="899">
        <v>448135163.31220001</v>
      </c>
      <c r="R11" s="895">
        <v>448135163.31220001</v>
      </c>
      <c r="S11" s="896">
        <v>1</v>
      </c>
      <c r="T11" s="895">
        <v>0</v>
      </c>
      <c r="U11" s="900">
        <v>0</v>
      </c>
    </row>
    <row r="12" spans="1:38" s="886" customFormat="1" ht="15.75">
      <c r="B12" s="898">
        <v>2027</v>
      </c>
      <c r="C12" s="899">
        <v>392206914</v>
      </c>
      <c r="D12" s="895">
        <v>392206914</v>
      </c>
      <c r="E12" s="896">
        <v>1</v>
      </c>
      <c r="F12" s="895">
        <v>0</v>
      </c>
      <c r="G12" s="900">
        <v>0</v>
      </c>
      <c r="I12" s="898">
        <v>2027</v>
      </c>
      <c r="J12" s="899">
        <v>382206914</v>
      </c>
      <c r="K12" s="895">
        <v>382206914</v>
      </c>
      <c r="L12" s="896">
        <v>1</v>
      </c>
      <c r="M12" s="895">
        <v>0</v>
      </c>
      <c r="N12" s="900">
        <v>0</v>
      </c>
      <c r="P12" s="898">
        <v>2027</v>
      </c>
      <c r="Q12" s="899">
        <v>455061859.71520001</v>
      </c>
      <c r="R12" s="895">
        <v>455061859.71520001</v>
      </c>
      <c r="S12" s="896">
        <v>1</v>
      </c>
      <c r="T12" s="895">
        <v>0</v>
      </c>
      <c r="U12" s="900">
        <v>0</v>
      </c>
    </row>
    <row r="13" spans="1:38" s="886" customFormat="1" ht="15.75">
      <c r="B13" s="898">
        <v>2028</v>
      </c>
      <c r="C13" s="899">
        <v>401348730</v>
      </c>
      <c r="D13" s="895">
        <v>401348730</v>
      </c>
      <c r="E13" s="896">
        <v>1</v>
      </c>
      <c r="F13" s="895">
        <v>0</v>
      </c>
      <c r="G13" s="900">
        <v>0</v>
      </c>
      <c r="I13" s="898">
        <v>2028</v>
      </c>
      <c r="J13" s="899">
        <v>391348730</v>
      </c>
      <c r="K13" s="895">
        <v>391348730</v>
      </c>
      <c r="L13" s="896">
        <v>1</v>
      </c>
      <c r="M13" s="895">
        <v>0</v>
      </c>
      <c r="N13" s="900">
        <v>0</v>
      </c>
      <c r="P13" s="898">
        <v>2028</v>
      </c>
      <c r="Q13" s="899">
        <v>462193539.83829999</v>
      </c>
      <c r="R13" s="895">
        <v>462193539.83829999</v>
      </c>
      <c r="S13" s="896">
        <v>1</v>
      </c>
      <c r="T13" s="895">
        <v>0</v>
      </c>
      <c r="U13" s="900">
        <v>0</v>
      </c>
    </row>
    <row r="14" spans="1:38" s="886" customFormat="1" ht="15.75">
      <c r="B14" s="898">
        <v>2029</v>
      </c>
      <c r="C14" s="899">
        <v>410937304</v>
      </c>
      <c r="D14" s="895">
        <v>410937304</v>
      </c>
      <c r="E14" s="896">
        <v>1</v>
      </c>
      <c r="F14" s="895">
        <v>0</v>
      </c>
      <c r="G14" s="900">
        <v>0</v>
      </c>
      <c r="I14" s="898">
        <v>2029</v>
      </c>
      <c r="J14" s="899">
        <v>400937304</v>
      </c>
      <c r="K14" s="895">
        <v>400937304</v>
      </c>
      <c r="L14" s="896">
        <v>1</v>
      </c>
      <c r="M14" s="895">
        <v>0</v>
      </c>
      <c r="N14" s="900">
        <v>0</v>
      </c>
      <c r="P14" s="898">
        <v>2029</v>
      </c>
      <c r="Q14" s="899">
        <v>478433902.29449999</v>
      </c>
      <c r="R14" s="895">
        <v>478433902.29449999</v>
      </c>
      <c r="S14" s="896">
        <v>1</v>
      </c>
      <c r="T14" s="895">
        <v>0</v>
      </c>
      <c r="U14" s="900">
        <v>0</v>
      </c>
    </row>
    <row r="15" spans="1:38" s="886" customFormat="1" ht="15.75">
      <c r="B15" s="898">
        <v>2030</v>
      </c>
      <c r="C15" s="899">
        <v>420628703</v>
      </c>
      <c r="D15" s="895">
        <v>420628703</v>
      </c>
      <c r="E15" s="896">
        <v>1</v>
      </c>
      <c r="F15" s="895">
        <v>0</v>
      </c>
      <c r="G15" s="900">
        <v>0</v>
      </c>
      <c r="I15" s="898">
        <v>2030</v>
      </c>
      <c r="J15" s="899">
        <v>410628703</v>
      </c>
      <c r="K15" s="895">
        <v>410628703</v>
      </c>
      <c r="L15" s="896">
        <v>1</v>
      </c>
      <c r="M15" s="895">
        <v>0</v>
      </c>
      <c r="N15" s="900">
        <v>0</v>
      </c>
      <c r="P15" s="898">
        <v>2030</v>
      </c>
      <c r="Q15" s="899">
        <v>495427124.82090002</v>
      </c>
      <c r="R15" s="895">
        <v>495427124.82090002</v>
      </c>
      <c r="S15" s="896">
        <v>1</v>
      </c>
      <c r="T15" s="895">
        <v>0</v>
      </c>
      <c r="U15" s="900">
        <v>0</v>
      </c>
    </row>
    <row r="16" spans="1:38" s="886" customFormat="1" ht="16.5" thickBot="1">
      <c r="B16" s="898">
        <v>2031</v>
      </c>
      <c r="C16" s="901">
        <v>430293667</v>
      </c>
      <c r="D16" s="895">
        <v>430293667</v>
      </c>
      <c r="E16" s="896">
        <v>1</v>
      </c>
      <c r="F16" s="895">
        <v>0</v>
      </c>
      <c r="G16" s="900">
        <v>0</v>
      </c>
      <c r="I16" s="898">
        <v>2031</v>
      </c>
      <c r="J16" s="901">
        <v>420293667</v>
      </c>
      <c r="K16" s="895">
        <v>420293667</v>
      </c>
      <c r="L16" s="896">
        <v>1</v>
      </c>
      <c r="M16" s="895">
        <v>0</v>
      </c>
      <c r="N16" s="900">
        <v>0</v>
      </c>
      <c r="P16" s="898">
        <v>2031</v>
      </c>
      <c r="Q16" s="901">
        <v>513108418.0061</v>
      </c>
      <c r="R16" s="895">
        <v>513108418.0061</v>
      </c>
      <c r="S16" s="896">
        <v>1</v>
      </c>
      <c r="T16" s="895">
        <v>0</v>
      </c>
      <c r="U16" s="900">
        <v>0</v>
      </c>
    </row>
    <row r="17" spans="2:21" s="886" customFormat="1" ht="15.75" thickBot="1">
      <c r="B17" s="888" t="s">
        <v>194</v>
      </c>
      <c r="C17" s="902">
        <v>3223558688</v>
      </c>
      <c r="D17" s="902">
        <v>3223558688</v>
      </c>
      <c r="E17" s="903"/>
      <c r="F17" s="902">
        <v>0</v>
      </c>
      <c r="G17" s="904"/>
      <c r="I17" s="888" t="s">
        <v>194</v>
      </c>
      <c r="J17" s="902">
        <v>3143558688</v>
      </c>
      <c r="K17" s="902">
        <v>3143558688</v>
      </c>
      <c r="L17" s="903"/>
      <c r="M17" s="902">
        <v>0</v>
      </c>
      <c r="N17" s="904"/>
      <c r="P17" s="888" t="s">
        <v>194</v>
      </c>
      <c r="Q17" s="902">
        <v>3716307189.6991997</v>
      </c>
      <c r="R17" s="902">
        <v>3716307189.6991997</v>
      </c>
      <c r="S17" s="903"/>
      <c r="T17" s="902">
        <v>0</v>
      </c>
      <c r="U17" s="904"/>
    </row>
    <row r="18" spans="2:21" s="886" customFormat="1"/>
    <row r="19" spans="2:21">
      <c r="J19" s="905"/>
      <c r="Q19" s="906"/>
    </row>
    <row r="20" spans="2:21">
      <c r="B20" s="1516" t="s">
        <v>195</v>
      </c>
      <c r="C20" s="1516"/>
      <c r="D20" s="1516"/>
      <c r="E20" s="1516"/>
      <c r="F20" s="1516"/>
      <c r="G20" s="1516"/>
    </row>
    <row r="21" spans="2:21" ht="15.75" thickBot="1">
      <c r="B21" s="907"/>
      <c r="C21" s="907"/>
      <c r="D21" s="907"/>
      <c r="E21" s="907"/>
      <c r="F21" s="907"/>
      <c r="G21" s="907"/>
      <c r="J21" s="908"/>
    </row>
    <row r="22" spans="2:21" ht="15.75" thickBot="1">
      <c r="B22" s="1517" t="s">
        <v>196</v>
      </c>
      <c r="C22" s="1519" t="s">
        <v>197</v>
      </c>
      <c r="D22" s="1520"/>
      <c r="E22" s="1521" t="s">
        <v>198</v>
      </c>
      <c r="F22" s="1520"/>
      <c r="G22" s="909" t="s">
        <v>199</v>
      </c>
      <c r="H22" s="910" t="s">
        <v>200</v>
      </c>
    </row>
    <row r="23" spans="2:21" ht="15.75" thickBot="1">
      <c r="B23" s="1518"/>
      <c r="C23" s="911" t="s">
        <v>201</v>
      </c>
      <c r="D23" s="909" t="s">
        <v>202</v>
      </c>
      <c r="E23" s="909" t="s">
        <v>201</v>
      </c>
      <c r="F23" s="909" t="s">
        <v>202</v>
      </c>
      <c r="G23" s="909" t="s">
        <v>201</v>
      </c>
      <c r="H23" s="910" t="s">
        <v>202</v>
      </c>
    </row>
    <row r="24" spans="2:21" ht="15.75">
      <c r="B24" s="912">
        <v>2024</v>
      </c>
      <c r="C24" s="913"/>
      <c r="D24" s="913"/>
      <c r="E24" s="913"/>
      <c r="F24" s="913"/>
      <c r="G24" s="914">
        <v>49536869.296800002</v>
      </c>
      <c r="H24" s="915"/>
    </row>
    <row r="25" spans="2:21" ht="15.75">
      <c r="B25" s="916">
        <v>2025</v>
      </c>
      <c r="C25" s="917"/>
      <c r="D25" s="917"/>
      <c r="E25" s="917"/>
      <c r="F25" s="917"/>
      <c r="G25" s="914">
        <v>60398393.415199995</v>
      </c>
      <c r="H25" s="918"/>
    </row>
    <row r="26" spans="2:21" ht="15.75">
      <c r="B26" s="916">
        <v>2026</v>
      </c>
      <c r="C26" s="917"/>
      <c r="D26" s="917"/>
      <c r="E26" s="917"/>
      <c r="F26" s="917"/>
      <c r="G26" s="914">
        <v>64003712.312200002</v>
      </c>
      <c r="H26" s="918"/>
    </row>
    <row r="27" spans="2:21" ht="15.75">
      <c r="B27" s="916">
        <v>2027</v>
      </c>
      <c r="C27" s="917"/>
      <c r="D27" s="917"/>
      <c r="E27" s="917"/>
      <c r="F27" s="917"/>
      <c r="G27" s="914">
        <v>72854945.715200007</v>
      </c>
      <c r="H27" s="918"/>
    </row>
    <row r="28" spans="2:21" ht="15.75">
      <c r="B28" s="916">
        <v>2028</v>
      </c>
      <c r="C28" s="917"/>
      <c r="D28" s="917"/>
      <c r="E28" s="917"/>
      <c r="F28" s="917"/>
      <c r="G28" s="914">
        <v>70844809.838300005</v>
      </c>
      <c r="H28" s="918"/>
    </row>
    <row r="29" spans="2:21" ht="15.75">
      <c r="B29" s="916">
        <v>2029</v>
      </c>
      <c r="C29" s="917"/>
      <c r="D29" s="917"/>
      <c r="E29" s="917"/>
      <c r="F29" s="917"/>
      <c r="G29" s="914">
        <v>77496598.294499993</v>
      </c>
      <c r="H29" s="918"/>
    </row>
    <row r="30" spans="2:21" ht="15.75">
      <c r="B30" s="916">
        <v>2030</v>
      </c>
      <c r="C30" s="917"/>
      <c r="D30" s="917"/>
      <c r="E30" s="917"/>
      <c r="F30" s="917"/>
      <c r="G30" s="914">
        <v>84798421.820900008</v>
      </c>
      <c r="H30" s="918"/>
    </row>
    <row r="31" spans="2:21" ht="16.5" thickBot="1">
      <c r="B31" s="916">
        <v>2031</v>
      </c>
      <c r="C31" s="919"/>
      <c r="D31" s="919"/>
      <c r="E31" s="917"/>
      <c r="F31" s="917"/>
      <c r="G31" s="914">
        <v>92814751.006099999</v>
      </c>
      <c r="H31" s="918"/>
    </row>
    <row r="32" spans="2:21" ht="15.75" thickBot="1">
      <c r="B32" s="920" t="s">
        <v>194</v>
      </c>
      <c r="C32" s="921">
        <v>0</v>
      </c>
      <c r="D32" s="921"/>
      <c r="E32" s="921">
        <v>0</v>
      </c>
      <c r="F32" s="921"/>
      <c r="G32" s="922">
        <v>572748501.69920003</v>
      </c>
      <c r="H32" s="923">
        <v>0</v>
      </c>
    </row>
    <row r="34" spans="7:7">
      <c r="G34" s="924"/>
    </row>
  </sheetData>
  <mergeCells count="6">
    <mergeCell ref="B5:G5"/>
    <mergeCell ref="B6:G6"/>
    <mergeCell ref="B20:G20"/>
    <mergeCell ref="B22:B23"/>
    <mergeCell ref="C22:D22"/>
    <mergeCell ref="E22:F2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7FE2A-47DB-44A8-B89D-3BFBA4D6FD7A}">
  <sheetPr codeName="Sheet6">
    <pageSetUpPr fitToPage="1"/>
  </sheetPr>
  <dimension ref="A1:AI74"/>
  <sheetViews>
    <sheetView zoomScaleNormal="100" workbookViewId="0">
      <selection sqref="A1:XFD1048576"/>
    </sheetView>
  </sheetViews>
  <sheetFormatPr defaultColWidth="11.125" defaultRowHeight="15.75"/>
  <cols>
    <col min="1" max="1" width="12.125" style="926" bestFit="1" customWidth="1"/>
    <col min="2" max="2" width="22.625" style="926" customWidth="1"/>
    <col min="3" max="3" width="71.5" style="926" customWidth="1"/>
    <col min="4" max="4" width="13.625" style="926" customWidth="1"/>
    <col min="5" max="5" width="16.125" style="926" customWidth="1"/>
    <col min="6" max="6" width="14.5" style="926" customWidth="1"/>
    <col min="7" max="7" width="16.125" style="926" customWidth="1"/>
    <col min="8" max="8" width="13.625" style="926" customWidth="1"/>
    <col min="9" max="9" width="16.125" style="926" customWidth="1"/>
    <col min="10" max="10" width="15.375" style="926" bestFit="1" customWidth="1"/>
    <col min="11" max="11" width="16.125" style="926" customWidth="1"/>
    <col min="12" max="12" width="15.375" style="926" bestFit="1" customWidth="1"/>
    <col min="13" max="13" width="16.125" style="926" customWidth="1"/>
    <col min="14" max="14" width="13.625" style="926" customWidth="1"/>
    <col min="15" max="15" width="16.125" style="926" customWidth="1"/>
    <col min="16" max="16" width="13.625" style="926" customWidth="1"/>
    <col min="17" max="17" width="16.125" style="926" customWidth="1"/>
    <col min="18" max="18" width="13.625" style="926" customWidth="1"/>
    <col min="19" max="19" width="16.125" style="926" customWidth="1"/>
    <col min="20" max="20" width="13.625" style="926" customWidth="1"/>
    <col min="21" max="21" width="16.125" style="926" customWidth="1"/>
    <col min="22" max="22" width="13.625" style="926" customWidth="1"/>
    <col min="23" max="23" width="16.125" style="926" customWidth="1"/>
    <col min="24" max="24" width="12.5" style="926" customWidth="1"/>
    <col min="25" max="25" width="14.375" style="926" bestFit="1" customWidth="1"/>
    <col min="26" max="26" width="11.25" style="926" bestFit="1" customWidth="1"/>
    <col min="27" max="27" width="15.5" style="926" bestFit="1" customWidth="1"/>
    <col min="28" max="28" width="11.875" style="926" customWidth="1"/>
    <col min="29" max="29" width="13.25" style="926" bestFit="1" customWidth="1"/>
    <col min="30" max="30" width="11.125" style="926"/>
    <col min="31" max="31" width="13.25" style="926" bestFit="1" customWidth="1"/>
    <col min="32" max="32" width="13.125" style="926" customWidth="1"/>
    <col min="33" max="33" width="13.25" style="926" bestFit="1" customWidth="1"/>
    <col min="34" max="34" width="11.125" style="926"/>
    <col min="35" max="35" width="13.25" style="926" bestFit="1" customWidth="1"/>
    <col min="36" max="16384" width="11.125" style="926"/>
  </cols>
  <sheetData>
    <row r="1" spans="1:19">
      <c r="A1" s="25" t="s">
        <v>95</v>
      </c>
      <c r="B1" s="466" t="s">
        <v>1774</v>
      </c>
      <c r="C1" s="62"/>
      <c r="D1" s="62"/>
      <c r="E1" s="62"/>
      <c r="F1" s="925"/>
      <c r="G1" s="925"/>
      <c r="H1" s="925"/>
    </row>
    <row r="2" spans="1:19">
      <c r="A2" s="25" t="s">
        <v>96</v>
      </c>
      <c r="B2" s="265" t="s">
        <v>2</v>
      </c>
      <c r="C2" s="62"/>
      <c r="D2" s="62"/>
      <c r="E2" s="62"/>
      <c r="F2" s="925"/>
      <c r="G2" s="925"/>
      <c r="H2" s="925"/>
    </row>
    <row r="3" spans="1:19">
      <c r="A3" s="927"/>
      <c r="B3" s="62"/>
      <c r="C3" s="62"/>
      <c r="D3" s="62"/>
      <c r="E3" s="62"/>
      <c r="F3" s="925"/>
      <c r="G3" s="925"/>
      <c r="H3" s="925"/>
    </row>
    <row r="4" spans="1:19">
      <c r="A4" s="63" t="s">
        <v>203</v>
      </c>
      <c r="B4" s="62"/>
      <c r="D4" s="62"/>
      <c r="E4" s="62"/>
      <c r="F4" s="925"/>
      <c r="G4" s="925"/>
      <c r="H4" s="925"/>
    </row>
    <row r="5" spans="1:19" ht="16.5" thickBot="1">
      <c r="A5" s="927"/>
      <c r="B5" s="62"/>
      <c r="C5" s="62"/>
      <c r="D5" s="62"/>
      <c r="E5" s="62"/>
      <c r="F5" s="925"/>
      <c r="G5" s="925"/>
      <c r="H5" s="925"/>
    </row>
    <row r="6" spans="1:19" s="928" customFormat="1" ht="16.5" thickBot="1">
      <c r="A6" s="62"/>
      <c r="B6" s="62"/>
      <c r="C6" s="63" t="s">
        <v>204</v>
      </c>
      <c r="D6" s="1526" t="s">
        <v>205</v>
      </c>
      <c r="E6" s="1527"/>
      <c r="F6" s="1527"/>
      <c r="G6" s="1528"/>
      <c r="H6" s="1529" t="s">
        <v>206</v>
      </c>
      <c r="I6" s="1527"/>
      <c r="J6" s="1527"/>
      <c r="K6" s="1528"/>
    </row>
    <row r="7" spans="1:19" ht="16.5" thickBot="1">
      <c r="A7" s="62"/>
      <c r="B7" s="62"/>
      <c r="C7" s="725" t="s">
        <v>207</v>
      </c>
      <c r="D7" s="720">
        <v>2024</v>
      </c>
      <c r="E7" s="721">
        <v>2025</v>
      </c>
      <c r="F7" s="721">
        <v>2026</v>
      </c>
      <c r="G7" s="722">
        <v>2027</v>
      </c>
      <c r="H7" s="723">
        <v>2028</v>
      </c>
      <c r="I7" s="721">
        <v>2029</v>
      </c>
      <c r="J7" s="721">
        <v>2030</v>
      </c>
      <c r="K7" s="722">
        <v>2031</v>
      </c>
    </row>
    <row r="8" spans="1:19">
      <c r="A8" s="62"/>
      <c r="B8" s="62"/>
      <c r="C8" s="724" t="s">
        <v>208</v>
      </c>
      <c r="D8" s="716">
        <v>385495692</v>
      </c>
      <c r="E8" s="717">
        <v>388516227</v>
      </c>
      <c r="F8" s="717">
        <v>394131451</v>
      </c>
      <c r="G8" s="718">
        <v>392206914</v>
      </c>
      <c r="H8" s="719">
        <v>401348730</v>
      </c>
      <c r="I8" s="717">
        <v>410937304</v>
      </c>
      <c r="J8" s="717">
        <v>420628703</v>
      </c>
      <c r="K8" s="718">
        <v>430293667</v>
      </c>
    </row>
    <row r="9" spans="1:19" ht="16.5" thickBot="1">
      <c r="A9" s="62"/>
      <c r="B9" s="62"/>
      <c r="C9" s="714" t="s">
        <v>1703</v>
      </c>
      <c r="D9" s="715">
        <v>385495692</v>
      </c>
      <c r="E9" s="344">
        <v>388516227</v>
      </c>
      <c r="F9" s="344">
        <v>394131451</v>
      </c>
      <c r="G9" s="162">
        <v>392206914</v>
      </c>
      <c r="H9" s="349">
        <v>401348730</v>
      </c>
      <c r="I9" s="344">
        <v>410937304</v>
      </c>
      <c r="J9" s="344">
        <v>420628703</v>
      </c>
      <c r="K9" s="162">
        <v>430293667</v>
      </c>
    </row>
    <row r="10" spans="1:19">
      <c r="A10" s="62"/>
      <c r="B10" s="62"/>
      <c r="C10" s="136"/>
      <c r="D10" s="116"/>
      <c r="E10" s="925"/>
      <c r="F10" s="925"/>
      <c r="G10" s="925"/>
    </row>
    <row r="11" spans="1:19">
      <c r="A11" s="62"/>
      <c r="B11" s="62"/>
      <c r="C11" s="62"/>
      <c r="D11" s="62"/>
      <c r="E11" s="62"/>
      <c r="F11" s="925"/>
      <c r="G11" s="925"/>
      <c r="H11" s="925"/>
    </row>
    <row r="12" spans="1:19">
      <c r="A12" s="62"/>
      <c r="B12" s="62"/>
      <c r="C12" s="63" t="s">
        <v>210</v>
      </c>
      <c r="D12" s="62"/>
      <c r="E12" s="62"/>
      <c r="F12" s="925"/>
      <c r="G12" s="925"/>
      <c r="H12" s="925"/>
    </row>
    <row r="13" spans="1:19" ht="16.5" thickBot="1">
      <c r="A13" s="62"/>
      <c r="B13" s="62"/>
      <c r="C13" s="62"/>
      <c r="D13" s="62"/>
      <c r="E13" s="62"/>
      <c r="F13" s="925"/>
      <c r="G13" s="925"/>
      <c r="H13" s="925"/>
    </row>
    <row r="14" spans="1:19" ht="16.5" thickBot="1">
      <c r="A14" s="62"/>
      <c r="B14" s="62"/>
      <c r="C14" s="728" t="s">
        <v>211</v>
      </c>
      <c r="D14" s="729" t="s">
        <v>212</v>
      </c>
      <c r="E14" s="730" t="s">
        <v>213</v>
      </c>
      <c r="F14" s="729" t="s">
        <v>214</v>
      </c>
      <c r="G14" s="730" t="s">
        <v>215</v>
      </c>
      <c r="H14" s="729" t="s">
        <v>216</v>
      </c>
      <c r="I14" s="730" t="s">
        <v>217</v>
      </c>
      <c r="J14" s="729" t="s">
        <v>218</v>
      </c>
      <c r="K14" s="730" t="s">
        <v>219</v>
      </c>
      <c r="L14" s="729" t="s">
        <v>220</v>
      </c>
      <c r="M14" s="730" t="s">
        <v>221</v>
      </c>
      <c r="N14" s="729" t="s">
        <v>222</v>
      </c>
      <c r="O14" s="730" t="s">
        <v>223</v>
      </c>
      <c r="P14" s="729" t="s">
        <v>224</v>
      </c>
      <c r="Q14" s="730" t="s">
        <v>225</v>
      </c>
      <c r="R14" s="729" t="s">
        <v>226</v>
      </c>
      <c r="S14" s="730" t="s">
        <v>227</v>
      </c>
    </row>
    <row r="15" spans="1:19">
      <c r="A15" s="62"/>
      <c r="B15" s="62"/>
      <c r="C15" s="726" t="s">
        <v>228</v>
      </c>
      <c r="D15" s="727">
        <v>385495692</v>
      </c>
      <c r="E15" s="929">
        <v>1</v>
      </c>
      <c r="F15" s="727">
        <v>388516227</v>
      </c>
      <c r="G15" s="929">
        <v>1</v>
      </c>
      <c r="H15" s="727">
        <v>394131451</v>
      </c>
      <c r="I15" s="929">
        <v>1</v>
      </c>
      <c r="J15" s="727">
        <v>392206914</v>
      </c>
      <c r="K15" s="929">
        <v>1</v>
      </c>
      <c r="L15" s="727">
        <v>401348730</v>
      </c>
      <c r="M15" s="929">
        <v>1</v>
      </c>
      <c r="N15" s="727">
        <v>410937304</v>
      </c>
      <c r="O15" s="929">
        <v>1</v>
      </c>
      <c r="P15" s="727">
        <v>420628703</v>
      </c>
      <c r="Q15" s="929">
        <v>1</v>
      </c>
      <c r="R15" s="727">
        <v>430293667</v>
      </c>
      <c r="S15" s="929">
        <v>1</v>
      </c>
    </row>
    <row r="16" spans="1:19">
      <c r="A16" s="62"/>
      <c r="B16" s="62"/>
      <c r="C16" s="64" t="s">
        <v>229</v>
      </c>
      <c r="D16" s="158">
        <v>0</v>
      </c>
      <c r="E16" s="930">
        <v>0</v>
      </c>
      <c r="F16" s="158">
        <v>0</v>
      </c>
      <c r="G16" s="930">
        <v>0</v>
      </c>
      <c r="H16" s="158">
        <v>0</v>
      </c>
      <c r="I16" s="930">
        <v>0</v>
      </c>
      <c r="J16" s="158">
        <v>0</v>
      </c>
      <c r="K16" s="930">
        <v>0</v>
      </c>
      <c r="L16" s="158">
        <v>0</v>
      </c>
      <c r="M16" s="930">
        <v>0</v>
      </c>
      <c r="N16" s="158">
        <v>0</v>
      </c>
      <c r="O16" s="930">
        <v>0</v>
      </c>
      <c r="P16" s="158">
        <v>0</v>
      </c>
      <c r="Q16" s="930">
        <v>0</v>
      </c>
      <c r="R16" s="158">
        <v>0</v>
      </c>
      <c r="S16" s="930">
        <v>0</v>
      </c>
    </row>
    <row r="17" spans="1:27" ht="16.5" thickBot="1">
      <c r="A17" s="62"/>
      <c r="B17" s="62"/>
      <c r="C17" s="65" t="s">
        <v>230</v>
      </c>
      <c r="D17" s="160">
        <v>385495692</v>
      </c>
      <c r="E17" s="66"/>
      <c r="F17" s="160">
        <v>388516227</v>
      </c>
      <c r="G17" s="66"/>
      <c r="H17" s="160">
        <v>394131451</v>
      </c>
      <c r="I17" s="66"/>
      <c r="J17" s="160">
        <v>392206914</v>
      </c>
      <c r="K17" s="66"/>
      <c r="L17" s="160">
        <v>401348730</v>
      </c>
      <c r="M17" s="66"/>
      <c r="N17" s="160">
        <v>410937304</v>
      </c>
      <c r="O17" s="66"/>
      <c r="P17" s="160">
        <v>420628703</v>
      </c>
      <c r="Q17" s="66"/>
      <c r="R17" s="160">
        <v>430293667</v>
      </c>
      <c r="S17" s="66"/>
    </row>
    <row r="18" spans="1:27">
      <c r="A18" s="62"/>
      <c r="B18" s="62"/>
      <c r="C18" s="62"/>
      <c r="D18" s="62"/>
      <c r="E18" s="62"/>
      <c r="F18" s="925"/>
      <c r="G18" s="925"/>
      <c r="H18" s="925"/>
    </row>
    <row r="19" spans="1:27">
      <c r="A19" s="62"/>
      <c r="B19" s="62"/>
      <c r="C19" s="62"/>
      <c r="D19" s="62"/>
      <c r="E19" s="62"/>
      <c r="F19" s="925"/>
      <c r="G19" s="925"/>
      <c r="H19" s="925"/>
    </row>
    <row r="20" spans="1:27">
      <c r="A20" s="62"/>
      <c r="B20" s="62"/>
      <c r="C20" s="63" t="s">
        <v>231</v>
      </c>
      <c r="D20" s="62"/>
      <c r="E20" s="62"/>
      <c r="F20" s="925"/>
      <c r="G20" s="925"/>
      <c r="H20" s="925"/>
    </row>
    <row r="21" spans="1:27" ht="16.5" thickBot="1">
      <c r="A21" s="62"/>
      <c r="B21" s="62"/>
      <c r="C21" s="62"/>
      <c r="D21" s="62"/>
      <c r="E21" s="62"/>
      <c r="F21" s="925"/>
      <c r="G21" s="925"/>
      <c r="H21" s="925"/>
    </row>
    <row r="22" spans="1:27" ht="48" thickBot="1">
      <c r="A22" s="62"/>
      <c r="B22" s="62"/>
      <c r="C22" s="732" t="s">
        <v>232</v>
      </c>
      <c r="D22" s="733" t="s">
        <v>233</v>
      </c>
      <c r="E22" s="734" t="s">
        <v>234</v>
      </c>
      <c r="F22" s="733" t="s">
        <v>235</v>
      </c>
      <c r="G22" s="734" t="s">
        <v>236</v>
      </c>
      <c r="H22" s="733" t="s">
        <v>237</v>
      </c>
      <c r="I22" s="734" t="s">
        <v>238</v>
      </c>
      <c r="J22" s="733" t="s">
        <v>239</v>
      </c>
      <c r="K22" s="734" t="s">
        <v>240</v>
      </c>
      <c r="L22" s="733" t="s">
        <v>241</v>
      </c>
      <c r="M22" s="734" t="s">
        <v>242</v>
      </c>
      <c r="N22" s="733" t="s">
        <v>243</v>
      </c>
      <c r="O22" s="734" t="s">
        <v>244</v>
      </c>
      <c r="P22" s="733" t="s">
        <v>245</v>
      </c>
      <c r="Q22" s="734" t="s">
        <v>246</v>
      </c>
      <c r="R22" s="733" t="s">
        <v>247</v>
      </c>
      <c r="S22" s="734" t="s">
        <v>248</v>
      </c>
    </row>
    <row r="23" spans="1:27">
      <c r="A23" s="62"/>
      <c r="B23" s="62"/>
      <c r="C23" s="726" t="s">
        <v>228</v>
      </c>
      <c r="D23" s="727">
        <v>375495692</v>
      </c>
      <c r="E23" s="731">
        <v>1</v>
      </c>
      <c r="F23" s="727">
        <v>378516227</v>
      </c>
      <c r="G23" s="731">
        <v>1</v>
      </c>
      <c r="H23" s="727">
        <v>384131451</v>
      </c>
      <c r="I23" s="731">
        <v>1</v>
      </c>
      <c r="J23" s="727">
        <v>382206914</v>
      </c>
      <c r="K23" s="731">
        <v>1</v>
      </c>
      <c r="L23" s="727">
        <v>391348730</v>
      </c>
      <c r="M23" s="731">
        <v>1</v>
      </c>
      <c r="N23" s="727">
        <v>400937304</v>
      </c>
      <c r="O23" s="731">
        <v>1</v>
      </c>
      <c r="P23" s="727">
        <v>410628703</v>
      </c>
      <c r="Q23" s="731">
        <v>1</v>
      </c>
      <c r="R23" s="727">
        <v>420293667</v>
      </c>
      <c r="S23" s="731">
        <v>1</v>
      </c>
    </row>
    <row r="24" spans="1:27">
      <c r="A24" s="62"/>
      <c r="B24" s="62"/>
      <c r="C24" s="67" t="s">
        <v>229</v>
      </c>
      <c r="D24" s="158">
        <v>0</v>
      </c>
      <c r="E24" s="147">
        <v>0</v>
      </c>
      <c r="F24" s="158">
        <v>0</v>
      </c>
      <c r="G24" s="147">
        <v>0</v>
      </c>
      <c r="H24" s="158">
        <v>0</v>
      </c>
      <c r="I24" s="147">
        <v>0</v>
      </c>
      <c r="J24" s="158">
        <v>0</v>
      </c>
      <c r="K24" s="147">
        <v>0</v>
      </c>
      <c r="L24" s="158">
        <v>0</v>
      </c>
      <c r="M24" s="147">
        <v>0</v>
      </c>
      <c r="N24" s="158">
        <v>0</v>
      </c>
      <c r="O24" s="147">
        <v>0</v>
      </c>
      <c r="P24" s="158">
        <v>0</v>
      </c>
      <c r="Q24" s="147">
        <v>0</v>
      </c>
      <c r="R24" s="158">
        <v>0</v>
      </c>
      <c r="S24" s="147">
        <v>0</v>
      </c>
    </row>
    <row r="25" spans="1:27" ht="16.5" thickBot="1">
      <c r="A25" s="925"/>
      <c r="B25" s="925"/>
      <c r="C25" s="65" t="s">
        <v>230</v>
      </c>
      <c r="D25" s="159">
        <v>375495692</v>
      </c>
      <c r="E25" s="66"/>
      <c r="F25" s="159">
        <v>378516227</v>
      </c>
      <c r="G25" s="66"/>
      <c r="H25" s="159">
        <v>384131451</v>
      </c>
      <c r="I25" s="66"/>
      <c r="J25" s="159">
        <v>382206914</v>
      </c>
      <c r="K25" s="66"/>
      <c r="L25" s="159">
        <v>391348730</v>
      </c>
      <c r="M25" s="66"/>
      <c r="N25" s="159">
        <v>400937304</v>
      </c>
      <c r="O25" s="66"/>
      <c r="P25" s="159">
        <v>410628703</v>
      </c>
      <c r="Q25" s="66"/>
      <c r="R25" s="159">
        <v>420293667</v>
      </c>
      <c r="S25" s="66"/>
    </row>
    <row r="26" spans="1:27">
      <c r="A26" s="925"/>
      <c r="B26" s="925"/>
      <c r="C26" s="925"/>
      <c r="D26" s="925"/>
      <c r="E26" s="925"/>
      <c r="F26" s="925"/>
      <c r="G26" s="925"/>
      <c r="H26" s="925"/>
    </row>
    <row r="27" spans="1:27">
      <c r="A27" s="925"/>
      <c r="B27" s="925"/>
      <c r="C27" s="931" t="s">
        <v>249</v>
      </c>
      <c r="D27" s="925"/>
      <c r="E27" s="925"/>
      <c r="F27" s="925"/>
      <c r="G27" s="925"/>
      <c r="H27" s="925"/>
    </row>
    <row r="28" spans="1:27" ht="16.5" thickBot="1">
      <c r="A28" s="925"/>
      <c r="B28" s="925"/>
      <c r="C28" s="931"/>
      <c r="D28" s="925"/>
      <c r="E28" s="925"/>
      <c r="F28" s="925"/>
      <c r="G28" s="925"/>
      <c r="H28" s="925"/>
    </row>
    <row r="29" spans="1:27" ht="16.5" thickBot="1">
      <c r="A29" s="925"/>
      <c r="B29" s="925"/>
      <c r="C29" s="925"/>
      <c r="D29" s="1522">
        <v>2024</v>
      </c>
      <c r="E29" s="1523"/>
      <c r="F29" s="1530"/>
      <c r="G29" s="1523">
        <v>2025</v>
      </c>
      <c r="H29" s="1523"/>
      <c r="I29" s="1524"/>
      <c r="J29" s="1523">
        <v>2026</v>
      </c>
      <c r="K29" s="1523"/>
      <c r="L29" s="1524"/>
      <c r="M29" s="1523">
        <v>2027</v>
      </c>
      <c r="N29" s="1523"/>
      <c r="O29" s="1524"/>
      <c r="P29" s="1523">
        <v>2028</v>
      </c>
      <c r="Q29" s="1523"/>
      <c r="R29" s="1524"/>
      <c r="S29" s="1523">
        <v>2029</v>
      </c>
      <c r="T29" s="1523"/>
      <c r="U29" s="1524"/>
      <c r="V29" s="1523">
        <v>2030</v>
      </c>
      <c r="W29" s="1523"/>
      <c r="X29" s="1524"/>
      <c r="Y29" s="1523">
        <v>2031</v>
      </c>
      <c r="Z29" s="1523"/>
      <c r="AA29" s="1524"/>
    </row>
    <row r="30" spans="1:27" ht="16.5" thickBot="1">
      <c r="A30" s="62"/>
      <c r="B30" s="62"/>
      <c r="C30" s="737" t="s">
        <v>250</v>
      </c>
      <c r="D30" s="728" t="s">
        <v>251</v>
      </c>
      <c r="E30" s="733" t="s">
        <v>191</v>
      </c>
      <c r="F30" s="734" t="s">
        <v>252</v>
      </c>
      <c r="G30" s="738" t="s">
        <v>251</v>
      </c>
      <c r="H30" s="733" t="s">
        <v>191</v>
      </c>
      <c r="I30" s="734" t="s">
        <v>252</v>
      </c>
      <c r="J30" s="738" t="s">
        <v>251</v>
      </c>
      <c r="K30" s="733" t="s">
        <v>191</v>
      </c>
      <c r="L30" s="734" t="s">
        <v>252</v>
      </c>
      <c r="M30" s="738" t="s">
        <v>251</v>
      </c>
      <c r="N30" s="733" t="s">
        <v>191</v>
      </c>
      <c r="O30" s="734" t="s">
        <v>252</v>
      </c>
      <c r="P30" s="738" t="s">
        <v>251</v>
      </c>
      <c r="Q30" s="733" t="s">
        <v>191</v>
      </c>
      <c r="R30" s="734" t="s">
        <v>252</v>
      </c>
      <c r="S30" s="738" t="s">
        <v>251</v>
      </c>
      <c r="T30" s="733" t="s">
        <v>191</v>
      </c>
      <c r="U30" s="734" t="s">
        <v>252</v>
      </c>
      <c r="V30" s="738" t="s">
        <v>251</v>
      </c>
      <c r="W30" s="733" t="s">
        <v>191</v>
      </c>
      <c r="X30" s="734" t="s">
        <v>252</v>
      </c>
      <c r="Y30" s="738" t="s">
        <v>251</v>
      </c>
      <c r="Z30" s="733" t="s">
        <v>191</v>
      </c>
      <c r="AA30" s="734" t="s">
        <v>252</v>
      </c>
    </row>
    <row r="31" spans="1:27">
      <c r="A31" s="62"/>
      <c r="B31" s="62"/>
      <c r="C31" s="137" t="s">
        <v>253</v>
      </c>
      <c r="D31" s="735">
        <v>10000000</v>
      </c>
      <c r="E31" s="727">
        <v>0</v>
      </c>
      <c r="F31" s="736">
        <v>10000000</v>
      </c>
      <c r="G31" s="599">
        <v>10000000</v>
      </c>
      <c r="H31" s="370">
        <v>0</v>
      </c>
      <c r="I31" s="736">
        <v>10000000</v>
      </c>
      <c r="J31" s="599">
        <v>10000000</v>
      </c>
      <c r="K31" s="370">
        <v>0</v>
      </c>
      <c r="L31" s="736">
        <v>10000000</v>
      </c>
      <c r="M31" s="599">
        <v>10000000</v>
      </c>
      <c r="N31" s="370">
        <v>0</v>
      </c>
      <c r="O31" s="736">
        <v>10000000</v>
      </c>
      <c r="P31" s="599">
        <v>10000000</v>
      </c>
      <c r="Q31" s="601">
        <v>0</v>
      </c>
      <c r="R31" s="932">
        <v>10000000</v>
      </c>
      <c r="S31" s="599">
        <v>10000000</v>
      </c>
      <c r="T31" s="601">
        <v>0</v>
      </c>
      <c r="U31" s="932">
        <v>10000000</v>
      </c>
      <c r="V31" s="599">
        <v>10000000</v>
      </c>
      <c r="W31" s="601">
        <v>0</v>
      </c>
      <c r="X31" s="932">
        <v>10000000</v>
      </c>
      <c r="Y31" s="599">
        <v>10000000</v>
      </c>
      <c r="Z31" s="601">
        <v>0</v>
      </c>
      <c r="AA31" s="932">
        <v>10000000</v>
      </c>
    </row>
    <row r="32" spans="1:27">
      <c r="A32" s="62"/>
      <c r="B32" s="62"/>
      <c r="C32" s="138">
        <v>2020</v>
      </c>
      <c r="D32" s="269">
        <v>0</v>
      </c>
      <c r="E32" s="158">
        <v>0</v>
      </c>
      <c r="F32" s="933">
        <v>0</v>
      </c>
      <c r="G32" s="269">
        <v>0</v>
      </c>
      <c r="H32" s="158">
        <v>0</v>
      </c>
      <c r="I32" s="934">
        <v>0</v>
      </c>
      <c r="J32" s="269">
        <v>0</v>
      </c>
      <c r="K32" s="158">
        <v>0</v>
      </c>
      <c r="L32" s="934">
        <v>0</v>
      </c>
      <c r="M32" s="269">
        <v>0</v>
      </c>
      <c r="N32" s="158">
        <v>0</v>
      </c>
      <c r="O32" s="935">
        <v>0</v>
      </c>
      <c r="P32" s="269">
        <v>0</v>
      </c>
      <c r="Q32" s="158">
        <v>0</v>
      </c>
      <c r="R32" s="934">
        <v>0</v>
      </c>
      <c r="S32" s="269">
        <v>0</v>
      </c>
      <c r="T32" s="158">
        <v>0</v>
      </c>
      <c r="U32" s="934">
        <v>0</v>
      </c>
      <c r="V32" s="269">
        <v>0</v>
      </c>
      <c r="W32" s="158">
        <v>0</v>
      </c>
      <c r="X32" s="934">
        <v>0</v>
      </c>
      <c r="Y32" s="269">
        <v>0</v>
      </c>
      <c r="Z32" s="158">
        <v>0</v>
      </c>
      <c r="AA32" s="934">
        <v>0</v>
      </c>
    </row>
    <row r="33" spans="1:27">
      <c r="A33" s="62"/>
      <c r="B33" s="62"/>
      <c r="C33" s="139">
        <v>2021</v>
      </c>
      <c r="D33" s="269">
        <v>0</v>
      </c>
      <c r="E33" s="158">
        <v>0</v>
      </c>
      <c r="F33" s="161">
        <v>0</v>
      </c>
      <c r="G33" s="269">
        <v>0</v>
      </c>
      <c r="H33" s="158">
        <v>0</v>
      </c>
      <c r="I33" s="934">
        <v>0</v>
      </c>
      <c r="J33" s="269">
        <v>0</v>
      </c>
      <c r="K33" s="158">
        <v>0</v>
      </c>
      <c r="L33" s="934">
        <v>0</v>
      </c>
      <c r="M33" s="269">
        <v>0</v>
      </c>
      <c r="N33" s="158">
        <v>0</v>
      </c>
      <c r="O33" s="935">
        <v>0</v>
      </c>
      <c r="P33" s="269">
        <v>0</v>
      </c>
      <c r="Q33" s="158">
        <v>0</v>
      </c>
      <c r="R33" s="934">
        <v>0</v>
      </c>
      <c r="S33" s="269">
        <v>0</v>
      </c>
      <c r="T33" s="158">
        <v>0</v>
      </c>
      <c r="U33" s="934">
        <v>0</v>
      </c>
      <c r="V33" s="269">
        <v>0</v>
      </c>
      <c r="W33" s="158">
        <v>0</v>
      </c>
      <c r="X33" s="934">
        <v>0</v>
      </c>
      <c r="Y33" s="269">
        <v>0</v>
      </c>
      <c r="Z33" s="158">
        <v>0</v>
      </c>
      <c r="AA33" s="934">
        <v>0</v>
      </c>
    </row>
    <row r="34" spans="1:27">
      <c r="A34" s="62"/>
      <c r="B34" s="62"/>
      <c r="C34" s="139">
        <v>2022</v>
      </c>
      <c r="D34" s="143"/>
      <c r="E34" s="141"/>
      <c r="F34" s="142"/>
      <c r="G34" s="269">
        <v>0</v>
      </c>
      <c r="H34" s="158">
        <v>0</v>
      </c>
      <c r="I34" s="936">
        <v>0</v>
      </c>
      <c r="J34" s="269">
        <v>0</v>
      </c>
      <c r="K34" s="158">
        <v>0</v>
      </c>
      <c r="L34" s="936">
        <v>0</v>
      </c>
      <c r="M34" s="269">
        <v>0</v>
      </c>
      <c r="N34" s="158">
        <v>0</v>
      </c>
      <c r="O34" s="937">
        <v>0</v>
      </c>
      <c r="P34" s="269">
        <v>0</v>
      </c>
      <c r="Q34" s="158">
        <v>0</v>
      </c>
      <c r="R34" s="936">
        <v>0</v>
      </c>
      <c r="S34" s="269">
        <v>0</v>
      </c>
      <c r="T34" s="158">
        <v>0</v>
      </c>
      <c r="U34" s="936">
        <v>0</v>
      </c>
      <c r="V34" s="269">
        <v>0</v>
      </c>
      <c r="W34" s="158">
        <v>0</v>
      </c>
      <c r="X34" s="936">
        <v>0</v>
      </c>
      <c r="Y34" s="269">
        <v>0</v>
      </c>
      <c r="Z34" s="158">
        <v>0</v>
      </c>
      <c r="AA34" s="936">
        <v>0</v>
      </c>
    </row>
    <row r="35" spans="1:27" ht="16.5" thickBot="1">
      <c r="A35" s="62"/>
      <c r="B35" s="62"/>
      <c r="C35" s="140" t="s">
        <v>252</v>
      </c>
      <c r="D35" s="152">
        <v>10000000</v>
      </c>
      <c r="E35" s="152">
        <v>0</v>
      </c>
      <c r="F35" s="152">
        <v>10000000</v>
      </c>
      <c r="G35" s="600">
        <v>10000000</v>
      </c>
      <c r="H35" s="276">
        <v>0</v>
      </c>
      <c r="I35" s="598">
        <v>10000000</v>
      </c>
      <c r="J35" s="600">
        <v>10000000</v>
      </c>
      <c r="K35" s="276">
        <v>0</v>
      </c>
      <c r="L35" s="598">
        <v>10000000</v>
      </c>
      <c r="M35" s="600">
        <v>10000000</v>
      </c>
      <c r="N35" s="276">
        <v>0</v>
      </c>
      <c r="O35" s="598">
        <v>10000000</v>
      </c>
      <c r="P35" s="600">
        <v>10000000</v>
      </c>
      <c r="Q35" s="602">
        <v>0</v>
      </c>
      <c r="R35" s="598">
        <v>10000000</v>
      </c>
      <c r="S35" s="600">
        <v>10000000</v>
      </c>
      <c r="T35" s="602">
        <v>0</v>
      </c>
      <c r="U35" s="598">
        <v>10000000</v>
      </c>
      <c r="V35" s="600">
        <v>10000000</v>
      </c>
      <c r="W35" s="602">
        <v>0</v>
      </c>
      <c r="X35" s="598">
        <v>10000000</v>
      </c>
      <c r="Y35" s="600">
        <v>10000000</v>
      </c>
      <c r="Z35" s="602">
        <v>0</v>
      </c>
      <c r="AA35" s="598">
        <v>10000000</v>
      </c>
    </row>
    <row r="36" spans="1:27" ht="16.5" thickBot="1"/>
    <row r="37" spans="1:27" ht="16.5" thickBot="1">
      <c r="A37" s="925"/>
      <c r="B37" s="925"/>
      <c r="C37" s="925"/>
      <c r="D37" s="1522">
        <v>2024</v>
      </c>
      <c r="E37" s="1523"/>
      <c r="F37" s="1530"/>
      <c r="G37" s="1523">
        <v>2025</v>
      </c>
      <c r="H37" s="1523"/>
      <c r="I37" s="1524"/>
      <c r="J37" s="1523">
        <v>2026</v>
      </c>
      <c r="K37" s="1523"/>
      <c r="L37" s="1524"/>
      <c r="M37" s="1523">
        <v>2027</v>
      </c>
      <c r="N37" s="1523"/>
      <c r="O37" s="1524"/>
      <c r="P37" s="1523">
        <v>2028</v>
      </c>
      <c r="Q37" s="1523"/>
      <c r="R37" s="1524"/>
      <c r="S37" s="1523">
        <v>2029</v>
      </c>
      <c r="T37" s="1523"/>
      <c r="U37" s="1524"/>
      <c r="V37" s="1523">
        <v>2030</v>
      </c>
      <c r="W37" s="1523"/>
      <c r="X37" s="1524"/>
      <c r="Y37" s="1523">
        <v>2031</v>
      </c>
      <c r="Z37" s="1523"/>
      <c r="AA37" s="1524"/>
    </row>
    <row r="38" spans="1:27" ht="16.5" thickBot="1">
      <c r="A38" s="62"/>
      <c r="B38" s="62"/>
      <c r="C38" s="737" t="s">
        <v>254</v>
      </c>
      <c r="D38" s="728" t="s">
        <v>251</v>
      </c>
      <c r="E38" s="733" t="s">
        <v>191</v>
      </c>
      <c r="F38" s="734" t="s">
        <v>252</v>
      </c>
      <c r="G38" s="738" t="s">
        <v>251</v>
      </c>
      <c r="H38" s="733" t="s">
        <v>191</v>
      </c>
      <c r="I38" s="734" t="s">
        <v>252</v>
      </c>
      <c r="J38" s="738" t="s">
        <v>251</v>
      </c>
      <c r="K38" s="733" t="s">
        <v>191</v>
      </c>
      <c r="L38" s="734" t="s">
        <v>252</v>
      </c>
      <c r="M38" s="738" t="s">
        <v>251</v>
      </c>
      <c r="N38" s="733" t="s">
        <v>191</v>
      </c>
      <c r="O38" s="734" t="s">
        <v>252</v>
      </c>
      <c r="P38" s="738" t="s">
        <v>251</v>
      </c>
      <c r="Q38" s="733" t="s">
        <v>191</v>
      </c>
      <c r="R38" s="734" t="s">
        <v>252</v>
      </c>
      <c r="S38" s="738" t="s">
        <v>251</v>
      </c>
      <c r="T38" s="733" t="s">
        <v>191</v>
      </c>
      <c r="U38" s="734" t="s">
        <v>252</v>
      </c>
      <c r="V38" s="738" t="s">
        <v>251</v>
      </c>
      <c r="W38" s="733" t="s">
        <v>191</v>
      </c>
      <c r="X38" s="734" t="s">
        <v>252</v>
      </c>
      <c r="Y38" s="738" t="s">
        <v>251</v>
      </c>
      <c r="Z38" s="733" t="s">
        <v>191</v>
      </c>
      <c r="AA38" s="734" t="s">
        <v>252</v>
      </c>
    </row>
    <row r="39" spans="1:27">
      <c r="A39" s="62"/>
      <c r="B39" s="62"/>
      <c r="C39" s="137" t="s">
        <v>253</v>
      </c>
      <c r="D39" s="739">
        <v>0</v>
      </c>
      <c r="E39" s="157">
        <v>0</v>
      </c>
      <c r="F39" s="740">
        <v>0</v>
      </c>
      <c r="G39" s="277">
        <v>0</v>
      </c>
      <c r="H39" s="278">
        <v>0</v>
      </c>
      <c r="I39" s="740">
        <v>0</v>
      </c>
      <c r="J39" s="369">
        <v>0</v>
      </c>
      <c r="K39" s="370">
        <v>0</v>
      </c>
      <c r="L39" s="740">
        <v>0</v>
      </c>
      <c r="M39" s="369">
        <v>0</v>
      </c>
      <c r="N39" s="370">
        <v>0</v>
      </c>
      <c r="O39" s="740">
        <v>0</v>
      </c>
      <c r="P39" s="369">
        <v>0</v>
      </c>
      <c r="Q39" s="370">
        <v>0</v>
      </c>
      <c r="R39" s="741"/>
      <c r="S39" s="369">
        <v>0</v>
      </c>
      <c r="T39" s="370">
        <v>0</v>
      </c>
      <c r="U39" s="741"/>
      <c r="V39" s="369">
        <v>0</v>
      </c>
      <c r="W39" s="370">
        <v>0</v>
      </c>
      <c r="X39" s="741"/>
      <c r="Y39" s="369">
        <v>0</v>
      </c>
      <c r="Z39" s="370">
        <v>0</v>
      </c>
      <c r="AA39" s="741"/>
    </row>
    <row r="40" spans="1:27">
      <c r="A40" s="62"/>
      <c r="B40" s="62"/>
      <c r="C40" s="138">
        <v>2020</v>
      </c>
      <c r="D40" s="155">
        <v>0</v>
      </c>
      <c r="E40" s="157">
        <v>0</v>
      </c>
      <c r="F40" s="938">
        <v>0</v>
      </c>
      <c r="G40" s="279">
        <v>0</v>
      </c>
      <c r="H40" s="279">
        <v>0</v>
      </c>
      <c r="I40" s="938">
        <v>0</v>
      </c>
      <c r="J40" s="269">
        <v>0</v>
      </c>
      <c r="K40" s="158">
        <v>0</v>
      </c>
      <c r="L40" s="938">
        <v>0</v>
      </c>
      <c r="M40" s="269">
        <v>0</v>
      </c>
      <c r="N40" s="158">
        <v>0</v>
      </c>
      <c r="O40" s="938">
        <v>0</v>
      </c>
      <c r="P40" s="269">
        <v>0</v>
      </c>
      <c r="Q40" s="158">
        <v>0</v>
      </c>
      <c r="R40" s="938">
        <v>0</v>
      </c>
      <c r="S40" s="269">
        <v>0</v>
      </c>
      <c r="T40" s="158">
        <v>0</v>
      </c>
      <c r="U40" s="938">
        <v>0</v>
      </c>
      <c r="V40" s="269">
        <v>0</v>
      </c>
      <c r="W40" s="158">
        <v>0</v>
      </c>
      <c r="X40" s="938">
        <v>0</v>
      </c>
      <c r="Y40" s="269">
        <v>0</v>
      </c>
      <c r="Z40" s="158">
        <v>0</v>
      </c>
      <c r="AA40" s="938">
        <v>0</v>
      </c>
    </row>
    <row r="41" spans="1:27">
      <c r="A41" s="62"/>
      <c r="B41" s="62"/>
      <c r="C41" s="139">
        <v>2021</v>
      </c>
      <c r="D41" s="155">
        <v>0</v>
      </c>
      <c r="E41" s="157">
        <v>0</v>
      </c>
      <c r="F41" s="938">
        <v>0</v>
      </c>
      <c r="G41" s="279">
        <v>0</v>
      </c>
      <c r="H41" s="156">
        <v>0</v>
      </c>
      <c r="I41" s="938">
        <v>0</v>
      </c>
      <c r="J41" s="269">
        <v>0</v>
      </c>
      <c r="K41" s="158">
        <v>0</v>
      </c>
      <c r="L41" s="938">
        <v>0</v>
      </c>
      <c r="M41" s="269">
        <v>0</v>
      </c>
      <c r="N41" s="158">
        <v>0</v>
      </c>
      <c r="O41" s="938">
        <v>0</v>
      </c>
      <c r="P41" s="269">
        <v>0</v>
      </c>
      <c r="Q41" s="158">
        <v>0</v>
      </c>
      <c r="R41" s="938">
        <v>0</v>
      </c>
      <c r="S41" s="269">
        <v>0</v>
      </c>
      <c r="T41" s="158">
        <v>0</v>
      </c>
      <c r="U41" s="938">
        <v>0</v>
      </c>
      <c r="V41" s="269">
        <v>0</v>
      </c>
      <c r="W41" s="158">
        <v>0</v>
      </c>
      <c r="X41" s="938">
        <v>0</v>
      </c>
      <c r="Y41" s="269">
        <v>0</v>
      </c>
      <c r="Z41" s="158">
        <v>0</v>
      </c>
      <c r="AA41" s="938">
        <v>0</v>
      </c>
    </row>
    <row r="42" spans="1:27">
      <c r="A42" s="62"/>
      <c r="B42" s="62"/>
      <c r="C42" s="139">
        <v>2022</v>
      </c>
      <c r="D42" s="143"/>
      <c r="E42" s="141"/>
      <c r="F42" s="142"/>
      <c r="G42" s="280">
        <v>0</v>
      </c>
      <c r="H42" s="281">
        <v>0</v>
      </c>
      <c r="I42" s="938">
        <v>0</v>
      </c>
      <c r="J42" s="269">
        <v>0</v>
      </c>
      <c r="K42" s="158">
        <v>0</v>
      </c>
      <c r="L42" s="938">
        <v>0</v>
      </c>
      <c r="M42" s="269">
        <v>0</v>
      </c>
      <c r="N42" s="158">
        <v>0</v>
      </c>
      <c r="O42" s="938">
        <v>0</v>
      </c>
      <c r="P42" s="269">
        <v>0</v>
      </c>
      <c r="Q42" s="158">
        <v>0</v>
      </c>
      <c r="R42" s="938">
        <v>0</v>
      </c>
      <c r="S42" s="269">
        <v>0</v>
      </c>
      <c r="T42" s="158">
        <v>0</v>
      </c>
      <c r="U42" s="938">
        <v>0</v>
      </c>
      <c r="V42" s="269">
        <v>0</v>
      </c>
      <c r="W42" s="158">
        <v>0</v>
      </c>
      <c r="X42" s="938">
        <v>0</v>
      </c>
      <c r="Y42" s="269">
        <v>0</v>
      </c>
      <c r="Z42" s="158">
        <v>0</v>
      </c>
      <c r="AA42" s="938">
        <v>0</v>
      </c>
    </row>
    <row r="43" spans="1:27" ht="16.5" thickBot="1">
      <c r="A43" s="62"/>
      <c r="B43" s="62"/>
      <c r="C43" s="140" t="s">
        <v>252</v>
      </c>
      <c r="D43" s="152">
        <v>0</v>
      </c>
      <c r="E43" s="152">
        <v>0</v>
      </c>
      <c r="F43" s="152">
        <v>0</v>
      </c>
      <c r="G43" s="152">
        <v>0</v>
      </c>
      <c r="H43" s="153">
        <v>0</v>
      </c>
      <c r="I43" s="154">
        <v>0</v>
      </c>
      <c r="J43" s="152">
        <v>0</v>
      </c>
      <c r="K43" s="153">
        <v>0</v>
      </c>
      <c r="L43" s="154">
        <v>0</v>
      </c>
      <c r="M43" s="152">
        <v>0</v>
      </c>
      <c r="N43" s="153">
        <v>0</v>
      </c>
      <c r="O43" s="154">
        <v>0</v>
      </c>
      <c r="P43" s="152">
        <v>0</v>
      </c>
      <c r="Q43" s="153">
        <v>0</v>
      </c>
      <c r="R43" s="154">
        <v>0</v>
      </c>
      <c r="S43" s="152">
        <v>0</v>
      </c>
      <c r="T43" s="153">
        <v>0</v>
      </c>
      <c r="U43" s="154">
        <v>0</v>
      </c>
      <c r="V43" s="152">
        <v>0</v>
      </c>
      <c r="W43" s="153">
        <v>0</v>
      </c>
      <c r="X43" s="154">
        <v>0</v>
      </c>
      <c r="Y43" s="152">
        <v>0</v>
      </c>
      <c r="Z43" s="153">
        <v>0</v>
      </c>
      <c r="AA43" s="154">
        <v>0</v>
      </c>
    </row>
    <row r="44" spans="1:27" ht="16.5" thickBot="1">
      <c r="A44" s="62"/>
      <c r="B44" s="62"/>
      <c r="C44" s="62"/>
      <c r="D44" s="114"/>
      <c r="E44" s="114"/>
      <c r="F44" s="114"/>
      <c r="G44" s="114"/>
      <c r="H44" s="114"/>
      <c r="I44" s="114"/>
      <c r="J44" s="114"/>
      <c r="K44" s="114"/>
      <c r="L44" s="114"/>
      <c r="M44" s="114"/>
      <c r="N44" s="114"/>
      <c r="O44" s="114"/>
      <c r="P44" s="114"/>
      <c r="Q44" s="114"/>
      <c r="R44" s="114"/>
      <c r="S44" s="114"/>
      <c r="T44" s="114"/>
      <c r="U44" s="114"/>
      <c r="V44" s="114"/>
      <c r="W44" s="114"/>
      <c r="X44" s="114"/>
      <c r="Y44" s="114"/>
      <c r="Z44" s="114"/>
      <c r="AA44" s="114"/>
    </row>
    <row r="45" spans="1:27" ht="16.5" thickBot="1">
      <c r="A45" s="925"/>
      <c r="B45" s="925"/>
      <c r="C45" s="925"/>
      <c r="D45" s="1522">
        <v>2024</v>
      </c>
      <c r="E45" s="1523"/>
      <c r="F45" s="1530"/>
      <c r="G45" s="1523">
        <v>2025</v>
      </c>
      <c r="H45" s="1523"/>
      <c r="I45" s="1524"/>
      <c r="J45" s="1523">
        <v>2026</v>
      </c>
      <c r="K45" s="1523"/>
      <c r="L45" s="1524"/>
      <c r="M45" s="1523">
        <v>2027</v>
      </c>
      <c r="N45" s="1523"/>
      <c r="O45" s="1524"/>
      <c r="P45" s="1523">
        <v>2028</v>
      </c>
      <c r="Q45" s="1523"/>
      <c r="R45" s="1524"/>
      <c r="S45" s="1523">
        <v>2029</v>
      </c>
      <c r="T45" s="1523"/>
      <c r="U45" s="1524"/>
      <c r="V45" s="1523">
        <v>2030</v>
      </c>
      <c r="W45" s="1523"/>
      <c r="X45" s="1524"/>
      <c r="Y45" s="1523">
        <v>2031</v>
      </c>
      <c r="Z45" s="1523"/>
      <c r="AA45" s="1524"/>
    </row>
    <row r="46" spans="1:27" ht="16.5" thickBot="1">
      <c r="A46" s="62"/>
      <c r="B46" s="62"/>
      <c r="C46" s="737" t="s">
        <v>255</v>
      </c>
      <c r="D46" s="728" t="s">
        <v>251</v>
      </c>
      <c r="E46" s="733" t="s">
        <v>191</v>
      </c>
      <c r="F46" s="734" t="s">
        <v>252</v>
      </c>
      <c r="G46" s="728" t="s">
        <v>251</v>
      </c>
      <c r="H46" s="733" t="s">
        <v>191</v>
      </c>
      <c r="I46" s="734" t="s">
        <v>252</v>
      </c>
      <c r="J46" s="728" t="s">
        <v>251</v>
      </c>
      <c r="K46" s="733" t="s">
        <v>191</v>
      </c>
      <c r="L46" s="734" t="s">
        <v>252</v>
      </c>
      <c r="M46" s="728" t="s">
        <v>251</v>
      </c>
      <c r="N46" s="733" t="s">
        <v>191</v>
      </c>
      <c r="O46" s="734" t="s">
        <v>252</v>
      </c>
      <c r="P46" s="728" t="s">
        <v>251</v>
      </c>
      <c r="Q46" s="733" t="s">
        <v>191</v>
      </c>
      <c r="R46" s="734" t="s">
        <v>252</v>
      </c>
      <c r="S46" s="728" t="s">
        <v>251</v>
      </c>
      <c r="T46" s="733" t="s">
        <v>191</v>
      </c>
      <c r="U46" s="734" t="s">
        <v>252</v>
      </c>
      <c r="V46" s="728" t="s">
        <v>251</v>
      </c>
      <c r="W46" s="733" t="s">
        <v>191</v>
      </c>
      <c r="X46" s="734" t="s">
        <v>252</v>
      </c>
      <c r="Y46" s="728" t="s">
        <v>251</v>
      </c>
      <c r="Z46" s="733" t="s">
        <v>191</v>
      </c>
      <c r="AA46" s="734" t="s">
        <v>252</v>
      </c>
    </row>
    <row r="47" spans="1:27">
      <c r="A47" s="62"/>
      <c r="B47" s="62"/>
      <c r="C47" s="137" t="s">
        <v>253</v>
      </c>
      <c r="D47" s="739">
        <v>10000000</v>
      </c>
      <c r="E47" s="742">
        <v>0</v>
      </c>
      <c r="F47" s="743">
        <v>10000000</v>
      </c>
      <c r="G47" s="739">
        <v>10000000</v>
      </c>
      <c r="H47" s="742">
        <v>0</v>
      </c>
      <c r="I47" s="740">
        <v>10000000</v>
      </c>
      <c r="J47" s="739">
        <v>10000000</v>
      </c>
      <c r="K47" s="742">
        <v>0</v>
      </c>
      <c r="L47" s="740">
        <v>10000000</v>
      </c>
      <c r="M47" s="739">
        <v>10000000</v>
      </c>
      <c r="N47" s="742">
        <v>0</v>
      </c>
      <c r="O47" s="740">
        <v>10000000</v>
      </c>
      <c r="P47" s="739">
        <v>10000000</v>
      </c>
      <c r="Q47" s="742">
        <v>0</v>
      </c>
      <c r="R47" s="740">
        <v>10000000</v>
      </c>
      <c r="S47" s="739">
        <v>10000000</v>
      </c>
      <c r="T47" s="742">
        <v>0</v>
      </c>
      <c r="U47" s="740">
        <v>10000000</v>
      </c>
      <c r="V47" s="739">
        <v>10000000</v>
      </c>
      <c r="W47" s="742">
        <v>0</v>
      </c>
      <c r="X47" s="740">
        <v>10000000</v>
      </c>
      <c r="Y47" s="739">
        <v>10000000</v>
      </c>
      <c r="Z47" s="742">
        <v>0</v>
      </c>
      <c r="AA47" s="740">
        <v>10000000</v>
      </c>
    </row>
    <row r="48" spans="1:27">
      <c r="A48" s="62"/>
      <c r="B48" s="62"/>
      <c r="C48" s="138">
        <v>2020</v>
      </c>
      <c r="D48" s="155">
        <v>0</v>
      </c>
      <c r="E48" s="156">
        <v>0</v>
      </c>
      <c r="F48" s="270">
        <v>0</v>
      </c>
      <c r="G48" s="155">
        <v>0</v>
      </c>
      <c r="H48" s="156">
        <v>0</v>
      </c>
      <c r="I48" s="148">
        <v>0</v>
      </c>
      <c r="J48" s="155">
        <v>0</v>
      </c>
      <c r="K48" s="156">
        <v>0</v>
      </c>
      <c r="L48" s="148">
        <v>0</v>
      </c>
      <c r="M48" s="155">
        <v>0</v>
      </c>
      <c r="N48" s="156">
        <v>0</v>
      </c>
      <c r="O48" s="148">
        <v>0</v>
      </c>
      <c r="P48" s="155">
        <v>0</v>
      </c>
      <c r="Q48" s="156">
        <v>0</v>
      </c>
      <c r="R48" s="148">
        <v>0</v>
      </c>
      <c r="S48" s="155">
        <v>0</v>
      </c>
      <c r="T48" s="156">
        <v>0</v>
      </c>
      <c r="U48" s="148">
        <v>0</v>
      </c>
      <c r="V48" s="155">
        <v>0</v>
      </c>
      <c r="W48" s="156">
        <v>0</v>
      </c>
      <c r="X48" s="148">
        <v>0</v>
      </c>
      <c r="Y48" s="155">
        <v>0</v>
      </c>
      <c r="Z48" s="156">
        <v>0</v>
      </c>
      <c r="AA48" s="148">
        <v>0</v>
      </c>
    </row>
    <row r="49" spans="1:35">
      <c r="A49" s="62"/>
      <c r="B49" s="62"/>
      <c r="C49" s="139">
        <v>2021</v>
      </c>
      <c r="D49" s="155">
        <v>0</v>
      </c>
      <c r="E49" s="156">
        <v>0</v>
      </c>
      <c r="F49" s="270">
        <v>0</v>
      </c>
      <c r="G49" s="155">
        <v>0</v>
      </c>
      <c r="H49" s="156">
        <v>0</v>
      </c>
      <c r="I49" s="148">
        <v>0</v>
      </c>
      <c r="J49" s="155">
        <v>0</v>
      </c>
      <c r="K49" s="156">
        <v>0</v>
      </c>
      <c r="L49" s="148">
        <v>0</v>
      </c>
      <c r="M49" s="155">
        <v>0</v>
      </c>
      <c r="N49" s="156">
        <v>0</v>
      </c>
      <c r="O49" s="148">
        <v>0</v>
      </c>
      <c r="P49" s="155">
        <v>0</v>
      </c>
      <c r="Q49" s="156">
        <v>0</v>
      </c>
      <c r="R49" s="148">
        <v>0</v>
      </c>
      <c r="S49" s="155">
        <v>0</v>
      </c>
      <c r="T49" s="156">
        <v>0</v>
      </c>
      <c r="U49" s="148">
        <v>0</v>
      </c>
      <c r="V49" s="155">
        <v>0</v>
      </c>
      <c r="W49" s="156">
        <v>0</v>
      </c>
      <c r="X49" s="148">
        <v>0</v>
      </c>
      <c r="Y49" s="155">
        <v>0</v>
      </c>
      <c r="Z49" s="156">
        <v>0</v>
      </c>
      <c r="AA49" s="148">
        <v>0</v>
      </c>
    </row>
    <row r="50" spans="1:35">
      <c r="A50" s="62"/>
      <c r="B50" s="62"/>
      <c r="C50" s="139">
        <v>2022</v>
      </c>
      <c r="D50" s="150"/>
      <c r="E50" s="149"/>
      <c r="F50" s="151"/>
      <c r="G50" s="155">
        <v>0</v>
      </c>
      <c r="H50" s="156">
        <v>0</v>
      </c>
      <c r="I50" s="148">
        <v>0</v>
      </c>
      <c r="J50" s="155">
        <v>0</v>
      </c>
      <c r="K50" s="156">
        <v>0</v>
      </c>
      <c r="L50" s="148">
        <v>0</v>
      </c>
      <c r="M50" s="155">
        <v>0</v>
      </c>
      <c r="N50" s="156">
        <v>0</v>
      </c>
      <c r="O50" s="148">
        <v>0</v>
      </c>
      <c r="P50" s="155">
        <v>0</v>
      </c>
      <c r="Q50" s="156">
        <v>0</v>
      </c>
      <c r="R50" s="148">
        <v>0</v>
      </c>
      <c r="S50" s="155">
        <v>0</v>
      </c>
      <c r="T50" s="156">
        <v>0</v>
      </c>
      <c r="U50" s="148">
        <v>0</v>
      </c>
      <c r="V50" s="155">
        <v>0</v>
      </c>
      <c r="W50" s="156">
        <v>0</v>
      </c>
      <c r="X50" s="148">
        <v>0</v>
      </c>
      <c r="Y50" s="155">
        <v>0</v>
      </c>
      <c r="Z50" s="156">
        <v>0</v>
      </c>
      <c r="AA50" s="148">
        <v>0</v>
      </c>
    </row>
    <row r="51" spans="1:35" ht="16.5" thickBot="1">
      <c r="A51" s="62"/>
      <c r="B51" s="62"/>
      <c r="C51" s="140" t="s">
        <v>252</v>
      </c>
      <c r="D51" s="152">
        <v>10000000</v>
      </c>
      <c r="E51" s="152">
        <v>0</v>
      </c>
      <c r="F51" s="152">
        <v>10000000</v>
      </c>
      <c r="G51" s="152">
        <v>10000000</v>
      </c>
      <c r="H51" s="153">
        <v>0</v>
      </c>
      <c r="I51" s="154">
        <v>10000000</v>
      </c>
      <c r="J51" s="152">
        <v>10000000</v>
      </c>
      <c r="K51" s="153">
        <v>0</v>
      </c>
      <c r="L51" s="154">
        <v>10000000</v>
      </c>
      <c r="M51" s="152">
        <v>10000000</v>
      </c>
      <c r="N51" s="153">
        <v>0</v>
      </c>
      <c r="O51" s="154">
        <v>10000000</v>
      </c>
      <c r="P51" s="152">
        <v>10000000</v>
      </c>
      <c r="Q51" s="153">
        <v>0</v>
      </c>
      <c r="R51" s="154">
        <v>10000000</v>
      </c>
      <c r="S51" s="152">
        <v>10000000</v>
      </c>
      <c r="T51" s="153">
        <v>0</v>
      </c>
      <c r="U51" s="154">
        <v>10000000</v>
      </c>
      <c r="V51" s="152">
        <v>10000000</v>
      </c>
      <c r="W51" s="153">
        <v>0</v>
      </c>
      <c r="X51" s="154">
        <v>10000000</v>
      </c>
      <c r="Y51" s="152">
        <v>10000000</v>
      </c>
      <c r="Z51" s="153">
        <v>0</v>
      </c>
      <c r="AA51" s="154">
        <v>10000000</v>
      </c>
    </row>
    <row r="52" spans="1:35">
      <c r="A52" s="62"/>
      <c r="B52" s="62"/>
      <c r="C52" s="62"/>
      <c r="D52" s="114"/>
      <c r="E52" s="114"/>
      <c r="F52" s="114"/>
      <c r="G52" s="114"/>
      <c r="H52" s="114"/>
      <c r="I52" s="68"/>
    </row>
    <row r="53" spans="1:35">
      <c r="C53" s="939" t="s">
        <v>256</v>
      </c>
    </row>
    <row r="54" spans="1:35">
      <c r="C54" s="926" t="s">
        <v>257</v>
      </c>
    </row>
    <row r="58" spans="1:35" ht="35.25" thickBot="1">
      <c r="C58" s="355" t="s">
        <v>1770</v>
      </c>
    </row>
    <row r="59" spans="1:35" ht="16.5" thickBot="1">
      <c r="D59" s="1522">
        <v>2024</v>
      </c>
      <c r="E59" s="1523"/>
      <c r="F59" s="1523"/>
      <c r="G59" s="1524"/>
      <c r="H59" s="1522">
        <v>2025</v>
      </c>
      <c r="I59" s="1523"/>
      <c r="J59" s="1523"/>
      <c r="K59" s="1524"/>
      <c r="L59" s="1522">
        <v>2026</v>
      </c>
      <c r="M59" s="1523"/>
      <c r="N59" s="1523"/>
      <c r="O59" s="1524"/>
      <c r="P59" s="1522">
        <v>2027</v>
      </c>
      <c r="Q59" s="1523"/>
      <c r="R59" s="1523"/>
      <c r="S59" s="1524"/>
      <c r="T59" s="1522">
        <v>2028</v>
      </c>
      <c r="U59" s="1523"/>
      <c r="V59" s="1523"/>
      <c r="W59" s="1524"/>
      <c r="X59" s="1522">
        <v>2029</v>
      </c>
      <c r="Y59" s="1523"/>
      <c r="Z59" s="1523"/>
      <c r="AA59" s="1524"/>
      <c r="AB59" s="1522">
        <v>2030</v>
      </c>
      <c r="AC59" s="1523"/>
      <c r="AD59" s="1523"/>
      <c r="AE59" s="1524"/>
      <c r="AF59" s="1522">
        <v>2031</v>
      </c>
      <c r="AG59" s="1523"/>
      <c r="AH59" s="1523"/>
      <c r="AI59" s="1524"/>
    </row>
    <row r="60" spans="1:35" ht="32.25" thickBot="1">
      <c r="D60" s="940" t="s">
        <v>258</v>
      </c>
      <c r="E60" s="1523" t="s">
        <v>259</v>
      </c>
      <c r="F60" s="1523"/>
      <c r="G60" s="1524"/>
      <c r="H60" s="940" t="s">
        <v>258</v>
      </c>
      <c r="I60" s="1523" t="s">
        <v>259</v>
      </c>
      <c r="J60" s="1523"/>
      <c r="K60" s="1524"/>
      <c r="L60" s="940" t="s">
        <v>258</v>
      </c>
      <c r="M60" s="1523" t="s">
        <v>259</v>
      </c>
      <c r="N60" s="1523"/>
      <c r="O60" s="1524"/>
      <c r="P60" s="940" t="s">
        <v>258</v>
      </c>
      <c r="Q60" s="1523" t="s">
        <v>259</v>
      </c>
      <c r="R60" s="1523"/>
      <c r="S60" s="1524"/>
      <c r="T60" s="940" t="s">
        <v>258</v>
      </c>
      <c r="U60" s="1523" t="s">
        <v>259</v>
      </c>
      <c r="V60" s="1523"/>
      <c r="W60" s="1524"/>
      <c r="X60" s="940" t="s">
        <v>258</v>
      </c>
      <c r="Y60" s="1523" t="s">
        <v>259</v>
      </c>
      <c r="Z60" s="1523"/>
      <c r="AA60" s="1524"/>
      <c r="AB60" s="940" t="s">
        <v>258</v>
      </c>
      <c r="AC60" s="1523" t="s">
        <v>259</v>
      </c>
      <c r="AD60" s="1523"/>
      <c r="AE60" s="1524"/>
      <c r="AF60" s="940" t="s">
        <v>258</v>
      </c>
      <c r="AG60" s="1523" t="s">
        <v>259</v>
      </c>
      <c r="AH60" s="1523"/>
      <c r="AI60" s="1524"/>
    </row>
    <row r="61" spans="1:35" ht="63.75" thickBot="1">
      <c r="C61" s="355"/>
      <c r="D61" s="356" t="s">
        <v>260</v>
      </c>
      <c r="E61" s="357" t="s">
        <v>261</v>
      </c>
      <c r="F61" s="358" t="s">
        <v>262</v>
      </c>
      <c r="G61" s="359" t="s">
        <v>263</v>
      </c>
      <c r="H61" s="360" t="s">
        <v>260</v>
      </c>
      <c r="I61" s="357" t="s">
        <v>261</v>
      </c>
      <c r="J61" s="358" t="s">
        <v>262</v>
      </c>
      <c r="K61" s="359" t="s">
        <v>263</v>
      </c>
      <c r="L61" s="356" t="s">
        <v>260</v>
      </c>
      <c r="M61" s="357" t="s">
        <v>261</v>
      </c>
      <c r="N61" s="358" t="s">
        <v>262</v>
      </c>
      <c r="O61" s="359" t="s">
        <v>263</v>
      </c>
      <c r="P61" s="360" t="s">
        <v>260</v>
      </c>
      <c r="Q61" s="357" t="s">
        <v>261</v>
      </c>
      <c r="R61" s="358" t="s">
        <v>262</v>
      </c>
      <c r="S61" s="359" t="s">
        <v>263</v>
      </c>
      <c r="T61" s="356" t="s">
        <v>260</v>
      </c>
      <c r="U61" s="357" t="s">
        <v>261</v>
      </c>
      <c r="V61" s="358" t="s">
        <v>262</v>
      </c>
      <c r="W61" s="359" t="s">
        <v>263</v>
      </c>
      <c r="X61" s="360" t="s">
        <v>260</v>
      </c>
      <c r="Y61" s="357" t="s">
        <v>261</v>
      </c>
      <c r="Z61" s="358" t="s">
        <v>262</v>
      </c>
      <c r="AA61" s="359" t="s">
        <v>263</v>
      </c>
      <c r="AB61" s="356" t="s">
        <v>260</v>
      </c>
      <c r="AC61" s="357" t="s">
        <v>261</v>
      </c>
      <c r="AD61" s="358" t="s">
        <v>262</v>
      </c>
      <c r="AE61" s="359" t="s">
        <v>263</v>
      </c>
      <c r="AF61" s="360" t="s">
        <v>260</v>
      </c>
      <c r="AG61" s="357" t="s">
        <v>261</v>
      </c>
      <c r="AH61" s="358" t="s">
        <v>262</v>
      </c>
      <c r="AI61" s="359" t="s">
        <v>263</v>
      </c>
    </row>
    <row r="62" spans="1:35" ht="18.75">
      <c r="C62" s="352" t="s">
        <v>264</v>
      </c>
      <c r="D62" s="941">
        <v>10253000</v>
      </c>
      <c r="E62" s="347">
        <v>368655570</v>
      </c>
      <c r="F62" s="342">
        <v>0</v>
      </c>
      <c r="G62" s="341">
        <v>368655570</v>
      </c>
      <c r="H62" s="941">
        <v>10253000</v>
      </c>
      <c r="I62" s="347">
        <v>371243867</v>
      </c>
      <c r="J62" s="342">
        <v>0</v>
      </c>
      <c r="K62" s="346">
        <v>371243867</v>
      </c>
      <c r="L62" s="941">
        <v>10253000</v>
      </c>
      <c r="M62" s="347">
        <v>376531112</v>
      </c>
      <c r="N62" s="342">
        <v>0</v>
      </c>
      <c r="O62" s="341">
        <v>376531112</v>
      </c>
      <c r="P62" s="941">
        <v>10253000</v>
      </c>
      <c r="Q62" s="347">
        <v>374429779</v>
      </c>
      <c r="R62" s="342">
        <v>0</v>
      </c>
      <c r="S62" s="346">
        <v>374429779</v>
      </c>
      <c r="T62" s="941">
        <v>10253000</v>
      </c>
      <c r="U62" s="347">
        <v>383263555</v>
      </c>
      <c r="V62" s="342">
        <v>0</v>
      </c>
      <c r="W62" s="341">
        <v>383263555</v>
      </c>
      <c r="X62" s="941">
        <v>10253000</v>
      </c>
      <c r="Y62" s="347">
        <v>392277870</v>
      </c>
      <c r="Z62" s="342">
        <v>0</v>
      </c>
      <c r="AA62" s="346">
        <v>392277870</v>
      </c>
      <c r="AB62" s="941">
        <v>10253000</v>
      </c>
      <c r="AC62" s="347">
        <v>401372259</v>
      </c>
      <c r="AD62" s="342">
        <v>0</v>
      </c>
      <c r="AE62" s="341">
        <v>401372259</v>
      </c>
      <c r="AF62" s="941">
        <v>10253000</v>
      </c>
      <c r="AG62" s="347">
        <v>410420785</v>
      </c>
      <c r="AH62" s="342">
        <v>0</v>
      </c>
      <c r="AI62" s="346">
        <v>410420785</v>
      </c>
    </row>
    <row r="63" spans="1:35" ht="18.75">
      <c r="C63" s="353" t="s">
        <v>265</v>
      </c>
      <c r="D63" s="351"/>
      <c r="E63" s="348">
        <v>49536869.296800002</v>
      </c>
      <c r="F63" s="343">
        <v>0</v>
      </c>
      <c r="G63" s="340">
        <v>49536869.296800002</v>
      </c>
      <c r="H63" s="351"/>
      <c r="I63" s="348">
        <v>60398393.415199995</v>
      </c>
      <c r="J63" s="343">
        <v>0</v>
      </c>
      <c r="K63" s="161">
        <v>60398393.415199995</v>
      </c>
      <c r="L63" s="351"/>
      <c r="M63" s="348">
        <v>64003712.312200002</v>
      </c>
      <c r="N63" s="343">
        <v>0</v>
      </c>
      <c r="O63" s="340">
        <v>64003712.312200002</v>
      </c>
      <c r="P63" s="351"/>
      <c r="Q63" s="348">
        <v>72854945.715200007</v>
      </c>
      <c r="R63" s="343">
        <v>0</v>
      </c>
      <c r="S63" s="161">
        <v>72854945.715200007</v>
      </c>
      <c r="T63" s="351"/>
      <c r="U63" s="348">
        <v>70844809.838300005</v>
      </c>
      <c r="V63" s="343">
        <v>0</v>
      </c>
      <c r="W63" s="340">
        <v>70844809.838300005</v>
      </c>
      <c r="X63" s="351"/>
      <c r="Y63" s="348">
        <v>77496598.294499993</v>
      </c>
      <c r="Z63" s="343">
        <v>0</v>
      </c>
      <c r="AA63" s="161">
        <v>77496598.294499993</v>
      </c>
      <c r="AB63" s="351"/>
      <c r="AC63" s="348">
        <v>84798421.820900008</v>
      </c>
      <c r="AD63" s="343">
        <v>0</v>
      </c>
      <c r="AE63" s="340">
        <v>84798421.820900008</v>
      </c>
      <c r="AF63" s="351"/>
      <c r="AG63" s="348">
        <v>92814751.006099999</v>
      </c>
      <c r="AH63" s="343">
        <v>0</v>
      </c>
      <c r="AI63" s="161">
        <v>92814751.006099999</v>
      </c>
    </row>
    <row r="64" spans="1:35" ht="18.75">
      <c r="C64" s="353" t="s">
        <v>266</v>
      </c>
      <c r="D64" s="351"/>
      <c r="E64" s="348">
        <v>0</v>
      </c>
      <c r="F64" s="343">
        <v>0</v>
      </c>
      <c r="G64" s="340">
        <v>0</v>
      </c>
      <c r="H64" s="351"/>
      <c r="I64" s="348">
        <v>0</v>
      </c>
      <c r="J64" s="343">
        <v>0</v>
      </c>
      <c r="K64" s="161">
        <v>0</v>
      </c>
      <c r="L64" s="351"/>
      <c r="M64" s="348">
        <v>0</v>
      </c>
      <c r="N64" s="343">
        <v>0</v>
      </c>
      <c r="O64" s="340">
        <v>0</v>
      </c>
      <c r="P64" s="351"/>
      <c r="Q64" s="348">
        <v>0</v>
      </c>
      <c r="R64" s="343">
        <v>0</v>
      </c>
      <c r="S64" s="161">
        <v>0</v>
      </c>
      <c r="T64" s="351"/>
      <c r="U64" s="348">
        <v>0</v>
      </c>
      <c r="V64" s="343">
        <v>0</v>
      </c>
      <c r="W64" s="340">
        <v>0</v>
      </c>
      <c r="X64" s="351"/>
      <c r="Y64" s="348">
        <v>0</v>
      </c>
      <c r="Z64" s="343">
        <v>0</v>
      </c>
      <c r="AA64" s="161">
        <v>0</v>
      </c>
      <c r="AB64" s="351"/>
      <c r="AC64" s="348">
        <v>0</v>
      </c>
      <c r="AD64" s="343">
        <v>0</v>
      </c>
      <c r="AE64" s="340">
        <v>0</v>
      </c>
      <c r="AF64" s="351"/>
      <c r="AG64" s="348">
        <v>0</v>
      </c>
      <c r="AH64" s="343">
        <v>0</v>
      </c>
      <c r="AI64" s="161">
        <v>0</v>
      </c>
    </row>
    <row r="65" spans="3:35" ht="18.75">
      <c r="C65" s="353" t="s">
        <v>267</v>
      </c>
      <c r="D65" s="351"/>
      <c r="E65" s="348">
        <v>16840122</v>
      </c>
      <c r="F65" s="343">
        <v>0</v>
      </c>
      <c r="G65" s="148">
        <v>16840122</v>
      </c>
      <c r="H65" s="351"/>
      <c r="I65" s="348">
        <v>17272360</v>
      </c>
      <c r="J65" s="343">
        <v>0</v>
      </c>
      <c r="K65" s="148">
        <v>17272360</v>
      </c>
      <c r="L65" s="351"/>
      <c r="M65" s="348">
        <v>17600339</v>
      </c>
      <c r="N65" s="343">
        <v>0</v>
      </c>
      <c r="O65" s="148">
        <v>17600339</v>
      </c>
      <c r="P65" s="351"/>
      <c r="Q65" s="348">
        <v>17777135</v>
      </c>
      <c r="R65" s="343">
        <v>0</v>
      </c>
      <c r="S65" s="148">
        <v>17777135</v>
      </c>
      <c r="T65" s="351"/>
      <c r="U65" s="348">
        <v>18085175</v>
      </c>
      <c r="V65" s="343">
        <v>0</v>
      </c>
      <c r="W65" s="148">
        <v>18085175</v>
      </c>
      <c r="X65" s="351"/>
      <c r="Y65" s="348">
        <v>18659434</v>
      </c>
      <c r="Z65" s="343">
        <v>0</v>
      </c>
      <c r="AA65" s="148">
        <v>18659434</v>
      </c>
      <c r="AB65" s="351"/>
      <c r="AC65" s="348">
        <v>19256444</v>
      </c>
      <c r="AD65" s="343">
        <v>0</v>
      </c>
      <c r="AE65" s="148">
        <v>19256444</v>
      </c>
      <c r="AF65" s="351"/>
      <c r="AG65" s="348">
        <v>19872882</v>
      </c>
      <c r="AH65" s="343">
        <v>0</v>
      </c>
      <c r="AI65" s="148">
        <v>19872882</v>
      </c>
    </row>
    <row r="66" spans="3:35" ht="16.5" thickBot="1">
      <c r="C66" s="354" t="s">
        <v>268</v>
      </c>
      <c r="D66" s="350">
        <v>10253000</v>
      </c>
      <c r="E66" s="349">
        <v>435032561.29680002</v>
      </c>
      <c r="F66" s="344">
        <v>0</v>
      </c>
      <c r="G66" s="345">
        <v>435032561.29680002</v>
      </c>
      <c r="H66" s="350">
        <v>10253000</v>
      </c>
      <c r="I66" s="349">
        <v>448914620.4152</v>
      </c>
      <c r="J66" s="344">
        <v>0</v>
      </c>
      <c r="K66" s="345">
        <v>448914620.4152</v>
      </c>
      <c r="L66" s="350">
        <v>10253000</v>
      </c>
      <c r="M66" s="349">
        <v>458135163.31220001</v>
      </c>
      <c r="N66" s="344">
        <v>0</v>
      </c>
      <c r="O66" s="345">
        <v>458135163.31220001</v>
      </c>
      <c r="P66" s="350">
        <v>10253000</v>
      </c>
      <c r="Q66" s="349">
        <v>465061859.71520001</v>
      </c>
      <c r="R66" s="344">
        <v>0</v>
      </c>
      <c r="S66" s="345">
        <v>465061859.71520001</v>
      </c>
      <c r="T66" s="350">
        <v>10253000</v>
      </c>
      <c r="U66" s="349">
        <v>472193539.83829999</v>
      </c>
      <c r="V66" s="344">
        <v>0</v>
      </c>
      <c r="W66" s="345">
        <v>472193539.83829999</v>
      </c>
      <c r="X66" s="350">
        <v>10253000</v>
      </c>
      <c r="Y66" s="349">
        <v>488433902.29449999</v>
      </c>
      <c r="Z66" s="344">
        <v>0</v>
      </c>
      <c r="AA66" s="345">
        <v>488433902.29449999</v>
      </c>
      <c r="AB66" s="350">
        <v>10253000</v>
      </c>
      <c r="AC66" s="349">
        <v>505427124.82090002</v>
      </c>
      <c r="AD66" s="344">
        <v>0</v>
      </c>
      <c r="AE66" s="345">
        <v>505427124.82090002</v>
      </c>
      <c r="AF66" s="350">
        <v>10253000</v>
      </c>
      <c r="AG66" s="349">
        <v>523108418.0061</v>
      </c>
      <c r="AH66" s="344">
        <v>0</v>
      </c>
      <c r="AI66" s="345">
        <v>523108418.0061</v>
      </c>
    </row>
    <row r="67" spans="3:35">
      <c r="C67" s="116"/>
    </row>
    <row r="68" spans="3:35">
      <c r="C68" s="135" t="s">
        <v>269</v>
      </c>
      <c r="D68" s="134"/>
      <c r="E68" s="134"/>
      <c r="F68" s="134"/>
      <c r="G68" s="134"/>
    </row>
    <row r="69" spans="3:35">
      <c r="C69" s="1525" t="s">
        <v>1702</v>
      </c>
      <c r="D69" s="1525"/>
      <c r="E69" s="1525"/>
      <c r="F69" s="1525"/>
      <c r="G69" s="942"/>
    </row>
    <row r="70" spans="3:35">
      <c r="C70" s="1525"/>
      <c r="D70" s="1525"/>
      <c r="E70" s="1525"/>
      <c r="F70" s="1525"/>
      <c r="G70" s="942"/>
    </row>
    <row r="71" spans="3:35">
      <c r="C71" s="942" t="s">
        <v>270</v>
      </c>
      <c r="D71" s="942"/>
      <c r="E71" s="942"/>
      <c r="F71" s="942"/>
      <c r="G71" s="942"/>
    </row>
    <row r="72" spans="3:35">
      <c r="C72" s="942" t="s">
        <v>271</v>
      </c>
      <c r="D72" s="942"/>
      <c r="E72" s="942"/>
      <c r="F72" s="942"/>
      <c r="G72" s="942"/>
    </row>
    <row r="73" spans="3:35">
      <c r="C73" s="942" t="s">
        <v>272</v>
      </c>
      <c r="D73" s="942"/>
      <c r="E73" s="942"/>
      <c r="F73" s="942"/>
      <c r="G73" s="942"/>
    </row>
    <row r="74" spans="3:35" s="928" customFormat="1">
      <c r="C74" s="942" t="s">
        <v>273</v>
      </c>
    </row>
  </sheetData>
  <mergeCells count="43">
    <mergeCell ref="D6:G6"/>
    <mergeCell ref="H6:K6"/>
    <mergeCell ref="E60:G60"/>
    <mergeCell ref="I60:K60"/>
    <mergeCell ref="D59:G59"/>
    <mergeCell ref="H59:K59"/>
    <mergeCell ref="D29:F29"/>
    <mergeCell ref="G29:I29"/>
    <mergeCell ref="D37:F37"/>
    <mergeCell ref="G37:I37"/>
    <mergeCell ref="D45:F45"/>
    <mergeCell ref="G45:I45"/>
    <mergeCell ref="J29:L29"/>
    <mergeCell ref="J37:L37"/>
    <mergeCell ref="J45:L45"/>
    <mergeCell ref="M29:O29"/>
    <mergeCell ref="M37:O37"/>
    <mergeCell ref="M45:O45"/>
    <mergeCell ref="P29:R29"/>
    <mergeCell ref="P37:R37"/>
    <mergeCell ref="P45:R45"/>
    <mergeCell ref="Y29:AA29"/>
    <mergeCell ref="Y37:AA37"/>
    <mergeCell ref="Y45:AA45"/>
    <mergeCell ref="S29:U29"/>
    <mergeCell ref="S37:U37"/>
    <mergeCell ref="S45:U45"/>
    <mergeCell ref="V29:X29"/>
    <mergeCell ref="V37:X37"/>
    <mergeCell ref="V45:X45"/>
    <mergeCell ref="C69:F70"/>
    <mergeCell ref="L59:O59"/>
    <mergeCell ref="P59:S59"/>
    <mergeCell ref="M60:O60"/>
    <mergeCell ref="Q60:S60"/>
    <mergeCell ref="AF59:AI59"/>
    <mergeCell ref="AC60:AE60"/>
    <mergeCell ref="AG60:AI60"/>
    <mergeCell ref="T59:W59"/>
    <mergeCell ref="X59:AA59"/>
    <mergeCell ref="U60:W60"/>
    <mergeCell ref="Y60:AA60"/>
    <mergeCell ref="AB59:AE59"/>
  </mergeCells>
  <phoneticPr fontId="198" type="noConversion"/>
  <pageMargins left="0.7" right="0.7" top="0.75" bottom="0.75" header="0.3" footer="0.3"/>
  <pageSetup scale="38" fitToHeight="0"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B8890-326E-4A85-8BD0-28CA6202FDFE}">
  <sheetPr codeName="Sheet7">
    <tabColor rgb="FF92D050"/>
  </sheetPr>
  <dimension ref="A1:CH234"/>
  <sheetViews>
    <sheetView showGridLines="0" topLeftCell="B1" zoomScale="90" zoomScaleNormal="90" workbookViewId="0">
      <pane xSplit="3" ySplit="6" topLeftCell="L7" activePane="bottomRight" state="frozen"/>
      <selection activeCell="B1" sqref="B1"/>
      <selection pane="topRight" activeCell="E1" sqref="E1"/>
      <selection pane="bottomLeft" activeCell="B7" sqref="B7"/>
      <selection pane="bottomRight" activeCell="CA17" sqref="CA17"/>
    </sheetView>
  </sheetViews>
  <sheetFormatPr defaultColWidth="8" defaultRowHeight="12.75"/>
  <cols>
    <col min="1" max="1" width="12.125" style="12" customWidth="1"/>
    <col min="2" max="2" width="35.625" style="786" customWidth="1"/>
    <col min="3" max="3" width="15.625" style="786" customWidth="1"/>
    <col min="4" max="4" width="52.125" style="786" customWidth="1"/>
    <col min="5" max="5" width="14.625" style="786" bestFit="1" customWidth="1"/>
    <col min="6" max="6" width="15.125" style="799" customWidth="1"/>
    <col min="7" max="7" width="17.125" style="800" bestFit="1" customWidth="1"/>
    <col min="8" max="8" width="30.625" style="800" customWidth="1"/>
    <col min="9" max="9" width="25.625" style="786" customWidth="1"/>
    <col min="10" max="10" width="20" style="786" customWidth="1"/>
    <col min="11" max="11" width="21.625" style="786" customWidth="1"/>
    <col min="12" max="12" width="25.25" style="10" customWidth="1"/>
    <col min="13" max="13" width="17.125" style="10" customWidth="1"/>
    <col min="14" max="14" width="19.625" style="10" customWidth="1"/>
    <col min="15" max="15" width="17.125" style="10" customWidth="1"/>
    <col min="16" max="16" width="14.625" style="10" customWidth="1"/>
    <col min="17" max="17" width="16.75" style="10" bestFit="1" customWidth="1"/>
    <col min="18" max="18" width="15" style="10" customWidth="1"/>
    <col min="19" max="20" width="16.625" style="20" customWidth="1"/>
    <col min="21" max="21" width="14.625" style="20" customWidth="1"/>
    <col min="22" max="22" width="16.625" style="20" customWidth="1"/>
    <col min="23" max="23" width="20" style="204" bestFit="1" customWidth="1"/>
    <col min="24" max="26" width="14.625" style="204" customWidth="1"/>
    <col min="27" max="27" width="14.375" style="204" customWidth="1"/>
    <col min="28" max="28" width="18" style="204" customWidth="1"/>
    <col min="29" max="32" width="14.625" style="204" customWidth="1"/>
    <col min="33" max="34" width="14.625" style="10" customWidth="1"/>
    <col min="35" max="35" width="18.125" style="10" customWidth="1"/>
    <col min="36" max="36" width="17.125" style="10" customWidth="1"/>
    <col min="37" max="38" width="16.625" style="20" customWidth="1"/>
    <col min="39" max="39" width="14.625" style="20" customWidth="1"/>
    <col min="40" max="40" width="16.625" style="20" customWidth="1"/>
    <col min="41" max="50" width="14.625" style="204" customWidth="1"/>
    <col min="51" max="51" width="20" style="10" customWidth="1"/>
    <col min="52" max="52" width="17" style="10" customWidth="1"/>
    <col min="53" max="53" width="19.75" style="10" customWidth="1"/>
    <col min="54" max="54" width="16.5" style="10" customWidth="1"/>
    <col min="55" max="56" width="16.625" style="20" customWidth="1"/>
    <col min="57" max="57" width="14.625" style="20" customWidth="1"/>
    <col min="58" max="58" width="16.625" style="20" customWidth="1"/>
    <col min="59" max="68" width="14.625" style="204" customWidth="1"/>
    <col min="69" max="70" width="14.625" style="10" customWidth="1"/>
    <col min="71" max="72" width="16.5" style="10" customWidth="1"/>
    <col min="73" max="74" width="16.625" style="20" customWidth="1"/>
    <col min="75" max="75" width="14.625" style="20" customWidth="1"/>
    <col min="76" max="76" width="16.625" style="20" customWidth="1"/>
    <col min="77" max="81" width="14.625" style="204" customWidth="1"/>
    <col min="82" max="82" width="19.625" style="204" customWidth="1"/>
    <col min="83" max="86" width="14.625" style="204" customWidth="1"/>
    <col min="87" max="16384" width="8" style="12"/>
  </cols>
  <sheetData>
    <row r="1" spans="1:86" ht="15.75">
      <c r="A1" s="25" t="s">
        <v>95</v>
      </c>
      <c r="B1" s="466" t="s">
        <v>1774</v>
      </c>
      <c r="D1" s="787"/>
      <c r="E1" s="18"/>
      <c r="F1" s="80"/>
      <c r="G1" s="11"/>
      <c r="H1" s="11"/>
      <c r="I1" s="18"/>
      <c r="J1" s="18"/>
      <c r="K1" s="18"/>
      <c r="L1" s="19"/>
      <c r="M1" s="19"/>
      <c r="N1" s="19"/>
      <c r="O1" s="19"/>
      <c r="P1" s="19"/>
      <c r="Q1" s="19"/>
      <c r="R1" s="19"/>
      <c r="S1" s="21"/>
      <c r="T1" s="21"/>
      <c r="U1" s="21"/>
      <c r="V1" s="21"/>
      <c r="W1" s="198"/>
      <c r="X1" s="198"/>
      <c r="Y1" s="198"/>
      <c r="Z1" s="198"/>
      <c r="AA1" s="198"/>
      <c r="AB1" s="198"/>
      <c r="AC1" s="198"/>
      <c r="AD1" s="198"/>
      <c r="AE1" s="198"/>
      <c r="AF1" s="198"/>
      <c r="AG1" s="19"/>
      <c r="AH1" s="19"/>
      <c r="AI1" s="19"/>
      <c r="AJ1" s="19"/>
      <c r="AK1" s="21"/>
      <c r="AL1" s="21"/>
      <c r="AM1" s="21"/>
      <c r="AN1" s="21"/>
      <c r="AO1" s="198"/>
      <c r="AP1" s="198"/>
      <c r="AQ1" s="198"/>
      <c r="AR1" s="198"/>
      <c r="AS1" s="198"/>
      <c r="AT1" s="198"/>
      <c r="AU1" s="198"/>
      <c r="AV1" s="198"/>
      <c r="AW1" s="198"/>
      <c r="AX1" s="198"/>
      <c r="AY1" s="19"/>
      <c r="AZ1" s="19"/>
      <c r="BA1" s="19"/>
      <c r="BB1" s="19"/>
      <c r="BC1" s="21"/>
      <c r="BD1" s="21"/>
      <c r="BE1" s="21"/>
      <c r="BF1" s="21"/>
      <c r="BG1" s="198"/>
      <c r="BH1" s="198"/>
      <c r="BI1" s="198"/>
      <c r="BJ1" s="198"/>
      <c r="BK1" s="198"/>
      <c r="BL1" s="198"/>
      <c r="BM1" s="198"/>
      <c r="BN1" s="198"/>
      <c r="BO1" s="198"/>
      <c r="BP1" s="198"/>
      <c r="BQ1" s="19"/>
      <c r="BR1" s="19"/>
      <c r="BS1" s="19"/>
      <c r="BT1" s="19"/>
      <c r="BU1" s="21"/>
      <c r="BV1" s="21"/>
      <c r="BW1" s="21"/>
      <c r="BX1" s="21"/>
      <c r="BY1" s="198"/>
      <c r="BZ1" s="198"/>
      <c r="CA1" s="198"/>
      <c r="CB1" s="198"/>
      <c r="CC1" s="198"/>
      <c r="CD1" s="198"/>
      <c r="CE1" s="198"/>
      <c r="CF1" s="198"/>
      <c r="CG1" s="198"/>
      <c r="CH1" s="198"/>
    </row>
    <row r="2" spans="1:86" ht="15.75">
      <c r="A2" s="25" t="s">
        <v>96</v>
      </c>
      <c r="B2" s="265" t="s">
        <v>274</v>
      </c>
      <c r="D2" s="788"/>
      <c r="E2" s="18"/>
      <c r="F2" s="81"/>
      <c r="G2" s="11"/>
      <c r="H2" s="11"/>
      <c r="I2" s="18"/>
      <c r="J2" s="787"/>
      <c r="K2" s="18"/>
      <c r="L2" s="19"/>
      <c r="M2" s="19"/>
      <c r="N2" s="19"/>
      <c r="O2" s="19"/>
      <c r="P2" s="19"/>
      <c r="Q2" s="19"/>
      <c r="R2" s="19"/>
      <c r="S2" s="21"/>
      <c r="T2" s="21"/>
      <c r="U2" s="21"/>
      <c r="V2" s="21"/>
      <c r="W2" s="198"/>
      <c r="X2" s="198"/>
      <c r="Y2" s="198"/>
      <c r="Z2" s="198"/>
      <c r="AA2" s="198"/>
      <c r="AB2" s="198"/>
      <c r="AC2" s="198"/>
      <c r="AD2" s="198"/>
      <c r="AE2" s="198"/>
      <c r="AF2" s="198"/>
      <c r="AG2" s="19"/>
      <c r="AH2" s="19"/>
      <c r="AI2" s="19"/>
      <c r="AJ2" s="19"/>
      <c r="AK2" s="21"/>
      <c r="AL2" s="21"/>
      <c r="AM2" s="21"/>
      <c r="AN2" s="21"/>
      <c r="AO2" s="198"/>
      <c r="AP2" s="198"/>
      <c r="AQ2" s="198"/>
      <c r="AR2" s="198"/>
      <c r="AS2" s="198"/>
      <c r="AT2" s="198"/>
      <c r="AU2" s="198"/>
      <c r="AV2" s="198"/>
      <c r="AW2" s="198"/>
      <c r="AX2" s="198"/>
      <c r="AY2" s="19"/>
      <c r="AZ2" s="19"/>
      <c r="BA2" s="19"/>
      <c r="BB2" s="19"/>
      <c r="BC2" s="21"/>
      <c r="BD2" s="21"/>
      <c r="BE2" s="21"/>
      <c r="BF2" s="21"/>
      <c r="BG2" s="198"/>
      <c r="BH2" s="198"/>
      <c r="BI2" s="198"/>
      <c r="BJ2" s="198"/>
      <c r="BK2" s="198"/>
      <c r="BL2" s="198"/>
      <c r="BM2" s="198"/>
      <c r="BN2" s="198"/>
      <c r="BO2" s="198"/>
      <c r="BP2" s="198"/>
      <c r="BQ2" s="19"/>
      <c r="BR2" s="19"/>
      <c r="BS2" s="19"/>
      <c r="BT2" s="19"/>
      <c r="BU2" s="21"/>
      <c r="BV2" s="21"/>
      <c r="BW2" s="21"/>
      <c r="BX2" s="21"/>
      <c r="BY2" s="198"/>
      <c r="BZ2" s="198"/>
      <c r="CA2" s="198"/>
      <c r="CB2" s="198"/>
      <c r="CC2" s="198"/>
      <c r="CD2" s="198"/>
      <c r="CE2" s="198"/>
      <c r="CF2" s="198"/>
      <c r="CG2" s="198"/>
      <c r="CH2" s="198"/>
    </row>
    <row r="3" spans="1:86" ht="15.75">
      <c r="A3" s="12" t="s">
        <v>275</v>
      </c>
      <c r="B3" s="57"/>
      <c r="C3" s="57"/>
      <c r="D3" s="788"/>
      <c r="E3" s="18"/>
      <c r="F3" s="80"/>
      <c r="G3" s="11"/>
      <c r="H3" s="11"/>
      <c r="I3" s="18"/>
      <c r="J3" s="787"/>
      <c r="K3" s="787"/>
      <c r="L3" s="19"/>
      <c r="M3" s="789"/>
      <c r="N3" s="789"/>
      <c r="O3" s="19"/>
      <c r="P3" s="19"/>
      <c r="Q3" s="19"/>
      <c r="R3" s="19"/>
      <c r="S3" s="21"/>
      <c r="T3" s="21"/>
      <c r="U3" s="21"/>
      <c r="V3" s="21"/>
      <c r="W3" s="198"/>
      <c r="X3" s="198"/>
      <c r="Y3" s="198"/>
      <c r="Z3" s="198"/>
      <c r="AA3" s="198"/>
      <c r="AB3" s="198"/>
      <c r="AC3" s="198"/>
      <c r="AD3" s="198"/>
      <c r="AE3" s="198"/>
      <c r="AF3" s="198"/>
      <c r="AG3" s="19"/>
      <c r="AH3" s="19"/>
      <c r="AI3" s="19"/>
      <c r="AJ3" s="19"/>
      <c r="AK3" s="21"/>
      <c r="AL3" s="21"/>
      <c r="AM3" s="21"/>
      <c r="AN3" s="21"/>
      <c r="AO3" s="198"/>
      <c r="AP3" s="198"/>
      <c r="AQ3" s="198"/>
      <c r="AR3" s="198"/>
      <c r="AS3" s="198"/>
      <c r="AT3" s="198"/>
      <c r="AU3" s="198"/>
      <c r="AV3" s="198"/>
      <c r="AW3" s="198"/>
      <c r="AX3" s="198"/>
      <c r="AY3" s="19"/>
      <c r="AZ3" s="19"/>
      <c r="BA3" s="19"/>
      <c r="BB3" s="19"/>
      <c r="BC3" s="21"/>
      <c r="BD3" s="21"/>
      <c r="BE3" s="21"/>
      <c r="BF3" s="21"/>
      <c r="BG3" s="198"/>
      <c r="BH3" s="198"/>
      <c r="BI3" s="198"/>
      <c r="BJ3" s="198"/>
      <c r="BK3" s="198"/>
      <c r="BL3" s="198"/>
      <c r="BM3" s="198"/>
      <c r="BN3" s="198"/>
      <c r="BO3" s="198"/>
      <c r="BP3" s="198"/>
      <c r="BQ3" s="19"/>
      <c r="BR3" s="19"/>
      <c r="BS3" s="19"/>
      <c r="BT3" s="19"/>
      <c r="BU3" s="21"/>
      <c r="BV3" s="21"/>
      <c r="BW3" s="21"/>
      <c r="BX3" s="21"/>
      <c r="BY3" s="198"/>
      <c r="BZ3" s="198"/>
      <c r="CA3" s="198"/>
      <c r="CB3" s="198"/>
      <c r="CC3" s="198"/>
      <c r="CD3" s="198"/>
      <c r="CE3" s="198"/>
      <c r="CF3" s="198"/>
      <c r="CG3" s="198"/>
      <c r="CH3" s="198"/>
    </row>
    <row r="4" spans="1:86" ht="16.5" thickBot="1">
      <c r="A4" s="17" t="s">
        <v>276</v>
      </c>
      <c r="C4" s="17"/>
      <c r="D4" s="16"/>
      <c r="E4" s="16"/>
      <c r="F4" s="80"/>
      <c r="G4" s="11"/>
      <c r="H4" s="11"/>
      <c r="I4" s="16"/>
      <c r="J4" s="787"/>
      <c r="K4" s="790"/>
      <c r="L4" s="791"/>
      <c r="M4" s="791"/>
      <c r="N4" s="791"/>
      <c r="O4" s="791"/>
      <c r="P4" s="791"/>
      <c r="Q4" s="791"/>
      <c r="R4" s="791"/>
      <c r="S4" s="40"/>
      <c r="T4" s="40"/>
      <c r="U4" s="40"/>
      <c r="V4" s="15"/>
      <c r="W4" s="792"/>
      <c r="X4" s="792"/>
      <c r="Y4" s="792"/>
      <c r="Z4" s="792"/>
      <c r="AA4" s="792"/>
      <c r="AB4" s="792"/>
      <c r="AC4" s="792"/>
      <c r="AD4" s="792"/>
      <c r="AE4" s="792"/>
      <c r="AF4" s="792"/>
      <c r="AG4" s="791"/>
      <c r="AH4" s="791"/>
      <c r="AI4" s="791"/>
      <c r="AJ4" s="791"/>
      <c r="AK4" s="40"/>
      <c r="AL4" s="40"/>
      <c r="AM4" s="40"/>
      <c r="AN4" s="15"/>
      <c r="AO4" s="792"/>
      <c r="AP4" s="792"/>
      <c r="AQ4" s="792"/>
      <c r="AR4" s="792"/>
      <c r="AS4" s="792"/>
      <c r="AT4" s="792"/>
      <c r="AU4" s="792"/>
      <c r="AV4" s="792"/>
      <c r="AW4" s="792"/>
      <c r="AX4" s="792"/>
      <c r="AY4" s="791"/>
      <c r="AZ4" s="791"/>
      <c r="BA4" s="791"/>
      <c r="BB4" s="791"/>
      <c r="BC4" s="40"/>
      <c r="BD4" s="40"/>
      <c r="BE4" s="40"/>
      <c r="BF4" s="15"/>
      <c r="BG4" s="792"/>
      <c r="BH4" s="792"/>
      <c r="BI4" s="792"/>
      <c r="BJ4" s="792"/>
      <c r="BK4" s="792"/>
      <c r="BL4" s="792"/>
      <c r="BM4" s="792"/>
      <c r="BN4" s="792"/>
      <c r="BO4" s="792"/>
      <c r="BP4" s="792"/>
      <c r="BQ4" s="791"/>
      <c r="BR4" s="791"/>
      <c r="BS4" s="791"/>
      <c r="BT4" s="791"/>
      <c r="BU4" s="40"/>
      <c r="BV4" s="40"/>
      <c r="BW4" s="40"/>
      <c r="BX4" s="15"/>
      <c r="BY4" s="792"/>
      <c r="BZ4" s="792"/>
      <c r="CA4" s="792"/>
      <c r="CB4" s="792"/>
      <c r="CC4" s="792"/>
      <c r="CD4" s="792"/>
      <c r="CE4" s="792"/>
      <c r="CF4" s="792"/>
      <c r="CG4" s="792"/>
      <c r="CH4" s="792"/>
    </row>
    <row r="5" spans="1:86" s="23" customFormat="1" ht="16.350000000000001" customHeight="1" thickBot="1">
      <c r="B5" s="793"/>
      <c r="C5" s="793"/>
      <c r="D5" s="794"/>
      <c r="E5" s="795"/>
      <c r="F5" s="795"/>
      <c r="G5" s="795"/>
      <c r="H5" s="795"/>
      <c r="I5" s="794"/>
      <c r="J5" s="796"/>
      <c r="K5" s="796"/>
      <c r="L5" s="22"/>
      <c r="M5" s="22"/>
      <c r="N5" s="22"/>
      <c r="O5" s="1531">
        <v>2024</v>
      </c>
      <c r="P5" s="1532"/>
      <c r="Q5" s="1532"/>
      <c r="R5" s="1532"/>
      <c r="S5" s="1532"/>
      <c r="T5" s="1532"/>
      <c r="U5" s="1532"/>
      <c r="V5" s="1532"/>
      <c r="W5" s="1532"/>
      <c r="X5" s="1532"/>
      <c r="Y5" s="1532"/>
      <c r="Z5" s="1532"/>
      <c r="AA5" s="1532"/>
      <c r="AB5" s="1532"/>
      <c r="AC5" s="1532"/>
      <c r="AD5" s="1532"/>
      <c r="AE5" s="1532"/>
      <c r="AF5" s="1533"/>
      <c r="AG5" s="1531">
        <v>2025</v>
      </c>
      <c r="AH5" s="1532"/>
      <c r="AI5" s="1532"/>
      <c r="AJ5" s="1532"/>
      <c r="AK5" s="1532"/>
      <c r="AL5" s="1532"/>
      <c r="AM5" s="1532"/>
      <c r="AN5" s="1532"/>
      <c r="AO5" s="1532"/>
      <c r="AP5" s="1532"/>
      <c r="AQ5" s="1532"/>
      <c r="AR5" s="1532"/>
      <c r="AS5" s="1532"/>
      <c r="AT5" s="1532"/>
      <c r="AU5" s="1532"/>
      <c r="AV5" s="1532"/>
      <c r="AW5" s="1532"/>
      <c r="AX5" s="1533"/>
      <c r="AY5" s="1531">
        <v>2026</v>
      </c>
      <c r="AZ5" s="1532"/>
      <c r="BA5" s="1532"/>
      <c r="BB5" s="1532"/>
      <c r="BC5" s="1532"/>
      <c r="BD5" s="1532"/>
      <c r="BE5" s="1532"/>
      <c r="BF5" s="1532"/>
      <c r="BG5" s="1532"/>
      <c r="BH5" s="1532"/>
      <c r="BI5" s="1532"/>
      <c r="BJ5" s="1532"/>
      <c r="BK5" s="1532"/>
      <c r="BL5" s="1532"/>
      <c r="BM5" s="1532"/>
      <c r="BN5" s="1532"/>
      <c r="BO5" s="1532"/>
      <c r="BP5" s="1533"/>
      <c r="BQ5" s="1531">
        <v>2027</v>
      </c>
      <c r="BR5" s="1532"/>
      <c r="BS5" s="1532"/>
      <c r="BT5" s="1532"/>
      <c r="BU5" s="1532"/>
      <c r="BV5" s="1532"/>
      <c r="BW5" s="1532"/>
      <c r="BX5" s="1532"/>
      <c r="BY5" s="1532"/>
      <c r="BZ5" s="1532"/>
      <c r="CA5" s="1532"/>
      <c r="CB5" s="1532"/>
      <c r="CC5" s="1532"/>
      <c r="CD5" s="1532"/>
      <c r="CE5" s="1532"/>
      <c r="CF5" s="1532"/>
      <c r="CG5" s="1532"/>
      <c r="CH5" s="1533"/>
    </row>
    <row r="6" spans="1:86" s="13" customFormat="1" ht="93.6" customHeight="1" thickBot="1">
      <c r="B6" s="248" t="s">
        <v>277</v>
      </c>
      <c r="C6" s="249" t="s">
        <v>278</v>
      </c>
      <c r="D6" s="250" t="s">
        <v>279</v>
      </c>
      <c r="E6" s="249" t="s">
        <v>9</v>
      </c>
      <c r="F6" s="249" t="s">
        <v>10</v>
      </c>
      <c r="G6" s="249" t="s">
        <v>280</v>
      </c>
      <c r="H6" s="249" t="s">
        <v>12</v>
      </c>
      <c r="I6" s="249" t="s">
        <v>281</v>
      </c>
      <c r="J6" s="249" t="s">
        <v>282</v>
      </c>
      <c r="K6" s="249" t="s">
        <v>283</v>
      </c>
      <c r="L6" s="249" t="s">
        <v>284</v>
      </c>
      <c r="M6" s="249" t="s">
        <v>285</v>
      </c>
      <c r="N6" s="583" t="s">
        <v>286</v>
      </c>
      <c r="O6" s="251" t="s">
        <v>287</v>
      </c>
      <c r="P6" s="252" t="s">
        <v>288</v>
      </c>
      <c r="Q6" s="252" t="s">
        <v>289</v>
      </c>
      <c r="R6" s="252" t="s">
        <v>290</v>
      </c>
      <c r="S6" s="249" t="s">
        <v>291</v>
      </c>
      <c r="T6" s="249" t="s">
        <v>1700</v>
      </c>
      <c r="U6" s="249" t="s">
        <v>1698</v>
      </c>
      <c r="V6" s="249" t="s">
        <v>1697</v>
      </c>
      <c r="W6" s="253" t="s">
        <v>292</v>
      </c>
      <c r="X6" s="253" t="s">
        <v>293</v>
      </c>
      <c r="Y6" s="253" t="s">
        <v>2115</v>
      </c>
      <c r="Z6" s="253" t="s">
        <v>294</v>
      </c>
      <c r="AA6" s="253" t="s">
        <v>295</v>
      </c>
      <c r="AB6" s="253" t="s">
        <v>296</v>
      </c>
      <c r="AC6" s="253" t="s">
        <v>2116</v>
      </c>
      <c r="AD6" s="253" t="s">
        <v>297</v>
      </c>
      <c r="AE6" s="253" t="s">
        <v>298</v>
      </c>
      <c r="AF6" s="254" t="s">
        <v>299</v>
      </c>
      <c r="AG6" s="251" t="s">
        <v>287</v>
      </c>
      <c r="AH6" s="252" t="s">
        <v>288</v>
      </c>
      <c r="AI6" s="252" t="s">
        <v>289</v>
      </c>
      <c r="AJ6" s="252" t="s">
        <v>300</v>
      </c>
      <c r="AK6" s="249" t="s">
        <v>301</v>
      </c>
      <c r="AL6" s="249" t="s">
        <v>1700</v>
      </c>
      <c r="AM6" s="249" t="s">
        <v>1698</v>
      </c>
      <c r="AN6" s="249" t="s">
        <v>1707</v>
      </c>
      <c r="AO6" s="253" t="s">
        <v>292</v>
      </c>
      <c r="AP6" s="253" t="s">
        <v>293</v>
      </c>
      <c r="AQ6" s="253" t="s">
        <v>2115</v>
      </c>
      <c r="AR6" s="253" t="s">
        <v>294</v>
      </c>
      <c r="AS6" s="253" t="s">
        <v>295</v>
      </c>
      <c r="AT6" s="253" t="s">
        <v>296</v>
      </c>
      <c r="AU6" s="253" t="s">
        <v>2116</v>
      </c>
      <c r="AV6" s="253" t="s">
        <v>297</v>
      </c>
      <c r="AW6" s="253" t="s">
        <v>298</v>
      </c>
      <c r="AX6" s="254" t="s">
        <v>299</v>
      </c>
      <c r="AY6" s="251" t="s">
        <v>287</v>
      </c>
      <c r="AZ6" s="252" t="s">
        <v>288</v>
      </c>
      <c r="BA6" s="252" t="s">
        <v>289</v>
      </c>
      <c r="BB6" s="252" t="s">
        <v>300</v>
      </c>
      <c r="BC6" s="249" t="s">
        <v>302</v>
      </c>
      <c r="BD6" s="249" t="s">
        <v>1700</v>
      </c>
      <c r="BE6" s="249" t="s">
        <v>1698</v>
      </c>
      <c r="BF6" s="249" t="s">
        <v>1708</v>
      </c>
      <c r="BG6" s="253" t="s">
        <v>292</v>
      </c>
      <c r="BH6" s="253" t="s">
        <v>293</v>
      </c>
      <c r="BI6" s="253" t="s">
        <v>2115</v>
      </c>
      <c r="BJ6" s="253" t="s">
        <v>294</v>
      </c>
      <c r="BK6" s="253" t="s">
        <v>295</v>
      </c>
      <c r="BL6" s="253" t="s">
        <v>296</v>
      </c>
      <c r="BM6" s="253" t="s">
        <v>2116</v>
      </c>
      <c r="BN6" s="253" t="s">
        <v>297</v>
      </c>
      <c r="BO6" s="253" t="s">
        <v>298</v>
      </c>
      <c r="BP6" s="254" t="s">
        <v>299</v>
      </c>
      <c r="BQ6" s="251" t="s">
        <v>287</v>
      </c>
      <c r="BR6" s="252" t="s">
        <v>288</v>
      </c>
      <c r="BS6" s="252" t="s">
        <v>289</v>
      </c>
      <c r="BT6" s="252" t="s">
        <v>300</v>
      </c>
      <c r="BU6" s="249" t="s">
        <v>303</v>
      </c>
      <c r="BV6" s="249" t="s">
        <v>1700</v>
      </c>
      <c r="BW6" s="249" t="s">
        <v>1698</v>
      </c>
      <c r="BX6" s="249" t="s">
        <v>1709</v>
      </c>
      <c r="BY6" s="253" t="s">
        <v>292</v>
      </c>
      <c r="BZ6" s="253" t="s">
        <v>293</v>
      </c>
      <c r="CA6" s="253" t="s">
        <v>2115</v>
      </c>
      <c r="CB6" s="253" t="s">
        <v>294</v>
      </c>
      <c r="CC6" s="253" t="s">
        <v>295</v>
      </c>
      <c r="CD6" s="253" t="s">
        <v>296</v>
      </c>
      <c r="CE6" s="253" t="s">
        <v>2116</v>
      </c>
      <c r="CF6" s="253" t="s">
        <v>297</v>
      </c>
      <c r="CG6" s="253" t="s">
        <v>298</v>
      </c>
      <c r="CH6" s="254" t="s">
        <v>299</v>
      </c>
    </row>
    <row r="7" spans="1:86" s="515" customFormat="1" ht="26.25" thickTop="1">
      <c r="B7" s="1501" t="s">
        <v>1775</v>
      </c>
      <c r="C7" s="1496"/>
      <c r="D7" s="705" t="s">
        <v>1776</v>
      </c>
      <c r="E7" s="706"/>
      <c r="F7" s="706"/>
      <c r="G7" s="706"/>
      <c r="H7" s="706"/>
      <c r="I7" s="707">
        <v>0</v>
      </c>
      <c r="J7" s="707">
        <v>23590586</v>
      </c>
      <c r="K7" s="707">
        <v>0</v>
      </c>
      <c r="L7" s="707">
        <v>0</v>
      </c>
      <c r="M7" s="707">
        <v>16032860</v>
      </c>
      <c r="N7" s="765">
        <v>15203914</v>
      </c>
      <c r="O7" s="775">
        <v>0</v>
      </c>
      <c r="P7" s="707">
        <v>12000</v>
      </c>
      <c r="Q7" s="707">
        <v>422494</v>
      </c>
      <c r="R7" s="707">
        <v>13727048</v>
      </c>
      <c r="S7" s="707">
        <v>14161542</v>
      </c>
      <c r="T7" s="708">
        <v>-6.8559451204472738E-2</v>
      </c>
      <c r="U7" s="707">
        <v>0</v>
      </c>
      <c r="V7" s="707">
        <v>14161542</v>
      </c>
      <c r="W7" s="709">
        <v>12648712.558799999</v>
      </c>
      <c r="X7" s="709">
        <v>8527.5769737199989</v>
      </c>
      <c r="Y7" s="709">
        <v>727451.76040000014</v>
      </c>
      <c r="Z7" s="709">
        <v>2507.0971537661308</v>
      </c>
      <c r="AA7" s="709">
        <v>4255.5927983399997</v>
      </c>
      <c r="AB7" s="709">
        <v>144286716.15856004</v>
      </c>
      <c r="AC7" s="709">
        <v>11422795.761999998</v>
      </c>
      <c r="AD7" s="709">
        <v>35684.974149329828</v>
      </c>
      <c r="AE7" s="709">
        <v>66823.355207700006</v>
      </c>
      <c r="AF7" s="710">
        <v>66823.355207700006</v>
      </c>
      <c r="AG7" s="775">
        <v>0</v>
      </c>
      <c r="AH7" s="707">
        <v>12000</v>
      </c>
      <c r="AI7" s="707">
        <v>360956</v>
      </c>
      <c r="AJ7" s="707">
        <v>13727048</v>
      </c>
      <c r="AK7" s="707">
        <v>14100004</v>
      </c>
      <c r="AL7" s="708">
        <v>-4.3454307447592924E-3</v>
      </c>
      <c r="AM7" s="707">
        <v>0</v>
      </c>
      <c r="AN7" s="707">
        <v>14100004</v>
      </c>
      <c r="AO7" s="709">
        <v>12648712.558799997</v>
      </c>
      <c r="AP7" s="709">
        <v>8527.5769737200026</v>
      </c>
      <c r="AQ7" s="709">
        <v>727451.76040000003</v>
      </c>
      <c r="AR7" s="709">
        <v>2899.1459124194962</v>
      </c>
      <c r="AS7" s="709">
        <v>4255.5927983400006</v>
      </c>
      <c r="AT7" s="709">
        <v>144286716.1585601</v>
      </c>
      <c r="AU7" s="709">
        <v>11422795.761999998</v>
      </c>
      <c r="AV7" s="709">
        <v>36544.420369874155</v>
      </c>
      <c r="AW7" s="709">
        <v>66823.355207699991</v>
      </c>
      <c r="AX7" s="710">
        <v>66823.355207699991</v>
      </c>
      <c r="AY7" s="775">
        <v>0</v>
      </c>
      <c r="AZ7" s="707">
        <v>12000</v>
      </c>
      <c r="BA7" s="707">
        <v>375459</v>
      </c>
      <c r="BB7" s="707">
        <v>13727048</v>
      </c>
      <c r="BC7" s="707">
        <v>14114507</v>
      </c>
      <c r="BD7" s="708">
        <v>1.0285812684875835E-3</v>
      </c>
      <c r="BE7" s="707">
        <v>0</v>
      </c>
      <c r="BF7" s="707">
        <v>14114507</v>
      </c>
      <c r="BG7" s="709">
        <v>12648712.558799999</v>
      </c>
      <c r="BH7" s="709">
        <v>8527.5769737199989</v>
      </c>
      <c r="BI7" s="709">
        <v>727451.76040000003</v>
      </c>
      <c r="BJ7" s="709">
        <v>3017.4813632648975</v>
      </c>
      <c r="BK7" s="709">
        <v>4255.5927983400006</v>
      </c>
      <c r="BL7" s="709">
        <v>144286716.15856007</v>
      </c>
      <c r="BM7" s="709">
        <v>11422795.761999998</v>
      </c>
      <c r="BN7" s="709">
        <v>37069.526388412203</v>
      </c>
      <c r="BO7" s="709">
        <v>66823.355207699991</v>
      </c>
      <c r="BP7" s="710">
        <v>66823.355207699991</v>
      </c>
      <c r="BQ7" s="775">
        <v>0</v>
      </c>
      <c r="BR7" s="707">
        <v>12000</v>
      </c>
      <c r="BS7" s="707">
        <v>386721</v>
      </c>
      <c r="BT7" s="707">
        <v>13727048</v>
      </c>
      <c r="BU7" s="707">
        <v>14125769</v>
      </c>
      <c r="BV7" s="708">
        <v>7.979024701323255E-4</v>
      </c>
      <c r="BW7" s="707">
        <v>0</v>
      </c>
      <c r="BX7" s="707">
        <v>14125769</v>
      </c>
      <c r="BY7" s="709">
        <v>12648712.558799999</v>
      </c>
      <c r="BZ7" s="709">
        <v>8527.5769737200008</v>
      </c>
      <c r="CA7" s="709">
        <v>727451.76040000003</v>
      </c>
      <c r="CB7" s="709">
        <v>3252.8179430307082</v>
      </c>
      <c r="CC7" s="709">
        <v>4255.5927983400006</v>
      </c>
      <c r="CD7" s="709">
        <v>144286716.15856004</v>
      </c>
      <c r="CE7" s="709">
        <v>11422795.761999998</v>
      </c>
      <c r="CF7" s="709">
        <v>37565.785403528593</v>
      </c>
      <c r="CG7" s="709">
        <v>66823.355207699991</v>
      </c>
      <c r="CH7" s="710">
        <v>66823.355207699991</v>
      </c>
    </row>
    <row r="8" spans="1:86" s="23" customFormat="1">
      <c r="B8" s="1502" t="s">
        <v>1895</v>
      </c>
      <c r="C8" s="1497" t="s">
        <v>1895</v>
      </c>
      <c r="D8" s="535" t="s">
        <v>1943</v>
      </c>
      <c r="E8" s="711" t="s">
        <v>19</v>
      </c>
      <c r="F8" s="519" t="s">
        <v>15</v>
      </c>
      <c r="G8" s="519" t="s">
        <v>16</v>
      </c>
      <c r="H8" s="519" t="s">
        <v>17</v>
      </c>
      <c r="I8" s="521"/>
      <c r="J8" s="530">
        <v>16082726</v>
      </c>
      <c r="K8" s="521"/>
      <c r="L8" s="514"/>
      <c r="M8" s="530">
        <v>693721</v>
      </c>
      <c r="N8" s="766">
        <v>0</v>
      </c>
      <c r="O8" s="776">
        <v>0</v>
      </c>
      <c r="P8" s="514">
        <v>0</v>
      </c>
      <c r="Q8" s="514">
        <v>0</v>
      </c>
      <c r="R8" s="514">
        <v>0</v>
      </c>
      <c r="S8" s="514">
        <v>0</v>
      </c>
      <c r="T8" s="712" t="s">
        <v>673</v>
      </c>
      <c r="U8" s="514"/>
      <c r="V8" s="520">
        <v>0</v>
      </c>
      <c r="W8" s="713">
        <v>0</v>
      </c>
      <c r="X8" s="713">
        <v>0</v>
      </c>
      <c r="Y8" s="713">
        <v>0</v>
      </c>
      <c r="Z8" s="713">
        <v>0</v>
      </c>
      <c r="AA8" s="713">
        <v>0</v>
      </c>
      <c r="AB8" s="713">
        <v>0</v>
      </c>
      <c r="AC8" s="713">
        <v>0</v>
      </c>
      <c r="AD8" s="713">
        <v>0</v>
      </c>
      <c r="AE8" s="713">
        <v>0</v>
      </c>
      <c r="AF8" s="543">
        <v>0</v>
      </c>
      <c r="AG8" s="776">
        <v>0</v>
      </c>
      <c r="AH8" s="514">
        <v>0</v>
      </c>
      <c r="AI8" s="514">
        <v>0</v>
      </c>
      <c r="AJ8" s="514">
        <v>0</v>
      </c>
      <c r="AK8" s="514">
        <v>0</v>
      </c>
      <c r="AL8" s="712" t="s">
        <v>673</v>
      </c>
      <c r="AM8" s="514"/>
      <c r="AN8" s="520">
        <v>0</v>
      </c>
      <c r="AO8" s="713">
        <v>0</v>
      </c>
      <c r="AP8" s="713">
        <v>0</v>
      </c>
      <c r="AQ8" s="713">
        <v>0</v>
      </c>
      <c r="AR8" s="713">
        <v>0</v>
      </c>
      <c r="AS8" s="713">
        <v>0</v>
      </c>
      <c r="AT8" s="713">
        <v>0</v>
      </c>
      <c r="AU8" s="713">
        <v>0</v>
      </c>
      <c r="AV8" s="713">
        <v>0</v>
      </c>
      <c r="AW8" s="713">
        <v>0</v>
      </c>
      <c r="AX8" s="543">
        <v>0</v>
      </c>
      <c r="AY8" s="776">
        <v>0</v>
      </c>
      <c r="AZ8" s="514">
        <v>0</v>
      </c>
      <c r="BA8" s="514">
        <v>0</v>
      </c>
      <c r="BB8" s="514">
        <v>0</v>
      </c>
      <c r="BC8" s="514">
        <v>0</v>
      </c>
      <c r="BD8" s="712" t="s">
        <v>673</v>
      </c>
      <c r="BE8" s="514"/>
      <c r="BF8" s="520">
        <v>0</v>
      </c>
      <c r="BG8" s="713">
        <v>0</v>
      </c>
      <c r="BH8" s="713">
        <v>0</v>
      </c>
      <c r="BI8" s="713">
        <v>0</v>
      </c>
      <c r="BJ8" s="713">
        <v>0</v>
      </c>
      <c r="BK8" s="713">
        <v>0</v>
      </c>
      <c r="BL8" s="713">
        <v>0</v>
      </c>
      <c r="BM8" s="713">
        <v>0</v>
      </c>
      <c r="BN8" s="713">
        <v>0</v>
      </c>
      <c r="BO8" s="713">
        <v>0</v>
      </c>
      <c r="BP8" s="543">
        <v>0</v>
      </c>
      <c r="BQ8" s="776">
        <v>0</v>
      </c>
      <c r="BR8" s="514">
        <v>0</v>
      </c>
      <c r="BS8" s="514">
        <v>0</v>
      </c>
      <c r="BT8" s="514">
        <v>0</v>
      </c>
      <c r="BU8" s="514">
        <v>0</v>
      </c>
      <c r="BV8" s="712" t="s">
        <v>673</v>
      </c>
      <c r="BW8" s="514"/>
      <c r="BX8" s="520">
        <v>0</v>
      </c>
      <c r="BY8" s="713">
        <v>0</v>
      </c>
      <c r="BZ8" s="713">
        <v>0</v>
      </c>
      <c r="CA8" s="713">
        <v>0</v>
      </c>
      <c r="CB8" s="713">
        <v>0</v>
      </c>
      <c r="CC8" s="713">
        <v>0</v>
      </c>
      <c r="CD8" s="713">
        <v>0</v>
      </c>
      <c r="CE8" s="713">
        <v>0</v>
      </c>
      <c r="CF8" s="713">
        <v>0</v>
      </c>
      <c r="CG8" s="713">
        <v>0</v>
      </c>
      <c r="CH8" s="543">
        <v>0</v>
      </c>
    </row>
    <row r="9" spans="1:86" s="23" customFormat="1">
      <c r="B9" s="1502" t="s">
        <v>1896</v>
      </c>
      <c r="C9" s="1497" t="s">
        <v>1896</v>
      </c>
      <c r="D9" s="535" t="s">
        <v>1944</v>
      </c>
      <c r="E9" s="711" t="s">
        <v>19</v>
      </c>
      <c r="F9" s="519" t="s">
        <v>15</v>
      </c>
      <c r="G9" s="519" t="s">
        <v>16</v>
      </c>
      <c r="H9" s="519" t="s">
        <v>17</v>
      </c>
      <c r="I9" s="521"/>
      <c r="J9" s="530">
        <v>3877122</v>
      </c>
      <c r="K9" s="521"/>
      <c r="L9" s="514"/>
      <c r="M9" s="530">
        <v>0</v>
      </c>
      <c r="N9" s="766">
        <v>0</v>
      </c>
      <c r="O9" s="776">
        <v>0</v>
      </c>
      <c r="P9" s="514">
        <v>0</v>
      </c>
      <c r="Q9" s="514">
        <v>0</v>
      </c>
      <c r="R9" s="514">
        <v>0</v>
      </c>
      <c r="S9" s="514">
        <v>0</v>
      </c>
      <c r="T9" s="712" t="s">
        <v>673</v>
      </c>
      <c r="U9" s="514"/>
      <c r="V9" s="520">
        <v>0</v>
      </c>
      <c r="W9" s="713">
        <v>0</v>
      </c>
      <c r="X9" s="713">
        <v>0</v>
      </c>
      <c r="Y9" s="713">
        <v>0</v>
      </c>
      <c r="Z9" s="713">
        <v>0</v>
      </c>
      <c r="AA9" s="713">
        <v>0</v>
      </c>
      <c r="AB9" s="713">
        <v>0</v>
      </c>
      <c r="AC9" s="713">
        <v>0</v>
      </c>
      <c r="AD9" s="713">
        <v>0</v>
      </c>
      <c r="AE9" s="713">
        <v>0</v>
      </c>
      <c r="AF9" s="543">
        <v>0</v>
      </c>
      <c r="AG9" s="776">
        <v>0</v>
      </c>
      <c r="AH9" s="514">
        <v>0</v>
      </c>
      <c r="AI9" s="514">
        <v>0</v>
      </c>
      <c r="AJ9" s="514">
        <v>0</v>
      </c>
      <c r="AK9" s="514">
        <v>0</v>
      </c>
      <c r="AL9" s="712" t="s">
        <v>673</v>
      </c>
      <c r="AM9" s="514"/>
      <c r="AN9" s="520">
        <v>0</v>
      </c>
      <c r="AO9" s="713">
        <v>0</v>
      </c>
      <c r="AP9" s="713">
        <v>0</v>
      </c>
      <c r="AQ9" s="713">
        <v>0</v>
      </c>
      <c r="AR9" s="713">
        <v>0</v>
      </c>
      <c r="AS9" s="713">
        <v>0</v>
      </c>
      <c r="AT9" s="713">
        <v>0</v>
      </c>
      <c r="AU9" s="713">
        <v>0</v>
      </c>
      <c r="AV9" s="713">
        <v>0</v>
      </c>
      <c r="AW9" s="713">
        <v>0</v>
      </c>
      <c r="AX9" s="543">
        <v>0</v>
      </c>
      <c r="AY9" s="776">
        <v>0</v>
      </c>
      <c r="AZ9" s="514">
        <v>0</v>
      </c>
      <c r="BA9" s="514">
        <v>0</v>
      </c>
      <c r="BB9" s="514">
        <v>0</v>
      </c>
      <c r="BC9" s="514">
        <v>0</v>
      </c>
      <c r="BD9" s="712" t="s">
        <v>673</v>
      </c>
      <c r="BE9" s="514"/>
      <c r="BF9" s="520">
        <v>0</v>
      </c>
      <c r="BG9" s="713">
        <v>0</v>
      </c>
      <c r="BH9" s="713">
        <v>0</v>
      </c>
      <c r="BI9" s="713">
        <v>0</v>
      </c>
      <c r="BJ9" s="713">
        <v>0</v>
      </c>
      <c r="BK9" s="713">
        <v>0</v>
      </c>
      <c r="BL9" s="713">
        <v>0</v>
      </c>
      <c r="BM9" s="713">
        <v>0</v>
      </c>
      <c r="BN9" s="713">
        <v>0</v>
      </c>
      <c r="BO9" s="713">
        <v>0</v>
      </c>
      <c r="BP9" s="543">
        <v>0</v>
      </c>
      <c r="BQ9" s="776">
        <v>0</v>
      </c>
      <c r="BR9" s="514">
        <v>0</v>
      </c>
      <c r="BS9" s="514">
        <v>0</v>
      </c>
      <c r="BT9" s="514">
        <v>0</v>
      </c>
      <c r="BU9" s="514">
        <v>0</v>
      </c>
      <c r="BV9" s="712" t="s">
        <v>673</v>
      </c>
      <c r="BW9" s="514"/>
      <c r="BX9" s="520">
        <v>0</v>
      </c>
      <c r="BY9" s="713">
        <v>0</v>
      </c>
      <c r="BZ9" s="713">
        <v>0</v>
      </c>
      <c r="CA9" s="713">
        <v>0</v>
      </c>
      <c r="CB9" s="713">
        <v>0</v>
      </c>
      <c r="CC9" s="713">
        <v>0</v>
      </c>
      <c r="CD9" s="713">
        <v>0</v>
      </c>
      <c r="CE9" s="713">
        <v>0</v>
      </c>
      <c r="CF9" s="713">
        <v>0</v>
      </c>
      <c r="CG9" s="713">
        <v>0</v>
      </c>
      <c r="CH9" s="543">
        <v>0</v>
      </c>
    </row>
    <row r="10" spans="1:86" s="23" customFormat="1">
      <c r="B10" s="1502" t="s">
        <v>1897</v>
      </c>
      <c r="C10" s="1497" t="s">
        <v>1897</v>
      </c>
      <c r="D10" s="535" t="s">
        <v>1945</v>
      </c>
      <c r="E10" s="711" t="s">
        <v>19</v>
      </c>
      <c r="F10" s="519" t="s">
        <v>15</v>
      </c>
      <c r="G10" s="519" t="s">
        <v>16</v>
      </c>
      <c r="H10" s="519" t="s">
        <v>17</v>
      </c>
      <c r="I10" s="521"/>
      <c r="J10" s="530">
        <v>49272</v>
      </c>
      <c r="K10" s="521"/>
      <c r="L10" s="514"/>
      <c r="M10" s="530">
        <v>0</v>
      </c>
      <c r="N10" s="766">
        <v>0</v>
      </c>
      <c r="O10" s="776">
        <v>0</v>
      </c>
      <c r="P10" s="514">
        <v>0</v>
      </c>
      <c r="Q10" s="514">
        <v>0</v>
      </c>
      <c r="R10" s="514">
        <v>0</v>
      </c>
      <c r="S10" s="514">
        <v>0</v>
      </c>
      <c r="T10" s="712" t="s">
        <v>673</v>
      </c>
      <c r="U10" s="514"/>
      <c r="V10" s="520">
        <v>0</v>
      </c>
      <c r="W10" s="713">
        <v>0</v>
      </c>
      <c r="X10" s="713">
        <v>0</v>
      </c>
      <c r="Y10" s="713">
        <v>0</v>
      </c>
      <c r="Z10" s="713">
        <v>0</v>
      </c>
      <c r="AA10" s="713">
        <v>0</v>
      </c>
      <c r="AB10" s="713">
        <v>0</v>
      </c>
      <c r="AC10" s="713">
        <v>0</v>
      </c>
      <c r="AD10" s="713">
        <v>0</v>
      </c>
      <c r="AE10" s="713">
        <v>0</v>
      </c>
      <c r="AF10" s="543">
        <v>0</v>
      </c>
      <c r="AG10" s="776">
        <v>0</v>
      </c>
      <c r="AH10" s="514">
        <v>0</v>
      </c>
      <c r="AI10" s="514">
        <v>0</v>
      </c>
      <c r="AJ10" s="514">
        <v>0</v>
      </c>
      <c r="AK10" s="514">
        <v>0</v>
      </c>
      <c r="AL10" s="712" t="s">
        <v>673</v>
      </c>
      <c r="AM10" s="514"/>
      <c r="AN10" s="520">
        <v>0</v>
      </c>
      <c r="AO10" s="713">
        <v>0</v>
      </c>
      <c r="AP10" s="713">
        <v>0</v>
      </c>
      <c r="AQ10" s="713">
        <v>0</v>
      </c>
      <c r="AR10" s="713">
        <v>0</v>
      </c>
      <c r="AS10" s="713">
        <v>0</v>
      </c>
      <c r="AT10" s="713">
        <v>0</v>
      </c>
      <c r="AU10" s="713">
        <v>0</v>
      </c>
      <c r="AV10" s="713">
        <v>0</v>
      </c>
      <c r="AW10" s="713">
        <v>0</v>
      </c>
      <c r="AX10" s="543">
        <v>0</v>
      </c>
      <c r="AY10" s="776">
        <v>0</v>
      </c>
      <c r="AZ10" s="514">
        <v>0</v>
      </c>
      <c r="BA10" s="514">
        <v>0</v>
      </c>
      <c r="BB10" s="514">
        <v>0</v>
      </c>
      <c r="BC10" s="514">
        <v>0</v>
      </c>
      <c r="BD10" s="712" t="s">
        <v>673</v>
      </c>
      <c r="BE10" s="514"/>
      <c r="BF10" s="520">
        <v>0</v>
      </c>
      <c r="BG10" s="713">
        <v>0</v>
      </c>
      <c r="BH10" s="713">
        <v>0</v>
      </c>
      <c r="BI10" s="713">
        <v>0</v>
      </c>
      <c r="BJ10" s="713">
        <v>0</v>
      </c>
      <c r="BK10" s="713">
        <v>0</v>
      </c>
      <c r="BL10" s="713">
        <v>0</v>
      </c>
      <c r="BM10" s="713">
        <v>0</v>
      </c>
      <c r="BN10" s="713">
        <v>0</v>
      </c>
      <c r="BO10" s="713">
        <v>0</v>
      </c>
      <c r="BP10" s="543">
        <v>0</v>
      </c>
      <c r="BQ10" s="776">
        <v>0</v>
      </c>
      <c r="BR10" s="514">
        <v>0</v>
      </c>
      <c r="BS10" s="514">
        <v>0</v>
      </c>
      <c r="BT10" s="514">
        <v>0</v>
      </c>
      <c r="BU10" s="514">
        <v>0</v>
      </c>
      <c r="BV10" s="712" t="s">
        <v>673</v>
      </c>
      <c r="BW10" s="514"/>
      <c r="BX10" s="520">
        <v>0</v>
      </c>
      <c r="BY10" s="713">
        <v>0</v>
      </c>
      <c r="BZ10" s="713">
        <v>0</v>
      </c>
      <c r="CA10" s="713">
        <v>0</v>
      </c>
      <c r="CB10" s="713">
        <v>0</v>
      </c>
      <c r="CC10" s="713">
        <v>0</v>
      </c>
      <c r="CD10" s="713">
        <v>0</v>
      </c>
      <c r="CE10" s="713">
        <v>0</v>
      </c>
      <c r="CF10" s="713">
        <v>0</v>
      </c>
      <c r="CG10" s="713">
        <v>0</v>
      </c>
      <c r="CH10" s="543">
        <v>0</v>
      </c>
    </row>
    <row r="11" spans="1:86" s="23" customFormat="1">
      <c r="B11" s="1502" t="s">
        <v>1777</v>
      </c>
      <c r="C11" s="1497"/>
      <c r="D11" s="518" t="s">
        <v>1983</v>
      </c>
      <c r="E11" s="711" t="s">
        <v>19</v>
      </c>
      <c r="F11" s="519" t="s">
        <v>15</v>
      </c>
      <c r="G11" s="519" t="s">
        <v>16</v>
      </c>
      <c r="H11" s="519" t="s">
        <v>17</v>
      </c>
      <c r="I11" s="521"/>
      <c r="J11" s="530">
        <v>570565</v>
      </c>
      <c r="K11" s="521"/>
      <c r="L11" s="514"/>
      <c r="M11" s="530">
        <v>73162</v>
      </c>
      <c r="N11" s="766">
        <v>79371</v>
      </c>
      <c r="O11" s="776">
        <v>0</v>
      </c>
      <c r="P11" s="514">
        <v>0</v>
      </c>
      <c r="Q11" s="514">
        <v>68589</v>
      </c>
      <c r="R11" s="514">
        <v>0</v>
      </c>
      <c r="S11" s="514">
        <v>68589</v>
      </c>
      <c r="T11" s="712">
        <v>-0.1358430661072684</v>
      </c>
      <c r="U11" s="514"/>
      <c r="V11" s="520">
        <v>68589</v>
      </c>
      <c r="W11" s="713">
        <v>0</v>
      </c>
      <c r="X11" s="713">
        <v>0</v>
      </c>
      <c r="Y11" s="713">
        <v>0</v>
      </c>
      <c r="Z11" s="713">
        <v>0</v>
      </c>
      <c r="AA11" s="713">
        <v>0</v>
      </c>
      <c r="AB11" s="713">
        <v>0</v>
      </c>
      <c r="AC11" s="713">
        <v>0</v>
      </c>
      <c r="AD11" s="713">
        <v>0</v>
      </c>
      <c r="AE11" s="713">
        <v>0</v>
      </c>
      <c r="AF11" s="543">
        <v>0</v>
      </c>
      <c r="AG11" s="776">
        <v>0</v>
      </c>
      <c r="AH11" s="514">
        <v>0</v>
      </c>
      <c r="AI11" s="514">
        <v>0</v>
      </c>
      <c r="AJ11" s="514">
        <v>0</v>
      </c>
      <c r="AK11" s="514">
        <v>0</v>
      </c>
      <c r="AL11" s="712">
        <v>-1</v>
      </c>
      <c r="AM11" s="514"/>
      <c r="AN11" s="520">
        <v>0</v>
      </c>
      <c r="AO11" s="713">
        <v>0</v>
      </c>
      <c r="AP11" s="713">
        <v>0</v>
      </c>
      <c r="AQ11" s="713">
        <v>0</v>
      </c>
      <c r="AR11" s="713">
        <v>0</v>
      </c>
      <c r="AS11" s="713">
        <v>0</v>
      </c>
      <c r="AT11" s="713">
        <v>0</v>
      </c>
      <c r="AU11" s="713">
        <v>0</v>
      </c>
      <c r="AV11" s="713">
        <v>0</v>
      </c>
      <c r="AW11" s="713">
        <v>0</v>
      </c>
      <c r="AX11" s="543">
        <v>0</v>
      </c>
      <c r="AY11" s="776">
        <v>0</v>
      </c>
      <c r="AZ11" s="514">
        <v>0</v>
      </c>
      <c r="BA11" s="514">
        <v>0</v>
      </c>
      <c r="BB11" s="514">
        <v>0</v>
      </c>
      <c r="BC11" s="514">
        <v>0</v>
      </c>
      <c r="BD11" s="712" t="s">
        <v>673</v>
      </c>
      <c r="BE11" s="514"/>
      <c r="BF11" s="520">
        <v>0</v>
      </c>
      <c r="BG11" s="713">
        <v>0</v>
      </c>
      <c r="BH11" s="713">
        <v>0</v>
      </c>
      <c r="BI11" s="713">
        <v>0</v>
      </c>
      <c r="BJ11" s="713">
        <v>0</v>
      </c>
      <c r="BK11" s="713">
        <v>0</v>
      </c>
      <c r="BL11" s="713">
        <v>0</v>
      </c>
      <c r="BM11" s="713">
        <v>0</v>
      </c>
      <c r="BN11" s="713">
        <v>0</v>
      </c>
      <c r="BO11" s="713">
        <v>0</v>
      </c>
      <c r="BP11" s="543">
        <v>0</v>
      </c>
      <c r="BQ11" s="776">
        <v>0</v>
      </c>
      <c r="BR11" s="514">
        <v>0</v>
      </c>
      <c r="BS11" s="514">
        <v>0</v>
      </c>
      <c r="BT11" s="514">
        <v>0</v>
      </c>
      <c r="BU11" s="514">
        <v>0</v>
      </c>
      <c r="BV11" s="712" t="s">
        <v>673</v>
      </c>
      <c r="BW11" s="514"/>
      <c r="BX11" s="520">
        <v>0</v>
      </c>
      <c r="BY11" s="713">
        <v>0</v>
      </c>
      <c r="BZ11" s="713">
        <v>0</v>
      </c>
      <c r="CA11" s="713">
        <v>0</v>
      </c>
      <c r="CB11" s="713">
        <v>0</v>
      </c>
      <c r="CC11" s="713">
        <v>0</v>
      </c>
      <c r="CD11" s="713">
        <v>0</v>
      </c>
      <c r="CE11" s="713">
        <v>0</v>
      </c>
      <c r="CF11" s="713">
        <v>0</v>
      </c>
      <c r="CG11" s="713">
        <v>0</v>
      </c>
      <c r="CH11" s="543">
        <v>0</v>
      </c>
    </row>
    <row r="12" spans="1:86" s="23" customFormat="1">
      <c r="B12" s="1502" t="s">
        <v>1778</v>
      </c>
      <c r="C12" s="1497"/>
      <c r="D12" s="518" t="s">
        <v>1984</v>
      </c>
      <c r="E12" s="711" t="s">
        <v>19</v>
      </c>
      <c r="F12" s="519" t="s">
        <v>15</v>
      </c>
      <c r="G12" s="519" t="s">
        <v>16</v>
      </c>
      <c r="H12" s="519" t="s">
        <v>17</v>
      </c>
      <c r="I12" s="521"/>
      <c r="J12" s="530">
        <v>3010901</v>
      </c>
      <c r="K12" s="521"/>
      <c r="L12" s="514"/>
      <c r="M12" s="530">
        <v>15265977</v>
      </c>
      <c r="N12" s="766">
        <v>15124543</v>
      </c>
      <c r="O12" s="776">
        <v>0</v>
      </c>
      <c r="P12" s="514">
        <v>12000</v>
      </c>
      <c r="Q12" s="514">
        <v>353905</v>
      </c>
      <c r="R12" s="514">
        <v>13727048</v>
      </c>
      <c r="S12" s="514">
        <v>14092953</v>
      </c>
      <c r="T12" s="712">
        <v>-6.8206358367323888E-2</v>
      </c>
      <c r="U12" s="514"/>
      <c r="V12" s="520">
        <v>14092953</v>
      </c>
      <c r="W12" s="713">
        <v>12648712.558799999</v>
      </c>
      <c r="X12" s="713">
        <v>8527.5769737199989</v>
      </c>
      <c r="Y12" s="713">
        <v>727451.76040000014</v>
      </c>
      <c r="Z12" s="713">
        <v>2507.0971537661308</v>
      </c>
      <c r="AA12" s="713">
        <v>4255.5927983399997</v>
      </c>
      <c r="AB12" s="713">
        <v>144286716.15856004</v>
      </c>
      <c r="AC12" s="713">
        <v>11422795.761999998</v>
      </c>
      <c r="AD12" s="713">
        <v>35684.974149329828</v>
      </c>
      <c r="AE12" s="713">
        <v>66823.355207700006</v>
      </c>
      <c r="AF12" s="543">
        <v>66823.355207700006</v>
      </c>
      <c r="AG12" s="776">
        <v>0</v>
      </c>
      <c r="AH12" s="514">
        <v>12000</v>
      </c>
      <c r="AI12" s="514">
        <v>360956</v>
      </c>
      <c r="AJ12" s="514">
        <v>13727048</v>
      </c>
      <c r="AK12" s="514">
        <v>14100004</v>
      </c>
      <c r="AL12" s="712">
        <v>5.0032097602255537E-4</v>
      </c>
      <c r="AM12" s="514"/>
      <c r="AN12" s="520">
        <v>14100004</v>
      </c>
      <c r="AO12" s="713">
        <v>12648712.558799997</v>
      </c>
      <c r="AP12" s="713">
        <v>8527.5769737200026</v>
      </c>
      <c r="AQ12" s="713">
        <v>727451.76040000003</v>
      </c>
      <c r="AR12" s="713">
        <v>2899.1459124194962</v>
      </c>
      <c r="AS12" s="713">
        <v>4255.5927983400006</v>
      </c>
      <c r="AT12" s="713">
        <v>144286716.1585601</v>
      </c>
      <c r="AU12" s="713">
        <v>11422795.761999998</v>
      </c>
      <c r="AV12" s="713">
        <v>36544.420369874155</v>
      </c>
      <c r="AW12" s="713">
        <v>66823.355207699991</v>
      </c>
      <c r="AX12" s="543">
        <v>66823.355207699991</v>
      </c>
      <c r="AY12" s="776">
        <v>0</v>
      </c>
      <c r="AZ12" s="514">
        <v>12000</v>
      </c>
      <c r="BA12" s="514">
        <v>375459</v>
      </c>
      <c r="BB12" s="514">
        <v>13727048</v>
      </c>
      <c r="BC12" s="514">
        <v>14114507</v>
      </c>
      <c r="BD12" s="712">
        <v>1.0285812684875835E-3</v>
      </c>
      <c r="BE12" s="514"/>
      <c r="BF12" s="520">
        <v>14114507</v>
      </c>
      <c r="BG12" s="713">
        <v>12648712.558799999</v>
      </c>
      <c r="BH12" s="713">
        <v>8527.5769737199989</v>
      </c>
      <c r="BI12" s="713">
        <v>727451.76040000003</v>
      </c>
      <c r="BJ12" s="713">
        <v>3017.4813632648975</v>
      </c>
      <c r="BK12" s="713">
        <v>4255.5927983400006</v>
      </c>
      <c r="BL12" s="713">
        <v>144286716.15856007</v>
      </c>
      <c r="BM12" s="713">
        <v>11422795.761999998</v>
      </c>
      <c r="BN12" s="713">
        <v>37069.526388412203</v>
      </c>
      <c r="BO12" s="713">
        <v>66823.355207699991</v>
      </c>
      <c r="BP12" s="543">
        <v>66823.355207699991</v>
      </c>
      <c r="BQ12" s="776">
        <v>0</v>
      </c>
      <c r="BR12" s="514">
        <v>12000</v>
      </c>
      <c r="BS12" s="514">
        <v>386721</v>
      </c>
      <c r="BT12" s="514">
        <v>13727048</v>
      </c>
      <c r="BU12" s="514">
        <v>14125769</v>
      </c>
      <c r="BV12" s="712">
        <v>7.979024701323255E-4</v>
      </c>
      <c r="BW12" s="514"/>
      <c r="BX12" s="520">
        <v>14125769</v>
      </c>
      <c r="BY12" s="713">
        <v>12648712.558799999</v>
      </c>
      <c r="BZ12" s="713">
        <v>8527.5769737200008</v>
      </c>
      <c r="CA12" s="713">
        <v>727451.76040000003</v>
      </c>
      <c r="CB12" s="713">
        <v>3252.8179430307082</v>
      </c>
      <c r="CC12" s="713">
        <v>4255.5927983400006</v>
      </c>
      <c r="CD12" s="713">
        <v>144286716.15856004</v>
      </c>
      <c r="CE12" s="713">
        <v>11422795.761999998</v>
      </c>
      <c r="CF12" s="713">
        <v>37565.785403528593</v>
      </c>
      <c r="CG12" s="713">
        <v>66823.355207699991</v>
      </c>
      <c r="CH12" s="543">
        <v>66823.355207699991</v>
      </c>
    </row>
    <row r="13" spans="1:86" s="515" customFormat="1">
      <c r="B13" s="1503" t="s">
        <v>1779</v>
      </c>
      <c r="C13" s="1496"/>
      <c r="D13" s="516" t="s">
        <v>1780</v>
      </c>
      <c r="E13" s="517"/>
      <c r="F13" s="517"/>
      <c r="G13" s="517"/>
      <c r="H13" s="517"/>
      <c r="I13" s="528">
        <v>0</v>
      </c>
      <c r="J13" s="528">
        <v>8977479</v>
      </c>
      <c r="K13" s="528">
        <v>0</v>
      </c>
      <c r="L13" s="528">
        <v>0</v>
      </c>
      <c r="M13" s="528">
        <v>1222907</v>
      </c>
      <c r="N13" s="767">
        <v>1200185</v>
      </c>
      <c r="O13" s="777">
        <v>0</v>
      </c>
      <c r="P13" s="528">
        <v>30000</v>
      </c>
      <c r="Q13" s="528">
        <v>1673005</v>
      </c>
      <c r="R13" s="528">
        <v>90000</v>
      </c>
      <c r="S13" s="528">
        <v>1793005</v>
      </c>
      <c r="T13" s="540">
        <v>0.49394051750355156</v>
      </c>
      <c r="U13" s="528">
        <v>0</v>
      </c>
      <c r="V13" s="528">
        <v>1793005</v>
      </c>
      <c r="W13" s="542">
        <v>4500000</v>
      </c>
      <c r="X13" s="542">
        <v>597</v>
      </c>
      <c r="Y13" s="542">
        <v>0</v>
      </c>
      <c r="Z13" s="542">
        <v>658.51317602419704</v>
      </c>
      <c r="AA13" s="542">
        <v>0</v>
      </c>
      <c r="AB13" s="542">
        <v>22500000</v>
      </c>
      <c r="AC13" s="542">
        <v>0</v>
      </c>
      <c r="AD13" s="542">
        <v>3881.85903539337</v>
      </c>
      <c r="AE13" s="542">
        <v>0</v>
      </c>
      <c r="AF13" s="563">
        <v>0</v>
      </c>
      <c r="AG13" s="777">
        <v>0</v>
      </c>
      <c r="AH13" s="528">
        <v>30000</v>
      </c>
      <c r="AI13" s="528">
        <v>2360616</v>
      </c>
      <c r="AJ13" s="528">
        <v>180000</v>
      </c>
      <c r="AK13" s="528">
        <v>2570616</v>
      </c>
      <c r="AL13" s="540">
        <v>0.43369148440746119</v>
      </c>
      <c r="AM13" s="528">
        <v>0</v>
      </c>
      <c r="AN13" s="528">
        <v>2570616</v>
      </c>
      <c r="AO13" s="542">
        <v>9000000</v>
      </c>
      <c r="AP13" s="542">
        <v>1194</v>
      </c>
      <c r="AQ13" s="542">
        <v>0</v>
      </c>
      <c r="AR13" s="542">
        <v>1470.9733853769401</v>
      </c>
      <c r="AS13" s="542">
        <v>0</v>
      </c>
      <c r="AT13" s="542">
        <v>45000000</v>
      </c>
      <c r="AU13" s="542">
        <v>0</v>
      </c>
      <c r="AV13" s="542">
        <v>8028.8176881443496</v>
      </c>
      <c r="AW13" s="542">
        <v>0</v>
      </c>
      <c r="AX13" s="563">
        <v>0</v>
      </c>
      <c r="AY13" s="777">
        <v>0</v>
      </c>
      <c r="AZ13" s="528">
        <v>30000</v>
      </c>
      <c r="BA13" s="528">
        <v>2809105</v>
      </c>
      <c r="BB13" s="528">
        <v>221580</v>
      </c>
      <c r="BC13" s="528">
        <v>3060685</v>
      </c>
      <c r="BD13" s="540">
        <v>0.19064263196058842</v>
      </c>
      <c r="BE13" s="528">
        <v>0</v>
      </c>
      <c r="BF13" s="528">
        <v>3060685</v>
      </c>
      <c r="BG13" s="542">
        <v>11079000</v>
      </c>
      <c r="BH13" s="542">
        <v>1470</v>
      </c>
      <c r="BI13" s="542">
        <v>0</v>
      </c>
      <c r="BJ13" s="542">
        <v>1931.27533656896</v>
      </c>
      <c r="BK13" s="542">
        <v>0</v>
      </c>
      <c r="BL13" s="542">
        <v>55395000</v>
      </c>
      <c r="BM13" s="542">
        <v>0</v>
      </c>
      <c r="BN13" s="542">
        <v>10064.010200168501</v>
      </c>
      <c r="BO13" s="542">
        <v>0</v>
      </c>
      <c r="BP13" s="563">
        <v>0</v>
      </c>
      <c r="BQ13" s="777">
        <v>0</v>
      </c>
      <c r="BR13" s="528">
        <v>30000</v>
      </c>
      <c r="BS13" s="528">
        <v>3233717</v>
      </c>
      <c r="BT13" s="528">
        <v>250686</v>
      </c>
      <c r="BU13" s="528">
        <v>3514403</v>
      </c>
      <c r="BV13" s="540">
        <v>0.14824067161436083</v>
      </c>
      <c r="BW13" s="528">
        <v>0</v>
      </c>
      <c r="BX13" s="528">
        <v>3514403</v>
      </c>
      <c r="BY13" s="542">
        <v>12465000</v>
      </c>
      <c r="BZ13" s="542">
        <v>1654</v>
      </c>
      <c r="CA13" s="542">
        <v>0</v>
      </c>
      <c r="CB13" s="542">
        <v>2281.21953222913</v>
      </c>
      <c r="CC13" s="542">
        <v>0</v>
      </c>
      <c r="CD13" s="542">
        <v>62325000</v>
      </c>
      <c r="CE13" s="542">
        <v>0</v>
      </c>
      <c r="CF13" s="542">
        <v>11540.7089316539</v>
      </c>
      <c r="CG13" s="542">
        <v>0</v>
      </c>
      <c r="CH13" s="563">
        <v>0</v>
      </c>
    </row>
    <row r="14" spans="1:86" s="23" customFormat="1">
      <c r="B14" s="1502" t="s">
        <v>1781</v>
      </c>
      <c r="C14" s="1497"/>
      <c r="D14" s="518" t="s">
        <v>1985</v>
      </c>
      <c r="E14" s="519" t="s">
        <v>14</v>
      </c>
      <c r="F14" s="519" t="s">
        <v>15</v>
      </c>
      <c r="G14" s="519" t="s">
        <v>21</v>
      </c>
      <c r="H14" s="519" t="s">
        <v>22</v>
      </c>
      <c r="I14" s="521"/>
      <c r="J14" s="530">
        <v>662910</v>
      </c>
      <c r="K14" s="521"/>
      <c r="L14" s="514"/>
      <c r="M14" s="530">
        <v>668852</v>
      </c>
      <c r="N14" s="766">
        <v>676417</v>
      </c>
      <c r="O14" s="776">
        <v>0</v>
      </c>
      <c r="P14" s="514">
        <v>30000</v>
      </c>
      <c r="Q14" s="514">
        <v>598840</v>
      </c>
      <c r="R14" s="514">
        <v>0</v>
      </c>
      <c r="S14" s="514">
        <v>628840</v>
      </c>
      <c r="T14" s="712">
        <v>-7.0336789288264492E-2</v>
      </c>
      <c r="U14" s="514"/>
      <c r="V14" s="520">
        <v>628840</v>
      </c>
      <c r="W14" s="713">
        <v>0</v>
      </c>
      <c r="X14" s="713">
        <v>0</v>
      </c>
      <c r="Y14" s="713">
        <v>0</v>
      </c>
      <c r="Z14" s="713">
        <v>0</v>
      </c>
      <c r="AA14" s="713">
        <v>0</v>
      </c>
      <c r="AB14" s="713">
        <v>0</v>
      </c>
      <c r="AC14" s="713">
        <v>0</v>
      </c>
      <c r="AD14" s="713">
        <v>0</v>
      </c>
      <c r="AE14" s="713">
        <v>0</v>
      </c>
      <c r="AF14" s="543">
        <v>0</v>
      </c>
      <c r="AG14" s="776">
        <v>0</v>
      </c>
      <c r="AH14" s="514">
        <v>30000</v>
      </c>
      <c r="AI14" s="514">
        <v>614556</v>
      </c>
      <c r="AJ14" s="514">
        <v>0</v>
      </c>
      <c r="AK14" s="514">
        <v>644556</v>
      </c>
      <c r="AL14" s="712">
        <v>2.4992048851854208E-2</v>
      </c>
      <c r="AM14" s="514"/>
      <c r="AN14" s="520">
        <v>644556</v>
      </c>
      <c r="AO14" s="713">
        <v>0</v>
      </c>
      <c r="AP14" s="713">
        <v>0</v>
      </c>
      <c r="AQ14" s="713">
        <v>0</v>
      </c>
      <c r="AR14" s="713">
        <v>0</v>
      </c>
      <c r="AS14" s="713">
        <v>0</v>
      </c>
      <c r="AT14" s="713">
        <v>0</v>
      </c>
      <c r="AU14" s="713">
        <v>0</v>
      </c>
      <c r="AV14" s="713">
        <v>0</v>
      </c>
      <c r="AW14" s="713">
        <v>0</v>
      </c>
      <c r="AX14" s="543">
        <v>0</v>
      </c>
      <c r="AY14" s="776">
        <v>0</v>
      </c>
      <c r="AZ14" s="514">
        <v>30000</v>
      </c>
      <c r="BA14" s="514">
        <v>630743</v>
      </c>
      <c r="BB14" s="514">
        <v>0</v>
      </c>
      <c r="BC14" s="514">
        <v>660743</v>
      </c>
      <c r="BD14" s="712">
        <v>2.51134114025779E-2</v>
      </c>
      <c r="BE14" s="514"/>
      <c r="BF14" s="520">
        <v>660743</v>
      </c>
      <c r="BG14" s="713">
        <v>0</v>
      </c>
      <c r="BH14" s="713">
        <v>0</v>
      </c>
      <c r="BI14" s="713">
        <v>0</v>
      </c>
      <c r="BJ14" s="713">
        <v>0</v>
      </c>
      <c r="BK14" s="713">
        <v>0</v>
      </c>
      <c r="BL14" s="713">
        <v>0</v>
      </c>
      <c r="BM14" s="713">
        <v>0</v>
      </c>
      <c r="BN14" s="713">
        <v>0</v>
      </c>
      <c r="BO14" s="713">
        <v>0</v>
      </c>
      <c r="BP14" s="543">
        <v>0</v>
      </c>
      <c r="BQ14" s="776">
        <v>0</v>
      </c>
      <c r="BR14" s="514">
        <v>30000</v>
      </c>
      <c r="BS14" s="514">
        <v>647414</v>
      </c>
      <c r="BT14" s="514">
        <v>0</v>
      </c>
      <c r="BU14" s="514">
        <v>677414</v>
      </c>
      <c r="BV14" s="712">
        <v>2.5230687271753163E-2</v>
      </c>
      <c r="BW14" s="514"/>
      <c r="BX14" s="520">
        <v>677414</v>
      </c>
      <c r="BY14" s="713">
        <v>0</v>
      </c>
      <c r="BZ14" s="713">
        <v>0</v>
      </c>
      <c r="CA14" s="713">
        <v>0</v>
      </c>
      <c r="CB14" s="713">
        <v>0</v>
      </c>
      <c r="CC14" s="713">
        <v>0</v>
      </c>
      <c r="CD14" s="713">
        <v>0</v>
      </c>
      <c r="CE14" s="713">
        <v>0</v>
      </c>
      <c r="CF14" s="713">
        <v>0</v>
      </c>
      <c r="CG14" s="713">
        <v>0</v>
      </c>
      <c r="CH14" s="543">
        <v>0</v>
      </c>
    </row>
    <row r="15" spans="1:86" s="23" customFormat="1">
      <c r="B15" s="1502" t="s">
        <v>1898</v>
      </c>
      <c r="C15" s="1497" t="s">
        <v>1898</v>
      </c>
      <c r="D15" s="535" t="s">
        <v>1946</v>
      </c>
      <c r="E15" s="711" t="s">
        <v>19</v>
      </c>
      <c r="F15" s="519" t="s">
        <v>15</v>
      </c>
      <c r="G15" s="519" t="s">
        <v>21</v>
      </c>
      <c r="H15" s="519" t="s">
        <v>17</v>
      </c>
      <c r="I15" s="521"/>
      <c r="J15" s="530">
        <v>4576768</v>
      </c>
      <c r="K15" s="521"/>
      <c r="L15" s="514"/>
      <c r="M15" s="530">
        <v>277188</v>
      </c>
      <c r="N15" s="766">
        <v>271048</v>
      </c>
      <c r="O15" s="776">
        <v>0</v>
      </c>
      <c r="P15" s="514">
        <v>0</v>
      </c>
      <c r="Q15" s="514">
        <v>0</v>
      </c>
      <c r="R15" s="514">
        <v>0</v>
      </c>
      <c r="S15" s="514">
        <v>0</v>
      </c>
      <c r="T15" s="712">
        <v>-1</v>
      </c>
      <c r="U15" s="514"/>
      <c r="V15" s="520">
        <v>0</v>
      </c>
      <c r="W15" s="713">
        <v>0</v>
      </c>
      <c r="X15" s="713">
        <v>0</v>
      </c>
      <c r="Y15" s="713">
        <v>0</v>
      </c>
      <c r="Z15" s="713">
        <v>0</v>
      </c>
      <c r="AA15" s="713">
        <v>0</v>
      </c>
      <c r="AB15" s="713">
        <v>0</v>
      </c>
      <c r="AC15" s="713">
        <v>0</v>
      </c>
      <c r="AD15" s="713">
        <v>0</v>
      </c>
      <c r="AE15" s="713">
        <v>0</v>
      </c>
      <c r="AF15" s="543">
        <v>0</v>
      </c>
      <c r="AG15" s="776">
        <v>0</v>
      </c>
      <c r="AH15" s="514">
        <v>0</v>
      </c>
      <c r="AI15" s="514">
        <v>0</v>
      </c>
      <c r="AJ15" s="514">
        <v>0</v>
      </c>
      <c r="AK15" s="514">
        <v>0</v>
      </c>
      <c r="AL15" s="712" t="s">
        <v>673</v>
      </c>
      <c r="AM15" s="514"/>
      <c r="AN15" s="520">
        <v>0</v>
      </c>
      <c r="AO15" s="713">
        <v>0</v>
      </c>
      <c r="AP15" s="713">
        <v>0</v>
      </c>
      <c r="AQ15" s="713">
        <v>0</v>
      </c>
      <c r="AR15" s="713">
        <v>0</v>
      </c>
      <c r="AS15" s="713">
        <v>0</v>
      </c>
      <c r="AT15" s="713">
        <v>0</v>
      </c>
      <c r="AU15" s="713">
        <v>0</v>
      </c>
      <c r="AV15" s="713">
        <v>0</v>
      </c>
      <c r="AW15" s="713">
        <v>0</v>
      </c>
      <c r="AX15" s="543">
        <v>0</v>
      </c>
      <c r="AY15" s="776">
        <v>0</v>
      </c>
      <c r="AZ15" s="514">
        <v>0</v>
      </c>
      <c r="BA15" s="514">
        <v>0</v>
      </c>
      <c r="BB15" s="514">
        <v>0</v>
      </c>
      <c r="BC15" s="514">
        <v>0</v>
      </c>
      <c r="BD15" s="712" t="s">
        <v>673</v>
      </c>
      <c r="BE15" s="514"/>
      <c r="BF15" s="520">
        <v>0</v>
      </c>
      <c r="BG15" s="713">
        <v>0</v>
      </c>
      <c r="BH15" s="713">
        <v>0</v>
      </c>
      <c r="BI15" s="713">
        <v>0</v>
      </c>
      <c r="BJ15" s="713">
        <v>0</v>
      </c>
      <c r="BK15" s="713">
        <v>0</v>
      </c>
      <c r="BL15" s="713">
        <v>0</v>
      </c>
      <c r="BM15" s="713">
        <v>0</v>
      </c>
      <c r="BN15" s="713">
        <v>0</v>
      </c>
      <c r="BO15" s="713">
        <v>0</v>
      </c>
      <c r="BP15" s="543">
        <v>0</v>
      </c>
      <c r="BQ15" s="776">
        <v>0</v>
      </c>
      <c r="BR15" s="514">
        <v>0</v>
      </c>
      <c r="BS15" s="514">
        <v>0</v>
      </c>
      <c r="BT15" s="514">
        <v>0</v>
      </c>
      <c r="BU15" s="514">
        <v>0</v>
      </c>
      <c r="BV15" s="712" t="s">
        <v>673</v>
      </c>
      <c r="BW15" s="514"/>
      <c r="BX15" s="520">
        <v>0</v>
      </c>
      <c r="BY15" s="713">
        <v>0</v>
      </c>
      <c r="BZ15" s="713">
        <v>0</v>
      </c>
      <c r="CA15" s="713">
        <v>0</v>
      </c>
      <c r="CB15" s="713">
        <v>0</v>
      </c>
      <c r="CC15" s="713">
        <v>0</v>
      </c>
      <c r="CD15" s="713">
        <v>0</v>
      </c>
      <c r="CE15" s="713">
        <v>0</v>
      </c>
      <c r="CF15" s="713">
        <v>0</v>
      </c>
      <c r="CG15" s="713">
        <v>0</v>
      </c>
      <c r="CH15" s="543">
        <v>0</v>
      </c>
    </row>
    <row r="16" spans="1:86" s="23" customFormat="1">
      <c r="B16" s="1502" t="s">
        <v>1899</v>
      </c>
      <c r="C16" s="1497" t="s">
        <v>1899</v>
      </c>
      <c r="D16" s="535" t="s">
        <v>1947</v>
      </c>
      <c r="E16" s="711" t="s">
        <v>19</v>
      </c>
      <c r="F16" s="519" t="s">
        <v>15</v>
      </c>
      <c r="G16" s="519" t="s">
        <v>21</v>
      </c>
      <c r="H16" s="519" t="s">
        <v>17</v>
      </c>
      <c r="I16" s="521"/>
      <c r="J16" s="530">
        <v>802733</v>
      </c>
      <c r="K16" s="521"/>
      <c r="L16" s="514"/>
      <c r="M16" s="530">
        <v>0</v>
      </c>
      <c r="N16" s="766">
        <v>0</v>
      </c>
      <c r="O16" s="776">
        <v>0</v>
      </c>
      <c r="P16" s="514">
        <v>0</v>
      </c>
      <c r="Q16" s="514">
        <v>0</v>
      </c>
      <c r="R16" s="514">
        <v>0</v>
      </c>
      <c r="S16" s="514">
        <v>0</v>
      </c>
      <c r="T16" s="712" t="s">
        <v>673</v>
      </c>
      <c r="U16" s="514"/>
      <c r="V16" s="520">
        <v>0</v>
      </c>
      <c r="W16" s="713">
        <v>0</v>
      </c>
      <c r="X16" s="713">
        <v>0</v>
      </c>
      <c r="Y16" s="713">
        <v>0</v>
      </c>
      <c r="Z16" s="713">
        <v>0</v>
      </c>
      <c r="AA16" s="713">
        <v>0</v>
      </c>
      <c r="AB16" s="713">
        <v>0</v>
      </c>
      <c r="AC16" s="713">
        <v>0</v>
      </c>
      <c r="AD16" s="713">
        <v>0</v>
      </c>
      <c r="AE16" s="713">
        <v>0</v>
      </c>
      <c r="AF16" s="543">
        <v>0</v>
      </c>
      <c r="AG16" s="776">
        <v>0</v>
      </c>
      <c r="AH16" s="514">
        <v>0</v>
      </c>
      <c r="AI16" s="514">
        <v>0</v>
      </c>
      <c r="AJ16" s="514">
        <v>0</v>
      </c>
      <c r="AK16" s="514">
        <v>0</v>
      </c>
      <c r="AL16" s="712" t="s">
        <v>673</v>
      </c>
      <c r="AM16" s="514"/>
      <c r="AN16" s="520">
        <v>0</v>
      </c>
      <c r="AO16" s="713">
        <v>0</v>
      </c>
      <c r="AP16" s="713">
        <v>0</v>
      </c>
      <c r="AQ16" s="713">
        <v>0</v>
      </c>
      <c r="AR16" s="713">
        <v>0</v>
      </c>
      <c r="AS16" s="713">
        <v>0</v>
      </c>
      <c r="AT16" s="713">
        <v>0</v>
      </c>
      <c r="AU16" s="713">
        <v>0</v>
      </c>
      <c r="AV16" s="713">
        <v>0</v>
      </c>
      <c r="AW16" s="713">
        <v>0</v>
      </c>
      <c r="AX16" s="543">
        <v>0</v>
      </c>
      <c r="AY16" s="776">
        <v>0</v>
      </c>
      <c r="AZ16" s="514">
        <v>0</v>
      </c>
      <c r="BA16" s="514">
        <v>0</v>
      </c>
      <c r="BB16" s="514">
        <v>0</v>
      </c>
      <c r="BC16" s="514">
        <v>0</v>
      </c>
      <c r="BD16" s="712" t="s">
        <v>673</v>
      </c>
      <c r="BE16" s="514"/>
      <c r="BF16" s="520">
        <v>0</v>
      </c>
      <c r="BG16" s="713">
        <v>0</v>
      </c>
      <c r="BH16" s="713">
        <v>0</v>
      </c>
      <c r="BI16" s="713">
        <v>0</v>
      </c>
      <c r="BJ16" s="713">
        <v>0</v>
      </c>
      <c r="BK16" s="713">
        <v>0</v>
      </c>
      <c r="BL16" s="713">
        <v>0</v>
      </c>
      <c r="BM16" s="713">
        <v>0</v>
      </c>
      <c r="BN16" s="713">
        <v>0</v>
      </c>
      <c r="BO16" s="713">
        <v>0</v>
      </c>
      <c r="BP16" s="543">
        <v>0</v>
      </c>
      <c r="BQ16" s="776">
        <v>0</v>
      </c>
      <c r="BR16" s="514">
        <v>0</v>
      </c>
      <c r="BS16" s="514">
        <v>0</v>
      </c>
      <c r="BT16" s="514">
        <v>0</v>
      </c>
      <c r="BU16" s="514">
        <v>0</v>
      </c>
      <c r="BV16" s="712" t="s">
        <v>673</v>
      </c>
      <c r="BW16" s="514"/>
      <c r="BX16" s="520">
        <v>0</v>
      </c>
      <c r="BY16" s="713">
        <v>0</v>
      </c>
      <c r="BZ16" s="713">
        <v>0</v>
      </c>
      <c r="CA16" s="713">
        <v>0</v>
      </c>
      <c r="CB16" s="713">
        <v>0</v>
      </c>
      <c r="CC16" s="713">
        <v>0</v>
      </c>
      <c r="CD16" s="713">
        <v>0</v>
      </c>
      <c r="CE16" s="713">
        <v>0</v>
      </c>
      <c r="CF16" s="713">
        <v>0</v>
      </c>
      <c r="CG16" s="713">
        <v>0</v>
      </c>
      <c r="CH16" s="543">
        <v>0</v>
      </c>
    </row>
    <row r="17" spans="2:86" s="23" customFormat="1">
      <c r="B17" s="1502" t="s">
        <v>1901</v>
      </c>
      <c r="C17" s="1497" t="s">
        <v>1901</v>
      </c>
      <c r="D17" s="535" t="s">
        <v>1948</v>
      </c>
      <c r="E17" s="711" t="s">
        <v>19</v>
      </c>
      <c r="F17" s="519" t="s">
        <v>15</v>
      </c>
      <c r="G17" s="519" t="s">
        <v>21</v>
      </c>
      <c r="H17" s="519" t="s">
        <v>17</v>
      </c>
      <c r="I17" s="521"/>
      <c r="J17" s="530">
        <v>1330428</v>
      </c>
      <c r="K17" s="521"/>
      <c r="L17" s="514"/>
      <c r="M17" s="530">
        <v>0</v>
      </c>
      <c r="N17" s="766">
        <v>0</v>
      </c>
      <c r="O17" s="776">
        <v>0</v>
      </c>
      <c r="P17" s="514">
        <v>0</v>
      </c>
      <c r="Q17" s="514">
        <v>0</v>
      </c>
      <c r="R17" s="514">
        <v>0</v>
      </c>
      <c r="S17" s="514">
        <v>0</v>
      </c>
      <c r="T17" s="712" t="s">
        <v>673</v>
      </c>
      <c r="U17" s="514"/>
      <c r="V17" s="520">
        <v>0</v>
      </c>
      <c r="W17" s="713">
        <v>0</v>
      </c>
      <c r="X17" s="713">
        <v>0</v>
      </c>
      <c r="Y17" s="713">
        <v>0</v>
      </c>
      <c r="Z17" s="713">
        <v>0</v>
      </c>
      <c r="AA17" s="713">
        <v>0</v>
      </c>
      <c r="AB17" s="713">
        <v>0</v>
      </c>
      <c r="AC17" s="713">
        <v>0</v>
      </c>
      <c r="AD17" s="713">
        <v>0</v>
      </c>
      <c r="AE17" s="713">
        <v>0</v>
      </c>
      <c r="AF17" s="543">
        <v>0</v>
      </c>
      <c r="AG17" s="776">
        <v>0</v>
      </c>
      <c r="AH17" s="514">
        <v>0</v>
      </c>
      <c r="AI17" s="514">
        <v>0</v>
      </c>
      <c r="AJ17" s="514">
        <v>0</v>
      </c>
      <c r="AK17" s="514">
        <v>0</v>
      </c>
      <c r="AL17" s="712" t="s">
        <v>673</v>
      </c>
      <c r="AM17" s="514"/>
      <c r="AN17" s="520">
        <v>0</v>
      </c>
      <c r="AO17" s="713">
        <v>0</v>
      </c>
      <c r="AP17" s="713">
        <v>0</v>
      </c>
      <c r="AQ17" s="713">
        <v>0</v>
      </c>
      <c r="AR17" s="713">
        <v>0</v>
      </c>
      <c r="AS17" s="713">
        <v>0</v>
      </c>
      <c r="AT17" s="713">
        <v>0</v>
      </c>
      <c r="AU17" s="713">
        <v>0</v>
      </c>
      <c r="AV17" s="713">
        <v>0</v>
      </c>
      <c r="AW17" s="713">
        <v>0</v>
      </c>
      <c r="AX17" s="543">
        <v>0</v>
      </c>
      <c r="AY17" s="776">
        <v>0</v>
      </c>
      <c r="AZ17" s="514">
        <v>0</v>
      </c>
      <c r="BA17" s="514">
        <v>0</v>
      </c>
      <c r="BB17" s="514">
        <v>0</v>
      </c>
      <c r="BC17" s="514">
        <v>0</v>
      </c>
      <c r="BD17" s="712" t="s">
        <v>673</v>
      </c>
      <c r="BE17" s="514"/>
      <c r="BF17" s="520">
        <v>0</v>
      </c>
      <c r="BG17" s="713">
        <v>0</v>
      </c>
      <c r="BH17" s="713">
        <v>0</v>
      </c>
      <c r="BI17" s="713">
        <v>0</v>
      </c>
      <c r="BJ17" s="713">
        <v>0</v>
      </c>
      <c r="BK17" s="713">
        <v>0</v>
      </c>
      <c r="BL17" s="713">
        <v>0</v>
      </c>
      <c r="BM17" s="713">
        <v>0</v>
      </c>
      <c r="BN17" s="713">
        <v>0</v>
      </c>
      <c r="BO17" s="713">
        <v>0</v>
      </c>
      <c r="BP17" s="543">
        <v>0</v>
      </c>
      <c r="BQ17" s="776">
        <v>0</v>
      </c>
      <c r="BR17" s="514">
        <v>0</v>
      </c>
      <c r="BS17" s="514">
        <v>0</v>
      </c>
      <c r="BT17" s="514">
        <v>0</v>
      </c>
      <c r="BU17" s="514">
        <v>0</v>
      </c>
      <c r="BV17" s="712" t="s">
        <v>673</v>
      </c>
      <c r="BW17" s="514"/>
      <c r="BX17" s="520">
        <v>0</v>
      </c>
      <c r="BY17" s="713">
        <v>0</v>
      </c>
      <c r="BZ17" s="713">
        <v>0</v>
      </c>
      <c r="CA17" s="713">
        <v>0</v>
      </c>
      <c r="CB17" s="713">
        <v>0</v>
      </c>
      <c r="CC17" s="713">
        <v>0</v>
      </c>
      <c r="CD17" s="713">
        <v>0</v>
      </c>
      <c r="CE17" s="713">
        <v>0</v>
      </c>
      <c r="CF17" s="713">
        <v>0</v>
      </c>
      <c r="CG17" s="713">
        <v>0</v>
      </c>
      <c r="CH17" s="543">
        <v>0</v>
      </c>
    </row>
    <row r="18" spans="2:86" s="23" customFormat="1">
      <c r="B18" s="1502" t="s">
        <v>1782</v>
      </c>
      <c r="C18" s="1497"/>
      <c r="D18" s="518" t="s">
        <v>1986</v>
      </c>
      <c r="E18" s="711" t="s">
        <v>19</v>
      </c>
      <c r="F18" s="519" t="s">
        <v>15</v>
      </c>
      <c r="G18" s="519" t="s">
        <v>21</v>
      </c>
      <c r="H18" s="519" t="s">
        <v>17</v>
      </c>
      <c r="I18" s="521"/>
      <c r="J18" s="530">
        <v>686180</v>
      </c>
      <c r="K18" s="521"/>
      <c r="L18" s="514"/>
      <c r="M18" s="530">
        <v>276867</v>
      </c>
      <c r="N18" s="766">
        <v>252720</v>
      </c>
      <c r="O18" s="776">
        <v>0</v>
      </c>
      <c r="P18" s="514">
        <v>0</v>
      </c>
      <c r="Q18" s="514">
        <v>69603</v>
      </c>
      <c r="R18" s="514">
        <v>0</v>
      </c>
      <c r="S18" s="514">
        <v>69603</v>
      </c>
      <c r="T18" s="712">
        <v>-0.72458452041785371</v>
      </c>
      <c r="U18" s="514"/>
      <c r="V18" s="520">
        <v>69603</v>
      </c>
      <c r="W18" s="713">
        <v>0</v>
      </c>
      <c r="X18" s="713">
        <v>0</v>
      </c>
      <c r="Y18" s="713">
        <v>0</v>
      </c>
      <c r="Z18" s="713">
        <v>0</v>
      </c>
      <c r="AA18" s="713">
        <v>0</v>
      </c>
      <c r="AB18" s="713">
        <v>0</v>
      </c>
      <c r="AC18" s="713">
        <v>0</v>
      </c>
      <c r="AD18" s="713">
        <v>0</v>
      </c>
      <c r="AE18" s="713">
        <v>0</v>
      </c>
      <c r="AF18" s="543">
        <v>0</v>
      </c>
      <c r="AG18" s="776">
        <v>0</v>
      </c>
      <c r="AH18" s="514">
        <v>0</v>
      </c>
      <c r="AI18" s="514">
        <v>45611</v>
      </c>
      <c r="AJ18" s="514">
        <v>0</v>
      </c>
      <c r="AK18" s="514">
        <v>45611</v>
      </c>
      <c r="AL18" s="712">
        <v>-0.34469778601497064</v>
      </c>
      <c r="AM18" s="514"/>
      <c r="AN18" s="520">
        <v>45611</v>
      </c>
      <c r="AO18" s="713">
        <v>0</v>
      </c>
      <c r="AP18" s="713">
        <v>0</v>
      </c>
      <c r="AQ18" s="713">
        <v>0</v>
      </c>
      <c r="AR18" s="713">
        <v>0</v>
      </c>
      <c r="AS18" s="713">
        <v>0</v>
      </c>
      <c r="AT18" s="713">
        <v>0</v>
      </c>
      <c r="AU18" s="713">
        <v>0</v>
      </c>
      <c r="AV18" s="713">
        <v>0</v>
      </c>
      <c r="AW18" s="713">
        <v>0</v>
      </c>
      <c r="AX18" s="543">
        <v>0</v>
      </c>
      <c r="AY18" s="776">
        <v>0</v>
      </c>
      <c r="AZ18" s="514">
        <v>0</v>
      </c>
      <c r="BA18" s="514">
        <v>0</v>
      </c>
      <c r="BB18" s="514">
        <v>0</v>
      </c>
      <c r="BC18" s="514">
        <v>0</v>
      </c>
      <c r="BD18" s="712">
        <v>-1</v>
      </c>
      <c r="BE18" s="514"/>
      <c r="BF18" s="520">
        <v>0</v>
      </c>
      <c r="BG18" s="713">
        <v>0</v>
      </c>
      <c r="BH18" s="713">
        <v>0</v>
      </c>
      <c r="BI18" s="713">
        <v>0</v>
      </c>
      <c r="BJ18" s="713">
        <v>0</v>
      </c>
      <c r="BK18" s="713">
        <v>0</v>
      </c>
      <c r="BL18" s="713">
        <v>0</v>
      </c>
      <c r="BM18" s="713">
        <v>0</v>
      </c>
      <c r="BN18" s="713">
        <v>0</v>
      </c>
      <c r="BO18" s="713">
        <v>0</v>
      </c>
      <c r="BP18" s="543">
        <v>0</v>
      </c>
      <c r="BQ18" s="776">
        <v>0</v>
      </c>
      <c r="BR18" s="514">
        <v>0</v>
      </c>
      <c r="BS18" s="514">
        <v>0</v>
      </c>
      <c r="BT18" s="514">
        <v>0</v>
      </c>
      <c r="BU18" s="514">
        <v>0</v>
      </c>
      <c r="BV18" s="712" t="s">
        <v>673</v>
      </c>
      <c r="BW18" s="514"/>
      <c r="BX18" s="520">
        <v>0</v>
      </c>
      <c r="BY18" s="713">
        <v>0</v>
      </c>
      <c r="BZ18" s="713">
        <v>0</v>
      </c>
      <c r="CA18" s="713">
        <v>0</v>
      </c>
      <c r="CB18" s="713">
        <v>0</v>
      </c>
      <c r="CC18" s="713">
        <v>0</v>
      </c>
      <c r="CD18" s="713">
        <v>0</v>
      </c>
      <c r="CE18" s="713">
        <v>0</v>
      </c>
      <c r="CF18" s="713">
        <v>0</v>
      </c>
      <c r="CG18" s="713">
        <v>0</v>
      </c>
      <c r="CH18" s="543">
        <v>0</v>
      </c>
    </row>
    <row r="19" spans="2:86" s="23" customFormat="1">
      <c r="B19" s="1502" t="s">
        <v>1900</v>
      </c>
      <c r="C19" s="1497" t="s">
        <v>1900</v>
      </c>
      <c r="D19" s="535" t="s">
        <v>1949</v>
      </c>
      <c r="E19" s="711" t="s">
        <v>19</v>
      </c>
      <c r="F19" s="519" t="s">
        <v>15</v>
      </c>
      <c r="G19" s="519" t="s">
        <v>21</v>
      </c>
      <c r="H19" s="519" t="s">
        <v>17</v>
      </c>
      <c r="I19" s="521"/>
      <c r="J19" s="530">
        <v>459230</v>
      </c>
      <c r="K19" s="521"/>
      <c r="L19" s="514"/>
      <c r="M19" s="530">
        <v>0</v>
      </c>
      <c r="N19" s="766">
        <v>0</v>
      </c>
      <c r="O19" s="776">
        <v>0</v>
      </c>
      <c r="P19" s="514">
        <v>0</v>
      </c>
      <c r="Q19" s="514">
        <v>0</v>
      </c>
      <c r="R19" s="514">
        <v>0</v>
      </c>
      <c r="S19" s="514">
        <v>0</v>
      </c>
      <c r="T19" s="712" t="s">
        <v>673</v>
      </c>
      <c r="U19" s="514"/>
      <c r="V19" s="520">
        <v>0</v>
      </c>
      <c r="W19" s="713">
        <v>0</v>
      </c>
      <c r="X19" s="713">
        <v>0</v>
      </c>
      <c r="Y19" s="713">
        <v>0</v>
      </c>
      <c r="Z19" s="713">
        <v>0</v>
      </c>
      <c r="AA19" s="713">
        <v>0</v>
      </c>
      <c r="AB19" s="713">
        <v>0</v>
      </c>
      <c r="AC19" s="713">
        <v>0</v>
      </c>
      <c r="AD19" s="713">
        <v>0</v>
      </c>
      <c r="AE19" s="713">
        <v>0</v>
      </c>
      <c r="AF19" s="543">
        <v>0</v>
      </c>
      <c r="AG19" s="776">
        <v>0</v>
      </c>
      <c r="AH19" s="514">
        <v>0</v>
      </c>
      <c r="AI19" s="514">
        <v>0</v>
      </c>
      <c r="AJ19" s="514">
        <v>0</v>
      </c>
      <c r="AK19" s="514">
        <v>0</v>
      </c>
      <c r="AL19" s="712" t="s">
        <v>673</v>
      </c>
      <c r="AM19" s="514"/>
      <c r="AN19" s="520">
        <v>0</v>
      </c>
      <c r="AO19" s="713">
        <v>0</v>
      </c>
      <c r="AP19" s="713">
        <v>0</v>
      </c>
      <c r="AQ19" s="713">
        <v>0</v>
      </c>
      <c r="AR19" s="713">
        <v>0</v>
      </c>
      <c r="AS19" s="713">
        <v>0</v>
      </c>
      <c r="AT19" s="713">
        <v>0</v>
      </c>
      <c r="AU19" s="713">
        <v>0</v>
      </c>
      <c r="AV19" s="713">
        <v>0</v>
      </c>
      <c r="AW19" s="713">
        <v>0</v>
      </c>
      <c r="AX19" s="543">
        <v>0</v>
      </c>
      <c r="AY19" s="776">
        <v>0</v>
      </c>
      <c r="AZ19" s="514">
        <v>0</v>
      </c>
      <c r="BA19" s="514">
        <v>0</v>
      </c>
      <c r="BB19" s="514">
        <v>0</v>
      </c>
      <c r="BC19" s="514">
        <v>0</v>
      </c>
      <c r="BD19" s="712" t="s">
        <v>673</v>
      </c>
      <c r="BE19" s="514"/>
      <c r="BF19" s="520">
        <v>0</v>
      </c>
      <c r="BG19" s="713">
        <v>0</v>
      </c>
      <c r="BH19" s="713">
        <v>0</v>
      </c>
      <c r="BI19" s="713">
        <v>0</v>
      </c>
      <c r="BJ19" s="713">
        <v>0</v>
      </c>
      <c r="BK19" s="713">
        <v>0</v>
      </c>
      <c r="BL19" s="713">
        <v>0</v>
      </c>
      <c r="BM19" s="713">
        <v>0</v>
      </c>
      <c r="BN19" s="713">
        <v>0</v>
      </c>
      <c r="BO19" s="713">
        <v>0</v>
      </c>
      <c r="BP19" s="543">
        <v>0</v>
      </c>
      <c r="BQ19" s="776">
        <v>0</v>
      </c>
      <c r="BR19" s="514">
        <v>0</v>
      </c>
      <c r="BS19" s="514">
        <v>0</v>
      </c>
      <c r="BT19" s="514">
        <v>0</v>
      </c>
      <c r="BU19" s="514">
        <v>0</v>
      </c>
      <c r="BV19" s="712" t="s">
        <v>673</v>
      </c>
      <c r="BW19" s="514"/>
      <c r="BX19" s="520">
        <v>0</v>
      </c>
      <c r="BY19" s="713">
        <v>0</v>
      </c>
      <c r="BZ19" s="713">
        <v>0</v>
      </c>
      <c r="CA19" s="713">
        <v>0</v>
      </c>
      <c r="CB19" s="713">
        <v>0</v>
      </c>
      <c r="CC19" s="713">
        <v>0</v>
      </c>
      <c r="CD19" s="713">
        <v>0</v>
      </c>
      <c r="CE19" s="713">
        <v>0</v>
      </c>
      <c r="CF19" s="713">
        <v>0</v>
      </c>
      <c r="CG19" s="713">
        <v>0</v>
      </c>
      <c r="CH19" s="543">
        <v>0</v>
      </c>
    </row>
    <row r="20" spans="2:86" s="23" customFormat="1">
      <c r="B20" s="1502" t="s">
        <v>2358</v>
      </c>
      <c r="C20" s="1498"/>
      <c r="D20" s="535" t="s">
        <v>2091</v>
      </c>
      <c r="E20" s="711" t="s">
        <v>19</v>
      </c>
      <c r="F20" s="519" t="s">
        <v>15</v>
      </c>
      <c r="G20" s="519" t="s">
        <v>21</v>
      </c>
      <c r="H20" s="519" t="s">
        <v>17</v>
      </c>
      <c r="I20" s="521"/>
      <c r="J20" s="530">
        <v>459230</v>
      </c>
      <c r="K20" s="521"/>
      <c r="L20" s="514"/>
      <c r="M20" s="530">
        <v>0</v>
      </c>
      <c r="N20" s="766">
        <v>0</v>
      </c>
      <c r="O20" s="776">
        <v>0</v>
      </c>
      <c r="P20" s="514">
        <v>0</v>
      </c>
      <c r="Q20" s="514">
        <v>1004562</v>
      </c>
      <c r="R20" s="514">
        <v>90000</v>
      </c>
      <c r="S20" s="514">
        <v>1094562</v>
      </c>
      <c r="T20" s="712" t="s">
        <v>673</v>
      </c>
      <c r="U20" s="514"/>
      <c r="V20" s="520">
        <v>1094562</v>
      </c>
      <c r="W20" s="713">
        <v>4500000</v>
      </c>
      <c r="X20" s="713">
        <v>597</v>
      </c>
      <c r="Y20" s="713">
        <v>0</v>
      </c>
      <c r="Z20" s="713">
        <v>658.51317602419704</v>
      </c>
      <c r="AA20" s="713">
        <v>0</v>
      </c>
      <c r="AB20" s="713">
        <v>22500000</v>
      </c>
      <c r="AC20" s="713">
        <v>0</v>
      </c>
      <c r="AD20" s="713">
        <v>3881.85903539337</v>
      </c>
      <c r="AE20" s="713">
        <v>0</v>
      </c>
      <c r="AF20" s="543">
        <v>0</v>
      </c>
      <c r="AG20" s="776">
        <v>0</v>
      </c>
      <c r="AH20" s="514">
        <v>0</v>
      </c>
      <c r="AI20" s="514">
        <v>1700449</v>
      </c>
      <c r="AJ20" s="514">
        <v>180000</v>
      </c>
      <c r="AK20" s="514">
        <v>1880449</v>
      </c>
      <c r="AL20" s="712">
        <v>0.71799221971893779</v>
      </c>
      <c r="AM20" s="514"/>
      <c r="AN20" s="520">
        <v>1880449</v>
      </c>
      <c r="AO20" s="713">
        <v>9000000</v>
      </c>
      <c r="AP20" s="713">
        <v>1194</v>
      </c>
      <c r="AQ20" s="713">
        <v>0</v>
      </c>
      <c r="AR20" s="713">
        <v>1470.9733853769401</v>
      </c>
      <c r="AS20" s="713">
        <v>0</v>
      </c>
      <c r="AT20" s="713">
        <v>45000000</v>
      </c>
      <c r="AU20" s="713">
        <v>0</v>
      </c>
      <c r="AV20" s="713">
        <v>8028.8176881443496</v>
      </c>
      <c r="AW20" s="713">
        <v>0</v>
      </c>
      <c r="AX20" s="543">
        <v>0</v>
      </c>
      <c r="AY20" s="776">
        <v>0</v>
      </c>
      <c r="AZ20" s="514">
        <v>0</v>
      </c>
      <c r="BA20" s="514">
        <v>2178362</v>
      </c>
      <c r="BB20" s="514">
        <v>221580</v>
      </c>
      <c r="BC20" s="514">
        <v>2399942</v>
      </c>
      <c r="BD20" s="712">
        <v>0.27626008469253888</v>
      </c>
      <c r="BE20" s="514"/>
      <c r="BF20" s="520">
        <v>2399942</v>
      </c>
      <c r="BG20" s="713">
        <v>11079000</v>
      </c>
      <c r="BH20" s="713">
        <v>1470</v>
      </c>
      <c r="BI20" s="713">
        <v>0</v>
      </c>
      <c r="BJ20" s="713">
        <v>1931.27533656896</v>
      </c>
      <c r="BK20" s="713">
        <v>0</v>
      </c>
      <c r="BL20" s="713">
        <v>55395000</v>
      </c>
      <c r="BM20" s="713">
        <v>0</v>
      </c>
      <c r="BN20" s="713">
        <v>10064.010200168501</v>
      </c>
      <c r="BO20" s="713">
        <v>0</v>
      </c>
      <c r="BP20" s="543">
        <v>0</v>
      </c>
      <c r="BQ20" s="776">
        <v>0</v>
      </c>
      <c r="BR20" s="514">
        <v>0</v>
      </c>
      <c r="BS20" s="514">
        <v>2586303</v>
      </c>
      <c r="BT20" s="514">
        <v>250686</v>
      </c>
      <c r="BU20" s="514">
        <v>2836989</v>
      </c>
      <c r="BV20" s="712">
        <v>0.18210731759350851</v>
      </c>
      <c r="BW20" s="514"/>
      <c r="BX20" s="520">
        <v>2836989</v>
      </c>
      <c r="BY20" s="713">
        <v>12465000</v>
      </c>
      <c r="BZ20" s="713">
        <v>1654</v>
      </c>
      <c r="CA20" s="713">
        <v>0</v>
      </c>
      <c r="CB20" s="713">
        <v>2281.21953222913</v>
      </c>
      <c r="CC20" s="713">
        <v>0</v>
      </c>
      <c r="CD20" s="713">
        <v>62325000</v>
      </c>
      <c r="CE20" s="713">
        <v>0</v>
      </c>
      <c r="CF20" s="713">
        <v>11540.7089316539</v>
      </c>
      <c r="CG20" s="713">
        <v>0</v>
      </c>
      <c r="CH20" s="543">
        <v>0</v>
      </c>
    </row>
    <row r="21" spans="2:86" s="515" customFormat="1">
      <c r="B21" s="1503" t="s">
        <v>1783</v>
      </c>
      <c r="C21" s="1496"/>
      <c r="D21" s="516" t="s">
        <v>1784</v>
      </c>
      <c r="E21" s="517"/>
      <c r="F21" s="517"/>
      <c r="G21" s="517"/>
      <c r="H21" s="517"/>
      <c r="I21" s="528">
        <v>0</v>
      </c>
      <c r="J21" s="528">
        <v>4248123</v>
      </c>
      <c r="K21" s="528">
        <v>0</v>
      </c>
      <c r="L21" s="528">
        <v>0</v>
      </c>
      <c r="M21" s="528">
        <v>4393113</v>
      </c>
      <c r="N21" s="767">
        <v>4550668</v>
      </c>
      <c r="O21" s="777">
        <v>10000</v>
      </c>
      <c r="P21" s="528">
        <v>0</v>
      </c>
      <c r="Q21" s="528">
        <v>3028817</v>
      </c>
      <c r="R21" s="528">
        <v>293014</v>
      </c>
      <c r="S21" s="528">
        <v>3331831</v>
      </c>
      <c r="T21" s="540">
        <v>-0.2678369417413004</v>
      </c>
      <c r="U21" s="528">
        <v>0</v>
      </c>
      <c r="V21" s="528">
        <v>3331831</v>
      </c>
      <c r="W21" s="542">
        <v>14650720</v>
      </c>
      <c r="X21" s="542">
        <v>1944</v>
      </c>
      <c r="Y21" s="542">
        <v>0</v>
      </c>
      <c r="Z21" s="542">
        <v>2054.0309440000001</v>
      </c>
      <c r="AA21" s="542">
        <v>0</v>
      </c>
      <c r="AB21" s="542">
        <v>73253600</v>
      </c>
      <c r="AC21" s="542">
        <v>0</v>
      </c>
      <c r="AD21" s="542">
        <v>11499.350128</v>
      </c>
      <c r="AE21" s="542">
        <v>0</v>
      </c>
      <c r="AF21" s="563">
        <v>0</v>
      </c>
      <c r="AG21" s="777">
        <v>10000</v>
      </c>
      <c r="AH21" s="528">
        <v>0</v>
      </c>
      <c r="AI21" s="528">
        <v>3052482</v>
      </c>
      <c r="AJ21" s="528">
        <v>306100</v>
      </c>
      <c r="AK21" s="528">
        <v>3368582</v>
      </c>
      <c r="AL21" s="540">
        <v>1.1030271343294424E-2</v>
      </c>
      <c r="AM21" s="528">
        <v>0</v>
      </c>
      <c r="AN21" s="528">
        <v>3368582</v>
      </c>
      <c r="AO21" s="542">
        <v>15305000</v>
      </c>
      <c r="AP21" s="542">
        <v>2031</v>
      </c>
      <c r="AQ21" s="542">
        <v>0</v>
      </c>
      <c r="AR21" s="542">
        <v>2334.0124999999998</v>
      </c>
      <c r="AS21" s="542">
        <v>0</v>
      </c>
      <c r="AT21" s="542">
        <v>76525000</v>
      </c>
      <c r="AU21" s="542">
        <v>0</v>
      </c>
      <c r="AV21" s="542">
        <v>12286.853999999999</v>
      </c>
      <c r="AW21" s="542">
        <v>0</v>
      </c>
      <c r="AX21" s="563">
        <v>0</v>
      </c>
      <c r="AY21" s="777">
        <v>10000</v>
      </c>
      <c r="AZ21" s="528">
        <v>0</v>
      </c>
      <c r="BA21" s="528">
        <v>3151226</v>
      </c>
      <c r="BB21" s="528">
        <v>315500</v>
      </c>
      <c r="BC21" s="528">
        <v>3476726</v>
      </c>
      <c r="BD21" s="540">
        <v>3.2103716044317755E-2</v>
      </c>
      <c r="BE21" s="528">
        <v>0</v>
      </c>
      <c r="BF21" s="528">
        <v>3476726</v>
      </c>
      <c r="BG21" s="542">
        <v>15775000</v>
      </c>
      <c r="BH21" s="542">
        <v>2094</v>
      </c>
      <c r="BI21" s="542">
        <v>0</v>
      </c>
      <c r="BJ21" s="542">
        <v>2470.3649999999998</v>
      </c>
      <c r="BK21" s="542">
        <v>0</v>
      </c>
      <c r="BL21" s="542">
        <v>78875000</v>
      </c>
      <c r="BM21" s="542">
        <v>0</v>
      </c>
      <c r="BN21" s="542">
        <v>12807.7225</v>
      </c>
      <c r="BO21" s="542">
        <v>0</v>
      </c>
      <c r="BP21" s="563">
        <v>0</v>
      </c>
      <c r="BQ21" s="777">
        <v>10000</v>
      </c>
      <c r="BR21" s="528">
        <v>0</v>
      </c>
      <c r="BS21" s="528">
        <v>2172053</v>
      </c>
      <c r="BT21" s="528">
        <v>218800</v>
      </c>
      <c r="BU21" s="528">
        <v>2400853</v>
      </c>
      <c r="BV21" s="540">
        <v>-0.30945004006643029</v>
      </c>
      <c r="BW21" s="528">
        <v>0</v>
      </c>
      <c r="BX21" s="528">
        <v>2400853</v>
      </c>
      <c r="BY21" s="542">
        <v>10940000</v>
      </c>
      <c r="BZ21" s="542">
        <v>1452</v>
      </c>
      <c r="CA21" s="542">
        <v>0</v>
      </c>
      <c r="CB21" s="542">
        <v>1817.134</v>
      </c>
      <c r="CC21" s="542">
        <v>0</v>
      </c>
      <c r="CD21" s="542">
        <v>54700000</v>
      </c>
      <c r="CE21" s="542">
        <v>0</v>
      </c>
      <c r="CF21" s="542">
        <v>9022.2180000000008</v>
      </c>
      <c r="CG21" s="542">
        <v>0</v>
      </c>
      <c r="CH21" s="563">
        <v>0</v>
      </c>
    </row>
    <row r="22" spans="2:86" s="23" customFormat="1">
      <c r="B22" s="1502" t="s">
        <v>1902</v>
      </c>
      <c r="C22" s="1497" t="s">
        <v>1902</v>
      </c>
      <c r="D22" s="535" t="s">
        <v>1940</v>
      </c>
      <c r="E22" s="519" t="s">
        <v>14</v>
      </c>
      <c r="F22" s="519" t="s">
        <v>15</v>
      </c>
      <c r="G22" s="519" t="s">
        <v>24</v>
      </c>
      <c r="H22" s="519" t="s">
        <v>22</v>
      </c>
      <c r="I22" s="530"/>
      <c r="J22" s="530">
        <v>236558</v>
      </c>
      <c r="K22" s="530"/>
      <c r="L22" s="531"/>
      <c r="M22" s="530">
        <v>0</v>
      </c>
      <c r="N22" s="766">
        <v>0</v>
      </c>
      <c r="O22" s="776">
        <v>0</v>
      </c>
      <c r="P22" s="514">
        <v>0</v>
      </c>
      <c r="Q22" s="514">
        <v>0</v>
      </c>
      <c r="R22" s="514">
        <v>0</v>
      </c>
      <c r="S22" s="514">
        <v>0</v>
      </c>
      <c r="T22" s="712" t="s">
        <v>673</v>
      </c>
      <c r="U22" s="514"/>
      <c r="V22" s="520">
        <v>0</v>
      </c>
      <c r="W22" s="713">
        <v>0</v>
      </c>
      <c r="X22" s="713">
        <v>0</v>
      </c>
      <c r="Y22" s="713">
        <v>0</v>
      </c>
      <c r="Z22" s="713">
        <v>0</v>
      </c>
      <c r="AA22" s="713">
        <v>0</v>
      </c>
      <c r="AB22" s="713">
        <v>0</v>
      </c>
      <c r="AC22" s="713">
        <v>0</v>
      </c>
      <c r="AD22" s="713">
        <v>0</v>
      </c>
      <c r="AE22" s="713">
        <v>0</v>
      </c>
      <c r="AF22" s="543">
        <v>0</v>
      </c>
      <c r="AG22" s="776">
        <v>0</v>
      </c>
      <c r="AH22" s="514">
        <v>0</v>
      </c>
      <c r="AI22" s="514">
        <v>0</v>
      </c>
      <c r="AJ22" s="514">
        <v>0</v>
      </c>
      <c r="AK22" s="514">
        <v>0</v>
      </c>
      <c r="AL22" s="712" t="s">
        <v>673</v>
      </c>
      <c r="AM22" s="514"/>
      <c r="AN22" s="520">
        <v>0</v>
      </c>
      <c r="AO22" s="713">
        <v>0</v>
      </c>
      <c r="AP22" s="713">
        <v>0</v>
      </c>
      <c r="AQ22" s="713">
        <v>0</v>
      </c>
      <c r="AR22" s="713">
        <v>0</v>
      </c>
      <c r="AS22" s="713">
        <v>0</v>
      </c>
      <c r="AT22" s="713">
        <v>0</v>
      </c>
      <c r="AU22" s="713">
        <v>0</v>
      </c>
      <c r="AV22" s="713">
        <v>0</v>
      </c>
      <c r="AW22" s="713">
        <v>0</v>
      </c>
      <c r="AX22" s="543">
        <v>0</v>
      </c>
      <c r="AY22" s="776">
        <v>0</v>
      </c>
      <c r="AZ22" s="514">
        <v>0</v>
      </c>
      <c r="BA22" s="514">
        <v>0</v>
      </c>
      <c r="BB22" s="514">
        <v>0</v>
      </c>
      <c r="BC22" s="514">
        <v>0</v>
      </c>
      <c r="BD22" s="712" t="s">
        <v>673</v>
      </c>
      <c r="BE22" s="514"/>
      <c r="BF22" s="520">
        <v>0</v>
      </c>
      <c r="BG22" s="713">
        <v>0</v>
      </c>
      <c r="BH22" s="713">
        <v>0</v>
      </c>
      <c r="BI22" s="713">
        <v>0</v>
      </c>
      <c r="BJ22" s="713">
        <v>0</v>
      </c>
      <c r="BK22" s="713">
        <v>0</v>
      </c>
      <c r="BL22" s="713">
        <v>0</v>
      </c>
      <c r="BM22" s="713">
        <v>0</v>
      </c>
      <c r="BN22" s="713">
        <v>0</v>
      </c>
      <c r="BO22" s="713">
        <v>0</v>
      </c>
      <c r="BP22" s="543">
        <v>0</v>
      </c>
      <c r="BQ22" s="776">
        <v>0</v>
      </c>
      <c r="BR22" s="514">
        <v>0</v>
      </c>
      <c r="BS22" s="514">
        <v>0</v>
      </c>
      <c r="BT22" s="514">
        <v>0</v>
      </c>
      <c r="BU22" s="514">
        <v>0</v>
      </c>
      <c r="BV22" s="712" t="s">
        <v>673</v>
      </c>
      <c r="BW22" s="514"/>
      <c r="BX22" s="520">
        <v>0</v>
      </c>
      <c r="BY22" s="713">
        <v>0</v>
      </c>
      <c r="BZ22" s="713">
        <v>0</v>
      </c>
      <c r="CA22" s="713">
        <v>0</v>
      </c>
      <c r="CB22" s="713">
        <v>0</v>
      </c>
      <c r="CC22" s="713">
        <v>0</v>
      </c>
      <c r="CD22" s="713">
        <v>0</v>
      </c>
      <c r="CE22" s="713">
        <v>0</v>
      </c>
      <c r="CF22" s="713">
        <v>0</v>
      </c>
      <c r="CG22" s="713">
        <v>0</v>
      </c>
      <c r="CH22" s="543">
        <v>0</v>
      </c>
    </row>
    <row r="23" spans="2:86" s="23" customFormat="1">
      <c r="B23" s="1502" t="s">
        <v>1903</v>
      </c>
      <c r="C23" s="1497" t="s">
        <v>1903</v>
      </c>
      <c r="D23" s="535" t="s">
        <v>1941</v>
      </c>
      <c r="E23" s="711" t="s">
        <v>19</v>
      </c>
      <c r="F23" s="519" t="s">
        <v>15</v>
      </c>
      <c r="G23" s="519" t="s">
        <v>24</v>
      </c>
      <c r="H23" s="519" t="s">
        <v>17</v>
      </c>
      <c r="I23" s="530"/>
      <c r="J23" s="530">
        <v>697098</v>
      </c>
      <c r="K23" s="530"/>
      <c r="L23" s="531"/>
      <c r="M23" s="530">
        <v>52116</v>
      </c>
      <c r="N23" s="766">
        <v>69187</v>
      </c>
      <c r="O23" s="776">
        <v>0</v>
      </c>
      <c r="P23" s="514">
        <v>0</v>
      </c>
      <c r="Q23" s="514">
        <v>0</v>
      </c>
      <c r="R23" s="514">
        <v>0</v>
      </c>
      <c r="S23" s="514">
        <v>0</v>
      </c>
      <c r="T23" s="712">
        <v>-1</v>
      </c>
      <c r="U23" s="514"/>
      <c r="V23" s="520">
        <v>0</v>
      </c>
      <c r="W23" s="713">
        <v>0</v>
      </c>
      <c r="X23" s="713">
        <v>0</v>
      </c>
      <c r="Y23" s="713">
        <v>0</v>
      </c>
      <c r="Z23" s="713">
        <v>0</v>
      </c>
      <c r="AA23" s="713">
        <v>0</v>
      </c>
      <c r="AB23" s="713">
        <v>0</v>
      </c>
      <c r="AC23" s="713">
        <v>0</v>
      </c>
      <c r="AD23" s="713">
        <v>0</v>
      </c>
      <c r="AE23" s="713">
        <v>0</v>
      </c>
      <c r="AF23" s="543">
        <v>0</v>
      </c>
      <c r="AG23" s="776">
        <v>0</v>
      </c>
      <c r="AH23" s="514">
        <v>0</v>
      </c>
      <c r="AI23" s="514">
        <v>0</v>
      </c>
      <c r="AJ23" s="514">
        <v>0</v>
      </c>
      <c r="AK23" s="514">
        <v>0</v>
      </c>
      <c r="AL23" s="712" t="s">
        <v>673</v>
      </c>
      <c r="AM23" s="514"/>
      <c r="AN23" s="520">
        <v>0</v>
      </c>
      <c r="AO23" s="713">
        <v>0</v>
      </c>
      <c r="AP23" s="713">
        <v>0</v>
      </c>
      <c r="AQ23" s="713">
        <v>0</v>
      </c>
      <c r="AR23" s="713">
        <v>0</v>
      </c>
      <c r="AS23" s="713">
        <v>0</v>
      </c>
      <c r="AT23" s="713">
        <v>0</v>
      </c>
      <c r="AU23" s="713">
        <v>0</v>
      </c>
      <c r="AV23" s="713">
        <v>0</v>
      </c>
      <c r="AW23" s="713">
        <v>0</v>
      </c>
      <c r="AX23" s="543">
        <v>0</v>
      </c>
      <c r="AY23" s="776">
        <v>0</v>
      </c>
      <c r="AZ23" s="514">
        <v>0</v>
      </c>
      <c r="BA23" s="514">
        <v>0</v>
      </c>
      <c r="BB23" s="514">
        <v>0</v>
      </c>
      <c r="BC23" s="514">
        <v>0</v>
      </c>
      <c r="BD23" s="712" t="s">
        <v>673</v>
      </c>
      <c r="BE23" s="514"/>
      <c r="BF23" s="520">
        <v>0</v>
      </c>
      <c r="BG23" s="713">
        <v>0</v>
      </c>
      <c r="BH23" s="713">
        <v>0</v>
      </c>
      <c r="BI23" s="713">
        <v>0</v>
      </c>
      <c r="BJ23" s="713">
        <v>0</v>
      </c>
      <c r="BK23" s="713">
        <v>0</v>
      </c>
      <c r="BL23" s="713">
        <v>0</v>
      </c>
      <c r="BM23" s="713">
        <v>0</v>
      </c>
      <c r="BN23" s="713">
        <v>0</v>
      </c>
      <c r="BO23" s="713">
        <v>0</v>
      </c>
      <c r="BP23" s="543">
        <v>0</v>
      </c>
      <c r="BQ23" s="776">
        <v>0</v>
      </c>
      <c r="BR23" s="514">
        <v>0</v>
      </c>
      <c r="BS23" s="514">
        <v>0</v>
      </c>
      <c r="BT23" s="514">
        <v>0</v>
      </c>
      <c r="BU23" s="514">
        <v>0</v>
      </c>
      <c r="BV23" s="712" t="s">
        <v>673</v>
      </c>
      <c r="BW23" s="514"/>
      <c r="BX23" s="520">
        <v>0</v>
      </c>
      <c r="BY23" s="713">
        <v>0</v>
      </c>
      <c r="BZ23" s="713">
        <v>0</v>
      </c>
      <c r="CA23" s="713">
        <v>0</v>
      </c>
      <c r="CB23" s="713">
        <v>0</v>
      </c>
      <c r="CC23" s="713">
        <v>0</v>
      </c>
      <c r="CD23" s="713">
        <v>0</v>
      </c>
      <c r="CE23" s="713">
        <v>0</v>
      </c>
      <c r="CF23" s="713">
        <v>0</v>
      </c>
      <c r="CG23" s="713">
        <v>0</v>
      </c>
      <c r="CH23" s="543">
        <v>0</v>
      </c>
    </row>
    <row r="24" spans="2:86" s="23" customFormat="1">
      <c r="B24" s="1502" t="s">
        <v>1904</v>
      </c>
      <c r="C24" s="1497" t="s">
        <v>1904</v>
      </c>
      <c r="D24" s="535" t="s">
        <v>1942</v>
      </c>
      <c r="E24" s="711" t="s">
        <v>19</v>
      </c>
      <c r="F24" s="519" t="s">
        <v>15</v>
      </c>
      <c r="G24" s="519" t="s">
        <v>24</v>
      </c>
      <c r="H24" s="519" t="s">
        <v>17</v>
      </c>
      <c r="I24" s="530"/>
      <c r="J24" s="530">
        <v>236727</v>
      </c>
      <c r="K24" s="530"/>
      <c r="L24" s="531"/>
      <c r="M24" s="530">
        <v>0</v>
      </c>
      <c r="N24" s="766">
        <v>0</v>
      </c>
      <c r="O24" s="776">
        <v>0</v>
      </c>
      <c r="P24" s="514">
        <v>0</v>
      </c>
      <c r="Q24" s="514">
        <v>0</v>
      </c>
      <c r="R24" s="514">
        <v>0</v>
      </c>
      <c r="S24" s="514">
        <v>0</v>
      </c>
      <c r="T24" s="712" t="s">
        <v>673</v>
      </c>
      <c r="U24" s="514"/>
      <c r="V24" s="520">
        <v>0</v>
      </c>
      <c r="W24" s="713">
        <v>0</v>
      </c>
      <c r="X24" s="713">
        <v>0</v>
      </c>
      <c r="Y24" s="713">
        <v>0</v>
      </c>
      <c r="Z24" s="713">
        <v>0</v>
      </c>
      <c r="AA24" s="713">
        <v>0</v>
      </c>
      <c r="AB24" s="713">
        <v>0</v>
      </c>
      <c r="AC24" s="713">
        <v>0</v>
      </c>
      <c r="AD24" s="713">
        <v>0</v>
      </c>
      <c r="AE24" s="713">
        <v>0</v>
      </c>
      <c r="AF24" s="543">
        <v>0</v>
      </c>
      <c r="AG24" s="776">
        <v>0</v>
      </c>
      <c r="AH24" s="514">
        <v>0</v>
      </c>
      <c r="AI24" s="514">
        <v>0</v>
      </c>
      <c r="AJ24" s="514">
        <v>0</v>
      </c>
      <c r="AK24" s="514">
        <v>0</v>
      </c>
      <c r="AL24" s="712" t="s">
        <v>673</v>
      </c>
      <c r="AM24" s="514"/>
      <c r="AN24" s="520">
        <v>0</v>
      </c>
      <c r="AO24" s="713">
        <v>0</v>
      </c>
      <c r="AP24" s="713">
        <v>0</v>
      </c>
      <c r="AQ24" s="713">
        <v>0</v>
      </c>
      <c r="AR24" s="713">
        <v>0</v>
      </c>
      <c r="AS24" s="713">
        <v>0</v>
      </c>
      <c r="AT24" s="713">
        <v>0</v>
      </c>
      <c r="AU24" s="713">
        <v>0</v>
      </c>
      <c r="AV24" s="713">
        <v>0</v>
      </c>
      <c r="AW24" s="713">
        <v>0</v>
      </c>
      <c r="AX24" s="543">
        <v>0</v>
      </c>
      <c r="AY24" s="776">
        <v>0</v>
      </c>
      <c r="AZ24" s="514">
        <v>0</v>
      </c>
      <c r="BA24" s="514">
        <v>0</v>
      </c>
      <c r="BB24" s="514">
        <v>0</v>
      </c>
      <c r="BC24" s="514">
        <v>0</v>
      </c>
      <c r="BD24" s="712" t="s">
        <v>673</v>
      </c>
      <c r="BE24" s="514"/>
      <c r="BF24" s="520">
        <v>0</v>
      </c>
      <c r="BG24" s="713">
        <v>0</v>
      </c>
      <c r="BH24" s="713">
        <v>0</v>
      </c>
      <c r="BI24" s="713">
        <v>0</v>
      </c>
      <c r="BJ24" s="713">
        <v>0</v>
      </c>
      <c r="BK24" s="713">
        <v>0</v>
      </c>
      <c r="BL24" s="713">
        <v>0</v>
      </c>
      <c r="BM24" s="713">
        <v>0</v>
      </c>
      <c r="BN24" s="713">
        <v>0</v>
      </c>
      <c r="BO24" s="713">
        <v>0</v>
      </c>
      <c r="BP24" s="543">
        <v>0</v>
      </c>
      <c r="BQ24" s="776">
        <v>0</v>
      </c>
      <c r="BR24" s="514">
        <v>0</v>
      </c>
      <c r="BS24" s="514">
        <v>0</v>
      </c>
      <c r="BT24" s="514">
        <v>0</v>
      </c>
      <c r="BU24" s="514">
        <v>0</v>
      </c>
      <c r="BV24" s="712" t="s">
        <v>673</v>
      </c>
      <c r="BW24" s="514"/>
      <c r="BX24" s="520">
        <v>0</v>
      </c>
      <c r="BY24" s="713">
        <v>0</v>
      </c>
      <c r="BZ24" s="713">
        <v>0</v>
      </c>
      <c r="CA24" s="713">
        <v>0</v>
      </c>
      <c r="CB24" s="713">
        <v>0</v>
      </c>
      <c r="CC24" s="713">
        <v>0</v>
      </c>
      <c r="CD24" s="713">
        <v>0</v>
      </c>
      <c r="CE24" s="713">
        <v>0</v>
      </c>
      <c r="CF24" s="713">
        <v>0</v>
      </c>
      <c r="CG24" s="713">
        <v>0</v>
      </c>
      <c r="CH24" s="543">
        <v>0</v>
      </c>
    </row>
    <row r="25" spans="2:86" s="23" customFormat="1">
      <c r="B25" s="1502" t="s">
        <v>1785</v>
      </c>
      <c r="C25" s="1497"/>
      <c r="D25" s="518" t="s">
        <v>1987</v>
      </c>
      <c r="E25" s="711" t="s">
        <v>19</v>
      </c>
      <c r="F25" s="519" t="s">
        <v>15</v>
      </c>
      <c r="G25" s="519" t="s">
        <v>24</v>
      </c>
      <c r="H25" s="519" t="s">
        <v>17</v>
      </c>
      <c r="I25" s="530"/>
      <c r="J25" s="530">
        <v>3077740</v>
      </c>
      <c r="K25" s="530"/>
      <c r="L25" s="531"/>
      <c r="M25" s="530">
        <v>4340997</v>
      </c>
      <c r="N25" s="766">
        <v>4481481</v>
      </c>
      <c r="O25" s="776">
        <v>10000</v>
      </c>
      <c r="P25" s="514">
        <v>0</v>
      </c>
      <c r="Q25" s="514">
        <v>3028817</v>
      </c>
      <c r="R25" s="514">
        <v>293014</v>
      </c>
      <c r="S25" s="514">
        <v>3331831</v>
      </c>
      <c r="T25" s="712">
        <v>-0.25653349863583041</v>
      </c>
      <c r="U25" s="514"/>
      <c r="V25" s="520">
        <v>3331831</v>
      </c>
      <c r="W25" s="713">
        <v>14650720</v>
      </c>
      <c r="X25" s="713">
        <v>1944</v>
      </c>
      <c r="Y25" s="713">
        <v>0</v>
      </c>
      <c r="Z25" s="713">
        <v>2054.0309440000001</v>
      </c>
      <c r="AA25" s="713">
        <v>0</v>
      </c>
      <c r="AB25" s="713">
        <v>73253600</v>
      </c>
      <c r="AC25" s="713">
        <v>0</v>
      </c>
      <c r="AD25" s="713">
        <v>11499.350128</v>
      </c>
      <c r="AE25" s="713">
        <v>0</v>
      </c>
      <c r="AF25" s="543">
        <v>0</v>
      </c>
      <c r="AG25" s="776">
        <v>10000</v>
      </c>
      <c r="AH25" s="514">
        <v>0</v>
      </c>
      <c r="AI25" s="514">
        <v>3052482</v>
      </c>
      <c r="AJ25" s="514">
        <v>306100</v>
      </c>
      <c r="AK25" s="514">
        <v>3368582</v>
      </c>
      <c r="AL25" s="712">
        <v>1.1030271343294424E-2</v>
      </c>
      <c r="AM25" s="514"/>
      <c r="AN25" s="520">
        <v>3368582</v>
      </c>
      <c r="AO25" s="713">
        <v>15305000</v>
      </c>
      <c r="AP25" s="713">
        <v>2031</v>
      </c>
      <c r="AQ25" s="713">
        <v>0</v>
      </c>
      <c r="AR25" s="713">
        <v>2334.0124999999998</v>
      </c>
      <c r="AS25" s="713">
        <v>0</v>
      </c>
      <c r="AT25" s="713">
        <v>76525000</v>
      </c>
      <c r="AU25" s="713">
        <v>0</v>
      </c>
      <c r="AV25" s="713">
        <v>12286.853999999999</v>
      </c>
      <c r="AW25" s="713">
        <v>0</v>
      </c>
      <c r="AX25" s="543">
        <v>0</v>
      </c>
      <c r="AY25" s="776">
        <v>10000</v>
      </c>
      <c r="AZ25" s="514">
        <v>0</v>
      </c>
      <c r="BA25" s="514">
        <v>3151226</v>
      </c>
      <c r="BB25" s="514">
        <v>315500</v>
      </c>
      <c r="BC25" s="514">
        <v>3476726</v>
      </c>
      <c r="BD25" s="712">
        <v>3.2103716044317755E-2</v>
      </c>
      <c r="BE25" s="514"/>
      <c r="BF25" s="520">
        <v>3476726</v>
      </c>
      <c r="BG25" s="713">
        <v>15775000</v>
      </c>
      <c r="BH25" s="713">
        <v>2094</v>
      </c>
      <c r="BI25" s="713">
        <v>0</v>
      </c>
      <c r="BJ25" s="713">
        <v>2470.3649999999998</v>
      </c>
      <c r="BK25" s="713">
        <v>0</v>
      </c>
      <c r="BL25" s="713">
        <v>78875000</v>
      </c>
      <c r="BM25" s="713">
        <v>0</v>
      </c>
      <c r="BN25" s="713">
        <v>12807.7225</v>
      </c>
      <c r="BO25" s="713">
        <v>0</v>
      </c>
      <c r="BP25" s="543">
        <v>0</v>
      </c>
      <c r="BQ25" s="776">
        <v>10000</v>
      </c>
      <c r="BR25" s="514">
        <v>0</v>
      </c>
      <c r="BS25" s="514">
        <v>2172053</v>
      </c>
      <c r="BT25" s="514">
        <v>218800</v>
      </c>
      <c r="BU25" s="514">
        <v>2400853</v>
      </c>
      <c r="BV25" s="712">
        <v>-0.30945004006643029</v>
      </c>
      <c r="BW25" s="514"/>
      <c r="BX25" s="520">
        <v>2400853</v>
      </c>
      <c r="BY25" s="713">
        <v>10940000</v>
      </c>
      <c r="BZ25" s="713">
        <v>1452</v>
      </c>
      <c r="CA25" s="713">
        <v>0</v>
      </c>
      <c r="CB25" s="713">
        <v>1817.134</v>
      </c>
      <c r="CC25" s="713">
        <v>0</v>
      </c>
      <c r="CD25" s="713">
        <v>54700000</v>
      </c>
      <c r="CE25" s="713">
        <v>0</v>
      </c>
      <c r="CF25" s="713">
        <v>9022.2180000000008</v>
      </c>
      <c r="CG25" s="713">
        <v>0</v>
      </c>
      <c r="CH25" s="543">
        <v>0</v>
      </c>
    </row>
    <row r="26" spans="2:86" s="515" customFormat="1">
      <c r="B26" s="1503" t="s">
        <v>1907</v>
      </c>
      <c r="C26" s="1496"/>
      <c r="D26" s="516" t="s">
        <v>1939</v>
      </c>
      <c r="E26" s="517"/>
      <c r="F26" s="517"/>
      <c r="G26" s="517"/>
      <c r="H26" s="517"/>
      <c r="I26" s="528">
        <v>0</v>
      </c>
      <c r="J26" s="528">
        <v>942323</v>
      </c>
      <c r="K26" s="528">
        <v>0</v>
      </c>
      <c r="L26" s="528">
        <v>0</v>
      </c>
      <c r="M26" s="528">
        <v>203452</v>
      </c>
      <c r="N26" s="767">
        <v>167301</v>
      </c>
      <c r="O26" s="777">
        <v>0</v>
      </c>
      <c r="P26" s="528">
        <v>0</v>
      </c>
      <c r="Q26" s="528">
        <v>0</v>
      </c>
      <c r="R26" s="528">
        <v>0</v>
      </c>
      <c r="S26" s="528">
        <v>0</v>
      </c>
      <c r="T26" s="540">
        <v>-1</v>
      </c>
      <c r="U26" s="528">
        <v>0</v>
      </c>
      <c r="V26" s="528">
        <v>0</v>
      </c>
      <c r="W26" s="542">
        <v>0</v>
      </c>
      <c r="X26" s="542">
        <v>0</v>
      </c>
      <c r="Y26" s="542">
        <v>0</v>
      </c>
      <c r="Z26" s="542">
        <v>0</v>
      </c>
      <c r="AA26" s="542">
        <v>0</v>
      </c>
      <c r="AB26" s="542">
        <v>0</v>
      </c>
      <c r="AC26" s="542">
        <v>0</v>
      </c>
      <c r="AD26" s="542">
        <v>0</v>
      </c>
      <c r="AE26" s="542">
        <v>0</v>
      </c>
      <c r="AF26" s="563">
        <v>0</v>
      </c>
      <c r="AG26" s="777">
        <v>0</v>
      </c>
      <c r="AH26" s="528">
        <v>0</v>
      </c>
      <c r="AI26" s="528">
        <v>0</v>
      </c>
      <c r="AJ26" s="528">
        <v>0</v>
      </c>
      <c r="AK26" s="528">
        <v>0</v>
      </c>
      <c r="AL26" s="540" t="s">
        <v>673</v>
      </c>
      <c r="AM26" s="528">
        <v>0</v>
      </c>
      <c r="AN26" s="528">
        <v>0</v>
      </c>
      <c r="AO26" s="542">
        <v>0</v>
      </c>
      <c r="AP26" s="542">
        <v>0</v>
      </c>
      <c r="AQ26" s="542">
        <v>0</v>
      </c>
      <c r="AR26" s="542">
        <v>0</v>
      </c>
      <c r="AS26" s="542">
        <v>0</v>
      </c>
      <c r="AT26" s="542">
        <v>0</v>
      </c>
      <c r="AU26" s="542">
        <v>0</v>
      </c>
      <c r="AV26" s="542">
        <v>0</v>
      </c>
      <c r="AW26" s="542">
        <v>0</v>
      </c>
      <c r="AX26" s="563">
        <v>0</v>
      </c>
      <c r="AY26" s="777">
        <v>0</v>
      </c>
      <c r="AZ26" s="528">
        <v>0</v>
      </c>
      <c r="BA26" s="528">
        <v>0</v>
      </c>
      <c r="BB26" s="528">
        <v>0</v>
      </c>
      <c r="BC26" s="528">
        <v>0</v>
      </c>
      <c r="BD26" s="540" t="s">
        <v>673</v>
      </c>
      <c r="BE26" s="528">
        <v>0</v>
      </c>
      <c r="BF26" s="528">
        <v>0</v>
      </c>
      <c r="BG26" s="542">
        <v>0</v>
      </c>
      <c r="BH26" s="542">
        <v>0</v>
      </c>
      <c r="BI26" s="542">
        <v>0</v>
      </c>
      <c r="BJ26" s="542">
        <v>0</v>
      </c>
      <c r="BK26" s="542">
        <v>0</v>
      </c>
      <c r="BL26" s="542">
        <v>0</v>
      </c>
      <c r="BM26" s="542">
        <v>0</v>
      </c>
      <c r="BN26" s="542">
        <v>0</v>
      </c>
      <c r="BO26" s="542">
        <v>0</v>
      </c>
      <c r="BP26" s="563">
        <v>0</v>
      </c>
      <c r="BQ26" s="777">
        <v>0</v>
      </c>
      <c r="BR26" s="528">
        <v>0</v>
      </c>
      <c r="BS26" s="528">
        <v>0</v>
      </c>
      <c r="BT26" s="528">
        <v>0</v>
      </c>
      <c r="BU26" s="528">
        <v>0</v>
      </c>
      <c r="BV26" s="540" t="s">
        <v>673</v>
      </c>
      <c r="BW26" s="528">
        <v>0</v>
      </c>
      <c r="BX26" s="528">
        <v>0</v>
      </c>
      <c r="BY26" s="542">
        <v>0</v>
      </c>
      <c r="BZ26" s="542">
        <v>0</v>
      </c>
      <c r="CA26" s="542">
        <v>0</v>
      </c>
      <c r="CB26" s="542">
        <v>0</v>
      </c>
      <c r="CC26" s="542">
        <v>0</v>
      </c>
      <c r="CD26" s="542">
        <v>0</v>
      </c>
      <c r="CE26" s="542">
        <v>0</v>
      </c>
      <c r="CF26" s="542">
        <v>0</v>
      </c>
      <c r="CG26" s="542">
        <v>0</v>
      </c>
      <c r="CH26" s="563">
        <v>0</v>
      </c>
    </row>
    <row r="27" spans="2:86" s="23" customFormat="1">
      <c r="B27" s="1502" t="s">
        <v>1905</v>
      </c>
      <c r="C27" s="1497" t="s">
        <v>1905</v>
      </c>
      <c r="D27" s="535" t="s">
        <v>1937</v>
      </c>
      <c r="E27" s="711" t="s">
        <v>19</v>
      </c>
      <c r="F27" s="519" t="s">
        <v>15</v>
      </c>
      <c r="G27" s="519" t="s">
        <v>26</v>
      </c>
      <c r="H27" s="519" t="s">
        <v>17</v>
      </c>
      <c r="I27" s="530"/>
      <c r="J27" s="530">
        <v>579358</v>
      </c>
      <c r="K27" s="530"/>
      <c r="L27" s="531"/>
      <c r="M27" s="530">
        <v>203452</v>
      </c>
      <c r="N27" s="766">
        <v>167301</v>
      </c>
      <c r="O27" s="776">
        <v>0</v>
      </c>
      <c r="P27" s="514">
        <v>0</v>
      </c>
      <c r="Q27" s="514">
        <v>0</v>
      </c>
      <c r="R27" s="514">
        <v>0</v>
      </c>
      <c r="S27" s="514">
        <v>0</v>
      </c>
      <c r="T27" s="712">
        <v>-1</v>
      </c>
      <c r="U27" s="514"/>
      <c r="V27" s="520">
        <v>0</v>
      </c>
      <c r="W27" s="713">
        <v>0</v>
      </c>
      <c r="X27" s="713">
        <v>0</v>
      </c>
      <c r="Y27" s="713">
        <v>0</v>
      </c>
      <c r="Z27" s="713">
        <v>0</v>
      </c>
      <c r="AA27" s="713">
        <v>0</v>
      </c>
      <c r="AB27" s="713">
        <v>0</v>
      </c>
      <c r="AC27" s="713">
        <v>0</v>
      </c>
      <c r="AD27" s="713">
        <v>0</v>
      </c>
      <c r="AE27" s="713">
        <v>0</v>
      </c>
      <c r="AF27" s="543">
        <v>0</v>
      </c>
      <c r="AG27" s="776">
        <v>0</v>
      </c>
      <c r="AH27" s="514">
        <v>0</v>
      </c>
      <c r="AI27" s="514">
        <v>0</v>
      </c>
      <c r="AJ27" s="514">
        <v>0</v>
      </c>
      <c r="AK27" s="514">
        <v>0</v>
      </c>
      <c r="AL27" s="712" t="s">
        <v>673</v>
      </c>
      <c r="AM27" s="514"/>
      <c r="AN27" s="520">
        <v>0</v>
      </c>
      <c r="AO27" s="713">
        <v>0</v>
      </c>
      <c r="AP27" s="713">
        <v>0</v>
      </c>
      <c r="AQ27" s="713">
        <v>0</v>
      </c>
      <c r="AR27" s="713">
        <v>0</v>
      </c>
      <c r="AS27" s="713">
        <v>0</v>
      </c>
      <c r="AT27" s="713">
        <v>0</v>
      </c>
      <c r="AU27" s="713">
        <v>0</v>
      </c>
      <c r="AV27" s="713">
        <v>0</v>
      </c>
      <c r="AW27" s="713">
        <v>0</v>
      </c>
      <c r="AX27" s="543">
        <v>0</v>
      </c>
      <c r="AY27" s="776">
        <v>0</v>
      </c>
      <c r="AZ27" s="514">
        <v>0</v>
      </c>
      <c r="BA27" s="514">
        <v>0</v>
      </c>
      <c r="BB27" s="514">
        <v>0</v>
      </c>
      <c r="BC27" s="514">
        <v>0</v>
      </c>
      <c r="BD27" s="712" t="s">
        <v>673</v>
      </c>
      <c r="BE27" s="514"/>
      <c r="BF27" s="520">
        <v>0</v>
      </c>
      <c r="BG27" s="713">
        <v>0</v>
      </c>
      <c r="BH27" s="713">
        <v>0</v>
      </c>
      <c r="BI27" s="713">
        <v>0</v>
      </c>
      <c r="BJ27" s="713">
        <v>0</v>
      </c>
      <c r="BK27" s="713">
        <v>0</v>
      </c>
      <c r="BL27" s="713">
        <v>0</v>
      </c>
      <c r="BM27" s="713">
        <v>0</v>
      </c>
      <c r="BN27" s="713">
        <v>0</v>
      </c>
      <c r="BO27" s="713">
        <v>0</v>
      </c>
      <c r="BP27" s="543">
        <v>0</v>
      </c>
      <c r="BQ27" s="776">
        <v>0</v>
      </c>
      <c r="BR27" s="514">
        <v>0</v>
      </c>
      <c r="BS27" s="514">
        <v>0</v>
      </c>
      <c r="BT27" s="514">
        <v>0</v>
      </c>
      <c r="BU27" s="514">
        <v>0</v>
      </c>
      <c r="BV27" s="712" t="s">
        <v>673</v>
      </c>
      <c r="BW27" s="514"/>
      <c r="BX27" s="520">
        <v>0</v>
      </c>
      <c r="BY27" s="713">
        <v>0</v>
      </c>
      <c r="BZ27" s="713">
        <v>0</v>
      </c>
      <c r="CA27" s="713">
        <v>0</v>
      </c>
      <c r="CB27" s="713">
        <v>0</v>
      </c>
      <c r="CC27" s="713">
        <v>0</v>
      </c>
      <c r="CD27" s="713">
        <v>0</v>
      </c>
      <c r="CE27" s="713">
        <v>0</v>
      </c>
      <c r="CF27" s="713">
        <v>0</v>
      </c>
      <c r="CG27" s="713">
        <v>0</v>
      </c>
      <c r="CH27" s="543">
        <v>0</v>
      </c>
    </row>
    <row r="28" spans="2:86" s="23" customFormat="1">
      <c r="B28" s="1502" t="s">
        <v>1906</v>
      </c>
      <c r="C28" s="1497" t="s">
        <v>1906</v>
      </c>
      <c r="D28" s="535" t="s">
        <v>1938</v>
      </c>
      <c r="E28" s="711" t="s">
        <v>19</v>
      </c>
      <c r="F28" s="519" t="s">
        <v>15</v>
      </c>
      <c r="G28" s="519" t="s">
        <v>26</v>
      </c>
      <c r="H28" s="519" t="s">
        <v>17</v>
      </c>
      <c r="I28" s="530"/>
      <c r="J28" s="530">
        <v>362965</v>
      </c>
      <c r="K28" s="530"/>
      <c r="L28" s="531"/>
      <c r="M28" s="530">
        <v>0</v>
      </c>
      <c r="N28" s="766">
        <v>0</v>
      </c>
      <c r="O28" s="776">
        <v>0</v>
      </c>
      <c r="P28" s="514">
        <v>0</v>
      </c>
      <c r="Q28" s="514">
        <v>0</v>
      </c>
      <c r="R28" s="514">
        <v>0</v>
      </c>
      <c r="S28" s="514">
        <v>0</v>
      </c>
      <c r="T28" s="712" t="s">
        <v>673</v>
      </c>
      <c r="U28" s="514"/>
      <c r="V28" s="520">
        <v>0</v>
      </c>
      <c r="W28" s="713">
        <v>0</v>
      </c>
      <c r="X28" s="713">
        <v>0</v>
      </c>
      <c r="Y28" s="713">
        <v>0</v>
      </c>
      <c r="Z28" s="713">
        <v>0</v>
      </c>
      <c r="AA28" s="713">
        <v>0</v>
      </c>
      <c r="AB28" s="713">
        <v>0</v>
      </c>
      <c r="AC28" s="713">
        <v>0</v>
      </c>
      <c r="AD28" s="713">
        <v>0</v>
      </c>
      <c r="AE28" s="713">
        <v>0</v>
      </c>
      <c r="AF28" s="543">
        <v>0</v>
      </c>
      <c r="AG28" s="776">
        <v>0</v>
      </c>
      <c r="AH28" s="514">
        <v>0</v>
      </c>
      <c r="AI28" s="514">
        <v>0</v>
      </c>
      <c r="AJ28" s="514">
        <v>0</v>
      </c>
      <c r="AK28" s="514">
        <v>0</v>
      </c>
      <c r="AL28" s="712" t="s">
        <v>673</v>
      </c>
      <c r="AM28" s="514"/>
      <c r="AN28" s="520">
        <v>0</v>
      </c>
      <c r="AO28" s="713">
        <v>0</v>
      </c>
      <c r="AP28" s="713">
        <v>0</v>
      </c>
      <c r="AQ28" s="713">
        <v>0</v>
      </c>
      <c r="AR28" s="713">
        <v>0</v>
      </c>
      <c r="AS28" s="713">
        <v>0</v>
      </c>
      <c r="AT28" s="713">
        <v>0</v>
      </c>
      <c r="AU28" s="713">
        <v>0</v>
      </c>
      <c r="AV28" s="713">
        <v>0</v>
      </c>
      <c r="AW28" s="713">
        <v>0</v>
      </c>
      <c r="AX28" s="543">
        <v>0</v>
      </c>
      <c r="AY28" s="776">
        <v>0</v>
      </c>
      <c r="AZ28" s="514">
        <v>0</v>
      </c>
      <c r="BA28" s="514">
        <v>0</v>
      </c>
      <c r="BB28" s="514">
        <v>0</v>
      </c>
      <c r="BC28" s="514">
        <v>0</v>
      </c>
      <c r="BD28" s="712" t="s">
        <v>673</v>
      </c>
      <c r="BE28" s="514"/>
      <c r="BF28" s="520">
        <v>0</v>
      </c>
      <c r="BG28" s="713">
        <v>0</v>
      </c>
      <c r="BH28" s="713">
        <v>0</v>
      </c>
      <c r="BI28" s="713">
        <v>0</v>
      </c>
      <c r="BJ28" s="713">
        <v>0</v>
      </c>
      <c r="BK28" s="713">
        <v>0</v>
      </c>
      <c r="BL28" s="713">
        <v>0</v>
      </c>
      <c r="BM28" s="713">
        <v>0</v>
      </c>
      <c r="BN28" s="713">
        <v>0</v>
      </c>
      <c r="BO28" s="713">
        <v>0</v>
      </c>
      <c r="BP28" s="543">
        <v>0</v>
      </c>
      <c r="BQ28" s="776">
        <v>0</v>
      </c>
      <c r="BR28" s="514">
        <v>0</v>
      </c>
      <c r="BS28" s="514">
        <v>0</v>
      </c>
      <c r="BT28" s="514">
        <v>0</v>
      </c>
      <c r="BU28" s="514">
        <v>0</v>
      </c>
      <c r="BV28" s="712" t="s">
        <v>673</v>
      </c>
      <c r="BW28" s="514"/>
      <c r="BX28" s="520">
        <v>0</v>
      </c>
      <c r="BY28" s="713">
        <v>0</v>
      </c>
      <c r="BZ28" s="713">
        <v>0</v>
      </c>
      <c r="CA28" s="713">
        <v>0</v>
      </c>
      <c r="CB28" s="713">
        <v>0</v>
      </c>
      <c r="CC28" s="713">
        <v>0</v>
      </c>
      <c r="CD28" s="713">
        <v>0</v>
      </c>
      <c r="CE28" s="713">
        <v>0</v>
      </c>
      <c r="CF28" s="713">
        <v>0</v>
      </c>
      <c r="CG28" s="713">
        <v>0</v>
      </c>
      <c r="CH28" s="543">
        <v>0</v>
      </c>
    </row>
    <row r="29" spans="2:86" s="515" customFormat="1">
      <c r="B29" s="1503" t="s">
        <v>1786</v>
      </c>
      <c r="C29" s="1496"/>
      <c r="D29" s="516" t="s">
        <v>1787</v>
      </c>
      <c r="E29" s="517"/>
      <c r="F29" s="517"/>
      <c r="G29" s="517"/>
      <c r="H29" s="517"/>
      <c r="I29" s="528">
        <v>0</v>
      </c>
      <c r="J29" s="528">
        <v>17571760</v>
      </c>
      <c r="K29" s="528">
        <v>0</v>
      </c>
      <c r="L29" s="528">
        <v>0</v>
      </c>
      <c r="M29" s="528">
        <v>13324973</v>
      </c>
      <c r="N29" s="767">
        <v>15369871</v>
      </c>
      <c r="O29" s="777">
        <v>200000</v>
      </c>
      <c r="P29" s="528">
        <v>525259</v>
      </c>
      <c r="Q29" s="528">
        <v>13077090</v>
      </c>
      <c r="R29" s="528">
        <v>0</v>
      </c>
      <c r="S29" s="528">
        <v>13802349</v>
      </c>
      <c r="T29" s="540">
        <v>1.2213930595078988</v>
      </c>
      <c r="U29" s="528">
        <v>-10000000</v>
      </c>
      <c r="V29" s="528">
        <v>3802349</v>
      </c>
      <c r="W29" s="542">
        <v>0</v>
      </c>
      <c r="X29" s="542">
        <v>0</v>
      </c>
      <c r="Y29" s="542">
        <v>0</v>
      </c>
      <c r="Z29" s="542">
        <v>0</v>
      </c>
      <c r="AA29" s="542">
        <v>0</v>
      </c>
      <c r="AB29" s="542">
        <v>0</v>
      </c>
      <c r="AC29" s="542">
        <v>0</v>
      </c>
      <c r="AD29" s="542">
        <v>0</v>
      </c>
      <c r="AE29" s="542">
        <v>0</v>
      </c>
      <c r="AF29" s="563">
        <v>0</v>
      </c>
      <c r="AG29" s="777">
        <v>200000</v>
      </c>
      <c r="AH29" s="528">
        <v>693184</v>
      </c>
      <c r="AI29" s="528">
        <v>14697320</v>
      </c>
      <c r="AJ29" s="528">
        <v>0</v>
      </c>
      <c r="AK29" s="528">
        <v>15590504</v>
      </c>
      <c r="AL29" s="540">
        <v>1.0989300301175047</v>
      </c>
      <c r="AM29" s="528">
        <v>-10000000</v>
      </c>
      <c r="AN29" s="528">
        <v>5590504</v>
      </c>
      <c r="AO29" s="542">
        <v>0</v>
      </c>
      <c r="AP29" s="542">
        <v>0</v>
      </c>
      <c r="AQ29" s="542">
        <v>0</v>
      </c>
      <c r="AR29" s="542">
        <v>0</v>
      </c>
      <c r="AS29" s="542">
        <v>0</v>
      </c>
      <c r="AT29" s="542">
        <v>0</v>
      </c>
      <c r="AU29" s="542">
        <v>0</v>
      </c>
      <c r="AV29" s="542">
        <v>0</v>
      </c>
      <c r="AW29" s="542">
        <v>0</v>
      </c>
      <c r="AX29" s="563">
        <v>0</v>
      </c>
      <c r="AY29" s="777">
        <v>200000</v>
      </c>
      <c r="AZ29" s="528">
        <v>697412</v>
      </c>
      <c r="BA29" s="528">
        <v>14891071</v>
      </c>
      <c r="BB29" s="528">
        <v>0</v>
      </c>
      <c r="BC29" s="528">
        <v>15788483</v>
      </c>
      <c r="BD29" s="540">
        <v>9.5346932137252316E-2</v>
      </c>
      <c r="BE29" s="528">
        <v>-10000000</v>
      </c>
      <c r="BF29" s="528">
        <v>5788483</v>
      </c>
      <c r="BG29" s="542">
        <v>0</v>
      </c>
      <c r="BH29" s="542">
        <v>0</v>
      </c>
      <c r="BI29" s="542">
        <v>0</v>
      </c>
      <c r="BJ29" s="542">
        <v>0</v>
      </c>
      <c r="BK29" s="542">
        <v>0</v>
      </c>
      <c r="BL29" s="542">
        <v>0</v>
      </c>
      <c r="BM29" s="542">
        <v>0</v>
      </c>
      <c r="BN29" s="542">
        <v>0</v>
      </c>
      <c r="BO29" s="542">
        <v>0</v>
      </c>
      <c r="BP29" s="563">
        <v>0</v>
      </c>
      <c r="BQ29" s="777">
        <v>200000</v>
      </c>
      <c r="BR29" s="528">
        <v>472916</v>
      </c>
      <c r="BS29" s="528">
        <v>12815436</v>
      </c>
      <c r="BT29" s="528">
        <v>0</v>
      </c>
      <c r="BU29" s="528">
        <v>13488352</v>
      </c>
      <c r="BV29" s="540">
        <v>-0.83139309520148685</v>
      </c>
      <c r="BW29" s="528">
        <v>-10000000</v>
      </c>
      <c r="BX29" s="528">
        <v>3488352</v>
      </c>
      <c r="BY29" s="542">
        <v>0</v>
      </c>
      <c r="BZ29" s="542">
        <v>0</v>
      </c>
      <c r="CA29" s="542">
        <v>0</v>
      </c>
      <c r="CB29" s="542">
        <v>0</v>
      </c>
      <c r="CC29" s="542">
        <v>0</v>
      </c>
      <c r="CD29" s="542">
        <v>0</v>
      </c>
      <c r="CE29" s="542">
        <v>0</v>
      </c>
      <c r="CF29" s="542">
        <v>0</v>
      </c>
      <c r="CG29" s="542">
        <v>0</v>
      </c>
      <c r="CH29" s="563">
        <v>0</v>
      </c>
    </row>
    <row r="30" spans="2:86" s="23" customFormat="1">
      <c r="B30" s="1502" t="s">
        <v>1788</v>
      </c>
      <c r="C30" s="1497"/>
      <c r="D30" s="518" t="s">
        <v>1988</v>
      </c>
      <c r="E30" s="519" t="s">
        <v>14</v>
      </c>
      <c r="F30" s="519" t="s">
        <v>15</v>
      </c>
      <c r="G30" s="519" t="s">
        <v>21</v>
      </c>
      <c r="H30" s="519" t="s">
        <v>22</v>
      </c>
      <c r="I30" s="530"/>
      <c r="J30" s="530">
        <v>795715</v>
      </c>
      <c r="K30" s="530"/>
      <c r="L30" s="531"/>
      <c r="M30" s="530">
        <v>732641</v>
      </c>
      <c r="N30" s="766">
        <v>781554</v>
      </c>
      <c r="O30" s="776">
        <v>0</v>
      </c>
      <c r="P30" s="514">
        <v>48000</v>
      </c>
      <c r="Q30" s="514">
        <v>380782</v>
      </c>
      <c r="R30" s="514">
        <v>0</v>
      </c>
      <c r="S30" s="514">
        <v>428782</v>
      </c>
      <c r="T30" s="712">
        <v>-0.45137252192426885</v>
      </c>
      <c r="U30" s="514"/>
      <c r="V30" s="520">
        <v>428782</v>
      </c>
      <c r="W30" s="713">
        <v>0</v>
      </c>
      <c r="X30" s="713">
        <v>0</v>
      </c>
      <c r="Y30" s="713">
        <v>0</v>
      </c>
      <c r="Z30" s="713">
        <v>0</v>
      </c>
      <c r="AA30" s="713">
        <v>0</v>
      </c>
      <c r="AB30" s="713">
        <v>0</v>
      </c>
      <c r="AC30" s="713">
        <v>0</v>
      </c>
      <c r="AD30" s="713">
        <v>0</v>
      </c>
      <c r="AE30" s="713">
        <v>0</v>
      </c>
      <c r="AF30" s="543">
        <v>0</v>
      </c>
      <c r="AG30" s="776">
        <v>0</v>
      </c>
      <c r="AH30" s="514">
        <v>51000</v>
      </c>
      <c r="AI30" s="514">
        <v>392805</v>
      </c>
      <c r="AJ30" s="514">
        <v>0</v>
      </c>
      <c r="AK30" s="514">
        <v>443805</v>
      </c>
      <c r="AL30" s="712">
        <v>3.5036452089873174E-2</v>
      </c>
      <c r="AM30" s="514"/>
      <c r="AN30" s="520">
        <v>443805</v>
      </c>
      <c r="AO30" s="713">
        <v>0</v>
      </c>
      <c r="AP30" s="713">
        <v>0</v>
      </c>
      <c r="AQ30" s="713">
        <v>0</v>
      </c>
      <c r="AR30" s="713">
        <v>0</v>
      </c>
      <c r="AS30" s="713">
        <v>0</v>
      </c>
      <c r="AT30" s="713">
        <v>0</v>
      </c>
      <c r="AU30" s="713">
        <v>0</v>
      </c>
      <c r="AV30" s="713">
        <v>0</v>
      </c>
      <c r="AW30" s="713">
        <v>0</v>
      </c>
      <c r="AX30" s="543">
        <v>0</v>
      </c>
      <c r="AY30" s="776">
        <v>0</v>
      </c>
      <c r="AZ30" s="514">
        <v>52000</v>
      </c>
      <c r="BA30" s="514">
        <v>404008</v>
      </c>
      <c r="BB30" s="514">
        <v>0</v>
      </c>
      <c r="BC30" s="514">
        <v>456008</v>
      </c>
      <c r="BD30" s="712">
        <v>2.7496310316467817E-2</v>
      </c>
      <c r="BE30" s="514"/>
      <c r="BF30" s="520">
        <v>456008</v>
      </c>
      <c r="BG30" s="713">
        <v>0</v>
      </c>
      <c r="BH30" s="713">
        <v>0</v>
      </c>
      <c r="BI30" s="713">
        <v>0</v>
      </c>
      <c r="BJ30" s="713">
        <v>0</v>
      </c>
      <c r="BK30" s="713">
        <v>0</v>
      </c>
      <c r="BL30" s="713">
        <v>0</v>
      </c>
      <c r="BM30" s="713">
        <v>0</v>
      </c>
      <c r="BN30" s="713">
        <v>0</v>
      </c>
      <c r="BO30" s="713">
        <v>0</v>
      </c>
      <c r="BP30" s="543">
        <v>0</v>
      </c>
      <c r="BQ30" s="776">
        <v>0</v>
      </c>
      <c r="BR30" s="514">
        <v>53000</v>
      </c>
      <c r="BS30" s="514">
        <v>411398</v>
      </c>
      <c r="BT30" s="514">
        <v>0</v>
      </c>
      <c r="BU30" s="514">
        <v>464398</v>
      </c>
      <c r="BV30" s="712">
        <v>1.8398800021052264E-2</v>
      </c>
      <c r="BW30" s="514"/>
      <c r="BX30" s="520">
        <v>464398</v>
      </c>
      <c r="BY30" s="713">
        <v>0</v>
      </c>
      <c r="BZ30" s="713">
        <v>0</v>
      </c>
      <c r="CA30" s="713">
        <v>0</v>
      </c>
      <c r="CB30" s="713">
        <v>0</v>
      </c>
      <c r="CC30" s="713">
        <v>0</v>
      </c>
      <c r="CD30" s="713">
        <v>0</v>
      </c>
      <c r="CE30" s="713">
        <v>0</v>
      </c>
      <c r="CF30" s="713">
        <v>0</v>
      </c>
      <c r="CG30" s="713">
        <v>0</v>
      </c>
      <c r="CH30" s="543">
        <v>0</v>
      </c>
    </row>
    <row r="31" spans="2:86" s="23" customFormat="1">
      <c r="B31" s="1502" t="s">
        <v>1789</v>
      </c>
      <c r="C31" s="1497"/>
      <c r="D31" s="518" t="s">
        <v>1989</v>
      </c>
      <c r="E31" s="519" t="s">
        <v>14</v>
      </c>
      <c r="F31" s="519" t="s">
        <v>15</v>
      </c>
      <c r="G31" s="519" t="s">
        <v>35</v>
      </c>
      <c r="H31" s="519" t="s">
        <v>22</v>
      </c>
      <c r="I31" s="530"/>
      <c r="J31" s="530">
        <v>15000000</v>
      </c>
      <c r="K31" s="530"/>
      <c r="L31" s="531"/>
      <c r="M31" s="530">
        <v>12000000</v>
      </c>
      <c r="N31" s="766">
        <v>14000000</v>
      </c>
      <c r="O31" s="776">
        <v>0</v>
      </c>
      <c r="P31" s="514">
        <v>0</v>
      </c>
      <c r="Q31" s="514">
        <v>10000000</v>
      </c>
      <c r="R31" s="514">
        <v>0</v>
      </c>
      <c r="S31" s="514">
        <v>10000000</v>
      </c>
      <c r="T31" s="712">
        <v>-0.2857142857142857</v>
      </c>
      <c r="U31" s="514">
        <v>-10000000</v>
      </c>
      <c r="V31" s="520">
        <v>0</v>
      </c>
      <c r="W31" s="713">
        <v>0</v>
      </c>
      <c r="X31" s="713">
        <v>0</v>
      </c>
      <c r="Y31" s="713">
        <v>0</v>
      </c>
      <c r="Z31" s="713">
        <v>0</v>
      </c>
      <c r="AA31" s="713">
        <v>0</v>
      </c>
      <c r="AB31" s="713">
        <v>0</v>
      </c>
      <c r="AC31" s="713">
        <v>0</v>
      </c>
      <c r="AD31" s="713">
        <v>0</v>
      </c>
      <c r="AE31" s="713">
        <v>0</v>
      </c>
      <c r="AF31" s="543">
        <v>0</v>
      </c>
      <c r="AG31" s="776">
        <v>0</v>
      </c>
      <c r="AH31" s="514">
        <v>0</v>
      </c>
      <c r="AI31" s="514">
        <v>10000000</v>
      </c>
      <c r="AJ31" s="514">
        <v>0</v>
      </c>
      <c r="AK31" s="514">
        <v>10000000</v>
      </c>
      <c r="AL31" s="712">
        <v>0</v>
      </c>
      <c r="AM31" s="514">
        <v>-10000000</v>
      </c>
      <c r="AN31" s="520">
        <v>0</v>
      </c>
      <c r="AO31" s="713">
        <v>0</v>
      </c>
      <c r="AP31" s="713">
        <v>0</v>
      </c>
      <c r="AQ31" s="713">
        <v>0</v>
      </c>
      <c r="AR31" s="713">
        <v>0</v>
      </c>
      <c r="AS31" s="713">
        <v>0</v>
      </c>
      <c r="AT31" s="713">
        <v>0</v>
      </c>
      <c r="AU31" s="713">
        <v>0</v>
      </c>
      <c r="AV31" s="713">
        <v>0</v>
      </c>
      <c r="AW31" s="713">
        <v>0</v>
      </c>
      <c r="AX31" s="543">
        <v>0</v>
      </c>
      <c r="AY31" s="776">
        <v>0</v>
      </c>
      <c r="AZ31" s="514">
        <v>0</v>
      </c>
      <c r="BA31" s="514">
        <v>10000000</v>
      </c>
      <c r="BB31" s="514">
        <v>0</v>
      </c>
      <c r="BC31" s="514">
        <v>10000000</v>
      </c>
      <c r="BD31" s="712">
        <v>0</v>
      </c>
      <c r="BE31" s="514">
        <v>-10000000</v>
      </c>
      <c r="BF31" s="520">
        <v>0</v>
      </c>
      <c r="BG31" s="713">
        <v>0</v>
      </c>
      <c r="BH31" s="713">
        <v>0</v>
      </c>
      <c r="BI31" s="713">
        <v>0</v>
      </c>
      <c r="BJ31" s="713">
        <v>0</v>
      </c>
      <c r="BK31" s="713">
        <v>0</v>
      </c>
      <c r="BL31" s="713">
        <v>0</v>
      </c>
      <c r="BM31" s="713">
        <v>0</v>
      </c>
      <c r="BN31" s="713">
        <v>0</v>
      </c>
      <c r="BO31" s="713">
        <v>0</v>
      </c>
      <c r="BP31" s="543">
        <v>0</v>
      </c>
      <c r="BQ31" s="776">
        <v>0</v>
      </c>
      <c r="BR31" s="514">
        <v>0</v>
      </c>
      <c r="BS31" s="514">
        <v>10000000</v>
      </c>
      <c r="BT31" s="514">
        <v>0</v>
      </c>
      <c r="BU31" s="514">
        <v>10000000</v>
      </c>
      <c r="BV31" s="712">
        <v>0</v>
      </c>
      <c r="BW31" s="514">
        <v>-10000000</v>
      </c>
      <c r="BX31" s="520">
        <v>0</v>
      </c>
      <c r="BY31" s="713">
        <v>0</v>
      </c>
      <c r="BZ31" s="713">
        <v>0</v>
      </c>
      <c r="CA31" s="713">
        <v>0</v>
      </c>
      <c r="CB31" s="713">
        <v>0</v>
      </c>
      <c r="CC31" s="713">
        <v>0</v>
      </c>
      <c r="CD31" s="713">
        <v>0</v>
      </c>
      <c r="CE31" s="713">
        <v>0</v>
      </c>
      <c r="CF31" s="713">
        <v>0</v>
      </c>
      <c r="CG31" s="713">
        <v>0</v>
      </c>
      <c r="CH31" s="543">
        <v>0</v>
      </c>
    </row>
    <row r="32" spans="2:86" s="23" customFormat="1">
      <c r="B32" s="1502" t="s">
        <v>1790</v>
      </c>
      <c r="C32" s="1497"/>
      <c r="D32" s="518" t="s">
        <v>1990</v>
      </c>
      <c r="E32" s="519" t="s">
        <v>14</v>
      </c>
      <c r="F32" s="519" t="s">
        <v>15</v>
      </c>
      <c r="G32" s="519" t="s">
        <v>33</v>
      </c>
      <c r="H32" s="519" t="s">
        <v>22</v>
      </c>
      <c r="I32" s="530"/>
      <c r="J32" s="530">
        <v>1776045</v>
      </c>
      <c r="K32" s="530"/>
      <c r="L32" s="531"/>
      <c r="M32" s="530">
        <v>592332</v>
      </c>
      <c r="N32" s="766">
        <v>588317</v>
      </c>
      <c r="O32" s="776">
        <v>200000</v>
      </c>
      <c r="P32" s="514">
        <v>477259</v>
      </c>
      <c r="Q32" s="514">
        <v>1063265</v>
      </c>
      <c r="R32" s="514">
        <v>0</v>
      </c>
      <c r="S32" s="514">
        <v>1740524</v>
      </c>
      <c r="T32" s="712">
        <v>1.9584798671464534</v>
      </c>
      <c r="U32" s="514"/>
      <c r="V32" s="520">
        <v>1740524</v>
      </c>
      <c r="W32" s="713">
        <v>0</v>
      </c>
      <c r="X32" s="713">
        <v>0</v>
      </c>
      <c r="Y32" s="713">
        <v>0</v>
      </c>
      <c r="Z32" s="713">
        <v>0</v>
      </c>
      <c r="AA32" s="713">
        <v>0</v>
      </c>
      <c r="AB32" s="713">
        <v>0</v>
      </c>
      <c r="AC32" s="713">
        <v>0</v>
      </c>
      <c r="AD32" s="713">
        <v>0</v>
      </c>
      <c r="AE32" s="713">
        <v>0</v>
      </c>
      <c r="AF32" s="543">
        <v>0</v>
      </c>
      <c r="AG32" s="776">
        <v>200000</v>
      </c>
      <c r="AH32" s="514">
        <v>642184</v>
      </c>
      <c r="AI32" s="514">
        <v>1477236</v>
      </c>
      <c r="AJ32" s="514">
        <v>0</v>
      </c>
      <c r="AK32" s="514">
        <v>2319420</v>
      </c>
      <c r="AL32" s="712">
        <v>0.33259868867076814</v>
      </c>
      <c r="AM32" s="514"/>
      <c r="AN32" s="520">
        <v>2319420</v>
      </c>
      <c r="AO32" s="713">
        <v>0</v>
      </c>
      <c r="AP32" s="713">
        <v>0</v>
      </c>
      <c r="AQ32" s="713">
        <v>0</v>
      </c>
      <c r="AR32" s="713">
        <v>0</v>
      </c>
      <c r="AS32" s="713">
        <v>0</v>
      </c>
      <c r="AT32" s="713">
        <v>0</v>
      </c>
      <c r="AU32" s="713">
        <v>0</v>
      </c>
      <c r="AV32" s="713">
        <v>0</v>
      </c>
      <c r="AW32" s="713">
        <v>0</v>
      </c>
      <c r="AX32" s="543">
        <v>0</v>
      </c>
      <c r="AY32" s="776">
        <v>200000</v>
      </c>
      <c r="AZ32" s="514">
        <v>645412</v>
      </c>
      <c r="BA32" s="514">
        <v>1501669</v>
      </c>
      <c r="BB32" s="514">
        <v>0</v>
      </c>
      <c r="BC32" s="514">
        <v>2347081</v>
      </c>
      <c r="BD32" s="712">
        <v>1.1925826284157247E-2</v>
      </c>
      <c r="BE32" s="514"/>
      <c r="BF32" s="520">
        <v>2347081</v>
      </c>
      <c r="BG32" s="713">
        <v>0</v>
      </c>
      <c r="BH32" s="713">
        <v>0</v>
      </c>
      <c r="BI32" s="713">
        <v>0</v>
      </c>
      <c r="BJ32" s="713">
        <v>0</v>
      </c>
      <c r="BK32" s="713">
        <v>0</v>
      </c>
      <c r="BL32" s="713">
        <v>0</v>
      </c>
      <c r="BM32" s="713">
        <v>0</v>
      </c>
      <c r="BN32" s="713">
        <v>0</v>
      </c>
      <c r="BO32" s="713">
        <v>0</v>
      </c>
      <c r="BP32" s="543">
        <v>0</v>
      </c>
      <c r="BQ32" s="776">
        <v>200000</v>
      </c>
      <c r="BR32" s="514">
        <v>419916</v>
      </c>
      <c r="BS32" s="514">
        <v>887180</v>
      </c>
      <c r="BT32" s="514">
        <v>0</v>
      </c>
      <c r="BU32" s="514">
        <v>1507096</v>
      </c>
      <c r="BV32" s="712">
        <v>-0.35788496434507372</v>
      </c>
      <c r="BW32" s="514"/>
      <c r="BX32" s="520">
        <v>1507096</v>
      </c>
      <c r="BY32" s="713">
        <v>0</v>
      </c>
      <c r="BZ32" s="713">
        <v>0</v>
      </c>
      <c r="CA32" s="713">
        <v>0</v>
      </c>
      <c r="CB32" s="713">
        <v>0</v>
      </c>
      <c r="CC32" s="713">
        <v>0</v>
      </c>
      <c r="CD32" s="713">
        <v>0</v>
      </c>
      <c r="CE32" s="713">
        <v>0</v>
      </c>
      <c r="CF32" s="713">
        <v>0</v>
      </c>
      <c r="CG32" s="713">
        <v>0</v>
      </c>
      <c r="CH32" s="543">
        <v>0</v>
      </c>
    </row>
    <row r="33" spans="2:86" s="23" customFormat="1">
      <c r="B33" s="1502" t="s">
        <v>1791</v>
      </c>
      <c r="C33" s="1497"/>
      <c r="D33" s="518" t="s">
        <v>1991</v>
      </c>
      <c r="E33" s="519" t="s">
        <v>14</v>
      </c>
      <c r="F33" s="519" t="s">
        <v>15</v>
      </c>
      <c r="G33" s="519" t="s">
        <v>33</v>
      </c>
      <c r="H33" s="519" t="s">
        <v>22</v>
      </c>
      <c r="I33" s="530"/>
      <c r="J33" s="530">
        <v>0</v>
      </c>
      <c r="K33" s="530"/>
      <c r="L33" s="531"/>
      <c r="M33" s="530">
        <v>0</v>
      </c>
      <c r="N33" s="766">
        <v>0</v>
      </c>
      <c r="O33" s="776">
        <v>0</v>
      </c>
      <c r="P33" s="514">
        <v>0</v>
      </c>
      <c r="Q33" s="514">
        <v>1633043</v>
      </c>
      <c r="R33" s="514">
        <v>0</v>
      </c>
      <c r="S33" s="514">
        <v>1633043</v>
      </c>
      <c r="T33" s="712" t="s">
        <v>673</v>
      </c>
      <c r="U33" s="514"/>
      <c r="V33" s="520">
        <v>1633043</v>
      </c>
      <c r="W33" s="713">
        <v>0</v>
      </c>
      <c r="X33" s="713">
        <v>0</v>
      </c>
      <c r="Y33" s="713">
        <v>0</v>
      </c>
      <c r="Z33" s="713">
        <v>0</v>
      </c>
      <c r="AA33" s="713">
        <v>0</v>
      </c>
      <c r="AB33" s="713">
        <v>0</v>
      </c>
      <c r="AC33" s="713">
        <v>0</v>
      </c>
      <c r="AD33" s="713">
        <v>0</v>
      </c>
      <c r="AE33" s="713">
        <v>0</v>
      </c>
      <c r="AF33" s="543">
        <v>0</v>
      </c>
      <c r="AG33" s="776">
        <v>0</v>
      </c>
      <c r="AH33" s="514">
        <v>0</v>
      </c>
      <c r="AI33" s="514">
        <v>2827279</v>
      </c>
      <c r="AJ33" s="514">
        <v>0</v>
      </c>
      <c r="AK33" s="514">
        <v>2827279</v>
      </c>
      <c r="AL33" s="712">
        <v>0.73129488935686326</v>
      </c>
      <c r="AM33" s="514"/>
      <c r="AN33" s="520">
        <v>2827279</v>
      </c>
      <c r="AO33" s="713">
        <v>0</v>
      </c>
      <c r="AP33" s="713">
        <v>0</v>
      </c>
      <c r="AQ33" s="713">
        <v>0</v>
      </c>
      <c r="AR33" s="713">
        <v>0</v>
      </c>
      <c r="AS33" s="713">
        <v>0</v>
      </c>
      <c r="AT33" s="713">
        <v>0</v>
      </c>
      <c r="AU33" s="713">
        <v>0</v>
      </c>
      <c r="AV33" s="713">
        <v>0</v>
      </c>
      <c r="AW33" s="713">
        <v>0</v>
      </c>
      <c r="AX33" s="543">
        <v>0</v>
      </c>
      <c r="AY33" s="776">
        <v>0</v>
      </c>
      <c r="AZ33" s="514">
        <v>0</v>
      </c>
      <c r="BA33" s="514">
        <v>2985394</v>
      </c>
      <c r="BB33" s="514">
        <v>0</v>
      </c>
      <c r="BC33" s="514">
        <v>2985394</v>
      </c>
      <c r="BD33" s="712">
        <v>5.5924795536627263E-2</v>
      </c>
      <c r="BE33" s="514"/>
      <c r="BF33" s="520">
        <v>2985394</v>
      </c>
      <c r="BG33" s="713">
        <v>0</v>
      </c>
      <c r="BH33" s="713">
        <v>0</v>
      </c>
      <c r="BI33" s="713">
        <v>0</v>
      </c>
      <c r="BJ33" s="713">
        <v>0</v>
      </c>
      <c r="BK33" s="713">
        <v>0</v>
      </c>
      <c r="BL33" s="713">
        <v>0</v>
      </c>
      <c r="BM33" s="713">
        <v>0</v>
      </c>
      <c r="BN33" s="713">
        <v>0</v>
      </c>
      <c r="BO33" s="713">
        <v>0</v>
      </c>
      <c r="BP33" s="543">
        <v>0</v>
      </c>
      <c r="BQ33" s="776">
        <v>0</v>
      </c>
      <c r="BR33" s="514">
        <v>0</v>
      </c>
      <c r="BS33" s="514">
        <v>1516858</v>
      </c>
      <c r="BT33" s="514">
        <v>0</v>
      </c>
      <c r="BU33" s="514">
        <v>1516858</v>
      </c>
      <c r="BV33" s="712">
        <v>-0.4919069308774654</v>
      </c>
      <c r="BW33" s="514"/>
      <c r="BX33" s="520">
        <v>1516858</v>
      </c>
      <c r="BY33" s="713">
        <v>0</v>
      </c>
      <c r="BZ33" s="713">
        <v>0</v>
      </c>
      <c r="CA33" s="713">
        <v>0</v>
      </c>
      <c r="CB33" s="713">
        <v>0</v>
      </c>
      <c r="CC33" s="713">
        <v>0</v>
      </c>
      <c r="CD33" s="713">
        <v>0</v>
      </c>
      <c r="CE33" s="713">
        <v>0</v>
      </c>
      <c r="CF33" s="713">
        <v>0</v>
      </c>
      <c r="CG33" s="713">
        <v>0</v>
      </c>
      <c r="CH33" s="543">
        <v>0</v>
      </c>
    </row>
    <row r="34" spans="2:86" s="515" customFormat="1">
      <c r="B34" s="1503" t="s">
        <v>1792</v>
      </c>
      <c r="C34" s="1496"/>
      <c r="D34" s="516" t="s">
        <v>1793</v>
      </c>
      <c r="E34" s="517"/>
      <c r="F34" s="517"/>
      <c r="G34" s="517"/>
      <c r="H34" s="517"/>
      <c r="I34" s="528">
        <v>0</v>
      </c>
      <c r="J34" s="528">
        <v>12095713</v>
      </c>
      <c r="K34" s="528">
        <v>0</v>
      </c>
      <c r="L34" s="528">
        <v>0</v>
      </c>
      <c r="M34" s="528">
        <v>12731705</v>
      </c>
      <c r="N34" s="767">
        <v>12649622</v>
      </c>
      <c r="O34" s="777">
        <v>203645</v>
      </c>
      <c r="P34" s="528">
        <v>0</v>
      </c>
      <c r="Q34" s="528">
        <v>11933712</v>
      </c>
      <c r="R34" s="528">
        <v>0</v>
      </c>
      <c r="S34" s="528">
        <v>12137357</v>
      </c>
      <c r="T34" s="540">
        <v>-4.049646700905371E-2</v>
      </c>
      <c r="U34" s="528">
        <v>0</v>
      </c>
      <c r="V34" s="528">
        <v>12137357</v>
      </c>
      <c r="W34" s="542">
        <v>0</v>
      </c>
      <c r="X34" s="542">
        <v>0</v>
      </c>
      <c r="Y34" s="542">
        <v>0</v>
      </c>
      <c r="Z34" s="542">
        <v>0</v>
      </c>
      <c r="AA34" s="542">
        <v>0</v>
      </c>
      <c r="AB34" s="542">
        <v>0</v>
      </c>
      <c r="AC34" s="542">
        <v>0</v>
      </c>
      <c r="AD34" s="542">
        <v>0</v>
      </c>
      <c r="AE34" s="542">
        <v>0</v>
      </c>
      <c r="AF34" s="563">
        <v>0</v>
      </c>
      <c r="AG34" s="777">
        <v>209756</v>
      </c>
      <c r="AH34" s="528">
        <v>0</v>
      </c>
      <c r="AI34" s="528">
        <v>11966286</v>
      </c>
      <c r="AJ34" s="528">
        <v>0</v>
      </c>
      <c r="AK34" s="528">
        <v>12176042</v>
      </c>
      <c r="AL34" s="540">
        <v>3.1872672114695152E-3</v>
      </c>
      <c r="AM34" s="528">
        <v>0</v>
      </c>
      <c r="AN34" s="528">
        <v>12176042</v>
      </c>
      <c r="AO34" s="542">
        <v>0</v>
      </c>
      <c r="AP34" s="542">
        <v>0</v>
      </c>
      <c r="AQ34" s="542">
        <v>0</v>
      </c>
      <c r="AR34" s="542">
        <v>0</v>
      </c>
      <c r="AS34" s="542">
        <v>0</v>
      </c>
      <c r="AT34" s="542">
        <v>0</v>
      </c>
      <c r="AU34" s="542">
        <v>0</v>
      </c>
      <c r="AV34" s="542">
        <v>0</v>
      </c>
      <c r="AW34" s="542">
        <v>0</v>
      </c>
      <c r="AX34" s="563">
        <v>0</v>
      </c>
      <c r="AY34" s="777">
        <v>216048</v>
      </c>
      <c r="AZ34" s="528">
        <v>0</v>
      </c>
      <c r="BA34" s="528">
        <v>12018464</v>
      </c>
      <c r="BB34" s="528">
        <v>0</v>
      </c>
      <c r="BC34" s="528">
        <v>12234512</v>
      </c>
      <c r="BD34" s="540">
        <v>4.802053080960135E-3</v>
      </c>
      <c r="BE34" s="528">
        <v>0</v>
      </c>
      <c r="BF34" s="528">
        <v>12234512</v>
      </c>
      <c r="BG34" s="542">
        <v>0</v>
      </c>
      <c r="BH34" s="542">
        <v>0</v>
      </c>
      <c r="BI34" s="542">
        <v>0</v>
      </c>
      <c r="BJ34" s="542">
        <v>0</v>
      </c>
      <c r="BK34" s="542">
        <v>0</v>
      </c>
      <c r="BL34" s="542">
        <v>0</v>
      </c>
      <c r="BM34" s="542">
        <v>0</v>
      </c>
      <c r="BN34" s="542">
        <v>0</v>
      </c>
      <c r="BO34" s="542">
        <v>0</v>
      </c>
      <c r="BP34" s="563">
        <v>0</v>
      </c>
      <c r="BQ34" s="777">
        <v>222529</v>
      </c>
      <c r="BR34" s="528">
        <v>0</v>
      </c>
      <c r="BS34" s="528">
        <v>12053574</v>
      </c>
      <c r="BT34" s="528">
        <v>0</v>
      </c>
      <c r="BU34" s="528">
        <v>12276103</v>
      </c>
      <c r="BV34" s="540">
        <v>3.3994817284089466E-3</v>
      </c>
      <c r="BW34" s="528">
        <v>0</v>
      </c>
      <c r="BX34" s="528">
        <v>12276103</v>
      </c>
      <c r="BY34" s="542">
        <v>0</v>
      </c>
      <c r="BZ34" s="542">
        <v>0</v>
      </c>
      <c r="CA34" s="542">
        <v>0</v>
      </c>
      <c r="CB34" s="542">
        <v>0</v>
      </c>
      <c r="CC34" s="542">
        <v>0</v>
      </c>
      <c r="CD34" s="542">
        <v>0</v>
      </c>
      <c r="CE34" s="542">
        <v>0</v>
      </c>
      <c r="CF34" s="542">
        <v>0</v>
      </c>
      <c r="CG34" s="542">
        <v>0</v>
      </c>
      <c r="CH34" s="563">
        <v>0</v>
      </c>
    </row>
    <row r="35" spans="2:86" s="23" customFormat="1">
      <c r="B35" s="1502" t="s">
        <v>1794</v>
      </c>
      <c r="C35" s="1497"/>
      <c r="D35" s="518" t="s">
        <v>1229</v>
      </c>
      <c r="E35" s="519" t="s">
        <v>14</v>
      </c>
      <c r="F35" s="519" t="s">
        <v>15</v>
      </c>
      <c r="G35" s="519" t="s">
        <v>27</v>
      </c>
      <c r="H35" s="519" t="s">
        <v>27</v>
      </c>
      <c r="I35" s="530"/>
      <c r="J35" s="530">
        <v>2600930</v>
      </c>
      <c r="K35" s="530"/>
      <c r="L35" s="531"/>
      <c r="M35" s="530">
        <v>3077099</v>
      </c>
      <c r="N35" s="766">
        <v>3051711</v>
      </c>
      <c r="O35" s="776">
        <v>64733</v>
      </c>
      <c r="P35" s="514">
        <v>0</v>
      </c>
      <c r="Q35" s="514">
        <v>2970620</v>
      </c>
      <c r="R35" s="514">
        <v>0</v>
      </c>
      <c r="S35" s="514">
        <v>3035353</v>
      </c>
      <c r="T35" s="712">
        <v>-5.3602716639943948E-3</v>
      </c>
      <c r="U35" s="514"/>
      <c r="V35" s="520">
        <v>3035353</v>
      </c>
      <c r="W35" s="713">
        <v>0</v>
      </c>
      <c r="X35" s="713">
        <v>0</v>
      </c>
      <c r="Y35" s="713">
        <v>0</v>
      </c>
      <c r="Z35" s="713">
        <v>0</v>
      </c>
      <c r="AA35" s="713">
        <v>0</v>
      </c>
      <c r="AB35" s="713">
        <v>0</v>
      </c>
      <c r="AC35" s="713">
        <v>0</v>
      </c>
      <c r="AD35" s="713">
        <v>0</v>
      </c>
      <c r="AE35" s="713">
        <v>0</v>
      </c>
      <c r="AF35" s="543">
        <v>0</v>
      </c>
      <c r="AG35" s="776">
        <v>66676</v>
      </c>
      <c r="AH35" s="514">
        <v>0</v>
      </c>
      <c r="AI35" s="514">
        <v>2976489</v>
      </c>
      <c r="AJ35" s="514">
        <v>0</v>
      </c>
      <c r="AK35" s="514">
        <v>3043165</v>
      </c>
      <c r="AL35" s="712">
        <v>2.5736710030101937E-3</v>
      </c>
      <c r="AM35" s="514"/>
      <c r="AN35" s="520">
        <v>3043165</v>
      </c>
      <c r="AO35" s="713">
        <v>0</v>
      </c>
      <c r="AP35" s="713">
        <v>0</v>
      </c>
      <c r="AQ35" s="713">
        <v>0</v>
      </c>
      <c r="AR35" s="713">
        <v>0</v>
      </c>
      <c r="AS35" s="713">
        <v>0</v>
      </c>
      <c r="AT35" s="713">
        <v>0</v>
      </c>
      <c r="AU35" s="713">
        <v>0</v>
      </c>
      <c r="AV35" s="713">
        <v>0</v>
      </c>
      <c r="AW35" s="713">
        <v>0</v>
      </c>
      <c r="AX35" s="543">
        <v>0</v>
      </c>
      <c r="AY35" s="776">
        <v>68676</v>
      </c>
      <c r="AZ35" s="514">
        <v>0</v>
      </c>
      <c r="BA35" s="514">
        <v>2982533</v>
      </c>
      <c r="BB35" s="514">
        <v>0</v>
      </c>
      <c r="BC35" s="514">
        <v>3051209</v>
      </c>
      <c r="BD35" s="712">
        <v>2.643300642587569E-3</v>
      </c>
      <c r="BE35" s="514"/>
      <c r="BF35" s="520">
        <v>3051209</v>
      </c>
      <c r="BG35" s="713">
        <v>0</v>
      </c>
      <c r="BH35" s="713">
        <v>0</v>
      </c>
      <c r="BI35" s="713">
        <v>0</v>
      </c>
      <c r="BJ35" s="713">
        <v>0</v>
      </c>
      <c r="BK35" s="713">
        <v>0</v>
      </c>
      <c r="BL35" s="713">
        <v>0</v>
      </c>
      <c r="BM35" s="713">
        <v>0</v>
      </c>
      <c r="BN35" s="713">
        <v>0</v>
      </c>
      <c r="BO35" s="713">
        <v>0</v>
      </c>
      <c r="BP35" s="543">
        <v>0</v>
      </c>
      <c r="BQ35" s="776">
        <v>70736</v>
      </c>
      <c r="BR35" s="514">
        <v>0</v>
      </c>
      <c r="BS35" s="514">
        <v>2988758</v>
      </c>
      <c r="BT35" s="514">
        <v>0</v>
      </c>
      <c r="BU35" s="514">
        <v>3059494</v>
      </c>
      <c r="BV35" s="712">
        <v>2.7153171087264099E-3</v>
      </c>
      <c r="BW35" s="514"/>
      <c r="BX35" s="520">
        <v>3059494</v>
      </c>
      <c r="BY35" s="713">
        <v>0</v>
      </c>
      <c r="BZ35" s="713">
        <v>0</v>
      </c>
      <c r="CA35" s="713">
        <v>0</v>
      </c>
      <c r="CB35" s="713">
        <v>0</v>
      </c>
      <c r="CC35" s="713">
        <v>0</v>
      </c>
      <c r="CD35" s="713">
        <v>0</v>
      </c>
      <c r="CE35" s="713">
        <v>0</v>
      </c>
      <c r="CF35" s="713">
        <v>0</v>
      </c>
      <c r="CG35" s="713">
        <v>0</v>
      </c>
      <c r="CH35" s="543">
        <v>0</v>
      </c>
    </row>
    <row r="36" spans="2:86" s="23" customFormat="1">
      <c r="B36" s="1502" t="s">
        <v>1795</v>
      </c>
      <c r="C36" s="1497"/>
      <c r="D36" s="518" t="s">
        <v>1223</v>
      </c>
      <c r="E36" s="519" t="s">
        <v>14</v>
      </c>
      <c r="F36" s="519" t="s">
        <v>15</v>
      </c>
      <c r="G36" s="519" t="s">
        <v>27</v>
      </c>
      <c r="H36" s="519" t="s">
        <v>27</v>
      </c>
      <c r="I36" s="530"/>
      <c r="J36" s="530">
        <v>1071712</v>
      </c>
      <c r="K36" s="530"/>
      <c r="L36" s="531"/>
      <c r="M36" s="530">
        <v>1383919</v>
      </c>
      <c r="N36" s="766">
        <v>1379860</v>
      </c>
      <c r="O36" s="776">
        <v>64733</v>
      </c>
      <c r="P36" s="514">
        <v>0</v>
      </c>
      <c r="Q36" s="514">
        <v>1240437</v>
      </c>
      <c r="R36" s="514">
        <v>0</v>
      </c>
      <c r="S36" s="514">
        <v>1305170</v>
      </c>
      <c r="T36" s="712">
        <v>-5.4128679721131126E-2</v>
      </c>
      <c r="U36" s="514"/>
      <c r="V36" s="520">
        <v>1305170</v>
      </c>
      <c r="W36" s="713">
        <v>0</v>
      </c>
      <c r="X36" s="713">
        <v>0</v>
      </c>
      <c r="Y36" s="713">
        <v>0</v>
      </c>
      <c r="Z36" s="713">
        <v>0</v>
      </c>
      <c r="AA36" s="713">
        <v>0</v>
      </c>
      <c r="AB36" s="713">
        <v>0</v>
      </c>
      <c r="AC36" s="713">
        <v>0</v>
      </c>
      <c r="AD36" s="713">
        <v>0</v>
      </c>
      <c r="AE36" s="713">
        <v>0</v>
      </c>
      <c r="AF36" s="543">
        <v>0</v>
      </c>
      <c r="AG36" s="776">
        <v>66676</v>
      </c>
      <c r="AH36" s="514">
        <v>0</v>
      </c>
      <c r="AI36" s="514">
        <v>1246330</v>
      </c>
      <c r="AJ36" s="514">
        <v>0</v>
      </c>
      <c r="AK36" s="514">
        <v>1313006</v>
      </c>
      <c r="AL36" s="712">
        <v>6.0038155949033462E-3</v>
      </c>
      <c r="AM36" s="514"/>
      <c r="AN36" s="520">
        <v>1313006</v>
      </c>
      <c r="AO36" s="713">
        <v>0</v>
      </c>
      <c r="AP36" s="713">
        <v>0</v>
      </c>
      <c r="AQ36" s="713">
        <v>0</v>
      </c>
      <c r="AR36" s="713">
        <v>0</v>
      </c>
      <c r="AS36" s="713">
        <v>0</v>
      </c>
      <c r="AT36" s="713">
        <v>0</v>
      </c>
      <c r="AU36" s="713">
        <v>0</v>
      </c>
      <c r="AV36" s="713">
        <v>0</v>
      </c>
      <c r="AW36" s="713">
        <v>0</v>
      </c>
      <c r="AX36" s="543">
        <v>0</v>
      </c>
      <c r="AY36" s="776">
        <v>68676</v>
      </c>
      <c r="AZ36" s="514">
        <v>0</v>
      </c>
      <c r="BA36" s="514">
        <v>1252401</v>
      </c>
      <c r="BB36" s="514">
        <v>0</v>
      </c>
      <c r="BC36" s="514">
        <v>1321077</v>
      </c>
      <c r="BD36" s="712">
        <v>6.1469635325352668E-3</v>
      </c>
      <c r="BE36" s="514"/>
      <c r="BF36" s="520">
        <v>1321077</v>
      </c>
      <c r="BG36" s="713">
        <v>0</v>
      </c>
      <c r="BH36" s="713">
        <v>0</v>
      </c>
      <c r="BI36" s="713">
        <v>0</v>
      </c>
      <c r="BJ36" s="713">
        <v>0</v>
      </c>
      <c r="BK36" s="713">
        <v>0</v>
      </c>
      <c r="BL36" s="713">
        <v>0</v>
      </c>
      <c r="BM36" s="713">
        <v>0</v>
      </c>
      <c r="BN36" s="713">
        <v>0</v>
      </c>
      <c r="BO36" s="713">
        <v>0</v>
      </c>
      <c r="BP36" s="543">
        <v>0</v>
      </c>
      <c r="BQ36" s="776">
        <v>70736</v>
      </c>
      <c r="BR36" s="514">
        <v>0</v>
      </c>
      <c r="BS36" s="514">
        <v>1258652</v>
      </c>
      <c r="BT36" s="514">
        <v>0</v>
      </c>
      <c r="BU36" s="514">
        <v>1329388</v>
      </c>
      <c r="BV36" s="712">
        <v>6.2910791725236306E-3</v>
      </c>
      <c r="BW36" s="514"/>
      <c r="BX36" s="520">
        <v>1329388</v>
      </c>
      <c r="BY36" s="713">
        <v>0</v>
      </c>
      <c r="BZ36" s="713">
        <v>0</v>
      </c>
      <c r="CA36" s="713">
        <v>0</v>
      </c>
      <c r="CB36" s="713">
        <v>0</v>
      </c>
      <c r="CC36" s="713">
        <v>0</v>
      </c>
      <c r="CD36" s="713">
        <v>0</v>
      </c>
      <c r="CE36" s="713">
        <v>0</v>
      </c>
      <c r="CF36" s="713">
        <v>0</v>
      </c>
      <c r="CG36" s="713">
        <v>0</v>
      </c>
      <c r="CH36" s="543">
        <v>0</v>
      </c>
    </row>
    <row r="37" spans="2:86" s="23" customFormat="1">
      <c r="B37" s="1502" t="s">
        <v>1796</v>
      </c>
      <c r="C37" s="1497"/>
      <c r="D37" s="518" t="s">
        <v>1992</v>
      </c>
      <c r="E37" s="519" t="s">
        <v>14</v>
      </c>
      <c r="F37" s="519" t="s">
        <v>15</v>
      </c>
      <c r="G37" s="519" t="s">
        <v>27</v>
      </c>
      <c r="H37" s="519" t="s">
        <v>27</v>
      </c>
      <c r="I37" s="530"/>
      <c r="J37" s="530">
        <v>8423071</v>
      </c>
      <c r="K37" s="530"/>
      <c r="L37" s="531"/>
      <c r="M37" s="530">
        <v>8270687</v>
      </c>
      <c r="N37" s="766">
        <v>8218051</v>
      </c>
      <c r="O37" s="776">
        <v>74179</v>
      </c>
      <c r="P37" s="514">
        <v>0</v>
      </c>
      <c r="Q37" s="514">
        <v>7722655</v>
      </c>
      <c r="R37" s="514">
        <v>0</v>
      </c>
      <c r="S37" s="514">
        <v>7796834</v>
      </c>
      <c r="T37" s="712">
        <v>-5.1255096859340495E-2</v>
      </c>
      <c r="U37" s="514"/>
      <c r="V37" s="520">
        <v>7796834</v>
      </c>
      <c r="W37" s="713">
        <v>0</v>
      </c>
      <c r="X37" s="713">
        <v>0</v>
      </c>
      <c r="Y37" s="713">
        <v>0</v>
      </c>
      <c r="Z37" s="713">
        <v>0</v>
      </c>
      <c r="AA37" s="713">
        <v>0</v>
      </c>
      <c r="AB37" s="713">
        <v>0</v>
      </c>
      <c r="AC37" s="713">
        <v>0</v>
      </c>
      <c r="AD37" s="713">
        <v>0</v>
      </c>
      <c r="AE37" s="713">
        <v>0</v>
      </c>
      <c r="AF37" s="543">
        <v>0</v>
      </c>
      <c r="AG37" s="776">
        <v>76404</v>
      </c>
      <c r="AH37" s="514">
        <v>0</v>
      </c>
      <c r="AI37" s="514">
        <v>7743467</v>
      </c>
      <c r="AJ37" s="514">
        <v>0</v>
      </c>
      <c r="AK37" s="514">
        <v>7819871</v>
      </c>
      <c r="AL37" s="712">
        <v>2.9546608277154548E-3</v>
      </c>
      <c r="AM37" s="514"/>
      <c r="AN37" s="520">
        <v>7819871</v>
      </c>
      <c r="AO37" s="713">
        <v>0</v>
      </c>
      <c r="AP37" s="713">
        <v>0</v>
      </c>
      <c r="AQ37" s="713">
        <v>0</v>
      </c>
      <c r="AR37" s="713">
        <v>0</v>
      </c>
      <c r="AS37" s="713">
        <v>0</v>
      </c>
      <c r="AT37" s="713">
        <v>0</v>
      </c>
      <c r="AU37" s="713">
        <v>0</v>
      </c>
      <c r="AV37" s="713">
        <v>0</v>
      </c>
      <c r="AW37" s="713">
        <v>0</v>
      </c>
      <c r="AX37" s="543">
        <v>0</v>
      </c>
      <c r="AY37" s="776">
        <v>78696</v>
      </c>
      <c r="AZ37" s="514">
        <v>0</v>
      </c>
      <c r="BA37" s="514">
        <v>7783530</v>
      </c>
      <c r="BB37" s="514">
        <v>0</v>
      </c>
      <c r="BC37" s="514">
        <v>7862226</v>
      </c>
      <c r="BD37" s="712">
        <v>5.4163297578694071E-3</v>
      </c>
      <c r="BE37" s="514"/>
      <c r="BF37" s="520">
        <v>7862226</v>
      </c>
      <c r="BG37" s="713">
        <v>0</v>
      </c>
      <c r="BH37" s="713">
        <v>0</v>
      </c>
      <c r="BI37" s="713">
        <v>0</v>
      </c>
      <c r="BJ37" s="713">
        <v>0</v>
      </c>
      <c r="BK37" s="713">
        <v>0</v>
      </c>
      <c r="BL37" s="713">
        <v>0</v>
      </c>
      <c r="BM37" s="713">
        <v>0</v>
      </c>
      <c r="BN37" s="713">
        <v>0</v>
      </c>
      <c r="BO37" s="713">
        <v>0</v>
      </c>
      <c r="BP37" s="543">
        <v>0</v>
      </c>
      <c r="BQ37" s="776">
        <v>81057</v>
      </c>
      <c r="BR37" s="514">
        <v>0</v>
      </c>
      <c r="BS37" s="514">
        <v>7806164</v>
      </c>
      <c r="BT37" s="514">
        <v>0</v>
      </c>
      <c r="BU37" s="514">
        <v>7887221</v>
      </c>
      <c r="BV37" s="712">
        <v>3.179125097650462E-3</v>
      </c>
      <c r="BW37" s="514"/>
      <c r="BX37" s="520">
        <v>7887221</v>
      </c>
      <c r="BY37" s="713">
        <v>0</v>
      </c>
      <c r="BZ37" s="713">
        <v>0</v>
      </c>
      <c r="CA37" s="713">
        <v>0</v>
      </c>
      <c r="CB37" s="713">
        <v>0</v>
      </c>
      <c r="CC37" s="713">
        <v>0</v>
      </c>
      <c r="CD37" s="713">
        <v>0</v>
      </c>
      <c r="CE37" s="713">
        <v>0</v>
      </c>
      <c r="CF37" s="713">
        <v>0</v>
      </c>
      <c r="CG37" s="713">
        <v>0</v>
      </c>
      <c r="CH37" s="543">
        <v>0</v>
      </c>
    </row>
    <row r="38" spans="2:86" s="515" customFormat="1">
      <c r="B38" s="1503" t="s">
        <v>1797</v>
      </c>
      <c r="C38" s="1496"/>
      <c r="D38" s="516" t="s">
        <v>1798</v>
      </c>
      <c r="E38" s="517"/>
      <c r="F38" s="517"/>
      <c r="G38" s="517"/>
      <c r="H38" s="517"/>
      <c r="I38" s="528">
        <v>0</v>
      </c>
      <c r="J38" s="528">
        <v>7797984</v>
      </c>
      <c r="K38" s="528">
        <v>0</v>
      </c>
      <c r="L38" s="528">
        <v>0</v>
      </c>
      <c r="M38" s="528">
        <v>4232864.0626886785</v>
      </c>
      <c r="N38" s="767">
        <v>1318710</v>
      </c>
      <c r="O38" s="777">
        <v>110120</v>
      </c>
      <c r="P38" s="528">
        <v>0</v>
      </c>
      <c r="Q38" s="528">
        <v>788906</v>
      </c>
      <c r="R38" s="528">
        <v>0</v>
      </c>
      <c r="S38" s="528">
        <v>899026</v>
      </c>
      <c r="T38" s="540">
        <v>-0.31825344465424543</v>
      </c>
      <c r="U38" s="528">
        <v>0</v>
      </c>
      <c r="V38" s="528">
        <v>899026</v>
      </c>
      <c r="W38" s="542">
        <v>0</v>
      </c>
      <c r="X38" s="542">
        <v>0</v>
      </c>
      <c r="Y38" s="542">
        <v>0</v>
      </c>
      <c r="Z38" s="542">
        <v>0</v>
      </c>
      <c r="AA38" s="542">
        <v>0</v>
      </c>
      <c r="AB38" s="542">
        <v>0</v>
      </c>
      <c r="AC38" s="542">
        <v>0</v>
      </c>
      <c r="AD38" s="542">
        <v>0</v>
      </c>
      <c r="AE38" s="542">
        <v>0</v>
      </c>
      <c r="AF38" s="563">
        <v>0</v>
      </c>
      <c r="AG38" s="777">
        <v>113424</v>
      </c>
      <c r="AH38" s="528">
        <v>0</v>
      </c>
      <c r="AI38" s="528">
        <v>811075</v>
      </c>
      <c r="AJ38" s="528">
        <v>0</v>
      </c>
      <c r="AK38" s="528">
        <v>924499</v>
      </c>
      <c r="AL38" s="540">
        <v>2.8333997014546853E-2</v>
      </c>
      <c r="AM38" s="528">
        <v>0</v>
      </c>
      <c r="AN38" s="528">
        <v>924499</v>
      </c>
      <c r="AO38" s="542">
        <v>0</v>
      </c>
      <c r="AP38" s="542">
        <v>0</v>
      </c>
      <c r="AQ38" s="542">
        <v>0</v>
      </c>
      <c r="AR38" s="542">
        <v>0</v>
      </c>
      <c r="AS38" s="542">
        <v>0</v>
      </c>
      <c r="AT38" s="542">
        <v>0</v>
      </c>
      <c r="AU38" s="542">
        <v>0</v>
      </c>
      <c r="AV38" s="542">
        <v>0</v>
      </c>
      <c r="AW38" s="542">
        <v>0</v>
      </c>
      <c r="AX38" s="563">
        <v>0</v>
      </c>
      <c r="AY38" s="777">
        <v>0</v>
      </c>
      <c r="AZ38" s="528">
        <v>0</v>
      </c>
      <c r="BA38" s="528">
        <v>0</v>
      </c>
      <c r="BB38" s="528">
        <v>0</v>
      </c>
      <c r="BC38" s="528">
        <v>0</v>
      </c>
      <c r="BD38" s="540">
        <v>-1</v>
      </c>
      <c r="BE38" s="528">
        <v>0</v>
      </c>
      <c r="BF38" s="528">
        <v>0</v>
      </c>
      <c r="BG38" s="542">
        <v>0</v>
      </c>
      <c r="BH38" s="542">
        <v>0</v>
      </c>
      <c r="BI38" s="542">
        <v>0</v>
      </c>
      <c r="BJ38" s="542">
        <v>0</v>
      </c>
      <c r="BK38" s="542">
        <v>0</v>
      </c>
      <c r="BL38" s="542">
        <v>0</v>
      </c>
      <c r="BM38" s="542">
        <v>0</v>
      </c>
      <c r="BN38" s="542">
        <v>0</v>
      </c>
      <c r="BO38" s="542">
        <v>0</v>
      </c>
      <c r="BP38" s="563">
        <v>0</v>
      </c>
      <c r="BQ38" s="777">
        <v>0</v>
      </c>
      <c r="BR38" s="528">
        <v>0</v>
      </c>
      <c r="BS38" s="528">
        <v>0</v>
      </c>
      <c r="BT38" s="528">
        <v>0</v>
      </c>
      <c r="BU38" s="528">
        <v>0</v>
      </c>
      <c r="BV38" s="540" t="s">
        <v>673</v>
      </c>
      <c r="BW38" s="528">
        <v>0</v>
      </c>
      <c r="BX38" s="528">
        <v>0</v>
      </c>
      <c r="BY38" s="542">
        <v>0</v>
      </c>
      <c r="BZ38" s="542">
        <v>0</v>
      </c>
      <c r="CA38" s="542">
        <v>0</v>
      </c>
      <c r="CB38" s="542">
        <v>0</v>
      </c>
      <c r="CC38" s="542">
        <v>0</v>
      </c>
      <c r="CD38" s="542">
        <v>0</v>
      </c>
      <c r="CE38" s="542">
        <v>0</v>
      </c>
      <c r="CF38" s="542">
        <v>0</v>
      </c>
      <c r="CG38" s="542">
        <v>0</v>
      </c>
      <c r="CH38" s="563">
        <v>0</v>
      </c>
    </row>
    <row r="39" spans="2:86" s="23" customFormat="1">
      <c r="B39" s="1502" t="s">
        <v>1799</v>
      </c>
      <c r="C39" s="1497"/>
      <c r="D39" s="518" t="s">
        <v>1993</v>
      </c>
      <c r="E39" s="519" t="s">
        <v>14</v>
      </c>
      <c r="F39" s="519" t="s">
        <v>15</v>
      </c>
      <c r="G39" s="519" t="s">
        <v>28</v>
      </c>
      <c r="H39" s="519" t="s">
        <v>22</v>
      </c>
      <c r="I39" s="530"/>
      <c r="J39" s="530">
        <v>813283</v>
      </c>
      <c r="K39" s="530"/>
      <c r="L39" s="531"/>
      <c r="M39" s="530">
        <v>674871</v>
      </c>
      <c r="N39" s="766">
        <v>153434</v>
      </c>
      <c r="O39" s="776">
        <v>5709</v>
      </c>
      <c r="P39" s="514">
        <v>0</v>
      </c>
      <c r="Q39" s="514">
        <v>50901</v>
      </c>
      <c r="R39" s="514">
        <v>0</v>
      </c>
      <c r="S39" s="514">
        <v>56610</v>
      </c>
      <c r="T39" s="712">
        <v>-0.63104657377113282</v>
      </c>
      <c r="U39" s="514"/>
      <c r="V39" s="520">
        <v>56610</v>
      </c>
      <c r="W39" s="713">
        <v>0</v>
      </c>
      <c r="X39" s="713">
        <v>0</v>
      </c>
      <c r="Y39" s="713">
        <v>0</v>
      </c>
      <c r="Z39" s="713">
        <v>0</v>
      </c>
      <c r="AA39" s="713">
        <v>0</v>
      </c>
      <c r="AB39" s="713">
        <v>0</v>
      </c>
      <c r="AC39" s="713">
        <v>0</v>
      </c>
      <c r="AD39" s="713">
        <v>0</v>
      </c>
      <c r="AE39" s="713">
        <v>0</v>
      </c>
      <c r="AF39" s="543">
        <v>0</v>
      </c>
      <c r="AG39" s="776">
        <v>5880</v>
      </c>
      <c r="AH39" s="514">
        <v>0</v>
      </c>
      <c r="AI39" s="514">
        <v>52129</v>
      </c>
      <c r="AJ39" s="514">
        <v>0</v>
      </c>
      <c r="AK39" s="514">
        <v>58009</v>
      </c>
      <c r="AL39" s="712">
        <v>2.4712948242360006E-2</v>
      </c>
      <c r="AM39" s="514"/>
      <c r="AN39" s="520">
        <v>58009</v>
      </c>
      <c r="AO39" s="713">
        <v>0</v>
      </c>
      <c r="AP39" s="713">
        <v>0</v>
      </c>
      <c r="AQ39" s="713">
        <v>0</v>
      </c>
      <c r="AR39" s="713">
        <v>0</v>
      </c>
      <c r="AS39" s="713">
        <v>0</v>
      </c>
      <c r="AT39" s="713">
        <v>0</v>
      </c>
      <c r="AU39" s="713">
        <v>0</v>
      </c>
      <c r="AV39" s="713">
        <v>0</v>
      </c>
      <c r="AW39" s="713">
        <v>0</v>
      </c>
      <c r="AX39" s="543">
        <v>0</v>
      </c>
      <c r="AY39" s="776">
        <v>0</v>
      </c>
      <c r="AZ39" s="514">
        <v>0</v>
      </c>
      <c r="BA39" s="514">
        <v>0</v>
      </c>
      <c r="BB39" s="514">
        <v>0</v>
      </c>
      <c r="BC39" s="514">
        <v>0</v>
      </c>
      <c r="BD39" s="712">
        <v>-1</v>
      </c>
      <c r="BE39" s="514"/>
      <c r="BF39" s="520">
        <v>0</v>
      </c>
      <c r="BG39" s="713">
        <v>0</v>
      </c>
      <c r="BH39" s="713">
        <v>0</v>
      </c>
      <c r="BI39" s="713">
        <v>0</v>
      </c>
      <c r="BJ39" s="713">
        <v>0</v>
      </c>
      <c r="BK39" s="713">
        <v>0</v>
      </c>
      <c r="BL39" s="713">
        <v>0</v>
      </c>
      <c r="BM39" s="713">
        <v>0</v>
      </c>
      <c r="BN39" s="713">
        <v>0</v>
      </c>
      <c r="BO39" s="713">
        <v>0</v>
      </c>
      <c r="BP39" s="543">
        <v>0</v>
      </c>
      <c r="BQ39" s="776">
        <v>0</v>
      </c>
      <c r="BR39" s="514">
        <v>0</v>
      </c>
      <c r="BS39" s="514">
        <v>0</v>
      </c>
      <c r="BT39" s="514">
        <v>0</v>
      </c>
      <c r="BU39" s="514">
        <v>0</v>
      </c>
      <c r="BV39" s="712" t="s">
        <v>673</v>
      </c>
      <c r="BW39" s="514"/>
      <c r="BX39" s="520">
        <v>0</v>
      </c>
      <c r="BY39" s="713">
        <v>0</v>
      </c>
      <c r="BZ39" s="713">
        <v>0</v>
      </c>
      <c r="CA39" s="713">
        <v>0</v>
      </c>
      <c r="CB39" s="713">
        <v>0</v>
      </c>
      <c r="CC39" s="713">
        <v>0</v>
      </c>
      <c r="CD39" s="713">
        <v>0</v>
      </c>
      <c r="CE39" s="713">
        <v>0</v>
      </c>
      <c r="CF39" s="713">
        <v>0</v>
      </c>
      <c r="CG39" s="713">
        <v>0</v>
      </c>
      <c r="CH39" s="543">
        <v>0</v>
      </c>
    </row>
    <row r="40" spans="2:86" s="23" customFormat="1">
      <c r="B40" s="1502" t="s">
        <v>1800</v>
      </c>
      <c r="C40" s="1497"/>
      <c r="D40" s="518" t="s">
        <v>1994</v>
      </c>
      <c r="E40" s="519" t="s">
        <v>14</v>
      </c>
      <c r="F40" s="519" t="s">
        <v>15</v>
      </c>
      <c r="G40" s="519" t="s">
        <v>28</v>
      </c>
      <c r="H40" s="519" t="s">
        <v>22</v>
      </c>
      <c r="I40" s="530"/>
      <c r="J40" s="530">
        <v>3932477</v>
      </c>
      <c r="K40" s="530"/>
      <c r="L40" s="531"/>
      <c r="M40" s="530">
        <v>1829012.0626886787</v>
      </c>
      <c r="N40" s="766">
        <v>618330</v>
      </c>
      <c r="O40" s="776">
        <v>38571</v>
      </c>
      <c r="P40" s="514">
        <v>0</v>
      </c>
      <c r="Q40" s="514">
        <v>384773</v>
      </c>
      <c r="R40" s="514">
        <v>0</v>
      </c>
      <c r="S40" s="514">
        <v>423344</v>
      </c>
      <c r="T40" s="712">
        <v>-0.31534293985412321</v>
      </c>
      <c r="U40" s="514"/>
      <c r="V40" s="520">
        <v>423344</v>
      </c>
      <c r="W40" s="713">
        <v>0</v>
      </c>
      <c r="X40" s="713">
        <v>0</v>
      </c>
      <c r="Y40" s="713">
        <v>0</v>
      </c>
      <c r="Z40" s="713">
        <v>0</v>
      </c>
      <c r="AA40" s="713">
        <v>0</v>
      </c>
      <c r="AB40" s="713">
        <v>0</v>
      </c>
      <c r="AC40" s="713">
        <v>0</v>
      </c>
      <c r="AD40" s="713">
        <v>0</v>
      </c>
      <c r="AE40" s="713">
        <v>0</v>
      </c>
      <c r="AF40" s="543">
        <v>0</v>
      </c>
      <c r="AG40" s="776">
        <v>39729</v>
      </c>
      <c r="AH40" s="514">
        <v>0</v>
      </c>
      <c r="AI40" s="514">
        <v>395716</v>
      </c>
      <c r="AJ40" s="514">
        <v>0</v>
      </c>
      <c r="AK40" s="514">
        <v>435445</v>
      </c>
      <c r="AL40" s="712">
        <v>2.8584319135265882E-2</v>
      </c>
      <c r="AM40" s="514"/>
      <c r="AN40" s="520">
        <v>435445</v>
      </c>
      <c r="AO40" s="713">
        <v>0</v>
      </c>
      <c r="AP40" s="713">
        <v>0</v>
      </c>
      <c r="AQ40" s="713">
        <v>0</v>
      </c>
      <c r="AR40" s="713">
        <v>0</v>
      </c>
      <c r="AS40" s="713">
        <v>0</v>
      </c>
      <c r="AT40" s="713">
        <v>0</v>
      </c>
      <c r="AU40" s="713">
        <v>0</v>
      </c>
      <c r="AV40" s="713">
        <v>0</v>
      </c>
      <c r="AW40" s="713">
        <v>0</v>
      </c>
      <c r="AX40" s="543">
        <v>0</v>
      </c>
      <c r="AY40" s="776">
        <v>0</v>
      </c>
      <c r="AZ40" s="514">
        <v>0</v>
      </c>
      <c r="BA40" s="514">
        <v>0</v>
      </c>
      <c r="BB40" s="514">
        <v>0</v>
      </c>
      <c r="BC40" s="514">
        <v>0</v>
      </c>
      <c r="BD40" s="712">
        <v>-1</v>
      </c>
      <c r="BE40" s="514"/>
      <c r="BF40" s="520">
        <v>0</v>
      </c>
      <c r="BG40" s="713">
        <v>0</v>
      </c>
      <c r="BH40" s="713">
        <v>0</v>
      </c>
      <c r="BI40" s="713">
        <v>0</v>
      </c>
      <c r="BJ40" s="713">
        <v>0</v>
      </c>
      <c r="BK40" s="713">
        <v>0</v>
      </c>
      <c r="BL40" s="713">
        <v>0</v>
      </c>
      <c r="BM40" s="713">
        <v>0</v>
      </c>
      <c r="BN40" s="713">
        <v>0</v>
      </c>
      <c r="BO40" s="713">
        <v>0</v>
      </c>
      <c r="BP40" s="543">
        <v>0</v>
      </c>
      <c r="BQ40" s="776">
        <v>0</v>
      </c>
      <c r="BR40" s="514">
        <v>0</v>
      </c>
      <c r="BS40" s="514">
        <v>0</v>
      </c>
      <c r="BT40" s="514">
        <v>0</v>
      </c>
      <c r="BU40" s="514">
        <v>0</v>
      </c>
      <c r="BV40" s="712" t="s">
        <v>673</v>
      </c>
      <c r="BW40" s="514"/>
      <c r="BX40" s="520">
        <v>0</v>
      </c>
      <c r="BY40" s="713">
        <v>0</v>
      </c>
      <c r="BZ40" s="713">
        <v>0</v>
      </c>
      <c r="CA40" s="713">
        <v>0</v>
      </c>
      <c r="CB40" s="713">
        <v>0</v>
      </c>
      <c r="CC40" s="713">
        <v>0</v>
      </c>
      <c r="CD40" s="713">
        <v>0</v>
      </c>
      <c r="CE40" s="713">
        <v>0</v>
      </c>
      <c r="CF40" s="713">
        <v>0</v>
      </c>
      <c r="CG40" s="713">
        <v>0</v>
      </c>
      <c r="CH40" s="543">
        <v>0</v>
      </c>
    </row>
    <row r="41" spans="2:86" s="23" customFormat="1">
      <c r="B41" s="1502" t="s">
        <v>1801</v>
      </c>
      <c r="C41" s="1497"/>
      <c r="D41" s="518" t="s">
        <v>1995</v>
      </c>
      <c r="E41" s="519" t="s">
        <v>14</v>
      </c>
      <c r="F41" s="519" t="s">
        <v>15</v>
      </c>
      <c r="G41" s="519" t="s">
        <v>28</v>
      </c>
      <c r="H41" s="519" t="s">
        <v>22</v>
      </c>
      <c r="I41" s="530"/>
      <c r="J41" s="530">
        <v>3052224</v>
      </c>
      <c r="K41" s="530"/>
      <c r="L41" s="531"/>
      <c r="M41" s="530">
        <v>1728981</v>
      </c>
      <c r="N41" s="766">
        <v>546946</v>
      </c>
      <c r="O41" s="776">
        <v>65840</v>
      </c>
      <c r="P41" s="514">
        <v>0</v>
      </c>
      <c r="Q41" s="514">
        <v>353232</v>
      </c>
      <c r="R41" s="514">
        <v>0</v>
      </c>
      <c r="S41" s="514">
        <v>419072</v>
      </c>
      <c r="T41" s="712">
        <v>-0.23379638940590114</v>
      </c>
      <c r="U41" s="514"/>
      <c r="V41" s="520">
        <v>419072</v>
      </c>
      <c r="W41" s="713">
        <v>0</v>
      </c>
      <c r="X41" s="713">
        <v>0</v>
      </c>
      <c r="Y41" s="713">
        <v>0</v>
      </c>
      <c r="Z41" s="713">
        <v>0</v>
      </c>
      <c r="AA41" s="713">
        <v>0</v>
      </c>
      <c r="AB41" s="713">
        <v>0</v>
      </c>
      <c r="AC41" s="713">
        <v>0</v>
      </c>
      <c r="AD41" s="713">
        <v>0</v>
      </c>
      <c r="AE41" s="713">
        <v>0</v>
      </c>
      <c r="AF41" s="543">
        <v>0</v>
      </c>
      <c r="AG41" s="776">
        <v>67815</v>
      </c>
      <c r="AH41" s="514">
        <v>0</v>
      </c>
      <c r="AI41" s="514">
        <v>363230</v>
      </c>
      <c r="AJ41" s="514">
        <v>0</v>
      </c>
      <c r="AK41" s="514">
        <v>431045</v>
      </c>
      <c r="AL41" s="712">
        <v>2.8570269547953574E-2</v>
      </c>
      <c r="AM41" s="514"/>
      <c r="AN41" s="520">
        <v>431045</v>
      </c>
      <c r="AO41" s="713">
        <v>0</v>
      </c>
      <c r="AP41" s="713">
        <v>0</v>
      </c>
      <c r="AQ41" s="713">
        <v>0</v>
      </c>
      <c r="AR41" s="713">
        <v>0</v>
      </c>
      <c r="AS41" s="713">
        <v>0</v>
      </c>
      <c r="AT41" s="713">
        <v>0</v>
      </c>
      <c r="AU41" s="713">
        <v>0</v>
      </c>
      <c r="AV41" s="713">
        <v>0</v>
      </c>
      <c r="AW41" s="713">
        <v>0</v>
      </c>
      <c r="AX41" s="543">
        <v>0</v>
      </c>
      <c r="AY41" s="776">
        <v>0</v>
      </c>
      <c r="AZ41" s="514">
        <v>0</v>
      </c>
      <c r="BA41" s="514">
        <v>0</v>
      </c>
      <c r="BB41" s="514">
        <v>0</v>
      </c>
      <c r="BC41" s="514">
        <v>0</v>
      </c>
      <c r="BD41" s="712">
        <v>-1</v>
      </c>
      <c r="BE41" s="514"/>
      <c r="BF41" s="520">
        <v>0</v>
      </c>
      <c r="BG41" s="713">
        <v>0</v>
      </c>
      <c r="BH41" s="713">
        <v>0</v>
      </c>
      <c r="BI41" s="713">
        <v>0</v>
      </c>
      <c r="BJ41" s="713">
        <v>0</v>
      </c>
      <c r="BK41" s="713">
        <v>0</v>
      </c>
      <c r="BL41" s="713">
        <v>0</v>
      </c>
      <c r="BM41" s="713">
        <v>0</v>
      </c>
      <c r="BN41" s="713">
        <v>0</v>
      </c>
      <c r="BO41" s="713">
        <v>0</v>
      </c>
      <c r="BP41" s="543">
        <v>0</v>
      </c>
      <c r="BQ41" s="776">
        <v>0</v>
      </c>
      <c r="BR41" s="514">
        <v>0</v>
      </c>
      <c r="BS41" s="514">
        <v>0</v>
      </c>
      <c r="BT41" s="514">
        <v>0</v>
      </c>
      <c r="BU41" s="514">
        <v>0</v>
      </c>
      <c r="BV41" s="712" t="s">
        <v>673</v>
      </c>
      <c r="BW41" s="514"/>
      <c r="BX41" s="520">
        <v>0</v>
      </c>
      <c r="BY41" s="713">
        <v>0</v>
      </c>
      <c r="BZ41" s="713">
        <v>0</v>
      </c>
      <c r="CA41" s="713">
        <v>0</v>
      </c>
      <c r="CB41" s="713">
        <v>0</v>
      </c>
      <c r="CC41" s="713">
        <v>0</v>
      </c>
      <c r="CD41" s="713">
        <v>0</v>
      </c>
      <c r="CE41" s="713">
        <v>0</v>
      </c>
      <c r="CF41" s="713">
        <v>0</v>
      </c>
      <c r="CG41" s="713">
        <v>0</v>
      </c>
      <c r="CH41" s="543">
        <v>0</v>
      </c>
    </row>
    <row r="42" spans="2:86" s="515" customFormat="1">
      <c r="B42" s="1503" t="s">
        <v>1802</v>
      </c>
      <c r="C42" s="1496"/>
      <c r="D42" s="516" t="s">
        <v>1803</v>
      </c>
      <c r="E42" s="517"/>
      <c r="F42" s="517"/>
      <c r="G42" s="517"/>
      <c r="H42" s="517"/>
      <c r="I42" s="528">
        <v>0</v>
      </c>
      <c r="J42" s="528">
        <v>4349450</v>
      </c>
      <c r="K42" s="528">
        <v>0</v>
      </c>
      <c r="L42" s="528">
        <v>0</v>
      </c>
      <c r="M42" s="528">
        <v>8696114</v>
      </c>
      <c r="N42" s="767">
        <v>8840814</v>
      </c>
      <c r="O42" s="777">
        <v>49000</v>
      </c>
      <c r="P42" s="528">
        <v>0</v>
      </c>
      <c r="Q42" s="528">
        <v>8660160</v>
      </c>
      <c r="R42" s="528">
        <v>0</v>
      </c>
      <c r="S42" s="528">
        <v>8709160</v>
      </c>
      <c r="T42" s="540">
        <v>-1.4891615183850718E-2</v>
      </c>
      <c r="U42" s="528">
        <v>0</v>
      </c>
      <c r="V42" s="528">
        <v>8709160</v>
      </c>
      <c r="W42" s="542">
        <v>0</v>
      </c>
      <c r="X42" s="542">
        <v>0</v>
      </c>
      <c r="Y42" s="542">
        <v>0</v>
      </c>
      <c r="Z42" s="542">
        <v>0</v>
      </c>
      <c r="AA42" s="542">
        <v>0</v>
      </c>
      <c r="AB42" s="542">
        <v>0</v>
      </c>
      <c r="AC42" s="542">
        <v>0</v>
      </c>
      <c r="AD42" s="542">
        <v>0</v>
      </c>
      <c r="AE42" s="542">
        <v>0</v>
      </c>
      <c r="AF42" s="563">
        <v>0</v>
      </c>
      <c r="AG42" s="777">
        <v>51000</v>
      </c>
      <c r="AH42" s="528">
        <v>0</v>
      </c>
      <c r="AI42" s="528">
        <v>8924356</v>
      </c>
      <c r="AJ42" s="528">
        <v>0</v>
      </c>
      <c r="AK42" s="528">
        <v>8975356</v>
      </c>
      <c r="AL42" s="540">
        <v>3.0565060235430281E-2</v>
      </c>
      <c r="AM42" s="528">
        <v>0</v>
      </c>
      <c r="AN42" s="528">
        <v>8975356</v>
      </c>
      <c r="AO42" s="542">
        <v>0</v>
      </c>
      <c r="AP42" s="542">
        <v>0</v>
      </c>
      <c r="AQ42" s="542">
        <v>0</v>
      </c>
      <c r="AR42" s="542">
        <v>0</v>
      </c>
      <c r="AS42" s="542">
        <v>0</v>
      </c>
      <c r="AT42" s="542">
        <v>0</v>
      </c>
      <c r="AU42" s="542">
        <v>0</v>
      </c>
      <c r="AV42" s="542">
        <v>0</v>
      </c>
      <c r="AW42" s="542">
        <v>0</v>
      </c>
      <c r="AX42" s="563">
        <v>0</v>
      </c>
      <c r="AY42" s="777">
        <v>52000</v>
      </c>
      <c r="AZ42" s="528">
        <v>0</v>
      </c>
      <c r="BA42" s="528">
        <v>9199324</v>
      </c>
      <c r="BB42" s="528">
        <v>0</v>
      </c>
      <c r="BC42" s="528">
        <v>9251324</v>
      </c>
      <c r="BD42" s="540">
        <v>3.074730406236811E-2</v>
      </c>
      <c r="BE42" s="528">
        <v>0</v>
      </c>
      <c r="BF42" s="528">
        <v>9251324</v>
      </c>
      <c r="BG42" s="542">
        <v>0</v>
      </c>
      <c r="BH42" s="542">
        <v>0</v>
      </c>
      <c r="BI42" s="542">
        <v>0</v>
      </c>
      <c r="BJ42" s="542">
        <v>0</v>
      </c>
      <c r="BK42" s="542">
        <v>0</v>
      </c>
      <c r="BL42" s="542">
        <v>0</v>
      </c>
      <c r="BM42" s="542">
        <v>0</v>
      </c>
      <c r="BN42" s="542">
        <v>0</v>
      </c>
      <c r="BO42" s="542">
        <v>0</v>
      </c>
      <c r="BP42" s="563">
        <v>0</v>
      </c>
      <c r="BQ42" s="777">
        <v>54000</v>
      </c>
      <c r="BR42" s="528">
        <v>0</v>
      </c>
      <c r="BS42" s="528">
        <v>9482126</v>
      </c>
      <c r="BT42" s="528">
        <v>0</v>
      </c>
      <c r="BU42" s="528">
        <v>9536126</v>
      </c>
      <c r="BV42" s="540">
        <v>3.0784998990414779E-2</v>
      </c>
      <c r="BW42" s="528">
        <v>0</v>
      </c>
      <c r="BX42" s="528">
        <v>9536126</v>
      </c>
      <c r="BY42" s="542">
        <v>0</v>
      </c>
      <c r="BZ42" s="542">
        <v>0</v>
      </c>
      <c r="CA42" s="542">
        <v>0</v>
      </c>
      <c r="CB42" s="542">
        <v>0</v>
      </c>
      <c r="CC42" s="542">
        <v>0</v>
      </c>
      <c r="CD42" s="542">
        <v>0</v>
      </c>
      <c r="CE42" s="542">
        <v>0</v>
      </c>
      <c r="CF42" s="542">
        <v>0</v>
      </c>
      <c r="CG42" s="542">
        <v>0</v>
      </c>
      <c r="CH42" s="563">
        <v>0</v>
      </c>
    </row>
    <row r="43" spans="2:86" s="23" customFormat="1">
      <c r="B43" s="1502" t="s">
        <v>1804</v>
      </c>
      <c r="C43" s="1497"/>
      <c r="D43" s="518" t="s">
        <v>1996</v>
      </c>
      <c r="E43" s="519" t="s">
        <v>14</v>
      </c>
      <c r="F43" s="519" t="s">
        <v>15</v>
      </c>
      <c r="G43" s="519" t="s">
        <v>31</v>
      </c>
      <c r="H43" s="519" t="s">
        <v>22</v>
      </c>
      <c r="I43" s="530"/>
      <c r="J43" s="530">
        <v>3850187</v>
      </c>
      <c r="K43" s="530"/>
      <c r="L43" s="531"/>
      <c r="M43" s="530">
        <v>8696114</v>
      </c>
      <c r="N43" s="766">
        <v>8840814</v>
      </c>
      <c r="O43" s="776">
        <v>49000</v>
      </c>
      <c r="P43" s="514">
        <v>0</v>
      </c>
      <c r="Q43" s="514">
        <v>8660160</v>
      </c>
      <c r="R43" s="514">
        <v>0</v>
      </c>
      <c r="S43" s="514">
        <v>8709160</v>
      </c>
      <c r="T43" s="712">
        <v>-1.4891615183850718E-2</v>
      </c>
      <c r="U43" s="514"/>
      <c r="V43" s="520">
        <v>8709160</v>
      </c>
      <c r="W43" s="713">
        <v>0</v>
      </c>
      <c r="X43" s="713">
        <v>0</v>
      </c>
      <c r="Y43" s="713">
        <v>0</v>
      </c>
      <c r="Z43" s="713">
        <v>0</v>
      </c>
      <c r="AA43" s="713">
        <v>0</v>
      </c>
      <c r="AB43" s="713">
        <v>0</v>
      </c>
      <c r="AC43" s="713">
        <v>0</v>
      </c>
      <c r="AD43" s="713">
        <v>0</v>
      </c>
      <c r="AE43" s="713">
        <v>0</v>
      </c>
      <c r="AF43" s="543">
        <v>0</v>
      </c>
      <c r="AG43" s="776">
        <v>51000</v>
      </c>
      <c r="AH43" s="514">
        <v>0</v>
      </c>
      <c r="AI43" s="514">
        <v>8924356</v>
      </c>
      <c r="AJ43" s="514">
        <v>0</v>
      </c>
      <c r="AK43" s="514">
        <v>8975356</v>
      </c>
      <c r="AL43" s="712">
        <v>3.0565060235430281E-2</v>
      </c>
      <c r="AM43" s="514"/>
      <c r="AN43" s="520">
        <v>8975356</v>
      </c>
      <c r="AO43" s="713">
        <v>0</v>
      </c>
      <c r="AP43" s="713">
        <v>0</v>
      </c>
      <c r="AQ43" s="713">
        <v>0</v>
      </c>
      <c r="AR43" s="713">
        <v>0</v>
      </c>
      <c r="AS43" s="713">
        <v>0</v>
      </c>
      <c r="AT43" s="713">
        <v>0</v>
      </c>
      <c r="AU43" s="713">
        <v>0</v>
      </c>
      <c r="AV43" s="713">
        <v>0</v>
      </c>
      <c r="AW43" s="713">
        <v>0</v>
      </c>
      <c r="AX43" s="543">
        <v>0</v>
      </c>
      <c r="AY43" s="776">
        <v>52000</v>
      </c>
      <c r="AZ43" s="514">
        <v>0</v>
      </c>
      <c r="BA43" s="514">
        <v>9199324</v>
      </c>
      <c r="BB43" s="514">
        <v>0</v>
      </c>
      <c r="BC43" s="514">
        <v>9251324</v>
      </c>
      <c r="BD43" s="712">
        <v>3.074730406236811E-2</v>
      </c>
      <c r="BE43" s="514"/>
      <c r="BF43" s="520">
        <v>9251324</v>
      </c>
      <c r="BG43" s="713">
        <v>0</v>
      </c>
      <c r="BH43" s="713">
        <v>0</v>
      </c>
      <c r="BI43" s="713">
        <v>0</v>
      </c>
      <c r="BJ43" s="713">
        <v>0</v>
      </c>
      <c r="BK43" s="713">
        <v>0</v>
      </c>
      <c r="BL43" s="713">
        <v>0</v>
      </c>
      <c r="BM43" s="713">
        <v>0</v>
      </c>
      <c r="BN43" s="713">
        <v>0</v>
      </c>
      <c r="BO43" s="713">
        <v>0</v>
      </c>
      <c r="BP43" s="543">
        <v>0</v>
      </c>
      <c r="BQ43" s="776">
        <v>54000</v>
      </c>
      <c r="BR43" s="514">
        <v>0</v>
      </c>
      <c r="BS43" s="514">
        <v>9482126</v>
      </c>
      <c r="BT43" s="514">
        <v>0</v>
      </c>
      <c r="BU43" s="514">
        <v>9536126</v>
      </c>
      <c r="BV43" s="712">
        <v>3.0784998990414779E-2</v>
      </c>
      <c r="BW43" s="514"/>
      <c r="BX43" s="520">
        <v>9536126</v>
      </c>
      <c r="BY43" s="713">
        <v>0</v>
      </c>
      <c r="BZ43" s="713">
        <v>0</v>
      </c>
      <c r="CA43" s="713">
        <v>0</v>
      </c>
      <c r="CB43" s="713">
        <v>0</v>
      </c>
      <c r="CC43" s="713">
        <v>0</v>
      </c>
      <c r="CD43" s="713">
        <v>0</v>
      </c>
      <c r="CE43" s="713">
        <v>0</v>
      </c>
      <c r="CF43" s="713">
        <v>0</v>
      </c>
      <c r="CG43" s="713">
        <v>0</v>
      </c>
      <c r="CH43" s="543">
        <v>0</v>
      </c>
    </row>
    <row r="44" spans="2:86" s="23" customFormat="1">
      <c r="B44" s="1502" t="s">
        <v>1908</v>
      </c>
      <c r="C44" s="1497" t="s">
        <v>1908</v>
      </c>
      <c r="D44" s="535" t="s">
        <v>1966</v>
      </c>
      <c r="E44" s="519" t="s">
        <v>14</v>
      </c>
      <c r="F44" s="519" t="s">
        <v>15</v>
      </c>
      <c r="G44" s="519" t="s">
        <v>31</v>
      </c>
      <c r="H44" s="519" t="s">
        <v>22</v>
      </c>
      <c r="I44" s="530"/>
      <c r="J44" s="530">
        <v>499263</v>
      </c>
      <c r="K44" s="530"/>
      <c r="L44" s="531"/>
      <c r="M44" s="530">
        <v>0</v>
      </c>
      <c r="N44" s="766">
        <v>0</v>
      </c>
      <c r="O44" s="776">
        <v>0</v>
      </c>
      <c r="P44" s="514">
        <v>0</v>
      </c>
      <c r="Q44" s="514">
        <v>0</v>
      </c>
      <c r="R44" s="514">
        <v>0</v>
      </c>
      <c r="S44" s="514">
        <v>0</v>
      </c>
      <c r="T44" s="712" t="s">
        <v>673</v>
      </c>
      <c r="U44" s="514"/>
      <c r="V44" s="520">
        <v>0</v>
      </c>
      <c r="W44" s="713">
        <v>0</v>
      </c>
      <c r="X44" s="713">
        <v>0</v>
      </c>
      <c r="Y44" s="713">
        <v>0</v>
      </c>
      <c r="Z44" s="713">
        <v>0</v>
      </c>
      <c r="AA44" s="713">
        <v>0</v>
      </c>
      <c r="AB44" s="713">
        <v>0</v>
      </c>
      <c r="AC44" s="713">
        <v>0</v>
      </c>
      <c r="AD44" s="713">
        <v>0</v>
      </c>
      <c r="AE44" s="713">
        <v>0</v>
      </c>
      <c r="AF44" s="543">
        <v>0</v>
      </c>
      <c r="AG44" s="776">
        <v>0</v>
      </c>
      <c r="AH44" s="514">
        <v>0</v>
      </c>
      <c r="AI44" s="514">
        <v>0</v>
      </c>
      <c r="AJ44" s="514">
        <v>0</v>
      </c>
      <c r="AK44" s="514">
        <v>0</v>
      </c>
      <c r="AL44" s="712" t="s">
        <v>673</v>
      </c>
      <c r="AM44" s="514"/>
      <c r="AN44" s="520">
        <v>0</v>
      </c>
      <c r="AO44" s="713">
        <v>0</v>
      </c>
      <c r="AP44" s="713">
        <v>0</v>
      </c>
      <c r="AQ44" s="713">
        <v>0</v>
      </c>
      <c r="AR44" s="713">
        <v>0</v>
      </c>
      <c r="AS44" s="713">
        <v>0</v>
      </c>
      <c r="AT44" s="713">
        <v>0</v>
      </c>
      <c r="AU44" s="713">
        <v>0</v>
      </c>
      <c r="AV44" s="713">
        <v>0</v>
      </c>
      <c r="AW44" s="713">
        <v>0</v>
      </c>
      <c r="AX44" s="543">
        <v>0</v>
      </c>
      <c r="AY44" s="776">
        <v>0</v>
      </c>
      <c r="AZ44" s="514">
        <v>0</v>
      </c>
      <c r="BA44" s="514">
        <v>0</v>
      </c>
      <c r="BB44" s="514">
        <v>0</v>
      </c>
      <c r="BC44" s="514">
        <v>0</v>
      </c>
      <c r="BD44" s="712" t="s">
        <v>673</v>
      </c>
      <c r="BE44" s="514"/>
      <c r="BF44" s="520">
        <v>0</v>
      </c>
      <c r="BG44" s="713">
        <v>0</v>
      </c>
      <c r="BH44" s="713">
        <v>0</v>
      </c>
      <c r="BI44" s="713">
        <v>0</v>
      </c>
      <c r="BJ44" s="713">
        <v>0</v>
      </c>
      <c r="BK44" s="713">
        <v>0</v>
      </c>
      <c r="BL44" s="713">
        <v>0</v>
      </c>
      <c r="BM44" s="713">
        <v>0</v>
      </c>
      <c r="BN44" s="713">
        <v>0</v>
      </c>
      <c r="BO44" s="713">
        <v>0</v>
      </c>
      <c r="BP44" s="543">
        <v>0</v>
      </c>
      <c r="BQ44" s="776">
        <v>0</v>
      </c>
      <c r="BR44" s="514">
        <v>0</v>
      </c>
      <c r="BS44" s="514">
        <v>0</v>
      </c>
      <c r="BT44" s="514">
        <v>0</v>
      </c>
      <c r="BU44" s="514">
        <v>0</v>
      </c>
      <c r="BV44" s="712" t="s">
        <v>673</v>
      </c>
      <c r="BW44" s="514"/>
      <c r="BX44" s="520">
        <v>0</v>
      </c>
      <c r="BY44" s="713">
        <v>0</v>
      </c>
      <c r="BZ44" s="713">
        <v>0</v>
      </c>
      <c r="CA44" s="713">
        <v>0</v>
      </c>
      <c r="CB44" s="713">
        <v>0</v>
      </c>
      <c r="CC44" s="713">
        <v>0</v>
      </c>
      <c r="CD44" s="713">
        <v>0</v>
      </c>
      <c r="CE44" s="713">
        <v>0</v>
      </c>
      <c r="CF44" s="713">
        <v>0</v>
      </c>
      <c r="CG44" s="713">
        <v>0</v>
      </c>
      <c r="CH44" s="543">
        <v>0</v>
      </c>
    </row>
    <row r="45" spans="2:86" s="515" customFormat="1">
      <c r="B45" s="1503" t="s">
        <v>1912</v>
      </c>
      <c r="C45" s="1496"/>
      <c r="D45" s="516" t="s">
        <v>1923</v>
      </c>
      <c r="E45" s="517"/>
      <c r="F45" s="517"/>
      <c r="G45" s="517"/>
      <c r="H45" s="517"/>
      <c r="I45" s="529">
        <v>0</v>
      </c>
      <c r="J45" s="529">
        <v>5834056</v>
      </c>
      <c r="K45" s="529">
        <v>0</v>
      </c>
      <c r="L45" s="529">
        <v>0</v>
      </c>
      <c r="M45" s="529">
        <v>3682507</v>
      </c>
      <c r="N45" s="768">
        <v>102888</v>
      </c>
      <c r="O45" s="778">
        <v>0</v>
      </c>
      <c r="P45" s="529">
        <v>0</v>
      </c>
      <c r="Q45" s="529">
        <v>0</v>
      </c>
      <c r="R45" s="529">
        <v>0</v>
      </c>
      <c r="S45" s="529">
        <v>0</v>
      </c>
      <c r="T45" s="540">
        <v>-1</v>
      </c>
      <c r="U45" s="529">
        <v>0</v>
      </c>
      <c r="V45" s="529">
        <v>0</v>
      </c>
      <c r="W45" s="544">
        <v>0</v>
      </c>
      <c r="X45" s="544">
        <v>0</v>
      </c>
      <c r="Y45" s="544">
        <v>0</v>
      </c>
      <c r="Z45" s="544">
        <v>0</v>
      </c>
      <c r="AA45" s="544">
        <v>0</v>
      </c>
      <c r="AB45" s="544">
        <v>0</v>
      </c>
      <c r="AC45" s="544">
        <v>0</v>
      </c>
      <c r="AD45" s="544">
        <v>0</v>
      </c>
      <c r="AE45" s="544">
        <v>0</v>
      </c>
      <c r="AF45" s="564">
        <v>0</v>
      </c>
      <c r="AG45" s="778">
        <v>0</v>
      </c>
      <c r="AH45" s="529">
        <v>0</v>
      </c>
      <c r="AI45" s="529">
        <v>0</v>
      </c>
      <c r="AJ45" s="529">
        <v>0</v>
      </c>
      <c r="AK45" s="529">
        <v>0</v>
      </c>
      <c r="AL45" s="540" t="s">
        <v>673</v>
      </c>
      <c r="AM45" s="529">
        <v>0</v>
      </c>
      <c r="AN45" s="529">
        <v>0</v>
      </c>
      <c r="AO45" s="544">
        <v>0</v>
      </c>
      <c r="AP45" s="544">
        <v>0</v>
      </c>
      <c r="AQ45" s="544">
        <v>0</v>
      </c>
      <c r="AR45" s="544">
        <v>0</v>
      </c>
      <c r="AS45" s="544">
        <v>0</v>
      </c>
      <c r="AT45" s="544">
        <v>0</v>
      </c>
      <c r="AU45" s="544">
        <v>0</v>
      </c>
      <c r="AV45" s="544">
        <v>0</v>
      </c>
      <c r="AW45" s="544">
        <v>0</v>
      </c>
      <c r="AX45" s="564">
        <v>0</v>
      </c>
      <c r="AY45" s="778">
        <v>0</v>
      </c>
      <c r="AZ45" s="529">
        <v>0</v>
      </c>
      <c r="BA45" s="529">
        <v>0</v>
      </c>
      <c r="BB45" s="529">
        <v>0</v>
      </c>
      <c r="BC45" s="529">
        <v>0</v>
      </c>
      <c r="BD45" s="540" t="s">
        <v>673</v>
      </c>
      <c r="BE45" s="529">
        <v>0</v>
      </c>
      <c r="BF45" s="529">
        <v>0</v>
      </c>
      <c r="BG45" s="544">
        <v>0</v>
      </c>
      <c r="BH45" s="544">
        <v>0</v>
      </c>
      <c r="BI45" s="544">
        <v>0</v>
      </c>
      <c r="BJ45" s="544">
        <v>0</v>
      </c>
      <c r="BK45" s="544">
        <v>0</v>
      </c>
      <c r="BL45" s="544">
        <v>0</v>
      </c>
      <c r="BM45" s="544">
        <v>0</v>
      </c>
      <c r="BN45" s="544">
        <v>0</v>
      </c>
      <c r="BO45" s="544">
        <v>0</v>
      </c>
      <c r="BP45" s="564">
        <v>0</v>
      </c>
      <c r="BQ45" s="778">
        <v>0</v>
      </c>
      <c r="BR45" s="529">
        <v>0</v>
      </c>
      <c r="BS45" s="529">
        <v>0</v>
      </c>
      <c r="BT45" s="529">
        <v>0</v>
      </c>
      <c r="BU45" s="529">
        <v>0</v>
      </c>
      <c r="BV45" s="540" t="s">
        <v>673</v>
      </c>
      <c r="BW45" s="529">
        <v>0</v>
      </c>
      <c r="BX45" s="529">
        <v>0</v>
      </c>
      <c r="BY45" s="544">
        <v>0</v>
      </c>
      <c r="BZ45" s="544">
        <v>0</v>
      </c>
      <c r="CA45" s="544">
        <v>0</v>
      </c>
      <c r="CB45" s="544">
        <v>0</v>
      </c>
      <c r="CC45" s="544">
        <v>0</v>
      </c>
      <c r="CD45" s="544">
        <v>0</v>
      </c>
      <c r="CE45" s="544">
        <v>0</v>
      </c>
      <c r="CF45" s="544">
        <v>0</v>
      </c>
      <c r="CG45" s="544">
        <v>0</v>
      </c>
      <c r="CH45" s="564">
        <v>0</v>
      </c>
    </row>
    <row r="46" spans="2:86" s="23" customFormat="1">
      <c r="B46" s="1502" t="s">
        <v>1913</v>
      </c>
      <c r="C46" s="1497" t="s">
        <v>1913</v>
      </c>
      <c r="D46" s="535" t="s">
        <v>1924</v>
      </c>
      <c r="E46" s="711" t="s">
        <v>19</v>
      </c>
      <c r="F46" s="519" t="s">
        <v>15</v>
      </c>
      <c r="G46" s="519" t="s">
        <v>29</v>
      </c>
      <c r="H46" s="519" t="s">
        <v>17</v>
      </c>
      <c r="I46" s="530"/>
      <c r="J46" s="530">
        <v>44528</v>
      </c>
      <c r="K46" s="530"/>
      <c r="L46" s="531"/>
      <c r="M46" s="530">
        <v>6394</v>
      </c>
      <c r="N46" s="766">
        <v>6329</v>
      </c>
      <c r="O46" s="776">
        <v>0</v>
      </c>
      <c r="P46" s="514">
        <v>0</v>
      </c>
      <c r="Q46" s="514">
        <v>0</v>
      </c>
      <c r="R46" s="514">
        <v>0</v>
      </c>
      <c r="S46" s="514">
        <v>0</v>
      </c>
      <c r="T46" s="712">
        <v>-1</v>
      </c>
      <c r="U46" s="514"/>
      <c r="V46" s="520">
        <v>0</v>
      </c>
      <c r="W46" s="713">
        <v>0</v>
      </c>
      <c r="X46" s="713">
        <v>0</v>
      </c>
      <c r="Y46" s="713">
        <v>0</v>
      </c>
      <c r="Z46" s="713">
        <v>0</v>
      </c>
      <c r="AA46" s="713">
        <v>0</v>
      </c>
      <c r="AB46" s="713">
        <v>0</v>
      </c>
      <c r="AC46" s="713">
        <v>0</v>
      </c>
      <c r="AD46" s="713">
        <v>0</v>
      </c>
      <c r="AE46" s="713">
        <v>0</v>
      </c>
      <c r="AF46" s="543">
        <v>0</v>
      </c>
      <c r="AG46" s="776">
        <v>0</v>
      </c>
      <c r="AH46" s="514">
        <v>0</v>
      </c>
      <c r="AI46" s="514">
        <v>0</v>
      </c>
      <c r="AJ46" s="514">
        <v>0</v>
      </c>
      <c r="AK46" s="514">
        <v>0</v>
      </c>
      <c r="AL46" s="712" t="s">
        <v>673</v>
      </c>
      <c r="AM46" s="514"/>
      <c r="AN46" s="520">
        <v>0</v>
      </c>
      <c r="AO46" s="713">
        <v>0</v>
      </c>
      <c r="AP46" s="713">
        <v>0</v>
      </c>
      <c r="AQ46" s="713">
        <v>0</v>
      </c>
      <c r="AR46" s="713">
        <v>0</v>
      </c>
      <c r="AS46" s="713">
        <v>0</v>
      </c>
      <c r="AT46" s="713">
        <v>0</v>
      </c>
      <c r="AU46" s="713">
        <v>0</v>
      </c>
      <c r="AV46" s="713">
        <v>0</v>
      </c>
      <c r="AW46" s="713">
        <v>0</v>
      </c>
      <c r="AX46" s="543">
        <v>0</v>
      </c>
      <c r="AY46" s="776">
        <v>0</v>
      </c>
      <c r="AZ46" s="514">
        <v>0</v>
      </c>
      <c r="BA46" s="514">
        <v>0</v>
      </c>
      <c r="BB46" s="514">
        <v>0</v>
      </c>
      <c r="BC46" s="514">
        <v>0</v>
      </c>
      <c r="BD46" s="712" t="s">
        <v>673</v>
      </c>
      <c r="BE46" s="514"/>
      <c r="BF46" s="520">
        <v>0</v>
      </c>
      <c r="BG46" s="713">
        <v>0</v>
      </c>
      <c r="BH46" s="713">
        <v>0</v>
      </c>
      <c r="BI46" s="713">
        <v>0</v>
      </c>
      <c r="BJ46" s="713">
        <v>0</v>
      </c>
      <c r="BK46" s="713">
        <v>0</v>
      </c>
      <c r="BL46" s="713">
        <v>0</v>
      </c>
      <c r="BM46" s="713">
        <v>0</v>
      </c>
      <c r="BN46" s="713">
        <v>0</v>
      </c>
      <c r="BO46" s="713">
        <v>0</v>
      </c>
      <c r="BP46" s="543">
        <v>0</v>
      </c>
      <c r="BQ46" s="776">
        <v>0</v>
      </c>
      <c r="BR46" s="514">
        <v>0</v>
      </c>
      <c r="BS46" s="514">
        <v>0</v>
      </c>
      <c r="BT46" s="514">
        <v>0</v>
      </c>
      <c r="BU46" s="514">
        <v>0</v>
      </c>
      <c r="BV46" s="712" t="s">
        <v>673</v>
      </c>
      <c r="BW46" s="514"/>
      <c r="BX46" s="520">
        <v>0</v>
      </c>
      <c r="BY46" s="713">
        <v>0</v>
      </c>
      <c r="BZ46" s="713">
        <v>0</v>
      </c>
      <c r="CA46" s="713">
        <v>0</v>
      </c>
      <c r="CB46" s="713">
        <v>0</v>
      </c>
      <c r="CC46" s="713">
        <v>0</v>
      </c>
      <c r="CD46" s="713">
        <v>0</v>
      </c>
      <c r="CE46" s="713">
        <v>0</v>
      </c>
      <c r="CF46" s="713">
        <v>0</v>
      </c>
      <c r="CG46" s="713">
        <v>0</v>
      </c>
      <c r="CH46" s="543">
        <v>0</v>
      </c>
    </row>
    <row r="47" spans="2:86" s="23" customFormat="1">
      <c r="B47" s="1502" t="s">
        <v>1914</v>
      </c>
      <c r="C47" s="1497" t="s">
        <v>1914</v>
      </c>
      <c r="D47" s="536" t="s">
        <v>1925</v>
      </c>
      <c r="E47" s="711" t="s">
        <v>19</v>
      </c>
      <c r="F47" s="519" t="s">
        <v>15</v>
      </c>
      <c r="G47" s="519" t="s">
        <v>29</v>
      </c>
      <c r="H47" s="519" t="s">
        <v>17</v>
      </c>
      <c r="I47" s="530"/>
      <c r="J47" s="530">
        <v>227909</v>
      </c>
      <c r="K47" s="530"/>
      <c r="L47" s="531"/>
      <c r="M47" s="530">
        <v>20063</v>
      </c>
      <c r="N47" s="766">
        <v>11811</v>
      </c>
      <c r="O47" s="776">
        <v>0</v>
      </c>
      <c r="P47" s="514">
        <v>0</v>
      </c>
      <c r="Q47" s="514">
        <v>0</v>
      </c>
      <c r="R47" s="514">
        <v>0</v>
      </c>
      <c r="S47" s="514">
        <v>0</v>
      </c>
      <c r="T47" s="712">
        <v>-1</v>
      </c>
      <c r="U47" s="514"/>
      <c r="V47" s="520">
        <v>0</v>
      </c>
      <c r="W47" s="713">
        <v>0</v>
      </c>
      <c r="X47" s="713">
        <v>0</v>
      </c>
      <c r="Y47" s="713">
        <v>0</v>
      </c>
      <c r="Z47" s="713">
        <v>0</v>
      </c>
      <c r="AA47" s="713">
        <v>0</v>
      </c>
      <c r="AB47" s="713">
        <v>0</v>
      </c>
      <c r="AC47" s="713">
        <v>0</v>
      </c>
      <c r="AD47" s="713">
        <v>0</v>
      </c>
      <c r="AE47" s="713">
        <v>0</v>
      </c>
      <c r="AF47" s="543">
        <v>0</v>
      </c>
      <c r="AG47" s="776">
        <v>0</v>
      </c>
      <c r="AH47" s="514">
        <v>0</v>
      </c>
      <c r="AI47" s="514">
        <v>0</v>
      </c>
      <c r="AJ47" s="514">
        <v>0</v>
      </c>
      <c r="AK47" s="514">
        <v>0</v>
      </c>
      <c r="AL47" s="712" t="s">
        <v>673</v>
      </c>
      <c r="AM47" s="514"/>
      <c r="AN47" s="520">
        <v>0</v>
      </c>
      <c r="AO47" s="713">
        <v>0</v>
      </c>
      <c r="AP47" s="713">
        <v>0</v>
      </c>
      <c r="AQ47" s="713">
        <v>0</v>
      </c>
      <c r="AR47" s="713">
        <v>0</v>
      </c>
      <c r="AS47" s="713">
        <v>0</v>
      </c>
      <c r="AT47" s="713">
        <v>0</v>
      </c>
      <c r="AU47" s="713">
        <v>0</v>
      </c>
      <c r="AV47" s="713">
        <v>0</v>
      </c>
      <c r="AW47" s="713">
        <v>0</v>
      </c>
      <c r="AX47" s="543">
        <v>0</v>
      </c>
      <c r="AY47" s="776">
        <v>0</v>
      </c>
      <c r="AZ47" s="514">
        <v>0</v>
      </c>
      <c r="BA47" s="514">
        <v>0</v>
      </c>
      <c r="BB47" s="514">
        <v>0</v>
      </c>
      <c r="BC47" s="514">
        <v>0</v>
      </c>
      <c r="BD47" s="712" t="s">
        <v>673</v>
      </c>
      <c r="BE47" s="514"/>
      <c r="BF47" s="520">
        <v>0</v>
      </c>
      <c r="BG47" s="713">
        <v>0</v>
      </c>
      <c r="BH47" s="713">
        <v>0</v>
      </c>
      <c r="BI47" s="713">
        <v>0</v>
      </c>
      <c r="BJ47" s="713">
        <v>0</v>
      </c>
      <c r="BK47" s="713">
        <v>0</v>
      </c>
      <c r="BL47" s="713">
        <v>0</v>
      </c>
      <c r="BM47" s="713">
        <v>0</v>
      </c>
      <c r="BN47" s="713">
        <v>0</v>
      </c>
      <c r="BO47" s="713">
        <v>0</v>
      </c>
      <c r="BP47" s="543">
        <v>0</v>
      </c>
      <c r="BQ47" s="776">
        <v>0</v>
      </c>
      <c r="BR47" s="514">
        <v>0</v>
      </c>
      <c r="BS47" s="514">
        <v>0</v>
      </c>
      <c r="BT47" s="514">
        <v>0</v>
      </c>
      <c r="BU47" s="514">
        <v>0</v>
      </c>
      <c r="BV47" s="712" t="s">
        <v>673</v>
      </c>
      <c r="BW47" s="514"/>
      <c r="BX47" s="520">
        <v>0</v>
      </c>
      <c r="BY47" s="713">
        <v>0</v>
      </c>
      <c r="BZ47" s="713">
        <v>0</v>
      </c>
      <c r="CA47" s="713">
        <v>0</v>
      </c>
      <c r="CB47" s="713">
        <v>0</v>
      </c>
      <c r="CC47" s="713">
        <v>0</v>
      </c>
      <c r="CD47" s="713">
        <v>0</v>
      </c>
      <c r="CE47" s="713">
        <v>0</v>
      </c>
      <c r="CF47" s="713">
        <v>0</v>
      </c>
      <c r="CG47" s="713">
        <v>0</v>
      </c>
      <c r="CH47" s="543">
        <v>0</v>
      </c>
    </row>
    <row r="48" spans="2:86" s="23" customFormat="1">
      <c r="B48" s="1502" t="s">
        <v>1915</v>
      </c>
      <c r="C48" s="1497" t="s">
        <v>1915</v>
      </c>
      <c r="D48" s="536" t="s">
        <v>1926</v>
      </c>
      <c r="E48" s="711" t="s">
        <v>19</v>
      </c>
      <c r="F48" s="519" t="s">
        <v>15</v>
      </c>
      <c r="G48" s="519" t="s">
        <v>29</v>
      </c>
      <c r="H48" s="519" t="s">
        <v>17</v>
      </c>
      <c r="I48" s="530"/>
      <c r="J48" s="530">
        <v>96305</v>
      </c>
      <c r="K48" s="530"/>
      <c r="L48" s="531"/>
      <c r="M48" s="530">
        <v>39751</v>
      </c>
      <c r="N48" s="766">
        <v>14730</v>
      </c>
      <c r="O48" s="776">
        <v>0</v>
      </c>
      <c r="P48" s="514">
        <v>0</v>
      </c>
      <c r="Q48" s="514">
        <v>0</v>
      </c>
      <c r="R48" s="514">
        <v>0</v>
      </c>
      <c r="S48" s="514">
        <v>0</v>
      </c>
      <c r="T48" s="712">
        <v>-1</v>
      </c>
      <c r="U48" s="514"/>
      <c r="V48" s="520">
        <v>0</v>
      </c>
      <c r="W48" s="713">
        <v>0</v>
      </c>
      <c r="X48" s="713">
        <v>0</v>
      </c>
      <c r="Y48" s="713">
        <v>0</v>
      </c>
      <c r="Z48" s="713">
        <v>0</v>
      </c>
      <c r="AA48" s="713">
        <v>0</v>
      </c>
      <c r="AB48" s="713">
        <v>0</v>
      </c>
      <c r="AC48" s="713">
        <v>0</v>
      </c>
      <c r="AD48" s="713">
        <v>0</v>
      </c>
      <c r="AE48" s="713">
        <v>0</v>
      </c>
      <c r="AF48" s="543">
        <v>0</v>
      </c>
      <c r="AG48" s="776">
        <v>0</v>
      </c>
      <c r="AH48" s="514">
        <v>0</v>
      </c>
      <c r="AI48" s="514">
        <v>0</v>
      </c>
      <c r="AJ48" s="514">
        <v>0</v>
      </c>
      <c r="AK48" s="514">
        <v>0</v>
      </c>
      <c r="AL48" s="712" t="s">
        <v>673</v>
      </c>
      <c r="AM48" s="514"/>
      <c r="AN48" s="520">
        <v>0</v>
      </c>
      <c r="AO48" s="713">
        <v>0</v>
      </c>
      <c r="AP48" s="713">
        <v>0</v>
      </c>
      <c r="AQ48" s="713">
        <v>0</v>
      </c>
      <c r="AR48" s="713">
        <v>0</v>
      </c>
      <c r="AS48" s="713">
        <v>0</v>
      </c>
      <c r="AT48" s="713">
        <v>0</v>
      </c>
      <c r="AU48" s="713">
        <v>0</v>
      </c>
      <c r="AV48" s="713">
        <v>0</v>
      </c>
      <c r="AW48" s="713">
        <v>0</v>
      </c>
      <c r="AX48" s="543">
        <v>0</v>
      </c>
      <c r="AY48" s="776">
        <v>0</v>
      </c>
      <c r="AZ48" s="514">
        <v>0</v>
      </c>
      <c r="BA48" s="514">
        <v>0</v>
      </c>
      <c r="BB48" s="514">
        <v>0</v>
      </c>
      <c r="BC48" s="514">
        <v>0</v>
      </c>
      <c r="BD48" s="712" t="s">
        <v>673</v>
      </c>
      <c r="BE48" s="514"/>
      <c r="BF48" s="520">
        <v>0</v>
      </c>
      <c r="BG48" s="713">
        <v>0</v>
      </c>
      <c r="BH48" s="713">
        <v>0</v>
      </c>
      <c r="BI48" s="713">
        <v>0</v>
      </c>
      <c r="BJ48" s="713">
        <v>0</v>
      </c>
      <c r="BK48" s="713">
        <v>0</v>
      </c>
      <c r="BL48" s="713">
        <v>0</v>
      </c>
      <c r="BM48" s="713">
        <v>0</v>
      </c>
      <c r="BN48" s="713">
        <v>0</v>
      </c>
      <c r="BO48" s="713">
        <v>0</v>
      </c>
      <c r="BP48" s="543">
        <v>0</v>
      </c>
      <c r="BQ48" s="776">
        <v>0</v>
      </c>
      <c r="BR48" s="514">
        <v>0</v>
      </c>
      <c r="BS48" s="514">
        <v>0</v>
      </c>
      <c r="BT48" s="514">
        <v>0</v>
      </c>
      <c r="BU48" s="514">
        <v>0</v>
      </c>
      <c r="BV48" s="712" t="s">
        <v>673</v>
      </c>
      <c r="BW48" s="514"/>
      <c r="BX48" s="520">
        <v>0</v>
      </c>
      <c r="BY48" s="713">
        <v>0</v>
      </c>
      <c r="BZ48" s="713">
        <v>0</v>
      </c>
      <c r="CA48" s="713">
        <v>0</v>
      </c>
      <c r="CB48" s="713">
        <v>0</v>
      </c>
      <c r="CC48" s="713">
        <v>0</v>
      </c>
      <c r="CD48" s="713">
        <v>0</v>
      </c>
      <c r="CE48" s="713">
        <v>0</v>
      </c>
      <c r="CF48" s="713">
        <v>0</v>
      </c>
      <c r="CG48" s="713">
        <v>0</v>
      </c>
      <c r="CH48" s="543">
        <v>0</v>
      </c>
    </row>
    <row r="49" spans="2:86" s="23" customFormat="1">
      <c r="B49" s="1502" t="s">
        <v>1916</v>
      </c>
      <c r="C49" s="1497" t="s">
        <v>1916</v>
      </c>
      <c r="D49" s="536" t="s">
        <v>1927</v>
      </c>
      <c r="E49" s="711" t="s">
        <v>19</v>
      </c>
      <c r="F49" s="519" t="s">
        <v>15</v>
      </c>
      <c r="G49" s="519" t="s">
        <v>29</v>
      </c>
      <c r="H49" s="519" t="s">
        <v>17</v>
      </c>
      <c r="I49" s="530"/>
      <c r="J49" s="530">
        <v>75244</v>
      </c>
      <c r="K49" s="530"/>
      <c r="L49" s="531"/>
      <c r="M49" s="530">
        <v>10452</v>
      </c>
      <c r="N49" s="766">
        <v>5464</v>
      </c>
      <c r="O49" s="776">
        <v>0</v>
      </c>
      <c r="P49" s="514">
        <v>0</v>
      </c>
      <c r="Q49" s="514">
        <v>0</v>
      </c>
      <c r="R49" s="514">
        <v>0</v>
      </c>
      <c r="S49" s="514">
        <v>0</v>
      </c>
      <c r="T49" s="712">
        <v>-1</v>
      </c>
      <c r="U49" s="514"/>
      <c r="V49" s="520">
        <v>0</v>
      </c>
      <c r="W49" s="713">
        <v>0</v>
      </c>
      <c r="X49" s="713">
        <v>0</v>
      </c>
      <c r="Y49" s="713">
        <v>0</v>
      </c>
      <c r="Z49" s="713">
        <v>0</v>
      </c>
      <c r="AA49" s="713">
        <v>0</v>
      </c>
      <c r="AB49" s="713">
        <v>0</v>
      </c>
      <c r="AC49" s="713">
        <v>0</v>
      </c>
      <c r="AD49" s="713">
        <v>0</v>
      </c>
      <c r="AE49" s="713">
        <v>0</v>
      </c>
      <c r="AF49" s="543">
        <v>0</v>
      </c>
      <c r="AG49" s="776">
        <v>0</v>
      </c>
      <c r="AH49" s="514">
        <v>0</v>
      </c>
      <c r="AI49" s="514">
        <v>0</v>
      </c>
      <c r="AJ49" s="514">
        <v>0</v>
      </c>
      <c r="AK49" s="514">
        <v>0</v>
      </c>
      <c r="AL49" s="712" t="s">
        <v>673</v>
      </c>
      <c r="AM49" s="514"/>
      <c r="AN49" s="520">
        <v>0</v>
      </c>
      <c r="AO49" s="713">
        <v>0</v>
      </c>
      <c r="AP49" s="713">
        <v>0</v>
      </c>
      <c r="AQ49" s="713">
        <v>0</v>
      </c>
      <c r="AR49" s="713">
        <v>0</v>
      </c>
      <c r="AS49" s="713">
        <v>0</v>
      </c>
      <c r="AT49" s="713">
        <v>0</v>
      </c>
      <c r="AU49" s="713">
        <v>0</v>
      </c>
      <c r="AV49" s="713">
        <v>0</v>
      </c>
      <c r="AW49" s="713">
        <v>0</v>
      </c>
      <c r="AX49" s="543">
        <v>0</v>
      </c>
      <c r="AY49" s="776">
        <v>0</v>
      </c>
      <c r="AZ49" s="514">
        <v>0</v>
      </c>
      <c r="BA49" s="514">
        <v>0</v>
      </c>
      <c r="BB49" s="514">
        <v>0</v>
      </c>
      <c r="BC49" s="514">
        <v>0</v>
      </c>
      <c r="BD49" s="712" t="s">
        <v>673</v>
      </c>
      <c r="BE49" s="514"/>
      <c r="BF49" s="520">
        <v>0</v>
      </c>
      <c r="BG49" s="713">
        <v>0</v>
      </c>
      <c r="BH49" s="713">
        <v>0</v>
      </c>
      <c r="BI49" s="713">
        <v>0</v>
      </c>
      <c r="BJ49" s="713">
        <v>0</v>
      </c>
      <c r="BK49" s="713">
        <v>0</v>
      </c>
      <c r="BL49" s="713">
        <v>0</v>
      </c>
      <c r="BM49" s="713">
        <v>0</v>
      </c>
      <c r="BN49" s="713">
        <v>0</v>
      </c>
      <c r="BO49" s="713">
        <v>0</v>
      </c>
      <c r="BP49" s="543">
        <v>0</v>
      </c>
      <c r="BQ49" s="776">
        <v>0</v>
      </c>
      <c r="BR49" s="514">
        <v>0</v>
      </c>
      <c r="BS49" s="514">
        <v>0</v>
      </c>
      <c r="BT49" s="514">
        <v>0</v>
      </c>
      <c r="BU49" s="514">
        <v>0</v>
      </c>
      <c r="BV49" s="712" t="s">
        <v>673</v>
      </c>
      <c r="BW49" s="514"/>
      <c r="BX49" s="520">
        <v>0</v>
      </c>
      <c r="BY49" s="713">
        <v>0</v>
      </c>
      <c r="BZ49" s="713">
        <v>0</v>
      </c>
      <c r="CA49" s="713">
        <v>0</v>
      </c>
      <c r="CB49" s="713">
        <v>0</v>
      </c>
      <c r="CC49" s="713">
        <v>0</v>
      </c>
      <c r="CD49" s="713">
        <v>0</v>
      </c>
      <c r="CE49" s="713">
        <v>0</v>
      </c>
      <c r="CF49" s="713">
        <v>0</v>
      </c>
      <c r="CG49" s="713">
        <v>0</v>
      </c>
      <c r="CH49" s="543">
        <v>0</v>
      </c>
    </row>
    <row r="50" spans="2:86" s="23" customFormat="1">
      <c r="B50" s="1502" t="s">
        <v>1917</v>
      </c>
      <c r="C50" s="1497" t="s">
        <v>1917</v>
      </c>
      <c r="D50" s="536" t="s">
        <v>1928</v>
      </c>
      <c r="E50" s="711" t="s">
        <v>19</v>
      </c>
      <c r="F50" s="519" t="s">
        <v>15</v>
      </c>
      <c r="G50" s="519" t="s">
        <v>29</v>
      </c>
      <c r="H50" s="519" t="s">
        <v>17</v>
      </c>
      <c r="I50" s="530"/>
      <c r="J50" s="530">
        <v>37365</v>
      </c>
      <c r="K50" s="530"/>
      <c r="L50" s="531"/>
      <c r="M50" s="530">
        <v>20624</v>
      </c>
      <c r="N50" s="766">
        <v>15877</v>
      </c>
      <c r="O50" s="776">
        <v>0</v>
      </c>
      <c r="P50" s="514">
        <v>0</v>
      </c>
      <c r="Q50" s="514">
        <v>0</v>
      </c>
      <c r="R50" s="514">
        <v>0</v>
      </c>
      <c r="S50" s="514">
        <v>0</v>
      </c>
      <c r="T50" s="712">
        <v>-1</v>
      </c>
      <c r="U50" s="514"/>
      <c r="V50" s="520">
        <v>0</v>
      </c>
      <c r="W50" s="713">
        <v>0</v>
      </c>
      <c r="X50" s="713">
        <v>0</v>
      </c>
      <c r="Y50" s="713">
        <v>0</v>
      </c>
      <c r="Z50" s="713">
        <v>0</v>
      </c>
      <c r="AA50" s="713">
        <v>0</v>
      </c>
      <c r="AB50" s="713">
        <v>0</v>
      </c>
      <c r="AC50" s="713">
        <v>0</v>
      </c>
      <c r="AD50" s="713">
        <v>0</v>
      </c>
      <c r="AE50" s="713">
        <v>0</v>
      </c>
      <c r="AF50" s="543">
        <v>0</v>
      </c>
      <c r="AG50" s="776">
        <v>0</v>
      </c>
      <c r="AH50" s="514">
        <v>0</v>
      </c>
      <c r="AI50" s="514">
        <v>0</v>
      </c>
      <c r="AJ50" s="514">
        <v>0</v>
      </c>
      <c r="AK50" s="514">
        <v>0</v>
      </c>
      <c r="AL50" s="712" t="s">
        <v>673</v>
      </c>
      <c r="AM50" s="514"/>
      <c r="AN50" s="520">
        <v>0</v>
      </c>
      <c r="AO50" s="713">
        <v>0</v>
      </c>
      <c r="AP50" s="713">
        <v>0</v>
      </c>
      <c r="AQ50" s="713">
        <v>0</v>
      </c>
      <c r="AR50" s="713">
        <v>0</v>
      </c>
      <c r="AS50" s="713">
        <v>0</v>
      </c>
      <c r="AT50" s="713">
        <v>0</v>
      </c>
      <c r="AU50" s="713">
        <v>0</v>
      </c>
      <c r="AV50" s="713">
        <v>0</v>
      </c>
      <c r="AW50" s="713">
        <v>0</v>
      </c>
      <c r="AX50" s="543">
        <v>0</v>
      </c>
      <c r="AY50" s="776">
        <v>0</v>
      </c>
      <c r="AZ50" s="514">
        <v>0</v>
      </c>
      <c r="BA50" s="514">
        <v>0</v>
      </c>
      <c r="BB50" s="514">
        <v>0</v>
      </c>
      <c r="BC50" s="514">
        <v>0</v>
      </c>
      <c r="BD50" s="712" t="s">
        <v>673</v>
      </c>
      <c r="BE50" s="514"/>
      <c r="BF50" s="520">
        <v>0</v>
      </c>
      <c r="BG50" s="713">
        <v>0</v>
      </c>
      <c r="BH50" s="713">
        <v>0</v>
      </c>
      <c r="BI50" s="713">
        <v>0</v>
      </c>
      <c r="BJ50" s="713">
        <v>0</v>
      </c>
      <c r="BK50" s="713">
        <v>0</v>
      </c>
      <c r="BL50" s="713">
        <v>0</v>
      </c>
      <c r="BM50" s="713">
        <v>0</v>
      </c>
      <c r="BN50" s="713">
        <v>0</v>
      </c>
      <c r="BO50" s="713">
        <v>0</v>
      </c>
      <c r="BP50" s="543">
        <v>0</v>
      </c>
      <c r="BQ50" s="776">
        <v>0</v>
      </c>
      <c r="BR50" s="514">
        <v>0</v>
      </c>
      <c r="BS50" s="514">
        <v>0</v>
      </c>
      <c r="BT50" s="514">
        <v>0</v>
      </c>
      <c r="BU50" s="514">
        <v>0</v>
      </c>
      <c r="BV50" s="712" t="s">
        <v>673</v>
      </c>
      <c r="BW50" s="514"/>
      <c r="BX50" s="520">
        <v>0</v>
      </c>
      <c r="BY50" s="713">
        <v>0</v>
      </c>
      <c r="BZ50" s="713">
        <v>0</v>
      </c>
      <c r="CA50" s="713">
        <v>0</v>
      </c>
      <c r="CB50" s="713">
        <v>0</v>
      </c>
      <c r="CC50" s="713">
        <v>0</v>
      </c>
      <c r="CD50" s="713">
        <v>0</v>
      </c>
      <c r="CE50" s="713">
        <v>0</v>
      </c>
      <c r="CF50" s="713">
        <v>0</v>
      </c>
      <c r="CG50" s="713">
        <v>0</v>
      </c>
      <c r="CH50" s="543">
        <v>0</v>
      </c>
    </row>
    <row r="51" spans="2:86" s="23" customFormat="1">
      <c r="B51" s="1502" t="s">
        <v>1918</v>
      </c>
      <c r="C51" s="1497" t="s">
        <v>1918</v>
      </c>
      <c r="D51" s="536" t="s">
        <v>1929</v>
      </c>
      <c r="E51" s="711" t="s">
        <v>19</v>
      </c>
      <c r="F51" s="519" t="s">
        <v>15</v>
      </c>
      <c r="G51" s="519" t="s">
        <v>29</v>
      </c>
      <c r="H51" s="519" t="s">
        <v>17</v>
      </c>
      <c r="I51" s="530"/>
      <c r="J51" s="530">
        <v>154045</v>
      </c>
      <c r="K51" s="530"/>
      <c r="L51" s="531"/>
      <c r="M51" s="530">
        <v>15395</v>
      </c>
      <c r="N51" s="766">
        <v>7906</v>
      </c>
      <c r="O51" s="776">
        <v>0</v>
      </c>
      <c r="P51" s="514">
        <v>0</v>
      </c>
      <c r="Q51" s="514">
        <v>0</v>
      </c>
      <c r="R51" s="514">
        <v>0</v>
      </c>
      <c r="S51" s="514">
        <v>0</v>
      </c>
      <c r="T51" s="712">
        <v>-1</v>
      </c>
      <c r="U51" s="514"/>
      <c r="V51" s="520">
        <v>0</v>
      </c>
      <c r="W51" s="713">
        <v>0</v>
      </c>
      <c r="X51" s="713">
        <v>0</v>
      </c>
      <c r="Y51" s="713">
        <v>0</v>
      </c>
      <c r="Z51" s="713">
        <v>0</v>
      </c>
      <c r="AA51" s="713">
        <v>0</v>
      </c>
      <c r="AB51" s="713">
        <v>0</v>
      </c>
      <c r="AC51" s="713">
        <v>0</v>
      </c>
      <c r="AD51" s="713">
        <v>0</v>
      </c>
      <c r="AE51" s="713">
        <v>0</v>
      </c>
      <c r="AF51" s="543">
        <v>0</v>
      </c>
      <c r="AG51" s="776">
        <v>0</v>
      </c>
      <c r="AH51" s="514">
        <v>0</v>
      </c>
      <c r="AI51" s="514">
        <v>0</v>
      </c>
      <c r="AJ51" s="514">
        <v>0</v>
      </c>
      <c r="AK51" s="514">
        <v>0</v>
      </c>
      <c r="AL51" s="712" t="s">
        <v>673</v>
      </c>
      <c r="AM51" s="514"/>
      <c r="AN51" s="520">
        <v>0</v>
      </c>
      <c r="AO51" s="713">
        <v>0</v>
      </c>
      <c r="AP51" s="713">
        <v>0</v>
      </c>
      <c r="AQ51" s="713">
        <v>0</v>
      </c>
      <c r="AR51" s="713">
        <v>0</v>
      </c>
      <c r="AS51" s="713">
        <v>0</v>
      </c>
      <c r="AT51" s="713">
        <v>0</v>
      </c>
      <c r="AU51" s="713">
        <v>0</v>
      </c>
      <c r="AV51" s="713">
        <v>0</v>
      </c>
      <c r="AW51" s="713">
        <v>0</v>
      </c>
      <c r="AX51" s="543">
        <v>0</v>
      </c>
      <c r="AY51" s="776">
        <v>0</v>
      </c>
      <c r="AZ51" s="514">
        <v>0</v>
      </c>
      <c r="BA51" s="514">
        <v>0</v>
      </c>
      <c r="BB51" s="514">
        <v>0</v>
      </c>
      <c r="BC51" s="514">
        <v>0</v>
      </c>
      <c r="BD51" s="712" t="s">
        <v>673</v>
      </c>
      <c r="BE51" s="514"/>
      <c r="BF51" s="520">
        <v>0</v>
      </c>
      <c r="BG51" s="713">
        <v>0</v>
      </c>
      <c r="BH51" s="713">
        <v>0</v>
      </c>
      <c r="BI51" s="713">
        <v>0</v>
      </c>
      <c r="BJ51" s="713">
        <v>0</v>
      </c>
      <c r="BK51" s="713">
        <v>0</v>
      </c>
      <c r="BL51" s="713">
        <v>0</v>
      </c>
      <c r="BM51" s="713">
        <v>0</v>
      </c>
      <c r="BN51" s="713">
        <v>0</v>
      </c>
      <c r="BO51" s="713">
        <v>0</v>
      </c>
      <c r="BP51" s="543">
        <v>0</v>
      </c>
      <c r="BQ51" s="776">
        <v>0</v>
      </c>
      <c r="BR51" s="514">
        <v>0</v>
      </c>
      <c r="BS51" s="514">
        <v>0</v>
      </c>
      <c r="BT51" s="514">
        <v>0</v>
      </c>
      <c r="BU51" s="514">
        <v>0</v>
      </c>
      <c r="BV51" s="712" t="s">
        <v>673</v>
      </c>
      <c r="BW51" s="514"/>
      <c r="BX51" s="520">
        <v>0</v>
      </c>
      <c r="BY51" s="713">
        <v>0</v>
      </c>
      <c r="BZ51" s="713">
        <v>0</v>
      </c>
      <c r="CA51" s="713">
        <v>0</v>
      </c>
      <c r="CB51" s="713">
        <v>0</v>
      </c>
      <c r="CC51" s="713">
        <v>0</v>
      </c>
      <c r="CD51" s="713">
        <v>0</v>
      </c>
      <c r="CE51" s="713">
        <v>0</v>
      </c>
      <c r="CF51" s="713">
        <v>0</v>
      </c>
      <c r="CG51" s="713">
        <v>0</v>
      </c>
      <c r="CH51" s="543">
        <v>0</v>
      </c>
    </row>
    <row r="52" spans="2:86" s="23" customFormat="1">
      <c r="B52" s="1502" t="s">
        <v>1919</v>
      </c>
      <c r="C52" s="1497" t="s">
        <v>1919</v>
      </c>
      <c r="D52" s="536" t="s">
        <v>1930</v>
      </c>
      <c r="E52" s="711" t="s">
        <v>19</v>
      </c>
      <c r="F52" s="519" t="s">
        <v>15</v>
      </c>
      <c r="G52" s="519" t="s">
        <v>29</v>
      </c>
      <c r="H52" s="519" t="s">
        <v>17</v>
      </c>
      <c r="I52" s="530"/>
      <c r="J52" s="530">
        <v>180402</v>
      </c>
      <c r="K52" s="530"/>
      <c r="L52" s="531"/>
      <c r="M52" s="530">
        <v>17803</v>
      </c>
      <c r="N52" s="766">
        <v>10371</v>
      </c>
      <c r="O52" s="776">
        <v>0</v>
      </c>
      <c r="P52" s="514">
        <v>0</v>
      </c>
      <c r="Q52" s="514">
        <v>0</v>
      </c>
      <c r="R52" s="514">
        <v>0</v>
      </c>
      <c r="S52" s="514">
        <v>0</v>
      </c>
      <c r="T52" s="712">
        <v>-1</v>
      </c>
      <c r="U52" s="514"/>
      <c r="V52" s="520">
        <v>0</v>
      </c>
      <c r="W52" s="713">
        <v>0</v>
      </c>
      <c r="X52" s="713">
        <v>0</v>
      </c>
      <c r="Y52" s="713">
        <v>0</v>
      </c>
      <c r="Z52" s="713">
        <v>0</v>
      </c>
      <c r="AA52" s="713">
        <v>0</v>
      </c>
      <c r="AB52" s="713">
        <v>0</v>
      </c>
      <c r="AC52" s="713">
        <v>0</v>
      </c>
      <c r="AD52" s="713">
        <v>0</v>
      </c>
      <c r="AE52" s="713">
        <v>0</v>
      </c>
      <c r="AF52" s="543">
        <v>0</v>
      </c>
      <c r="AG52" s="776">
        <v>0</v>
      </c>
      <c r="AH52" s="514">
        <v>0</v>
      </c>
      <c r="AI52" s="514">
        <v>0</v>
      </c>
      <c r="AJ52" s="514">
        <v>0</v>
      </c>
      <c r="AK52" s="514">
        <v>0</v>
      </c>
      <c r="AL52" s="712" t="s">
        <v>673</v>
      </c>
      <c r="AM52" s="514"/>
      <c r="AN52" s="520">
        <v>0</v>
      </c>
      <c r="AO52" s="713">
        <v>0</v>
      </c>
      <c r="AP52" s="713">
        <v>0</v>
      </c>
      <c r="AQ52" s="713">
        <v>0</v>
      </c>
      <c r="AR52" s="713">
        <v>0</v>
      </c>
      <c r="AS52" s="713">
        <v>0</v>
      </c>
      <c r="AT52" s="713">
        <v>0</v>
      </c>
      <c r="AU52" s="713">
        <v>0</v>
      </c>
      <c r="AV52" s="713">
        <v>0</v>
      </c>
      <c r="AW52" s="713">
        <v>0</v>
      </c>
      <c r="AX52" s="543">
        <v>0</v>
      </c>
      <c r="AY52" s="776">
        <v>0</v>
      </c>
      <c r="AZ52" s="514">
        <v>0</v>
      </c>
      <c r="BA52" s="514">
        <v>0</v>
      </c>
      <c r="BB52" s="514">
        <v>0</v>
      </c>
      <c r="BC52" s="514">
        <v>0</v>
      </c>
      <c r="BD52" s="712" t="s">
        <v>673</v>
      </c>
      <c r="BE52" s="514"/>
      <c r="BF52" s="520">
        <v>0</v>
      </c>
      <c r="BG52" s="713">
        <v>0</v>
      </c>
      <c r="BH52" s="713">
        <v>0</v>
      </c>
      <c r="BI52" s="713">
        <v>0</v>
      </c>
      <c r="BJ52" s="713">
        <v>0</v>
      </c>
      <c r="BK52" s="713">
        <v>0</v>
      </c>
      <c r="BL52" s="713">
        <v>0</v>
      </c>
      <c r="BM52" s="713">
        <v>0</v>
      </c>
      <c r="BN52" s="713">
        <v>0</v>
      </c>
      <c r="BO52" s="713">
        <v>0</v>
      </c>
      <c r="BP52" s="543">
        <v>0</v>
      </c>
      <c r="BQ52" s="776">
        <v>0</v>
      </c>
      <c r="BR52" s="514">
        <v>0</v>
      </c>
      <c r="BS52" s="514">
        <v>0</v>
      </c>
      <c r="BT52" s="514">
        <v>0</v>
      </c>
      <c r="BU52" s="514">
        <v>0</v>
      </c>
      <c r="BV52" s="712" t="s">
        <v>673</v>
      </c>
      <c r="BW52" s="514"/>
      <c r="BX52" s="520">
        <v>0</v>
      </c>
      <c r="BY52" s="713">
        <v>0</v>
      </c>
      <c r="BZ52" s="713">
        <v>0</v>
      </c>
      <c r="CA52" s="713">
        <v>0</v>
      </c>
      <c r="CB52" s="713">
        <v>0</v>
      </c>
      <c r="CC52" s="713">
        <v>0</v>
      </c>
      <c r="CD52" s="713">
        <v>0</v>
      </c>
      <c r="CE52" s="713">
        <v>0</v>
      </c>
      <c r="CF52" s="713">
        <v>0</v>
      </c>
      <c r="CG52" s="713">
        <v>0</v>
      </c>
      <c r="CH52" s="543">
        <v>0</v>
      </c>
    </row>
    <row r="53" spans="2:86" s="23" customFormat="1">
      <c r="B53" s="1502" t="s">
        <v>1920</v>
      </c>
      <c r="C53" s="1497" t="s">
        <v>1920</v>
      </c>
      <c r="D53" s="536" t="s">
        <v>1931</v>
      </c>
      <c r="E53" s="711" t="s">
        <v>19</v>
      </c>
      <c r="F53" s="519" t="s">
        <v>15</v>
      </c>
      <c r="G53" s="519" t="s">
        <v>29</v>
      </c>
      <c r="H53" s="519" t="s">
        <v>17</v>
      </c>
      <c r="I53" s="530"/>
      <c r="J53" s="530">
        <v>54601</v>
      </c>
      <c r="K53" s="530"/>
      <c r="L53" s="531"/>
      <c r="M53" s="530">
        <v>13541</v>
      </c>
      <c r="N53" s="766">
        <v>11138</v>
      </c>
      <c r="O53" s="776">
        <v>0</v>
      </c>
      <c r="P53" s="514">
        <v>0</v>
      </c>
      <c r="Q53" s="514">
        <v>0</v>
      </c>
      <c r="R53" s="514">
        <v>0</v>
      </c>
      <c r="S53" s="514">
        <v>0</v>
      </c>
      <c r="T53" s="712">
        <v>-1</v>
      </c>
      <c r="U53" s="514"/>
      <c r="V53" s="520">
        <v>0</v>
      </c>
      <c r="W53" s="713">
        <v>0</v>
      </c>
      <c r="X53" s="713">
        <v>0</v>
      </c>
      <c r="Y53" s="713">
        <v>0</v>
      </c>
      <c r="Z53" s="713">
        <v>0</v>
      </c>
      <c r="AA53" s="713">
        <v>0</v>
      </c>
      <c r="AB53" s="713">
        <v>0</v>
      </c>
      <c r="AC53" s="713">
        <v>0</v>
      </c>
      <c r="AD53" s="713">
        <v>0</v>
      </c>
      <c r="AE53" s="713">
        <v>0</v>
      </c>
      <c r="AF53" s="543">
        <v>0</v>
      </c>
      <c r="AG53" s="776">
        <v>0</v>
      </c>
      <c r="AH53" s="514">
        <v>0</v>
      </c>
      <c r="AI53" s="514">
        <v>0</v>
      </c>
      <c r="AJ53" s="514">
        <v>0</v>
      </c>
      <c r="AK53" s="514">
        <v>0</v>
      </c>
      <c r="AL53" s="712" t="s">
        <v>673</v>
      </c>
      <c r="AM53" s="514"/>
      <c r="AN53" s="520">
        <v>0</v>
      </c>
      <c r="AO53" s="713">
        <v>0</v>
      </c>
      <c r="AP53" s="713">
        <v>0</v>
      </c>
      <c r="AQ53" s="713">
        <v>0</v>
      </c>
      <c r="AR53" s="713">
        <v>0</v>
      </c>
      <c r="AS53" s="713">
        <v>0</v>
      </c>
      <c r="AT53" s="713">
        <v>0</v>
      </c>
      <c r="AU53" s="713">
        <v>0</v>
      </c>
      <c r="AV53" s="713">
        <v>0</v>
      </c>
      <c r="AW53" s="713">
        <v>0</v>
      </c>
      <c r="AX53" s="543">
        <v>0</v>
      </c>
      <c r="AY53" s="776">
        <v>0</v>
      </c>
      <c r="AZ53" s="514">
        <v>0</v>
      </c>
      <c r="BA53" s="514">
        <v>0</v>
      </c>
      <c r="BB53" s="514">
        <v>0</v>
      </c>
      <c r="BC53" s="514">
        <v>0</v>
      </c>
      <c r="BD53" s="712" t="s">
        <v>673</v>
      </c>
      <c r="BE53" s="514"/>
      <c r="BF53" s="520">
        <v>0</v>
      </c>
      <c r="BG53" s="713">
        <v>0</v>
      </c>
      <c r="BH53" s="713">
        <v>0</v>
      </c>
      <c r="BI53" s="713">
        <v>0</v>
      </c>
      <c r="BJ53" s="713">
        <v>0</v>
      </c>
      <c r="BK53" s="713">
        <v>0</v>
      </c>
      <c r="BL53" s="713">
        <v>0</v>
      </c>
      <c r="BM53" s="713">
        <v>0</v>
      </c>
      <c r="BN53" s="713">
        <v>0</v>
      </c>
      <c r="BO53" s="713">
        <v>0</v>
      </c>
      <c r="BP53" s="543">
        <v>0</v>
      </c>
      <c r="BQ53" s="776">
        <v>0</v>
      </c>
      <c r="BR53" s="514">
        <v>0</v>
      </c>
      <c r="BS53" s="514">
        <v>0</v>
      </c>
      <c r="BT53" s="514">
        <v>0</v>
      </c>
      <c r="BU53" s="514">
        <v>0</v>
      </c>
      <c r="BV53" s="712" t="s">
        <v>673</v>
      </c>
      <c r="BW53" s="514"/>
      <c r="BX53" s="520">
        <v>0</v>
      </c>
      <c r="BY53" s="713">
        <v>0</v>
      </c>
      <c r="BZ53" s="713">
        <v>0</v>
      </c>
      <c r="CA53" s="713">
        <v>0</v>
      </c>
      <c r="CB53" s="713">
        <v>0</v>
      </c>
      <c r="CC53" s="713">
        <v>0</v>
      </c>
      <c r="CD53" s="713">
        <v>0</v>
      </c>
      <c r="CE53" s="713">
        <v>0</v>
      </c>
      <c r="CF53" s="713">
        <v>0</v>
      </c>
      <c r="CG53" s="713">
        <v>0</v>
      </c>
      <c r="CH53" s="543">
        <v>0</v>
      </c>
    </row>
    <row r="54" spans="2:86" s="23" customFormat="1">
      <c r="B54" s="1502" t="s">
        <v>1921</v>
      </c>
      <c r="C54" s="1497" t="s">
        <v>1921</v>
      </c>
      <c r="D54" s="536" t="s">
        <v>1932</v>
      </c>
      <c r="E54" s="711" t="s">
        <v>19</v>
      </c>
      <c r="F54" s="519" t="s">
        <v>15</v>
      </c>
      <c r="G54" s="519" t="s">
        <v>29</v>
      </c>
      <c r="H54" s="519" t="s">
        <v>17</v>
      </c>
      <c r="I54" s="530"/>
      <c r="J54" s="530">
        <v>40113</v>
      </c>
      <c r="K54" s="530"/>
      <c r="L54" s="531"/>
      <c r="M54" s="530">
        <v>11567</v>
      </c>
      <c r="N54" s="766">
        <v>6604</v>
      </c>
      <c r="O54" s="776">
        <v>0</v>
      </c>
      <c r="P54" s="514">
        <v>0</v>
      </c>
      <c r="Q54" s="514">
        <v>0</v>
      </c>
      <c r="R54" s="514">
        <v>0</v>
      </c>
      <c r="S54" s="514">
        <v>0</v>
      </c>
      <c r="T54" s="712">
        <v>-1</v>
      </c>
      <c r="U54" s="514"/>
      <c r="V54" s="520">
        <v>0</v>
      </c>
      <c r="W54" s="713">
        <v>0</v>
      </c>
      <c r="X54" s="713">
        <v>0</v>
      </c>
      <c r="Y54" s="713">
        <v>0</v>
      </c>
      <c r="Z54" s="713">
        <v>0</v>
      </c>
      <c r="AA54" s="713">
        <v>0</v>
      </c>
      <c r="AB54" s="713">
        <v>0</v>
      </c>
      <c r="AC54" s="713">
        <v>0</v>
      </c>
      <c r="AD54" s="713">
        <v>0</v>
      </c>
      <c r="AE54" s="713">
        <v>0</v>
      </c>
      <c r="AF54" s="543">
        <v>0</v>
      </c>
      <c r="AG54" s="776">
        <v>0</v>
      </c>
      <c r="AH54" s="514">
        <v>0</v>
      </c>
      <c r="AI54" s="514">
        <v>0</v>
      </c>
      <c r="AJ54" s="514">
        <v>0</v>
      </c>
      <c r="AK54" s="514">
        <v>0</v>
      </c>
      <c r="AL54" s="712" t="s">
        <v>673</v>
      </c>
      <c r="AM54" s="514"/>
      <c r="AN54" s="520">
        <v>0</v>
      </c>
      <c r="AO54" s="713">
        <v>0</v>
      </c>
      <c r="AP54" s="713">
        <v>0</v>
      </c>
      <c r="AQ54" s="713">
        <v>0</v>
      </c>
      <c r="AR54" s="713">
        <v>0</v>
      </c>
      <c r="AS54" s="713">
        <v>0</v>
      </c>
      <c r="AT54" s="713">
        <v>0</v>
      </c>
      <c r="AU54" s="713">
        <v>0</v>
      </c>
      <c r="AV54" s="713">
        <v>0</v>
      </c>
      <c r="AW54" s="713">
        <v>0</v>
      </c>
      <c r="AX54" s="543">
        <v>0</v>
      </c>
      <c r="AY54" s="776">
        <v>0</v>
      </c>
      <c r="AZ54" s="514">
        <v>0</v>
      </c>
      <c r="BA54" s="514">
        <v>0</v>
      </c>
      <c r="BB54" s="514">
        <v>0</v>
      </c>
      <c r="BC54" s="514">
        <v>0</v>
      </c>
      <c r="BD54" s="712" t="s">
        <v>673</v>
      </c>
      <c r="BE54" s="514"/>
      <c r="BF54" s="520">
        <v>0</v>
      </c>
      <c r="BG54" s="713">
        <v>0</v>
      </c>
      <c r="BH54" s="713">
        <v>0</v>
      </c>
      <c r="BI54" s="713">
        <v>0</v>
      </c>
      <c r="BJ54" s="713">
        <v>0</v>
      </c>
      <c r="BK54" s="713">
        <v>0</v>
      </c>
      <c r="BL54" s="713">
        <v>0</v>
      </c>
      <c r="BM54" s="713">
        <v>0</v>
      </c>
      <c r="BN54" s="713">
        <v>0</v>
      </c>
      <c r="BO54" s="713">
        <v>0</v>
      </c>
      <c r="BP54" s="543">
        <v>0</v>
      </c>
      <c r="BQ54" s="776">
        <v>0</v>
      </c>
      <c r="BR54" s="514">
        <v>0</v>
      </c>
      <c r="BS54" s="514">
        <v>0</v>
      </c>
      <c r="BT54" s="514">
        <v>0</v>
      </c>
      <c r="BU54" s="514">
        <v>0</v>
      </c>
      <c r="BV54" s="712" t="s">
        <v>673</v>
      </c>
      <c r="BW54" s="514"/>
      <c r="BX54" s="520">
        <v>0</v>
      </c>
      <c r="BY54" s="713">
        <v>0</v>
      </c>
      <c r="BZ54" s="713">
        <v>0</v>
      </c>
      <c r="CA54" s="713">
        <v>0</v>
      </c>
      <c r="CB54" s="713">
        <v>0</v>
      </c>
      <c r="CC54" s="713">
        <v>0</v>
      </c>
      <c r="CD54" s="713">
        <v>0</v>
      </c>
      <c r="CE54" s="713">
        <v>0</v>
      </c>
      <c r="CF54" s="713">
        <v>0</v>
      </c>
      <c r="CG54" s="713">
        <v>0</v>
      </c>
      <c r="CH54" s="543">
        <v>0</v>
      </c>
    </row>
    <row r="55" spans="2:86" s="23" customFormat="1">
      <c r="B55" s="1502" t="s">
        <v>1922</v>
      </c>
      <c r="C55" s="1497" t="s">
        <v>1922</v>
      </c>
      <c r="D55" s="536" t="s">
        <v>1933</v>
      </c>
      <c r="E55" s="711" t="s">
        <v>19</v>
      </c>
      <c r="F55" s="519" t="s">
        <v>15</v>
      </c>
      <c r="G55" s="519" t="s">
        <v>29</v>
      </c>
      <c r="H55" s="519" t="s">
        <v>17</v>
      </c>
      <c r="I55" s="530"/>
      <c r="J55" s="530">
        <v>3308182</v>
      </c>
      <c r="K55" s="530"/>
      <c r="L55" s="531"/>
      <c r="M55" s="530">
        <v>3490683</v>
      </c>
      <c r="N55" s="766">
        <v>0</v>
      </c>
      <c r="O55" s="776">
        <v>0</v>
      </c>
      <c r="P55" s="514">
        <v>0</v>
      </c>
      <c r="Q55" s="514">
        <v>0</v>
      </c>
      <c r="R55" s="514">
        <v>0</v>
      </c>
      <c r="S55" s="514">
        <v>0</v>
      </c>
      <c r="T55" s="712" t="s">
        <v>673</v>
      </c>
      <c r="U55" s="514"/>
      <c r="V55" s="520">
        <v>0</v>
      </c>
      <c r="W55" s="713">
        <v>0</v>
      </c>
      <c r="X55" s="713">
        <v>0</v>
      </c>
      <c r="Y55" s="713">
        <v>0</v>
      </c>
      <c r="Z55" s="713">
        <v>0</v>
      </c>
      <c r="AA55" s="713">
        <v>0</v>
      </c>
      <c r="AB55" s="713">
        <v>0</v>
      </c>
      <c r="AC55" s="713">
        <v>0</v>
      </c>
      <c r="AD55" s="713">
        <v>0</v>
      </c>
      <c r="AE55" s="713">
        <v>0</v>
      </c>
      <c r="AF55" s="543">
        <v>0</v>
      </c>
      <c r="AG55" s="776">
        <v>0</v>
      </c>
      <c r="AH55" s="514">
        <v>0</v>
      </c>
      <c r="AI55" s="514">
        <v>0</v>
      </c>
      <c r="AJ55" s="514">
        <v>0</v>
      </c>
      <c r="AK55" s="514">
        <v>0</v>
      </c>
      <c r="AL55" s="712" t="s">
        <v>673</v>
      </c>
      <c r="AM55" s="514"/>
      <c r="AN55" s="520">
        <v>0</v>
      </c>
      <c r="AO55" s="713">
        <v>0</v>
      </c>
      <c r="AP55" s="713">
        <v>0</v>
      </c>
      <c r="AQ55" s="713">
        <v>0</v>
      </c>
      <c r="AR55" s="713">
        <v>0</v>
      </c>
      <c r="AS55" s="713">
        <v>0</v>
      </c>
      <c r="AT55" s="713">
        <v>0</v>
      </c>
      <c r="AU55" s="713">
        <v>0</v>
      </c>
      <c r="AV55" s="713">
        <v>0</v>
      </c>
      <c r="AW55" s="713">
        <v>0</v>
      </c>
      <c r="AX55" s="543">
        <v>0</v>
      </c>
      <c r="AY55" s="776">
        <v>0</v>
      </c>
      <c r="AZ55" s="514">
        <v>0</v>
      </c>
      <c r="BA55" s="514">
        <v>0</v>
      </c>
      <c r="BB55" s="514">
        <v>0</v>
      </c>
      <c r="BC55" s="514">
        <v>0</v>
      </c>
      <c r="BD55" s="712" t="s">
        <v>673</v>
      </c>
      <c r="BE55" s="514"/>
      <c r="BF55" s="520">
        <v>0</v>
      </c>
      <c r="BG55" s="713">
        <v>0</v>
      </c>
      <c r="BH55" s="713">
        <v>0</v>
      </c>
      <c r="BI55" s="713">
        <v>0</v>
      </c>
      <c r="BJ55" s="713">
        <v>0</v>
      </c>
      <c r="BK55" s="713">
        <v>0</v>
      </c>
      <c r="BL55" s="713">
        <v>0</v>
      </c>
      <c r="BM55" s="713">
        <v>0</v>
      </c>
      <c r="BN55" s="713">
        <v>0</v>
      </c>
      <c r="BO55" s="713">
        <v>0</v>
      </c>
      <c r="BP55" s="543">
        <v>0</v>
      </c>
      <c r="BQ55" s="776">
        <v>0</v>
      </c>
      <c r="BR55" s="514">
        <v>0</v>
      </c>
      <c r="BS55" s="514">
        <v>0</v>
      </c>
      <c r="BT55" s="514">
        <v>0</v>
      </c>
      <c r="BU55" s="514">
        <v>0</v>
      </c>
      <c r="BV55" s="712" t="s">
        <v>673</v>
      </c>
      <c r="BW55" s="514"/>
      <c r="BX55" s="520">
        <v>0</v>
      </c>
      <c r="BY55" s="713">
        <v>0</v>
      </c>
      <c r="BZ55" s="713">
        <v>0</v>
      </c>
      <c r="CA55" s="713">
        <v>0</v>
      </c>
      <c r="CB55" s="713">
        <v>0</v>
      </c>
      <c r="CC55" s="713">
        <v>0</v>
      </c>
      <c r="CD55" s="713">
        <v>0</v>
      </c>
      <c r="CE55" s="713">
        <v>0</v>
      </c>
      <c r="CF55" s="713">
        <v>0</v>
      </c>
      <c r="CG55" s="713">
        <v>0</v>
      </c>
      <c r="CH55" s="543">
        <v>0</v>
      </c>
    </row>
    <row r="56" spans="2:86" s="23" customFormat="1">
      <c r="B56" s="1502" t="s">
        <v>1910</v>
      </c>
      <c r="C56" s="1497" t="s">
        <v>1910</v>
      </c>
      <c r="D56" s="536" t="s">
        <v>1935</v>
      </c>
      <c r="E56" s="711" t="s">
        <v>19</v>
      </c>
      <c r="F56" s="519" t="s">
        <v>15</v>
      </c>
      <c r="G56" s="519" t="s">
        <v>29</v>
      </c>
      <c r="H56" s="519" t="s">
        <v>17</v>
      </c>
      <c r="I56" s="530"/>
      <c r="J56" s="530">
        <v>1615362</v>
      </c>
      <c r="K56" s="530"/>
      <c r="L56" s="531"/>
      <c r="M56" s="530">
        <v>36234</v>
      </c>
      <c r="N56" s="766">
        <v>12658</v>
      </c>
      <c r="O56" s="776">
        <v>0</v>
      </c>
      <c r="P56" s="514">
        <v>0</v>
      </c>
      <c r="Q56" s="514">
        <v>0</v>
      </c>
      <c r="R56" s="514">
        <v>0</v>
      </c>
      <c r="S56" s="514">
        <v>0</v>
      </c>
      <c r="T56" s="712">
        <v>-1</v>
      </c>
      <c r="U56" s="514"/>
      <c r="V56" s="520">
        <v>0</v>
      </c>
      <c r="W56" s="713">
        <v>0</v>
      </c>
      <c r="X56" s="713">
        <v>0</v>
      </c>
      <c r="Y56" s="713">
        <v>0</v>
      </c>
      <c r="Z56" s="713">
        <v>0</v>
      </c>
      <c r="AA56" s="713">
        <v>0</v>
      </c>
      <c r="AB56" s="713">
        <v>0</v>
      </c>
      <c r="AC56" s="713">
        <v>0</v>
      </c>
      <c r="AD56" s="713">
        <v>0</v>
      </c>
      <c r="AE56" s="713">
        <v>0</v>
      </c>
      <c r="AF56" s="543">
        <v>0</v>
      </c>
      <c r="AG56" s="776">
        <v>0</v>
      </c>
      <c r="AH56" s="514">
        <v>0</v>
      </c>
      <c r="AI56" s="514">
        <v>0</v>
      </c>
      <c r="AJ56" s="514">
        <v>0</v>
      </c>
      <c r="AK56" s="514">
        <v>0</v>
      </c>
      <c r="AL56" s="712" t="s">
        <v>673</v>
      </c>
      <c r="AM56" s="514"/>
      <c r="AN56" s="520">
        <v>0</v>
      </c>
      <c r="AO56" s="713">
        <v>0</v>
      </c>
      <c r="AP56" s="713">
        <v>0</v>
      </c>
      <c r="AQ56" s="713">
        <v>0</v>
      </c>
      <c r="AR56" s="713">
        <v>0</v>
      </c>
      <c r="AS56" s="713">
        <v>0</v>
      </c>
      <c r="AT56" s="713">
        <v>0</v>
      </c>
      <c r="AU56" s="713">
        <v>0</v>
      </c>
      <c r="AV56" s="713">
        <v>0</v>
      </c>
      <c r="AW56" s="713">
        <v>0</v>
      </c>
      <c r="AX56" s="543">
        <v>0</v>
      </c>
      <c r="AY56" s="776">
        <v>0</v>
      </c>
      <c r="AZ56" s="514">
        <v>0</v>
      </c>
      <c r="BA56" s="514">
        <v>0</v>
      </c>
      <c r="BB56" s="514">
        <v>0</v>
      </c>
      <c r="BC56" s="514">
        <v>0</v>
      </c>
      <c r="BD56" s="712" t="s">
        <v>673</v>
      </c>
      <c r="BE56" s="514"/>
      <c r="BF56" s="520">
        <v>0</v>
      </c>
      <c r="BG56" s="713">
        <v>0</v>
      </c>
      <c r="BH56" s="713">
        <v>0</v>
      </c>
      <c r="BI56" s="713">
        <v>0</v>
      </c>
      <c r="BJ56" s="713">
        <v>0</v>
      </c>
      <c r="BK56" s="713">
        <v>0</v>
      </c>
      <c r="BL56" s="713">
        <v>0</v>
      </c>
      <c r="BM56" s="713">
        <v>0</v>
      </c>
      <c r="BN56" s="713">
        <v>0</v>
      </c>
      <c r="BO56" s="713">
        <v>0</v>
      </c>
      <c r="BP56" s="543">
        <v>0</v>
      </c>
      <c r="BQ56" s="776">
        <v>0</v>
      </c>
      <c r="BR56" s="514">
        <v>0</v>
      </c>
      <c r="BS56" s="514">
        <v>0</v>
      </c>
      <c r="BT56" s="514">
        <v>0</v>
      </c>
      <c r="BU56" s="514">
        <v>0</v>
      </c>
      <c r="BV56" s="712" t="s">
        <v>673</v>
      </c>
      <c r="BW56" s="514"/>
      <c r="BX56" s="520">
        <v>0</v>
      </c>
      <c r="BY56" s="713">
        <v>0</v>
      </c>
      <c r="BZ56" s="713">
        <v>0</v>
      </c>
      <c r="CA56" s="713">
        <v>0</v>
      </c>
      <c r="CB56" s="713">
        <v>0</v>
      </c>
      <c r="CC56" s="713">
        <v>0</v>
      </c>
      <c r="CD56" s="713">
        <v>0</v>
      </c>
      <c r="CE56" s="713">
        <v>0</v>
      </c>
      <c r="CF56" s="713">
        <v>0</v>
      </c>
      <c r="CG56" s="713">
        <v>0</v>
      </c>
      <c r="CH56" s="543">
        <v>0</v>
      </c>
    </row>
    <row r="57" spans="2:86" s="515" customFormat="1" ht="25.5">
      <c r="B57" s="1503" t="s">
        <v>1805</v>
      </c>
      <c r="C57" s="1496"/>
      <c r="D57" s="516" t="s">
        <v>1806</v>
      </c>
      <c r="E57" s="517"/>
      <c r="F57" s="517"/>
      <c r="G57" s="517"/>
      <c r="H57" s="517"/>
      <c r="I57" s="529">
        <v>0</v>
      </c>
      <c r="J57" s="529">
        <v>2354057</v>
      </c>
      <c r="K57" s="529">
        <v>0</v>
      </c>
      <c r="L57" s="529">
        <v>0</v>
      </c>
      <c r="M57" s="529">
        <v>959134</v>
      </c>
      <c r="N57" s="768">
        <v>302118</v>
      </c>
      <c r="O57" s="778">
        <v>0</v>
      </c>
      <c r="P57" s="529">
        <v>0</v>
      </c>
      <c r="Q57" s="529">
        <v>770166</v>
      </c>
      <c r="R57" s="529">
        <v>0</v>
      </c>
      <c r="S57" s="529">
        <v>770166</v>
      </c>
      <c r="T57" s="540">
        <v>1.549222489226064</v>
      </c>
      <c r="U57" s="529">
        <v>0</v>
      </c>
      <c r="V57" s="529">
        <v>770166</v>
      </c>
      <c r="W57" s="544">
        <v>0</v>
      </c>
      <c r="X57" s="544">
        <v>0</v>
      </c>
      <c r="Y57" s="544">
        <v>0</v>
      </c>
      <c r="Z57" s="544">
        <v>0</v>
      </c>
      <c r="AA57" s="544">
        <v>0</v>
      </c>
      <c r="AB57" s="544">
        <v>0</v>
      </c>
      <c r="AC57" s="544">
        <v>0</v>
      </c>
      <c r="AD57" s="544">
        <v>0</v>
      </c>
      <c r="AE57" s="544">
        <v>0</v>
      </c>
      <c r="AF57" s="564">
        <v>0</v>
      </c>
      <c r="AG57" s="778">
        <v>0</v>
      </c>
      <c r="AH57" s="529">
        <v>0</v>
      </c>
      <c r="AI57" s="529">
        <v>369000</v>
      </c>
      <c r="AJ57" s="529">
        <v>0</v>
      </c>
      <c r="AK57" s="529">
        <v>369000</v>
      </c>
      <c r="AL57" s="540">
        <v>-0.52088251104307381</v>
      </c>
      <c r="AM57" s="529">
        <v>0</v>
      </c>
      <c r="AN57" s="529">
        <v>369000</v>
      </c>
      <c r="AO57" s="544">
        <v>0</v>
      </c>
      <c r="AP57" s="544">
        <v>0</v>
      </c>
      <c r="AQ57" s="544">
        <v>0</v>
      </c>
      <c r="AR57" s="544">
        <v>0</v>
      </c>
      <c r="AS57" s="544">
        <v>0</v>
      </c>
      <c r="AT57" s="544">
        <v>0</v>
      </c>
      <c r="AU57" s="544">
        <v>0</v>
      </c>
      <c r="AV57" s="544">
        <v>0</v>
      </c>
      <c r="AW57" s="544">
        <v>0</v>
      </c>
      <c r="AX57" s="564">
        <v>0</v>
      </c>
      <c r="AY57" s="778">
        <v>0</v>
      </c>
      <c r="AZ57" s="529">
        <v>0</v>
      </c>
      <c r="BA57" s="529">
        <v>360000</v>
      </c>
      <c r="BB57" s="529">
        <v>0</v>
      </c>
      <c r="BC57" s="529">
        <v>360000</v>
      </c>
      <c r="BD57" s="540">
        <v>-2.4390243902439025E-2</v>
      </c>
      <c r="BE57" s="529">
        <v>0</v>
      </c>
      <c r="BF57" s="529">
        <v>360000</v>
      </c>
      <c r="BG57" s="544">
        <v>0</v>
      </c>
      <c r="BH57" s="544">
        <v>0</v>
      </c>
      <c r="BI57" s="544">
        <v>0</v>
      </c>
      <c r="BJ57" s="544">
        <v>0</v>
      </c>
      <c r="BK57" s="544">
        <v>0</v>
      </c>
      <c r="BL57" s="544">
        <v>0</v>
      </c>
      <c r="BM57" s="544">
        <v>0</v>
      </c>
      <c r="BN57" s="544">
        <v>0</v>
      </c>
      <c r="BO57" s="544">
        <v>0</v>
      </c>
      <c r="BP57" s="564">
        <v>0</v>
      </c>
      <c r="BQ57" s="778">
        <v>0</v>
      </c>
      <c r="BR57" s="529">
        <v>0</v>
      </c>
      <c r="BS57" s="529">
        <v>0</v>
      </c>
      <c r="BT57" s="529">
        <v>0</v>
      </c>
      <c r="BU57" s="529">
        <v>0</v>
      </c>
      <c r="BV57" s="540">
        <v>-1</v>
      </c>
      <c r="BW57" s="529">
        <v>0</v>
      </c>
      <c r="BX57" s="529">
        <v>0</v>
      </c>
      <c r="BY57" s="544">
        <v>0</v>
      </c>
      <c r="BZ57" s="544">
        <v>0</v>
      </c>
      <c r="CA57" s="544">
        <v>0</v>
      </c>
      <c r="CB57" s="544">
        <v>0</v>
      </c>
      <c r="CC57" s="544">
        <v>0</v>
      </c>
      <c r="CD57" s="544">
        <v>0</v>
      </c>
      <c r="CE57" s="544">
        <v>0</v>
      </c>
      <c r="CF57" s="544">
        <v>0</v>
      </c>
      <c r="CG57" s="544">
        <v>0</v>
      </c>
      <c r="CH57" s="564">
        <v>0</v>
      </c>
    </row>
    <row r="58" spans="2:86" s="23" customFormat="1">
      <c r="B58" s="1502" t="s">
        <v>1807</v>
      </c>
      <c r="C58" s="1497"/>
      <c r="D58" s="518" t="s">
        <v>1997</v>
      </c>
      <c r="E58" s="711" t="s">
        <v>19</v>
      </c>
      <c r="F58" s="519" t="s">
        <v>15</v>
      </c>
      <c r="G58" s="519" t="s">
        <v>29</v>
      </c>
      <c r="H58" s="519" t="s">
        <v>17</v>
      </c>
      <c r="I58" s="530"/>
      <c r="J58" s="530">
        <v>282314</v>
      </c>
      <c r="K58" s="530"/>
      <c r="L58" s="531"/>
      <c r="M58" s="530">
        <v>203844</v>
      </c>
      <c r="N58" s="766">
        <v>14161</v>
      </c>
      <c r="O58" s="776">
        <v>0</v>
      </c>
      <c r="P58" s="514">
        <v>0</v>
      </c>
      <c r="Q58" s="514">
        <v>26762</v>
      </c>
      <c r="R58" s="514">
        <v>0</v>
      </c>
      <c r="S58" s="514">
        <v>26762</v>
      </c>
      <c r="T58" s="712">
        <v>0.88983828825647904</v>
      </c>
      <c r="U58" s="514"/>
      <c r="V58" s="520">
        <v>26762</v>
      </c>
      <c r="W58" s="713">
        <v>0</v>
      </c>
      <c r="X58" s="713">
        <v>0</v>
      </c>
      <c r="Y58" s="713">
        <v>0</v>
      </c>
      <c r="Z58" s="713">
        <v>0</v>
      </c>
      <c r="AA58" s="713">
        <v>0</v>
      </c>
      <c r="AB58" s="713">
        <v>0</v>
      </c>
      <c r="AC58" s="713">
        <v>0</v>
      </c>
      <c r="AD58" s="713">
        <v>0</v>
      </c>
      <c r="AE58" s="713">
        <v>0</v>
      </c>
      <c r="AF58" s="543">
        <v>0</v>
      </c>
      <c r="AG58" s="776">
        <v>0</v>
      </c>
      <c r="AH58" s="514">
        <v>0</v>
      </c>
      <c r="AI58" s="514">
        <v>0</v>
      </c>
      <c r="AJ58" s="514">
        <v>0</v>
      </c>
      <c r="AK58" s="514">
        <v>0</v>
      </c>
      <c r="AL58" s="712">
        <v>-1</v>
      </c>
      <c r="AM58" s="514"/>
      <c r="AN58" s="520">
        <v>0</v>
      </c>
      <c r="AO58" s="713">
        <v>0</v>
      </c>
      <c r="AP58" s="713">
        <v>0</v>
      </c>
      <c r="AQ58" s="713">
        <v>0</v>
      </c>
      <c r="AR58" s="713">
        <v>0</v>
      </c>
      <c r="AS58" s="713">
        <v>0</v>
      </c>
      <c r="AT58" s="713">
        <v>0</v>
      </c>
      <c r="AU58" s="713">
        <v>0</v>
      </c>
      <c r="AV58" s="713">
        <v>0</v>
      </c>
      <c r="AW58" s="713">
        <v>0</v>
      </c>
      <c r="AX58" s="543">
        <v>0</v>
      </c>
      <c r="AY58" s="776">
        <v>0</v>
      </c>
      <c r="AZ58" s="514">
        <v>0</v>
      </c>
      <c r="BA58" s="514">
        <v>0</v>
      </c>
      <c r="BB58" s="514">
        <v>0</v>
      </c>
      <c r="BC58" s="514">
        <v>0</v>
      </c>
      <c r="BD58" s="712" t="s">
        <v>673</v>
      </c>
      <c r="BE58" s="514"/>
      <c r="BF58" s="520">
        <v>0</v>
      </c>
      <c r="BG58" s="713">
        <v>0</v>
      </c>
      <c r="BH58" s="713">
        <v>0</v>
      </c>
      <c r="BI58" s="713">
        <v>0</v>
      </c>
      <c r="BJ58" s="713">
        <v>0</v>
      </c>
      <c r="BK58" s="713">
        <v>0</v>
      </c>
      <c r="BL58" s="713">
        <v>0</v>
      </c>
      <c r="BM58" s="713">
        <v>0</v>
      </c>
      <c r="BN58" s="713">
        <v>0</v>
      </c>
      <c r="BO58" s="713">
        <v>0</v>
      </c>
      <c r="BP58" s="543">
        <v>0</v>
      </c>
      <c r="BQ58" s="776">
        <v>0</v>
      </c>
      <c r="BR58" s="514">
        <v>0</v>
      </c>
      <c r="BS58" s="514">
        <v>0</v>
      </c>
      <c r="BT58" s="514">
        <v>0</v>
      </c>
      <c r="BU58" s="514">
        <v>0</v>
      </c>
      <c r="BV58" s="712" t="s">
        <v>673</v>
      </c>
      <c r="BW58" s="514"/>
      <c r="BX58" s="520">
        <v>0</v>
      </c>
      <c r="BY58" s="713">
        <v>0</v>
      </c>
      <c r="BZ58" s="713">
        <v>0</v>
      </c>
      <c r="CA58" s="713">
        <v>0</v>
      </c>
      <c r="CB58" s="713">
        <v>0</v>
      </c>
      <c r="CC58" s="713">
        <v>0</v>
      </c>
      <c r="CD58" s="713">
        <v>0</v>
      </c>
      <c r="CE58" s="713">
        <v>0</v>
      </c>
      <c r="CF58" s="713">
        <v>0</v>
      </c>
      <c r="CG58" s="713">
        <v>0</v>
      </c>
      <c r="CH58" s="543">
        <v>0</v>
      </c>
    </row>
    <row r="59" spans="2:86" s="23" customFormat="1">
      <c r="B59" s="1502" t="s">
        <v>1909</v>
      </c>
      <c r="C59" s="1497" t="s">
        <v>1909</v>
      </c>
      <c r="D59" s="535" t="s">
        <v>1934</v>
      </c>
      <c r="E59" s="711" t="s">
        <v>19</v>
      </c>
      <c r="F59" s="519" t="s">
        <v>15</v>
      </c>
      <c r="G59" s="519" t="s">
        <v>29</v>
      </c>
      <c r="H59" s="519" t="s">
        <v>17</v>
      </c>
      <c r="I59" s="532"/>
      <c r="J59" s="530">
        <v>273123</v>
      </c>
      <c r="K59" s="532"/>
      <c r="L59" s="531"/>
      <c r="M59" s="530">
        <v>0</v>
      </c>
      <c r="N59" s="766">
        <v>0</v>
      </c>
      <c r="O59" s="776">
        <v>0</v>
      </c>
      <c r="P59" s="514">
        <v>0</v>
      </c>
      <c r="Q59" s="514">
        <v>0</v>
      </c>
      <c r="R59" s="514">
        <v>0</v>
      </c>
      <c r="S59" s="514">
        <v>0</v>
      </c>
      <c r="T59" s="712" t="s">
        <v>673</v>
      </c>
      <c r="U59" s="514"/>
      <c r="V59" s="520">
        <v>0</v>
      </c>
      <c r="W59" s="713">
        <v>0</v>
      </c>
      <c r="X59" s="713">
        <v>0</v>
      </c>
      <c r="Y59" s="713">
        <v>0</v>
      </c>
      <c r="Z59" s="713">
        <v>0</v>
      </c>
      <c r="AA59" s="713">
        <v>0</v>
      </c>
      <c r="AB59" s="713">
        <v>0</v>
      </c>
      <c r="AC59" s="713">
        <v>0</v>
      </c>
      <c r="AD59" s="713">
        <v>0</v>
      </c>
      <c r="AE59" s="713">
        <v>0</v>
      </c>
      <c r="AF59" s="543">
        <v>0</v>
      </c>
      <c r="AG59" s="776">
        <v>0</v>
      </c>
      <c r="AH59" s="514">
        <v>0</v>
      </c>
      <c r="AI59" s="514">
        <v>0</v>
      </c>
      <c r="AJ59" s="514">
        <v>0</v>
      </c>
      <c r="AK59" s="514">
        <v>0</v>
      </c>
      <c r="AL59" s="712" t="s">
        <v>673</v>
      </c>
      <c r="AM59" s="514"/>
      <c r="AN59" s="520">
        <v>0</v>
      </c>
      <c r="AO59" s="713">
        <v>0</v>
      </c>
      <c r="AP59" s="713">
        <v>0</v>
      </c>
      <c r="AQ59" s="713">
        <v>0</v>
      </c>
      <c r="AR59" s="713">
        <v>0</v>
      </c>
      <c r="AS59" s="713">
        <v>0</v>
      </c>
      <c r="AT59" s="713">
        <v>0</v>
      </c>
      <c r="AU59" s="713">
        <v>0</v>
      </c>
      <c r="AV59" s="713">
        <v>0</v>
      </c>
      <c r="AW59" s="713">
        <v>0</v>
      </c>
      <c r="AX59" s="543">
        <v>0</v>
      </c>
      <c r="AY59" s="776">
        <v>0</v>
      </c>
      <c r="AZ59" s="514">
        <v>0</v>
      </c>
      <c r="BA59" s="514">
        <v>0</v>
      </c>
      <c r="BB59" s="514">
        <v>0</v>
      </c>
      <c r="BC59" s="514">
        <v>0</v>
      </c>
      <c r="BD59" s="712" t="s">
        <v>673</v>
      </c>
      <c r="BE59" s="514"/>
      <c r="BF59" s="520">
        <v>0</v>
      </c>
      <c r="BG59" s="713">
        <v>0</v>
      </c>
      <c r="BH59" s="713">
        <v>0</v>
      </c>
      <c r="BI59" s="713">
        <v>0</v>
      </c>
      <c r="BJ59" s="713">
        <v>0</v>
      </c>
      <c r="BK59" s="713">
        <v>0</v>
      </c>
      <c r="BL59" s="713">
        <v>0</v>
      </c>
      <c r="BM59" s="713">
        <v>0</v>
      </c>
      <c r="BN59" s="713">
        <v>0</v>
      </c>
      <c r="BO59" s="713">
        <v>0</v>
      </c>
      <c r="BP59" s="543">
        <v>0</v>
      </c>
      <c r="BQ59" s="776">
        <v>0</v>
      </c>
      <c r="BR59" s="514">
        <v>0</v>
      </c>
      <c r="BS59" s="514">
        <v>0</v>
      </c>
      <c r="BT59" s="514">
        <v>0</v>
      </c>
      <c r="BU59" s="514">
        <v>0</v>
      </c>
      <c r="BV59" s="712" t="s">
        <v>673</v>
      </c>
      <c r="BW59" s="514"/>
      <c r="BX59" s="520">
        <v>0</v>
      </c>
      <c r="BY59" s="713">
        <v>0</v>
      </c>
      <c r="BZ59" s="713">
        <v>0</v>
      </c>
      <c r="CA59" s="713">
        <v>0</v>
      </c>
      <c r="CB59" s="713">
        <v>0</v>
      </c>
      <c r="CC59" s="713">
        <v>0</v>
      </c>
      <c r="CD59" s="713">
        <v>0</v>
      </c>
      <c r="CE59" s="713">
        <v>0</v>
      </c>
      <c r="CF59" s="713">
        <v>0</v>
      </c>
      <c r="CG59" s="713">
        <v>0</v>
      </c>
      <c r="CH59" s="543">
        <v>0</v>
      </c>
    </row>
    <row r="60" spans="2:86" s="23" customFormat="1">
      <c r="B60" s="1502" t="s">
        <v>1911</v>
      </c>
      <c r="C60" s="1497" t="s">
        <v>1911</v>
      </c>
      <c r="D60" s="536" t="s">
        <v>1936</v>
      </c>
      <c r="E60" s="711" t="s">
        <v>19</v>
      </c>
      <c r="F60" s="519" t="s">
        <v>15</v>
      </c>
      <c r="G60" s="519" t="s">
        <v>29</v>
      </c>
      <c r="H60" s="519" t="s">
        <v>17</v>
      </c>
      <c r="I60" s="532"/>
      <c r="J60" s="530">
        <v>64650</v>
      </c>
      <c r="K60" s="532"/>
      <c r="L60" s="531"/>
      <c r="M60" s="530">
        <v>0</v>
      </c>
      <c r="N60" s="766">
        <v>0</v>
      </c>
      <c r="O60" s="776">
        <v>0</v>
      </c>
      <c r="P60" s="514">
        <v>0</v>
      </c>
      <c r="Q60" s="514">
        <v>0</v>
      </c>
      <c r="R60" s="514">
        <v>0</v>
      </c>
      <c r="S60" s="514">
        <v>0</v>
      </c>
      <c r="T60" s="712" t="s">
        <v>673</v>
      </c>
      <c r="U60" s="514"/>
      <c r="V60" s="520">
        <v>0</v>
      </c>
      <c r="W60" s="713">
        <v>0</v>
      </c>
      <c r="X60" s="713">
        <v>0</v>
      </c>
      <c r="Y60" s="713">
        <v>0</v>
      </c>
      <c r="Z60" s="713">
        <v>0</v>
      </c>
      <c r="AA60" s="713">
        <v>0</v>
      </c>
      <c r="AB60" s="713">
        <v>0</v>
      </c>
      <c r="AC60" s="713">
        <v>0</v>
      </c>
      <c r="AD60" s="713">
        <v>0</v>
      </c>
      <c r="AE60" s="713">
        <v>0</v>
      </c>
      <c r="AF60" s="543">
        <v>0</v>
      </c>
      <c r="AG60" s="776">
        <v>0</v>
      </c>
      <c r="AH60" s="514">
        <v>0</v>
      </c>
      <c r="AI60" s="514">
        <v>0</v>
      </c>
      <c r="AJ60" s="514">
        <v>0</v>
      </c>
      <c r="AK60" s="514">
        <v>0</v>
      </c>
      <c r="AL60" s="712" t="s">
        <v>673</v>
      </c>
      <c r="AM60" s="514"/>
      <c r="AN60" s="520">
        <v>0</v>
      </c>
      <c r="AO60" s="713">
        <v>0</v>
      </c>
      <c r="AP60" s="713">
        <v>0</v>
      </c>
      <c r="AQ60" s="713">
        <v>0</v>
      </c>
      <c r="AR60" s="713">
        <v>0</v>
      </c>
      <c r="AS60" s="713">
        <v>0</v>
      </c>
      <c r="AT60" s="713">
        <v>0</v>
      </c>
      <c r="AU60" s="713">
        <v>0</v>
      </c>
      <c r="AV60" s="713">
        <v>0</v>
      </c>
      <c r="AW60" s="713">
        <v>0</v>
      </c>
      <c r="AX60" s="543">
        <v>0</v>
      </c>
      <c r="AY60" s="776">
        <v>0</v>
      </c>
      <c r="AZ60" s="514">
        <v>0</v>
      </c>
      <c r="BA60" s="514">
        <v>0</v>
      </c>
      <c r="BB60" s="514">
        <v>0</v>
      </c>
      <c r="BC60" s="514">
        <v>0</v>
      </c>
      <c r="BD60" s="712" t="s">
        <v>673</v>
      </c>
      <c r="BE60" s="514"/>
      <c r="BF60" s="520">
        <v>0</v>
      </c>
      <c r="BG60" s="713">
        <v>0</v>
      </c>
      <c r="BH60" s="713">
        <v>0</v>
      </c>
      <c r="BI60" s="713">
        <v>0</v>
      </c>
      <c r="BJ60" s="713">
        <v>0</v>
      </c>
      <c r="BK60" s="713">
        <v>0</v>
      </c>
      <c r="BL60" s="713">
        <v>0</v>
      </c>
      <c r="BM60" s="713">
        <v>0</v>
      </c>
      <c r="BN60" s="713">
        <v>0</v>
      </c>
      <c r="BO60" s="713">
        <v>0</v>
      </c>
      <c r="BP60" s="543">
        <v>0</v>
      </c>
      <c r="BQ60" s="776">
        <v>0</v>
      </c>
      <c r="BR60" s="514">
        <v>0</v>
      </c>
      <c r="BS60" s="514">
        <v>0</v>
      </c>
      <c r="BT60" s="514">
        <v>0</v>
      </c>
      <c r="BU60" s="514">
        <v>0</v>
      </c>
      <c r="BV60" s="712" t="s">
        <v>673</v>
      </c>
      <c r="BW60" s="514"/>
      <c r="BX60" s="520">
        <v>0</v>
      </c>
      <c r="BY60" s="713">
        <v>0</v>
      </c>
      <c r="BZ60" s="713">
        <v>0</v>
      </c>
      <c r="CA60" s="713">
        <v>0</v>
      </c>
      <c r="CB60" s="713">
        <v>0</v>
      </c>
      <c r="CC60" s="713">
        <v>0</v>
      </c>
      <c r="CD60" s="713">
        <v>0</v>
      </c>
      <c r="CE60" s="713">
        <v>0</v>
      </c>
      <c r="CF60" s="713">
        <v>0</v>
      </c>
      <c r="CG60" s="713">
        <v>0</v>
      </c>
      <c r="CH60" s="543">
        <v>0</v>
      </c>
    </row>
    <row r="61" spans="2:86" s="23" customFormat="1">
      <c r="B61" s="1502" t="s">
        <v>1808</v>
      </c>
      <c r="C61" s="1497"/>
      <c r="D61" s="518" t="s">
        <v>1998</v>
      </c>
      <c r="E61" s="711" t="s">
        <v>19</v>
      </c>
      <c r="F61" s="519" t="s">
        <v>15</v>
      </c>
      <c r="G61" s="519" t="s">
        <v>29</v>
      </c>
      <c r="H61" s="519" t="s">
        <v>17</v>
      </c>
      <c r="I61" s="532"/>
      <c r="J61" s="530">
        <v>307428</v>
      </c>
      <c r="K61" s="532"/>
      <c r="L61" s="531"/>
      <c r="M61" s="530">
        <v>228867</v>
      </c>
      <c r="N61" s="766">
        <v>0</v>
      </c>
      <c r="O61" s="776">
        <v>0</v>
      </c>
      <c r="P61" s="514">
        <v>0</v>
      </c>
      <c r="Q61" s="514">
        <v>33603</v>
      </c>
      <c r="R61" s="514">
        <v>0</v>
      </c>
      <c r="S61" s="514">
        <v>33603</v>
      </c>
      <c r="T61" s="712" t="s">
        <v>673</v>
      </c>
      <c r="U61" s="514"/>
      <c r="V61" s="520">
        <v>33603</v>
      </c>
      <c r="W61" s="713">
        <v>0</v>
      </c>
      <c r="X61" s="713">
        <v>0</v>
      </c>
      <c r="Y61" s="713">
        <v>0</v>
      </c>
      <c r="Z61" s="713">
        <v>0</v>
      </c>
      <c r="AA61" s="713">
        <v>0</v>
      </c>
      <c r="AB61" s="713">
        <v>0</v>
      </c>
      <c r="AC61" s="713">
        <v>0</v>
      </c>
      <c r="AD61" s="713">
        <v>0</v>
      </c>
      <c r="AE61" s="713">
        <v>0</v>
      </c>
      <c r="AF61" s="543">
        <v>0</v>
      </c>
      <c r="AG61" s="776">
        <v>0</v>
      </c>
      <c r="AH61" s="514">
        <v>0</v>
      </c>
      <c r="AI61" s="514">
        <v>0</v>
      </c>
      <c r="AJ61" s="514">
        <v>0</v>
      </c>
      <c r="AK61" s="514">
        <v>0</v>
      </c>
      <c r="AL61" s="712">
        <v>-1</v>
      </c>
      <c r="AM61" s="514"/>
      <c r="AN61" s="520">
        <v>0</v>
      </c>
      <c r="AO61" s="713">
        <v>0</v>
      </c>
      <c r="AP61" s="713">
        <v>0</v>
      </c>
      <c r="AQ61" s="713">
        <v>0</v>
      </c>
      <c r="AR61" s="713">
        <v>0</v>
      </c>
      <c r="AS61" s="713">
        <v>0</v>
      </c>
      <c r="AT61" s="713">
        <v>0</v>
      </c>
      <c r="AU61" s="713">
        <v>0</v>
      </c>
      <c r="AV61" s="713">
        <v>0</v>
      </c>
      <c r="AW61" s="713">
        <v>0</v>
      </c>
      <c r="AX61" s="543">
        <v>0</v>
      </c>
      <c r="AY61" s="776">
        <v>0</v>
      </c>
      <c r="AZ61" s="514">
        <v>0</v>
      </c>
      <c r="BA61" s="514">
        <v>0</v>
      </c>
      <c r="BB61" s="514">
        <v>0</v>
      </c>
      <c r="BC61" s="514">
        <v>0</v>
      </c>
      <c r="BD61" s="712" t="s">
        <v>673</v>
      </c>
      <c r="BE61" s="514"/>
      <c r="BF61" s="520">
        <v>0</v>
      </c>
      <c r="BG61" s="713">
        <v>0</v>
      </c>
      <c r="BH61" s="713">
        <v>0</v>
      </c>
      <c r="BI61" s="713">
        <v>0</v>
      </c>
      <c r="BJ61" s="713">
        <v>0</v>
      </c>
      <c r="BK61" s="713">
        <v>0</v>
      </c>
      <c r="BL61" s="713">
        <v>0</v>
      </c>
      <c r="BM61" s="713">
        <v>0</v>
      </c>
      <c r="BN61" s="713">
        <v>0</v>
      </c>
      <c r="BO61" s="713">
        <v>0</v>
      </c>
      <c r="BP61" s="543">
        <v>0</v>
      </c>
      <c r="BQ61" s="776">
        <v>0</v>
      </c>
      <c r="BR61" s="514">
        <v>0</v>
      </c>
      <c r="BS61" s="514">
        <v>0</v>
      </c>
      <c r="BT61" s="514">
        <v>0</v>
      </c>
      <c r="BU61" s="514">
        <v>0</v>
      </c>
      <c r="BV61" s="712" t="s">
        <v>673</v>
      </c>
      <c r="BW61" s="514"/>
      <c r="BX61" s="520">
        <v>0</v>
      </c>
      <c r="BY61" s="713">
        <v>0</v>
      </c>
      <c r="BZ61" s="713">
        <v>0</v>
      </c>
      <c r="CA61" s="713">
        <v>0</v>
      </c>
      <c r="CB61" s="713">
        <v>0</v>
      </c>
      <c r="CC61" s="713">
        <v>0</v>
      </c>
      <c r="CD61" s="713">
        <v>0</v>
      </c>
      <c r="CE61" s="713">
        <v>0</v>
      </c>
      <c r="CF61" s="713">
        <v>0</v>
      </c>
      <c r="CG61" s="713">
        <v>0</v>
      </c>
      <c r="CH61" s="543">
        <v>0</v>
      </c>
    </row>
    <row r="62" spans="2:86" s="23" customFormat="1">
      <c r="B62" s="1502" t="s">
        <v>1809</v>
      </c>
      <c r="C62" s="1497"/>
      <c r="D62" s="518" t="s">
        <v>1999</v>
      </c>
      <c r="E62" s="711" t="s">
        <v>19</v>
      </c>
      <c r="F62" s="519" t="s">
        <v>15</v>
      </c>
      <c r="G62" s="519" t="s">
        <v>29</v>
      </c>
      <c r="H62" s="519" t="s">
        <v>17</v>
      </c>
      <c r="I62" s="532"/>
      <c r="J62" s="530">
        <v>1426542</v>
      </c>
      <c r="K62" s="532"/>
      <c r="L62" s="531"/>
      <c r="M62" s="530">
        <v>526423</v>
      </c>
      <c r="N62" s="766">
        <v>287957</v>
      </c>
      <c r="O62" s="776">
        <v>0</v>
      </c>
      <c r="P62" s="514">
        <v>0</v>
      </c>
      <c r="Q62" s="514">
        <v>709801</v>
      </c>
      <c r="R62" s="514">
        <v>0</v>
      </c>
      <c r="S62" s="514">
        <v>709801</v>
      </c>
      <c r="T62" s="712">
        <v>1.4649548370069143</v>
      </c>
      <c r="U62" s="514"/>
      <c r="V62" s="520">
        <v>709801</v>
      </c>
      <c r="W62" s="713">
        <v>0</v>
      </c>
      <c r="X62" s="713">
        <v>0</v>
      </c>
      <c r="Y62" s="713">
        <v>0</v>
      </c>
      <c r="Z62" s="713">
        <v>0</v>
      </c>
      <c r="AA62" s="713">
        <v>0</v>
      </c>
      <c r="AB62" s="713">
        <v>0</v>
      </c>
      <c r="AC62" s="713">
        <v>0</v>
      </c>
      <c r="AD62" s="713">
        <v>0</v>
      </c>
      <c r="AE62" s="713">
        <v>0</v>
      </c>
      <c r="AF62" s="543">
        <v>0</v>
      </c>
      <c r="AG62" s="776">
        <v>0</v>
      </c>
      <c r="AH62" s="514">
        <v>0</v>
      </c>
      <c r="AI62" s="514">
        <v>369000</v>
      </c>
      <c r="AJ62" s="514">
        <v>0</v>
      </c>
      <c r="AK62" s="514">
        <v>369000</v>
      </c>
      <c r="AL62" s="712">
        <v>-0.48013598177517358</v>
      </c>
      <c r="AM62" s="514"/>
      <c r="AN62" s="520">
        <v>369000</v>
      </c>
      <c r="AO62" s="713">
        <v>0</v>
      </c>
      <c r="AP62" s="713">
        <v>0</v>
      </c>
      <c r="AQ62" s="713">
        <v>0</v>
      </c>
      <c r="AR62" s="713">
        <v>0</v>
      </c>
      <c r="AS62" s="713">
        <v>0</v>
      </c>
      <c r="AT62" s="713">
        <v>0</v>
      </c>
      <c r="AU62" s="713">
        <v>0</v>
      </c>
      <c r="AV62" s="713">
        <v>0</v>
      </c>
      <c r="AW62" s="713">
        <v>0</v>
      </c>
      <c r="AX62" s="543">
        <v>0</v>
      </c>
      <c r="AY62" s="776">
        <v>0</v>
      </c>
      <c r="AZ62" s="514">
        <v>0</v>
      </c>
      <c r="BA62" s="514">
        <v>360000</v>
      </c>
      <c r="BB62" s="514">
        <v>0</v>
      </c>
      <c r="BC62" s="514">
        <v>360000</v>
      </c>
      <c r="BD62" s="712">
        <v>-2.4390243902439025E-2</v>
      </c>
      <c r="BE62" s="514"/>
      <c r="BF62" s="520">
        <v>360000</v>
      </c>
      <c r="BG62" s="713">
        <v>0</v>
      </c>
      <c r="BH62" s="713">
        <v>0</v>
      </c>
      <c r="BI62" s="713">
        <v>0</v>
      </c>
      <c r="BJ62" s="713">
        <v>0</v>
      </c>
      <c r="BK62" s="713">
        <v>0</v>
      </c>
      <c r="BL62" s="713">
        <v>0</v>
      </c>
      <c r="BM62" s="713">
        <v>0</v>
      </c>
      <c r="BN62" s="713">
        <v>0</v>
      </c>
      <c r="BO62" s="713">
        <v>0</v>
      </c>
      <c r="BP62" s="543">
        <v>0</v>
      </c>
      <c r="BQ62" s="776">
        <v>0</v>
      </c>
      <c r="BR62" s="514">
        <v>0</v>
      </c>
      <c r="BS62" s="514">
        <v>0</v>
      </c>
      <c r="BT62" s="514">
        <v>0</v>
      </c>
      <c r="BU62" s="514">
        <v>0</v>
      </c>
      <c r="BV62" s="712">
        <v>-1</v>
      </c>
      <c r="BW62" s="514"/>
      <c r="BX62" s="520">
        <v>0</v>
      </c>
      <c r="BY62" s="713">
        <v>0</v>
      </c>
      <c r="BZ62" s="713">
        <v>0</v>
      </c>
      <c r="CA62" s="713">
        <v>0</v>
      </c>
      <c r="CB62" s="713">
        <v>0</v>
      </c>
      <c r="CC62" s="713">
        <v>0</v>
      </c>
      <c r="CD62" s="713">
        <v>0</v>
      </c>
      <c r="CE62" s="713">
        <v>0</v>
      </c>
      <c r="CF62" s="713">
        <v>0</v>
      </c>
      <c r="CG62" s="713">
        <v>0</v>
      </c>
      <c r="CH62" s="543">
        <v>0</v>
      </c>
    </row>
    <row r="63" spans="2:86" s="515" customFormat="1">
      <c r="B63" s="1503"/>
      <c r="C63" s="1496"/>
      <c r="D63" s="516" t="s">
        <v>1810</v>
      </c>
      <c r="E63" s="517"/>
      <c r="F63" s="517"/>
      <c r="G63" s="517"/>
      <c r="H63" s="517"/>
      <c r="I63" s="529">
        <v>0</v>
      </c>
      <c r="J63" s="529">
        <v>2816436</v>
      </c>
      <c r="K63" s="529">
        <v>0</v>
      </c>
      <c r="L63" s="529">
        <v>0</v>
      </c>
      <c r="M63" s="529">
        <v>4834424</v>
      </c>
      <c r="N63" s="768">
        <v>4776015</v>
      </c>
      <c r="O63" s="778">
        <v>0</v>
      </c>
      <c r="P63" s="529">
        <v>1000</v>
      </c>
      <c r="Q63" s="529">
        <v>337776</v>
      </c>
      <c r="R63" s="529">
        <v>3940612</v>
      </c>
      <c r="S63" s="529">
        <v>4279388</v>
      </c>
      <c r="T63" s="540">
        <v>-0.10398355114043821</v>
      </c>
      <c r="U63" s="529">
        <v>0</v>
      </c>
      <c r="V63" s="529">
        <v>4279388</v>
      </c>
      <c r="W63" s="544">
        <v>7494738.7530149994</v>
      </c>
      <c r="X63" s="544">
        <v>3491.9552907699999</v>
      </c>
      <c r="Y63" s="544">
        <v>150908.14430000001</v>
      </c>
      <c r="Z63" s="544">
        <v>1480.9104227901012</v>
      </c>
      <c r="AA63" s="544">
        <v>882.81264415500004</v>
      </c>
      <c r="AB63" s="544">
        <v>103925934.65660501</v>
      </c>
      <c r="AC63" s="544">
        <v>2487050.949</v>
      </c>
      <c r="AD63" s="544">
        <v>25969.924504356346</v>
      </c>
      <c r="AE63" s="544">
        <v>14549.24805165</v>
      </c>
      <c r="AF63" s="564">
        <v>14549.24805165</v>
      </c>
      <c r="AG63" s="778">
        <v>0</v>
      </c>
      <c r="AH63" s="529">
        <v>1000</v>
      </c>
      <c r="AI63" s="529">
        <v>347909</v>
      </c>
      <c r="AJ63" s="529">
        <v>3940612</v>
      </c>
      <c r="AK63" s="529">
        <v>4289521</v>
      </c>
      <c r="AL63" s="540">
        <v>2.3678619466147963E-3</v>
      </c>
      <c r="AM63" s="529">
        <v>0</v>
      </c>
      <c r="AN63" s="529">
        <v>4289521</v>
      </c>
      <c r="AO63" s="544">
        <v>7494738.7530149985</v>
      </c>
      <c r="AP63" s="544">
        <v>3491.9552907699995</v>
      </c>
      <c r="AQ63" s="544">
        <v>150908.14429999996</v>
      </c>
      <c r="AR63" s="544">
        <v>1718.4743594533688</v>
      </c>
      <c r="AS63" s="544">
        <v>882.81264415500004</v>
      </c>
      <c r="AT63" s="544">
        <v>103925934.65660501</v>
      </c>
      <c r="AU63" s="544">
        <v>2487050.9489999991</v>
      </c>
      <c r="AV63" s="544">
        <v>26568.347876906682</v>
      </c>
      <c r="AW63" s="544">
        <v>14549.248051649998</v>
      </c>
      <c r="AX63" s="564">
        <v>14549.248051649998</v>
      </c>
      <c r="AY63" s="778">
        <v>0</v>
      </c>
      <c r="AZ63" s="529">
        <v>1000</v>
      </c>
      <c r="BA63" s="529">
        <v>368630</v>
      </c>
      <c r="BB63" s="529">
        <v>3940612</v>
      </c>
      <c r="BC63" s="529">
        <v>4310242</v>
      </c>
      <c r="BD63" s="540">
        <v>4.8306092918067077E-3</v>
      </c>
      <c r="BE63" s="529">
        <v>0</v>
      </c>
      <c r="BF63" s="529">
        <v>4310242</v>
      </c>
      <c r="BG63" s="544">
        <v>7494738.7530149985</v>
      </c>
      <c r="BH63" s="544">
        <v>3491.9552907699995</v>
      </c>
      <c r="BI63" s="544">
        <v>150908.14429999999</v>
      </c>
      <c r="BJ63" s="544">
        <v>1784.30980294288</v>
      </c>
      <c r="BK63" s="544">
        <v>882.81264415500016</v>
      </c>
      <c r="BL63" s="544">
        <v>103925934.65660501</v>
      </c>
      <c r="BM63" s="544">
        <v>2487050.9489999991</v>
      </c>
      <c r="BN63" s="544">
        <v>26964.52603280712</v>
      </c>
      <c r="BO63" s="544">
        <v>14549.24805165</v>
      </c>
      <c r="BP63" s="564">
        <v>14549.24805165</v>
      </c>
      <c r="BQ63" s="778">
        <v>0</v>
      </c>
      <c r="BR63" s="529">
        <v>1000</v>
      </c>
      <c r="BS63" s="529">
        <v>379687</v>
      </c>
      <c r="BT63" s="529">
        <v>3940612</v>
      </c>
      <c r="BU63" s="529">
        <v>4321299</v>
      </c>
      <c r="BV63" s="540">
        <v>2.5652851974436704E-3</v>
      </c>
      <c r="BW63" s="529">
        <v>0</v>
      </c>
      <c r="BX63" s="529">
        <v>4321299</v>
      </c>
      <c r="BY63" s="544">
        <v>7494738.7530149985</v>
      </c>
      <c r="BZ63" s="544">
        <v>3491.9552907699995</v>
      </c>
      <c r="CA63" s="544">
        <v>150908.14429999996</v>
      </c>
      <c r="CB63" s="544">
        <v>1928.6267942808281</v>
      </c>
      <c r="CC63" s="544">
        <v>882.81264415500004</v>
      </c>
      <c r="CD63" s="544">
        <v>103925934.65660501</v>
      </c>
      <c r="CE63" s="544">
        <v>2487050.9489999991</v>
      </c>
      <c r="CF63" s="544">
        <v>27344.571168151888</v>
      </c>
      <c r="CG63" s="544">
        <v>14549.248051649998</v>
      </c>
      <c r="CH63" s="564">
        <v>14549.248051649998</v>
      </c>
    </row>
    <row r="64" spans="2:86" s="23" customFormat="1" ht="12" customHeight="1">
      <c r="B64" s="1502" t="s">
        <v>1811</v>
      </c>
      <c r="C64" s="1497"/>
      <c r="D64" s="518" t="s">
        <v>2000</v>
      </c>
      <c r="E64" s="711" t="s">
        <v>19</v>
      </c>
      <c r="F64" s="519" t="s">
        <v>15</v>
      </c>
      <c r="G64" s="519" t="s">
        <v>16</v>
      </c>
      <c r="H64" s="519" t="s">
        <v>17</v>
      </c>
      <c r="I64" s="532"/>
      <c r="J64" s="530">
        <v>2281556</v>
      </c>
      <c r="K64" s="532"/>
      <c r="L64" s="531"/>
      <c r="M64" s="530">
        <v>4674335</v>
      </c>
      <c r="N64" s="766">
        <v>4564818</v>
      </c>
      <c r="O64" s="776">
        <v>0</v>
      </c>
      <c r="P64" s="514">
        <v>1000</v>
      </c>
      <c r="Q64" s="514">
        <v>337776</v>
      </c>
      <c r="R64" s="514">
        <v>3940612</v>
      </c>
      <c r="S64" s="514">
        <v>4279388</v>
      </c>
      <c r="T64" s="712">
        <v>-6.2528232231821732E-2</v>
      </c>
      <c r="U64" s="514"/>
      <c r="V64" s="520">
        <v>4279388</v>
      </c>
      <c r="W64" s="713">
        <v>7494738.7530149994</v>
      </c>
      <c r="X64" s="713">
        <v>3491.9552907699999</v>
      </c>
      <c r="Y64" s="713">
        <v>150908.14430000001</v>
      </c>
      <c r="Z64" s="713">
        <v>1480.9104227901012</v>
      </c>
      <c r="AA64" s="713">
        <v>882.81264415500004</v>
      </c>
      <c r="AB64" s="713">
        <v>103925934.65660501</v>
      </c>
      <c r="AC64" s="713">
        <v>2487050.949</v>
      </c>
      <c r="AD64" s="713">
        <v>25969.924504356346</v>
      </c>
      <c r="AE64" s="713">
        <v>14549.24805165</v>
      </c>
      <c r="AF64" s="543">
        <v>14549.24805165</v>
      </c>
      <c r="AG64" s="776">
        <v>0</v>
      </c>
      <c r="AH64" s="514">
        <v>1000</v>
      </c>
      <c r="AI64" s="514">
        <v>347909</v>
      </c>
      <c r="AJ64" s="514">
        <v>3940612</v>
      </c>
      <c r="AK64" s="514">
        <v>4289521</v>
      </c>
      <c r="AL64" s="712">
        <v>2.3678619466147963E-3</v>
      </c>
      <c r="AM64" s="514"/>
      <c r="AN64" s="520">
        <v>4289521</v>
      </c>
      <c r="AO64" s="713">
        <v>7494738.7530149985</v>
      </c>
      <c r="AP64" s="713">
        <v>3491.9552907699995</v>
      </c>
      <c r="AQ64" s="713">
        <v>150908.14429999996</v>
      </c>
      <c r="AR64" s="713">
        <v>1718.4743594533688</v>
      </c>
      <c r="AS64" s="713">
        <v>882.81264415500004</v>
      </c>
      <c r="AT64" s="713">
        <v>103925934.65660501</v>
      </c>
      <c r="AU64" s="713">
        <v>2487050.9489999991</v>
      </c>
      <c r="AV64" s="713">
        <v>26568.347876906682</v>
      </c>
      <c r="AW64" s="713">
        <v>14549.248051649998</v>
      </c>
      <c r="AX64" s="543">
        <v>14549.248051649998</v>
      </c>
      <c r="AY64" s="776">
        <v>0</v>
      </c>
      <c r="AZ64" s="514">
        <v>1000</v>
      </c>
      <c r="BA64" s="514">
        <v>368630</v>
      </c>
      <c r="BB64" s="514">
        <v>3940612</v>
      </c>
      <c r="BC64" s="514">
        <v>4310242</v>
      </c>
      <c r="BD64" s="712">
        <v>4.8306092918067077E-3</v>
      </c>
      <c r="BE64" s="514"/>
      <c r="BF64" s="520">
        <v>4310242</v>
      </c>
      <c r="BG64" s="713">
        <v>7494738.7530149985</v>
      </c>
      <c r="BH64" s="713">
        <v>3491.9552907699995</v>
      </c>
      <c r="BI64" s="713">
        <v>150908.14429999999</v>
      </c>
      <c r="BJ64" s="713">
        <v>1784.30980294288</v>
      </c>
      <c r="BK64" s="713">
        <v>882.81264415500016</v>
      </c>
      <c r="BL64" s="713">
        <v>103925934.65660501</v>
      </c>
      <c r="BM64" s="713">
        <v>2487050.9489999991</v>
      </c>
      <c r="BN64" s="713">
        <v>26964.52603280712</v>
      </c>
      <c r="BO64" s="713">
        <v>14549.24805165</v>
      </c>
      <c r="BP64" s="543">
        <v>14549.24805165</v>
      </c>
      <c r="BQ64" s="776">
        <v>0</v>
      </c>
      <c r="BR64" s="514">
        <v>1000</v>
      </c>
      <c r="BS64" s="514">
        <v>379687</v>
      </c>
      <c r="BT64" s="514">
        <v>3940612</v>
      </c>
      <c r="BU64" s="514">
        <v>4321299</v>
      </c>
      <c r="BV64" s="712">
        <v>2.5652851974436704E-3</v>
      </c>
      <c r="BW64" s="514"/>
      <c r="BX64" s="520">
        <v>4321299</v>
      </c>
      <c r="BY64" s="713">
        <v>7494738.7530149985</v>
      </c>
      <c r="BZ64" s="713">
        <v>3491.9552907699995</v>
      </c>
      <c r="CA64" s="713">
        <v>150908.14429999996</v>
      </c>
      <c r="CB64" s="713">
        <v>1928.6267942808281</v>
      </c>
      <c r="CC64" s="713">
        <v>882.81264415500004</v>
      </c>
      <c r="CD64" s="713">
        <v>103925934.65660501</v>
      </c>
      <c r="CE64" s="713">
        <v>2487050.9489999991</v>
      </c>
      <c r="CF64" s="713">
        <v>27344.571168151888</v>
      </c>
      <c r="CG64" s="713">
        <v>14549.248051649998</v>
      </c>
      <c r="CH64" s="543">
        <v>14549.248051649998</v>
      </c>
    </row>
    <row r="65" spans="2:86" s="23" customFormat="1" ht="12" customHeight="1">
      <c r="B65" s="1502" t="s">
        <v>1959</v>
      </c>
      <c r="C65" s="1497" t="s">
        <v>1959</v>
      </c>
      <c r="D65" s="536" t="s">
        <v>1965</v>
      </c>
      <c r="E65" s="711" t="s">
        <v>19</v>
      </c>
      <c r="F65" s="519" t="s">
        <v>15</v>
      </c>
      <c r="G65" s="519" t="s">
        <v>16</v>
      </c>
      <c r="H65" s="519" t="s">
        <v>17</v>
      </c>
      <c r="I65" s="532"/>
      <c r="J65" s="530">
        <v>534880</v>
      </c>
      <c r="K65" s="532"/>
      <c r="L65" s="531"/>
      <c r="M65" s="530">
        <v>160089</v>
      </c>
      <c r="N65" s="766">
        <v>211197</v>
      </c>
      <c r="O65" s="776">
        <v>0</v>
      </c>
      <c r="P65" s="514">
        <v>0</v>
      </c>
      <c r="Q65" s="514">
        <v>0</v>
      </c>
      <c r="R65" s="514">
        <v>0</v>
      </c>
      <c r="S65" s="514">
        <v>0</v>
      </c>
      <c r="T65" s="712">
        <v>-1</v>
      </c>
      <c r="U65" s="514"/>
      <c r="V65" s="520">
        <v>0</v>
      </c>
      <c r="W65" s="713">
        <v>0</v>
      </c>
      <c r="X65" s="713">
        <v>0</v>
      </c>
      <c r="Y65" s="713">
        <v>0</v>
      </c>
      <c r="Z65" s="713">
        <v>0</v>
      </c>
      <c r="AA65" s="713">
        <v>0</v>
      </c>
      <c r="AB65" s="713">
        <v>0</v>
      </c>
      <c r="AC65" s="713">
        <v>0</v>
      </c>
      <c r="AD65" s="713">
        <v>0</v>
      </c>
      <c r="AE65" s="713">
        <v>0</v>
      </c>
      <c r="AF65" s="543">
        <v>0</v>
      </c>
      <c r="AG65" s="776">
        <v>0</v>
      </c>
      <c r="AH65" s="514">
        <v>0</v>
      </c>
      <c r="AI65" s="514">
        <v>0</v>
      </c>
      <c r="AJ65" s="514">
        <v>0</v>
      </c>
      <c r="AK65" s="514">
        <v>0</v>
      </c>
      <c r="AL65" s="712" t="s">
        <v>673</v>
      </c>
      <c r="AM65" s="514"/>
      <c r="AN65" s="520">
        <v>0</v>
      </c>
      <c r="AO65" s="713">
        <v>0</v>
      </c>
      <c r="AP65" s="713">
        <v>0</v>
      </c>
      <c r="AQ65" s="713">
        <v>0</v>
      </c>
      <c r="AR65" s="713">
        <v>0</v>
      </c>
      <c r="AS65" s="713">
        <v>0</v>
      </c>
      <c r="AT65" s="713">
        <v>0</v>
      </c>
      <c r="AU65" s="713">
        <v>0</v>
      </c>
      <c r="AV65" s="713">
        <v>0</v>
      </c>
      <c r="AW65" s="713">
        <v>0</v>
      </c>
      <c r="AX65" s="543">
        <v>0</v>
      </c>
      <c r="AY65" s="776">
        <v>0</v>
      </c>
      <c r="AZ65" s="514">
        <v>0</v>
      </c>
      <c r="BA65" s="514">
        <v>0</v>
      </c>
      <c r="BB65" s="514">
        <v>0</v>
      </c>
      <c r="BC65" s="514">
        <v>0</v>
      </c>
      <c r="BD65" s="712" t="s">
        <v>673</v>
      </c>
      <c r="BE65" s="514"/>
      <c r="BF65" s="520">
        <v>0</v>
      </c>
      <c r="BG65" s="713">
        <v>0</v>
      </c>
      <c r="BH65" s="713">
        <v>0</v>
      </c>
      <c r="BI65" s="713">
        <v>0</v>
      </c>
      <c r="BJ65" s="713">
        <v>0</v>
      </c>
      <c r="BK65" s="713">
        <v>0</v>
      </c>
      <c r="BL65" s="713">
        <v>0</v>
      </c>
      <c r="BM65" s="713">
        <v>0</v>
      </c>
      <c r="BN65" s="713">
        <v>0</v>
      </c>
      <c r="BO65" s="713">
        <v>0</v>
      </c>
      <c r="BP65" s="543">
        <v>0</v>
      </c>
      <c r="BQ65" s="776">
        <v>0</v>
      </c>
      <c r="BR65" s="514">
        <v>0</v>
      </c>
      <c r="BS65" s="514">
        <v>0</v>
      </c>
      <c r="BT65" s="514">
        <v>0</v>
      </c>
      <c r="BU65" s="514">
        <v>0</v>
      </c>
      <c r="BV65" s="712" t="s">
        <v>673</v>
      </c>
      <c r="BW65" s="514"/>
      <c r="BX65" s="520">
        <v>0</v>
      </c>
      <c r="BY65" s="713">
        <v>0</v>
      </c>
      <c r="BZ65" s="713">
        <v>0</v>
      </c>
      <c r="CA65" s="713">
        <v>0</v>
      </c>
      <c r="CB65" s="713">
        <v>0</v>
      </c>
      <c r="CC65" s="713">
        <v>0</v>
      </c>
      <c r="CD65" s="713">
        <v>0</v>
      </c>
      <c r="CE65" s="713">
        <v>0</v>
      </c>
      <c r="CF65" s="713">
        <v>0</v>
      </c>
      <c r="CG65" s="713">
        <v>0</v>
      </c>
      <c r="CH65" s="543">
        <v>0</v>
      </c>
    </row>
    <row r="66" spans="2:86" s="515" customFormat="1">
      <c r="B66" s="1503"/>
      <c r="C66" s="1496"/>
      <c r="D66" s="516" t="s">
        <v>1950</v>
      </c>
      <c r="E66" s="517"/>
      <c r="F66" s="517"/>
      <c r="G66" s="517"/>
      <c r="H66" s="517"/>
      <c r="I66" s="529">
        <v>0</v>
      </c>
      <c r="J66" s="529">
        <v>212765</v>
      </c>
      <c r="K66" s="529">
        <v>0</v>
      </c>
      <c r="L66" s="529">
        <v>0</v>
      </c>
      <c r="M66" s="529">
        <v>231612</v>
      </c>
      <c r="N66" s="768">
        <v>140809</v>
      </c>
      <c r="O66" s="778">
        <v>0</v>
      </c>
      <c r="P66" s="529">
        <v>0</v>
      </c>
      <c r="Q66" s="529">
        <v>0</v>
      </c>
      <c r="R66" s="529">
        <v>0</v>
      </c>
      <c r="S66" s="529">
        <v>0</v>
      </c>
      <c r="T66" s="540">
        <v>-1</v>
      </c>
      <c r="U66" s="529">
        <v>0</v>
      </c>
      <c r="V66" s="529">
        <v>0</v>
      </c>
      <c r="W66" s="544">
        <v>0</v>
      </c>
      <c r="X66" s="544">
        <v>0</v>
      </c>
      <c r="Y66" s="544">
        <v>0</v>
      </c>
      <c r="Z66" s="544">
        <v>0</v>
      </c>
      <c r="AA66" s="544">
        <v>0</v>
      </c>
      <c r="AB66" s="544">
        <v>0</v>
      </c>
      <c r="AC66" s="544">
        <v>0</v>
      </c>
      <c r="AD66" s="544">
        <v>0</v>
      </c>
      <c r="AE66" s="544">
        <v>0</v>
      </c>
      <c r="AF66" s="564">
        <v>0</v>
      </c>
      <c r="AG66" s="778">
        <v>0</v>
      </c>
      <c r="AH66" s="529">
        <v>0</v>
      </c>
      <c r="AI66" s="529">
        <v>0</v>
      </c>
      <c r="AJ66" s="529">
        <v>0</v>
      </c>
      <c r="AK66" s="529">
        <v>0</v>
      </c>
      <c r="AL66" s="540" t="s">
        <v>673</v>
      </c>
      <c r="AM66" s="529">
        <v>0</v>
      </c>
      <c r="AN66" s="529">
        <v>0</v>
      </c>
      <c r="AO66" s="544">
        <v>0</v>
      </c>
      <c r="AP66" s="544">
        <v>0</v>
      </c>
      <c r="AQ66" s="544">
        <v>0</v>
      </c>
      <c r="AR66" s="544">
        <v>0</v>
      </c>
      <c r="AS66" s="544">
        <v>0</v>
      </c>
      <c r="AT66" s="544">
        <v>0</v>
      </c>
      <c r="AU66" s="544">
        <v>0</v>
      </c>
      <c r="AV66" s="544">
        <v>0</v>
      </c>
      <c r="AW66" s="544">
        <v>0</v>
      </c>
      <c r="AX66" s="564">
        <v>0</v>
      </c>
      <c r="AY66" s="778">
        <v>0</v>
      </c>
      <c r="AZ66" s="529">
        <v>0</v>
      </c>
      <c r="BA66" s="529">
        <v>0</v>
      </c>
      <c r="BB66" s="529">
        <v>0</v>
      </c>
      <c r="BC66" s="529">
        <v>0</v>
      </c>
      <c r="BD66" s="540" t="s">
        <v>673</v>
      </c>
      <c r="BE66" s="529">
        <v>0</v>
      </c>
      <c r="BF66" s="529">
        <v>0</v>
      </c>
      <c r="BG66" s="544">
        <v>0</v>
      </c>
      <c r="BH66" s="544">
        <v>0</v>
      </c>
      <c r="BI66" s="544">
        <v>0</v>
      </c>
      <c r="BJ66" s="544">
        <v>0</v>
      </c>
      <c r="BK66" s="544">
        <v>0</v>
      </c>
      <c r="BL66" s="544">
        <v>0</v>
      </c>
      <c r="BM66" s="544">
        <v>0</v>
      </c>
      <c r="BN66" s="544">
        <v>0</v>
      </c>
      <c r="BO66" s="544">
        <v>0</v>
      </c>
      <c r="BP66" s="564">
        <v>0</v>
      </c>
      <c r="BQ66" s="778">
        <v>0</v>
      </c>
      <c r="BR66" s="529">
        <v>0</v>
      </c>
      <c r="BS66" s="529">
        <v>0</v>
      </c>
      <c r="BT66" s="529">
        <v>0</v>
      </c>
      <c r="BU66" s="529">
        <v>0</v>
      </c>
      <c r="BV66" s="540" t="s">
        <v>673</v>
      </c>
      <c r="BW66" s="529">
        <v>0</v>
      </c>
      <c r="BX66" s="529">
        <v>0</v>
      </c>
      <c r="BY66" s="544">
        <v>0</v>
      </c>
      <c r="BZ66" s="544">
        <v>0</v>
      </c>
      <c r="CA66" s="544">
        <v>0</v>
      </c>
      <c r="CB66" s="544">
        <v>0</v>
      </c>
      <c r="CC66" s="544">
        <v>0</v>
      </c>
      <c r="CD66" s="544">
        <v>0</v>
      </c>
      <c r="CE66" s="544">
        <v>0</v>
      </c>
      <c r="CF66" s="544">
        <v>0</v>
      </c>
      <c r="CG66" s="544">
        <v>0</v>
      </c>
      <c r="CH66" s="564">
        <v>0</v>
      </c>
    </row>
    <row r="67" spans="2:86" s="23" customFormat="1">
      <c r="B67" s="1502" t="s">
        <v>1951</v>
      </c>
      <c r="C67" s="1497" t="s">
        <v>1951</v>
      </c>
      <c r="D67" s="536" t="s">
        <v>1955</v>
      </c>
      <c r="E67" s="711" t="s">
        <v>19</v>
      </c>
      <c r="F67" s="519" t="s">
        <v>15</v>
      </c>
      <c r="G67" s="519" t="s">
        <v>21</v>
      </c>
      <c r="H67" s="519" t="s">
        <v>17</v>
      </c>
      <c r="I67" s="532"/>
      <c r="J67" s="530">
        <v>81321</v>
      </c>
      <c r="K67" s="532"/>
      <c r="L67" s="531"/>
      <c r="M67" s="530">
        <v>0</v>
      </c>
      <c r="N67" s="766">
        <v>0</v>
      </c>
      <c r="O67" s="776">
        <v>0</v>
      </c>
      <c r="P67" s="514">
        <v>0</v>
      </c>
      <c r="Q67" s="514">
        <v>0</v>
      </c>
      <c r="R67" s="514">
        <v>0</v>
      </c>
      <c r="S67" s="514">
        <v>0</v>
      </c>
      <c r="T67" s="712" t="s">
        <v>673</v>
      </c>
      <c r="U67" s="514"/>
      <c r="V67" s="520">
        <v>0</v>
      </c>
      <c r="W67" s="713">
        <v>0</v>
      </c>
      <c r="X67" s="713">
        <v>0</v>
      </c>
      <c r="Y67" s="713">
        <v>0</v>
      </c>
      <c r="Z67" s="713">
        <v>0</v>
      </c>
      <c r="AA67" s="713">
        <v>0</v>
      </c>
      <c r="AB67" s="713">
        <v>0</v>
      </c>
      <c r="AC67" s="713">
        <v>0</v>
      </c>
      <c r="AD67" s="713">
        <v>0</v>
      </c>
      <c r="AE67" s="713">
        <v>0</v>
      </c>
      <c r="AF67" s="543">
        <v>0</v>
      </c>
      <c r="AG67" s="776">
        <v>0</v>
      </c>
      <c r="AH67" s="514">
        <v>0</v>
      </c>
      <c r="AI67" s="514">
        <v>0</v>
      </c>
      <c r="AJ67" s="514">
        <v>0</v>
      </c>
      <c r="AK67" s="514">
        <v>0</v>
      </c>
      <c r="AL67" s="712" t="s">
        <v>673</v>
      </c>
      <c r="AM67" s="514"/>
      <c r="AN67" s="520">
        <v>0</v>
      </c>
      <c r="AO67" s="713">
        <v>0</v>
      </c>
      <c r="AP67" s="713">
        <v>0</v>
      </c>
      <c r="AQ67" s="713">
        <v>0</v>
      </c>
      <c r="AR67" s="713">
        <v>0</v>
      </c>
      <c r="AS67" s="713">
        <v>0</v>
      </c>
      <c r="AT67" s="713">
        <v>0</v>
      </c>
      <c r="AU67" s="713">
        <v>0</v>
      </c>
      <c r="AV67" s="713">
        <v>0</v>
      </c>
      <c r="AW67" s="713">
        <v>0</v>
      </c>
      <c r="AX67" s="543">
        <v>0</v>
      </c>
      <c r="AY67" s="776">
        <v>0</v>
      </c>
      <c r="AZ67" s="514">
        <v>0</v>
      </c>
      <c r="BA67" s="514">
        <v>0</v>
      </c>
      <c r="BB67" s="514">
        <v>0</v>
      </c>
      <c r="BC67" s="514">
        <v>0</v>
      </c>
      <c r="BD67" s="712" t="s">
        <v>673</v>
      </c>
      <c r="BE67" s="514"/>
      <c r="BF67" s="520">
        <v>0</v>
      </c>
      <c r="BG67" s="713">
        <v>0</v>
      </c>
      <c r="BH67" s="713">
        <v>0</v>
      </c>
      <c r="BI67" s="713">
        <v>0</v>
      </c>
      <c r="BJ67" s="713">
        <v>0</v>
      </c>
      <c r="BK67" s="713">
        <v>0</v>
      </c>
      <c r="BL67" s="713">
        <v>0</v>
      </c>
      <c r="BM67" s="713">
        <v>0</v>
      </c>
      <c r="BN67" s="713">
        <v>0</v>
      </c>
      <c r="BO67" s="713">
        <v>0</v>
      </c>
      <c r="BP67" s="543">
        <v>0</v>
      </c>
      <c r="BQ67" s="776">
        <v>0</v>
      </c>
      <c r="BR67" s="514">
        <v>0</v>
      </c>
      <c r="BS67" s="514">
        <v>0</v>
      </c>
      <c r="BT67" s="514">
        <v>0</v>
      </c>
      <c r="BU67" s="514">
        <v>0</v>
      </c>
      <c r="BV67" s="712" t="s">
        <v>673</v>
      </c>
      <c r="BW67" s="514"/>
      <c r="BX67" s="520">
        <v>0</v>
      </c>
      <c r="BY67" s="713">
        <v>0</v>
      </c>
      <c r="BZ67" s="713">
        <v>0</v>
      </c>
      <c r="CA67" s="713">
        <v>0</v>
      </c>
      <c r="CB67" s="713">
        <v>0</v>
      </c>
      <c r="CC67" s="713">
        <v>0</v>
      </c>
      <c r="CD67" s="713">
        <v>0</v>
      </c>
      <c r="CE67" s="713">
        <v>0</v>
      </c>
      <c r="CF67" s="713">
        <v>0</v>
      </c>
      <c r="CG67" s="713">
        <v>0</v>
      </c>
      <c r="CH67" s="543">
        <v>0</v>
      </c>
    </row>
    <row r="68" spans="2:86" s="23" customFormat="1">
      <c r="B68" s="1502" t="s">
        <v>1952</v>
      </c>
      <c r="C68" s="1497" t="s">
        <v>1952</v>
      </c>
      <c r="D68" s="536" t="s">
        <v>1956</v>
      </c>
      <c r="E68" s="711" t="s">
        <v>19</v>
      </c>
      <c r="F68" s="519" t="s">
        <v>15</v>
      </c>
      <c r="G68" s="519" t="s">
        <v>21</v>
      </c>
      <c r="H68" s="519" t="s">
        <v>17</v>
      </c>
      <c r="I68" s="532"/>
      <c r="J68" s="530">
        <v>34903</v>
      </c>
      <c r="K68" s="532"/>
      <c r="L68" s="531"/>
      <c r="M68" s="530">
        <v>0</v>
      </c>
      <c r="N68" s="766">
        <v>0</v>
      </c>
      <c r="O68" s="776">
        <v>0</v>
      </c>
      <c r="P68" s="514">
        <v>0</v>
      </c>
      <c r="Q68" s="514">
        <v>0</v>
      </c>
      <c r="R68" s="514">
        <v>0</v>
      </c>
      <c r="S68" s="514">
        <v>0</v>
      </c>
      <c r="T68" s="712" t="s">
        <v>673</v>
      </c>
      <c r="U68" s="514"/>
      <c r="V68" s="520">
        <v>0</v>
      </c>
      <c r="W68" s="713">
        <v>0</v>
      </c>
      <c r="X68" s="713">
        <v>0</v>
      </c>
      <c r="Y68" s="713">
        <v>0</v>
      </c>
      <c r="Z68" s="713">
        <v>0</v>
      </c>
      <c r="AA68" s="713">
        <v>0</v>
      </c>
      <c r="AB68" s="713">
        <v>0</v>
      </c>
      <c r="AC68" s="713">
        <v>0</v>
      </c>
      <c r="AD68" s="713">
        <v>0</v>
      </c>
      <c r="AE68" s="713">
        <v>0</v>
      </c>
      <c r="AF68" s="543">
        <v>0</v>
      </c>
      <c r="AG68" s="776">
        <v>0</v>
      </c>
      <c r="AH68" s="514">
        <v>0</v>
      </c>
      <c r="AI68" s="514">
        <v>0</v>
      </c>
      <c r="AJ68" s="514">
        <v>0</v>
      </c>
      <c r="AK68" s="514">
        <v>0</v>
      </c>
      <c r="AL68" s="712" t="s">
        <v>673</v>
      </c>
      <c r="AM68" s="514"/>
      <c r="AN68" s="520">
        <v>0</v>
      </c>
      <c r="AO68" s="713">
        <v>0</v>
      </c>
      <c r="AP68" s="713">
        <v>0</v>
      </c>
      <c r="AQ68" s="713">
        <v>0</v>
      </c>
      <c r="AR68" s="713">
        <v>0</v>
      </c>
      <c r="AS68" s="713">
        <v>0</v>
      </c>
      <c r="AT68" s="713">
        <v>0</v>
      </c>
      <c r="AU68" s="713">
        <v>0</v>
      </c>
      <c r="AV68" s="713">
        <v>0</v>
      </c>
      <c r="AW68" s="713">
        <v>0</v>
      </c>
      <c r="AX68" s="543">
        <v>0</v>
      </c>
      <c r="AY68" s="776">
        <v>0</v>
      </c>
      <c r="AZ68" s="514">
        <v>0</v>
      </c>
      <c r="BA68" s="514">
        <v>0</v>
      </c>
      <c r="BB68" s="514">
        <v>0</v>
      </c>
      <c r="BC68" s="514">
        <v>0</v>
      </c>
      <c r="BD68" s="712" t="s">
        <v>673</v>
      </c>
      <c r="BE68" s="514"/>
      <c r="BF68" s="520">
        <v>0</v>
      </c>
      <c r="BG68" s="713">
        <v>0</v>
      </c>
      <c r="BH68" s="713">
        <v>0</v>
      </c>
      <c r="BI68" s="713">
        <v>0</v>
      </c>
      <c r="BJ68" s="713">
        <v>0</v>
      </c>
      <c r="BK68" s="713">
        <v>0</v>
      </c>
      <c r="BL68" s="713">
        <v>0</v>
      </c>
      <c r="BM68" s="713">
        <v>0</v>
      </c>
      <c r="BN68" s="713">
        <v>0</v>
      </c>
      <c r="BO68" s="713">
        <v>0</v>
      </c>
      <c r="BP68" s="543">
        <v>0</v>
      </c>
      <c r="BQ68" s="776">
        <v>0</v>
      </c>
      <c r="BR68" s="514">
        <v>0</v>
      </c>
      <c r="BS68" s="514">
        <v>0</v>
      </c>
      <c r="BT68" s="514">
        <v>0</v>
      </c>
      <c r="BU68" s="514">
        <v>0</v>
      </c>
      <c r="BV68" s="712" t="s">
        <v>673</v>
      </c>
      <c r="BW68" s="514"/>
      <c r="BX68" s="520">
        <v>0</v>
      </c>
      <c r="BY68" s="713">
        <v>0</v>
      </c>
      <c r="BZ68" s="713">
        <v>0</v>
      </c>
      <c r="CA68" s="713">
        <v>0</v>
      </c>
      <c r="CB68" s="713">
        <v>0</v>
      </c>
      <c r="CC68" s="713">
        <v>0</v>
      </c>
      <c r="CD68" s="713">
        <v>0</v>
      </c>
      <c r="CE68" s="713">
        <v>0</v>
      </c>
      <c r="CF68" s="713">
        <v>0</v>
      </c>
      <c r="CG68" s="713">
        <v>0</v>
      </c>
      <c r="CH68" s="543">
        <v>0</v>
      </c>
    </row>
    <row r="69" spans="2:86" s="23" customFormat="1">
      <c r="B69" s="1502" t="s">
        <v>1953</v>
      </c>
      <c r="C69" s="1497" t="s">
        <v>1953</v>
      </c>
      <c r="D69" s="536" t="s">
        <v>1954</v>
      </c>
      <c r="E69" s="711" t="s">
        <v>19</v>
      </c>
      <c r="F69" s="519" t="s">
        <v>15</v>
      </c>
      <c r="G69" s="519" t="s">
        <v>21</v>
      </c>
      <c r="H69" s="519" t="s">
        <v>17</v>
      </c>
      <c r="I69" s="532"/>
      <c r="J69" s="530">
        <v>10152</v>
      </c>
      <c r="K69" s="532"/>
      <c r="L69" s="531"/>
      <c r="M69" s="530">
        <v>125098</v>
      </c>
      <c r="N69" s="766">
        <v>35380</v>
      </c>
      <c r="O69" s="776">
        <v>0</v>
      </c>
      <c r="P69" s="514">
        <v>0</v>
      </c>
      <c r="Q69" s="514">
        <v>0</v>
      </c>
      <c r="R69" s="514">
        <v>0</v>
      </c>
      <c r="S69" s="514">
        <v>0</v>
      </c>
      <c r="T69" s="712">
        <v>-1</v>
      </c>
      <c r="U69" s="514"/>
      <c r="V69" s="520">
        <v>0</v>
      </c>
      <c r="W69" s="713">
        <v>0</v>
      </c>
      <c r="X69" s="713">
        <v>0</v>
      </c>
      <c r="Y69" s="713">
        <v>0</v>
      </c>
      <c r="Z69" s="713">
        <v>0</v>
      </c>
      <c r="AA69" s="713">
        <v>0</v>
      </c>
      <c r="AB69" s="713">
        <v>0</v>
      </c>
      <c r="AC69" s="713">
        <v>0</v>
      </c>
      <c r="AD69" s="713">
        <v>0</v>
      </c>
      <c r="AE69" s="713">
        <v>0</v>
      </c>
      <c r="AF69" s="543">
        <v>0</v>
      </c>
      <c r="AG69" s="776">
        <v>0</v>
      </c>
      <c r="AH69" s="514">
        <v>0</v>
      </c>
      <c r="AI69" s="514">
        <v>0</v>
      </c>
      <c r="AJ69" s="514">
        <v>0</v>
      </c>
      <c r="AK69" s="514">
        <v>0</v>
      </c>
      <c r="AL69" s="712" t="s">
        <v>673</v>
      </c>
      <c r="AM69" s="514"/>
      <c r="AN69" s="520">
        <v>0</v>
      </c>
      <c r="AO69" s="713">
        <v>0</v>
      </c>
      <c r="AP69" s="713">
        <v>0</v>
      </c>
      <c r="AQ69" s="713">
        <v>0</v>
      </c>
      <c r="AR69" s="713">
        <v>0</v>
      </c>
      <c r="AS69" s="713">
        <v>0</v>
      </c>
      <c r="AT69" s="713">
        <v>0</v>
      </c>
      <c r="AU69" s="713">
        <v>0</v>
      </c>
      <c r="AV69" s="713">
        <v>0</v>
      </c>
      <c r="AW69" s="713">
        <v>0</v>
      </c>
      <c r="AX69" s="543">
        <v>0</v>
      </c>
      <c r="AY69" s="776">
        <v>0</v>
      </c>
      <c r="AZ69" s="514">
        <v>0</v>
      </c>
      <c r="BA69" s="514">
        <v>0</v>
      </c>
      <c r="BB69" s="514">
        <v>0</v>
      </c>
      <c r="BC69" s="514">
        <v>0</v>
      </c>
      <c r="BD69" s="712" t="s">
        <v>673</v>
      </c>
      <c r="BE69" s="514"/>
      <c r="BF69" s="520">
        <v>0</v>
      </c>
      <c r="BG69" s="713">
        <v>0</v>
      </c>
      <c r="BH69" s="713">
        <v>0</v>
      </c>
      <c r="BI69" s="713">
        <v>0</v>
      </c>
      <c r="BJ69" s="713">
        <v>0</v>
      </c>
      <c r="BK69" s="713">
        <v>0</v>
      </c>
      <c r="BL69" s="713">
        <v>0</v>
      </c>
      <c r="BM69" s="713">
        <v>0</v>
      </c>
      <c r="BN69" s="713">
        <v>0</v>
      </c>
      <c r="BO69" s="713">
        <v>0</v>
      </c>
      <c r="BP69" s="543">
        <v>0</v>
      </c>
      <c r="BQ69" s="776">
        <v>0</v>
      </c>
      <c r="BR69" s="514">
        <v>0</v>
      </c>
      <c r="BS69" s="514">
        <v>0</v>
      </c>
      <c r="BT69" s="514">
        <v>0</v>
      </c>
      <c r="BU69" s="514">
        <v>0</v>
      </c>
      <c r="BV69" s="712" t="s">
        <v>673</v>
      </c>
      <c r="BW69" s="514"/>
      <c r="BX69" s="520">
        <v>0</v>
      </c>
      <c r="BY69" s="713">
        <v>0</v>
      </c>
      <c r="BZ69" s="713">
        <v>0</v>
      </c>
      <c r="CA69" s="713">
        <v>0</v>
      </c>
      <c r="CB69" s="713">
        <v>0</v>
      </c>
      <c r="CC69" s="713">
        <v>0</v>
      </c>
      <c r="CD69" s="713">
        <v>0</v>
      </c>
      <c r="CE69" s="713">
        <v>0</v>
      </c>
      <c r="CF69" s="713">
        <v>0</v>
      </c>
      <c r="CG69" s="713">
        <v>0</v>
      </c>
      <c r="CH69" s="543">
        <v>0</v>
      </c>
    </row>
    <row r="70" spans="2:86" s="23" customFormat="1">
      <c r="B70" s="1502" t="s">
        <v>1957</v>
      </c>
      <c r="C70" s="1497" t="s">
        <v>1957</v>
      </c>
      <c r="D70" s="536" t="s">
        <v>1958</v>
      </c>
      <c r="E70" s="711" t="s">
        <v>19</v>
      </c>
      <c r="F70" s="519" t="s">
        <v>15</v>
      </c>
      <c r="G70" s="519" t="s">
        <v>21</v>
      </c>
      <c r="H70" s="519" t="s">
        <v>17</v>
      </c>
      <c r="I70" s="532"/>
      <c r="J70" s="530">
        <v>86389</v>
      </c>
      <c r="K70" s="532"/>
      <c r="L70" s="531"/>
      <c r="M70" s="530">
        <v>106514</v>
      </c>
      <c r="N70" s="766">
        <v>105429</v>
      </c>
      <c r="O70" s="776">
        <v>0</v>
      </c>
      <c r="P70" s="514">
        <v>0</v>
      </c>
      <c r="Q70" s="514">
        <v>0</v>
      </c>
      <c r="R70" s="514">
        <v>0</v>
      </c>
      <c r="S70" s="514">
        <v>0</v>
      </c>
      <c r="T70" s="712">
        <v>-1</v>
      </c>
      <c r="U70" s="514"/>
      <c r="V70" s="520">
        <v>0</v>
      </c>
      <c r="W70" s="713">
        <v>0</v>
      </c>
      <c r="X70" s="713">
        <v>0</v>
      </c>
      <c r="Y70" s="713">
        <v>0</v>
      </c>
      <c r="Z70" s="713">
        <v>0</v>
      </c>
      <c r="AA70" s="713">
        <v>0</v>
      </c>
      <c r="AB70" s="713">
        <v>0</v>
      </c>
      <c r="AC70" s="713">
        <v>0</v>
      </c>
      <c r="AD70" s="713">
        <v>0</v>
      </c>
      <c r="AE70" s="713">
        <v>0</v>
      </c>
      <c r="AF70" s="543">
        <v>0</v>
      </c>
      <c r="AG70" s="776">
        <v>0</v>
      </c>
      <c r="AH70" s="514">
        <v>0</v>
      </c>
      <c r="AI70" s="514">
        <v>0</v>
      </c>
      <c r="AJ70" s="514">
        <v>0</v>
      </c>
      <c r="AK70" s="514">
        <v>0</v>
      </c>
      <c r="AL70" s="712" t="s">
        <v>673</v>
      </c>
      <c r="AM70" s="514"/>
      <c r="AN70" s="520">
        <v>0</v>
      </c>
      <c r="AO70" s="713">
        <v>0</v>
      </c>
      <c r="AP70" s="713">
        <v>0</v>
      </c>
      <c r="AQ70" s="713">
        <v>0</v>
      </c>
      <c r="AR70" s="713">
        <v>0</v>
      </c>
      <c r="AS70" s="713">
        <v>0</v>
      </c>
      <c r="AT70" s="713">
        <v>0</v>
      </c>
      <c r="AU70" s="713">
        <v>0</v>
      </c>
      <c r="AV70" s="713">
        <v>0</v>
      </c>
      <c r="AW70" s="713">
        <v>0</v>
      </c>
      <c r="AX70" s="543">
        <v>0</v>
      </c>
      <c r="AY70" s="776">
        <v>0</v>
      </c>
      <c r="AZ70" s="514">
        <v>0</v>
      </c>
      <c r="BA70" s="514">
        <v>0</v>
      </c>
      <c r="BB70" s="514">
        <v>0</v>
      </c>
      <c r="BC70" s="514">
        <v>0</v>
      </c>
      <c r="BD70" s="712" t="s">
        <v>673</v>
      </c>
      <c r="BE70" s="514"/>
      <c r="BF70" s="520">
        <v>0</v>
      </c>
      <c r="BG70" s="713">
        <v>0</v>
      </c>
      <c r="BH70" s="713">
        <v>0</v>
      </c>
      <c r="BI70" s="713">
        <v>0</v>
      </c>
      <c r="BJ70" s="713">
        <v>0</v>
      </c>
      <c r="BK70" s="713">
        <v>0</v>
      </c>
      <c r="BL70" s="713">
        <v>0</v>
      </c>
      <c r="BM70" s="713">
        <v>0</v>
      </c>
      <c r="BN70" s="713">
        <v>0</v>
      </c>
      <c r="BO70" s="713">
        <v>0</v>
      </c>
      <c r="BP70" s="543">
        <v>0</v>
      </c>
      <c r="BQ70" s="776">
        <v>0</v>
      </c>
      <c r="BR70" s="514">
        <v>0</v>
      </c>
      <c r="BS70" s="514">
        <v>0</v>
      </c>
      <c r="BT70" s="514">
        <v>0</v>
      </c>
      <c r="BU70" s="514">
        <v>0</v>
      </c>
      <c r="BV70" s="712" t="s">
        <v>673</v>
      </c>
      <c r="BW70" s="514"/>
      <c r="BX70" s="520">
        <v>0</v>
      </c>
      <c r="BY70" s="713">
        <v>0</v>
      </c>
      <c r="BZ70" s="713">
        <v>0</v>
      </c>
      <c r="CA70" s="713">
        <v>0</v>
      </c>
      <c r="CB70" s="713">
        <v>0</v>
      </c>
      <c r="CC70" s="713">
        <v>0</v>
      </c>
      <c r="CD70" s="713">
        <v>0</v>
      </c>
      <c r="CE70" s="713">
        <v>0</v>
      </c>
      <c r="CF70" s="713">
        <v>0</v>
      </c>
      <c r="CG70" s="713">
        <v>0</v>
      </c>
      <c r="CH70" s="543">
        <v>0</v>
      </c>
    </row>
    <row r="71" spans="2:86" s="515" customFormat="1">
      <c r="B71" s="1503"/>
      <c r="C71" s="1496"/>
      <c r="D71" s="516" t="s">
        <v>1960</v>
      </c>
      <c r="E71" s="517"/>
      <c r="F71" s="517"/>
      <c r="G71" s="517"/>
      <c r="H71" s="517"/>
      <c r="I71" s="529">
        <v>0</v>
      </c>
      <c r="J71" s="529">
        <v>132737</v>
      </c>
      <c r="K71" s="529">
        <v>0</v>
      </c>
      <c r="L71" s="529">
        <v>0</v>
      </c>
      <c r="M71" s="529">
        <v>151658</v>
      </c>
      <c r="N71" s="768">
        <v>214330</v>
      </c>
      <c r="O71" s="778">
        <v>0</v>
      </c>
      <c r="P71" s="529">
        <v>0</v>
      </c>
      <c r="Q71" s="529">
        <v>0</v>
      </c>
      <c r="R71" s="529">
        <v>0</v>
      </c>
      <c r="S71" s="529">
        <v>0</v>
      </c>
      <c r="T71" s="540">
        <v>-1</v>
      </c>
      <c r="U71" s="529">
        <v>0</v>
      </c>
      <c r="V71" s="529">
        <v>0</v>
      </c>
      <c r="W71" s="544">
        <v>0</v>
      </c>
      <c r="X71" s="544">
        <v>0</v>
      </c>
      <c r="Y71" s="544">
        <v>0</v>
      </c>
      <c r="Z71" s="544">
        <v>0</v>
      </c>
      <c r="AA71" s="544">
        <v>0</v>
      </c>
      <c r="AB71" s="544">
        <v>0</v>
      </c>
      <c r="AC71" s="544">
        <v>0</v>
      </c>
      <c r="AD71" s="544">
        <v>0</v>
      </c>
      <c r="AE71" s="544">
        <v>0</v>
      </c>
      <c r="AF71" s="564">
        <v>0</v>
      </c>
      <c r="AG71" s="778">
        <v>0</v>
      </c>
      <c r="AH71" s="529">
        <v>0</v>
      </c>
      <c r="AI71" s="529">
        <v>0</v>
      </c>
      <c r="AJ71" s="529">
        <v>0</v>
      </c>
      <c r="AK71" s="529">
        <v>0</v>
      </c>
      <c r="AL71" s="540" t="s">
        <v>673</v>
      </c>
      <c r="AM71" s="529">
        <v>0</v>
      </c>
      <c r="AN71" s="529">
        <v>0</v>
      </c>
      <c r="AO71" s="544">
        <v>0</v>
      </c>
      <c r="AP71" s="544">
        <v>0</v>
      </c>
      <c r="AQ71" s="544">
        <v>0</v>
      </c>
      <c r="AR71" s="544">
        <v>0</v>
      </c>
      <c r="AS71" s="544">
        <v>0</v>
      </c>
      <c r="AT71" s="544">
        <v>0</v>
      </c>
      <c r="AU71" s="544">
        <v>0</v>
      </c>
      <c r="AV71" s="544">
        <v>0</v>
      </c>
      <c r="AW71" s="544">
        <v>0</v>
      </c>
      <c r="AX71" s="564">
        <v>0</v>
      </c>
      <c r="AY71" s="778">
        <v>0</v>
      </c>
      <c r="AZ71" s="529">
        <v>0</v>
      </c>
      <c r="BA71" s="529">
        <v>0</v>
      </c>
      <c r="BB71" s="529">
        <v>0</v>
      </c>
      <c r="BC71" s="529">
        <v>0</v>
      </c>
      <c r="BD71" s="540" t="s">
        <v>673</v>
      </c>
      <c r="BE71" s="529">
        <v>0</v>
      </c>
      <c r="BF71" s="529">
        <v>0</v>
      </c>
      <c r="BG71" s="544">
        <v>0</v>
      </c>
      <c r="BH71" s="544">
        <v>0</v>
      </c>
      <c r="BI71" s="544">
        <v>0</v>
      </c>
      <c r="BJ71" s="544">
        <v>0</v>
      </c>
      <c r="BK71" s="544">
        <v>0</v>
      </c>
      <c r="BL71" s="544">
        <v>0</v>
      </c>
      <c r="BM71" s="544">
        <v>0</v>
      </c>
      <c r="BN71" s="544">
        <v>0</v>
      </c>
      <c r="BO71" s="544">
        <v>0</v>
      </c>
      <c r="BP71" s="564">
        <v>0</v>
      </c>
      <c r="BQ71" s="778">
        <v>0</v>
      </c>
      <c r="BR71" s="529">
        <v>0</v>
      </c>
      <c r="BS71" s="529">
        <v>0</v>
      </c>
      <c r="BT71" s="529">
        <v>0</v>
      </c>
      <c r="BU71" s="529">
        <v>0</v>
      </c>
      <c r="BV71" s="540" t="s">
        <v>673</v>
      </c>
      <c r="BW71" s="529">
        <v>0</v>
      </c>
      <c r="BX71" s="529">
        <v>0</v>
      </c>
      <c r="BY71" s="544">
        <v>0</v>
      </c>
      <c r="BZ71" s="544">
        <v>0</v>
      </c>
      <c r="CA71" s="544">
        <v>0</v>
      </c>
      <c r="CB71" s="544">
        <v>0</v>
      </c>
      <c r="CC71" s="544">
        <v>0</v>
      </c>
      <c r="CD71" s="544">
        <v>0</v>
      </c>
      <c r="CE71" s="544">
        <v>0</v>
      </c>
      <c r="CF71" s="544">
        <v>0</v>
      </c>
      <c r="CG71" s="544">
        <v>0</v>
      </c>
      <c r="CH71" s="564">
        <v>0</v>
      </c>
    </row>
    <row r="72" spans="2:86" s="23" customFormat="1" ht="12" customHeight="1">
      <c r="B72" s="1502" t="s">
        <v>1961</v>
      </c>
      <c r="C72" s="1497" t="s">
        <v>1961</v>
      </c>
      <c r="D72" s="536" t="s">
        <v>1963</v>
      </c>
      <c r="E72" s="711" t="s">
        <v>19</v>
      </c>
      <c r="F72" s="519" t="s">
        <v>15</v>
      </c>
      <c r="G72" s="519" t="s">
        <v>24</v>
      </c>
      <c r="H72" s="519" t="s">
        <v>17</v>
      </c>
      <c r="I72" s="532"/>
      <c r="J72" s="530">
        <v>84042</v>
      </c>
      <c r="K72" s="532"/>
      <c r="L72" s="531"/>
      <c r="M72" s="530">
        <v>0</v>
      </c>
      <c r="N72" s="766">
        <v>0</v>
      </c>
      <c r="O72" s="776">
        <v>0</v>
      </c>
      <c r="P72" s="514">
        <v>0</v>
      </c>
      <c r="Q72" s="514">
        <v>0</v>
      </c>
      <c r="R72" s="514">
        <v>0</v>
      </c>
      <c r="S72" s="514">
        <v>0</v>
      </c>
      <c r="T72" s="712" t="s">
        <v>673</v>
      </c>
      <c r="U72" s="514"/>
      <c r="V72" s="520">
        <v>0</v>
      </c>
      <c r="W72" s="713">
        <v>0</v>
      </c>
      <c r="X72" s="713">
        <v>0</v>
      </c>
      <c r="Y72" s="713">
        <v>0</v>
      </c>
      <c r="Z72" s="713">
        <v>0</v>
      </c>
      <c r="AA72" s="713">
        <v>0</v>
      </c>
      <c r="AB72" s="713">
        <v>0</v>
      </c>
      <c r="AC72" s="713">
        <v>0</v>
      </c>
      <c r="AD72" s="713">
        <v>0</v>
      </c>
      <c r="AE72" s="713">
        <v>0</v>
      </c>
      <c r="AF72" s="543">
        <v>0</v>
      </c>
      <c r="AG72" s="776">
        <v>0</v>
      </c>
      <c r="AH72" s="514">
        <v>0</v>
      </c>
      <c r="AI72" s="514">
        <v>0</v>
      </c>
      <c r="AJ72" s="514">
        <v>0</v>
      </c>
      <c r="AK72" s="514">
        <v>0</v>
      </c>
      <c r="AL72" s="712" t="s">
        <v>673</v>
      </c>
      <c r="AM72" s="514"/>
      <c r="AN72" s="520">
        <v>0</v>
      </c>
      <c r="AO72" s="713">
        <v>0</v>
      </c>
      <c r="AP72" s="713">
        <v>0</v>
      </c>
      <c r="AQ72" s="713">
        <v>0</v>
      </c>
      <c r="AR72" s="713">
        <v>0</v>
      </c>
      <c r="AS72" s="713">
        <v>0</v>
      </c>
      <c r="AT72" s="713">
        <v>0</v>
      </c>
      <c r="AU72" s="713">
        <v>0</v>
      </c>
      <c r="AV72" s="713">
        <v>0</v>
      </c>
      <c r="AW72" s="713">
        <v>0</v>
      </c>
      <c r="AX72" s="543">
        <v>0</v>
      </c>
      <c r="AY72" s="776">
        <v>0</v>
      </c>
      <c r="AZ72" s="514">
        <v>0</v>
      </c>
      <c r="BA72" s="514">
        <v>0</v>
      </c>
      <c r="BB72" s="514">
        <v>0</v>
      </c>
      <c r="BC72" s="514">
        <v>0</v>
      </c>
      <c r="BD72" s="712" t="s">
        <v>673</v>
      </c>
      <c r="BE72" s="514"/>
      <c r="BF72" s="520">
        <v>0</v>
      </c>
      <c r="BG72" s="713">
        <v>0</v>
      </c>
      <c r="BH72" s="713">
        <v>0</v>
      </c>
      <c r="BI72" s="713">
        <v>0</v>
      </c>
      <c r="BJ72" s="713">
        <v>0</v>
      </c>
      <c r="BK72" s="713">
        <v>0</v>
      </c>
      <c r="BL72" s="713">
        <v>0</v>
      </c>
      <c r="BM72" s="713">
        <v>0</v>
      </c>
      <c r="BN72" s="713">
        <v>0</v>
      </c>
      <c r="BO72" s="713">
        <v>0</v>
      </c>
      <c r="BP72" s="543">
        <v>0</v>
      </c>
      <c r="BQ72" s="776">
        <v>0</v>
      </c>
      <c r="BR72" s="514">
        <v>0</v>
      </c>
      <c r="BS72" s="514">
        <v>0</v>
      </c>
      <c r="BT72" s="514">
        <v>0</v>
      </c>
      <c r="BU72" s="514">
        <v>0</v>
      </c>
      <c r="BV72" s="712" t="s">
        <v>673</v>
      </c>
      <c r="BW72" s="514"/>
      <c r="BX72" s="520">
        <v>0</v>
      </c>
      <c r="BY72" s="713">
        <v>0</v>
      </c>
      <c r="BZ72" s="713">
        <v>0</v>
      </c>
      <c r="CA72" s="713">
        <v>0</v>
      </c>
      <c r="CB72" s="713">
        <v>0</v>
      </c>
      <c r="CC72" s="713">
        <v>0</v>
      </c>
      <c r="CD72" s="713">
        <v>0</v>
      </c>
      <c r="CE72" s="713">
        <v>0</v>
      </c>
      <c r="CF72" s="713">
        <v>0</v>
      </c>
      <c r="CG72" s="713">
        <v>0</v>
      </c>
      <c r="CH72" s="543">
        <v>0</v>
      </c>
    </row>
    <row r="73" spans="2:86" s="23" customFormat="1" ht="12" customHeight="1">
      <c r="B73" s="1502" t="s">
        <v>1962</v>
      </c>
      <c r="C73" s="1497" t="s">
        <v>1962</v>
      </c>
      <c r="D73" s="536" t="s">
        <v>1964</v>
      </c>
      <c r="E73" s="711" t="s">
        <v>19</v>
      </c>
      <c r="F73" s="519" t="s">
        <v>15</v>
      </c>
      <c r="G73" s="519" t="s">
        <v>24</v>
      </c>
      <c r="H73" s="519" t="s">
        <v>17</v>
      </c>
      <c r="I73" s="532"/>
      <c r="J73" s="530">
        <v>48695</v>
      </c>
      <c r="K73" s="532"/>
      <c r="L73" s="531"/>
      <c r="M73" s="530">
        <v>55908</v>
      </c>
      <c r="N73" s="766">
        <v>111941</v>
      </c>
      <c r="O73" s="776">
        <v>0</v>
      </c>
      <c r="P73" s="514">
        <v>0</v>
      </c>
      <c r="Q73" s="514">
        <v>0</v>
      </c>
      <c r="R73" s="514">
        <v>0</v>
      </c>
      <c r="S73" s="514">
        <v>0</v>
      </c>
      <c r="T73" s="712">
        <v>-1</v>
      </c>
      <c r="U73" s="514"/>
      <c r="V73" s="520">
        <v>0</v>
      </c>
      <c r="W73" s="713">
        <v>0</v>
      </c>
      <c r="X73" s="713">
        <v>0</v>
      </c>
      <c r="Y73" s="713">
        <v>0</v>
      </c>
      <c r="Z73" s="713">
        <v>0</v>
      </c>
      <c r="AA73" s="713">
        <v>0</v>
      </c>
      <c r="AB73" s="713">
        <v>0</v>
      </c>
      <c r="AC73" s="713">
        <v>0</v>
      </c>
      <c r="AD73" s="713">
        <v>0</v>
      </c>
      <c r="AE73" s="713">
        <v>0</v>
      </c>
      <c r="AF73" s="543">
        <v>0</v>
      </c>
      <c r="AG73" s="776">
        <v>0</v>
      </c>
      <c r="AH73" s="514">
        <v>0</v>
      </c>
      <c r="AI73" s="514">
        <v>0</v>
      </c>
      <c r="AJ73" s="514">
        <v>0</v>
      </c>
      <c r="AK73" s="514">
        <v>0</v>
      </c>
      <c r="AL73" s="712" t="s">
        <v>673</v>
      </c>
      <c r="AM73" s="514"/>
      <c r="AN73" s="520">
        <v>0</v>
      </c>
      <c r="AO73" s="713">
        <v>0</v>
      </c>
      <c r="AP73" s="713">
        <v>0</v>
      </c>
      <c r="AQ73" s="713">
        <v>0</v>
      </c>
      <c r="AR73" s="713">
        <v>0</v>
      </c>
      <c r="AS73" s="713">
        <v>0</v>
      </c>
      <c r="AT73" s="713">
        <v>0</v>
      </c>
      <c r="AU73" s="713">
        <v>0</v>
      </c>
      <c r="AV73" s="713">
        <v>0</v>
      </c>
      <c r="AW73" s="713">
        <v>0</v>
      </c>
      <c r="AX73" s="543">
        <v>0</v>
      </c>
      <c r="AY73" s="776">
        <v>0</v>
      </c>
      <c r="AZ73" s="514">
        <v>0</v>
      </c>
      <c r="BA73" s="514">
        <v>0</v>
      </c>
      <c r="BB73" s="514">
        <v>0</v>
      </c>
      <c r="BC73" s="514">
        <v>0</v>
      </c>
      <c r="BD73" s="712" t="s">
        <v>673</v>
      </c>
      <c r="BE73" s="514"/>
      <c r="BF73" s="520">
        <v>0</v>
      </c>
      <c r="BG73" s="713">
        <v>0</v>
      </c>
      <c r="BH73" s="713">
        <v>0</v>
      </c>
      <c r="BI73" s="713">
        <v>0</v>
      </c>
      <c r="BJ73" s="713">
        <v>0</v>
      </c>
      <c r="BK73" s="713">
        <v>0</v>
      </c>
      <c r="BL73" s="713">
        <v>0</v>
      </c>
      <c r="BM73" s="713">
        <v>0</v>
      </c>
      <c r="BN73" s="713">
        <v>0</v>
      </c>
      <c r="BO73" s="713">
        <v>0</v>
      </c>
      <c r="BP73" s="543">
        <v>0</v>
      </c>
      <c r="BQ73" s="776">
        <v>0</v>
      </c>
      <c r="BR73" s="514">
        <v>0</v>
      </c>
      <c r="BS73" s="514">
        <v>0</v>
      </c>
      <c r="BT73" s="514">
        <v>0</v>
      </c>
      <c r="BU73" s="514">
        <v>0</v>
      </c>
      <c r="BV73" s="712" t="s">
        <v>673</v>
      </c>
      <c r="BW73" s="514"/>
      <c r="BX73" s="520">
        <v>0</v>
      </c>
      <c r="BY73" s="713">
        <v>0</v>
      </c>
      <c r="BZ73" s="713">
        <v>0</v>
      </c>
      <c r="CA73" s="713">
        <v>0</v>
      </c>
      <c r="CB73" s="713">
        <v>0</v>
      </c>
      <c r="CC73" s="713">
        <v>0</v>
      </c>
      <c r="CD73" s="713">
        <v>0</v>
      </c>
      <c r="CE73" s="713">
        <v>0</v>
      </c>
      <c r="CF73" s="713">
        <v>0</v>
      </c>
      <c r="CG73" s="713">
        <v>0</v>
      </c>
      <c r="CH73" s="543">
        <v>0</v>
      </c>
    </row>
    <row r="74" spans="2:86" s="23" customFormat="1" ht="12" customHeight="1">
      <c r="B74" s="1502" t="s">
        <v>1967</v>
      </c>
      <c r="C74" s="1497" t="s">
        <v>1967</v>
      </c>
      <c r="D74" s="536" t="s">
        <v>1968</v>
      </c>
      <c r="E74" s="711" t="s">
        <v>19</v>
      </c>
      <c r="F74" s="519" t="s">
        <v>15</v>
      </c>
      <c r="G74" s="519" t="s">
        <v>24</v>
      </c>
      <c r="H74" s="519" t="s">
        <v>17</v>
      </c>
      <c r="I74" s="532"/>
      <c r="J74" s="530">
        <v>0</v>
      </c>
      <c r="K74" s="532"/>
      <c r="L74" s="531"/>
      <c r="M74" s="530">
        <v>61189</v>
      </c>
      <c r="N74" s="766">
        <v>67009</v>
      </c>
      <c r="O74" s="776">
        <v>0</v>
      </c>
      <c r="P74" s="514">
        <v>0</v>
      </c>
      <c r="Q74" s="514">
        <v>0</v>
      </c>
      <c r="R74" s="514">
        <v>0</v>
      </c>
      <c r="S74" s="514">
        <v>0</v>
      </c>
      <c r="T74" s="712">
        <v>-1</v>
      </c>
      <c r="U74" s="514"/>
      <c r="V74" s="520">
        <v>0</v>
      </c>
      <c r="W74" s="713">
        <v>0</v>
      </c>
      <c r="X74" s="713">
        <v>0</v>
      </c>
      <c r="Y74" s="713">
        <v>0</v>
      </c>
      <c r="Z74" s="713">
        <v>0</v>
      </c>
      <c r="AA74" s="713">
        <v>0</v>
      </c>
      <c r="AB74" s="713">
        <v>0</v>
      </c>
      <c r="AC74" s="713">
        <v>0</v>
      </c>
      <c r="AD74" s="713">
        <v>0</v>
      </c>
      <c r="AE74" s="713">
        <v>0</v>
      </c>
      <c r="AF74" s="543">
        <v>0</v>
      </c>
      <c r="AG74" s="776">
        <v>0</v>
      </c>
      <c r="AH74" s="514">
        <v>0</v>
      </c>
      <c r="AI74" s="514">
        <v>0</v>
      </c>
      <c r="AJ74" s="514">
        <v>0</v>
      </c>
      <c r="AK74" s="514">
        <v>0</v>
      </c>
      <c r="AL74" s="712" t="s">
        <v>673</v>
      </c>
      <c r="AM74" s="514"/>
      <c r="AN74" s="520">
        <v>0</v>
      </c>
      <c r="AO74" s="713">
        <v>0</v>
      </c>
      <c r="AP74" s="713">
        <v>0</v>
      </c>
      <c r="AQ74" s="713">
        <v>0</v>
      </c>
      <c r="AR74" s="713">
        <v>0</v>
      </c>
      <c r="AS74" s="713">
        <v>0</v>
      </c>
      <c r="AT74" s="713">
        <v>0</v>
      </c>
      <c r="AU74" s="713">
        <v>0</v>
      </c>
      <c r="AV74" s="713">
        <v>0</v>
      </c>
      <c r="AW74" s="713">
        <v>0</v>
      </c>
      <c r="AX74" s="543">
        <v>0</v>
      </c>
      <c r="AY74" s="776">
        <v>0</v>
      </c>
      <c r="AZ74" s="514">
        <v>0</v>
      </c>
      <c r="BA74" s="514">
        <v>0</v>
      </c>
      <c r="BB74" s="514">
        <v>0</v>
      </c>
      <c r="BC74" s="514">
        <v>0</v>
      </c>
      <c r="BD74" s="712" t="s">
        <v>673</v>
      </c>
      <c r="BE74" s="514"/>
      <c r="BF74" s="520">
        <v>0</v>
      </c>
      <c r="BG74" s="713">
        <v>0</v>
      </c>
      <c r="BH74" s="713">
        <v>0</v>
      </c>
      <c r="BI74" s="713">
        <v>0</v>
      </c>
      <c r="BJ74" s="713">
        <v>0</v>
      </c>
      <c r="BK74" s="713">
        <v>0</v>
      </c>
      <c r="BL74" s="713">
        <v>0</v>
      </c>
      <c r="BM74" s="713">
        <v>0</v>
      </c>
      <c r="BN74" s="713">
        <v>0</v>
      </c>
      <c r="BO74" s="713">
        <v>0</v>
      </c>
      <c r="BP74" s="543">
        <v>0</v>
      </c>
      <c r="BQ74" s="776">
        <v>0</v>
      </c>
      <c r="BR74" s="514">
        <v>0</v>
      </c>
      <c r="BS74" s="514">
        <v>0</v>
      </c>
      <c r="BT74" s="514">
        <v>0</v>
      </c>
      <c r="BU74" s="514">
        <v>0</v>
      </c>
      <c r="BV74" s="712" t="s">
        <v>673</v>
      </c>
      <c r="BW74" s="514"/>
      <c r="BX74" s="520">
        <v>0</v>
      </c>
      <c r="BY74" s="713">
        <v>0</v>
      </c>
      <c r="BZ74" s="713">
        <v>0</v>
      </c>
      <c r="CA74" s="713">
        <v>0</v>
      </c>
      <c r="CB74" s="713">
        <v>0</v>
      </c>
      <c r="CC74" s="713">
        <v>0</v>
      </c>
      <c r="CD74" s="713">
        <v>0</v>
      </c>
      <c r="CE74" s="713">
        <v>0</v>
      </c>
      <c r="CF74" s="713">
        <v>0</v>
      </c>
      <c r="CG74" s="713">
        <v>0</v>
      </c>
      <c r="CH74" s="543">
        <v>0</v>
      </c>
    </row>
    <row r="75" spans="2:86" s="23" customFormat="1" ht="12" customHeight="1">
      <c r="B75" s="1502" t="s">
        <v>1970</v>
      </c>
      <c r="C75" s="1497" t="s">
        <v>1970</v>
      </c>
      <c r="D75" s="536" t="s">
        <v>1969</v>
      </c>
      <c r="E75" s="711" t="s">
        <v>19</v>
      </c>
      <c r="F75" s="519" t="s">
        <v>15</v>
      </c>
      <c r="G75" s="519" t="s">
        <v>24</v>
      </c>
      <c r="H75" s="519" t="s">
        <v>17</v>
      </c>
      <c r="I75" s="532"/>
      <c r="J75" s="530">
        <v>0</v>
      </c>
      <c r="K75" s="532"/>
      <c r="L75" s="531"/>
      <c r="M75" s="530">
        <v>34561</v>
      </c>
      <c r="N75" s="766">
        <v>35380</v>
      </c>
      <c r="O75" s="776">
        <v>0</v>
      </c>
      <c r="P75" s="514">
        <v>0</v>
      </c>
      <c r="Q75" s="514">
        <v>0</v>
      </c>
      <c r="R75" s="514">
        <v>0</v>
      </c>
      <c r="S75" s="514">
        <v>0</v>
      </c>
      <c r="T75" s="712">
        <v>-1</v>
      </c>
      <c r="U75" s="514"/>
      <c r="V75" s="520">
        <v>0</v>
      </c>
      <c r="W75" s="713">
        <v>0</v>
      </c>
      <c r="X75" s="713">
        <v>0</v>
      </c>
      <c r="Y75" s="713">
        <v>0</v>
      </c>
      <c r="Z75" s="713">
        <v>0</v>
      </c>
      <c r="AA75" s="713">
        <v>0</v>
      </c>
      <c r="AB75" s="713">
        <v>0</v>
      </c>
      <c r="AC75" s="713">
        <v>0</v>
      </c>
      <c r="AD75" s="713">
        <v>0</v>
      </c>
      <c r="AE75" s="713">
        <v>0</v>
      </c>
      <c r="AF75" s="543">
        <v>0</v>
      </c>
      <c r="AG75" s="776">
        <v>0</v>
      </c>
      <c r="AH75" s="514">
        <v>0</v>
      </c>
      <c r="AI75" s="514">
        <v>0</v>
      </c>
      <c r="AJ75" s="514">
        <v>0</v>
      </c>
      <c r="AK75" s="514">
        <v>0</v>
      </c>
      <c r="AL75" s="712" t="s">
        <v>673</v>
      </c>
      <c r="AM75" s="514"/>
      <c r="AN75" s="520">
        <v>0</v>
      </c>
      <c r="AO75" s="713">
        <v>0</v>
      </c>
      <c r="AP75" s="713">
        <v>0</v>
      </c>
      <c r="AQ75" s="713">
        <v>0</v>
      </c>
      <c r="AR75" s="713">
        <v>0</v>
      </c>
      <c r="AS75" s="713">
        <v>0</v>
      </c>
      <c r="AT75" s="713">
        <v>0</v>
      </c>
      <c r="AU75" s="713">
        <v>0</v>
      </c>
      <c r="AV75" s="713">
        <v>0</v>
      </c>
      <c r="AW75" s="713">
        <v>0</v>
      </c>
      <c r="AX75" s="543">
        <v>0</v>
      </c>
      <c r="AY75" s="776">
        <v>0</v>
      </c>
      <c r="AZ75" s="514">
        <v>0</v>
      </c>
      <c r="BA75" s="514">
        <v>0</v>
      </c>
      <c r="BB75" s="514">
        <v>0</v>
      </c>
      <c r="BC75" s="514">
        <v>0</v>
      </c>
      <c r="BD75" s="712" t="s">
        <v>673</v>
      </c>
      <c r="BE75" s="514"/>
      <c r="BF75" s="520">
        <v>0</v>
      </c>
      <c r="BG75" s="713">
        <v>0</v>
      </c>
      <c r="BH75" s="713">
        <v>0</v>
      </c>
      <c r="BI75" s="713">
        <v>0</v>
      </c>
      <c r="BJ75" s="713">
        <v>0</v>
      </c>
      <c r="BK75" s="713">
        <v>0</v>
      </c>
      <c r="BL75" s="713">
        <v>0</v>
      </c>
      <c r="BM75" s="713">
        <v>0</v>
      </c>
      <c r="BN75" s="713">
        <v>0</v>
      </c>
      <c r="BO75" s="713">
        <v>0</v>
      </c>
      <c r="BP75" s="543">
        <v>0</v>
      </c>
      <c r="BQ75" s="776">
        <v>0</v>
      </c>
      <c r="BR75" s="514">
        <v>0</v>
      </c>
      <c r="BS75" s="514">
        <v>0</v>
      </c>
      <c r="BT75" s="514">
        <v>0</v>
      </c>
      <c r="BU75" s="514">
        <v>0</v>
      </c>
      <c r="BV75" s="712" t="s">
        <v>673</v>
      </c>
      <c r="BW75" s="514"/>
      <c r="BX75" s="520">
        <v>0</v>
      </c>
      <c r="BY75" s="713">
        <v>0</v>
      </c>
      <c r="BZ75" s="713">
        <v>0</v>
      </c>
      <c r="CA75" s="713">
        <v>0</v>
      </c>
      <c r="CB75" s="713">
        <v>0</v>
      </c>
      <c r="CC75" s="713">
        <v>0</v>
      </c>
      <c r="CD75" s="713">
        <v>0</v>
      </c>
      <c r="CE75" s="713">
        <v>0</v>
      </c>
      <c r="CF75" s="713">
        <v>0</v>
      </c>
      <c r="CG75" s="713">
        <v>0</v>
      </c>
      <c r="CH75" s="543">
        <v>0</v>
      </c>
    </row>
    <row r="76" spans="2:86" s="515" customFormat="1">
      <c r="B76" s="1503"/>
      <c r="C76" s="1496"/>
      <c r="D76" s="516" t="s">
        <v>1812</v>
      </c>
      <c r="E76" s="517"/>
      <c r="F76" s="517"/>
      <c r="G76" s="517"/>
      <c r="H76" s="517"/>
      <c r="I76" s="529">
        <v>0</v>
      </c>
      <c r="J76" s="529">
        <v>44849</v>
      </c>
      <c r="K76" s="529">
        <v>0</v>
      </c>
      <c r="L76" s="529">
        <v>0</v>
      </c>
      <c r="M76" s="529">
        <v>1500626</v>
      </c>
      <c r="N76" s="768">
        <v>451856</v>
      </c>
      <c r="O76" s="778">
        <v>0</v>
      </c>
      <c r="P76" s="529">
        <v>0</v>
      </c>
      <c r="Q76" s="529">
        <v>153603</v>
      </c>
      <c r="R76" s="529">
        <v>0</v>
      </c>
      <c r="S76" s="529">
        <v>153603</v>
      </c>
      <c r="T76" s="540">
        <v>-0.66006205516801808</v>
      </c>
      <c r="U76" s="529">
        <v>0</v>
      </c>
      <c r="V76" s="529">
        <v>153603</v>
      </c>
      <c r="W76" s="544">
        <v>0</v>
      </c>
      <c r="X76" s="544">
        <v>0</v>
      </c>
      <c r="Y76" s="544">
        <v>0</v>
      </c>
      <c r="Z76" s="544">
        <v>0</v>
      </c>
      <c r="AA76" s="544">
        <v>0</v>
      </c>
      <c r="AB76" s="544">
        <v>0</v>
      </c>
      <c r="AC76" s="544">
        <v>0</v>
      </c>
      <c r="AD76" s="544">
        <v>0</v>
      </c>
      <c r="AE76" s="544">
        <v>0</v>
      </c>
      <c r="AF76" s="564">
        <v>0</v>
      </c>
      <c r="AG76" s="778">
        <v>0</v>
      </c>
      <c r="AH76" s="529">
        <v>0</v>
      </c>
      <c r="AI76" s="529">
        <v>0</v>
      </c>
      <c r="AJ76" s="529">
        <v>0</v>
      </c>
      <c r="AK76" s="529">
        <v>0</v>
      </c>
      <c r="AL76" s="540">
        <v>-1</v>
      </c>
      <c r="AM76" s="529">
        <v>0</v>
      </c>
      <c r="AN76" s="529">
        <v>0</v>
      </c>
      <c r="AO76" s="544">
        <v>0</v>
      </c>
      <c r="AP76" s="544">
        <v>0</v>
      </c>
      <c r="AQ76" s="544">
        <v>0</v>
      </c>
      <c r="AR76" s="544">
        <v>0</v>
      </c>
      <c r="AS76" s="544">
        <v>0</v>
      </c>
      <c r="AT76" s="544">
        <v>0</v>
      </c>
      <c r="AU76" s="544">
        <v>0</v>
      </c>
      <c r="AV76" s="544">
        <v>0</v>
      </c>
      <c r="AW76" s="544">
        <v>0</v>
      </c>
      <c r="AX76" s="564">
        <v>0</v>
      </c>
      <c r="AY76" s="778">
        <v>0</v>
      </c>
      <c r="AZ76" s="529">
        <v>0</v>
      </c>
      <c r="BA76" s="529">
        <v>0</v>
      </c>
      <c r="BB76" s="529">
        <v>0</v>
      </c>
      <c r="BC76" s="529">
        <v>0</v>
      </c>
      <c r="BD76" s="540" t="s">
        <v>673</v>
      </c>
      <c r="BE76" s="529">
        <v>0</v>
      </c>
      <c r="BF76" s="529">
        <v>0</v>
      </c>
      <c r="BG76" s="544">
        <v>0</v>
      </c>
      <c r="BH76" s="544">
        <v>0</v>
      </c>
      <c r="BI76" s="544">
        <v>0</v>
      </c>
      <c r="BJ76" s="544">
        <v>0</v>
      </c>
      <c r="BK76" s="544">
        <v>0</v>
      </c>
      <c r="BL76" s="544">
        <v>0</v>
      </c>
      <c r="BM76" s="544">
        <v>0</v>
      </c>
      <c r="BN76" s="544">
        <v>0</v>
      </c>
      <c r="BO76" s="544">
        <v>0</v>
      </c>
      <c r="BP76" s="564">
        <v>0</v>
      </c>
      <c r="BQ76" s="778">
        <v>0</v>
      </c>
      <c r="BR76" s="529">
        <v>0</v>
      </c>
      <c r="BS76" s="529">
        <v>0</v>
      </c>
      <c r="BT76" s="529">
        <v>0</v>
      </c>
      <c r="BU76" s="529">
        <v>0</v>
      </c>
      <c r="BV76" s="540" t="s">
        <v>673</v>
      </c>
      <c r="BW76" s="529">
        <v>0</v>
      </c>
      <c r="BX76" s="529">
        <v>0</v>
      </c>
      <c r="BY76" s="544">
        <v>0</v>
      </c>
      <c r="BZ76" s="544">
        <v>0</v>
      </c>
      <c r="CA76" s="544">
        <v>0</v>
      </c>
      <c r="CB76" s="544">
        <v>0</v>
      </c>
      <c r="CC76" s="544">
        <v>0</v>
      </c>
      <c r="CD76" s="544">
        <v>0</v>
      </c>
      <c r="CE76" s="544">
        <v>0</v>
      </c>
      <c r="CF76" s="544">
        <v>0</v>
      </c>
      <c r="CG76" s="544">
        <v>0</v>
      </c>
      <c r="CH76" s="564">
        <v>0</v>
      </c>
    </row>
    <row r="77" spans="2:86" s="23" customFormat="1">
      <c r="B77" s="1502" t="s">
        <v>1813</v>
      </c>
      <c r="C77" s="1497"/>
      <c r="D77" s="518" t="s">
        <v>2001</v>
      </c>
      <c r="E77" s="711" t="s">
        <v>19</v>
      </c>
      <c r="F77" s="519" t="s">
        <v>15</v>
      </c>
      <c r="G77" s="519" t="s">
        <v>29</v>
      </c>
      <c r="H77" s="519" t="s">
        <v>17</v>
      </c>
      <c r="I77" s="532"/>
      <c r="J77" s="530">
        <v>44849</v>
      </c>
      <c r="K77" s="532"/>
      <c r="L77" s="531"/>
      <c r="M77" s="530">
        <v>1500626</v>
      </c>
      <c r="N77" s="766">
        <v>451856</v>
      </c>
      <c r="O77" s="776">
        <v>0</v>
      </c>
      <c r="P77" s="514">
        <v>0</v>
      </c>
      <c r="Q77" s="514">
        <v>153603</v>
      </c>
      <c r="R77" s="514">
        <v>0</v>
      </c>
      <c r="S77" s="514">
        <v>153603</v>
      </c>
      <c r="T77" s="712">
        <v>-0.66006205516801808</v>
      </c>
      <c r="U77" s="514"/>
      <c r="V77" s="520">
        <v>153603</v>
      </c>
      <c r="W77" s="713">
        <v>0</v>
      </c>
      <c r="X77" s="713">
        <v>0</v>
      </c>
      <c r="Y77" s="713">
        <v>0</v>
      </c>
      <c r="Z77" s="713">
        <v>0</v>
      </c>
      <c r="AA77" s="713">
        <v>0</v>
      </c>
      <c r="AB77" s="713">
        <v>0</v>
      </c>
      <c r="AC77" s="713">
        <v>0</v>
      </c>
      <c r="AD77" s="713">
        <v>0</v>
      </c>
      <c r="AE77" s="713">
        <v>0</v>
      </c>
      <c r="AF77" s="543">
        <v>0</v>
      </c>
      <c r="AG77" s="776">
        <v>0</v>
      </c>
      <c r="AH77" s="514">
        <v>0</v>
      </c>
      <c r="AI77" s="514">
        <v>0</v>
      </c>
      <c r="AJ77" s="514">
        <v>0</v>
      </c>
      <c r="AK77" s="514">
        <v>0</v>
      </c>
      <c r="AL77" s="712">
        <v>-1</v>
      </c>
      <c r="AM77" s="514"/>
      <c r="AN77" s="520">
        <v>0</v>
      </c>
      <c r="AO77" s="713">
        <v>0</v>
      </c>
      <c r="AP77" s="713">
        <v>0</v>
      </c>
      <c r="AQ77" s="713">
        <v>0</v>
      </c>
      <c r="AR77" s="713">
        <v>0</v>
      </c>
      <c r="AS77" s="713">
        <v>0</v>
      </c>
      <c r="AT77" s="713">
        <v>0</v>
      </c>
      <c r="AU77" s="713">
        <v>0</v>
      </c>
      <c r="AV77" s="713">
        <v>0</v>
      </c>
      <c r="AW77" s="713">
        <v>0</v>
      </c>
      <c r="AX77" s="543">
        <v>0</v>
      </c>
      <c r="AY77" s="776">
        <v>0</v>
      </c>
      <c r="AZ77" s="514">
        <v>0</v>
      </c>
      <c r="BA77" s="514">
        <v>0</v>
      </c>
      <c r="BB77" s="514">
        <v>0</v>
      </c>
      <c r="BC77" s="514">
        <v>0</v>
      </c>
      <c r="BD77" s="712" t="s">
        <v>673</v>
      </c>
      <c r="BE77" s="514"/>
      <c r="BF77" s="520">
        <v>0</v>
      </c>
      <c r="BG77" s="713">
        <v>0</v>
      </c>
      <c r="BH77" s="713">
        <v>0</v>
      </c>
      <c r="BI77" s="713">
        <v>0</v>
      </c>
      <c r="BJ77" s="713">
        <v>0</v>
      </c>
      <c r="BK77" s="713">
        <v>0</v>
      </c>
      <c r="BL77" s="713">
        <v>0</v>
      </c>
      <c r="BM77" s="713">
        <v>0</v>
      </c>
      <c r="BN77" s="713">
        <v>0</v>
      </c>
      <c r="BO77" s="713">
        <v>0</v>
      </c>
      <c r="BP77" s="543">
        <v>0</v>
      </c>
      <c r="BQ77" s="776">
        <v>0</v>
      </c>
      <c r="BR77" s="514">
        <v>0</v>
      </c>
      <c r="BS77" s="514">
        <v>0</v>
      </c>
      <c r="BT77" s="514">
        <v>0</v>
      </c>
      <c r="BU77" s="514">
        <v>0</v>
      </c>
      <c r="BV77" s="712" t="s">
        <v>673</v>
      </c>
      <c r="BW77" s="514"/>
      <c r="BX77" s="520">
        <v>0</v>
      </c>
      <c r="BY77" s="713">
        <v>0</v>
      </c>
      <c r="BZ77" s="713">
        <v>0</v>
      </c>
      <c r="CA77" s="713">
        <v>0</v>
      </c>
      <c r="CB77" s="713">
        <v>0</v>
      </c>
      <c r="CC77" s="713">
        <v>0</v>
      </c>
      <c r="CD77" s="713">
        <v>0</v>
      </c>
      <c r="CE77" s="713">
        <v>0</v>
      </c>
      <c r="CF77" s="713">
        <v>0</v>
      </c>
      <c r="CG77" s="713">
        <v>0</v>
      </c>
      <c r="CH77" s="543">
        <v>0</v>
      </c>
    </row>
    <row r="78" spans="2:86" s="23" customFormat="1">
      <c r="B78" s="1483"/>
      <c r="C78" s="1499"/>
      <c r="D78" s="516" t="s">
        <v>1814</v>
      </c>
      <c r="E78" s="523"/>
      <c r="F78" s="523"/>
      <c r="G78" s="523"/>
      <c r="H78" s="523"/>
      <c r="I78" s="529">
        <v>0</v>
      </c>
      <c r="J78" s="529">
        <v>0</v>
      </c>
      <c r="K78" s="529">
        <v>0</v>
      </c>
      <c r="L78" s="529">
        <v>0</v>
      </c>
      <c r="M78" s="529">
        <v>0</v>
      </c>
      <c r="N78" s="768">
        <v>0</v>
      </c>
      <c r="O78" s="778">
        <v>972944</v>
      </c>
      <c r="P78" s="529">
        <v>1200000</v>
      </c>
      <c r="Q78" s="529">
        <v>1500000</v>
      </c>
      <c r="R78" s="529">
        <v>11865000</v>
      </c>
      <c r="S78" s="529">
        <v>15537944</v>
      </c>
      <c r="T78" s="540" t="s">
        <v>673</v>
      </c>
      <c r="U78" s="529">
        <v>0</v>
      </c>
      <c r="V78" s="529">
        <v>15537944</v>
      </c>
      <c r="W78" s="544">
        <v>53912339</v>
      </c>
      <c r="X78" s="544">
        <v>0</v>
      </c>
      <c r="Y78" s="544">
        <v>0</v>
      </c>
      <c r="Z78" s="544">
        <v>-1214.3677723665758</v>
      </c>
      <c r="AA78" s="544">
        <v>12061.120500000001</v>
      </c>
      <c r="AB78" s="544">
        <v>808685085</v>
      </c>
      <c r="AC78" s="544">
        <v>0</v>
      </c>
      <c r="AD78" s="544">
        <v>-22712.721415477095</v>
      </c>
      <c r="AE78" s="544">
        <v>180916.8075</v>
      </c>
      <c r="AF78" s="564">
        <v>180916.8075</v>
      </c>
      <c r="AG78" s="778">
        <v>1002131</v>
      </c>
      <c r="AH78" s="529">
        <v>1236000</v>
      </c>
      <c r="AI78" s="529">
        <v>1545000</v>
      </c>
      <c r="AJ78" s="529">
        <v>12220950</v>
      </c>
      <c r="AK78" s="529">
        <v>16004081</v>
      </c>
      <c r="AL78" s="540">
        <v>2.9999915046675416E-2</v>
      </c>
      <c r="AM78" s="529">
        <v>0</v>
      </c>
      <c r="AN78" s="529">
        <v>16004081</v>
      </c>
      <c r="AO78" s="544">
        <v>55529709.170000002</v>
      </c>
      <c r="AP78" s="544">
        <v>0</v>
      </c>
      <c r="AQ78" s="544">
        <v>0</v>
      </c>
      <c r="AR78" s="544">
        <v>-1258.4875001121077</v>
      </c>
      <c r="AS78" s="544">
        <v>12422.954115</v>
      </c>
      <c r="AT78" s="544">
        <v>832945637.54999995</v>
      </c>
      <c r="AU78" s="544">
        <v>0</v>
      </c>
      <c r="AV78" s="544">
        <v>-24021.068986987302</v>
      </c>
      <c r="AW78" s="544">
        <v>186344.31172500001</v>
      </c>
      <c r="AX78" s="564">
        <v>186344.31172500001</v>
      </c>
      <c r="AY78" s="778">
        <v>1032195</v>
      </c>
      <c r="AZ78" s="529">
        <v>1273080</v>
      </c>
      <c r="BA78" s="529">
        <v>1591351</v>
      </c>
      <c r="BB78" s="529">
        <v>12587579</v>
      </c>
      <c r="BC78" s="529">
        <v>16484205</v>
      </c>
      <c r="BD78" s="540">
        <v>3.0000098099978376E-2</v>
      </c>
      <c r="BE78" s="529">
        <v>0</v>
      </c>
      <c r="BF78" s="529">
        <v>16484205</v>
      </c>
      <c r="BG78" s="544">
        <v>57195600.445100009</v>
      </c>
      <c r="BH78" s="544">
        <v>0</v>
      </c>
      <c r="BI78" s="544">
        <v>0</v>
      </c>
      <c r="BJ78" s="544">
        <v>-1397.0989250508753</v>
      </c>
      <c r="BK78" s="544">
        <v>12795.642738450002</v>
      </c>
      <c r="BL78" s="544">
        <v>857934006.67650008</v>
      </c>
      <c r="BM78" s="544">
        <v>0</v>
      </c>
      <c r="BN78" s="544">
        <v>-25416.196690460478</v>
      </c>
      <c r="BO78" s="544">
        <v>191934.64107675001</v>
      </c>
      <c r="BP78" s="564">
        <v>191934.64107675001</v>
      </c>
      <c r="BQ78" s="778">
        <v>1063161</v>
      </c>
      <c r="BR78" s="529">
        <v>1311272</v>
      </c>
      <c r="BS78" s="529">
        <v>1639090</v>
      </c>
      <c r="BT78" s="529">
        <v>12965206</v>
      </c>
      <c r="BU78" s="529">
        <v>16978729</v>
      </c>
      <c r="BV78" s="540">
        <v>2.9999869572114639E-2</v>
      </c>
      <c r="BW78" s="529">
        <v>0</v>
      </c>
      <c r="BX78" s="529">
        <v>16978729</v>
      </c>
      <c r="BY78" s="544">
        <v>58911468.458453</v>
      </c>
      <c r="BZ78" s="544">
        <v>0</v>
      </c>
      <c r="CA78" s="544">
        <v>0</v>
      </c>
      <c r="CB78" s="544">
        <v>-1437.0914905645661</v>
      </c>
      <c r="CC78" s="544">
        <v>13179.512020603499</v>
      </c>
      <c r="CD78" s="544">
        <v>883672026.87679434</v>
      </c>
      <c r="CE78" s="544">
        <v>0</v>
      </c>
      <c r="CF78" s="544">
        <v>-26807.263234567799</v>
      </c>
      <c r="CG78" s="544">
        <v>197692.68030905255</v>
      </c>
      <c r="CH78" s="564">
        <v>197692.68030905255</v>
      </c>
    </row>
    <row r="79" spans="2:86" s="23" customFormat="1">
      <c r="B79" s="1502" t="s">
        <v>1815</v>
      </c>
      <c r="C79" s="1497"/>
      <c r="D79" s="797" t="s">
        <v>2002</v>
      </c>
      <c r="E79" s="798" t="s">
        <v>19</v>
      </c>
      <c r="F79" s="798" t="s">
        <v>15</v>
      </c>
      <c r="G79" s="798" t="s">
        <v>16</v>
      </c>
      <c r="H79" s="798" t="s">
        <v>17</v>
      </c>
      <c r="I79" s="530"/>
      <c r="J79" s="530">
        <v>0</v>
      </c>
      <c r="K79" s="530"/>
      <c r="L79" s="531"/>
      <c r="M79" s="530">
        <v>0</v>
      </c>
      <c r="N79" s="766">
        <v>0</v>
      </c>
      <c r="O79" s="776">
        <v>972944</v>
      </c>
      <c r="P79" s="514">
        <v>1200000</v>
      </c>
      <c r="Q79" s="514">
        <v>1500000</v>
      </c>
      <c r="R79" s="514">
        <v>11865000</v>
      </c>
      <c r="S79" s="514">
        <v>15537944</v>
      </c>
      <c r="T79" s="712" t="s">
        <v>673</v>
      </c>
      <c r="U79" s="514"/>
      <c r="V79" s="520">
        <v>15537944</v>
      </c>
      <c r="W79" s="713">
        <v>53912339</v>
      </c>
      <c r="X79" s="713">
        <v>0</v>
      </c>
      <c r="Y79" s="713">
        <v>0</v>
      </c>
      <c r="Z79" s="713">
        <v>-1214.3677723665758</v>
      </c>
      <c r="AA79" s="713">
        <v>12061.120500000001</v>
      </c>
      <c r="AB79" s="713">
        <v>808685085</v>
      </c>
      <c r="AC79" s="713">
        <v>0</v>
      </c>
      <c r="AD79" s="713">
        <v>-22712.721415477095</v>
      </c>
      <c r="AE79" s="713">
        <v>180916.8075</v>
      </c>
      <c r="AF79" s="543">
        <v>180916.8075</v>
      </c>
      <c r="AG79" s="776">
        <v>1002131</v>
      </c>
      <c r="AH79" s="514">
        <v>1236000</v>
      </c>
      <c r="AI79" s="514">
        <v>1545000</v>
      </c>
      <c r="AJ79" s="514">
        <v>12220950</v>
      </c>
      <c r="AK79" s="514">
        <v>16004081</v>
      </c>
      <c r="AL79" s="712">
        <v>2.9999915046675416E-2</v>
      </c>
      <c r="AM79" s="514"/>
      <c r="AN79" s="520">
        <v>16004081</v>
      </c>
      <c r="AO79" s="713">
        <v>55529709.170000002</v>
      </c>
      <c r="AP79" s="713">
        <v>0</v>
      </c>
      <c r="AQ79" s="713">
        <v>0</v>
      </c>
      <c r="AR79" s="713">
        <v>-1258.4875001121077</v>
      </c>
      <c r="AS79" s="713">
        <v>12422.954115</v>
      </c>
      <c r="AT79" s="713">
        <v>832945637.54999995</v>
      </c>
      <c r="AU79" s="713">
        <v>0</v>
      </c>
      <c r="AV79" s="713">
        <v>-24021.068986987302</v>
      </c>
      <c r="AW79" s="713">
        <v>186344.31172500001</v>
      </c>
      <c r="AX79" s="543">
        <v>186344.31172500001</v>
      </c>
      <c r="AY79" s="776">
        <v>1032195</v>
      </c>
      <c r="AZ79" s="514">
        <v>1273080</v>
      </c>
      <c r="BA79" s="514">
        <v>1591351</v>
      </c>
      <c r="BB79" s="514">
        <v>12587579</v>
      </c>
      <c r="BC79" s="514">
        <v>16484205</v>
      </c>
      <c r="BD79" s="712">
        <v>3.0000098099978376E-2</v>
      </c>
      <c r="BE79" s="514"/>
      <c r="BF79" s="520">
        <v>16484205</v>
      </c>
      <c r="BG79" s="713">
        <v>57195600.445100009</v>
      </c>
      <c r="BH79" s="713">
        <v>0</v>
      </c>
      <c r="BI79" s="713">
        <v>0</v>
      </c>
      <c r="BJ79" s="713">
        <v>-1397.0989250508753</v>
      </c>
      <c r="BK79" s="713">
        <v>12795.642738450002</v>
      </c>
      <c r="BL79" s="713">
        <v>857934006.67650008</v>
      </c>
      <c r="BM79" s="713">
        <v>0</v>
      </c>
      <c r="BN79" s="713">
        <v>-25416.196690460478</v>
      </c>
      <c r="BO79" s="713">
        <v>191934.64107675001</v>
      </c>
      <c r="BP79" s="543">
        <v>191934.64107675001</v>
      </c>
      <c r="BQ79" s="776">
        <v>1063161</v>
      </c>
      <c r="BR79" s="514">
        <v>1311272</v>
      </c>
      <c r="BS79" s="514">
        <v>1639090</v>
      </c>
      <c r="BT79" s="514">
        <v>12965206</v>
      </c>
      <c r="BU79" s="514">
        <v>16978729</v>
      </c>
      <c r="BV79" s="712">
        <v>2.9999869572114639E-2</v>
      </c>
      <c r="BW79" s="514"/>
      <c r="BX79" s="520">
        <v>16978729</v>
      </c>
      <c r="BY79" s="713">
        <v>58911468.458453</v>
      </c>
      <c r="BZ79" s="713">
        <v>0</v>
      </c>
      <c r="CA79" s="713">
        <v>0</v>
      </c>
      <c r="CB79" s="713">
        <v>-1437.0914905645661</v>
      </c>
      <c r="CC79" s="713">
        <v>13179.512020603499</v>
      </c>
      <c r="CD79" s="713">
        <v>883672026.87679434</v>
      </c>
      <c r="CE79" s="713">
        <v>0</v>
      </c>
      <c r="CF79" s="713">
        <v>-26807.263234567799</v>
      </c>
      <c r="CG79" s="713">
        <v>197692.68030905255</v>
      </c>
      <c r="CH79" s="543">
        <v>197692.68030905255</v>
      </c>
    </row>
    <row r="80" spans="2:86" s="515" customFormat="1">
      <c r="B80" s="1503"/>
      <c r="C80" s="1496"/>
      <c r="D80" s="516" t="s">
        <v>1816</v>
      </c>
      <c r="E80" s="517"/>
      <c r="F80" s="517"/>
      <c r="G80" s="517"/>
      <c r="H80" s="517"/>
      <c r="I80" s="528">
        <v>0</v>
      </c>
      <c r="J80" s="528">
        <v>66288791</v>
      </c>
      <c r="K80" s="528">
        <v>0</v>
      </c>
      <c r="L80" s="528">
        <v>0</v>
      </c>
      <c r="M80" s="528">
        <v>226528207.89250001</v>
      </c>
      <c r="N80" s="767">
        <v>301181536</v>
      </c>
      <c r="O80" s="777">
        <v>21227522</v>
      </c>
      <c r="P80" s="528">
        <v>14076365</v>
      </c>
      <c r="Q80" s="528">
        <v>164591555</v>
      </c>
      <c r="R80" s="528">
        <v>76166931</v>
      </c>
      <c r="S80" s="528">
        <v>276062373</v>
      </c>
      <c r="T80" s="540">
        <v>-8.3402068179903296E-2</v>
      </c>
      <c r="U80" s="528">
        <v>0</v>
      </c>
      <c r="V80" s="528">
        <v>276062373</v>
      </c>
      <c r="W80" s="542">
        <v>1691650644.0015187</v>
      </c>
      <c r="X80" s="542">
        <v>323777.42996319616</v>
      </c>
      <c r="Y80" s="542">
        <v>4230714.8346112473</v>
      </c>
      <c r="Z80" s="542">
        <v>227514.83438232381</v>
      </c>
      <c r="AA80" s="542">
        <v>48155.24295894384</v>
      </c>
      <c r="AB80" s="542">
        <v>20902575323.61998</v>
      </c>
      <c r="AC80" s="542">
        <v>37708310.804507621</v>
      </c>
      <c r="AD80" s="542">
        <v>3022455.8964540414</v>
      </c>
      <c r="AE80" s="542">
        <v>544567.10472258693</v>
      </c>
      <c r="AF80" s="563">
        <v>544567.10472258693</v>
      </c>
      <c r="AG80" s="777">
        <v>20481972</v>
      </c>
      <c r="AH80" s="528">
        <v>13689940</v>
      </c>
      <c r="AI80" s="528">
        <v>148805414</v>
      </c>
      <c r="AJ80" s="528">
        <v>92680898</v>
      </c>
      <c r="AK80" s="528">
        <v>275658224</v>
      </c>
      <c r="AL80" s="540">
        <v>-1.4639771280963378E-3</v>
      </c>
      <c r="AM80" s="528">
        <v>0</v>
      </c>
      <c r="AN80" s="528">
        <v>275658224</v>
      </c>
      <c r="AO80" s="542">
        <v>1568955654.5137389</v>
      </c>
      <c r="AP80" s="542">
        <v>326485.18019533134</v>
      </c>
      <c r="AQ80" s="542">
        <v>4544379.6471360242</v>
      </c>
      <c r="AR80" s="542">
        <v>203209.64886465436</v>
      </c>
      <c r="AS80" s="542">
        <v>52865.094209635608</v>
      </c>
      <c r="AT80" s="542">
        <v>19112875185.6436</v>
      </c>
      <c r="AU80" s="542">
        <v>46352604.192485921</v>
      </c>
      <c r="AV80" s="542">
        <v>2748256.2777971667</v>
      </c>
      <c r="AW80" s="542">
        <v>645811.12940078927</v>
      </c>
      <c r="AX80" s="563">
        <v>645811.12940078927</v>
      </c>
      <c r="AY80" s="777">
        <v>20902823</v>
      </c>
      <c r="AZ80" s="528">
        <v>13308811</v>
      </c>
      <c r="BA80" s="528">
        <v>148971971</v>
      </c>
      <c r="BB80" s="528">
        <v>95992648</v>
      </c>
      <c r="BC80" s="528">
        <v>279176253</v>
      </c>
      <c r="BD80" s="540">
        <v>1.2762285662843129E-2</v>
      </c>
      <c r="BE80" s="528">
        <v>0</v>
      </c>
      <c r="BF80" s="528">
        <v>279176253</v>
      </c>
      <c r="BG80" s="542">
        <v>1518800487.1275115</v>
      </c>
      <c r="BH80" s="542">
        <v>308554.0495693055</v>
      </c>
      <c r="BI80" s="542">
        <v>3196414.491087392</v>
      </c>
      <c r="BJ80" s="542">
        <v>229156.30163151948</v>
      </c>
      <c r="BK80" s="542">
        <v>38478.013710255989</v>
      </c>
      <c r="BL80" s="542">
        <v>17676629563.093979</v>
      </c>
      <c r="BM80" s="542">
        <v>32840679.568455677</v>
      </c>
      <c r="BN80" s="542">
        <v>2675206.2373649068</v>
      </c>
      <c r="BO80" s="542">
        <v>478852.98204810021</v>
      </c>
      <c r="BP80" s="563">
        <v>478852.98204810021</v>
      </c>
      <c r="BQ80" s="777">
        <v>21762734</v>
      </c>
      <c r="BR80" s="528">
        <v>12362892</v>
      </c>
      <c r="BS80" s="528">
        <v>170948161</v>
      </c>
      <c r="BT80" s="528">
        <v>74078531</v>
      </c>
      <c r="BU80" s="528">
        <v>279152318</v>
      </c>
      <c r="BV80" s="540">
        <v>-8.5734369391367974E-5</v>
      </c>
      <c r="BW80" s="528">
        <v>0</v>
      </c>
      <c r="BX80" s="528">
        <v>279152318</v>
      </c>
      <c r="BY80" s="542">
        <v>1399576115.7774141</v>
      </c>
      <c r="BZ80" s="542">
        <v>314917.81269626861</v>
      </c>
      <c r="CA80" s="542">
        <v>613665.14012309024</v>
      </c>
      <c r="CB80" s="542">
        <v>242515.82019340599</v>
      </c>
      <c r="CC80" s="542">
        <v>4708.1367928316995</v>
      </c>
      <c r="CD80" s="542">
        <v>16411135789.181105</v>
      </c>
      <c r="CE80" s="542">
        <v>9665488.6207776256</v>
      </c>
      <c r="CF80" s="542">
        <v>2816221.5432723095</v>
      </c>
      <c r="CG80" s="542">
        <v>71588.778338063974</v>
      </c>
      <c r="CH80" s="563">
        <v>71588.778338063974</v>
      </c>
    </row>
    <row r="81" spans="2:86" s="23" customFormat="1">
      <c r="B81" s="1502" t="s">
        <v>1817</v>
      </c>
      <c r="C81" s="1497"/>
      <c r="D81" s="518" t="s">
        <v>2003</v>
      </c>
      <c r="E81" s="711" t="s">
        <v>19</v>
      </c>
      <c r="F81" s="519" t="s">
        <v>20</v>
      </c>
      <c r="G81" s="519" t="s">
        <v>16</v>
      </c>
      <c r="H81" s="519" t="s">
        <v>17</v>
      </c>
      <c r="I81" s="530"/>
      <c r="J81" s="530">
        <v>0</v>
      </c>
      <c r="K81" s="530"/>
      <c r="L81" s="531"/>
      <c r="M81" s="530">
        <v>7290251</v>
      </c>
      <c r="N81" s="766">
        <v>9147859</v>
      </c>
      <c r="O81" s="776">
        <v>597360</v>
      </c>
      <c r="P81" s="514">
        <v>0</v>
      </c>
      <c r="Q81" s="514">
        <v>9956005</v>
      </c>
      <c r="R81" s="514">
        <v>0</v>
      </c>
      <c r="S81" s="514">
        <v>10553365</v>
      </c>
      <c r="T81" s="712">
        <v>0.15364316393595484</v>
      </c>
      <c r="U81" s="514"/>
      <c r="V81" s="520">
        <v>10553365</v>
      </c>
      <c r="W81" s="713">
        <v>108690016</v>
      </c>
      <c r="X81" s="713">
        <v>30749</v>
      </c>
      <c r="Y81" s="713">
        <v>0</v>
      </c>
      <c r="Z81" s="713">
        <v>25956.580451899699</v>
      </c>
      <c r="AA81" s="713">
        <v>0</v>
      </c>
      <c r="AB81" s="713">
        <v>108690016</v>
      </c>
      <c r="AC81" s="713">
        <v>0</v>
      </c>
      <c r="AD81" s="713">
        <v>25956.580451899699</v>
      </c>
      <c r="AE81" s="713">
        <v>0</v>
      </c>
      <c r="AF81" s="543">
        <v>0</v>
      </c>
      <c r="AG81" s="776">
        <v>504218</v>
      </c>
      <c r="AH81" s="514">
        <v>302531</v>
      </c>
      <c r="AI81" s="514">
        <v>4235433</v>
      </c>
      <c r="AJ81" s="514">
        <v>13457286</v>
      </c>
      <c r="AK81" s="514">
        <v>18499468</v>
      </c>
      <c r="AL81" s="712">
        <v>0.7529449611569391</v>
      </c>
      <c r="AM81" s="514"/>
      <c r="AN81" s="520">
        <v>18499468</v>
      </c>
      <c r="AO81" s="713">
        <v>161487435.88800001</v>
      </c>
      <c r="AP81" s="713">
        <v>71358.391145061207</v>
      </c>
      <c r="AQ81" s="713">
        <v>0</v>
      </c>
      <c r="AR81" s="713">
        <v>44018.9975276201</v>
      </c>
      <c r="AS81" s="713">
        <v>0</v>
      </c>
      <c r="AT81" s="713">
        <v>287625820.95591098</v>
      </c>
      <c r="AU81" s="713">
        <v>0</v>
      </c>
      <c r="AV81" s="713">
        <v>78563.638887544206</v>
      </c>
      <c r="AW81" s="713">
        <v>0</v>
      </c>
      <c r="AX81" s="543">
        <v>0</v>
      </c>
      <c r="AY81" s="776">
        <v>1757422</v>
      </c>
      <c r="AZ81" s="514">
        <v>1054453</v>
      </c>
      <c r="BA81" s="514">
        <v>14762348</v>
      </c>
      <c r="BB81" s="514">
        <v>17823552</v>
      </c>
      <c r="BC81" s="514">
        <v>35397775</v>
      </c>
      <c r="BD81" s="712">
        <v>0.91344826780964727</v>
      </c>
      <c r="BE81" s="514"/>
      <c r="BF81" s="520">
        <v>35397775</v>
      </c>
      <c r="BG81" s="713">
        <v>213882619.96799999</v>
      </c>
      <c r="BH81" s="713">
        <v>61238.016218757897</v>
      </c>
      <c r="BI81" s="713">
        <v>0</v>
      </c>
      <c r="BJ81" s="713">
        <v>59912.523112445902</v>
      </c>
      <c r="BK81" s="713">
        <v>0</v>
      </c>
      <c r="BL81" s="713">
        <v>458974752.72096097</v>
      </c>
      <c r="BM81" s="713">
        <v>0</v>
      </c>
      <c r="BN81" s="713">
        <v>129774.97439329899</v>
      </c>
      <c r="BO81" s="713">
        <v>0</v>
      </c>
      <c r="BP81" s="543">
        <v>0</v>
      </c>
      <c r="BQ81" s="776">
        <v>7222398</v>
      </c>
      <c r="BR81" s="514">
        <v>4333439</v>
      </c>
      <c r="BS81" s="514">
        <v>60668146</v>
      </c>
      <c r="BT81" s="514">
        <v>23115748</v>
      </c>
      <c r="BU81" s="514">
        <v>95339731</v>
      </c>
      <c r="BV81" s="712">
        <v>1.6933820275426916</v>
      </c>
      <c r="BW81" s="514"/>
      <c r="BX81" s="520">
        <v>95339731</v>
      </c>
      <c r="BY81" s="713">
        <v>277388981.63999999</v>
      </c>
      <c r="BZ81" s="713">
        <v>67399.142591942305</v>
      </c>
      <c r="CA81" s="713">
        <v>0</v>
      </c>
      <c r="CB81" s="713">
        <v>78006.926846352493</v>
      </c>
      <c r="CC81" s="713">
        <v>0</v>
      </c>
      <c r="CD81" s="713">
        <v>1216711556.4609499</v>
      </c>
      <c r="CE81" s="713">
        <v>0</v>
      </c>
      <c r="CF81" s="713">
        <v>349700.95236883097</v>
      </c>
      <c r="CG81" s="713">
        <v>0</v>
      </c>
      <c r="CH81" s="543">
        <v>0</v>
      </c>
    </row>
    <row r="82" spans="2:86" s="23" customFormat="1">
      <c r="B82" s="1502" t="s">
        <v>1817</v>
      </c>
      <c r="C82" s="1497"/>
      <c r="D82" s="518" t="s">
        <v>2076</v>
      </c>
      <c r="E82" s="711" t="s">
        <v>19</v>
      </c>
      <c r="F82" s="519" t="s">
        <v>15</v>
      </c>
      <c r="G82" s="519" t="s">
        <v>16</v>
      </c>
      <c r="H82" s="519" t="s">
        <v>17</v>
      </c>
      <c r="I82" s="530"/>
      <c r="J82" s="530">
        <v>0</v>
      </c>
      <c r="K82" s="530"/>
      <c r="L82" s="531"/>
      <c r="M82" s="530">
        <v>490364</v>
      </c>
      <c r="N82" s="766">
        <v>512081</v>
      </c>
      <c r="O82" s="776">
        <v>0</v>
      </c>
      <c r="P82" s="514">
        <v>0</v>
      </c>
      <c r="Q82" s="514">
        <v>0</v>
      </c>
      <c r="R82" s="514">
        <v>0</v>
      </c>
      <c r="S82" s="514">
        <v>0</v>
      </c>
      <c r="T82" s="712">
        <v>-1</v>
      </c>
      <c r="U82" s="514"/>
      <c r="V82" s="520">
        <v>0</v>
      </c>
      <c r="W82" s="713">
        <v>0</v>
      </c>
      <c r="X82" s="713">
        <v>0</v>
      </c>
      <c r="Y82" s="713">
        <v>0</v>
      </c>
      <c r="Z82" s="713">
        <v>0</v>
      </c>
      <c r="AA82" s="713">
        <v>0</v>
      </c>
      <c r="AB82" s="713">
        <v>0</v>
      </c>
      <c r="AC82" s="713">
        <v>0</v>
      </c>
      <c r="AD82" s="713">
        <v>0</v>
      </c>
      <c r="AE82" s="713">
        <v>0</v>
      </c>
      <c r="AF82" s="543">
        <v>0</v>
      </c>
      <c r="AG82" s="776">
        <v>92819</v>
      </c>
      <c r="AH82" s="514">
        <v>0</v>
      </c>
      <c r="AI82" s="514">
        <v>12180</v>
      </c>
      <c r="AJ82" s="514">
        <v>0</v>
      </c>
      <c r="AK82" s="514">
        <v>104999</v>
      </c>
      <c r="AL82" s="712" t="s">
        <v>673</v>
      </c>
      <c r="AM82" s="514"/>
      <c r="AN82" s="520">
        <v>104999</v>
      </c>
      <c r="AO82" s="713">
        <v>0</v>
      </c>
      <c r="AP82" s="713">
        <v>0</v>
      </c>
      <c r="AQ82" s="713">
        <v>0</v>
      </c>
      <c r="AR82" s="713">
        <v>0</v>
      </c>
      <c r="AS82" s="713">
        <v>0</v>
      </c>
      <c r="AT82" s="713">
        <v>0</v>
      </c>
      <c r="AU82" s="713">
        <v>0</v>
      </c>
      <c r="AV82" s="713">
        <v>0</v>
      </c>
      <c r="AW82" s="713">
        <v>0</v>
      </c>
      <c r="AX82" s="543">
        <v>0</v>
      </c>
      <c r="AY82" s="776">
        <v>70660</v>
      </c>
      <c r="AZ82" s="514">
        <v>0</v>
      </c>
      <c r="BA82" s="514">
        <v>12544</v>
      </c>
      <c r="BB82" s="514">
        <v>0</v>
      </c>
      <c r="BC82" s="514">
        <v>83204</v>
      </c>
      <c r="BD82" s="712">
        <v>-0.20757340546100439</v>
      </c>
      <c r="BE82" s="514"/>
      <c r="BF82" s="520">
        <v>83204</v>
      </c>
      <c r="BG82" s="713">
        <v>0</v>
      </c>
      <c r="BH82" s="713">
        <v>0</v>
      </c>
      <c r="BI82" s="713">
        <v>0</v>
      </c>
      <c r="BJ82" s="713">
        <v>0</v>
      </c>
      <c r="BK82" s="713">
        <v>0</v>
      </c>
      <c r="BL82" s="713">
        <v>0</v>
      </c>
      <c r="BM82" s="713">
        <v>0</v>
      </c>
      <c r="BN82" s="713">
        <v>0</v>
      </c>
      <c r="BO82" s="713">
        <v>0</v>
      </c>
      <c r="BP82" s="543">
        <v>0</v>
      </c>
      <c r="BQ82" s="776">
        <v>97039</v>
      </c>
      <c r="BR82" s="514">
        <v>0</v>
      </c>
      <c r="BS82" s="514">
        <v>40939</v>
      </c>
      <c r="BT82" s="514">
        <v>0</v>
      </c>
      <c r="BU82" s="514">
        <v>137978</v>
      </c>
      <c r="BV82" s="712">
        <v>0.65830969664919958</v>
      </c>
      <c r="BW82" s="514"/>
      <c r="BX82" s="520">
        <v>137978</v>
      </c>
      <c r="BY82" s="713">
        <v>0</v>
      </c>
      <c r="BZ82" s="713">
        <v>0</v>
      </c>
      <c r="CA82" s="713">
        <v>0</v>
      </c>
      <c r="CB82" s="713">
        <v>0</v>
      </c>
      <c r="CC82" s="713">
        <v>0</v>
      </c>
      <c r="CD82" s="713">
        <v>0</v>
      </c>
      <c r="CE82" s="713">
        <v>0</v>
      </c>
      <c r="CF82" s="713">
        <v>0</v>
      </c>
      <c r="CG82" s="713">
        <v>0</v>
      </c>
      <c r="CH82" s="543">
        <v>0</v>
      </c>
    </row>
    <row r="83" spans="2:86" s="23" customFormat="1">
      <c r="B83" s="1502" t="s">
        <v>1818</v>
      </c>
      <c r="C83" s="1497"/>
      <c r="D83" s="518" t="s">
        <v>2005</v>
      </c>
      <c r="E83" s="711" t="s">
        <v>19</v>
      </c>
      <c r="F83" s="519" t="s">
        <v>20</v>
      </c>
      <c r="G83" s="519" t="s">
        <v>21</v>
      </c>
      <c r="H83" s="519" t="s">
        <v>17</v>
      </c>
      <c r="I83" s="530"/>
      <c r="J83" s="530">
        <v>0</v>
      </c>
      <c r="K83" s="530"/>
      <c r="L83" s="531"/>
      <c r="M83" s="530">
        <v>54407342</v>
      </c>
      <c r="N83" s="766">
        <v>31041486</v>
      </c>
      <c r="O83" s="776">
        <v>0</v>
      </c>
      <c r="P83" s="514">
        <v>0</v>
      </c>
      <c r="Q83" s="514">
        <v>0</v>
      </c>
      <c r="R83" s="514">
        <v>0</v>
      </c>
      <c r="S83" s="514">
        <v>0</v>
      </c>
      <c r="T83" s="712">
        <v>-1</v>
      </c>
      <c r="U83" s="514"/>
      <c r="V83" s="520">
        <v>0</v>
      </c>
      <c r="W83" s="713">
        <v>0</v>
      </c>
      <c r="X83" s="713">
        <v>0</v>
      </c>
      <c r="Y83" s="713">
        <v>0</v>
      </c>
      <c r="Z83" s="713">
        <v>0</v>
      </c>
      <c r="AA83" s="713">
        <v>0</v>
      </c>
      <c r="AB83" s="713">
        <v>0</v>
      </c>
      <c r="AC83" s="713">
        <v>0</v>
      </c>
      <c r="AD83" s="713">
        <v>0</v>
      </c>
      <c r="AE83" s="713">
        <v>0</v>
      </c>
      <c r="AF83" s="543">
        <v>0</v>
      </c>
      <c r="AG83" s="776">
        <v>0</v>
      </c>
      <c r="AH83" s="514">
        <v>0</v>
      </c>
      <c r="AI83" s="514">
        <v>0</v>
      </c>
      <c r="AJ83" s="514">
        <v>0</v>
      </c>
      <c r="AK83" s="514">
        <v>0</v>
      </c>
      <c r="AL83" s="712" t="s">
        <v>673</v>
      </c>
      <c r="AM83" s="514"/>
      <c r="AN83" s="520">
        <v>0</v>
      </c>
      <c r="AO83" s="713">
        <v>0</v>
      </c>
      <c r="AP83" s="713">
        <v>0</v>
      </c>
      <c r="AQ83" s="713">
        <v>0</v>
      </c>
      <c r="AR83" s="713">
        <v>0</v>
      </c>
      <c r="AS83" s="713">
        <v>0</v>
      </c>
      <c r="AT83" s="713">
        <v>0</v>
      </c>
      <c r="AU83" s="713">
        <v>0</v>
      </c>
      <c r="AV83" s="713">
        <v>0</v>
      </c>
      <c r="AW83" s="713">
        <v>0</v>
      </c>
      <c r="AX83" s="543">
        <v>0</v>
      </c>
      <c r="AY83" s="776">
        <v>1254063</v>
      </c>
      <c r="AZ83" s="514">
        <v>752438</v>
      </c>
      <c r="BA83" s="514">
        <v>10534129</v>
      </c>
      <c r="BB83" s="514">
        <v>4013709</v>
      </c>
      <c r="BC83" s="514">
        <v>16554339</v>
      </c>
      <c r="BD83" s="712" t="s">
        <v>673</v>
      </c>
      <c r="BE83" s="514"/>
      <c r="BF83" s="520">
        <v>16554339</v>
      </c>
      <c r="BG83" s="713">
        <v>48164505.6096</v>
      </c>
      <c r="BH83" s="713">
        <v>11702.8670795038</v>
      </c>
      <c r="BI83" s="713">
        <v>0</v>
      </c>
      <c r="BJ83" s="713">
        <v>8024.4931600050504</v>
      </c>
      <c r="BK83" s="713">
        <v>0</v>
      </c>
      <c r="BL83" s="713">
        <v>299406759.824224</v>
      </c>
      <c r="BM83" s="713">
        <v>0</v>
      </c>
      <c r="BN83" s="713">
        <v>53165.804086094802</v>
      </c>
      <c r="BO83" s="713">
        <v>0</v>
      </c>
      <c r="BP83" s="543">
        <v>0</v>
      </c>
      <c r="BQ83" s="776">
        <v>3377671</v>
      </c>
      <c r="BR83" s="514">
        <v>2026602</v>
      </c>
      <c r="BS83" s="514">
        <v>28372432</v>
      </c>
      <c r="BT83" s="514">
        <v>10810451</v>
      </c>
      <c r="BU83" s="514">
        <v>44587156</v>
      </c>
      <c r="BV83" s="712">
        <v>1.6933818378371979</v>
      </c>
      <c r="BW83" s="514"/>
      <c r="BX83" s="520">
        <v>44587156</v>
      </c>
      <c r="BY83" s="713">
        <v>129725411.616</v>
      </c>
      <c r="BZ83" s="713">
        <v>31520.291338220799</v>
      </c>
      <c r="CA83" s="713">
        <v>0</v>
      </c>
      <c r="CB83" s="713">
        <v>22816.319998525702</v>
      </c>
      <c r="CC83" s="713">
        <v>0</v>
      </c>
      <c r="CD83" s="713">
        <v>825771579.53603697</v>
      </c>
      <c r="CE83" s="713">
        <v>0</v>
      </c>
      <c r="CF83" s="713">
        <v>150927.60470513799</v>
      </c>
      <c r="CG83" s="713">
        <v>0</v>
      </c>
      <c r="CH83" s="543">
        <v>0</v>
      </c>
    </row>
    <row r="84" spans="2:86" s="23" customFormat="1">
      <c r="B84" s="1502" t="s">
        <v>1818</v>
      </c>
      <c r="C84" s="1497"/>
      <c r="D84" s="518" t="s">
        <v>2099</v>
      </c>
      <c r="E84" s="711" t="s">
        <v>19</v>
      </c>
      <c r="F84" s="519" t="s">
        <v>15</v>
      </c>
      <c r="G84" s="519" t="s">
        <v>21</v>
      </c>
      <c r="H84" s="519" t="s">
        <v>17</v>
      </c>
      <c r="I84" s="530"/>
      <c r="J84" s="530">
        <v>0</v>
      </c>
      <c r="K84" s="530"/>
      <c r="L84" s="531"/>
      <c r="M84" s="530">
        <v>3544706</v>
      </c>
      <c r="N84" s="766">
        <v>1685067</v>
      </c>
      <c r="O84" s="776">
        <v>0</v>
      </c>
      <c r="P84" s="514">
        <v>0</v>
      </c>
      <c r="Q84" s="514">
        <v>0</v>
      </c>
      <c r="R84" s="514">
        <v>0</v>
      </c>
      <c r="S84" s="514">
        <v>0</v>
      </c>
      <c r="T84" s="712">
        <v>-1</v>
      </c>
      <c r="U84" s="514"/>
      <c r="V84" s="520">
        <v>0</v>
      </c>
      <c r="W84" s="713">
        <v>0</v>
      </c>
      <c r="X84" s="713">
        <v>0</v>
      </c>
      <c r="Y84" s="713">
        <v>0</v>
      </c>
      <c r="Z84" s="713">
        <v>0</v>
      </c>
      <c r="AA84" s="713">
        <v>0</v>
      </c>
      <c r="AB84" s="713">
        <v>0</v>
      </c>
      <c r="AC84" s="713">
        <v>0</v>
      </c>
      <c r="AD84" s="713">
        <v>0</v>
      </c>
      <c r="AE84" s="713">
        <v>0</v>
      </c>
      <c r="AF84" s="543">
        <v>0</v>
      </c>
      <c r="AG84" s="776">
        <v>35651</v>
      </c>
      <c r="AH84" s="514">
        <v>0</v>
      </c>
      <c r="AI84" s="514">
        <v>0</v>
      </c>
      <c r="AJ84" s="514">
        <v>0</v>
      </c>
      <c r="AK84" s="514">
        <v>35651</v>
      </c>
      <c r="AL84" s="712" t="s">
        <v>673</v>
      </c>
      <c r="AM84" s="514"/>
      <c r="AN84" s="520">
        <v>35651</v>
      </c>
      <c r="AO84" s="713">
        <v>0</v>
      </c>
      <c r="AP84" s="713">
        <v>0</v>
      </c>
      <c r="AQ84" s="713">
        <v>0</v>
      </c>
      <c r="AR84" s="713">
        <v>0</v>
      </c>
      <c r="AS84" s="713">
        <v>0</v>
      </c>
      <c r="AT84" s="713">
        <v>0</v>
      </c>
      <c r="AU84" s="713">
        <v>0</v>
      </c>
      <c r="AV84" s="713">
        <v>0</v>
      </c>
      <c r="AW84" s="713">
        <v>0</v>
      </c>
      <c r="AX84" s="543">
        <v>0</v>
      </c>
      <c r="AY84" s="776">
        <v>107382</v>
      </c>
      <c r="AZ84" s="514">
        <v>0</v>
      </c>
      <c r="BA84" s="514">
        <v>115273</v>
      </c>
      <c r="BB84" s="514">
        <v>0</v>
      </c>
      <c r="BC84" s="514">
        <v>222655</v>
      </c>
      <c r="BD84" s="712">
        <v>5.2454068609576172</v>
      </c>
      <c r="BE84" s="514"/>
      <c r="BF84" s="520">
        <v>222655</v>
      </c>
      <c r="BG84" s="713">
        <v>0</v>
      </c>
      <c r="BH84" s="713">
        <v>0</v>
      </c>
      <c r="BI84" s="713">
        <v>0</v>
      </c>
      <c r="BJ84" s="713">
        <v>0</v>
      </c>
      <c r="BK84" s="713">
        <v>0</v>
      </c>
      <c r="BL84" s="713">
        <v>0</v>
      </c>
      <c r="BM84" s="713">
        <v>0</v>
      </c>
      <c r="BN84" s="713">
        <v>0</v>
      </c>
      <c r="BO84" s="713">
        <v>0</v>
      </c>
      <c r="BP84" s="543">
        <v>0</v>
      </c>
      <c r="BQ84" s="776">
        <v>97039</v>
      </c>
      <c r="BR84" s="514">
        <v>0</v>
      </c>
      <c r="BS84" s="514">
        <v>901060</v>
      </c>
      <c r="BT84" s="514">
        <v>0</v>
      </c>
      <c r="BU84" s="514">
        <v>998099</v>
      </c>
      <c r="BV84" s="712">
        <v>3.4827154117356449</v>
      </c>
      <c r="BW84" s="514"/>
      <c r="BX84" s="520">
        <v>998099</v>
      </c>
      <c r="BY84" s="713">
        <v>0</v>
      </c>
      <c r="BZ84" s="713">
        <v>0</v>
      </c>
      <c r="CA84" s="713">
        <v>0</v>
      </c>
      <c r="CB84" s="713">
        <v>0</v>
      </c>
      <c r="CC84" s="713">
        <v>0</v>
      </c>
      <c r="CD84" s="713">
        <v>0</v>
      </c>
      <c r="CE84" s="713">
        <v>0</v>
      </c>
      <c r="CF84" s="713">
        <v>0</v>
      </c>
      <c r="CG84" s="713">
        <v>0</v>
      </c>
      <c r="CH84" s="543">
        <v>0</v>
      </c>
    </row>
    <row r="85" spans="2:86" s="23" customFormat="1" ht="12" customHeight="1">
      <c r="B85" s="1502" t="s">
        <v>1819</v>
      </c>
      <c r="C85" s="1497"/>
      <c r="D85" s="518" t="s">
        <v>2004</v>
      </c>
      <c r="E85" s="711" t="s">
        <v>19</v>
      </c>
      <c r="F85" s="519" t="s">
        <v>20</v>
      </c>
      <c r="G85" s="519" t="s">
        <v>24</v>
      </c>
      <c r="H85" s="519" t="s">
        <v>17</v>
      </c>
      <c r="I85" s="530"/>
      <c r="J85" s="530">
        <v>0</v>
      </c>
      <c r="K85" s="530"/>
      <c r="L85" s="531"/>
      <c r="M85" s="530">
        <v>2905001</v>
      </c>
      <c r="N85" s="766">
        <v>3297987</v>
      </c>
      <c r="O85" s="776">
        <v>0</v>
      </c>
      <c r="P85" s="514">
        <v>0</v>
      </c>
      <c r="Q85" s="514">
        <v>0</v>
      </c>
      <c r="R85" s="514">
        <v>0</v>
      </c>
      <c r="S85" s="514">
        <v>0</v>
      </c>
      <c r="T85" s="712">
        <v>-1</v>
      </c>
      <c r="U85" s="514"/>
      <c r="V85" s="520">
        <v>0</v>
      </c>
      <c r="W85" s="713">
        <v>0</v>
      </c>
      <c r="X85" s="713">
        <v>0</v>
      </c>
      <c r="Y85" s="713">
        <v>0</v>
      </c>
      <c r="Z85" s="713">
        <v>0</v>
      </c>
      <c r="AA85" s="713">
        <v>0</v>
      </c>
      <c r="AB85" s="713">
        <v>0</v>
      </c>
      <c r="AC85" s="713">
        <v>0</v>
      </c>
      <c r="AD85" s="713">
        <v>0</v>
      </c>
      <c r="AE85" s="713">
        <v>0</v>
      </c>
      <c r="AF85" s="543">
        <v>0</v>
      </c>
      <c r="AG85" s="776">
        <v>0</v>
      </c>
      <c r="AH85" s="514">
        <v>0</v>
      </c>
      <c r="AI85" s="514">
        <v>0</v>
      </c>
      <c r="AJ85" s="514">
        <v>0</v>
      </c>
      <c r="AK85" s="514">
        <v>0</v>
      </c>
      <c r="AL85" s="712" t="s">
        <v>673</v>
      </c>
      <c r="AM85" s="514"/>
      <c r="AN85" s="520">
        <v>0</v>
      </c>
      <c r="AO85" s="713">
        <v>0</v>
      </c>
      <c r="AP85" s="713">
        <v>0</v>
      </c>
      <c r="AQ85" s="713">
        <v>0</v>
      </c>
      <c r="AR85" s="713">
        <v>0</v>
      </c>
      <c r="AS85" s="713">
        <v>0</v>
      </c>
      <c r="AT85" s="713">
        <v>0</v>
      </c>
      <c r="AU85" s="713">
        <v>0</v>
      </c>
      <c r="AV85" s="713">
        <v>0</v>
      </c>
      <c r="AW85" s="713">
        <v>0</v>
      </c>
      <c r="AX85" s="543">
        <v>0</v>
      </c>
      <c r="AY85" s="776">
        <v>565594</v>
      </c>
      <c r="AZ85" s="514">
        <v>339357</v>
      </c>
      <c r="BA85" s="514">
        <v>4750993</v>
      </c>
      <c r="BB85" s="514">
        <v>1810221</v>
      </c>
      <c r="BC85" s="514">
        <v>7466165</v>
      </c>
      <c r="BD85" s="712" t="s">
        <v>673</v>
      </c>
      <c r="BE85" s="514"/>
      <c r="BF85" s="520">
        <v>7466165</v>
      </c>
      <c r="BG85" s="713">
        <v>21722652.698399998</v>
      </c>
      <c r="BH85" s="713">
        <v>5278.10498469914</v>
      </c>
      <c r="BI85" s="713">
        <v>0</v>
      </c>
      <c r="BJ85" s="713">
        <v>3401.7674125694398</v>
      </c>
      <c r="BK85" s="713">
        <v>0</v>
      </c>
      <c r="BL85" s="713">
        <v>229768280.165759</v>
      </c>
      <c r="BM85" s="713">
        <v>0</v>
      </c>
      <c r="BN85" s="713">
        <v>39060.443597387297</v>
      </c>
      <c r="BO85" s="713">
        <v>0</v>
      </c>
      <c r="BP85" s="543">
        <v>0</v>
      </c>
      <c r="BQ85" s="776">
        <v>1523362</v>
      </c>
      <c r="BR85" s="514">
        <v>914017</v>
      </c>
      <c r="BS85" s="514">
        <v>12796238</v>
      </c>
      <c r="BT85" s="514">
        <v>4875617</v>
      </c>
      <c r="BU85" s="514">
        <v>20109234</v>
      </c>
      <c r="BV85" s="712">
        <v>1.6933819437422024</v>
      </c>
      <c r="BW85" s="514"/>
      <c r="BX85" s="520">
        <v>20109234</v>
      </c>
      <c r="BY85" s="713">
        <v>58507401.384000003</v>
      </c>
      <c r="BZ85" s="713">
        <v>14215.952866080201</v>
      </c>
      <c r="CA85" s="713">
        <v>0</v>
      </c>
      <c r="CB85" s="713">
        <v>9718.0793698824</v>
      </c>
      <c r="CC85" s="713">
        <v>0</v>
      </c>
      <c r="CD85" s="713">
        <v>633544780.60580206</v>
      </c>
      <c r="CE85" s="713">
        <v>0</v>
      </c>
      <c r="CF85" s="713">
        <v>110422.29365807799</v>
      </c>
      <c r="CG85" s="713">
        <v>0</v>
      </c>
      <c r="CH85" s="543">
        <v>0</v>
      </c>
    </row>
    <row r="86" spans="2:86" s="23" customFormat="1" ht="12" customHeight="1">
      <c r="B86" s="1502" t="s">
        <v>1819</v>
      </c>
      <c r="C86" s="1497"/>
      <c r="D86" s="518" t="s">
        <v>2077</v>
      </c>
      <c r="E86" s="711" t="s">
        <v>19</v>
      </c>
      <c r="F86" s="519" t="s">
        <v>15</v>
      </c>
      <c r="G86" s="519" t="s">
        <v>24</v>
      </c>
      <c r="H86" s="519" t="s">
        <v>17</v>
      </c>
      <c r="I86" s="530"/>
      <c r="J86" s="530">
        <v>0</v>
      </c>
      <c r="K86" s="530"/>
      <c r="L86" s="531"/>
      <c r="M86" s="530">
        <v>5004454</v>
      </c>
      <c r="N86" s="766">
        <v>5421653</v>
      </c>
      <c r="O86" s="776">
        <v>0</v>
      </c>
      <c r="P86" s="514">
        <v>0</v>
      </c>
      <c r="Q86" s="514">
        <v>0</v>
      </c>
      <c r="R86" s="514">
        <v>0</v>
      </c>
      <c r="S86" s="514">
        <v>0</v>
      </c>
      <c r="T86" s="712">
        <v>-1</v>
      </c>
      <c r="U86" s="514"/>
      <c r="V86" s="520">
        <v>0</v>
      </c>
      <c r="W86" s="713">
        <v>0</v>
      </c>
      <c r="X86" s="713">
        <v>0</v>
      </c>
      <c r="Y86" s="713">
        <v>0</v>
      </c>
      <c r="Z86" s="713">
        <v>0</v>
      </c>
      <c r="AA86" s="713">
        <v>0</v>
      </c>
      <c r="AB86" s="713">
        <v>0</v>
      </c>
      <c r="AC86" s="713">
        <v>0</v>
      </c>
      <c r="AD86" s="713">
        <v>0</v>
      </c>
      <c r="AE86" s="713">
        <v>0</v>
      </c>
      <c r="AF86" s="543">
        <v>0</v>
      </c>
      <c r="AG86" s="776">
        <v>0</v>
      </c>
      <c r="AH86" s="514">
        <v>0</v>
      </c>
      <c r="AI86" s="514">
        <v>0</v>
      </c>
      <c r="AJ86" s="514">
        <v>0</v>
      </c>
      <c r="AK86" s="514">
        <v>0</v>
      </c>
      <c r="AL86" s="712" t="s">
        <v>673</v>
      </c>
      <c r="AM86" s="514"/>
      <c r="AN86" s="520">
        <v>0</v>
      </c>
      <c r="AO86" s="713">
        <v>0</v>
      </c>
      <c r="AP86" s="713">
        <v>0</v>
      </c>
      <c r="AQ86" s="713">
        <v>0</v>
      </c>
      <c r="AR86" s="713">
        <v>0</v>
      </c>
      <c r="AS86" s="713">
        <v>0</v>
      </c>
      <c r="AT86" s="713">
        <v>0</v>
      </c>
      <c r="AU86" s="713">
        <v>0</v>
      </c>
      <c r="AV86" s="713">
        <v>0</v>
      </c>
      <c r="AW86" s="713">
        <v>0</v>
      </c>
      <c r="AX86" s="543">
        <v>0</v>
      </c>
      <c r="AY86" s="776">
        <v>0</v>
      </c>
      <c r="AZ86" s="514">
        <v>0</v>
      </c>
      <c r="BA86" s="514">
        <v>0</v>
      </c>
      <c r="BB86" s="514">
        <v>0</v>
      </c>
      <c r="BC86" s="514">
        <v>0</v>
      </c>
      <c r="BD86" s="712" t="s">
        <v>673</v>
      </c>
      <c r="BE86" s="514"/>
      <c r="BF86" s="520">
        <v>0</v>
      </c>
      <c r="BG86" s="713">
        <v>0</v>
      </c>
      <c r="BH86" s="713">
        <v>0</v>
      </c>
      <c r="BI86" s="713">
        <v>0</v>
      </c>
      <c r="BJ86" s="713">
        <v>0</v>
      </c>
      <c r="BK86" s="713">
        <v>0</v>
      </c>
      <c r="BL86" s="713">
        <v>0</v>
      </c>
      <c r="BM86" s="713">
        <v>0</v>
      </c>
      <c r="BN86" s="713">
        <v>0</v>
      </c>
      <c r="BO86" s="713">
        <v>0</v>
      </c>
      <c r="BP86" s="543">
        <v>0</v>
      </c>
      <c r="BQ86" s="776">
        <v>134862</v>
      </c>
      <c r="BR86" s="514">
        <v>0</v>
      </c>
      <c r="BS86" s="514">
        <v>321973</v>
      </c>
      <c r="BT86" s="514">
        <v>0</v>
      </c>
      <c r="BU86" s="514">
        <v>456835</v>
      </c>
      <c r="BV86" s="712" t="s">
        <v>673</v>
      </c>
      <c r="BW86" s="514"/>
      <c r="BX86" s="520">
        <v>456835</v>
      </c>
      <c r="BY86" s="713">
        <v>0</v>
      </c>
      <c r="BZ86" s="713">
        <v>0</v>
      </c>
      <c r="CA86" s="713">
        <v>0</v>
      </c>
      <c r="CB86" s="713">
        <v>0</v>
      </c>
      <c r="CC86" s="713">
        <v>0</v>
      </c>
      <c r="CD86" s="713">
        <v>0</v>
      </c>
      <c r="CE86" s="713">
        <v>0</v>
      </c>
      <c r="CF86" s="713">
        <v>0</v>
      </c>
      <c r="CG86" s="713">
        <v>0</v>
      </c>
      <c r="CH86" s="543">
        <v>0</v>
      </c>
    </row>
    <row r="87" spans="2:86" s="23" customFormat="1">
      <c r="B87" s="1502" t="s">
        <v>1820</v>
      </c>
      <c r="C87" s="1497"/>
      <c r="D87" s="536" t="s">
        <v>2084</v>
      </c>
      <c r="E87" s="711" t="s">
        <v>19</v>
      </c>
      <c r="F87" s="519" t="s">
        <v>20</v>
      </c>
      <c r="G87" s="519" t="s">
        <v>29</v>
      </c>
      <c r="H87" s="519" t="s">
        <v>17</v>
      </c>
      <c r="I87" s="530"/>
      <c r="J87" s="530">
        <v>0</v>
      </c>
      <c r="K87" s="530"/>
      <c r="L87" s="531"/>
      <c r="M87" s="530">
        <v>5181133</v>
      </c>
      <c r="N87" s="766">
        <v>6217330</v>
      </c>
      <c r="O87" s="776">
        <v>486263</v>
      </c>
      <c r="P87" s="514">
        <v>291758</v>
      </c>
      <c r="Q87" s="514">
        <v>4084611</v>
      </c>
      <c r="R87" s="514">
        <v>1693235</v>
      </c>
      <c r="S87" s="514">
        <v>6555867</v>
      </c>
      <c r="T87" s="712">
        <v>5.445054388298514E-2</v>
      </c>
      <c r="U87" s="514"/>
      <c r="V87" s="520">
        <v>6555867</v>
      </c>
      <c r="W87" s="713">
        <v>20318825.001600001</v>
      </c>
      <c r="X87" s="713">
        <v>2458.5778251935999</v>
      </c>
      <c r="Y87" s="713">
        <v>0</v>
      </c>
      <c r="Z87" s="713">
        <v>2007.49991015808</v>
      </c>
      <c r="AA87" s="713">
        <v>0</v>
      </c>
      <c r="AB87" s="713">
        <v>448570955.04017401</v>
      </c>
      <c r="AC87" s="713">
        <v>0</v>
      </c>
      <c r="AD87" s="713">
        <v>58804.755567586602</v>
      </c>
      <c r="AE87" s="713">
        <v>0</v>
      </c>
      <c r="AF87" s="543">
        <v>0</v>
      </c>
      <c r="AG87" s="776">
        <v>360870</v>
      </c>
      <c r="AH87" s="514">
        <v>216522</v>
      </c>
      <c r="AI87" s="514">
        <v>3031304</v>
      </c>
      <c r="AJ87" s="514">
        <v>1130219</v>
      </c>
      <c r="AK87" s="514">
        <v>4738915</v>
      </c>
      <c r="AL87" s="712">
        <v>-0.27714900256518321</v>
      </c>
      <c r="AM87" s="514"/>
      <c r="AN87" s="520">
        <v>4738915</v>
      </c>
      <c r="AO87" s="713">
        <v>13562623.000800001</v>
      </c>
      <c r="AP87" s="713">
        <v>1654.6400060976</v>
      </c>
      <c r="AQ87" s="713">
        <v>0</v>
      </c>
      <c r="AR87" s="713">
        <v>1528.50761219016</v>
      </c>
      <c r="AS87" s="713">
        <v>0</v>
      </c>
      <c r="AT87" s="713">
        <v>352158019.44982803</v>
      </c>
      <c r="AU87" s="713">
        <v>0</v>
      </c>
      <c r="AV87" s="713">
        <v>46590.322532348197</v>
      </c>
      <c r="AW87" s="713">
        <v>0</v>
      </c>
      <c r="AX87" s="543">
        <v>0</v>
      </c>
      <c r="AY87" s="776">
        <v>347409</v>
      </c>
      <c r="AZ87" s="514">
        <v>208446</v>
      </c>
      <c r="BA87" s="514">
        <v>2918239</v>
      </c>
      <c r="BB87" s="514">
        <v>1111906</v>
      </c>
      <c r="BC87" s="514">
        <v>4586000</v>
      </c>
      <c r="BD87" s="712">
        <v>-3.2267934748776886E-2</v>
      </c>
      <c r="BE87" s="514"/>
      <c r="BF87" s="520">
        <v>4586000</v>
      </c>
      <c r="BG87" s="713">
        <v>13342874.7456</v>
      </c>
      <c r="BH87" s="713">
        <v>3242.0116770616501</v>
      </c>
      <c r="BI87" s="713">
        <v>0</v>
      </c>
      <c r="BJ87" s="713">
        <v>1527.7591583712001</v>
      </c>
      <c r="BK87" s="713">
        <v>0</v>
      </c>
      <c r="BL87" s="713">
        <v>197667016.66937</v>
      </c>
      <c r="BM87" s="713">
        <v>0</v>
      </c>
      <c r="BN87" s="713">
        <v>24861.928879348899</v>
      </c>
      <c r="BO87" s="713">
        <v>0</v>
      </c>
      <c r="BP87" s="543">
        <v>0</v>
      </c>
      <c r="BQ87" s="776">
        <v>935706</v>
      </c>
      <c r="BR87" s="514">
        <v>561424</v>
      </c>
      <c r="BS87" s="514">
        <v>7859934</v>
      </c>
      <c r="BT87" s="514">
        <v>2994788</v>
      </c>
      <c r="BU87" s="514">
        <v>12351852</v>
      </c>
      <c r="BV87" s="712">
        <v>1.6933824683820322</v>
      </c>
      <c r="BW87" s="514"/>
      <c r="BX87" s="520">
        <v>12351852</v>
      </c>
      <c r="BY87" s="713">
        <v>35937458.4384</v>
      </c>
      <c r="BZ87" s="713">
        <v>8731.9758389871204</v>
      </c>
      <c r="CA87" s="713">
        <v>0</v>
      </c>
      <c r="CB87" s="713">
        <v>4513.7447798630401</v>
      </c>
      <c r="CC87" s="713">
        <v>0</v>
      </c>
      <c r="CD87" s="713">
        <v>555380859.03125405</v>
      </c>
      <c r="CE87" s="713">
        <v>0</v>
      </c>
      <c r="CF87" s="713">
        <v>71375.572372759707</v>
      </c>
      <c r="CG87" s="713">
        <v>0</v>
      </c>
      <c r="CH87" s="543">
        <v>0</v>
      </c>
    </row>
    <row r="88" spans="2:86" s="23" customFormat="1">
      <c r="B88" s="1502" t="s">
        <v>1820</v>
      </c>
      <c r="C88" s="1497"/>
      <c r="D88" s="536" t="s">
        <v>2085</v>
      </c>
      <c r="E88" s="711" t="s">
        <v>19</v>
      </c>
      <c r="F88" s="519" t="s">
        <v>15</v>
      </c>
      <c r="G88" s="519" t="s">
        <v>29</v>
      </c>
      <c r="H88" s="519" t="s">
        <v>17</v>
      </c>
      <c r="I88" s="530"/>
      <c r="J88" s="530">
        <v>0</v>
      </c>
      <c r="K88" s="530"/>
      <c r="L88" s="531"/>
      <c r="M88" s="530">
        <v>310868</v>
      </c>
      <c r="N88" s="766">
        <v>373071</v>
      </c>
      <c r="O88" s="776">
        <v>69348</v>
      </c>
      <c r="P88" s="514">
        <v>0</v>
      </c>
      <c r="Q88" s="514">
        <v>169785</v>
      </c>
      <c r="R88" s="514">
        <v>0</v>
      </c>
      <c r="S88" s="514">
        <v>239133</v>
      </c>
      <c r="T88" s="712">
        <v>-0.35901477198710163</v>
      </c>
      <c r="U88" s="514"/>
      <c r="V88" s="520">
        <v>239133</v>
      </c>
      <c r="W88" s="713">
        <v>0</v>
      </c>
      <c r="X88" s="713">
        <v>0</v>
      </c>
      <c r="Y88" s="713">
        <v>0</v>
      </c>
      <c r="Z88" s="713">
        <v>0</v>
      </c>
      <c r="AA88" s="713">
        <v>0</v>
      </c>
      <c r="AB88" s="713">
        <v>0</v>
      </c>
      <c r="AC88" s="713">
        <v>0</v>
      </c>
      <c r="AD88" s="713">
        <v>0</v>
      </c>
      <c r="AE88" s="713">
        <v>0</v>
      </c>
      <c r="AF88" s="543">
        <v>0</v>
      </c>
      <c r="AG88" s="776">
        <v>57168</v>
      </c>
      <c r="AH88" s="514">
        <v>0</v>
      </c>
      <c r="AI88" s="514">
        <v>168788</v>
      </c>
      <c r="AJ88" s="514">
        <v>0</v>
      </c>
      <c r="AK88" s="514">
        <v>225956</v>
      </c>
      <c r="AL88" s="712">
        <v>-5.5103227074473203E-2</v>
      </c>
      <c r="AM88" s="514"/>
      <c r="AN88" s="520">
        <v>225956</v>
      </c>
      <c r="AO88" s="713">
        <v>0</v>
      </c>
      <c r="AP88" s="713">
        <v>0</v>
      </c>
      <c r="AQ88" s="713">
        <v>0</v>
      </c>
      <c r="AR88" s="713">
        <v>0</v>
      </c>
      <c r="AS88" s="713">
        <v>0</v>
      </c>
      <c r="AT88" s="713">
        <v>0</v>
      </c>
      <c r="AU88" s="713">
        <v>0</v>
      </c>
      <c r="AV88" s="713">
        <v>0</v>
      </c>
      <c r="AW88" s="713">
        <v>0</v>
      </c>
      <c r="AX88" s="543">
        <v>0</v>
      </c>
      <c r="AY88" s="776">
        <v>63316</v>
      </c>
      <c r="AZ88" s="514">
        <v>0</v>
      </c>
      <c r="BA88" s="514">
        <v>180124</v>
      </c>
      <c r="BB88" s="514">
        <v>0</v>
      </c>
      <c r="BC88" s="514">
        <v>243440</v>
      </c>
      <c r="BD88" s="712">
        <v>7.7377896581635366E-2</v>
      </c>
      <c r="BE88" s="514"/>
      <c r="BF88" s="520">
        <v>243440</v>
      </c>
      <c r="BG88" s="713">
        <v>0</v>
      </c>
      <c r="BH88" s="713">
        <v>0</v>
      </c>
      <c r="BI88" s="713">
        <v>0</v>
      </c>
      <c r="BJ88" s="713">
        <v>0</v>
      </c>
      <c r="BK88" s="713">
        <v>0</v>
      </c>
      <c r="BL88" s="713">
        <v>0</v>
      </c>
      <c r="BM88" s="713">
        <v>0</v>
      </c>
      <c r="BN88" s="713">
        <v>0</v>
      </c>
      <c r="BO88" s="713">
        <v>0</v>
      </c>
      <c r="BP88" s="543">
        <v>0</v>
      </c>
      <c r="BQ88" s="776">
        <v>97039</v>
      </c>
      <c r="BR88" s="514">
        <v>0</v>
      </c>
      <c r="BS88" s="514">
        <v>185530</v>
      </c>
      <c r="BT88" s="514">
        <v>0</v>
      </c>
      <c r="BU88" s="514">
        <v>282569</v>
      </c>
      <c r="BV88" s="712">
        <v>0.16073365100230036</v>
      </c>
      <c r="BW88" s="514"/>
      <c r="BX88" s="520">
        <v>282569</v>
      </c>
      <c r="BY88" s="713">
        <v>0</v>
      </c>
      <c r="BZ88" s="713">
        <v>0</v>
      </c>
      <c r="CA88" s="713">
        <v>0</v>
      </c>
      <c r="CB88" s="713">
        <v>0</v>
      </c>
      <c r="CC88" s="713">
        <v>0</v>
      </c>
      <c r="CD88" s="713">
        <v>0</v>
      </c>
      <c r="CE88" s="713">
        <v>0</v>
      </c>
      <c r="CF88" s="713">
        <v>0</v>
      </c>
      <c r="CG88" s="713">
        <v>0</v>
      </c>
      <c r="CH88" s="543">
        <v>0</v>
      </c>
    </row>
    <row r="89" spans="2:86" s="23" customFormat="1">
      <c r="B89" s="1502" t="s">
        <v>1821</v>
      </c>
      <c r="C89" s="1497"/>
      <c r="D89" s="518" t="s">
        <v>2006</v>
      </c>
      <c r="E89" s="711" t="s">
        <v>19</v>
      </c>
      <c r="F89" s="519" t="s">
        <v>20</v>
      </c>
      <c r="G89" s="519" t="s">
        <v>26</v>
      </c>
      <c r="H89" s="519" t="s">
        <v>17</v>
      </c>
      <c r="I89" s="532"/>
      <c r="J89" s="530">
        <v>0</v>
      </c>
      <c r="K89" s="532"/>
      <c r="L89" s="531"/>
      <c r="M89" s="530">
        <v>5181132</v>
      </c>
      <c r="N89" s="766">
        <v>6217359</v>
      </c>
      <c r="O89" s="776">
        <v>244433</v>
      </c>
      <c r="P89" s="514">
        <v>146660</v>
      </c>
      <c r="Q89" s="514">
        <v>2053234</v>
      </c>
      <c r="R89" s="514">
        <v>555529</v>
      </c>
      <c r="S89" s="514">
        <v>2999856</v>
      </c>
      <c r="T89" s="712">
        <v>-0.51750317136263158</v>
      </c>
      <c r="U89" s="514"/>
      <c r="V89" s="520">
        <v>2999856</v>
      </c>
      <c r="W89" s="713">
        <v>6666343.9999200003</v>
      </c>
      <c r="X89" s="713">
        <v>1294.44401252847</v>
      </c>
      <c r="Y89" s="713">
        <v>0</v>
      </c>
      <c r="Z89" s="713">
        <v>971.95295518833598</v>
      </c>
      <c r="AA89" s="713">
        <v>0</v>
      </c>
      <c r="AB89" s="713">
        <v>110364742.953235</v>
      </c>
      <c r="AC89" s="713">
        <v>0</v>
      </c>
      <c r="AD89" s="713">
        <v>19978.157668526801</v>
      </c>
      <c r="AE89" s="713">
        <v>0</v>
      </c>
      <c r="AF89" s="543">
        <v>0</v>
      </c>
      <c r="AG89" s="776">
        <v>244444</v>
      </c>
      <c r="AH89" s="514">
        <v>146667</v>
      </c>
      <c r="AI89" s="514">
        <v>2053333</v>
      </c>
      <c r="AJ89" s="514">
        <v>555555</v>
      </c>
      <c r="AK89" s="514">
        <v>2999999</v>
      </c>
      <c r="AL89" s="712">
        <v>4.7668954776495941E-5</v>
      </c>
      <c r="AM89" s="514"/>
      <c r="AN89" s="520">
        <v>2999999</v>
      </c>
      <c r="AO89" s="713">
        <v>6666665.99976</v>
      </c>
      <c r="AP89" s="713">
        <v>1309.7198689808499</v>
      </c>
      <c r="AQ89" s="713">
        <v>0</v>
      </c>
      <c r="AR89" s="713">
        <v>1068.6665597615299</v>
      </c>
      <c r="AS89" s="713">
        <v>0</v>
      </c>
      <c r="AT89" s="713">
        <v>104040538.9922</v>
      </c>
      <c r="AU89" s="713">
        <v>0</v>
      </c>
      <c r="AV89" s="713">
        <v>19078.594564253501</v>
      </c>
      <c r="AW89" s="713">
        <v>0</v>
      </c>
      <c r="AX89" s="543">
        <v>0</v>
      </c>
      <c r="AY89" s="776">
        <v>302693</v>
      </c>
      <c r="AZ89" s="514">
        <v>181616</v>
      </c>
      <c r="BA89" s="514">
        <v>2542623</v>
      </c>
      <c r="BB89" s="514">
        <v>968789</v>
      </c>
      <c r="BC89" s="514">
        <v>3995721</v>
      </c>
      <c r="BD89" s="712">
        <v>0.33190744396914801</v>
      </c>
      <c r="BE89" s="514"/>
      <c r="BF89" s="520">
        <v>3995721</v>
      </c>
      <c r="BG89" s="713">
        <v>11625466.240800001</v>
      </c>
      <c r="BH89" s="713">
        <v>2824.7209107908602</v>
      </c>
      <c r="BI89" s="713">
        <v>0</v>
      </c>
      <c r="BJ89" s="713">
        <v>1905.41391686712</v>
      </c>
      <c r="BK89" s="713">
        <v>0</v>
      </c>
      <c r="BL89" s="713">
        <v>113921591.75328</v>
      </c>
      <c r="BM89" s="713">
        <v>0</v>
      </c>
      <c r="BN89" s="713">
        <v>19990.3318446208</v>
      </c>
      <c r="BO89" s="713">
        <v>0</v>
      </c>
      <c r="BP89" s="543">
        <v>0</v>
      </c>
      <c r="BQ89" s="776">
        <v>815268</v>
      </c>
      <c r="BR89" s="514">
        <v>489161</v>
      </c>
      <c r="BS89" s="514">
        <v>6848254</v>
      </c>
      <c r="BT89" s="514">
        <v>2609318</v>
      </c>
      <c r="BU89" s="514">
        <v>10762001</v>
      </c>
      <c r="BV89" s="712">
        <v>1.6933814948541202</v>
      </c>
      <c r="BW89" s="514"/>
      <c r="BX89" s="520">
        <v>10762001</v>
      </c>
      <c r="BY89" s="713">
        <v>31311821.3112</v>
      </c>
      <c r="BZ89" s="713">
        <v>7608.05240673144</v>
      </c>
      <c r="CA89" s="713">
        <v>0</v>
      </c>
      <c r="CB89" s="713">
        <v>5463.9128188043996</v>
      </c>
      <c r="CC89" s="713">
        <v>0</v>
      </c>
      <c r="CD89" s="713">
        <v>319832061.89949</v>
      </c>
      <c r="CE89" s="713">
        <v>0</v>
      </c>
      <c r="CF89" s="713">
        <v>57845.6206062438</v>
      </c>
      <c r="CG89" s="713">
        <v>0</v>
      </c>
      <c r="CH89" s="543">
        <v>0</v>
      </c>
    </row>
    <row r="90" spans="2:86" s="23" customFormat="1">
      <c r="B90" s="1502" t="s">
        <v>1821</v>
      </c>
      <c r="C90" s="1497"/>
      <c r="D90" s="518" t="s">
        <v>2070</v>
      </c>
      <c r="E90" s="711" t="s">
        <v>19</v>
      </c>
      <c r="F90" s="519" t="s">
        <v>15</v>
      </c>
      <c r="G90" s="519" t="s">
        <v>26</v>
      </c>
      <c r="H90" s="519" t="s">
        <v>17</v>
      </c>
      <c r="I90" s="532"/>
      <c r="J90" s="530">
        <v>0</v>
      </c>
      <c r="K90" s="532"/>
      <c r="L90" s="531"/>
      <c r="M90" s="530">
        <v>310868</v>
      </c>
      <c r="N90" s="766">
        <v>369835</v>
      </c>
      <c r="O90" s="776">
        <v>76270</v>
      </c>
      <c r="P90" s="514">
        <v>0</v>
      </c>
      <c r="Q90" s="514">
        <v>169785</v>
      </c>
      <c r="R90" s="514">
        <v>0</v>
      </c>
      <c r="S90" s="514">
        <v>246055</v>
      </c>
      <c r="T90" s="712">
        <v>-0.33468979409736777</v>
      </c>
      <c r="U90" s="514"/>
      <c r="V90" s="520">
        <v>246055</v>
      </c>
      <c r="W90" s="713">
        <v>0</v>
      </c>
      <c r="X90" s="713">
        <v>0</v>
      </c>
      <c r="Y90" s="713">
        <v>0</v>
      </c>
      <c r="Z90" s="713">
        <v>0</v>
      </c>
      <c r="AA90" s="713">
        <v>0</v>
      </c>
      <c r="AB90" s="713">
        <v>0</v>
      </c>
      <c r="AC90" s="713">
        <v>0</v>
      </c>
      <c r="AD90" s="713">
        <v>0</v>
      </c>
      <c r="AE90" s="713">
        <v>0</v>
      </c>
      <c r="AF90" s="543">
        <v>0</v>
      </c>
      <c r="AG90" s="776">
        <v>57168</v>
      </c>
      <c r="AH90" s="514">
        <v>0</v>
      </c>
      <c r="AI90" s="514">
        <v>168788</v>
      </c>
      <c r="AJ90" s="514">
        <v>0</v>
      </c>
      <c r="AK90" s="514">
        <v>225956</v>
      </c>
      <c r="AL90" s="712">
        <v>-8.1684989128446892E-2</v>
      </c>
      <c r="AM90" s="514"/>
      <c r="AN90" s="520">
        <v>225956</v>
      </c>
      <c r="AO90" s="713">
        <v>0</v>
      </c>
      <c r="AP90" s="713">
        <v>0</v>
      </c>
      <c r="AQ90" s="713">
        <v>0</v>
      </c>
      <c r="AR90" s="713">
        <v>0</v>
      </c>
      <c r="AS90" s="713">
        <v>0</v>
      </c>
      <c r="AT90" s="713">
        <v>0</v>
      </c>
      <c r="AU90" s="713">
        <v>0</v>
      </c>
      <c r="AV90" s="713">
        <v>0</v>
      </c>
      <c r="AW90" s="713">
        <v>0</v>
      </c>
      <c r="AX90" s="543">
        <v>0</v>
      </c>
      <c r="AY90" s="776">
        <v>54451</v>
      </c>
      <c r="AZ90" s="514">
        <v>0</v>
      </c>
      <c r="BA90" s="514">
        <v>180124</v>
      </c>
      <c r="BB90" s="514">
        <v>0</v>
      </c>
      <c r="BC90" s="514">
        <v>234575</v>
      </c>
      <c r="BD90" s="712">
        <v>3.8144594522827452E-2</v>
      </c>
      <c r="BE90" s="514"/>
      <c r="BF90" s="520">
        <v>234575</v>
      </c>
      <c r="BG90" s="713">
        <v>0</v>
      </c>
      <c r="BH90" s="713">
        <v>0</v>
      </c>
      <c r="BI90" s="713">
        <v>0</v>
      </c>
      <c r="BJ90" s="713">
        <v>0</v>
      </c>
      <c r="BK90" s="713">
        <v>0</v>
      </c>
      <c r="BL90" s="713">
        <v>0</v>
      </c>
      <c r="BM90" s="713">
        <v>0</v>
      </c>
      <c r="BN90" s="713">
        <v>0</v>
      </c>
      <c r="BO90" s="713">
        <v>0</v>
      </c>
      <c r="BP90" s="543">
        <v>0</v>
      </c>
      <c r="BQ90" s="776">
        <v>97039</v>
      </c>
      <c r="BR90" s="514">
        <v>0</v>
      </c>
      <c r="BS90" s="514">
        <v>185530</v>
      </c>
      <c r="BT90" s="514">
        <v>0</v>
      </c>
      <c r="BU90" s="514">
        <v>282569</v>
      </c>
      <c r="BV90" s="712">
        <v>0.2045998081637003</v>
      </c>
      <c r="BW90" s="514"/>
      <c r="BX90" s="520">
        <v>282569</v>
      </c>
      <c r="BY90" s="713">
        <v>0</v>
      </c>
      <c r="BZ90" s="713">
        <v>0</v>
      </c>
      <c r="CA90" s="713">
        <v>0</v>
      </c>
      <c r="CB90" s="713">
        <v>0</v>
      </c>
      <c r="CC90" s="713">
        <v>0</v>
      </c>
      <c r="CD90" s="713">
        <v>0</v>
      </c>
      <c r="CE90" s="713">
        <v>0</v>
      </c>
      <c r="CF90" s="713">
        <v>0</v>
      </c>
      <c r="CG90" s="713">
        <v>0</v>
      </c>
      <c r="CH90" s="543">
        <v>0</v>
      </c>
    </row>
    <row r="91" spans="2:86" s="23" customFormat="1">
      <c r="B91" s="1502" t="s">
        <v>1822</v>
      </c>
      <c r="C91" s="1497"/>
      <c r="D91" s="518" t="s">
        <v>2007</v>
      </c>
      <c r="E91" s="711" t="s">
        <v>19</v>
      </c>
      <c r="F91" s="519" t="s">
        <v>20</v>
      </c>
      <c r="G91" s="519" t="s">
        <v>16</v>
      </c>
      <c r="H91" s="519" t="s">
        <v>17</v>
      </c>
      <c r="I91" s="532"/>
      <c r="J91" s="530">
        <v>0</v>
      </c>
      <c r="K91" s="532"/>
      <c r="L91" s="531"/>
      <c r="M91" s="530">
        <v>5033060</v>
      </c>
      <c r="N91" s="766">
        <v>6567285</v>
      </c>
      <c r="O91" s="776">
        <v>248864</v>
      </c>
      <c r="P91" s="514">
        <v>502756</v>
      </c>
      <c r="Q91" s="514">
        <v>1762161</v>
      </c>
      <c r="R91" s="514">
        <v>0</v>
      </c>
      <c r="S91" s="514">
        <v>2513781</v>
      </c>
      <c r="T91" s="712">
        <v>-0.61722675352143241</v>
      </c>
      <c r="U91" s="514"/>
      <c r="V91" s="520">
        <v>2513781</v>
      </c>
      <c r="W91" s="713">
        <v>15150477.650999999</v>
      </c>
      <c r="X91" s="713">
        <v>2730.400001</v>
      </c>
      <c r="Y91" s="713">
        <v>23252.955549999999</v>
      </c>
      <c r="Z91" s="713">
        <v>3258.4866676797474</v>
      </c>
      <c r="AA91" s="713">
        <v>136.02978996749999</v>
      </c>
      <c r="AB91" s="713">
        <v>158958902.93799999</v>
      </c>
      <c r="AC91" s="713">
        <v>189663.90762000001</v>
      </c>
      <c r="AD91" s="713">
        <v>36286.327758529827</v>
      </c>
      <c r="AE91" s="713">
        <v>1109.5338595770004</v>
      </c>
      <c r="AF91" s="543">
        <v>1109.5338595770004</v>
      </c>
      <c r="AG91" s="776">
        <v>0</v>
      </c>
      <c r="AH91" s="514">
        <v>0</v>
      </c>
      <c r="AI91" s="514">
        <v>0</v>
      </c>
      <c r="AJ91" s="514">
        <v>0</v>
      </c>
      <c r="AK91" s="514">
        <v>0</v>
      </c>
      <c r="AL91" s="712">
        <v>-1</v>
      </c>
      <c r="AM91" s="514"/>
      <c r="AN91" s="520">
        <v>0</v>
      </c>
      <c r="AO91" s="713">
        <v>0</v>
      </c>
      <c r="AP91" s="713">
        <v>0</v>
      </c>
      <c r="AQ91" s="713">
        <v>0</v>
      </c>
      <c r="AR91" s="713">
        <v>0</v>
      </c>
      <c r="AS91" s="713">
        <v>0</v>
      </c>
      <c r="AT91" s="713">
        <v>0</v>
      </c>
      <c r="AU91" s="713">
        <v>0</v>
      </c>
      <c r="AV91" s="713">
        <v>0</v>
      </c>
      <c r="AW91" s="713">
        <v>0</v>
      </c>
      <c r="AX91" s="543">
        <v>0</v>
      </c>
      <c r="AY91" s="776">
        <v>0</v>
      </c>
      <c r="AZ91" s="514">
        <v>0</v>
      </c>
      <c r="BA91" s="514">
        <v>0</v>
      </c>
      <c r="BB91" s="514">
        <v>0</v>
      </c>
      <c r="BC91" s="514">
        <v>0</v>
      </c>
      <c r="BD91" s="712" t="s">
        <v>673</v>
      </c>
      <c r="BE91" s="514"/>
      <c r="BF91" s="520">
        <v>0</v>
      </c>
      <c r="BG91" s="713">
        <v>0</v>
      </c>
      <c r="BH91" s="713">
        <v>0</v>
      </c>
      <c r="BI91" s="713">
        <v>0</v>
      </c>
      <c r="BJ91" s="713">
        <v>0</v>
      </c>
      <c r="BK91" s="713">
        <v>0</v>
      </c>
      <c r="BL91" s="713">
        <v>0</v>
      </c>
      <c r="BM91" s="713">
        <v>0</v>
      </c>
      <c r="BN91" s="713">
        <v>0</v>
      </c>
      <c r="BO91" s="713">
        <v>0</v>
      </c>
      <c r="BP91" s="543">
        <v>0</v>
      </c>
      <c r="BQ91" s="776">
        <v>0</v>
      </c>
      <c r="BR91" s="514">
        <v>0</v>
      </c>
      <c r="BS91" s="514">
        <v>0</v>
      </c>
      <c r="BT91" s="514">
        <v>0</v>
      </c>
      <c r="BU91" s="514">
        <v>0</v>
      </c>
      <c r="BV91" s="712" t="s">
        <v>673</v>
      </c>
      <c r="BW91" s="514"/>
      <c r="BX91" s="520">
        <v>0</v>
      </c>
      <c r="BY91" s="713">
        <v>0</v>
      </c>
      <c r="BZ91" s="713">
        <v>0</v>
      </c>
      <c r="CA91" s="713">
        <v>0</v>
      </c>
      <c r="CB91" s="713">
        <v>0</v>
      </c>
      <c r="CC91" s="713">
        <v>0</v>
      </c>
      <c r="CD91" s="713">
        <v>0</v>
      </c>
      <c r="CE91" s="713">
        <v>0</v>
      </c>
      <c r="CF91" s="713">
        <v>0</v>
      </c>
      <c r="CG91" s="713">
        <v>0</v>
      </c>
      <c r="CH91" s="543">
        <v>0</v>
      </c>
    </row>
    <row r="92" spans="2:86" s="23" customFormat="1">
      <c r="B92" s="1502" t="s">
        <v>1822</v>
      </c>
      <c r="C92" s="1497"/>
      <c r="D92" s="518" t="s">
        <v>2067</v>
      </c>
      <c r="E92" s="711" t="s">
        <v>19</v>
      </c>
      <c r="F92" s="519" t="s">
        <v>15</v>
      </c>
      <c r="G92" s="519" t="s">
        <v>16</v>
      </c>
      <c r="H92" s="519" t="s">
        <v>17</v>
      </c>
      <c r="I92" s="532"/>
      <c r="J92" s="530">
        <v>0</v>
      </c>
      <c r="K92" s="532"/>
      <c r="L92" s="531"/>
      <c r="M92" s="530">
        <v>301985</v>
      </c>
      <c r="N92" s="766">
        <v>390708</v>
      </c>
      <c r="O92" s="776">
        <v>55503</v>
      </c>
      <c r="P92" s="514">
        <v>0</v>
      </c>
      <c r="Q92" s="514">
        <v>0</v>
      </c>
      <c r="R92" s="514">
        <v>0</v>
      </c>
      <c r="S92" s="514">
        <v>55503</v>
      </c>
      <c r="T92" s="712">
        <v>-0.85794250437667008</v>
      </c>
      <c r="U92" s="514"/>
      <c r="V92" s="520">
        <v>55503</v>
      </c>
      <c r="W92" s="713">
        <v>0</v>
      </c>
      <c r="X92" s="713">
        <v>0</v>
      </c>
      <c r="Y92" s="713">
        <v>0</v>
      </c>
      <c r="Z92" s="713">
        <v>0</v>
      </c>
      <c r="AA92" s="713">
        <v>0</v>
      </c>
      <c r="AB92" s="713">
        <v>0</v>
      </c>
      <c r="AC92" s="713">
        <v>0</v>
      </c>
      <c r="AD92" s="713">
        <v>0</v>
      </c>
      <c r="AE92" s="713">
        <v>0</v>
      </c>
      <c r="AF92" s="543">
        <v>0</v>
      </c>
      <c r="AG92" s="776">
        <v>0</v>
      </c>
      <c r="AH92" s="514">
        <v>0</v>
      </c>
      <c r="AI92" s="514">
        <v>0</v>
      </c>
      <c r="AJ92" s="514">
        <v>0</v>
      </c>
      <c r="AK92" s="514">
        <v>0</v>
      </c>
      <c r="AL92" s="712">
        <v>-1</v>
      </c>
      <c r="AM92" s="514"/>
      <c r="AN92" s="520">
        <v>0</v>
      </c>
      <c r="AO92" s="713">
        <v>0</v>
      </c>
      <c r="AP92" s="713">
        <v>0</v>
      </c>
      <c r="AQ92" s="713">
        <v>0</v>
      </c>
      <c r="AR92" s="713">
        <v>0</v>
      </c>
      <c r="AS92" s="713">
        <v>0</v>
      </c>
      <c r="AT92" s="713">
        <v>0</v>
      </c>
      <c r="AU92" s="713">
        <v>0</v>
      </c>
      <c r="AV92" s="713">
        <v>0</v>
      </c>
      <c r="AW92" s="713">
        <v>0</v>
      </c>
      <c r="AX92" s="543">
        <v>0</v>
      </c>
      <c r="AY92" s="776">
        <v>0</v>
      </c>
      <c r="AZ92" s="514">
        <v>0</v>
      </c>
      <c r="BA92" s="514">
        <v>0</v>
      </c>
      <c r="BB92" s="514">
        <v>0</v>
      </c>
      <c r="BC92" s="514">
        <v>0</v>
      </c>
      <c r="BD92" s="712" t="s">
        <v>673</v>
      </c>
      <c r="BE92" s="514"/>
      <c r="BF92" s="520">
        <v>0</v>
      </c>
      <c r="BG92" s="713">
        <v>0</v>
      </c>
      <c r="BH92" s="713">
        <v>0</v>
      </c>
      <c r="BI92" s="713">
        <v>0</v>
      </c>
      <c r="BJ92" s="713">
        <v>0</v>
      </c>
      <c r="BK92" s="713">
        <v>0</v>
      </c>
      <c r="BL92" s="713">
        <v>0</v>
      </c>
      <c r="BM92" s="713">
        <v>0</v>
      </c>
      <c r="BN92" s="713">
        <v>0</v>
      </c>
      <c r="BO92" s="713">
        <v>0</v>
      </c>
      <c r="BP92" s="543">
        <v>0</v>
      </c>
      <c r="BQ92" s="776">
        <v>0</v>
      </c>
      <c r="BR92" s="514">
        <v>0</v>
      </c>
      <c r="BS92" s="514">
        <v>0</v>
      </c>
      <c r="BT92" s="514">
        <v>0</v>
      </c>
      <c r="BU92" s="514">
        <v>0</v>
      </c>
      <c r="BV92" s="712" t="s">
        <v>673</v>
      </c>
      <c r="BW92" s="514"/>
      <c r="BX92" s="520">
        <v>0</v>
      </c>
      <c r="BY92" s="713">
        <v>0</v>
      </c>
      <c r="BZ92" s="713">
        <v>0</v>
      </c>
      <c r="CA92" s="713">
        <v>0</v>
      </c>
      <c r="CB92" s="713">
        <v>0</v>
      </c>
      <c r="CC92" s="713">
        <v>0</v>
      </c>
      <c r="CD92" s="713">
        <v>0</v>
      </c>
      <c r="CE92" s="713">
        <v>0</v>
      </c>
      <c r="CF92" s="713">
        <v>0</v>
      </c>
      <c r="CG92" s="713">
        <v>0</v>
      </c>
      <c r="CH92" s="543">
        <v>0</v>
      </c>
    </row>
    <row r="93" spans="2:86" s="23" customFormat="1">
      <c r="B93" s="1502" t="s">
        <v>1823</v>
      </c>
      <c r="C93" s="1497"/>
      <c r="D93" s="518" t="s">
        <v>2008</v>
      </c>
      <c r="E93" s="711" t="s">
        <v>19</v>
      </c>
      <c r="F93" s="519" t="s">
        <v>20</v>
      </c>
      <c r="G93" s="519" t="s">
        <v>16</v>
      </c>
      <c r="H93" s="519" t="s">
        <v>17</v>
      </c>
      <c r="I93" s="532"/>
      <c r="J93" s="530">
        <v>0</v>
      </c>
      <c r="K93" s="532"/>
      <c r="L93" s="531"/>
      <c r="M93" s="530">
        <v>10537584</v>
      </c>
      <c r="N93" s="766">
        <v>12890188</v>
      </c>
      <c r="O93" s="776">
        <v>211682</v>
      </c>
      <c r="P93" s="514">
        <v>0</v>
      </c>
      <c r="Q93" s="514">
        <v>3528041</v>
      </c>
      <c r="R93" s="514">
        <v>200000</v>
      </c>
      <c r="S93" s="514">
        <v>3939723</v>
      </c>
      <c r="T93" s="712">
        <v>-0.69436264234470435</v>
      </c>
      <c r="U93" s="514"/>
      <c r="V93" s="520">
        <v>3939723</v>
      </c>
      <c r="W93" s="713">
        <v>38515726.892723702</v>
      </c>
      <c r="X93" s="713">
        <v>17456.975688171999</v>
      </c>
      <c r="Y93" s="713">
        <v>0</v>
      </c>
      <c r="Z93" s="713">
        <v>8375.1182630009262</v>
      </c>
      <c r="AA93" s="713">
        <v>0</v>
      </c>
      <c r="AB93" s="713">
        <v>38515726.892723702</v>
      </c>
      <c r="AC93" s="713">
        <v>0</v>
      </c>
      <c r="AD93" s="713">
        <v>8375.1182630009262</v>
      </c>
      <c r="AE93" s="713">
        <v>0</v>
      </c>
      <c r="AF93" s="543">
        <v>0</v>
      </c>
      <c r="AG93" s="776">
        <v>0</v>
      </c>
      <c r="AH93" s="514">
        <v>0</v>
      </c>
      <c r="AI93" s="514">
        <v>0</v>
      </c>
      <c r="AJ93" s="514">
        <v>0</v>
      </c>
      <c r="AK93" s="514">
        <v>0</v>
      </c>
      <c r="AL93" s="712">
        <v>-1</v>
      </c>
      <c r="AM93" s="514"/>
      <c r="AN93" s="520">
        <v>0</v>
      </c>
      <c r="AO93" s="713">
        <v>0</v>
      </c>
      <c r="AP93" s="713">
        <v>0</v>
      </c>
      <c r="AQ93" s="713">
        <v>0</v>
      </c>
      <c r="AR93" s="713">
        <v>0</v>
      </c>
      <c r="AS93" s="713">
        <v>0</v>
      </c>
      <c r="AT93" s="713">
        <v>0</v>
      </c>
      <c r="AU93" s="713">
        <v>0</v>
      </c>
      <c r="AV93" s="713">
        <v>0</v>
      </c>
      <c r="AW93" s="713">
        <v>0</v>
      </c>
      <c r="AX93" s="543">
        <v>0</v>
      </c>
      <c r="AY93" s="776">
        <v>0</v>
      </c>
      <c r="AZ93" s="514">
        <v>0</v>
      </c>
      <c r="BA93" s="514">
        <v>0</v>
      </c>
      <c r="BB93" s="514">
        <v>0</v>
      </c>
      <c r="BC93" s="514">
        <v>0</v>
      </c>
      <c r="BD93" s="712" t="s">
        <v>673</v>
      </c>
      <c r="BE93" s="514"/>
      <c r="BF93" s="520">
        <v>0</v>
      </c>
      <c r="BG93" s="713">
        <v>0</v>
      </c>
      <c r="BH93" s="713">
        <v>0</v>
      </c>
      <c r="BI93" s="713">
        <v>0</v>
      </c>
      <c r="BJ93" s="713">
        <v>0</v>
      </c>
      <c r="BK93" s="713">
        <v>0</v>
      </c>
      <c r="BL93" s="713">
        <v>0</v>
      </c>
      <c r="BM93" s="713">
        <v>0</v>
      </c>
      <c r="BN93" s="713">
        <v>0</v>
      </c>
      <c r="BO93" s="713">
        <v>0</v>
      </c>
      <c r="BP93" s="543">
        <v>0</v>
      </c>
      <c r="BQ93" s="776">
        <v>0</v>
      </c>
      <c r="BR93" s="514">
        <v>0</v>
      </c>
      <c r="BS93" s="514">
        <v>0</v>
      </c>
      <c r="BT93" s="514">
        <v>0</v>
      </c>
      <c r="BU93" s="514">
        <v>0</v>
      </c>
      <c r="BV93" s="712" t="s">
        <v>673</v>
      </c>
      <c r="BW93" s="514"/>
      <c r="BX93" s="520">
        <v>0</v>
      </c>
      <c r="BY93" s="713">
        <v>0</v>
      </c>
      <c r="BZ93" s="713">
        <v>0</v>
      </c>
      <c r="CA93" s="713">
        <v>0</v>
      </c>
      <c r="CB93" s="713">
        <v>0</v>
      </c>
      <c r="CC93" s="713">
        <v>0</v>
      </c>
      <c r="CD93" s="713">
        <v>0</v>
      </c>
      <c r="CE93" s="713">
        <v>0</v>
      </c>
      <c r="CF93" s="713">
        <v>0</v>
      </c>
      <c r="CG93" s="713">
        <v>0</v>
      </c>
      <c r="CH93" s="543">
        <v>0</v>
      </c>
    </row>
    <row r="94" spans="2:86" s="23" customFormat="1">
      <c r="B94" s="1502" t="s">
        <v>1823</v>
      </c>
      <c r="C94" s="1497"/>
      <c r="D94" s="518" t="s">
        <v>2068</v>
      </c>
      <c r="E94" s="711" t="s">
        <v>19</v>
      </c>
      <c r="F94" s="519" t="s">
        <v>15</v>
      </c>
      <c r="G94" s="519" t="s">
        <v>16</v>
      </c>
      <c r="H94" s="519" t="s">
        <v>17</v>
      </c>
      <c r="I94" s="532"/>
      <c r="J94" s="530">
        <v>0</v>
      </c>
      <c r="K94" s="532"/>
      <c r="L94" s="531"/>
      <c r="M94" s="530">
        <v>622686</v>
      </c>
      <c r="N94" s="766">
        <v>755892</v>
      </c>
      <c r="O94" s="776">
        <v>55503</v>
      </c>
      <c r="P94" s="514">
        <v>0</v>
      </c>
      <c r="Q94" s="514">
        <v>120000</v>
      </c>
      <c r="R94" s="514">
        <v>0</v>
      </c>
      <c r="S94" s="514">
        <v>175503</v>
      </c>
      <c r="T94" s="712">
        <v>-0.7678200060326078</v>
      </c>
      <c r="U94" s="514"/>
      <c r="V94" s="520">
        <v>175503</v>
      </c>
      <c r="W94" s="713">
        <v>0</v>
      </c>
      <c r="X94" s="713">
        <v>0</v>
      </c>
      <c r="Y94" s="713">
        <v>0</v>
      </c>
      <c r="Z94" s="713">
        <v>0</v>
      </c>
      <c r="AA94" s="713">
        <v>0</v>
      </c>
      <c r="AB94" s="713">
        <v>0</v>
      </c>
      <c r="AC94" s="713">
        <v>0</v>
      </c>
      <c r="AD94" s="713">
        <v>0</v>
      </c>
      <c r="AE94" s="713">
        <v>0</v>
      </c>
      <c r="AF94" s="543">
        <v>0</v>
      </c>
      <c r="AG94" s="776">
        <v>57168</v>
      </c>
      <c r="AH94" s="514">
        <v>0</v>
      </c>
      <c r="AI94" s="514">
        <v>120000</v>
      </c>
      <c r="AJ94" s="514">
        <v>0</v>
      </c>
      <c r="AK94" s="514">
        <v>177168</v>
      </c>
      <c r="AL94" s="712">
        <v>9.487017315943317E-3</v>
      </c>
      <c r="AM94" s="514"/>
      <c r="AN94" s="520">
        <v>177168</v>
      </c>
      <c r="AO94" s="713">
        <v>0</v>
      </c>
      <c r="AP94" s="713">
        <v>0</v>
      </c>
      <c r="AQ94" s="713">
        <v>0</v>
      </c>
      <c r="AR94" s="713">
        <v>0</v>
      </c>
      <c r="AS94" s="713">
        <v>0</v>
      </c>
      <c r="AT94" s="713">
        <v>0</v>
      </c>
      <c r="AU94" s="713">
        <v>0</v>
      </c>
      <c r="AV94" s="713">
        <v>0</v>
      </c>
      <c r="AW94" s="713">
        <v>0</v>
      </c>
      <c r="AX94" s="543">
        <v>0</v>
      </c>
      <c r="AY94" s="776">
        <v>0</v>
      </c>
      <c r="AZ94" s="514">
        <v>0</v>
      </c>
      <c r="BA94" s="514">
        <v>60000</v>
      </c>
      <c r="BB94" s="514">
        <v>0</v>
      </c>
      <c r="BC94" s="514">
        <v>60000</v>
      </c>
      <c r="BD94" s="712">
        <v>-0.66133839068003253</v>
      </c>
      <c r="BE94" s="514"/>
      <c r="BF94" s="520">
        <v>60000</v>
      </c>
      <c r="BG94" s="713">
        <v>0</v>
      </c>
      <c r="BH94" s="713">
        <v>0</v>
      </c>
      <c r="BI94" s="713">
        <v>0</v>
      </c>
      <c r="BJ94" s="713">
        <v>0</v>
      </c>
      <c r="BK94" s="713">
        <v>0</v>
      </c>
      <c r="BL94" s="713">
        <v>0</v>
      </c>
      <c r="BM94" s="713">
        <v>0</v>
      </c>
      <c r="BN94" s="713">
        <v>0</v>
      </c>
      <c r="BO94" s="713">
        <v>0</v>
      </c>
      <c r="BP94" s="543">
        <v>0</v>
      </c>
      <c r="BQ94" s="776">
        <v>0</v>
      </c>
      <c r="BR94" s="514">
        <v>0</v>
      </c>
      <c r="BS94" s="514">
        <v>0</v>
      </c>
      <c r="BT94" s="514">
        <v>0</v>
      </c>
      <c r="BU94" s="514">
        <v>0</v>
      </c>
      <c r="BV94" s="712">
        <v>-1</v>
      </c>
      <c r="BW94" s="514"/>
      <c r="BX94" s="520">
        <v>0</v>
      </c>
      <c r="BY94" s="713">
        <v>0</v>
      </c>
      <c r="BZ94" s="713">
        <v>0</v>
      </c>
      <c r="CA94" s="713">
        <v>0</v>
      </c>
      <c r="CB94" s="713">
        <v>0</v>
      </c>
      <c r="CC94" s="713">
        <v>0</v>
      </c>
      <c r="CD94" s="713">
        <v>0</v>
      </c>
      <c r="CE94" s="713">
        <v>0</v>
      </c>
      <c r="CF94" s="713">
        <v>0</v>
      </c>
      <c r="CG94" s="713">
        <v>0</v>
      </c>
      <c r="CH94" s="543">
        <v>0</v>
      </c>
    </row>
    <row r="95" spans="2:86" s="23" customFormat="1">
      <c r="B95" s="1502" t="s">
        <v>1824</v>
      </c>
      <c r="C95" s="1497"/>
      <c r="D95" s="518" t="s">
        <v>2009</v>
      </c>
      <c r="E95" s="711" t="s">
        <v>19</v>
      </c>
      <c r="F95" s="519" t="s">
        <v>20</v>
      </c>
      <c r="G95" s="519" t="s">
        <v>21</v>
      </c>
      <c r="H95" s="519" t="s">
        <v>17</v>
      </c>
      <c r="I95" s="530"/>
      <c r="J95" s="530">
        <v>0</v>
      </c>
      <c r="K95" s="530"/>
      <c r="L95" s="531"/>
      <c r="M95" s="530">
        <v>0</v>
      </c>
      <c r="N95" s="766">
        <v>2415385</v>
      </c>
      <c r="O95" s="776">
        <v>80342</v>
      </c>
      <c r="P95" s="514">
        <v>62263</v>
      </c>
      <c r="Q95" s="514">
        <v>1865940</v>
      </c>
      <c r="R95" s="514">
        <v>200000</v>
      </c>
      <c r="S95" s="514">
        <v>2208545</v>
      </c>
      <c r="T95" s="712">
        <v>-8.5634381268410623E-2</v>
      </c>
      <c r="U95" s="514"/>
      <c r="V95" s="520">
        <v>2208545</v>
      </c>
      <c r="W95" s="713">
        <v>17596814.088639993</v>
      </c>
      <c r="X95" s="713">
        <v>8913.0222879999965</v>
      </c>
      <c r="Y95" s="713">
        <v>0</v>
      </c>
      <c r="Z95" s="713">
        <v>2339.4956149474292</v>
      </c>
      <c r="AA95" s="713">
        <v>0</v>
      </c>
      <c r="AB95" s="713">
        <v>35193628.177279986</v>
      </c>
      <c r="AC95" s="713">
        <v>0</v>
      </c>
      <c r="AD95" s="713">
        <v>4475.9943960486062</v>
      </c>
      <c r="AE95" s="713">
        <v>0</v>
      </c>
      <c r="AF95" s="543">
        <v>0</v>
      </c>
      <c r="AG95" s="776">
        <v>19828</v>
      </c>
      <c r="AH95" s="514">
        <v>15498</v>
      </c>
      <c r="AI95" s="514">
        <v>1583874</v>
      </c>
      <c r="AJ95" s="514">
        <v>200000</v>
      </c>
      <c r="AK95" s="514">
        <v>1819200</v>
      </c>
      <c r="AL95" s="712">
        <v>-0.17629027255500793</v>
      </c>
      <c r="AM95" s="514"/>
      <c r="AN95" s="520">
        <v>1819200</v>
      </c>
      <c r="AO95" s="713">
        <v>15813228.960959991</v>
      </c>
      <c r="AP95" s="713">
        <v>8009.6125455999954</v>
      </c>
      <c r="AQ95" s="713">
        <v>0</v>
      </c>
      <c r="AR95" s="713">
        <v>1885.1037641044882</v>
      </c>
      <c r="AS95" s="713">
        <v>0</v>
      </c>
      <c r="AT95" s="713">
        <v>31626457.921919983</v>
      </c>
      <c r="AU95" s="713">
        <v>0</v>
      </c>
      <c r="AV95" s="713">
        <v>4159.4496846356287</v>
      </c>
      <c r="AW95" s="713">
        <v>0</v>
      </c>
      <c r="AX95" s="543">
        <v>0</v>
      </c>
      <c r="AY95" s="776">
        <v>0</v>
      </c>
      <c r="AZ95" s="514">
        <v>0</v>
      </c>
      <c r="BA95" s="514">
        <v>0</v>
      </c>
      <c r="BB95" s="514">
        <v>0</v>
      </c>
      <c r="BC95" s="514">
        <v>0</v>
      </c>
      <c r="BD95" s="712">
        <v>-1</v>
      </c>
      <c r="BE95" s="514"/>
      <c r="BF95" s="520">
        <v>0</v>
      </c>
      <c r="BG95" s="713">
        <v>0</v>
      </c>
      <c r="BH95" s="713">
        <v>0</v>
      </c>
      <c r="BI95" s="713">
        <v>0</v>
      </c>
      <c r="BJ95" s="713">
        <v>0</v>
      </c>
      <c r="BK95" s="713">
        <v>0</v>
      </c>
      <c r="BL95" s="713">
        <v>0</v>
      </c>
      <c r="BM95" s="713">
        <v>0</v>
      </c>
      <c r="BN95" s="713">
        <v>0</v>
      </c>
      <c r="BO95" s="713">
        <v>0</v>
      </c>
      <c r="BP95" s="543">
        <v>0</v>
      </c>
      <c r="BQ95" s="776">
        <v>0</v>
      </c>
      <c r="BR95" s="514">
        <v>0</v>
      </c>
      <c r="BS95" s="514">
        <v>0</v>
      </c>
      <c r="BT95" s="514">
        <v>0</v>
      </c>
      <c r="BU95" s="514">
        <v>0</v>
      </c>
      <c r="BV95" s="712" t="s">
        <v>673</v>
      </c>
      <c r="BW95" s="514"/>
      <c r="BX95" s="520">
        <v>0</v>
      </c>
      <c r="BY95" s="713">
        <v>0</v>
      </c>
      <c r="BZ95" s="713">
        <v>0</v>
      </c>
      <c r="CA95" s="713">
        <v>0</v>
      </c>
      <c r="CB95" s="713">
        <v>0</v>
      </c>
      <c r="CC95" s="713">
        <v>0</v>
      </c>
      <c r="CD95" s="713">
        <v>0</v>
      </c>
      <c r="CE95" s="713">
        <v>0</v>
      </c>
      <c r="CF95" s="713">
        <v>0</v>
      </c>
      <c r="CG95" s="713">
        <v>0</v>
      </c>
      <c r="CH95" s="543">
        <v>0</v>
      </c>
    </row>
    <row r="96" spans="2:86" s="23" customFormat="1">
      <c r="B96" s="1502" t="s">
        <v>1824</v>
      </c>
      <c r="C96" s="1497"/>
      <c r="D96" s="518" t="s">
        <v>2069</v>
      </c>
      <c r="E96" s="711" t="s">
        <v>19</v>
      </c>
      <c r="F96" s="519" t="s">
        <v>15</v>
      </c>
      <c r="G96" s="519" t="s">
        <v>21</v>
      </c>
      <c r="H96" s="519" t="s">
        <v>17</v>
      </c>
      <c r="I96" s="530"/>
      <c r="J96" s="530">
        <v>0</v>
      </c>
      <c r="K96" s="530"/>
      <c r="L96" s="531"/>
      <c r="M96" s="530">
        <v>348327</v>
      </c>
      <c r="N96" s="766">
        <v>144361</v>
      </c>
      <c r="O96" s="776">
        <v>55503</v>
      </c>
      <c r="P96" s="514">
        <v>0</v>
      </c>
      <c r="Q96" s="514">
        <v>131824</v>
      </c>
      <c r="R96" s="514">
        <v>0</v>
      </c>
      <c r="S96" s="514">
        <v>187327</v>
      </c>
      <c r="T96" s="712">
        <v>0.29762886098045871</v>
      </c>
      <c r="U96" s="514"/>
      <c r="V96" s="520">
        <v>187327</v>
      </c>
      <c r="W96" s="713">
        <v>0</v>
      </c>
      <c r="X96" s="713">
        <v>0</v>
      </c>
      <c r="Y96" s="713">
        <v>0</v>
      </c>
      <c r="Z96" s="713">
        <v>0</v>
      </c>
      <c r="AA96" s="713">
        <v>0</v>
      </c>
      <c r="AB96" s="713">
        <v>0</v>
      </c>
      <c r="AC96" s="713">
        <v>0</v>
      </c>
      <c r="AD96" s="713">
        <v>0</v>
      </c>
      <c r="AE96" s="713">
        <v>0</v>
      </c>
      <c r="AF96" s="543">
        <v>0</v>
      </c>
      <c r="AG96" s="776">
        <v>35777</v>
      </c>
      <c r="AH96" s="514">
        <v>0</v>
      </c>
      <c r="AI96" s="514">
        <v>132180</v>
      </c>
      <c r="AJ96" s="514">
        <v>0</v>
      </c>
      <c r="AK96" s="514">
        <v>167957</v>
      </c>
      <c r="AL96" s="712">
        <v>-0.10340207231205326</v>
      </c>
      <c r="AM96" s="514"/>
      <c r="AN96" s="520">
        <v>167957</v>
      </c>
      <c r="AO96" s="713">
        <v>0</v>
      </c>
      <c r="AP96" s="713">
        <v>0</v>
      </c>
      <c r="AQ96" s="713">
        <v>0</v>
      </c>
      <c r="AR96" s="713">
        <v>0</v>
      </c>
      <c r="AS96" s="713">
        <v>0</v>
      </c>
      <c r="AT96" s="713">
        <v>0</v>
      </c>
      <c r="AU96" s="713">
        <v>0</v>
      </c>
      <c r="AV96" s="713">
        <v>0</v>
      </c>
      <c r="AW96" s="713">
        <v>0</v>
      </c>
      <c r="AX96" s="543">
        <v>0</v>
      </c>
      <c r="AY96" s="776">
        <v>0</v>
      </c>
      <c r="AZ96" s="514">
        <v>0</v>
      </c>
      <c r="BA96" s="514">
        <v>60000</v>
      </c>
      <c r="BB96" s="514">
        <v>0</v>
      </c>
      <c r="BC96" s="514">
        <v>60000</v>
      </c>
      <c r="BD96" s="712">
        <v>-0.64276570788951937</v>
      </c>
      <c r="BE96" s="514"/>
      <c r="BF96" s="520">
        <v>60000</v>
      </c>
      <c r="BG96" s="713">
        <v>0</v>
      </c>
      <c r="BH96" s="713">
        <v>0</v>
      </c>
      <c r="BI96" s="713">
        <v>0</v>
      </c>
      <c r="BJ96" s="713">
        <v>0</v>
      </c>
      <c r="BK96" s="713">
        <v>0</v>
      </c>
      <c r="BL96" s="713">
        <v>0</v>
      </c>
      <c r="BM96" s="713">
        <v>0</v>
      </c>
      <c r="BN96" s="713">
        <v>0</v>
      </c>
      <c r="BO96" s="713">
        <v>0</v>
      </c>
      <c r="BP96" s="543">
        <v>0</v>
      </c>
      <c r="BQ96" s="776">
        <v>0</v>
      </c>
      <c r="BR96" s="514">
        <v>0</v>
      </c>
      <c r="BS96" s="514">
        <v>0</v>
      </c>
      <c r="BT96" s="514">
        <v>0</v>
      </c>
      <c r="BU96" s="514">
        <v>0</v>
      </c>
      <c r="BV96" s="712">
        <v>-1</v>
      </c>
      <c r="BW96" s="514"/>
      <c r="BX96" s="520">
        <v>0</v>
      </c>
      <c r="BY96" s="713">
        <v>0</v>
      </c>
      <c r="BZ96" s="713">
        <v>0</v>
      </c>
      <c r="CA96" s="713">
        <v>0</v>
      </c>
      <c r="CB96" s="713">
        <v>0</v>
      </c>
      <c r="CC96" s="713">
        <v>0</v>
      </c>
      <c r="CD96" s="713">
        <v>0</v>
      </c>
      <c r="CE96" s="713">
        <v>0</v>
      </c>
      <c r="CF96" s="713">
        <v>0</v>
      </c>
      <c r="CG96" s="713">
        <v>0</v>
      </c>
      <c r="CH96" s="543">
        <v>0</v>
      </c>
    </row>
    <row r="97" spans="2:86" s="23" customFormat="1">
      <c r="B97" s="1502" t="s">
        <v>1825</v>
      </c>
      <c r="C97" s="1497"/>
      <c r="D97" s="536" t="s">
        <v>2078</v>
      </c>
      <c r="E97" s="711" t="s">
        <v>19</v>
      </c>
      <c r="F97" s="519" t="s">
        <v>20</v>
      </c>
      <c r="G97" s="519" t="s">
        <v>16</v>
      </c>
      <c r="H97" s="519" t="s">
        <v>17</v>
      </c>
      <c r="I97" s="530"/>
      <c r="J97" s="530">
        <v>6321840</v>
      </c>
      <c r="K97" s="530"/>
      <c r="L97" s="531"/>
      <c r="M97" s="530">
        <v>10978266</v>
      </c>
      <c r="N97" s="766">
        <v>18508997</v>
      </c>
      <c r="O97" s="776">
        <v>1500000</v>
      </c>
      <c r="P97" s="514">
        <v>1200000</v>
      </c>
      <c r="Q97" s="514">
        <v>9135965</v>
      </c>
      <c r="R97" s="514">
        <v>7764034</v>
      </c>
      <c r="S97" s="514">
        <v>19599999</v>
      </c>
      <c r="T97" s="712">
        <v>5.8944414978294071E-2</v>
      </c>
      <c r="U97" s="514"/>
      <c r="V97" s="520">
        <v>19599999</v>
      </c>
      <c r="W97" s="713">
        <v>35217048.000758953</v>
      </c>
      <c r="X97" s="713">
        <v>3967.4745385705123</v>
      </c>
      <c r="Y97" s="713">
        <v>271452.592159994</v>
      </c>
      <c r="Z97" s="713">
        <v>3543.864481254845</v>
      </c>
      <c r="AA97" s="713">
        <v>4830.1373786318036</v>
      </c>
      <c r="AB97" s="713">
        <v>432257069.75615048</v>
      </c>
      <c r="AC97" s="713">
        <v>5545848.3551807255</v>
      </c>
      <c r="AD97" s="713">
        <v>40365.260707050511</v>
      </c>
      <c r="AE97" s="713">
        <v>80449.678614668825</v>
      </c>
      <c r="AF97" s="543">
        <v>80449.678614668825</v>
      </c>
      <c r="AG97" s="776">
        <v>1500000</v>
      </c>
      <c r="AH97" s="514">
        <v>1200000</v>
      </c>
      <c r="AI97" s="514">
        <v>8834618</v>
      </c>
      <c r="AJ97" s="514">
        <v>8065381</v>
      </c>
      <c r="AK97" s="514">
        <v>19599999</v>
      </c>
      <c r="AL97" s="712">
        <v>0</v>
      </c>
      <c r="AM97" s="514"/>
      <c r="AN97" s="520">
        <v>19599999</v>
      </c>
      <c r="AO97" s="713">
        <v>35217048.000371046</v>
      </c>
      <c r="AP97" s="713">
        <v>3893.3627357639498</v>
      </c>
      <c r="AQ97" s="713">
        <v>249125.89903595901</v>
      </c>
      <c r="AR97" s="713">
        <v>3421.3381594464277</v>
      </c>
      <c r="AS97" s="713">
        <v>4526.2031361450508</v>
      </c>
      <c r="AT97" s="713">
        <v>415022388.65847194</v>
      </c>
      <c r="AU97" s="713">
        <v>5124147.7967678038</v>
      </c>
      <c r="AV97" s="713">
        <v>39987.399381013391</v>
      </c>
      <c r="AW97" s="713">
        <v>75252.255922573124</v>
      </c>
      <c r="AX97" s="543">
        <v>75252.255922573124</v>
      </c>
      <c r="AY97" s="776">
        <v>1136842</v>
      </c>
      <c r="AZ97" s="514">
        <v>909473</v>
      </c>
      <c r="BA97" s="514">
        <v>6446469</v>
      </c>
      <c r="BB97" s="514">
        <v>6361953</v>
      </c>
      <c r="BC97" s="514">
        <v>14854737</v>
      </c>
      <c r="BD97" s="712">
        <v>-0.24210521643393962</v>
      </c>
      <c r="BE97" s="514"/>
      <c r="BF97" s="520">
        <v>14854737</v>
      </c>
      <c r="BG97" s="713">
        <v>26690816.001246974</v>
      </c>
      <c r="BH97" s="713">
        <v>2832.3720398714586</v>
      </c>
      <c r="BI97" s="713">
        <v>170740.59305639882</v>
      </c>
      <c r="BJ97" s="713">
        <v>3046.686675626102</v>
      </c>
      <c r="BK97" s="713">
        <v>3186.0488155852872</v>
      </c>
      <c r="BL97" s="713">
        <v>297108931.07143593</v>
      </c>
      <c r="BM97" s="713">
        <v>3548971.1832406116</v>
      </c>
      <c r="BN97" s="713">
        <v>29171.087287615013</v>
      </c>
      <c r="BO97" s="713">
        <v>52862.625531212521</v>
      </c>
      <c r="BP97" s="543">
        <v>52862.625531212521</v>
      </c>
      <c r="BQ97" s="776">
        <v>0</v>
      </c>
      <c r="BR97" s="514">
        <v>0</v>
      </c>
      <c r="BS97" s="514">
        <v>0</v>
      </c>
      <c r="BT97" s="514">
        <v>0</v>
      </c>
      <c r="BU97" s="514">
        <v>0</v>
      </c>
      <c r="BV97" s="712">
        <v>-1</v>
      </c>
      <c r="BW97" s="514"/>
      <c r="BX97" s="520">
        <v>0</v>
      </c>
      <c r="BY97" s="713">
        <v>0</v>
      </c>
      <c r="BZ97" s="713">
        <v>0</v>
      </c>
      <c r="CA97" s="713">
        <v>0</v>
      </c>
      <c r="CB97" s="713">
        <v>0</v>
      </c>
      <c r="CC97" s="713">
        <v>0</v>
      </c>
      <c r="CD97" s="713">
        <v>0</v>
      </c>
      <c r="CE97" s="713">
        <v>0</v>
      </c>
      <c r="CF97" s="713">
        <v>0</v>
      </c>
      <c r="CG97" s="713">
        <v>0</v>
      </c>
      <c r="CH97" s="543">
        <v>0</v>
      </c>
    </row>
    <row r="98" spans="2:86" s="23" customFormat="1">
      <c r="B98" s="1502" t="s">
        <v>1825</v>
      </c>
      <c r="C98" s="1497"/>
      <c r="D98" s="536" t="s">
        <v>2079</v>
      </c>
      <c r="E98" s="711" t="s">
        <v>19</v>
      </c>
      <c r="F98" s="519" t="s">
        <v>15</v>
      </c>
      <c r="G98" s="519" t="s">
        <v>16</v>
      </c>
      <c r="H98" s="519" t="s">
        <v>17</v>
      </c>
      <c r="I98" s="530"/>
      <c r="J98" s="530">
        <v>0</v>
      </c>
      <c r="K98" s="530"/>
      <c r="L98" s="531"/>
      <c r="M98" s="530">
        <v>649834</v>
      </c>
      <c r="N98" s="766">
        <v>1086055</v>
      </c>
      <c r="O98" s="776">
        <v>55503</v>
      </c>
      <c r="P98" s="514">
        <v>0</v>
      </c>
      <c r="Q98" s="514">
        <v>715067</v>
      </c>
      <c r="R98" s="514">
        <v>0</v>
      </c>
      <c r="S98" s="514">
        <v>770570</v>
      </c>
      <c r="T98" s="712">
        <v>-0.29048713002564325</v>
      </c>
      <c r="U98" s="514"/>
      <c r="V98" s="520">
        <v>770570</v>
      </c>
      <c r="W98" s="713">
        <v>0</v>
      </c>
      <c r="X98" s="713">
        <v>0</v>
      </c>
      <c r="Y98" s="713">
        <v>0</v>
      </c>
      <c r="Z98" s="713">
        <v>0</v>
      </c>
      <c r="AA98" s="713">
        <v>0</v>
      </c>
      <c r="AB98" s="713">
        <v>0</v>
      </c>
      <c r="AC98" s="713">
        <v>0</v>
      </c>
      <c r="AD98" s="713">
        <v>0</v>
      </c>
      <c r="AE98" s="713">
        <v>0</v>
      </c>
      <c r="AF98" s="543">
        <v>0</v>
      </c>
      <c r="AG98" s="776">
        <v>42908</v>
      </c>
      <c r="AH98" s="514">
        <v>0</v>
      </c>
      <c r="AI98" s="514">
        <v>580941</v>
      </c>
      <c r="AJ98" s="514">
        <v>0</v>
      </c>
      <c r="AK98" s="514">
        <v>623849</v>
      </c>
      <c r="AL98" s="712">
        <v>-0.19040580349611327</v>
      </c>
      <c r="AM98" s="514"/>
      <c r="AN98" s="520">
        <v>623849</v>
      </c>
      <c r="AO98" s="713">
        <v>0</v>
      </c>
      <c r="AP98" s="713">
        <v>0</v>
      </c>
      <c r="AQ98" s="713">
        <v>0</v>
      </c>
      <c r="AR98" s="713">
        <v>0</v>
      </c>
      <c r="AS98" s="713">
        <v>0</v>
      </c>
      <c r="AT98" s="713">
        <v>0</v>
      </c>
      <c r="AU98" s="713">
        <v>0</v>
      </c>
      <c r="AV98" s="713">
        <v>0</v>
      </c>
      <c r="AW98" s="713">
        <v>0</v>
      </c>
      <c r="AX98" s="543">
        <v>0</v>
      </c>
      <c r="AY98" s="776">
        <v>70660</v>
      </c>
      <c r="AZ98" s="514">
        <v>0</v>
      </c>
      <c r="BA98" s="514">
        <v>437473</v>
      </c>
      <c r="BB98" s="514">
        <v>0</v>
      </c>
      <c r="BC98" s="514">
        <v>508133</v>
      </c>
      <c r="BD98" s="712">
        <v>-0.1854871932150248</v>
      </c>
      <c r="BE98" s="514"/>
      <c r="BF98" s="520">
        <v>508133</v>
      </c>
      <c r="BG98" s="713">
        <v>0</v>
      </c>
      <c r="BH98" s="713">
        <v>0</v>
      </c>
      <c r="BI98" s="713">
        <v>0</v>
      </c>
      <c r="BJ98" s="713">
        <v>0</v>
      </c>
      <c r="BK98" s="713">
        <v>0</v>
      </c>
      <c r="BL98" s="713">
        <v>0</v>
      </c>
      <c r="BM98" s="713">
        <v>0</v>
      </c>
      <c r="BN98" s="713">
        <v>0</v>
      </c>
      <c r="BO98" s="713">
        <v>0</v>
      </c>
      <c r="BP98" s="543">
        <v>0</v>
      </c>
      <c r="BQ98" s="776">
        <v>0</v>
      </c>
      <c r="BR98" s="514">
        <v>0</v>
      </c>
      <c r="BS98" s="514">
        <v>0</v>
      </c>
      <c r="BT98" s="514">
        <v>0</v>
      </c>
      <c r="BU98" s="514">
        <v>0</v>
      </c>
      <c r="BV98" s="712">
        <v>-1</v>
      </c>
      <c r="BW98" s="514"/>
      <c r="BX98" s="520">
        <v>0</v>
      </c>
      <c r="BY98" s="713">
        <v>0</v>
      </c>
      <c r="BZ98" s="713">
        <v>0</v>
      </c>
      <c r="CA98" s="713">
        <v>0</v>
      </c>
      <c r="CB98" s="713">
        <v>0</v>
      </c>
      <c r="CC98" s="713">
        <v>0</v>
      </c>
      <c r="CD98" s="713">
        <v>0</v>
      </c>
      <c r="CE98" s="713">
        <v>0</v>
      </c>
      <c r="CF98" s="713">
        <v>0</v>
      </c>
      <c r="CG98" s="713">
        <v>0</v>
      </c>
      <c r="CH98" s="543">
        <v>0</v>
      </c>
    </row>
    <row r="99" spans="2:86" s="23" customFormat="1">
      <c r="B99" s="1502" t="s">
        <v>1826</v>
      </c>
      <c r="C99" s="1497"/>
      <c r="D99" s="536" t="s">
        <v>2080</v>
      </c>
      <c r="E99" s="711" t="s">
        <v>19</v>
      </c>
      <c r="F99" s="519" t="s">
        <v>20</v>
      </c>
      <c r="G99" s="519" t="s">
        <v>21</v>
      </c>
      <c r="H99" s="519" t="s">
        <v>17</v>
      </c>
      <c r="I99" s="530"/>
      <c r="J99" s="530">
        <v>36252000</v>
      </c>
      <c r="K99" s="530"/>
      <c r="L99" s="531"/>
      <c r="M99" s="530">
        <v>54966189</v>
      </c>
      <c r="N99" s="766">
        <v>87943764</v>
      </c>
      <c r="O99" s="776">
        <v>7150000</v>
      </c>
      <c r="P99" s="514">
        <v>5500000</v>
      </c>
      <c r="Q99" s="514">
        <v>51603196</v>
      </c>
      <c r="R99" s="514">
        <v>26696804</v>
      </c>
      <c r="S99" s="514">
        <v>90950000</v>
      </c>
      <c r="T99" s="712">
        <v>3.4183617612728062E-2</v>
      </c>
      <c r="U99" s="514"/>
      <c r="V99" s="520">
        <v>90950000</v>
      </c>
      <c r="W99" s="713">
        <v>202064742.00102147</v>
      </c>
      <c r="X99" s="713">
        <v>18396.143624612105</v>
      </c>
      <c r="Y99" s="713">
        <v>1791029.5648059412</v>
      </c>
      <c r="Z99" s="713">
        <v>21296.588322023679</v>
      </c>
      <c r="AA99" s="713">
        <v>21424.572144981103</v>
      </c>
      <c r="AB99" s="713">
        <v>1707026255.3677986</v>
      </c>
      <c r="AC99" s="713">
        <v>14272878.279952375</v>
      </c>
      <c r="AD99" s="713">
        <v>152279.30660412638</v>
      </c>
      <c r="AE99" s="713">
        <v>223066.85640822491</v>
      </c>
      <c r="AF99" s="543">
        <v>223066.85640822491</v>
      </c>
      <c r="AG99" s="776">
        <v>7150000</v>
      </c>
      <c r="AH99" s="514">
        <v>5500000</v>
      </c>
      <c r="AI99" s="514">
        <v>48883776</v>
      </c>
      <c r="AJ99" s="514">
        <v>29416224</v>
      </c>
      <c r="AK99" s="514">
        <v>90950000</v>
      </c>
      <c r="AL99" s="712">
        <v>0</v>
      </c>
      <c r="AM99" s="514"/>
      <c r="AN99" s="520">
        <v>90950000</v>
      </c>
      <c r="AO99" s="713">
        <v>202064742.00066945</v>
      </c>
      <c r="AP99" s="713">
        <v>17681.595060659809</v>
      </c>
      <c r="AQ99" s="713">
        <v>1825898.689953415</v>
      </c>
      <c r="AR99" s="713">
        <v>16004.07810104383</v>
      </c>
      <c r="AS99" s="713">
        <v>24968.194034883512</v>
      </c>
      <c r="AT99" s="713">
        <v>1840347958.5725789</v>
      </c>
      <c r="AU99" s="713">
        <v>17822257.441991728</v>
      </c>
      <c r="AV99" s="713">
        <v>137228.10429508454</v>
      </c>
      <c r="AW99" s="713">
        <v>301682.96667977248</v>
      </c>
      <c r="AX99" s="543">
        <v>301682.96667977248</v>
      </c>
      <c r="AY99" s="776">
        <v>5447619</v>
      </c>
      <c r="AZ99" s="514">
        <v>4190477</v>
      </c>
      <c r="BA99" s="514">
        <v>33455858</v>
      </c>
      <c r="BB99" s="514">
        <v>26201285</v>
      </c>
      <c r="BC99" s="514">
        <v>69295239</v>
      </c>
      <c r="BD99" s="712">
        <v>-0.23809522814733369</v>
      </c>
      <c r="BE99" s="514"/>
      <c r="BF99" s="520">
        <v>69295239</v>
      </c>
      <c r="BG99" s="713">
        <v>153954087.99711567</v>
      </c>
      <c r="BH99" s="713">
        <v>13915.636590600236</v>
      </c>
      <c r="BI99" s="713">
        <v>1455239.2047577447</v>
      </c>
      <c r="BJ99" s="713">
        <v>15104.170917442445</v>
      </c>
      <c r="BK99" s="713">
        <v>19293.929336636327</v>
      </c>
      <c r="BL99" s="713">
        <v>1382042698.4919422</v>
      </c>
      <c r="BM99" s="713">
        <v>15714106.184052479</v>
      </c>
      <c r="BN99" s="713">
        <v>110323.65534722971</v>
      </c>
      <c r="BO99" s="713">
        <v>246123.76054445838</v>
      </c>
      <c r="BP99" s="543">
        <v>246123.76054445838</v>
      </c>
      <c r="BQ99" s="776">
        <v>0</v>
      </c>
      <c r="BR99" s="514">
        <v>0</v>
      </c>
      <c r="BS99" s="514">
        <v>0</v>
      </c>
      <c r="BT99" s="514">
        <v>0</v>
      </c>
      <c r="BU99" s="514">
        <v>0</v>
      </c>
      <c r="BV99" s="712">
        <v>-1</v>
      </c>
      <c r="BW99" s="514"/>
      <c r="BX99" s="520">
        <v>0</v>
      </c>
      <c r="BY99" s="713">
        <v>0</v>
      </c>
      <c r="BZ99" s="713">
        <v>0</v>
      </c>
      <c r="CA99" s="713">
        <v>0</v>
      </c>
      <c r="CB99" s="713">
        <v>0</v>
      </c>
      <c r="CC99" s="713">
        <v>0</v>
      </c>
      <c r="CD99" s="713">
        <v>0</v>
      </c>
      <c r="CE99" s="713">
        <v>0</v>
      </c>
      <c r="CF99" s="713">
        <v>0</v>
      </c>
      <c r="CG99" s="713">
        <v>0</v>
      </c>
      <c r="CH99" s="543">
        <v>0</v>
      </c>
    </row>
    <row r="100" spans="2:86" s="23" customFormat="1">
      <c r="B100" s="1502" t="s">
        <v>1826</v>
      </c>
      <c r="C100" s="1497"/>
      <c r="D100" s="536" t="s">
        <v>2081</v>
      </c>
      <c r="E100" s="711" t="s">
        <v>19</v>
      </c>
      <c r="F100" s="519" t="s">
        <v>15</v>
      </c>
      <c r="G100" s="519" t="s">
        <v>21</v>
      </c>
      <c r="H100" s="519" t="s">
        <v>17</v>
      </c>
      <c r="I100" s="530"/>
      <c r="J100" s="530">
        <v>0</v>
      </c>
      <c r="K100" s="530"/>
      <c r="L100" s="531"/>
      <c r="M100" s="530">
        <v>3247593</v>
      </c>
      <c r="N100" s="766">
        <v>5156893</v>
      </c>
      <c r="O100" s="776">
        <v>55503</v>
      </c>
      <c r="P100" s="514">
        <v>0</v>
      </c>
      <c r="Q100" s="514">
        <v>3325351</v>
      </c>
      <c r="R100" s="514">
        <v>0</v>
      </c>
      <c r="S100" s="514">
        <v>3380854</v>
      </c>
      <c r="T100" s="712">
        <v>-0.34440097942695341</v>
      </c>
      <c r="U100" s="514"/>
      <c r="V100" s="520">
        <v>3380854</v>
      </c>
      <c r="W100" s="713">
        <v>0</v>
      </c>
      <c r="X100" s="713">
        <v>0</v>
      </c>
      <c r="Y100" s="713">
        <v>0</v>
      </c>
      <c r="Z100" s="713">
        <v>0</v>
      </c>
      <c r="AA100" s="713">
        <v>0</v>
      </c>
      <c r="AB100" s="713">
        <v>0</v>
      </c>
      <c r="AC100" s="713">
        <v>0</v>
      </c>
      <c r="AD100" s="713">
        <v>0</v>
      </c>
      <c r="AE100" s="713">
        <v>0</v>
      </c>
      <c r="AF100" s="543">
        <v>0</v>
      </c>
      <c r="AG100" s="776">
        <v>57168</v>
      </c>
      <c r="AH100" s="514">
        <v>0</v>
      </c>
      <c r="AI100" s="514">
        <v>3366779</v>
      </c>
      <c r="AJ100" s="514">
        <v>0</v>
      </c>
      <c r="AK100" s="514">
        <v>3423947</v>
      </c>
      <c r="AL100" s="712">
        <v>1.2746187797520981E-2</v>
      </c>
      <c r="AM100" s="514"/>
      <c r="AN100" s="520">
        <v>3423947</v>
      </c>
      <c r="AO100" s="713">
        <v>0</v>
      </c>
      <c r="AP100" s="713">
        <v>0</v>
      </c>
      <c r="AQ100" s="713">
        <v>0</v>
      </c>
      <c r="AR100" s="713">
        <v>0</v>
      </c>
      <c r="AS100" s="713">
        <v>0</v>
      </c>
      <c r="AT100" s="713">
        <v>0</v>
      </c>
      <c r="AU100" s="713">
        <v>0</v>
      </c>
      <c r="AV100" s="713">
        <v>0</v>
      </c>
      <c r="AW100" s="713">
        <v>0</v>
      </c>
      <c r="AX100" s="543">
        <v>0</v>
      </c>
      <c r="AY100" s="776">
        <v>70660</v>
      </c>
      <c r="AZ100" s="514">
        <v>0</v>
      </c>
      <c r="BA100" s="514">
        <v>2606220</v>
      </c>
      <c r="BB100" s="514">
        <v>0</v>
      </c>
      <c r="BC100" s="514">
        <v>2676880</v>
      </c>
      <c r="BD100" s="712">
        <v>-0.21818883294630437</v>
      </c>
      <c r="BE100" s="514"/>
      <c r="BF100" s="520">
        <v>2676880</v>
      </c>
      <c r="BG100" s="713">
        <v>0</v>
      </c>
      <c r="BH100" s="713">
        <v>0</v>
      </c>
      <c r="BI100" s="713">
        <v>0</v>
      </c>
      <c r="BJ100" s="713">
        <v>0</v>
      </c>
      <c r="BK100" s="713">
        <v>0</v>
      </c>
      <c r="BL100" s="713">
        <v>0</v>
      </c>
      <c r="BM100" s="713">
        <v>0</v>
      </c>
      <c r="BN100" s="713">
        <v>0</v>
      </c>
      <c r="BO100" s="713">
        <v>0</v>
      </c>
      <c r="BP100" s="543">
        <v>0</v>
      </c>
      <c r="BQ100" s="776">
        <v>0</v>
      </c>
      <c r="BR100" s="514">
        <v>0</v>
      </c>
      <c r="BS100" s="514">
        <v>0</v>
      </c>
      <c r="BT100" s="514">
        <v>0</v>
      </c>
      <c r="BU100" s="514">
        <v>0</v>
      </c>
      <c r="BV100" s="712">
        <v>-1</v>
      </c>
      <c r="BW100" s="514"/>
      <c r="BX100" s="520">
        <v>0</v>
      </c>
      <c r="BY100" s="713">
        <v>0</v>
      </c>
      <c r="BZ100" s="713">
        <v>0</v>
      </c>
      <c r="CA100" s="713">
        <v>0</v>
      </c>
      <c r="CB100" s="713">
        <v>0</v>
      </c>
      <c r="CC100" s="713">
        <v>0</v>
      </c>
      <c r="CD100" s="713">
        <v>0</v>
      </c>
      <c r="CE100" s="713">
        <v>0</v>
      </c>
      <c r="CF100" s="713">
        <v>0</v>
      </c>
      <c r="CG100" s="713">
        <v>0</v>
      </c>
      <c r="CH100" s="543">
        <v>0</v>
      </c>
    </row>
    <row r="101" spans="2:86" s="23" customFormat="1">
      <c r="B101" s="1502" t="s">
        <v>1827</v>
      </c>
      <c r="C101" s="1497"/>
      <c r="D101" s="536" t="s">
        <v>2082</v>
      </c>
      <c r="E101" s="711" t="s">
        <v>19</v>
      </c>
      <c r="F101" s="519" t="s">
        <v>20</v>
      </c>
      <c r="G101" s="519" t="s">
        <v>24</v>
      </c>
      <c r="H101" s="519" t="s">
        <v>17</v>
      </c>
      <c r="I101" s="530"/>
      <c r="J101" s="530">
        <v>3402600</v>
      </c>
      <c r="K101" s="530"/>
      <c r="L101" s="531"/>
      <c r="M101" s="530">
        <v>13955693</v>
      </c>
      <c r="N101" s="766">
        <v>37330852</v>
      </c>
      <c r="O101" s="776">
        <v>3060350</v>
      </c>
      <c r="P101" s="514">
        <v>2201374</v>
      </c>
      <c r="Q101" s="514">
        <v>23403193</v>
      </c>
      <c r="R101" s="514">
        <v>9882443</v>
      </c>
      <c r="S101" s="514">
        <v>38547360</v>
      </c>
      <c r="T101" s="712">
        <v>3.2587201599363444E-2</v>
      </c>
      <c r="U101" s="514"/>
      <c r="V101" s="520">
        <v>38547360</v>
      </c>
      <c r="W101" s="713">
        <v>93646763.990488768</v>
      </c>
      <c r="X101" s="713">
        <v>9643.2649578268702</v>
      </c>
      <c r="Y101" s="713">
        <v>1423430.2743522495</v>
      </c>
      <c r="Z101" s="713">
        <v>7839.3314775146255</v>
      </c>
      <c r="AA101" s="713">
        <v>16400.868721213079</v>
      </c>
      <c r="AB101" s="713">
        <v>1225039138.4681458</v>
      </c>
      <c r="AC101" s="713">
        <v>6443694.1396256723</v>
      </c>
      <c r="AD101" s="713">
        <v>105912.84781735539</v>
      </c>
      <c r="AE101" s="713">
        <v>158802.63496059558</v>
      </c>
      <c r="AF101" s="543">
        <v>158802.63496059558</v>
      </c>
      <c r="AG101" s="776">
        <v>3060350</v>
      </c>
      <c r="AH101" s="514">
        <v>2201374</v>
      </c>
      <c r="AI101" s="514">
        <v>22609227</v>
      </c>
      <c r="AJ101" s="514">
        <v>10676409</v>
      </c>
      <c r="AK101" s="514">
        <v>38547360</v>
      </c>
      <c r="AL101" s="712">
        <v>0</v>
      </c>
      <c r="AM101" s="514"/>
      <c r="AN101" s="520">
        <v>38547360</v>
      </c>
      <c r="AO101" s="713">
        <v>93646764.00004147</v>
      </c>
      <c r="AP101" s="713">
        <v>9305.004018865744</v>
      </c>
      <c r="AQ101" s="713">
        <v>1375263.5128081487</v>
      </c>
      <c r="AR101" s="713">
        <v>7513.1917975309743</v>
      </c>
      <c r="AS101" s="713">
        <v>15812.525933551673</v>
      </c>
      <c r="AT101" s="713">
        <v>1165636220.191314</v>
      </c>
      <c r="AU101" s="713">
        <v>6554830.124171108</v>
      </c>
      <c r="AV101" s="713">
        <v>100822.14665658167</v>
      </c>
      <c r="AW101" s="713">
        <v>154854.27198076123</v>
      </c>
      <c r="AX101" s="543">
        <v>154854.27198076123</v>
      </c>
      <c r="AY101" s="776">
        <v>2390990</v>
      </c>
      <c r="AZ101" s="514">
        <v>1719889</v>
      </c>
      <c r="BA101" s="514">
        <v>16839962</v>
      </c>
      <c r="BB101" s="514">
        <v>9165432</v>
      </c>
      <c r="BC101" s="514">
        <v>30116273</v>
      </c>
      <c r="BD101" s="712">
        <v>-0.21872021845335193</v>
      </c>
      <c r="BE101" s="514"/>
      <c r="BF101" s="520">
        <v>30116273</v>
      </c>
      <c r="BG101" s="713">
        <v>73164321.002441987</v>
      </c>
      <c r="BH101" s="713">
        <v>7170.7071077301489</v>
      </c>
      <c r="BI101" s="713">
        <v>1047529.3459027003</v>
      </c>
      <c r="BJ101" s="713">
        <v>6791.817277497471</v>
      </c>
      <c r="BK101" s="713">
        <v>11820.843552805041</v>
      </c>
      <c r="BL101" s="713">
        <v>852771969.70507157</v>
      </c>
      <c r="BM101" s="713">
        <v>5296218.8680018717</v>
      </c>
      <c r="BN101" s="713">
        <v>74405.475101675154</v>
      </c>
      <c r="BO101" s="713">
        <v>116374.83356692431</v>
      </c>
      <c r="BP101" s="543">
        <v>116374.83356692431</v>
      </c>
      <c r="BQ101" s="776">
        <v>0</v>
      </c>
      <c r="BR101" s="514">
        <v>0</v>
      </c>
      <c r="BS101" s="514">
        <v>0</v>
      </c>
      <c r="BT101" s="514">
        <v>0</v>
      </c>
      <c r="BU101" s="514">
        <v>0</v>
      </c>
      <c r="BV101" s="712">
        <v>-1</v>
      </c>
      <c r="BW101" s="514"/>
      <c r="BX101" s="520">
        <v>0</v>
      </c>
      <c r="BY101" s="713">
        <v>0</v>
      </c>
      <c r="BZ101" s="713">
        <v>0</v>
      </c>
      <c r="CA101" s="713">
        <v>0</v>
      </c>
      <c r="CB101" s="713">
        <v>0</v>
      </c>
      <c r="CC101" s="713">
        <v>0</v>
      </c>
      <c r="CD101" s="713">
        <v>0</v>
      </c>
      <c r="CE101" s="713">
        <v>0</v>
      </c>
      <c r="CF101" s="713">
        <v>0</v>
      </c>
      <c r="CG101" s="713">
        <v>0</v>
      </c>
      <c r="CH101" s="543">
        <v>0</v>
      </c>
    </row>
    <row r="102" spans="2:86" s="23" customFormat="1">
      <c r="B102" s="1502" t="s">
        <v>1827</v>
      </c>
      <c r="C102" s="1497"/>
      <c r="D102" s="536" t="s">
        <v>2083</v>
      </c>
      <c r="E102" s="711" t="s">
        <v>19</v>
      </c>
      <c r="F102" s="519" t="s">
        <v>15</v>
      </c>
      <c r="G102" s="519" t="s">
        <v>24</v>
      </c>
      <c r="H102" s="519" t="s">
        <v>17</v>
      </c>
      <c r="I102" s="530"/>
      <c r="J102" s="530">
        <v>0</v>
      </c>
      <c r="K102" s="530"/>
      <c r="L102" s="531"/>
      <c r="M102" s="530">
        <v>826442</v>
      </c>
      <c r="N102" s="766">
        <v>2190907</v>
      </c>
      <c r="O102" s="776">
        <v>55503</v>
      </c>
      <c r="P102" s="514">
        <v>0</v>
      </c>
      <c r="Q102" s="514">
        <v>2373255</v>
      </c>
      <c r="R102" s="514">
        <v>0</v>
      </c>
      <c r="S102" s="514">
        <v>2428758</v>
      </c>
      <c r="T102" s="712">
        <v>0.10856280070308781</v>
      </c>
      <c r="U102" s="514"/>
      <c r="V102" s="520">
        <v>2428758</v>
      </c>
      <c r="W102" s="713">
        <v>0</v>
      </c>
      <c r="X102" s="713">
        <v>0</v>
      </c>
      <c r="Y102" s="713">
        <v>0</v>
      </c>
      <c r="Z102" s="713">
        <v>0</v>
      </c>
      <c r="AA102" s="713">
        <v>0</v>
      </c>
      <c r="AB102" s="713">
        <v>0</v>
      </c>
      <c r="AC102" s="713">
        <v>0</v>
      </c>
      <c r="AD102" s="713">
        <v>0</v>
      </c>
      <c r="AE102" s="713">
        <v>0</v>
      </c>
      <c r="AF102" s="543">
        <v>0</v>
      </c>
      <c r="AG102" s="776">
        <v>57168</v>
      </c>
      <c r="AH102" s="514">
        <v>0</v>
      </c>
      <c r="AI102" s="514">
        <v>2190454</v>
      </c>
      <c r="AJ102" s="514">
        <v>0</v>
      </c>
      <c r="AK102" s="514">
        <v>2247622</v>
      </c>
      <c r="AL102" s="712">
        <v>-7.4579682290289939E-2</v>
      </c>
      <c r="AM102" s="514"/>
      <c r="AN102" s="520">
        <v>2247622</v>
      </c>
      <c r="AO102" s="713">
        <v>0</v>
      </c>
      <c r="AP102" s="713">
        <v>0</v>
      </c>
      <c r="AQ102" s="713">
        <v>0</v>
      </c>
      <c r="AR102" s="713">
        <v>0</v>
      </c>
      <c r="AS102" s="713">
        <v>0</v>
      </c>
      <c r="AT102" s="713">
        <v>0</v>
      </c>
      <c r="AU102" s="713">
        <v>0</v>
      </c>
      <c r="AV102" s="713">
        <v>0</v>
      </c>
      <c r="AW102" s="713">
        <v>0</v>
      </c>
      <c r="AX102" s="543">
        <v>0</v>
      </c>
      <c r="AY102" s="776">
        <v>70660</v>
      </c>
      <c r="AZ102" s="514">
        <v>0</v>
      </c>
      <c r="BA102" s="514">
        <v>1681456</v>
      </c>
      <c r="BB102" s="514">
        <v>0</v>
      </c>
      <c r="BC102" s="514">
        <v>1752116</v>
      </c>
      <c r="BD102" s="712">
        <v>-0.22045788838158731</v>
      </c>
      <c r="BE102" s="514"/>
      <c r="BF102" s="520">
        <v>1752116</v>
      </c>
      <c r="BG102" s="713">
        <v>0</v>
      </c>
      <c r="BH102" s="713">
        <v>0</v>
      </c>
      <c r="BI102" s="713">
        <v>0</v>
      </c>
      <c r="BJ102" s="713">
        <v>0</v>
      </c>
      <c r="BK102" s="713">
        <v>0</v>
      </c>
      <c r="BL102" s="713">
        <v>0</v>
      </c>
      <c r="BM102" s="713">
        <v>0</v>
      </c>
      <c r="BN102" s="713">
        <v>0</v>
      </c>
      <c r="BO102" s="713">
        <v>0</v>
      </c>
      <c r="BP102" s="543">
        <v>0</v>
      </c>
      <c r="BQ102" s="776">
        <v>0</v>
      </c>
      <c r="BR102" s="514">
        <v>0</v>
      </c>
      <c r="BS102" s="514">
        <v>0</v>
      </c>
      <c r="BT102" s="514">
        <v>0</v>
      </c>
      <c r="BU102" s="514">
        <v>0</v>
      </c>
      <c r="BV102" s="712">
        <v>-1</v>
      </c>
      <c r="BW102" s="514"/>
      <c r="BX102" s="520">
        <v>0</v>
      </c>
      <c r="BY102" s="713">
        <v>0</v>
      </c>
      <c r="BZ102" s="713">
        <v>0</v>
      </c>
      <c r="CA102" s="713">
        <v>0</v>
      </c>
      <c r="CB102" s="713">
        <v>0</v>
      </c>
      <c r="CC102" s="713">
        <v>0</v>
      </c>
      <c r="CD102" s="713">
        <v>0</v>
      </c>
      <c r="CE102" s="713">
        <v>0</v>
      </c>
      <c r="CF102" s="713">
        <v>0</v>
      </c>
      <c r="CG102" s="713">
        <v>0</v>
      </c>
      <c r="CH102" s="543">
        <v>0</v>
      </c>
    </row>
    <row r="103" spans="2:86" s="23" customFormat="1">
      <c r="B103" s="1502" t="s">
        <v>1828</v>
      </c>
      <c r="C103" s="1497"/>
      <c r="D103" s="518" t="s">
        <v>2010</v>
      </c>
      <c r="E103" s="711" t="s">
        <v>19</v>
      </c>
      <c r="F103" s="519" t="s">
        <v>23</v>
      </c>
      <c r="G103" s="519" t="s">
        <v>29</v>
      </c>
      <c r="H103" s="519" t="s">
        <v>17</v>
      </c>
      <c r="I103" s="530"/>
      <c r="J103" s="530">
        <v>133667</v>
      </c>
      <c r="K103" s="530"/>
      <c r="L103" s="531"/>
      <c r="M103" s="530">
        <v>478105</v>
      </c>
      <c r="N103" s="766">
        <v>1357084</v>
      </c>
      <c r="O103" s="776">
        <v>30797</v>
      </c>
      <c r="P103" s="514">
        <v>802</v>
      </c>
      <c r="Q103" s="514">
        <v>1210403</v>
      </c>
      <c r="R103" s="514">
        <v>955644</v>
      </c>
      <c r="S103" s="514">
        <v>2197646</v>
      </c>
      <c r="T103" s="712">
        <v>0.61938833557834294</v>
      </c>
      <c r="U103" s="514"/>
      <c r="V103" s="520">
        <v>2197646</v>
      </c>
      <c r="W103" s="713">
        <v>4654764.6078132242</v>
      </c>
      <c r="X103" s="713">
        <v>1856.0550952414981</v>
      </c>
      <c r="Y103" s="713">
        <v>0</v>
      </c>
      <c r="Z103" s="713">
        <v>669.72713858155146</v>
      </c>
      <c r="AA103" s="713">
        <v>0</v>
      </c>
      <c r="AB103" s="713">
        <v>52986798.209974378</v>
      </c>
      <c r="AC103" s="713">
        <v>0</v>
      </c>
      <c r="AD103" s="713">
        <v>9015.066806402152</v>
      </c>
      <c r="AE103" s="713">
        <v>0</v>
      </c>
      <c r="AF103" s="543">
        <v>0</v>
      </c>
      <c r="AG103" s="776">
        <v>30797</v>
      </c>
      <c r="AH103" s="514">
        <v>802</v>
      </c>
      <c r="AI103" s="514">
        <v>961671</v>
      </c>
      <c r="AJ103" s="514">
        <v>1219570</v>
      </c>
      <c r="AK103" s="514">
        <v>2212840</v>
      </c>
      <c r="AL103" s="712">
        <v>6.9137613610199275E-3</v>
      </c>
      <c r="AM103" s="514"/>
      <c r="AN103" s="520">
        <v>2212840</v>
      </c>
      <c r="AO103" s="713">
        <v>5542588.3791767554</v>
      </c>
      <c r="AP103" s="713">
        <v>2211.3250472349314</v>
      </c>
      <c r="AQ103" s="713">
        <v>0</v>
      </c>
      <c r="AR103" s="713">
        <v>755.37828313218995</v>
      </c>
      <c r="AS103" s="713">
        <v>0</v>
      </c>
      <c r="AT103" s="713">
        <v>53884602.364064969</v>
      </c>
      <c r="AU103" s="713">
        <v>0</v>
      </c>
      <c r="AV103" s="713">
        <v>9547.9291164257647</v>
      </c>
      <c r="AW103" s="713">
        <v>0</v>
      </c>
      <c r="AX103" s="543">
        <v>0</v>
      </c>
      <c r="AY103" s="776">
        <v>30797</v>
      </c>
      <c r="AZ103" s="514">
        <v>802</v>
      </c>
      <c r="BA103" s="514">
        <v>785562</v>
      </c>
      <c r="BB103" s="514">
        <v>1387305</v>
      </c>
      <c r="BC103" s="514">
        <v>2204466</v>
      </c>
      <c r="BD103" s="712">
        <v>-3.7842772184161532E-3</v>
      </c>
      <c r="BE103" s="514"/>
      <c r="BF103" s="520">
        <v>2204466</v>
      </c>
      <c r="BG103" s="713">
        <v>6779290.873320533</v>
      </c>
      <c r="BH103" s="713">
        <v>2706.6560234679591</v>
      </c>
      <c r="BI103" s="713">
        <v>0</v>
      </c>
      <c r="BJ103" s="713">
        <v>1039.6901072905891</v>
      </c>
      <c r="BK103" s="713">
        <v>0</v>
      </c>
      <c r="BL103" s="713">
        <v>69430543.549329758</v>
      </c>
      <c r="BM103" s="713">
        <v>0</v>
      </c>
      <c r="BN103" s="713">
        <v>12364.453315687575</v>
      </c>
      <c r="BO103" s="713">
        <v>0</v>
      </c>
      <c r="BP103" s="543">
        <v>0</v>
      </c>
      <c r="BQ103" s="776">
        <v>30797</v>
      </c>
      <c r="BR103" s="514">
        <v>802</v>
      </c>
      <c r="BS103" s="514">
        <v>836070</v>
      </c>
      <c r="BT103" s="514">
        <v>1352074</v>
      </c>
      <c r="BU103" s="514">
        <v>2219743</v>
      </c>
      <c r="BV103" s="712">
        <v>6.9300229624770808E-3</v>
      </c>
      <c r="BW103" s="514"/>
      <c r="BX103" s="520">
        <v>2219743</v>
      </c>
      <c r="BY103" s="713">
        <v>6430661.4733205354</v>
      </c>
      <c r="BZ103" s="713">
        <v>2567.2042634679578</v>
      </c>
      <c r="CA103" s="713">
        <v>0</v>
      </c>
      <c r="CB103" s="713">
        <v>999.85123187813781</v>
      </c>
      <c r="CC103" s="713">
        <v>0</v>
      </c>
      <c r="CD103" s="713">
        <v>61718254.909329757</v>
      </c>
      <c r="CE103" s="713">
        <v>0</v>
      </c>
      <c r="CF103" s="713">
        <v>11197.650105173134</v>
      </c>
      <c r="CG103" s="713">
        <v>0</v>
      </c>
      <c r="CH103" s="543">
        <v>0</v>
      </c>
    </row>
    <row r="104" spans="2:86" s="23" customFormat="1">
      <c r="B104" s="1502" t="s">
        <v>1829</v>
      </c>
      <c r="C104" s="1497"/>
      <c r="D104" s="518" t="s">
        <v>2011</v>
      </c>
      <c r="E104" s="711" t="s">
        <v>19</v>
      </c>
      <c r="F104" s="519" t="s">
        <v>15</v>
      </c>
      <c r="G104" s="519" t="s">
        <v>29</v>
      </c>
      <c r="H104" s="519" t="s">
        <v>17</v>
      </c>
      <c r="I104" s="530"/>
      <c r="J104" s="530">
        <v>68296</v>
      </c>
      <c r="K104" s="530"/>
      <c r="L104" s="531"/>
      <c r="M104" s="530">
        <v>8751</v>
      </c>
      <c r="N104" s="766">
        <v>17738</v>
      </c>
      <c r="O104" s="776">
        <v>16801</v>
      </c>
      <c r="P104" s="514">
        <v>0</v>
      </c>
      <c r="Q104" s="514">
        <v>0</v>
      </c>
      <c r="R104" s="514">
        <v>0</v>
      </c>
      <c r="S104" s="514">
        <v>16801</v>
      </c>
      <c r="T104" s="712">
        <v>-5.2824444695005073E-2</v>
      </c>
      <c r="U104" s="514"/>
      <c r="V104" s="520">
        <v>16801</v>
      </c>
      <c r="W104" s="713">
        <v>0</v>
      </c>
      <c r="X104" s="713">
        <v>0</v>
      </c>
      <c r="Y104" s="713">
        <v>0</v>
      </c>
      <c r="Z104" s="713">
        <v>0</v>
      </c>
      <c r="AA104" s="713">
        <v>0</v>
      </c>
      <c r="AB104" s="713">
        <v>0</v>
      </c>
      <c r="AC104" s="713">
        <v>0</v>
      </c>
      <c r="AD104" s="713">
        <v>0</v>
      </c>
      <c r="AE104" s="713">
        <v>0</v>
      </c>
      <c r="AF104" s="543">
        <v>0</v>
      </c>
      <c r="AG104" s="776">
        <v>17305</v>
      </c>
      <c r="AH104" s="514">
        <v>0</v>
      </c>
      <c r="AI104" s="514">
        <v>0</v>
      </c>
      <c r="AJ104" s="514">
        <v>0</v>
      </c>
      <c r="AK104" s="514">
        <v>17305</v>
      </c>
      <c r="AL104" s="712">
        <v>2.9998214392000476E-2</v>
      </c>
      <c r="AM104" s="514"/>
      <c r="AN104" s="520">
        <v>17305</v>
      </c>
      <c r="AO104" s="713">
        <v>0</v>
      </c>
      <c r="AP104" s="713">
        <v>0</v>
      </c>
      <c r="AQ104" s="713">
        <v>0</v>
      </c>
      <c r="AR104" s="713">
        <v>0</v>
      </c>
      <c r="AS104" s="713">
        <v>0</v>
      </c>
      <c r="AT104" s="713">
        <v>0</v>
      </c>
      <c r="AU104" s="713">
        <v>0</v>
      </c>
      <c r="AV104" s="713">
        <v>0</v>
      </c>
      <c r="AW104" s="713">
        <v>0</v>
      </c>
      <c r="AX104" s="543">
        <v>0</v>
      </c>
      <c r="AY104" s="776">
        <v>17825</v>
      </c>
      <c r="AZ104" s="514">
        <v>0</v>
      </c>
      <c r="BA104" s="514">
        <v>0</v>
      </c>
      <c r="BB104" s="514">
        <v>0</v>
      </c>
      <c r="BC104" s="514">
        <v>17825</v>
      </c>
      <c r="BD104" s="712">
        <v>3.0049118751805836E-2</v>
      </c>
      <c r="BE104" s="514"/>
      <c r="BF104" s="520">
        <v>17825</v>
      </c>
      <c r="BG104" s="713">
        <v>0</v>
      </c>
      <c r="BH104" s="713">
        <v>0</v>
      </c>
      <c r="BI104" s="713">
        <v>0</v>
      </c>
      <c r="BJ104" s="713">
        <v>0</v>
      </c>
      <c r="BK104" s="713">
        <v>0</v>
      </c>
      <c r="BL104" s="713">
        <v>0</v>
      </c>
      <c r="BM104" s="713">
        <v>0</v>
      </c>
      <c r="BN104" s="713">
        <v>0</v>
      </c>
      <c r="BO104" s="713">
        <v>0</v>
      </c>
      <c r="BP104" s="543">
        <v>0</v>
      </c>
      <c r="BQ104" s="776">
        <v>18360</v>
      </c>
      <c r="BR104" s="514">
        <v>0</v>
      </c>
      <c r="BS104" s="514">
        <v>0</v>
      </c>
      <c r="BT104" s="514">
        <v>0</v>
      </c>
      <c r="BU104" s="514">
        <v>18360</v>
      </c>
      <c r="BV104" s="712">
        <v>3.0014025245441795E-2</v>
      </c>
      <c r="BW104" s="514"/>
      <c r="BX104" s="520">
        <v>18360</v>
      </c>
      <c r="BY104" s="713">
        <v>0</v>
      </c>
      <c r="BZ104" s="713">
        <v>0</v>
      </c>
      <c r="CA104" s="713">
        <v>0</v>
      </c>
      <c r="CB104" s="713">
        <v>0</v>
      </c>
      <c r="CC104" s="713">
        <v>0</v>
      </c>
      <c r="CD104" s="713">
        <v>0</v>
      </c>
      <c r="CE104" s="713">
        <v>0</v>
      </c>
      <c r="CF104" s="713">
        <v>0</v>
      </c>
      <c r="CG104" s="713">
        <v>0</v>
      </c>
      <c r="CH104" s="543">
        <v>0</v>
      </c>
    </row>
    <row r="105" spans="2:86" s="23" customFormat="1">
      <c r="B105" s="1502" t="s">
        <v>1830</v>
      </c>
      <c r="C105" s="1497"/>
      <c r="D105" s="518" t="s">
        <v>386</v>
      </c>
      <c r="E105" s="711" t="s">
        <v>19</v>
      </c>
      <c r="F105" s="519" t="s">
        <v>23</v>
      </c>
      <c r="G105" s="519" t="s">
        <v>16</v>
      </c>
      <c r="H105" s="519" t="s">
        <v>17</v>
      </c>
      <c r="I105" s="530"/>
      <c r="J105" s="530">
        <v>2325800</v>
      </c>
      <c r="K105" s="530"/>
      <c r="L105" s="531"/>
      <c r="M105" s="530">
        <v>4726989</v>
      </c>
      <c r="N105" s="766">
        <v>4895934</v>
      </c>
      <c r="O105" s="776">
        <v>208718</v>
      </c>
      <c r="P105" s="514">
        <v>494148</v>
      </c>
      <c r="Q105" s="514">
        <v>1794002</v>
      </c>
      <c r="R105" s="514">
        <v>3201375</v>
      </c>
      <c r="S105" s="514">
        <v>5698243</v>
      </c>
      <c r="T105" s="712">
        <v>0.16387251135329847</v>
      </c>
      <c r="U105" s="514"/>
      <c r="V105" s="520">
        <v>5698243</v>
      </c>
      <c r="W105" s="713">
        <v>11503281.046399999</v>
      </c>
      <c r="X105" s="713">
        <v>2066.9544999999998</v>
      </c>
      <c r="Y105" s="713">
        <v>0</v>
      </c>
      <c r="Z105" s="713">
        <v>2090.0213257748901</v>
      </c>
      <c r="AA105" s="713">
        <v>0</v>
      </c>
      <c r="AB105" s="713">
        <v>115032810.464</v>
      </c>
      <c r="AC105" s="713">
        <v>0</v>
      </c>
      <c r="AD105" s="713">
        <v>24897.8279916844</v>
      </c>
      <c r="AE105" s="713">
        <v>0</v>
      </c>
      <c r="AF105" s="543">
        <v>0</v>
      </c>
      <c r="AG105" s="776">
        <v>160845</v>
      </c>
      <c r="AH105" s="514">
        <v>361901</v>
      </c>
      <c r="AI105" s="514">
        <v>1487813</v>
      </c>
      <c r="AJ105" s="514">
        <v>2549422</v>
      </c>
      <c r="AK105" s="514">
        <v>4559981</v>
      </c>
      <c r="AL105" s="712">
        <v>-0.19975666183418292</v>
      </c>
      <c r="AM105" s="514"/>
      <c r="AN105" s="520">
        <v>4559981</v>
      </c>
      <c r="AO105" s="713">
        <v>9565291.4747000001</v>
      </c>
      <c r="AP105" s="713">
        <v>1012.6252500000001</v>
      </c>
      <c r="AQ105" s="713">
        <v>0</v>
      </c>
      <c r="AR105" s="713">
        <v>1976.4489128370101</v>
      </c>
      <c r="AS105" s="713">
        <v>0</v>
      </c>
      <c r="AT105" s="713">
        <v>95652914.746999994</v>
      </c>
      <c r="AU105" s="713">
        <v>0</v>
      </c>
      <c r="AV105" s="713">
        <v>21308.4036070209</v>
      </c>
      <c r="AW105" s="713">
        <v>0</v>
      </c>
      <c r="AX105" s="543">
        <v>0</v>
      </c>
      <c r="AY105" s="776">
        <v>185446</v>
      </c>
      <c r="AZ105" s="514">
        <v>289213</v>
      </c>
      <c r="BA105" s="514">
        <v>1622657</v>
      </c>
      <c r="BB105" s="514">
        <v>2958122</v>
      </c>
      <c r="BC105" s="514">
        <v>5055438</v>
      </c>
      <c r="BD105" s="712">
        <v>0.10865330359929132</v>
      </c>
      <c r="BE105" s="514"/>
      <c r="BF105" s="520">
        <v>5055438</v>
      </c>
      <c r="BG105" s="713">
        <v>11729250</v>
      </c>
      <c r="BH105" s="713">
        <v>1303.25</v>
      </c>
      <c r="BI105" s="713">
        <v>0</v>
      </c>
      <c r="BJ105" s="713">
        <v>2488.9726814000301</v>
      </c>
      <c r="BK105" s="713">
        <v>0</v>
      </c>
      <c r="BL105" s="713">
        <v>117292500</v>
      </c>
      <c r="BM105" s="713">
        <v>0</v>
      </c>
      <c r="BN105" s="713">
        <v>26644.4493047818</v>
      </c>
      <c r="BO105" s="713">
        <v>0</v>
      </c>
      <c r="BP105" s="543">
        <v>0</v>
      </c>
      <c r="BQ105" s="776">
        <v>205154</v>
      </c>
      <c r="BR105" s="514">
        <v>307730</v>
      </c>
      <c r="BS105" s="514">
        <v>2051536</v>
      </c>
      <c r="BT105" s="514">
        <v>3467546</v>
      </c>
      <c r="BU105" s="514">
        <v>6031966</v>
      </c>
      <c r="BV105" s="712">
        <v>0.19316387620617639</v>
      </c>
      <c r="BW105" s="514"/>
      <c r="BX105" s="520">
        <v>6031966</v>
      </c>
      <c r="BY105" s="713">
        <v>13553800</v>
      </c>
      <c r="BZ105" s="713">
        <v>1563.9</v>
      </c>
      <c r="CA105" s="713">
        <v>0</v>
      </c>
      <c r="CB105" s="713">
        <v>2933.6531053588501</v>
      </c>
      <c r="CC105" s="713">
        <v>0</v>
      </c>
      <c r="CD105" s="713">
        <v>135538000</v>
      </c>
      <c r="CE105" s="713">
        <v>0</v>
      </c>
      <c r="CF105" s="713">
        <v>31383.666530009101</v>
      </c>
      <c r="CG105" s="713">
        <v>0</v>
      </c>
      <c r="CH105" s="543">
        <v>0</v>
      </c>
    </row>
    <row r="106" spans="2:86" s="23" customFormat="1">
      <c r="B106" s="1502" t="s">
        <v>1831</v>
      </c>
      <c r="C106" s="1497"/>
      <c r="D106" s="518" t="s">
        <v>2012</v>
      </c>
      <c r="E106" s="711" t="s">
        <v>19</v>
      </c>
      <c r="F106" s="519" t="s">
        <v>15</v>
      </c>
      <c r="G106" s="519" t="s">
        <v>16</v>
      </c>
      <c r="H106" s="519" t="s">
        <v>17</v>
      </c>
      <c r="I106" s="532"/>
      <c r="J106" s="530">
        <v>49448</v>
      </c>
      <c r="K106" s="532"/>
      <c r="L106" s="531"/>
      <c r="M106" s="530">
        <v>86524</v>
      </c>
      <c r="N106" s="766">
        <v>63994</v>
      </c>
      <c r="O106" s="776">
        <v>16801</v>
      </c>
      <c r="P106" s="514">
        <v>0</v>
      </c>
      <c r="Q106" s="514">
        <v>0</v>
      </c>
      <c r="R106" s="514">
        <v>0</v>
      </c>
      <c r="S106" s="514">
        <v>16801</v>
      </c>
      <c r="T106" s="712">
        <v>-0.7374597618526737</v>
      </c>
      <c r="U106" s="514"/>
      <c r="V106" s="520">
        <v>16801</v>
      </c>
      <c r="W106" s="713">
        <v>0</v>
      </c>
      <c r="X106" s="713">
        <v>0</v>
      </c>
      <c r="Y106" s="713">
        <v>0</v>
      </c>
      <c r="Z106" s="713">
        <v>0</v>
      </c>
      <c r="AA106" s="713">
        <v>0</v>
      </c>
      <c r="AB106" s="713">
        <v>0</v>
      </c>
      <c r="AC106" s="713">
        <v>0</v>
      </c>
      <c r="AD106" s="713">
        <v>0</v>
      </c>
      <c r="AE106" s="713">
        <v>0</v>
      </c>
      <c r="AF106" s="543">
        <v>0</v>
      </c>
      <c r="AG106" s="776">
        <v>17305</v>
      </c>
      <c r="AH106" s="514">
        <v>0</v>
      </c>
      <c r="AI106" s="514">
        <v>0</v>
      </c>
      <c r="AJ106" s="514">
        <v>0</v>
      </c>
      <c r="AK106" s="514">
        <v>17305</v>
      </c>
      <c r="AL106" s="712">
        <v>2.9998214392000476E-2</v>
      </c>
      <c r="AM106" s="514"/>
      <c r="AN106" s="520">
        <v>17305</v>
      </c>
      <c r="AO106" s="713">
        <v>0</v>
      </c>
      <c r="AP106" s="713">
        <v>0</v>
      </c>
      <c r="AQ106" s="713">
        <v>0</v>
      </c>
      <c r="AR106" s="713">
        <v>0</v>
      </c>
      <c r="AS106" s="713">
        <v>0</v>
      </c>
      <c r="AT106" s="713">
        <v>0</v>
      </c>
      <c r="AU106" s="713">
        <v>0</v>
      </c>
      <c r="AV106" s="713">
        <v>0</v>
      </c>
      <c r="AW106" s="713">
        <v>0</v>
      </c>
      <c r="AX106" s="543">
        <v>0</v>
      </c>
      <c r="AY106" s="776">
        <v>17825</v>
      </c>
      <c r="AZ106" s="514">
        <v>0</v>
      </c>
      <c r="BA106" s="514">
        <v>0</v>
      </c>
      <c r="BB106" s="514">
        <v>0</v>
      </c>
      <c r="BC106" s="514">
        <v>17825</v>
      </c>
      <c r="BD106" s="712">
        <v>3.0049118751805836E-2</v>
      </c>
      <c r="BE106" s="514"/>
      <c r="BF106" s="520">
        <v>17825</v>
      </c>
      <c r="BG106" s="713">
        <v>0</v>
      </c>
      <c r="BH106" s="713">
        <v>0</v>
      </c>
      <c r="BI106" s="713">
        <v>0</v>
      </c>
      <c r="BJ106" s="713">
        <v>0</v>
      </c>
      <c r="BK106" s="713">
        <v>0</v>
      </c>
      <c r="BL106" s="713">
        <v>0</v>
      </c>
      <c r="BM106" s="713">
        <v>0</v>
      </c>
      <c r="BN106" s="713">
        <v>0</v>
      </c>
      <c r="BO106" s="713">
        <v>0</v>
      </c>
      <c r="BP106" s="543">
        <v>0</v>
      </c>
      <c r="BQ106" s="776">
        <v>18360</v>
      </c>
      <c r="BR106" s="514">
        <v>0</v>
      </c>
      <c r="BS106" s="514">
        <v>0</v>
      </c>
      <c r="BT106" s="514">
        <v>0</v>
      </c>
      <c r="BU106" s="514">
        <v>18360</v>
      </c>
      <c r="BV106" s="712">
        <v>3.0014025245441795E-2</v>
      </c>
      <c r="BW106" s="514"/>
      <c r="BX106" s="520">
        <v>18360</v>
      </c>
      <c r="BY106" s="713">
        <v>0</v>
      </c>
      <c r="BZ106" s="713">
        <v>0</v>
      </c>
      <c r="CA106" s="713">
        <v>0</v>
      </c>
      <c r="CB106" s="713">
        <v>0</v>
      </c>
      <c r="CC106" s="713">
        <v>0</v>
      </c>
      <c r="CD106" s="713">
        <v>0</v>
      </c>
      <c r="CE106" s="713">
        <v>0</v>
      </c>
      <c r="CF106" s="713">
        <v>0</v>
      </c>
      <c r="CG106" s="713">
        <v>0</v>
      </c>
      <c r="CH106" s="543">
        <v>0</v>
      </c>
    </row>
    <row r="107" spans="2:86" s="23" customFormat="1">
      <c r="B107" s="1502" t="s">
        <v>1971</v>
      </c>
      <c r="C107" s="1497"/>
      <c r="D107" s="536" t="s">
        <v>387</v>
      </c>
      <c r="E107" s="711" t="s">
        <v>19</v>
      </c>
      <c r="F107" s="519" t="s">
        <v>23</v>
      </c>
      <c r="G107" s="519" t="s">
        <v>21</v>
      </c>
      <c r="H107" s="519" t="s">
        <v>17</v>
      </c>
      <c r="I107" s="532"/>
      <c r="J107" s="530">
        <v>3317691</v>
      </c>
      <c r="K107" s="532"/>
      <c r="L107" s="531"/>
      <c r="M107" s="530">
        <v>4201531</v>
      </c>
      <c r="N107" s="766">
        <v>4389105</v>
      </c>
      <c r="O107" s="776">
        <v>0</v>
      </c>
      <c r="P107" s="514">
        <v>0</v>
      </c>
      <c r="Q107" s="514">
        <v>0</v>
      </c>
      <c r="R107" s="514">
        <v>0</v>
      </c>
      <c r="S107" s="514">
        <v>0</v>
      </c>
      <c r="T107" s="712">
        <v>-1</v>
      </c>
      <c r="U107" s="514"/>
      <c r="V107" s="520">
        <v>0</v>
      </c>
      <c r="W107" s="713">
        <v>0</v>
      </c>
      <c r="X107" s="713">
        <v>0</v>
      </c>
      <c r="Y107" s="713">
        <v>0</v>
      </c>
      <c r="Z107" s="713">
        <v>0</v>
      </c>
      <c r="AA107" s="713">
        <v>0</v>
      </c>
      <c r="AB107" s="713">
        <v>0</v>
      </c>
      <c r="AC107" s="713">
        <v>0</v>
      </c>
      <c r="AD107" s="713">
        <v>0</v>
      </c>
      <c r="AE107" s="713">
        <v>0</v>
      </c>
      <c r="AF107" s="543">
        <v>0</v>
      </c>
      <c r="AG107" s="776">
        <v>0</v>
      </c>
      <c r="AH107" s="514">
        <v>0</v>
      </c>
      <c r="AI107" s="514">
        <v>0</v>
      </c>
      <c r="AJ107" s="514">
        <v>0</v>
      </c>
      <c r="AK107" s="514">
        <v>0</v>
      </c>
      <c r="AL107" s="712" t="s">
        <v>673</v>
      </c>
      <c r="AM107" s="514"/>
      <c r="AN107" s="520">
        <v>0</v>
      </c>
      <c r="AO107" s="713">
        <v>0</v>
      </c>
      <c r="AP107" s="713">
        <v>0</v>
      </c>
      <c r="AQ107" s="713">
        <v>0</v>
      </c>
      <c r="AR107" s="713">
        <v>0</v>
      </c>
      <c r="AS107" s="713">
        <v>0</v>
      </c>
      <c r="AT107" s="713">
        <v>0</v>
      </c>
      <c r="AU107" s="713">
        <v>0</v>
      </c>
      <c r="AV107" s="713">
        <v>0</v>
      </c>
      <c r="AW107" s="713">
        <v>0</v>
      </c>
      <c r="AX107" s="543">
        <v>0</v>
      </c>
      <c r="AY107" s="776">
        <v>0</v>
      </c>
      <c r="AZ107" s="514">
        <v>0</v>
      </c>
      <c r="BA107" s="514">
        <v>0</v>
      </c>
      <c r="BB107" s="514">
        <v>0</v>
      </c>
      <c r="BC107" s="514">
        <v>0</v>
      </c>
      <c r="BD107" s="712" t="s">
        <v>673</v>
      </c>
      <c r="BE107" s="514"/>
      <c r="BF107" s="520">
        <v>0</v>
      </c>
      <c r="BG107" s="713">
        <v>0</v>
      </c>
      <c r="BH107" s="713">
        <v>0</v>
      </c>
      <c r="BI107" s="713">
        <v>0</v>
      </c>
      <c r="BJ107" s="713">
        <v>0</v>
      </c>
      <c r="BK107" s="713">
        <v>0</v>
      </c>
      <c r="BL107" s="713">
        <v>0</v>
      </c>
      <c r="BM107" s="713">
        <v>0</v>
      </c>
      <c r="BN107" s="713">
        <v>0</v>
      </c>
      <c r="BO107" s="713">
        <v>0</v>
      </c>
      <c r="BP107" s="543">
        <v>0</v>
      </c>
      <c r="BQ107" s="776">
        <v>0</v>
      </c>
      <c r="BR107" s="514">
        <v>0</v>
      </c>
      <c r="BS107" s="514">
        <v>0</v>
      </c>
      <c r="BT107" s="514">
        <v>0</v>
      </c>
      <c r="BU107" s="514">
        <v>0</v>
      </c>
      <c r="BV107" s="712" t="s">
        <v>673</v>
      </c>
      <c r="BW107" s="514"/>
      <c r="BX107" s="520">
        <v>0</v>
      </c>
      <c r="BY107" s="713">
        <v>0</v>
      </c>
      <c r="BZ107" s="713">
        <v>0</v>
      </c>
      <c r="CA107" s="713">
        <v>0</v>
      </c>
      <c r="CB107" s="713">
        <v>0</v>
      </c>
      <c r="CC107" s="713">
        <v>0</v>
      </c>
      <c r="CD107" s="713">
        <v>0</v>
      </c>
      <c r="CE107" s="713">
        <v>0</v>
      </c>
      <c r="CF107" s="713">
        <v>0</v>
      </c>
      <c r="CG107" s="713">
        <v>0</v>
      </c>
      <c r="CH107" s="543">
        <v>0</v>
      </c>
    </row>
    <row r="108" spans="2:86" s="23" customFormat="1">
      <c r="B108" s="1502" t="s">
        <v>1972</v>
      </c>
      <c r="C108" s="1497"/>
      <c r="D108" s="536" t="s">
        <v>1973</v>
      </c>
      <c r="E108" s="711" t="s">
        <v>19</v>
      </c>
      <c r="F108" s="519" t="s">
        <v>15</v>
      </c>
      <c r="G108" s="519" t="s">
        <v>21</v>
      </c>
      <c r="H108" s="519" t="s">
        <v>17</v>
      </c>
      <c r="I108" s="532"/>
      <c r="J108" s="530">
        <v>84883</v>
      </c>
      <c r="K108" s="532"/>
      <c r="L108" s="531"/>
      <c r="M108" s="530">
        <v>76906</v>
      </c>
      <c r="N108" s="766">
        <v>57370</v>
      </c>
      <c r="O108" s="776">
        <v>0</v>
      </c>
      <c r="P108" s="514">
        <v>0</v>
      </c>
      <c r="Q108" s="514">
        <v>0</v>
      </c>
      <c r="R108" s="514">
        <v>0</v>
      </c>
      <c r="S108" s="514">
        <v>0</v>
      </c>
      <c r="T108" s="712">
        <v>-1</v>
      </c>
      <c r="U108" s="514"/>
      <c r="V108" s="520">
        <v>0</v>
      </c>
      <c r="W108" s="713">
        <v>0</v>
      </c>
      <c r="X108" s="713">
        <v>0</v>
      </c>
      <c r="Y108" s="713">
        <v>0</v>
      </c>
      <c r="Z108" s="713">
        <v>0</v>
      </c>
      <c r="AA108" s="713">
        <v>0</v>
      </c>
      <c r="AB108" s="713">
        <v>0</v>
      </c>
      <c r="AC108" s="713">
        <v>0</v>
      </c>
      <c r="AD108" s="713">
        <v>0</v>
      </c>
      <c r="AE108" s="713">
        <v>0</v>
      </c>
      <c r="AF108" s="543">
        <v>0</v>
      </c>
      <c r="AG108" s="776">
        <v>0</v>
      </c>
      <c r="AH108" s="514">
        <v>0</v>
      </c>
      <c r="AI108" s="514">
        <v>0</v>
      </c>
      <c r="AJ108" s="514">
        <v>0</v>
      </c>
      <c r="AK108" s="514">
        <v>0</v>
      </c>
      <c r="AL108" s="712" t="s">
        <v>673</v>
      </c>
      <c r="AM108" s="514"/>
      <c r="AN108" s="520">
        <v>0</v>
      </c>
      <c r="AO108" s="713">
        <v>0</v>
      </c>
      <c r="AP108" s="713">
        <v>0</v>
      </c>
      <c r="AQ108" s="713">
        <v>0</v>
      </c>
      <c r="AR108" s="713">
        <v>0</v>
      </c>
      <c r="AS108" s="713">
        <v>0</v>
      </c>
      <c r="AT108" s="713">
        <v>0</v>
      </c>
      <c r="AU108" s="713">
        <v>0</v>
      </c>
      <c r="AV108" s="713">
        <v>0</v>
      </c>
      <c r="AW108" s="713">
        <v>0</v>
      </c>
      <c r="AX108" s="543">
        <v>0</v>
      </c>
      <c r="AY108" s="776">
        <v>0</v>
      </c>
      <c r="AZ108" s="514">
        <v>0</v>
      </c>
      <c r="BA108" s="514">
        <v>0</v>
      </c>
      <c r="BB108" s="514">
        <v>0</v>
      </c>
      <c r="BC108" s="514">
        <v>0</v>
      </c>
      <c r="BD108" s="712" t="s">
        <v>673</v>
      </c>
      <c r="BE108" s="514"/>
      <c r="BF108" s="520">
        <v>0</v>
      </c>
      <c r="BG108" s="713">
        <v>0</v>
      </c>
      <c r="BH108" s="713">
        <v>0</v>
      </c>
      <c r="BI108" s="713">
        <v>0</v>
      </c>
      <c r="BJ108" s="713">
        <v>0</v>
      </c>
      <c r="BK108" s="713">
        <v>0</v>
      </c>
      <c r="BL108" s="713">
        <v>0</v>
      </c>
      <c r="BM108" s="713">
        <v>0</v>
      </c>
      <c r="BN108" s="713">
        <v>0</v>
      </c>
      <c r="BO108" s="713">
        <v>0</v>
      </c>
      <c r="BP108" s="543">
        <v>0</v>
      </c>
      <c r="BQ108" s="776">
        <v>0</v>
      </c>
      <c r="BR108" s="514">
        <v>0</v>
      </c>
      <c r="BS108" s="514">
        <v>0</v>
      </c>
      <c r="BT108" s="514">
        <v>0</v>
      </c>
      <c r="BU108" s="514">
        <v>0</v>
      </c>
      <c r="BV108" s="712" t="s">
        <v>673</v>
      </c>
      <c r="BW108" s="514"/>
      <c r="BX108" s="520">
        <v>0</v>
      </c>
      <c r="BY108" s="713">
        <v>0</v>
      </c>
      <c r="BZ108" s="713">
        <v>0</v>
      </c>
      <c r="CA108" s="713">
        <v>0</v>
      </c>
      <c r="CB108" s="713">
        <v>0</v>
      </c>
      <c r="CC108" s="713">
        <v>0</v>
      </c>
      <c r="CD108" s="713">
        <v>0</v>
      </c>
      <c r="CE108" s="713">
        <v>0</v>
      </c>
      <c r="CF108" s="713">
        <v>0</v>
      </c>
      <c r="CG108" s="713">
        <v>0</v>
      </c>
      <c r="CH108" s="543">
        <v>0</v>
      </c>
    </row>
    <row r="109" spans="2:86" s="23" customFormat="1">
      <c r="B109" s="1502" t="s">
        <v>1832</v>
      </c>
      <c r="C109" s="1497"/>
      <c r="D109" s="518" t="s">
        <v>2013</v>
      </c>
      <c r="E109" s="711" t="s">
        <v>19</v>
      </c>
      <c r="F109" s="519" t="s">
        <v>23</v>
      </c>
      <c r="G109" s="519" t="s">
        <v>21</v>
      </c>
      <c r="H109" s="519" t="s">
        <v>17</v>
      </c>
      <c r="I109" s="532"/>
      <c r="J109" s="530">
        <v>0</v>
      </c>
      <c r="K109" s="532"/>
      <c r="L109" s="531"/>
      <c r="M109" s="530">
        <v>0</v>
      </c>
      <c r="N109" s="766">
        <v>0</v>
      </c>
      <c r="O109" s="776">
        <v>140079</v>
      </c>
      <c r="P109" s="514">
        <v>59604</v>
      </c>
      <c r="Q109" s="514">
        <v>967644</v>
      </c>
      <c r="R109" s="514">
        <v>2035735</v>
      </c>
      <c r="S109" s="514">
        <v>3203062</v>
      </c>
      <c r="T109" s="712" t="s">
        <v>673</v>
      </c>
      <c r="U109" s="514"/>
      <c r="V109" s="520">
        <v>3203062</v>
      </c>
      <c r="W109" s="713">
        <v>8261266.9680345738</v>
      </c>
      <c r="X109" s="713">
        <v>2781.3831489575682</v>
      </c>
      <c r="Y109" s="713">
        <v>0</v>
      </c>
      <c r="Z109" s="713">
        <v>936.42317956234047</v>
      </c>
      <c r="AA109" s="713">
        <v>0</v>
      </c>
      <c r="AB109" s="713">
        <v>124066428.38053039</v>
      </c>
      <c r="AC109" s="713">
        <v>0</v>
      </c>
      <c r="AD109" s="713">
        <v>19409.268646489942</v>
      </c>
      <c r="AE109" s="713">
        <v>0</v>
      </c>
      <c r="AF109" s="543">
        <v>0</v>
      </c>
      <c r="AG109" s="776">
        <v>140079</v>
      </c>
      <c r="AH109" s="514">
        <v>59604</v>
      </c>
      <c r="AI109" s="514">
        <v>1451466</v>
      </c>
      <c r="AJ109" s="514">
        <v>2137522</v>
      </c>
      <c r="AK109" s="514">
        <v>3788671</v>
      </c>
      <c r="AL109" s="712">
        <v>0.18282786908277143</v>
      </c>
      <c r="AM109" s="514"/>
      <c r="AN109" s="520">
        <v>3788671</v>
      </c>
      <c r="AO109" s="713">
        <v>7994273.5241999999</v>
      </c>
      <c r="AP109" s="713">
        <v>2778.2082</v>
      </c>
      <c r="AQ109" s="713">
        <v>0</v>
      </c>
      <c r="AR109" s="713">
        <v>1055.93942913158</v>
      </c>
      <c r="AS109" s="713">
        <v>0</v>
      </c>
      <c r="AT109" s="713">
        <v>159885470.484</v>
      </c>
      <c r="AU109" s="713">
        <v>0</v>
      </c>
      <c r="AV109" s="713">
        <v>26193.3724720477</v>
      </c>
      <c r="AW109" s="713">
        <v>0</v>
      </c>
      <c r="AX109" s="543">
        <v>0</v>
      </c>
      <c r="AY109" s="776">
        <v>140079</v>
      </c>
      <c r="AZ109" s="514">
        <v>59604</v>
      </c>
      <c r="BA109" s="514">
        <v>1524039</v>
      </c>
      <c r="BB109" s="514">
        <v>2244398</v>
      </c>
      <c r="BC109" s="514">
        <v>3968120</v>
      </c>
      <c r="BD109" s="712">
        <v>4.7364629971829171E-2</v>
      </c>
      <c r="BE109" s="514"/>
      <c r="BF109" s="520">
        <v>3968120</v>
      </c>
      <c r="BG109" s="713">
        <v>7551887.1162</v>
      </c>
      <c r="BH109" s="713">
        <v>2471.9243999999999</v>
      </c>
      <c r="BI109" s="713">
        <v>0</v>
      </c>
      <c r="BJ109" s="713">
        <v>1060.5838473214999</v>
      </c>
      <c r="BK109" s="713">
        <v>0</v>
      </c>
      <c r="BL109" s="713">
        <v>151037742.324</v>
      </c>
      <c r="BM109" s="713">
        <v>0</v>
      </c>
      <c r="BN109" s="713">
        <v>25332.977993157299</v>
      </c>
      <c r="BO109" s="713">
        <v>0</v>
      </c>
      <c r="BP109" s="543">
        <v>0</v>
      </c>
      <c r="BQ109" s="776">
        <v>140079</v>
      </c>
      <c r="BR109" s="514">
        <v>59604</v>
      </c>
      <c r="BS109" s="514">
        <v>1600241</v>
      </c>
      <c r="BT109" s="514">
        <v>2356618</v>
      </c>
      <c r="BU109" s="514">
        <v>4156542</v>
      </c>
      <c r="BV109" s="712">
        <v>4.7483947058052679E-2</v>
      </c>
      <c r="BW109" s="514"/>
      <c r="BX109" s="520">
        <v>4156542</v>
      </c>
      <c r="BY109" s="713">
        <v>7616701.6283999998</v>
      </c>
      <c r="BZ109" s="713">
        <v>3618.1428000000001</v>
      </c>
      <c r="CA109" s="713">
        <v>0</v>
      </c>
      <c r="CB109" s="713">
        <v>1169.17531319819</v>
      </c>
      <c r="CC109" s="713">
        <v>0</v>
      </c>
      <c r="CD109" s="713">
        <v>152334032.56799999</v>
      </c>
      <c r="CE109" s="713">
        <v>0</v>
      </c>
      <c r="CF109" s="713">
        <v>26079.427043117601</v>
      </c>
      <c r="CG109" s="713">
        <v>0</v>
      </c>
      <c r="CH109" s="543">
        <v>0</v>
      </c>
    </row>
    <row r="110" spans="2:86" s="23" customFormat="1">
      <c r="B110" s="1502" t="s">
        <v>1833</v>
      </c>
      <c r="C110" s="1497"/>
      <c r="D110" s="518" t="s">
        <v>2014</v>
      </c>
      <c r="E110" s="711" t="s">
        <v>19</v>
      </c>
      <c r="F110" s="519" t="s">
        <v>15</v>
      </c>
      <c r="G110" s="519" t="s">
        <v>21</v>
      </c>
      <c r="H110" s="519" t="s">
        <v>17</v>
      </c>
      <c r="I110" s="532"/>
      <c r="J110" s="530">
        <v>0</v>
      </c>
      <c r="K110" s="532"/>
      <c r="L110" s="531"/>
      <c r="M110" s="530">
        <v>0</v>
      </c>
      <c r="N110" s="766">
        <v>0</v>
      </c>
      <c r="O110" s="776">
        <v>13845</v>
      </c>
      <c r="P110" s="514">
        <v>0</v>
      </c>
      <c r="Q110" s="514">
        <v>0</v>
      </c>
      <c r="R110" s="514">
        <v>0</v>
      </c>
      <c r="S110" s="514">
        <v>13845</v>
      </c>
      <c r="T110" s="712" t="s">
        <v>673</v>
      </c>
      <c r="U110" s="514"/>
      <c r="V110" s="520">
        <v>13845</v>
      </c>
      <c r="W110" s="713">
        <v>0</v>
      </c>
      <c r="X110" s="713">
        <v>0</v>
      </c>
      <c r="Y110" s="713">
        <v>0</v>
      </c>
      <c r="Z110" s="713">
        <v>0</v>
      </c>
      <c r="AA110" s="713">
        <v>0</v>
      </c>
      <c r="AB110" s="713">
        <v>0</v>
      </c>
      <c r="AC110" s="713">
        <v>0</v>
      </c>
      <c r="AD110" s="713">
        <v>0</v>
      </c>
      <c r="AE110" s="713">
        <v>0</v>
      </c>
      <c r="AF110" s="543">
        <v>0</v>
      </c>
      <c r="AG110" s="776">
        <v>14261</v>
      </c>
      <c r="AH110" s="514">
        <v>0</v>
      </c>
      <c r="AI110" s="514">
        <v>0</v>
      </c>
      <c r="AJ110" s="514">
        <v>0</v>
      </c>
      <c r="AK110" s="514">
        <v>14261</v>
      </c>
      <c r="AL110" s="712">
        <v>3.0046948356807511E-2</v>
      </c>
      <c r="AM110" s="514"/>
      <c r="AN110" s="520">
        <v>14261</v>
      </c>
      <c r="AO110" s="713">
        <v>0</v>
      </c>
      <c r="AP110" s="713">
        <v>0</v>
      </c>
      <c r="AQ110" s="713">
        <v>0</v>
      </c>
      <c r="AR110" s="713">
        <v>0</v>
      </c>
      <c r="AS110" s="713">
        <v>0</v>
      </c>
      <c r="AT110" s="713">
        <v>0</v>
      </c>
      <c r="AU110" s="713">
        <v>0</v>
      </c>
      <c r="AV110" s="713">
        <v>0</v>
      </c>
      <c r="AW110" s="713">
        <v>0</v>
      </c>
      <c r="AX110" s="543">
        <v>0</v>
      </c>
      <c r="AY110" s="776">
        <v>14688</v>
      </c>
      <c r="AZ110" s="514">
        <v>0</v>
      </c>
      <c r="BA110" s="514">
        <v>0</v>
      </c>
      <c r="BB110" s="514">
        <v>0</v>
      </c>
      <c r="BC110" s="514">
        <v>14688</v>
      </c>
      <c r="BD110" s="712">
        <v>2.9941799312811164E-2</v>
      </c>
      <c r="BE110" s="514"/>
      <c r="BF110" s="520">
        <v>14688</v>
      </c>
      <c r="BG110" s="713">
        <v>0</v>
      </c>
      <c r="BH110" s="713">
        <v>0</v>
      </c>
      <c r="BI110" s="713">
        <v>0</v>
      </c>
      <c r="BJ110" s="713">
        <v>0</v>
      </c>
      <c r="BK110" s="713">
        <v>0</v>
      </c>
      <c r="BL110" s="713">
        <v>0</v>
      </c>
      <c r="BM110" s="713">
        <v>0</v>
      </c>
      <c r="BN110" s="713">
        <v>0</v>
      </c>
      <c r="BO110" s="713">
        <v>0</v>
      </c>
      <c r="BP110" s="543">
        <v>0</v>
      </c>
      <c r="BQ110" s="776">
        <v>15129</v>
      </c>
      <c r="BR110" s="514">
        <v>0</v>
      </c>
      <c r="BS110" s="514">
        <v>0</v>
      </c>
      <c r="BT110" s="514">
        <v>0</v>
      </c>
      <c r="BU110" s="514">
        <v>15129</v>
      </c>
      <c r="BV110" s="712">
        <v>3.002450980392157E-2</v>
      </c>
      <c r="BW110" s="514"/>
      <c r="BX110" s="520">
        <v>15129</v>
      </c>
      <c r="BY110" s="713">
        <v>0</v>
      </c>
      <c r="BZ110" s="713">
        <v>0</v>
      </c>
      <c r="CA110" s="713">
        <v>0</v>
      </c>
      <c r="CB110" s="713">
        <v>0</v>
      </c>
      <c r="CC110" s="713">
        <v>0</v>
      </c>
      <c r="CD110" s="713">
        <v>0</v>
      </c>
      <c r="CE110" s="713">
        <v>0</v>
      </c>
      <c r="CF110" s="713">
        <v>0</v>
      </c>
      <c r="CG110" s="713">
        <v>0</v>
      </c>
      <c r="CH110" s="543">
        <v>0</v>
      </c>
    </row>
    <row r="111" spans="2:86" s="23" customFormat="1">
      <c r="B111" s="1502" t="s">
        <v>1834</v>
      </c>
      <c r="C111" s="1497"/>
      <c r="D111" s="518" t="s">
        <v>2015</v>
      </c>
      <c r="E111" s="711" t="s">
        <v>19</v>
      </c>
      <c r="F111" s="519" t="s">
        <v>23</v>
      </c>
      <c r="G111" s="519" t="s">
        <v>16</v>
      </c>
      <c r="H111" s="519" t="s">
        <v>17</v>
      </c>
      <c r="I111" s="530"/>
      <c r="J111" s="530">
        <v>0</v>
      </c>
      <c r="K111" s="530"/>
      <c r="L111" s="531"/>
      <c r="M111" s="530">
        <v>0</v>
      </c>
      <c r="N111" s="766">
        <v>0</v>
      </c>
      <c r="O111" s="776">
        <v>30749</v>
      </c>
      <c r="P111" s="514">
        <v>13084</v>
      </c>
      <c r="Q111" s="514">
        <v>212410</v>
      </c>
      <c r="R111" s="514">
        <v>929800</v>
      </c>
      <c r="S111" s="514">
        <v>1186043</v>
      </c>
      <c r="T111" s="712" t="s">
        <v>673</v>
      </c>
      <c r="U111" s="514"/>
      <c r="V111" s="520">
        <v>1186043</v>
      </c>
      <c r="W111" s="713">
        <v>7243.483815924953</v>
      </c>
      <c r="X111" s="713">
        <v>5.4639084327769041</v>
      </c>
      <c r="Y111" s="713">
        <v>0</v>
      </c>
      <c r="Z111" s="713">
        <v>1.5449251564550024</v>
      </c>
      <c r="AA111" s="713">
        <v>0</v>
      </c>
      <c r="AB111" s="713">
        <v>136000.35488513706</v>
      </c>
      <c r="AC111" s="713">
        <v>0</v>
      </c>
      <c r="AD111" s="713">
        <v>36.752310790906883</v>
      </c>
      <c r="AE111" s="713">
        <v>0</v>
      </c>
      <c r="AF111" s="543">
        <v>0</v>
      </c>
      <c r="AG111" s="776">
        <v>30749</v>
      </c>
      <c r="AH111" s="514">
        <v>13084</v>
      </c>
      <c r="AI111" s="514">
        <v>318614</v>
      </c>
      <c r="AJ111" s="514">
        <v>413645</v>
      </c>
      <c r="AK111" s="514">
        <v>776092</v>
      </c>
      <c r="AL111" s="712">
        <v>-0.34564598416752174</v>
      </c>
      <c r="AM111" s="514"/>
      <c r="AN111" s="520">
        <v>776092</v>
      </c>
      <c r="AO111" s="713">
        <v>16535.736250000002</v>
      </c>
      <c r="AP111" s="713">
        <v>9.4836500000000008</v>
      </c>
      <c r="AQ111" s="713">
        <v>0</v>
      </c>
      <c r="AR111" s="713">
        <v>3.7050115365405301</v>
      </c>
      <c r="AS111" s="713">
        <v>0</v>
      </c>
      <c r="AT111" s="713">
        <v>330714.72499999998</v>
      </c>
      <c r="AU111" s="713">
        <v>0</v>
      </c>
      <c r="AV111" s="713">
        <v>88.6429564153662</v>
      </c>
      <c r="AW111" s="713">
        <v>0</v>
      </c>
      <c r="AX111" s="543">
        <v>0</v>
      </c>
      <c r="AY111" s="776">
        <v>30749</v>
      </c>
      <c r="AZ111" s="514">
        <v>13084</v>
      </c>
      <c r="BA111" s="514">
        <v>334545</v>
      </c>
      <c r="BB111" s="514">
        <v>434327</v>
      </c>
      <c r="BC111" s="514">
        <v>812705</v>
      </c>
      <c r="BD111" s="712">
        <v>4.7176107987197395E-2</v>
      </c>
      <c r="BE111" s="514"/>
      <c r="BF111" s="520">
        <v>812705</v>
      </c>
      <c r="BG111" s="713">
        <v>14528.510700000001</v>
      </c>
      <c r="BH111" s="713">
        <v>7.7192499999999997</v>
      </c>
      <c r="BI111" s="713">
        <v>0</v>
      </c>
      <c r="BJ111" s="713">
        <v>3.4078038249398999</v>
      </c>
      <c r="BK111" s="713">
        <v>0</v>
      </c>
      <c r="BL111" s="713">
        <v>290570.21399999998</v>
      </c>
      <c r="BM111" s="713">
        <v>0</v>
      </c>
      <c r="BN111" s="713">
        <v>79.225286929850199</v>
      </c>
      <c r="BO111" s="713">
        <v>0</v>
      </c>
      <c r="BP111" s="543">
        <v>0</v>
      </c>
      <c r="BQ111" s="776">
        <v>30749</v>
      </c>
      <c r="BR111" s="514">
        <v>13084</v>
      </c>
      <c r="BS111" s="514">
        <v>351272</v>
      </c>
      <c r="BT111" s="514">
        <v>456043</v>
      </c>
      <c r="BU111" s="514">
        <v>851148</v>
      </c>
      <c r="BV111" s="712">
        <v>4.7302526747097652E-2</v>
      </c>
      <c r="BW111" s="514"/>
      <c r="BX111" s="520">
        <v>851148</v>
      </c>
      <c r="BY111" s="713">
        <v>14549.242399999999</v>
      </c>
      <c r="BZ111" s="713">
        <v>8.8219999999999992</v>
      </c>
      <c r="CA111" s="713">
        <v>0</v>
      </c>
      <c r="CB111" s="713">
        <v>3.6785654522948699</v>
      </c>
      <c r="CC111" s="713">
        <v>0</v>
      </c>
      <c r="CD111" s="713">
        <v>290984.848</v>
      </c>
      <c r="CE111" s="713">
        <v>0</v>
      </c>
      <c r="CF111" s="713">
        <v>80.527078153618604</v>
      </c>
      <c r="CG111" s="713">
        <v>0</v>
      </c>
      <c r="CH111" s="543">
        <v>0</v>
      </c>
    </row>
    <row r="112" spans="2:86" s="23" customFormat="1">
      <c r="B112" s="1502" t="s">
        <v>1835</v>
      </c>
      <c r="C112" s="1497"/>
      <c r="D112" s="518" t="s">
        <v>2016</v>
      </c>
      <c r="E112" s="711" t="s">
        <v>19</v>
      </c>
      <c r="F112" s="519" t="s">
        <v>15</v>
      </c>
      <c r="G112" s="519" t="s">
        <v>16</v>
      </c>
      <c r="H112" s="519" t="s">
        <v>17</v>
      </c>
      <c r="I112" s="530"/>
      <c r="J112" s="530">
        <v>0</v>
      </c>
      <c r="K112" s="530"/>
      <c r="L112" s="531"/>
      <c r="M112" s="530">
        <v>0</v>
      </c>
      <c r="N112" s="766">
        <v>0</v>
      </c>
      <c r="O112" s="776">
        <v>5912</v>
      </c>
      <c r="P112" s="514">
        <v>0</v>
      </c>
      <c r="Q112" s="514">
        <v>0</v>
      </c>
      <c r="R112" s="514">
        <v>0</v>
      </c>
      <c r="S112" s="514">
        <v>5912</v>
      </c>
      <c r="T112" s="712" t="s">
        <v>673</v>
      </c>
      <c r="U112" s="514"/>
      <c r="V112" s="520">
        <v>5912</v>
      </c>
      <c r="W112" s="713">
        <v>0</v>
      </c>
      <c r="X112" s="713">
        <v>0</v>
      </c>
      <c r="Y112" s="713">
        <v>0</v>
      </c>
      <c r="Z112" s="713">
        <v>0</v>
      </c>
      <c r="AA112" s="713">
        <v>0</v>
      </c>
      <c r="AB112" s="713">
        <v>0</v>
      </c>
      <c r="AC112" s="713">
        <v>0</v>
      </c>
      <c r="AD112" s="713">
        <v>0</v>
      </c>
      <c r="AE112" s="713">
        <v>0</v>
      </c>
      <c r="AF112" s="543">
        <v>0</v>
      </c>
      <c r="AG112" s="776">
        <v>6089</v>
      </c>
      <c r="AH112" s="514">
        <v>0</v>
      </c>
      <c r="AI112" s="514">
        <v>0</v>
      </c>
      <c r="AJ112" s="514">
        <v>0</v>
      </c>
      <c r="AK112" s="514">
        <v>6089</v>
      </c>
      <c r="AL112" s="712">
        <v>2.9939106901217861E-2</v>
      </c>
      <c r="AM112" s="514"/>
      <c r="AN112" s="520">
        <v>6089</v>
      </c>
      <c r="AO112" s="713">
        <v>0</v>
      </c>
      <c r="AP112" s="713">
        <v>0</v>
      </c>
      <c r="AQ112" s="713">
        <v>0</v>
      </c>
      <c r="AR112" s="713">
        <v>0</v>
      </c>
      <c r="AS112" s="713">
        <v>0</v>
      </c>
      <c r="AT112" s="713">
        <v>0</v>
      </c>
      <c r="AU112" s="713">
        <v>0</v>
      </c>
      <c r="AV112" s="713">
        <v>0</v>
      </c>
      <c r="AW112" s="713">
        <v>0</v>
      </c>
      <c r="AX112" s="543">
        <v>0</v>
      </c>
      <c r="AY112" s="776">
        <v>6273</v>
      </c>
      <c r="AZ112" s="514">
        <v>0</v>
      </c>
      <c r="BA112" s="514">
        <v>0</v>
      </c>
      <c r="BB112" s="514">
        <v>0</v>
      </c>
      <c r="BC112" s="514">
        <v>6273</v>
      </c>
      <c r="BD112" s="712">
        <v>3.0218426671046149E-2</v>
      </c>
      <c r="BE112" s="514"/>
      <c r="BF112" s="520">
        <v>6273</v>
      </c>
      <c r="BG112" s="713">
        <v>0</v>
      </c>
      <c r="BH112" s="713">
        <v>0</v>
      </c>
      <c r="BI112" s="713">
        <v>0</v>
      </c>
      <c r="BJ112" s="713">
        <v>0</v>
      </c>
      <c r="BK112" s="713">
        <v>0</v>
      </c>
      <c r="BL112" s="713">
        <v>0</v>
      </c>
      <c r="BM112" s="713">
        <v>0</v>
      </c>
      <c r="BN112" s="713">
        <v>0</v>
      </c>
      <c r="BO112" s="713">
        <v>0</v>
      </c>
      <c r="BP112" s="543">
        <v>0</v>
      </c>
      <c r="BQ112" s="776">
        <v>6460</v>
      </c>
      <c r="BR112" s="514">
        <v>0</v>
      </c>
      <c r="BS112" s="514">
        <v>0</v>
      </c>
      <c r="BT112" s="514">
        <v>0</v>
      </c>
      <c r="BU112" s="514">
        <v>6460</v>
      </c>
      <c r="BV112" s="712">
        <v>2.9810298102981029E-2</v>
      </c>
      <c r="BW112" s="514"/>
      <c r="BX112" s="520">
        <v>6460</v>
      </c>
      <c r="BY112" s="713">
        <v>0</v>
      </c>
      <c r="BZ112" s="713">
        <v>0</v>
      </c>
      <c r="CA112" s="713">
        <v>0</v>
      </c>
      <c r="CB112" s="713">
        <v>0</v>
      </c>
      <c r="CC112" s="713">
        <v>0</v>
      </c>
      <c r="CD112" s="713">
        <v>0</v>
      </c>
      <c r="CE112" s="713">
        <v>0</v>
      </c>
      <c r="CF112" s="713">
        <v>0</v>
      </c>
      <c r="CG112" s="713">
        <v>0</v>
      </c>
      <c r="CH112" s="543">
        <v>0</v>
      </c>
    </row>
    <row r="113" spans="2:86" s="23" customFormat="1">
      <c r="B113" s="1502" t="s">
        <v>1836</v>
      </c>
      <c r="C113" s="1497"/>
      <c r="D113" s="518" t="s">
        <v>378</v>
      </c>
      <c r="E113" s="711" t="s">
        <v>19</v>
      </c>
      <c r="F113" s="519" t="s">
        <v>23</v>
      </c>
      <c r="G113" s="519" t="s">
        <v>29</v>
      </c>
      <c r="H113" s="519" t="s">
        <v>17</v>
      </c>
      <c r="I113" s="530"/>
      <c r="J113" s="530">
        <v>0</v>
      </c>
      <c r="K113" s="530"/>
      <c r="L113" s="531"/>
      <c r="M113" s="530">
        <v>601876</v>
      </c>
      <c r="N113" s="766">
        <v>1856800</v>
      </c>
      <c r="O113" s="776">
        <v>67798</v>
      </c>
      <c r="P113" s="514">
        <v>40679</v>
      </c>
      <c r="Q113" s="514">
        <v>569507</v>
      </c>
      <c r="R113" s="514">
        <v>1022255</v>
      </c>
      <c r="S113" s="514">
        <v>1700239</v>
      </c>
      <c r="T113" s="712">
        <v>-8.4317643257216718E-2</v>
      </c>
      <c r="U113" s="514"/>
      <c r="V113" s="520">
        <v>1700239</v>
      </c>
      <c r="W113" s="713">
        <v>1916728.7433780001</v>
      </c>
      <c r="X113" s="713">
        <v>233.196885834341</v>
      </c>
      <c r="Y113" s="713">
        <v>0</v>
      </c>
      <c r="Z113" s="713">
        <v>264.46317916148399</v>
      </c>
      <c r="AA113" s="713">
        <v>0</v>
      </c>
      <c r="AB113" s="713">
        <v>24342455.040900599</v>
      </c>
      <c r="AC113" s="713">
        <v>0</v>
      </c>
      <c r="AD113" s="713">
        <v>4374.8848740602798</v>
      </c>
      <c r="AE113" s="713">
        <v>0</v>
      </c>
      <c r="AF113" s="543">
        <v>0</v>
      </c>
      <c r="AG113" s="776">
        <v>64732</v>
      </c>
      <c r="AH113" s="514">
        <v>38839</v>
      </c>
      <c r="AI113" s="514">
        <v>543746</v>
      </c>
      <c r="AJ113" s="514">
        <v>1052923</v>
      </c>
      <c r="AK113" s="514">
        <v>1700240</v>
      </c>
      <c r="AL113" s="712">
        <v>5.8815260678057618E-7</v>
      </c>
      <c r="AM113" s="514"/>
      <c r="AN113" s="520">
        <v>1700240</v>
      </c>
      <c r="AO113" s="713">
        <v>1974230.6057034</v>
      </c>
      <c r="AP113" s="713">
        <v>240.19279241229901</v>
      </c>
      <c r="AQ113" s="713">
        <v>0</v>
      </c>
      <c r="AR113" s="713">
        <v>306.48307842974702</v>
      </c>
      <c r="AS113" s="713">
        <v>0</v>
      </c>
      <c r="AT113" s="713">
        <v>24875305.631862801</v>
      </c>
      <c r="AU113" s="713">
        <v>0</v>
      </c>
      <c r="AV113" s="713">
        <v>4637.7542545889801</v>
      </c>
      <c r="AW113" s="713">
        <v>0</v>
      </c>
      <c r="AX113" s="543">
        <v>0</v>
      </c>
      <c r="AY113" s="776">
        <v>61573</v>
      </c>
      <c r="AZ113" s="514">
        <v>36944</v>
      </c>
      <c r="BA113" s="514">
        <v>517213</v>
      </c>
      <c r="BB113" s="514">
        <v>1084511</v>
      </c>
      <c r="BC113" s="514">
        <v>1700241</v>
      </c>
      <c r="BD113" s="712">
        <v>5.881522608572907E-7</v>
      </c>
      <c r="BE113" s="514"/>
      <c r="BF113" s="520">
        <v>1700241</v>
      </c>
      <c r="BG113" s="713">
        <v>2033457.5238336001</v>
      </c>
      <c r="BH113" s="713">
        <v>247.39857617969099</v>
      </c>
      <c r="BI113" s="713">
        <v>0</v>
      </c>
      <c r="BJ113" s="713">
        <v>338.786120290025</v>
      </c>
      <c r="BK113" s="713">
        <v>0</v>
      </c>
      <c r="BL113" s="713">
        <v>24401490.286003198</v>
      </c>
      <c r="BM113" s="713">
        <v>0</v>
      </c>
      <c r="BN113" s="713">
        <v>4602.5158379633303</v>
      </c>
      <c r="BO113" s="713">
        <v>0</v>
      </c>
      <c r="BP113" s="543">
        <v>0</v>
      </c>
      <c r="BQ113" s="776">
        <v>58319</v>
      </c>
      <c r="BR113" s="514">
        <v>34992</v>
      </c>
      <c r="BS113" s="514">
        <v>489883</v>
      </c>
      <c r="BT113" s="514">
        <v>1117046</v>
      </c>
      <c r="BU113" s="514">
        <v>1700240</v>
      </c>
      <c r="BV113" s="712">
        <v>-5.8815191493441222E-7</v>
      </c>
      <c r="BW113" s="514"/>
      <c r="BX113" s="520">
        <v>1700240</v>
      </c>
      <c r="BY113" s="713">
        <v>2094461.2496255999</v>
      </c>
      <c r="BZ113" s="713">
        <v>254.82053347444901</v>
      </c>
      <c r="CA113" s="713">
        <v>0</v>
      </c>
      <c r="CB113" s="713">
        <v>368.37730943129702</v>
      </c>
      <c r="CC113" s="713">
        <v>0</v>
      </c>
      <c r="CD113" s="713">
        <v>25133534.995507199</v>
      </c>
      <c r="CE113" s="713">
        <v>0</v>
      </c>
      <c r="CF113" s="713">
        <v>4855.9956215402099</v>
      </c>
      <c r="CG113" s="713">
        <v>0</v>
      </c>
      <c r="CH113" s="543">
        <v>0</v>
      </c>
    </row>
    <row r="114" spans="2:86" s="23" customFormat="1" ht="14.1" customHeight="1">
      <c r="B114" s="1502" t="s">
        <v>1837</v>
      </c>
      <c r="C114" s="1497"/>
      <c r="D114" s="518" t="s">
        <v>2017</v>
      </c>
      <c r="E114" s="711" t="s">
        <v>19</v>
      </c>
      <c r="F114" s="519" t="s">
        <v>15</v>
      </c>
      <c r="G114" s="519" t="s">
        <v>29</v>
      </c>
      <c r="H114" s="519" t="s">
        <v>17</v>
      </c>
      <c r="I114" s="530"/>
      <c r="J114" s="530">
        <v>0</v>
      </c>
      <c r="K114" s="530"/>
      <c r="L114" s="531"/>
      <c r="M114" s="530">
        <v>36113</v>
      </c>
      <c r="N114" s="766">
        <v>111409</v>
      </c>
      <c r="O114" s="776">
        <v>82141</v>
      </c>
      <c r="P114" s="514">
        <v>0</v>
      </c>
      <c r="Q114" s="514">
        <v>0</v>
      </c>
      <c r="R114" s="514">
        <v>0</v>
      </c>
      <c r="S114" s="514">
        <v>82141</v>
      </c>
      <c r="T114" s="712">
        <v>-0.26270768070802181</v>
      </c>
      <c r="U114" s="514"/>
      <c r="V114" s="520">
        <v>82141</v>
      </c>
      <c r="W114" s="713">
        <v>0</v>
      </c>
      <c r="X114" s="713">
        <v>0</v>
      </c>
      <c r="Y114" s="713">
        <v>0</v>
      </c>
      <c r="Z114" s="713">
        <v>0</v>
      </c>
      <c r="AA114" s="713">
        <v>0</v>
      </c>
      <c r="AB114" s="713">
        <v>0</v>
      </c>
      <c r="AC114" s="713">
        <v>0</v>
      </c>
      <c r="AD114" s="713">
        <v>0</v>
      </c>
      <c r="AE114" s="713">
        <v>0</v>
      </c>
      <c r="AF114" s="543">
        <v>0</v>
      </c>
      <c r="AG114" s="776">
        <v>84605</v>
      </c>
      <c r="AH114" s="514">
        <v>0</v>
      </c>
      <c r="AI114" s="514">
        <v>0</v>
      </c>
      <c r="AJ114" s="514">
        <v>0</v>
      </c>
      <c r="AK114" s="514">
        <v>84605</v>
      </c>
      <c r="AL114" s="712">
        <v>2.9997199936694221E-2</v>
      </c>
      <c r="AM114" s="514"/>
      <c r="AN114" s="520">
        <v>84605</v>
      </c>
      <c r="AO114" s="713">
        <v>0</v>
      </c>
      <c r="AP114" s="713">
        <v>0</v>
      </c>
      <c r="AQ114" s="713">
        <v>0</v>
      </c>
      <c r="AR114" s="713">
        <v>0</v>
      </c>
      <c r="AS114" s="713">
        <v>0</v>
      </c>
      <c r="AT114" s="713">
        <v>0</v>
      </c>
      <c r="AU114" s="713">
        <v>0</v>
      </c>
      <c r="AV114" s="713">
        <v>0</v>
      </c>
      <c r="AW114" s="713">
        <v>0</v>
      </c>
      <c r="AX114" s="543">
        <v>0</v>
      </c>
      <c r="AY114" s="776">
        <v>87143</v>
      </c>
      <c r="AZ114" s="514">
        <v>0</v>
      </c>
      <c r="BA114" s="514">
        <v>0</v>
      </c>
      <c r="BB114" s="514">
        <v>0</v>
      </c>
      <c r="BC114" s="514">
        <v>87143</v>
      </c>
      <c r="BD114" s="712">
        <v>2.9998227055138584E-2</v>
      </c>
      <c r="BE114" s="514"/>
      <c r="BF114" s="520">
        <v>87143</v>
      </c>
      <c r="BG114" s="713">
        <v>0</v>
      </c>
      <c r="BH114" s="713">
        <v>0</v>
      </c>
      <c r="BI114" s="713">
        <v>0</v>
      </c>
      <c r="BJ114" s="713">
        <v>0</v>
      </c>
      <c r="BK114" s="713">
        <v>0</v>
      </c>
      <c r="BL114" s="713">
        <v>0</v>
      </c>
      <c r="BM114" s="713">
        <v>0</v>
      </c>
      <c r="BN114" s="713">
        <v>0</v>
      </c>
      <c r="BO114" s="713">
        <v>0</v>
      </c>
      <c r="BP114" s="543">
        <v>0</v>
      </c>
      <c r="BQ114" s="776">
        <v>89758</v>
      </c>
      <c r="BR114" s="514">
        <v>0</v>
      </c>
      <c r="BS114" s="514">
        <v>0</v>
      </c>
      <c r="BT114" s="514">
        <v>0</v>
      </c>
      <c r="BU114" s="514">
        <v>89758</v>
      </c>
      <c r="BV114" s="712">
        <v>3.0008147527627003E-2</v>
      </c>
      <c r="BW114" s="514"/>
      <c r="BX114" s="520">
        <v>89758</v>
      </c>
      <c r="BY114" s="713">
        <v>0</v>
      </c>
      <c r="BZ114" s="713">
        <v>0</v>
      </c>
      <c r="CA114" s="713">
        <v>0</v>
      </c>
      <c r="CB114" s="713">
        <v>0</v>
      </c>
      <c r="CC114" s="713">
        <v>0</v>
      </c>
      <c r="CD114" s="713">
        <v>0</v>
      </c>
      <c r="CE114" s="713">
        <v>0</v>
      </c>
      <c r="CF114" s="713">
        <v>0</v>
      </c>
      <c r="CG114" s="713">
        <v>0</v>
      </c>
      <c r="CH114" s="543">
        <v>0</v>
      </c>
    </row>
    <row r="115" spans="2:86" s="23" customFormat="1" ht="14.1" customHeight="1">
      <c r="B115" s="1502" t="s">
        <v>1838</v>
      </c>
      <c r="C115" s="1497"/>
      <c r="D115" s="518" t="s">
        <v>379</v>
      </c>
      <c r="E115" s="711" t="s">
        <v>19</v>
      </c>
      <c r="F115" s="519" t="s">
        <v>23</v>
      </c>
      <c r="G115" s="519" t="s">
        <v>21</v>
      </c>
      <c r="H115" s="519" t="s">
        <v>17</v>
      </c>
      <c r="I115" s="530"/>
      <c r="J115" s="530">
        <v>3002688</v>
      </c>
      <c r="K115" s="530"/>
      <c r="L115" s="531"/>
      <c r="M115" s="530">
        <v>4858464</v>
      </c>
      <c r="N115" s="766">
        <v>5035279</v>
      </c>
      <c r="O115" s="776">
        <v>163812</v>
      </c>
      <c r="P115" s="514">
        <v>98287</v>
      </c>
      <c r="Q115" s="514">
        <v>478800</v>
      </c>
      <c r="R115" s="514">
        <v>985723</v>
      </c>
      <c r="S115" s="514">
        <v>1726622</v>
      </c>
      <c r="T115" s="712">
        <v>-0.65709506861486722</v>
      </c>
      <c r="U115" s="514"/>
      <c r="V115" s="520">
        <v>1726622</v>
      </c>
      <c r="W115" s="713">
        <v>2174368.3651225455</v>
      </c>
      <c r="X115" s="713">
        <v>336.73747197865453</v>
      </c>
      <c r="Y115" s="713">
        <v>-10268.545302482846</v>
      </c>
      <c r="Z115" s="713">
        <v>343.32100348934881</v>
      </c>
      <c r="AA115" s="713">
        <v>-60.070990019524736</v>
      </c>
      <c r="AB115" s="713">
        <v>24886106.947309986</v>
      </c>
      <c r="AC115" s="713">
        <v>-113218.35731295435</v>
      </c>
      <c r="AD115" s="713">
        <v>4227.4621945425506</v>
      </c>
      <c r="AE115" s="713">
        <v>-662.32739028078583</v>
      </c>
      <c r="AF115" s="543">
        <v>-662.32739028078583</v>
      </c>
      <c r="AG115" s="776">
        <v>0</v>
      </c>
      <c r="AH115" s="514">
        <v>0</v>
      </c>
      <c r="AI115" s="514">
        <v>0</v>
      </c>
      <c r="AJ115" s="514">
        <v>0</v>
      </c>
      <c r="AK115" s="514">
        <v>0</v>
      </c>
      <c r="AL115" s="712">
        <v>-1</v>
      </c>
      <c r="AM115" s="514"/>
      <c r="AN115" s="520">
        <v>0</v>
      </c>
      <c r="AO115" s="713">
        <v>0</v>
      </c>
      <c r="AP115" s="713">
        <v>0</v>
      </c>
      <c r="AQ115" s="713">
        <v>0</v>
      </c>
      <c r="AR115" s="713">
        <v>0</v>
      </c>
      <c r="AS115" s="713">
        <v>0</v>
      </c>
      <c r="AT115" s="713">
        <v>0</v>
      </c>
      <c r="AU115" s="713">
        <v>0</v>
      </c>
      <c r="AV115" s="713">
        <v>0</v>
      </c>
      <c r="AW115" s="713">
        <v>0</v>
      </c>
      <c r="AX115" s="543">
        <v>0</v>
      </c>
      <c r="AY115" s="776">
        <v>0</v>
      </c>
      <c r="AZ115" s="514">
        <v>0</v>
      </c>
      <c r="BA115" s="514">
        <v>0</v>
      </c>
      <c r="BB115" s="514">
        <v>0</v>
      </c>
      <c r="BC115" s="514">
        <v>0</v>
      </c>
      <c r="BD115" s="712" t="s">
        <v>673</v>
      </c>
      <c r="BE115" s="514"/>
      <c r="BF115" s="520">
        <v>0</v>
      </c>
      <c r="BG115" s="713">
        <v>0</v>
      </c>
      <c r="BH115" s="713">
        <v>0</v>
      </c>
      <c r="BI115" s="713">
        <v>0</v>
      </c>
      <c r="BJ115" s="713">
        <v>0</v>
      </c>
      <c r="BK115" s="713">
        <v>0</v>
      </c>
      <c r="BL115" s="713">
        <v>0</v>
      </c>
      <c r="BM115" s="713">
        <v>0</v>
      </c>
      <c r="BN115" s="713">
        <v>0</v>
      </c>
      <c r="BO115" s="713">
        <v>0</v>
      </c>
      <c r="BP115" s="543">
        <v>0</v>
      </c>
      <c r="BQ115" s="776">
        <v>0</v>
      </c>
      <c r="BR115" s="514">
        <v>0</v>
      </c>
      <c r="BS115" s="514">
        <v>0</v>
      </c>
      <c r="BT115" s="514">
        <v>0</v>
      </c>
      <c r="BU115" s="514">
        <v>0</v>
      </c>
      <c r="BV115" s="712" t="s">
        <v>673</v>
      </c>
      <c r="BW115" s="514"/>
      <c r="BX115" s="520">
        <v>0</v>
      </c>
      <c r="BY115" s="713">
        <v>0</v>
      </c>
      <c r="BZ115" s="713">
        <v>0</v>
      </c>
      <c r="CA115" s="713">
        <v>0</v>
      </c>
      <c r="CB115" s="713">
        <v>0</v>
      </c>
      <c r="CC115" s="713">
        <v>0</v>
      </c>
      <c r="CD115" s="713">
        <v>0</v>
      </c>
      <c r="CE115" s="713">
        <v>0</v>
      </c>
      <c r="CF115" s="713">
        <v>0</v>
      </c>
      <c r="CG115" s="713">
        <v>0</v>
      </c>
      <c r="CH115" s="543">
        <v>0</v>
      </c>
    </row>
    <row r="116" spans="2:86" s="23" customFormat="1">
      <c r="B116" s="1502" t="s">
        <v>1839</v>
      </c>
      <c r="C116" s="1497"/>
      <c r="D116" s="518" t="s">
        <v>2018</v>
      </c>
      <c r="E116" s="711" t="s">
        <v>19</v>
      </c>
      <c r="F116" s="519" t="s">
        <v>15</v>
      </c>
      <c r="G116" s="519" t="s">
        <v>21</v>
      </c>
      <c r="H116" s="519" t="s">
        <v>17</v>
      </c>
      <c r="I116" s="530"/>
      <c r="J116" s="530">
        <v>180161</v>
      </c>
      <c r="K116" s="530"/>
      <c r="L116" s="531"/>
      <c r="M116" s="530">
        <v>291508</v>
      </c>
      <c r="N116" s="766">
        <v>302116</v>
      </c>
      <c r="O116" s="776">
        <v>82141</v>
      </c>
      <c r="P116" s="514">
        <v>0</v>
      </c>
      <c r="Q116" s="514">
        <v>136601</v>
      </c>
      <c r="R116" s="514">
        <v>0</v>
      </c>
      <c r="S116" s="514">
        <v>218742</v>
      </c>
      <c r="T116" s="712">
        <v>-0.27596684717128522</v>
      </c>
      <c r="U116" s="514"/>
      <c r="V116" s="520">
        <v>218742</v>
      </c>
      <c r="W116" s="713">
        <v>0</v>
      </c>
      <c r="X116" s="713">
        <v>0</v>
      </c>
      <c r="Y116" s="713">
        <v>0</v>
      </c>
      <c r="Z116" s="713">
        <v>0</v>
      </c>
      <c r="AA116" s="713">
        <v>0</v>
      </c>
      <c r="AB116" s="713">
        <v>0</v>
      </c>
      <c r="AC116" s="713">
        <v>0</v>
      </c>
      <c r="AD116" s="713">
        <v>0</v>
      </c>
      <c r="AE116" s="713">
        <v>0</v>
      </c>
      <c r="AF116" s="543">
        <v>0</v>
      </c>
      <c r="AG116" s="776">
        <v>0</v>
      </c>
      <c r="AH116" s="514">
        <v>0</v>
      </c>
      <c r="AI116" s="514">
        <v>0</v>
      </c>
      <c r="AJ116" s="514">
        <v>0</v>
      </c>
      <c r="AK116" s="514">
        <v>0</v>
      </c>
      <c r="AL116" s="712">
        <v>-1</v>
      </c>
      <c r="AM116" s="514"/>
      <c r="AN116" s="520">
        <v>0</v>
      </c>
      <c r="AO116" s="713">
        <v>0</v>
      </c>
      <c r="AP116" s="713">
        <v>0</v>
      </c>
      <c r="AQ116" s="713">
        <v>0</v>
      </c>
      <c r="AR116" s="713">
        <v>0</v>
      </c>
      <c r="AS116" s="713">
        <v>0</v>
      </c>
      <c r="AT116" s="713">
        <v>0</v>
      </c>
      <c r="AU116" s="713">
        <v>0</v>
      </c>
      <c r="AV116" s="713">
        <v>0</v>
      </c>
      <c r="AW116" s="713">
        <v>0</v>
      </c>
      <c r="AX116" s="543">
        <v>0</v>
      </c>
      <c r="AY116" s="776">
        <v>0</v>
      </c>
      <c r="AZ116" s="514">
        <v>0</v>
      </c>
      <c r="BA116" s="514">
        <v>0</v>
      </c>
      <c r="BB116" s="514">
        <v>0</v>
      </c>
      <c r="BC116" s="514">
        <v>0</v>
      </c>
      <c r="BD116" s="712" t="s">
        <v>673</v>
      </c>
      <c r="BE116" s="514"/>
      <c r="BF116" s="520">
        <v>0</v>
      </c>
      <c r="BG116" s="713">
        <v>0</v>
      </c>
      <c r="BH116" s="713">
        <v>0</v>
      </c>
      <c r="BI116" s="713">
        <v>0</v>
      </c>
      <c r="BJ116" s="713">
        <v>0</v>
      </c>
      <c r="BK116" s="713">
        <v>0</v>
      </c>
      <c r="BL116" s="713">
        <v>0</v>
      </c>
      <c r="BM116" s="713">
        <v>0</v>
      </c>
      <c r="BN116" s="713">
        <v>0</v>
      </c>
      <c r="BO116" s="713">
        <v>0</v>
      </c>
      <c r="BP116" s="543">
        <v>0</v>
      </c>
      <c r="BQ116" s="776">
        <v>0</v>
      </c>
      <c r="BR116" s="514">
        <v>0</v>
      </c>
      <c r="BS116" s="514">
        <v>0</v>
      </c>
      <c r="BT116" s="514">
        <v>0</v>
      </c>
      <c r="BU116" s="514">
        <v>0</v>
      </c>
      <c r="BV116" s="712" t="s">
        <v>673</v>
      </c>
      <c r="BW116" s="514"/>
      <c r="BX116" s="520">
        <v>0</v>
      </c>
      <c r="BY116" s="713">
        <v>0</v>
      </c>
      <c r="BZ116" s="713">
        <v>0</v>
      </c>
      <c r="CA116" s="713">
        <v>0</v>
      </c>
      <c r="CB116" s="713">
        <v>0</v>
      </c>
      <c r="CC116" s="713">
        <v>0</v>
      </c>
      <c r="CD116" s="713">
        <v>0</v>
      </c>
      <c r="CE116" s="713">
        <v>0</v>
      </c>
      <c r="CF116" s="713">
        <v>0</v>
      </c>
      <c r="CG116" s="713">
        <v>0</v>
      </c>
      <c r="CH116" s="543">
        <v>0</v>
      </c>
    </row>
    <row r="117" spans="2:86" s="23" customFormat="1">
      <c r="B117" s="1502" t="s">
        <v>1840</v>
      </c>
      <c r="C117" s="1497"/>
      <c r="D117" s="518" t="s">
        <v>2019</v>
      </c>
      <c r="E117" s="711" t="s">
        <v>19</v>
      </c>
      <c r="F117" s="519" t="s">
        <v>23</v>
      </c>
      <c r="G117" s="519" t="s">
        <v>29</v>
      </c>
      <c r="H117" s="519" t="s">
        <v>17</v>
      </c>
      <c r="I117" s="530"/>
      <c r="J117" s="530">
        <v>0</v>
      </c>
      <c r="K117" s="530"/>
      <c r="L117" s="531"/>
      <c r="M117" s="530">
        <v>601876</v>
      </c>
      <c r="N117" s="766">
        <v>1856800</v>
      </c>
      <c r="O117" s="776">
        <v>48301</v>
      </c>
      <c r="P117" s="514">
        <v>28981</v>
      </c>
      <c r="Q117" s="514">
        <v>405728</v>
      </c>
      <c r="R117" s="514">
        <v>800190</v>
      </c>
      <c r="S117" s="514">
        <v>1283200</v>
      </c>
      <c r="T117" s="712">
        <v>-0.3089185695820767</v>
      </c>
      <c r="U117" s="514"/>
      <c r="V117" s="520">
        <v>1283200</v>
      </c>
      <c r="W117" s="713">
        <v>800190.44419199997</v>
      </c>
      <c r="X117" s="713">
        <v>297.62923533632602</v>
      </c>
      <c r="Y117" s="713">
        <v>0</v>
      </c>
      <c r="Z117" s="713">
        <v>110.40733308600601</v>
      </c>
      <c r="AA117" s="713">
        <v>0</v>
      </c>
      <c r="AB117" s="713">
        <v>12402951.884976</v>
      </c>
      <c r="AC117" s="713">
        <v>0</v>
      </c>
      <c r="AD117" s="713">
        <v>2336.8312414080901</v>
      </c>
      <c r="AE117" s="713">
        <v>0</v>
      </c>
      <c r="AF117" s="543">
        <v>0</v>
      </c>
      <c r="AG117" s="776">
        <v>45900</v>
      </c>
      <c r="AH117" s="514">
        <v>27540</v>
      </c>
      <c r="AI117" s="514">
        <v>385563</v>
      </c>
      <c r="AJ117" s="514">
        <v>824196</v>
      </c>
      <c r="AK117" s="514">
        <v>1283199</v>
      </c>
      <c r="AL117" s="712">
        <v>-7.7930174563591028E-7</v>
      </c>
      <c r="AM117" s="514"/>
      <c r="AN117" s="520">
        <v>1283199</v>
      </c>
      <c r="AO117" s="713">
        <v>824196.15761400003</v>
      </c>
      <c r="AP117" s="713">
        <v>306.558112432212</v>
      </c>
      <c r="AQ117" s="713">
        <v>0</v>
      </c>
      <c r="AR117" s="713">
        <v>127.949680693714</v>
      </c>
      <c r="AS117" s="713">
        <v>0</v>
      </c>
      <c r="AT117" s="713">
        <v>11538746.206596</v>
      </c>
      <c r="AU117" s="713">
        <v>0</v>
      </c>
      <c r="AV117" s="713">
        <v>2176.1594236981</v>
      </c>
      <c r="AW117" s="713">
        <v>0</v>
      </c>
      <c r="AX117" s="543">
        <v>0</v>
      </c>
      <c r="AY117" s="776">
        <v>43428</v>
      </c>
      <c r="AZ117" s="514">
        <v>26057</v>
      </c>
      <c r="BA117" s="514">
        <v>364793</v>
      </c>
      <c r="BB117" s="514">
        <v>848922</v>
      </c>
      <c r="BC117" s="514">
        <v>1283200</v>
      </c>
      <c r="BD117" s="712">
        <v>7.7930235294759424E-7</v>
      </c>
      <c r="BE117" s="514"/>
      <c r="BF117" s="520">
        <v>1283200</v>
      </c>
      <c r="BG117" s="713">
        <v>848922.04217399994</v>
      </c>
      <c r="BH117" s="713">
        <v>315.75485574253503</v>
      </c>
      <c r="BI117" s="713">
        <v>0</v>
      </c>
      <c r="BJ117" s="713">
        <v>141.435462371797</v>
      </c>
      <c r="BK117" s="713">
        <v>0</v>
      </c>
      <c r="BL117" s="713">
        <v>10611525.527175</v>
      </c>
      <c r="BM117" s="713">
        <v>0</v>
      </c>
      <c r="BN117" s="713">
        <v>2039.81257484567</v>
      </c>
      <c r="BO117" s="713">
        <v>0</v>
      </c>
      <c r="BP117" s="543">
        <v>0</v>
      </c>
      <c r="BQ117" s="776">
        <v>40881</v>
      </c>
      <c r="BR117" s="514">
        <v>24529</v>
      </c>
      <c r="BS117" s="514">
        <v>343401</v>
      </c>
      <c r="BT117" s="514">
        <v>874390</v>
      </c>
      <c r="BU117" s="514">
        <v>1283201</v>
      </c>
      <c r="BV117" s="712">
        <v>7.7930174563591028E-7</v>
      </c>
      <c r="BW117" s="514"/>
      <c r="BX117" s="520">
        <v>1283201</v>
      </c>
      <c r="BY117" s="713">
        <v>874389.70351140003</v>
      </c>
      <c r="BZ117" s="713">
        <v>325.22750144165798</v>
      </c>
      <c r="CA117" s="713">
        <v>0</v>
      </c>
      <c r="CB117" s="713">
        <v>153.78910754808101</v>
      </c>
      <c r="CC117" s="713">
        <v>0</v>
      </c>
      <c r="CD117" s="713">
        <v>10929871.293892501</v>
      </c>
      <c r="CE117" s="713">
        <v>0</v>
      </c>
      <c r="CF117" s="713">
        <v>2151.4531755841099</v>
      </c>
      <c r="CG117" s="713">
        <v>0</v>
      </c>
      <c r="CH117" s="543">
        <v>0</v>
      </c>
    </row>
    <row r="118" spans="2:86" s="23" customFormat="1">
      <c r="B118" s="1502" t="s">
        <v>1841</v>
      </c>
      <c r="C118" s="1497"/>
      <c r="D118" s="518" t="s">
        <v>2020</v>
      </c>
      <c r="E118" s="711" t="s">
        <v>19</v>
      </c>
      <c r="F118" s="519" t="s">
        <v>15</v>
      </c>
      <c r="G118" s="519" t="s">
        <v>29</v>
      </c>
      <c r="H118" s="519" t="s">
        <v>17</v>
      </c>
      <c r="I118" s="530"/>
      <c r="J118" s="530">
        <v>24724</v>
      </c>
      <c r="K118" s="530"/>
      <c r="L118" s="531"/>
      <c r="M118" s="530">
        <v>36114</v>
      </c>
      <c r="N118" s="766">
        <v>111408</v>
      </c>
      <c r="O118" s="776">
        <v>61960</v>
      </c>
      <c r="P118" s="514">
        <v>0</v>
      </c>
      <c r="Q118" s="514">
        <v>0</v>
      </c>
      <c r="R118" s="514">
        <v>0</v>
      </c>
      <c r="S118" s="514">
        <v>61960</v>
      </c>
      <c r="T118" s="712">
        <v>-0.4438460433721097</v>
      </c>
      <c r="U118" s="514"/>
      <c r="V118" s="520">
        <v>61960</v>
      </c>
      <c r="W118" s="713">
        <v>0</v>
      </c>
      <c r="X118" s="713">
        <v>0</v>
      </c>
      <c r="Y118" s="713">
        <v>0</v>
      </c>
      <c r="Z118" s="713">
        <v>0</v>
      </c>
      <c r="AA118" s="713">
        <v>0</v>
      </c>
      <c r="AB118" s="713">
        <v>0</v>
      </c>
      <c r="AC118" s="713">
        <v>0</v>
      </c>
      <c r="AD118" s="713">
        <v>0</v>
      </c>
      <c r="AE118" s="713">
        <v>0</v>
      </c>
      <c r="AF118" s="543">
        <v>0</v>
      </c>
      <c r="AG118" s="776">
        <v>63820</v>
      </c>
      <c r="AH118" s="514">
        <v>0</v>
      </c>
      <c r="AI118" s="514">
        <v>0</v>
      </c>
      <c r="AJ118" s="514">
        <v>0</v>
      </c>
      <c r="AK118" s="514">
        <v>63820</v>
      </c>
      <c r="AL118" s="712">
        <v>3.001936733376372E-2</v>
      </c>
      <c r="AM118" s="514"/>
      <c r="AN118" s="520">
        <v>63820</v>
      </c>
      <c r="AO118" s="713">
        <v>0</v>
      </c>
      <c r="AP118" s="713">
        <v>0</v>
      </c>
      <c r="AQ118" s="713">
        <v>0</v>
      </c>
      <c r="AR118" s="713">
        <v>0</v>
      </c>
      <c r="AS118" s="713">
        <v>0</v>
      </c>
      <c r="AT118" s="713">
        <v>0</v>
      </c>
      <c r="AU118" s="713">
        <v>0</v>
      </c>
      <c r="AV118" s="713">
        <v>0</v>
      </c>
      <c r="AW118" s="713">
        <v>0</v>
      </c>
      <c r="AX118" s="543">
        <v>0</v>
      </c>
      <c r="AY118" s="776">
        <v>65734</v>
      </c>
      <c r="AZ118" s="514">
        <v>0</v>
      </c>
      <c r="BA118" s="514">
        <v>0</v>
      </c>
      <c r="BB118" s="514">
        <v>0</v>
      </c>
      <c r="BC118" s="514">
        <v>65734</v>
      </c>
      <c r="BD118" s="712">
        <v>2.9990598558445627E-2</v>
      </c>
      <c r="BE118" s="514"/>
      <c r="BF118" s="520">
        <v>65734</v>
      </c>
      <c r="BG118" s="713">
        <v>0</v>
      </c>
      <c r="BH118" s="713">
        <v>0</v>
      </c>
      <c r="BI118" s="713">
        <v>0</v>
      </c>
      <c r="BJ118" s="713">
        <v>0</v>
      </c>
      <c r="BK118" s="713">
        <v>0</v>
      </c>
      <c r="BL118" s="713">
        <v>0</v>
      </c>
      <c r="BM118" s="713">
        <v>0</v>
      </c>
      <c r="BN118" s="713">
        <v>0</v>
      </c>
      <c r="BO118" s="713">
        <v>0</v>
      </c>
      <c r="BP118" s="543">
        <v>0</v>
      </c>
      <c r="BQ118" s="776">
        <v>67706</v>
      </c>
      <c r="BR118" s="514">
        <v>0</v>
      </c>
      <c r="BS118" s="514">
        <v>0</v>
      </c>
      <c r="BT118" s="514">
        <v>0</v>
      </c>
      <c r="BU118" s="514">
        <v>67706</v>
      </c>
      <c r="BV118" s="712">
        <v>2.9999695743450877E-2</v>
      </c>
      <c r="BW118" s="514"/>
      <c r="BX118" s="520">
        <v>67706</v>
      </c>
      <c r="BY118" s="713">
        <v>0</v>
      </c>
      <c r="BZ118" s="713">
        <v>0</v>
      </c>
      <c r="CA118" s="713">
        <v>0</v>
      </c>
      <c r="CB118" s="713">
        <v>0</v>
      </c>
      <c r="CC118" s="713">
        <v>0</v>
      </c>
      <c r="CD118" s="713">
        <v>0</v>
      </c>
      <c r="CE118" s="713">
        <v>0</v>
      </c>
      <c r="CF118" s="713">
        <v>0</v>
      </c>
      <c r="CG118" s="713">
        <v>0</v>
      </c>
      <c r="CH118" s="543">
        <v>0</v>
      </c>
    </row>
    <row r="119" spans="2:86" s="23" customFormat="1">
      <c r="B119" s="1502" t="s">
        <v>1842</v>
      </c>
      <c r="C119" s="1497"/>
      <c r="D119" s="518" t="s">
        <v>383</v>
      </c>
      <c r="E119" s="711" t="s">
        <v>19</v>
      </c>
      <c r="F119" s="519" t="s">
        <v>23</v>
      </c>
      <c r="G119" s="519" t="s">
        <v>21</v>
      </c>
      <c r="H119" s="519" t="s">
        <v>17</v>
      </c>
      <c r="I119" s="530"/>
      <c r="J119" s="530">
        <v>1883909</v>
      </c>
      <c r="K119" s="530"/>
      <c r="L119" s="531"/>
      <c r="M119" s="530">
        <v>2459455</v>
      </c>
      <c r="N119" s="766">
        <v>2942253</v>
      </c>
      <c r="O119" s="776">
        <v>220661</v>
      </c>
      <c r="P119" s="514">
        <v>169310</v>
      </c>
      <c r="Q119" s="514">
        <v>921557</v>
      </c>
      <c r="R119" s="514">
        <v>1182901</v>
      </c>
      <c r="S119" s="514">
        <v>2494429</v>
      </c>
      <c r="T119" s="712">
        <v>-0.15220445012716446</v>
      </c>
      <c r="U119" s="514"/>
      <c r="V119" s="520">
        <v>2494429</v>
      </c>
      <c r="W119" s="713">
        <v>2276877.2228619987</v>
      </c>
      <c r="X119" s="713">
        <v>420.92828847999994</v>
      </c>
      <c r="Y119" s="713">
        <v>0</v>
      </c>
      <c r="Z119" s="713">
        <v>303.83837607961578</v>
      </c>
      <c r="AA119" s="713">
        <v>0</v>
      </c>
      <c r="AB119" s="713">
        <v>25749187.637999985</v>
      </c>
      <c r="AC119" s="713">
        <v>0</v>
      </c>
      <c r="AD119" s="713">
        <v>4437.8713088367576</v>
      </c>
      <c r="AE119" s="713">
        <v>0</v>
      </c>
      <c r="AF119" s="543">
        <v>0</v>
      </c>
      <c r="AG119" s="776">
        <v>220661</v>
      </c>
      <c r="AH119" s="514">
        <v>169310</v>
      </c>
      <c r="AI119" s="514">
        <v>921557</v>
      </c>
      <c r="AJ119" s="514">
        <v>1182901</v>
      </c>
      <c r="AK119" s="514">
        <v>2494429</v>
      </c>
      <c r="AL119" s="712">
        <v>0</v>
      </c>
      <c r="AM119" s="514"/>
      <c r="AN119" s="520">
        <v>2494429</v>
      </c>
      <c r="AO119" s="713">
        <v>2276877.2228619996</v>
      </c>
      <c r="AP119" s="713">
        <v>420.92828847999988</v>
      </c>
      <c r="AQ119" s="713">
        <v>0</v>
      </c>
      <c r="AR119" s="713">
        <v>346.51068400715332</v>
      </c>
      <c r="AS119" s="713">
        <v>0</v>
      </c>
      <c r="AT119" s="713">
        <v>25749187.637999997</v>
      </c>
      <c r="AU119" s="713">
        <v>0</v>
      </c>
      <c r="AV119" s="713">
        <v>4591.598476713888</v>
      </c>
      <c r="AW119" s="713">
        <v>0</v>
      </c>
      <c r="AX119" s="543">
        <v>0</v>
      </c>
      <c r="AY119" s="776">
        <v>220661</v>
      </c>
      <c r="AZ119" s="514">
        <v>169310</v>
      </c>
      <c r="BA119" s="514">
        <v>921557</v>
      </c>
      <c r="BB119" s="514">
        <v>1182901</v>
      </c>
      <c r="BC119" s="514">
        <v>2494429</v>
      </c>
      <c r="BD119" s="712">
        <v>0</v>
      </c>
      <c r="BE119" s="514"/>
      <c r="BF119" s="520">
        <v>2494429</v>
      </c>
      <c r="BG119" s="713">
        <v>2276877.2228619987</v>
      </c>
      <c r="BH119" s="713">
        <v>420.92828847999999</v>
      </c>
      <c r="BI119" s="713">
        <v>0</v>
      </c>
      <c r="BJ119" s="713">
        <v>368.91137046211622</v>
      </c>
      <c r="BK119" s="713">
        <v>0</v>
      </c>
      <c r="BL119" s="713">
        <v>25749187.638</v>
      </c>
      <c r="BM119" s="713">
        <v>0</v>
      </c>
      <c r="BN119" s="713">
        <v>4714.8428719204339</v>
      </c>
      <c r="BO119" s="713">
        <v>0</v>
      </c>
      <c r="BP119" s="543">
        <v>0</v>
      </c>
      <c r="BQ119" s="776">
        <v>220661</v>
      </c>
      <c r="BR119" s="514">
        <v>169310</v>
      </c>
      <c r="BS119" s="514">
        <v>921557</v>
      </c>
      <c r="BT119" s="514">
        <v>1182901</v>
      </c>
      <c r="BU119" s="514">
        <v>2494429</v>
      </c>
      <c r="BV119" s="712">
        <v>0</v>
      </c>
      <c r="BW119" s="514"/>
      <c r="BX119" s="520">
        <v>2494429</v>
      </c>
      <c r="BY119" s="713">
        <v>2276877.2228619992</v>
      </c>
      <c r="BZ119" s="713">
        <v>420.92828847999994</v>
      </c>
      <c r="CA119" s="713">
        <v>0</v>
      </c>
      <c r="CB119" s="713">
        <v>388.23634824749723</v>
      </c>
      <c r="CC119" s="713">
        <v>0</v>
      </c>
      <c r="CD119" s="713">
        <v>25749187.637999997</v>
      </c>
      <c r="CE119" s="713">
        <v>0</v>
      </c>
      <c r="CF119" s="713">
        <v>4829.5741656054261</v>
      </c>
      <c r="CG119" s="713">
        <v>0</v>
      </c>
      <c r="CH119" s="543">
        <v>0</v>
      </c>
    </row>
    <row r="120" spans="2:86" s="23" customFormat="1">
      <c r="B120" s="1502" t="s">
        <v>1843</v>
      </c>
      <c r="C120" s="1497"/>
      <c r="D120" s="518" t="s">
        <v>2021</v>
      </c>
      <c r="E120" s="711" t="s">
        <v>19</v>
      </c>
      <c r="F120" s="519" t="s">
        <v>15</v>
      </c>
      <c r="G120" s="519" t="s">
        <v>21</v>
      </c>
      <c r="H120" s="519" t="s">
        <v>17</v>
      </c>
      <c r="I120" s="530"/>
      <c r="J120" s="530">
        <v>0</v>
      </c>
      <c r="K120" s="530"/>
      <c r="L120" s="531"/>
      <c r="M120" s="530">
        <v>45019</v>
      </c>
      <c r="N120" s="766">
        <v>38458</v>
      </c>
      <c r="O120" s="776">
        <v>16801</v>
      </c>
      <c r="P120" s="514">
        <v>0</v>
      </c>
      <c r="Q120" s="514">
        <v>0</v>
      </c>
      <c r="R120" s="514">
        <v>0</v>
      </c>
      <c r="S120" s="514">
        <v>16801</v>
      </c>
      <c r="T120" s="712">
        <v>-0.56313380831036453</v>
      </c>
      <c r="U120" s="514"/>
      <c r="V120" s="520">
        <v>16801</v>
      </c>
      <c r="W120" s="713">
        <v>0</v>
      </c>
      <c r="X120" s="713">
        <v>0</v>
      </c>
      <c r="Y120" s="713">
        <v>0</v>
      </c>
      <c r="Z120" s="713">
        <v>0</v>
      </c>
      <c r="AA120" s="713">
        <v>0</v>
      </c>
      <c r="AB120" s="713">
        <v>0</v>
      </c>
      <c r="AC120" s="713">
        <v>0</v>
      </c>
      <c r="AD120" s="713">
        <v>0</v>
      </c>
      <c r="AE120" s="713">
        <v>0</v>
      </c>
      <c r="AF120" s="543">
        <v>0</v>
      </c>
      <c r="AG120" s="776">
        <v>17305</v>
      </c>
      <c r="AH120" s="514">
        <v>0</v>
      </c>
      <c r="AI120" s="514">
        <v>0</v>
      </c>
      <c r="AJ120" s="514">
        <v>0</v>
      </c>
      <c r="AK120" s="514">
        <v>17305</v>
      </c>
      <c r="AL120" s="712">
        <v>2.9998214392000476E-2</v>
      </c>
      <c r="AM120" s="514"/>
      <c r="AN120" s="520">
        <v>17305</v>
      </c>
      <c r="AO120" s="713">
        <v>0</v>
      </c>
      <c r="AP120" s="713">
        <v>0</v>
      </c>
      <c r="AQ120" s="713">
        <v>0</v>
      </c>
      <c r="AR120" s="713">
        <v>0</v>
      </c>
      <c r="AS120" s="713">
        <v>0</v>
      </c>
      <c r="AT120" s="713">
        <v>0</v>
      </c>
      <c r="AU120" s="713">
        <v>0</v>
      </c>
      <c r="AV120" s="713">
        <v>0</v>
      </c>
      <c r="AW120" s="713">
        <v>0</v>
      </c>
      <c r="AX120" s="543">
        <v>0</v>
      </c>
      <c r="AY120" s="776">
        <v>17825</v>
      </c>
      <c r="AZ120" s="514">
        <v>0</v>
      </c>
      <c r="BA120" s="514">
        <v>0</v>
      </c>
      <c r="BB120" s="514">
        <v>0</v>
      </c>
      <c r="BC120" s="514">
        <v>17825</v>
      </c>
      <c r="BD120" s="712">
        <v>3.0049118751805836E-2</v>
      </c>
      <c r="BE120" s="514"/>
      <c r="BF120" s="520">
        <v>17825</v>
      </c>
      <c r="BG120" s="713">
        <v>0</v>
      </c>
      <c r="BH120" s="713">
        <v>0</v>
      </c>
      <c r="BI120" s="713">
        <v>0</v>
      </c>
      <c r="BJ120" s="713">
        <v>0</v>
      </c>
      <c r="BK120" s="713">
        <v>0</v>
      </c>
      <c r="BL120" s="713">
        <v>0</v>
      </c>
      <c r="BM120" s="713">
        <v>0</v>
      </c>
      <c r="BN120" s="713">
        <v>0</v>
      </c>
      <c r="BO120" s="713">
        <v>0</v>
      </c>
      <c r="BP120" s="543">
        <v>0</v>
      </c>
      <c r="BQ120" s="776">
        <v>18360</v>
      </c>
      <c r="BR120" s="514">
        <v>0</v>
      </c>
      <c r="BS120" s="514">
        <v>0</v>
      </c>
      <c r="BT120" s="514">
        <v>0</v>
      </c>
      <c r="BU120" s="514">
        <v>18360</v>
      </c>
      <c r="BV120" s="712">
        <v>3.0014025245441795E-2</v>
      </c>
      <c r="BW120" s="514"/>
      <c r="BX120" s="520">
        <v>18360</v>
      </c>
      <c r="BY120" s="713">
        <v>0</v>
      </c>
      <c r="BZ120" s="713">
        <v>0</v>
      </c>
      <c r="CA120" s="713">
        <v>0</v>
      </c>
      <c r="CB120" s="713">
        <v>0</v>
      </c>
      <c r="CC120" s="713">
        <v>0</v>
      </c>
      <c r="CD120" s="713">
        <v>0</v>
      </c>
      <c r="CE120" s="713">
        <v>0</v>
      </c>
      <c r="CF120" s="713">
        <v>0</v>
      </c>
      <c r="CG120" s="713">
        <v>0</v>
      </c>
      <c r="CH120" s="543">
        <v>0</v>
      </c>
    </row>
    <row r="121" spans="2:86" s="23" customFormat="1">
      <c r="B121" s="1502" t="s">
        <v>1844</v>
      </c>
      <c r="C121" s="1497"/>
      <c r="D121" s="518" t="s">
        <v>384</v>
      </c>
      <c r="E121" s="711" t="s">
        <v>19</v>
      </c>
      <c r="F121" s="519" t="s">
        <v>23</v>
      </c>
      <c r="G121" s="519" t="s">
        <v>21</v>
      </c>
      <c r="H121" s="519" t="s">
        <v>17</v>
      </c>
      <c r="I121" s="530"/>
      <c r="J121" s="530">
        <v>1994489</v>
      </c>
      <c r="K121" s="530"/>
      <c r="L121" s="531"/>
      <c r="M121" s="530">
        <v>2356330</v>
      </c>
      <c r="N121" s="766">
        <v>2767294</v>
      </c>
      <c r="O121" s="776">
        <v>181811</v>
      </c>
      <c r="P121" s="514">
        <v>132306</v>
      </c>
      <c r="Q121" s="514">
        <v>448648</v>
      </c>
      <c r="R121" s="514">
        <v>1607638</v>
      </c>
      <c r="S121" s="514">
        <v>2370403</v>
      </c>
      <c r="T121" s="712">
        <v>-0.14342205779364245</v>
      </c>
      <c r="U121" s="514"/>
      <c r="V121" s="520">
        <v>2370403</v>
      </c>
      <c r="W121" s="713">
        <v>1033418.3358627509</v>
      </c>
      <c r="X121" s="713">
        <v>90.4149927267636</v>
      </c>
      <c r="Y121" s="713">
        <v>0</v>
      </c>
      <c r="Z121" s="713">
        <v>116.8734822470728</v>
      </c>
      <c r="AA121" s="713">
        <v>0</v>
      </c>
      <c r="AB121" s="713">
        <v>9470597.7970133647</v>
      </c>
      <c r="AC121" s="713">
        <v>0</v>
      </c>
      <c r="AD121" s="713">
        <v>1267.8709562456193</v>
      </c>
      <c r="AE121" s="713">
        <v>0</v>
      </c>
      <c r="AF121" s="543">
        <v>0</v>
      </c>
      <c r="AG121" s="776">
        <v>162243</v>
      </c>
      <c r="AH121" s="514">
        <v>118066</v>
      </c>
      <c r="AI121" s="514">
        <v>400360</v>
      </c>
      <c r="AJ121" s="514">
        <v>1687950</v>
      </c>
      <c r="AK121" s="514">
        <v>2368619</v>
      </c>
      <c r="AL121" s="712">
        <v>-7.5261463978909917E-4</v>
      </c>
      <c r="AM121" s="514"/>
      <c r="AN121" s="520">
        <v>2368619</v>
      </c>
      <c r="AO121" s="713">
        <v>1081898.2749916154</v>
      </c>
      <c r="AP121" s="713">
        <v>94.829989494726007</v>
      </c>
      <c r="AQ121" s="713">
        <v>0</v>
      </c>
      <c r="AR121" s="713">
        <v>138.18518906604203</v>
      </c>
      <c r="AS121" s="713">
        <v>0</v>
      </c>
      <c r="AT121" s="713">
        <v>9912277.4983939826</v>
      </c>
      <c r="AU121" s="713">
        <v>0</v>
      </c>
      <c r="AV121" s="713">
        <v>1379.238888227635</v>
      </c>
      <c r="AW121" s="713">
        <v>0</v>
      </c>
      <c r="AX121" s="543">
        <v>0</v>
      </c>
      <c r="AY121" s="776">
        <v>141690</v>
      </c>
      <c r="AZ121" s="514">
        <v>103109</v>
      </c>
      <c r="BA121" s="514">
        <v>349643</v>
      </c>
      <c r="BB121" s="514">
        <v>1772312</v>
      </c>
      <c r="BC121" s="514">
        <v>2366754</v>
      </c>
      <c r="BD121" s="712">
        <v>-7.87378637087687E-4</v>
      </c>
      <c r="BE121" s="514"/>
      <c r="BF121" s="520">
        <v>2366754</v>
      </c>
      <c r="BG121" s="713">
        <v>1133329.3785571703</v>
      </c>
      <c r="BH121" s="713">
        <v>99.555212425055998</v>
      </c>
      <c r="BI121" s="713">
        <v>0</v>
      </c>
      <c r="BJ121" s="713">
        <v>153.86162858350249</v>
      </c>
      <c r="BK121" s="713">
        <v>0</v>
      </c>
      <c r="BL121" s="713">
        <v>10381225.409162652</v>
      </c>
      <c r="BM121" s="713">
        <v>0</v>
      </c>
      <c r="BN121" s="713">
        <v>1489.2657076354933</v>
      </c>
      <c r="BO121" s="713">
        <v>0</v>
      </c>
      <c r="BP121" s="543">
        <v>0</v>
      </c>
      <c r="BQ121" s="776">
        <v>120092</v>
      </c>
      <c r="BR121" s="514">
        <v>87392</v>
      </c>
      <c r="BS121" s="514">
        <v>296347</v>
      </c>
      <c r="BT121" s="514">
        <v>1860961</v>
      </c>
      <c r="BU121" s="514">
        <v>2364792</v>
      </c>
      <c r="BV121" s="712">
        <v>-8.2898349384853687E-4</v>
      </c>
      <c r="BW121" s="514"/>
      <c r="BX121" s="520">
        <v>2364792</v>
      </c>
      <c r="BY121" s="713">
        <v>1193066.9284620504</v>
      </c>
      <c r="BZ121" s="713">
        <v>104.56774075875357</v>
      </c>
      <c r="CA121" s="713">
        <v>0</v>
      </c>
      <c r="CB121" s="713">
        <v>169.0463272997836</v>
      </c>
      <c r="CC121" s="713">
        <v>0</v>
      </c>
      <c r="CD121" s="713">
        <v>10931203.244418964</v>
      </c>
      <c r="CE121" s="713">
        <v>0</v>
      </c>
      <c r="CF121" s="713">
        <v>1601.0687223905686</v>
      </c>
      <c r="CG121" s="713">
        <v>0</v>
      </c>
      <c r="CH121" s="543">
        <v>0</v>
      </c>
    </row>
    <row r="122" spans="2:86" s="23" customFormat="1">
      <c r="B122" s="1502" t="s">
        <v>1845</v>
      </c>
      <c r="C122" s="1497"/>
      <c r="D122" s="518" t="s">
        <v>2022</v>
      </c>
      <c r="E122" s="711" t="s">
        <v>19</v>
      </c>
      <c r="F122" s="519" t="s">
        <v>15</v>
      </c>
      <c r="G122" s="519" t="s">
        <v>21</v>
      </c>
      <c r="H122" s="519" t="s">
        <v>17</v>
      </c>
      <c r="I122" s="530"/>
      <c r="J122" s="530">
        <v>0</v>
      </c>
      <c r="K122" s="530"/>
      <c r="L122" s="531"/>
      <c r="M122" s="530">
        <v>43131</v>
      </c>
      <c r="N122" s="766">
        <v>36171</v>
      </c>
      <c r="O122" s="776">
        <v>16801</v>
      </c>
      <c r="P122" s="514">
        <v>0</v>
      </c>
      <c r="Q122" s="514">
        <v>0</v>
      </c>
      <c r="R122" s="514">
        <v>0</v>
      </c>
      <c r="S122" s="514">
        <v>16801</v>
      </c>
      <c r="T122" s="712">
        <v>-0.53551187415332724</v>
      </c>
      <c r="U122" s="514"/>
      <c r="V122" s="520">
        <v>16801</v>
      </c>
      <c r="W122" s="713">
        <v>0</v>
      </c>
      <c r="X122" s="713">
        <v>0</v>
      </c>
      <c r="Y122" s="713">
        <v>0</v>
      </c>
      <c r="Z122" s="713">
        <v>0</v>
      </c>
      <c r="AA122" s="713">
        <v>0</v>
      </c>
      <c r="AB122" s="713">
        <v>0</v>
      </c>
      <c r="AC122" s="713">
        <v>0</v>
      </c>
      <c r="AD122" s="713">
        <v>0</v>
      </c>
      <c r="AE122" s="713">
        <v>0</v>
      </c>
      <c r="AF122" s="543">
        <v>0</v>
      </c>
      <c r="AG122" s="776">
        <v>17305</v>
      </c>
      <c r="AH122" s="514">
        <v>0</v>
      </c>
      <c r="AI122" s="514">
        <v>0</v>
      </c>
      <c r="AJ122" s="514">
        <v>0</v>
      </c>
      <c r="AK122" s="514">
        <v>17305</v>
      </c>
      <c r="AL122" s="712">
        <v>2.9998214392000476E-2</v>
      </c>
      <c r="AM122" s="514"/>
      <c r="AN122" s="520">
        <v>17305</v>
      </c>
      <c r="AO122" s="713">
        <v>0</v>
      </c>
      <c r="AP122" s="713">
        <v>0</v>
      </c>
      <c r="AQ122" s="713">
        <v>0</v>
      </c>
      <c r="AR122" s="713">
        <v>0</v>
      </c>
      <c r="AS122" s="713">
        <v>0</v>
      </c>
      <c r="AT122" s="713">
        <v>0</v>
      </c>
      <c r="AU122" s="713">
        <v>0</v>
      </c>
      <c r="AV122" s="713">
        <v>0</v>
      </c>
      <c r="AW122" s="713">
        <v>0</v>
      </c>
      <c r="AX122" s="543">
        <v>0</v>
      </c>
      <c r="AY122" s="776">
        <v>17825</v>
      </c>
      <c r="AZ122" s="514">
        <v>0</v>
      </c>
      <c r="BA122" s="514">
        <v>0</v>
      </c>
      <c r="BB122" s="514">
        <v>0</v>
      </c>
      <c r="BC122" s="514">
        <v>17825</v>
      </c>
      <c r="BD122" s="712">
        <v>3.0049118751805836E-2</v>
      </c>
      <c r="BE122" s="514"/>
      <c r="BF122" s="520">
        <v>17825</v>
      </c>
      <c r="BG122" s="713">
        <v>0</v>
      </c>
      <c r="BH122" s="713">
        <v>0</v>
      </c>
      <c r="BI122" s="713">
        <v>0</v>
      </c>
      <c r="BJ122" s="713">
        <v>0</v>
      </c>
      <c r="BK122" s="713">
        <v>0</v>
      </c>
      <c r="BL122" s="713">
        <v>0</v>
      </c>
      <c r="BM122" s="713">
        <v>0</v>
      </c>
      <c r="BN122" s="713">
        <v>0</v>
      </c>
      <c r="BO122" s="713">
        <v>0</v>
      </c>
      <c r="BP122" s="543">
        <v>0</v>
      </c>
      <c r="BQ122" s="776">
        <v>18360</v>
      </c>
      <c r="BR122" s="514">
        <v>0</v>
      </c>
      <c r="BS122" s="514">
        <v>0</v>
      </c>
      <c r="BT122" s="514">
        <v>0</v>
      </c>
      <c r="BU122" s="514">
        <v>18360</v>
      </c>
      <c r="BV122" s="712">
        <v>3.0014025245441795E-2</v>
      </c>
      <c r="BW122" s="514"/>
      <c r="BX122" s="520">
        <v>18360</v>
      </c>
      <c r="BY122" s="713">
        <v>0</v>
      </c>
      <c r="BZ122" s="713">
        <v>0</v>
      </c>
      <c r="CA122" s="713">
        <v>0</v>
      </c>
      <c r="CB122" s="713">
        <v>0</v>
      </c>
      <c r="CC122" s="713">
        <v>0</v>
      </c>
      <c r="CD122" s="713">
        <v>0</v>
      </c>
      <c r="CE122" s="713">
        <v>0</v>
      </c>
      <c r="CF122" s="713">
        <v>0</v>
      </c>
      <c r="CG122" s="713">
        <v>0</v>
      </c>
      <c r="CH122" s="543">
        <v>0</v>
      </c>
    </row>
    <row r="123" spans="2:86" s="23" customFormat="1">
      <c r="B123" s="1502" t="s">
        <v>1846</v>
      </c>
      <c r="C123" s="1497"/>
      <c r="D123" s="518" t="s">
        <v>2023</v>
      </c>
      <c r="E123" s="711" t="s">
        <v>19</v>
      </c>
      <c r="F123" s="519" t="s">
        <v>20</v>
      </c>
      <c r="G123" s="519" t="s">
        <v>29</v>
      </c>
      <c r="H123" s="519" t="s">
        <v>25</v>
      </c>
      <c r="I123" s="530"/>
      <c r="J123" s="530">
        <v>0</v>
      </c>
      <c r="K123" s="530"/>
      <c r="L123" s="531"/>
      <c r="M123" s="530">
        <v>0</v>
      </c>
      <c r="N123" s="766">
        <v>0</v>
      </c>
      <c r="O123" s="776">
        <v>165890</v>
      </c>
      <c r="P123" s="514">
        <v>99534</v>
      </c>
      <c r="Q123" s="514">
        <v>1393478</v>
      </c>
      <c r="R123" s="514">
        <v>606098</v>
      </c>
      <c r="S123" s="514">
        <v>2265000</v>
      </c>
      <c r="T123" s="712" t="s">
        <v>673</v>
      </c>
      <c r="U123" s="514"/>
      <c r="V123" s="520">
        <v>2265000</v>
      </c>
      <c r="W123" s="713">
        <v>661197.9828</v>
      </c>
      <c r="X123" s="713">
        <v>223.80758280200601</v>
      </c>
      <c r="Y123" s="713">
        <v>-880.70447272389197</v>
      </c>
      <c r="Z123" s="713">
        <v>60.830214417599997</v>
      </c>
      <c r="AA123" s="713">
        <v>-5.1521211654347701</v>
      </c>
      <c r="AB123" s="713">
        <v>7934375.7936000004</v>
      </c>
      <c r="AC123" s="713">
        <v>-10568.453672686701</v>
      </c>
      <c r="AD123" s="713">
        <v>881.64139026552004</v>
      </c>
      <c r="AE123" s="713">
        <v>-61.825453985217202</v>
      </c>
      <c r="AF123" s="543">
        <v>-61.825453985217202</v>
      </c>
      <c r="AG123" s="776">
        <v>170651</v>
      </c>
      <c r="AH123" s="514">
        <v>102390</v>
      </c>
      <c r="AI123" s="514">
        <v>1433467</v>
      </c>
      <c r="AJ123" s="514">
        <v>623492</v>
      </c>
      <c r="AK123" s="514">
        <v>2330000</v>
      </c>
      <c r="AL123" s="712">
        <v>2.8697571743929361E-2</v>
      </c>
      <c r="AM123" s="514"/>
      <c r="AN123" s="520">
        <v>2330000</v>
      </c>
      <c r="AO123" s="713">
        <v>680172.75899999996</v>
      </c>
      <c r="AP123" s="713">
        <v>230.23031684839199</v>
      </c>
      <c r="AQ123" s="713">
        <v>-905.97855205109704</v>
      </c>
      <c r="AR123" s="713">
        <v>72.166329729899999</v>
      </c>
      <c r="AS123" s="713">
        <v>-5.29997452949892</v>
      </c>
      <c r="AT123" s="713">
        <v>8162073.108</v>
      </c>
      <c r="AU123" s="713">
        <v>-10871.7426246132</v>
      </c>
      <c r="AV123" s="713">
        <v>928.63986786270004</v>
      </c>
      <c r="AW123" s="713">
        <v>-63.599694353986997</v>
      </c>
      <c r="AX123" s="543">
        <v>-63.599694353986997</v>
      </c>
      <c r="AY123" s="776">
        <v>175778</v>
      </c>
      <c r="AZ123" s="514">
        <v>105467</v>
      </c>
      <c r="BA123" s="514">
        <v>1476533</v>
      </c>
      <c r="BB123" s="514">
        <v>642223</v>
      </c>
      <c r="BC123" s="514">
        <v>2400001</v>
      </c>
      <c r="BD123" s="712">
        <v>3.0043347639484977E-2</v>
      </c>
      <c r="BE123" s="514"/>
      <c r="BF123" s="520">
        <v>2400001</v>
      </c>
      <c r="BG123" s="713">
        <v>700607.13419999997</v>
      </c>
      <c r="BH123" s="713">
        <v>237.14710764109</v>
      </c>
      <c r="BI123" s="713">
        <v>-933.19679243311896</v>
      </c>
      <c r="BJ123" s="713">
        <v>75.105084786239999</v>
      </c>
      <c r="BK123" s="713">
        <v>-5.4592012357337403</v>
      </c>
      <c r="BL123" s="713">
        <v>8407285.6104000006</v>
      </c>
      <c r="BM123" s="713">
        <v>-11198.361509197401</v>
      </c>
      <c r="BN123" s="713">
        <v>970.76124514751996</v>
      </c>
      <c r="BO123" s="713">
        <v>-65.510414828804898</v>
      </c>
      <c r="BP123" s="543">
        <v>-65.510414828804898</v>
      </c>
      <c r="BQ123" s="776">
        <v>181051</v>
      </c>
      <c r="BR123" s="514">
        <v>108631</v>
      </c>
      <c r="BS123" s="514">
        <v>1520828</v>
      </c>
      <c r="BT123" s="514">
        <v>661490</v>
      </c>
      <c r="BU123" s="514">
        <v>2472000</v>
      </c>
      <c r="BV123" s="712">
        <v>2.9999570833512151E-2</v>
      </c>
      <c r="BW123" s="514"/>
      <c r="BX123" s="520">
        <v>2472000</v>
      </c>
      <c r="BY123" s="713">
        <v>721625.34779999999</v>
      </c>
      <c r="BZ123" s="713">
        <v>244.26152072612601</v>
      </c>
      <c r="CA123" s="713">
        <v>-961.19269563868704</v>
      </c>
      <c r="CB123" s="713">
        <v>85.296116109959996</v>
      </c>
      <c r="CC123" s="713">
        <v>-5.62297726948632</v>
      </c>
      <c r="CD123" s="713">
        <v>8659504.1735999994</v>
      </c>
      <c r="CE123" s="713">
        <v>-11534.312347664199</v>
      </c>
      <c r="CF123" s="713">
        <v>1015.61551449372</v>
      </c>
      <c r="CG123" s="713">
        <v>-67.475727233835897</v>
      </c>
      <c r="CH123" s="543">
        <v>-67.475727233835897</v>
      </c>
    </row>
    <row r="124" spans="2:86" s="23" customFormat="1">
      <c r="B124" s="1502" t="s">
        <v>1846</v>
      </c>
      <c r="C124" s="1497"/>
      <c r="D124" s="518" t="s">
        <v>2071</v>
      </c>
      <c r="E124" s="711" t="s">
        <v>19</v>
      </c>
      <c r="F124" s="519" t="s">
        <v>15</v>
      </c>
      <c r="G124" s="519" t="s">
        <v>29</v>
      </c>
      <c r="H124" s="519" t="s">
        <v>25</v>
      </c>
      <c r="I124" s="530"/>
      <c r="J124" s="530">
        <v>0</v>
      </c>
      <c r="K124" s="530"/>
      <c r="L124" s="531"/>
      <c r="M124" s="530">
        <v>0</v>
      </c>
      <c r="N124" s="766">
        <v>0</v>
      </c>
      <c r="O124" s="776">
        <v>50985</v>
      </c>
      <c r="P124" s="514">
        <v>0</v>
      </c>
      <c r="Q124" s="514">
        <v>0</v>
      </c>
      <c r="R124" s="514">
        <v>0</v>
      </c>
      <c r="S124" s="514">
        <v>50985</v>
      </c>
      <c r="T124" s="712" t="s">
        <v>673</v>
      </c>
      <c r="U124" s="514"/>
      <c r="V124" s="520">
        <v>50985</v>
      </c>
      <c r="W124" s="713">
        <v>0</v>
      </c>
      <c r="X124" s="713">
        <v>0</v>
      </c>
      <c r="Y124" s="713">
        <v>0</v>
      </c>
      <c r="Z124" s="713">
        <v>0</v>
      </c>
      <c r="AA124" s="713">
        <v>0</v>
      </c>
      <c r="AB124" s="713">
        <v>0</v>
      </c>
      <c r="AC124" s="713">
        <v>0</v>
      </c>
      <c r="AD124" s="713">
        <v>0</v>
      </c>
      <c r="AE124" s="713">
        <v>0</v>
      </c>
      <c r="AF124" s="543">
        <v>0</v>
      </c>
      <c r="AG124" s="776">
        <v>52515</v>
      </c>
      <c r="AH124" s="514">
        <v>0</v>
      </c>
      <c r="AI124" s="514">
        <v>0</v>
      </c>
      <c r="AJ124" s="514">
        <v>0</v>
      </c>
      <c r="AK124" s="514">
        <v>52515</v>
      </c>
      <c r="AL124" s="712">
        <v>3.0008826125330981E-2</v>
      </c>
      <c r="AM124" s="514"/>
      <c r="AN124" s="520">
        <v>52515</v>
      </c>
      <c r="AO124" s="713">
        <v>0</v>
      </c>
      <c r="AP124" s="713">
        <v>0</v>
      </c>
      <c r="AQ124" s="713">
        <v>0</v>
      </c>
      <c r="AR124" s="713">
        <v>0</v>
      </c>
      <c r="AS124" s="713">
        <v>0</v>
      </c>
      <c r="AT124" s="713">
        <v>0</v>
      </c>
      <c r="AU124" s="713">
        <v>0</v>
      </c>
      <c r="AV124" s="713">
        <v>0</v>
      </c>
      <c r="AW124" s="713">
        <v>0</v>
      </c>
      <c r="AX124" s="543">
        <v>0</v>
      </c>
      <c r="AY124" s="776">
        <v>54089</v>
      </c>
      <c r="AZ124" s="514">
        <v>0</v>
      </c>
      <c r="BA124" s="514">
        <v>0</v>
      </c>
      <c r="BB124" s="514">
        <v>0</v>
      </c>
      <c r="BC124" s="514">
        <v>54089</v>
      </c>
      <c r="BD124" s="712">
        <v>2.9972388841283441E-2</v>
      </c>
      <c r="BE124" s="514"/>
      <c r="BF124" s="520">
        <v>54089</v>
      </c>
      <c r="BG124" s="713">
        <v>0</v>
      </c>
      <c r="BH124" s="713">
        <v>0</v>
      </c>
      <c r="BI124" s="713">
        <v>0</v>
      </c>
      <c r="BJ124" s="713">
        <v>0</v>
      </c>
      <c r="BK124" s="713">
        <v>0</v>
      </c>
      <c r="BL124" s="713">
        <v>0</v>
      </c>
      <c r="BM124" s="713">
        <v>0</v>
      </c>
      <c r="BN124" s="713">
        <v>0</v>
      </c>
      <c r="BO124" s="713">
        <v>0</v>
      </c>
      <c r="BP124" s="543">
        <v>0</v>
      </c>
      <c r="BQ124" s="776">
        <v>55713</v>
      </c>
      <c r="BR124" s="514">
        <v>0</v>
      </c>
      <c r="BS124" s="514">
        <v>0</v>
      </c>
      <c r="BT124" s="514">
        <v>0</v>
      </c>
      <c r="BU124" s="514">
        <v>55713</v>
      </c>
      <c r="BV124" s="712">
        <v>3.0024589103144816E-2</v>
      </c>
      <c r="BW124" s="514"/>
      <c r="BX124" s="520">
        <v>55713</v>
      </c>
      <c r="BY124" s="713">
        <v>0</v>
      </c>
      <c r="BZ124" s="713">
        <v>0</v>
      </c>
      <c r="CA124" s="713">
        <v>0</v>
      </c>
      <c r="CB124" s="713">
        <v>0</v>
      </c>
      <c r="CC124" s="713">
        <v>0</v>
      </c>
      <c r="CD124" s="713">
        <v>0</v>
      </c>
      <c r="CE124" s="713">
        <v>0</v>
      </c>
      <c r="CF124" s="713">
        <v>0</v>
      </c>
      <c r="CG124" s="713">
        <v>0</v>
      </c>
      <c r="CH124" s="543">
        <v>0</v>
      </c>
    </row>
    <row r="125" spans="2:86" s="23" customFormat="1">
      <c r="B125" s="1502" t="s">
        <v>1847</v>
      </c>
      <c r="C125" s="1497"/>
      <c r="D125" s="536" t="s">
        <v>2110</v>
      </c>
      <c r="E125" s="711" t="s">
        <v>19</v>
      </c>
      <c r="F125" s="519" t="s">
        <v>20</v>
      </c>
      <c r="G125" s="519" t="s">
        <v>16</v>
      </c>
      <c r="H125" s="519" t="s">
        <v>25</v>
      </c>
      <c r="I125" s="530"/>
      <c r="J125" s="530">
        <v>0</v>
      </c>
      <c r="K125" s="530"/>
      <c r="L125" s="531"/>
      <c r="M125" s="530">
        <v>3487500</v>
      </c>
      <c r="N125" s="766">
        <v>6975000</v>
      </c>
      <c r="O125" s="776">
        <v>1024203</v>
      </c>
      <c r="P125" s="514">
        <v>614522</v>
      </c>
      <c r="Q125" s="514">
        <v>8603303</v>
      </c>
      <c r="R125" s="514">
        <v>3822972</v>
      </c>
      <c r="S125" s="514">
        <v>14065000</v>
      </c>
      <c r="T125" s="712">
        <v>1.0164874551971326</v>
      </c>
      <c r="U125" s="514"/>
      <c r="V125" s="520">
        <v>14065000</v>
      </c>
      <c r="W125" s="713">
        <v>4170515.0825999998</v>
      </c>
      <c r="X125" s="713">
        <v>1501.61897858063</v>
      </c>
      <c r="Y125" s="713">
        <v>29191.741357958101</v>
      </c>
      <c r="Z125" s="713">
        <v>383.68738759920001</v>
      </c>
      <c r="AA125" s="713">
        <v>170.77168694405501</v>
      </c>
      <c r="AB125" s="713">
        <v>50046180.9912</v>
      </c>
      <c r="AC125" s="713">
        <v>350300.89629549702</v>
      </c>
      <c r="AD125" s="713">
        <v>5560.9648111388397</v>
      </c>
      <c r="AE125" s="713">
        <v>2049.2602433286602</v>
      </c>
      <c r="AF125" s="543">
        <v>2049.2602433286602</v>
      </c>
      <c r="AG125" s="776">
        <v>1054714</v>
      </c>
      <c r="AH125" s="514">
        <v>632828</v>
      </c>
      <c r="AI125" s="514">
        <v>8859598</v>
      </c>
      <c r="AJ125" s="514">
        <v>3936859</v>
      </c>
      <c r="AK125" s="514">
        <v>14483999</v>
      </c>
      <c r="AL125" s="712">
        <v>2.9790188410949166E-2</v>
      </c>
      <c r="AM125" s="514"/>
      <c r="AN125" s="520">
        <v>14483999</v>
      </c>
      <c r="AO125" s="713">
        <v>4294755.8087999998</v>
      </c>
      <c r="AP125" s="713">
        <v>1546.35259749329</v>
      </c>
      <c r="AQ125" s="713">
        <v>30061.370905753502</v>
      </c>
      <c r="AR125" s="713">
        <v>455.67359131367999</v>
      </c>
      <c r="AS125" s="713">
        <v>175.85901979865801</v>
      </c>
      <c r="AT125" s="713">
        <v>51537069.705600001</v>
      </c>
      <c r="AU125" s="713">
        <v>360736.45086904202</v>
      </c>
      <c r="AV125" s="713">
        <v>5863.6301057546398</v>
      </c>
      <c r="AW125" s="713">
        <v>2110.3082375838899</v>
      </c>
      <c r="AX125" s="543">
        <v>2110.3082375838899</v>
      </c>
      <c r="AY125" s="776">
        <v>1086318</v>
      </c>
      <c r="AZ125" s="514">
        <v>651791</v>
      </c>
      <c r="BA125" s="514">
        <v>9125068</v>
      </c>
      <c r="BB125" s="514">
        <v>4054824</v>
      </c>
      <c r="BC125" s="514">
        <v>14918001</v>
      </c>
      <c r="BD125" s="712">
        <v>2.9964238467566864E-2</v>
      </c>
      <c r="BE125" s="514"/>
      <c r="BF125" s="520">
        <v>14918001</v>
      </c>
      <c r="BG125" s="713">
        <v>4423444.2942000004</v>
      </c>
      <c r="BH125" s="713">
        <v>1592.6876587924701</v>
      </c>
      <c r="BI125" s="713">
        <v>30962.1327798005</v>
      </c>
      <c r="BJ125" s="713">
        <v>474.19322833823998</v>
      </c>
      <c r="BK125" s="713">
        <v>181.12847676183301</v>
      </c>
      <c r="BL125" s="713">
        <v>53081331.530400001</v>
      </c>
      <c r="BM125" s="713">
        <v>371545.59335760598</v>
      </c>
      <c r="BN125" s="713">
        <v>6129.1244140435201</v>
      </c>
      <c r="BO125" s="713">
        <v>2173.5417211419899</v>
      </c>
      <c r="BP125" s="543">
        <v>2173.5417211419899</v>
      </c>
      <c r="BQ125" s="776">
        <v>1118941</v>
      </c>
      <c r="BR125" s="514">
        <v>671364</v>
      </c>
      <c r="BS125" s="514">
        <v>9399101</v>
      </c>
      <c r="BT125" s="514">
        <v>4176594</v>
      </c>
      <c r="BU125" s="514">
        <v>15366000</v>
      </c>
      <c r="BV125" s="712">
        <v>3.0030766186434764E-2</v>
      </c>
      <c r="BW125" s="514"/>
      <c r="BX125" s="520">
        <v>15366000</v>
      </c>
      <c r="BY125" s="713">
        <v>4556284.0212000003</v>
      </c>
      <c r="BZ125" s="713">
        <v>1640.5173995371899</v>
      </c>
      <c r="CA125" s="713">
        <v>31891.951489442501</v>
      </c>
      <c r="CB125" s="713">
        <v>538.55277130584</v>
      </c>
      <c r="CC125" s="713">
        <v>186.56791621323899</v>
      </c>
      <c r="CD125" s="713">
        <v>54675408.2544</v>
      </c>
      <c r="CE125" s="713">
        <v>382703.41787330998</v>
      </c>
      <c r="CF125" s="713">
        <v>6412.5141314368802</v>
      </c>
      <c r="CG125" s="713">
        <v>2238.8149945588698</v>
      </c>
      <c r="CH125" s="543">
        <v>2238.8149945588698</v>
      </c>
    </row>
    <row r="126" spans="2:86" s="23" customFormat="1">
      <c r="B126" s="1502" t="s">
        <v>1847</v>
      </c>
      <c r="C126" s="1497"/>
      <c r="D126" s="536" t="s">
        <v>2366</v>
      </c>
      <c r="E126" s="711" t="s">
        <v>19</v>
      </c>
      <c r="F126" s="519" t="s">
        <v>15</v>
      </c>
      <c r="G126" s="519" t="s">
        <v>16</v>
      </c>
      <c r="H126" s="519" t="s">
        <v>25</v>
      </c>
      <c r="I126" s="530"/>
      <c r="J126" s="530">
        <v>0</v>
      </c>
      <c r="K126" s="530"/>
      <c r="L126" s="531"/>
      <c r="M126" s="530">
        <v>209250</v>
      </c>
      <c r="N126" s="766">
        <v>418500</v>
      </c>
      <c r="O126" s="776">
        <v>50985</v>
      </c>
      <c r="P126" s="514">
        <v>0</v>
      </c>
      <c r="Q126" s="514">
        <v>0</v>
      </c>
      <c r="R126" s="514">
        <v>0</v>
      </c>
      <c r="S126" s="514">
        <v>50985</v>
      </c>
      <c r="T126" s="712">
        <v>-0.87817204301075269</v>
      </c>
      <c r="U126" s="514"/>
      <c r="V126" s="520">
        <v>50985</v>
      </c>
      <c r="W126" s="713">
        <v>0</v>
      </c>
      <c r="X126" s="713">
        <v>0</v>
      </c>
      <c r="Y126" s="713">
        <v>0</v>
      </c>
      <c r="Z126" s="713">
        <v>0</v>
      </c>
      <c r="AA126" s="713">
        <v>0</v>
      </c>
      <c r="AB126" s="713">
        <v>0</v>
      </c>
      <c r="AC126" s="713">
        <v>0</v>
      </c>
      <c r="AD126" s="713">
        <v>0</v>
      </c>
      <c r="AE126" s="713">
        <v>0</v>
      </c>
      <c r="AF126" s="543">
        <v>0</v>
      </c>
      <c r="AG126" s="776">
        <v>52515</v>
      </c>
      <c r="AH126" s="514">
        <v>0</v>
      </c>
      <c r="AI126" s="514">
        <v>0</v>
      </c>
      <c r="AJ126" s="514">
        <v>0</v>
      </c>
      <c r="AK126" s="514">
        <v>52515</v>
      </c>
      <c r="AL126" s="712">
        <v>3.0008826125330981E-2</v>
      </c>
      <c r="AM126" s="514"/>
      <c r="AN126" s="520">
        <v>52515</v>
      </c>
      <c r="AO126" s="713">
        <v>0</v>
      </c>
      <c r="AP126" s="713">
        <v>0</v>
      </c>
      <c r="AQ126" s="713">
        <v>0</v>
      </c>
      <c r="AR126" s="713">
        <v>0</v>
      </c>
      <c r="AS126" s="713">
        <v>0</v>
      </c>
      <c r="AT126" s="713">
        <v>0</v>
      </c>
      <c r="AU126" s="713">
        <v>0</v>
      </c>
      <c r="AV126" s="713">
        <v>0</v>
      </c>
      <c r="AW126" s="713">
        <v>0</v>
      </c>
      <c r="AX126" s="543">
        <v>0</v>
      </c>
      <c r="AY126" s="776">
        <v>54089</v>
      </c>
      <c r="AZ126" s="514">
        <v>0</v>
      </c>
      <c r="BA126" s="514">
        <v>0</v>
      </c>
      <c r="BB126" s="514">
        <v>0</v>
      </c>
      <c r="BC126" s="514">
        <v>54089</v>
      </c>
      <c r="BD126" s="712">
        <v>2.9972388841283441E-2</v>
      </c>
      <c r="BE126" s="514"/>
      <c r="BF126" s="520">
        <v>54089</v>
      </c>
      <c r="BG126" s="713">
        <v>0</v>
      </c>
      <c r="BH126" s="713">
        <v>0</v>
      </c>
      <c r="BI126" s="713">
        <v>0</v>
      </c>
      <c r="BJ126" s="713">
        <v>0</v>
      </c>
      <c r="BK126" s="713">
        <v>0</v>
      </c>
      <c r="BL126" s="713">
        <v>0</v>
      </c>
      <c r="BM126" s="713">
        <v>0</v>
      </c>
      <c r="BN126" s="713">
        <v>0</v>
      </c>
      <c r="BO126" s="713">
        <v>0</v>
      </c>
      <c r="BP126" s="543">
        <v>0</v>
      </c>
      <c r="BQ126" s="776">
        <v>55713</v>
      </c>
      <c r="BR126" s="514">
        <v>0</v>
      </c>
      <c r="BS126" s="514">
        <v>0</v>
      </c>
      <c r="BT126" s="514">
        <v>0</v>
      </c>
      <c r="BU126" s="514">
        <v>55713</v>
      </c>
      <c r="BV126" s="712">
        <v>3.0024589103144816E-2</v>
      </c>
      <c r="BW126" s="514"/>
      <c r="BX126" s="520">
        <v>55713</v>
      </c>
      <c r="BY126" s="713">
        <v>0</v>
      </c>
      <c r="BZ126" s="713">
        <v>0</v>
      </c>
      <c r="CA126" s="713">
        <v>0</v>
      </c>
      <c r="CB126" s="713">
        <v>0</v>
      </c>
      <c r="CC126" s="713">
        <v>0</v>
      </c>
      <c r="CD126" s="713">
        <v>0</v>
      </c>
      <c r="CE126" s="713">
        <v>0</v>
      </c>
      <c r="CF126" s="713">
        <v>0</v>
      </c>
      <c r="CG126" s="713">
        <v>0</v>
      </c>
      <c r="CH126" s="543">
        <v>0</v>
      </c>
    </row>
    <row r="127" spans="2:86" s="23" customFormat="1">
      <c r="B127" s="1502" t="s">
        <v>1848</v>
      </c>
      <c r="C127" s="1497"/>
      <c r="D127" s="518" t="s">
        <v>2024</v>
      </c>
      <c r="E127" s="711" t="s">
        <v>19</v>
      </c>
      <c r="F127" s="519" t="s">
        <v>20</v>
      </c>
      <c r="G127" s="519" t="s">
        <v>26</v>
      </c>
      <c r="H127" s="519" t="s">
        <v>25</v>
      </c>
      <c r="I127" s="530"/>
      <c r="J127" s="530">
        <v>0</v>
      </c>
      <c r="K127" s="530"/>
      <c r="L127" s="531"/>
      <c r="M127" s="530">
        <v>0</v>
      </c>
      <c r="N127" s="766">
        <v>0</v>
      </c>
      <c r="O127" s="776">
        <v>187862</v>
      </c>
      <c r="P127" s="514">
        <v>112717</v>
      </c>
      <c r="Q127" s="514">
        <v>1578044</v>
      </c>
      <c r="R127" s="514">
        <v>686376</v>
      </c>
      <c r="S127" s="514">
        <v>2564999</v>
      </c>
      <c r="T127" s="712" t="s">
        <v>673</v>
      </c>
      <c r="U127" s="514"/>
      <c r="V127" s="520">
        <v>2564999</v>
      </c>
      <c r="W127" s="713">
        <v>748773.87419999996</v>
      </c>
      <c r="X127" s="713">
        <v>253.45097113021001</v>
      </c>
      <c r="Y127" s="713">
        <v>-997.35407127853898</v>
      </c>
      <c r="Z127" s="713">
        <v>68.887196426399996</v>
      </c>
      <c r="AA127" s="713">
        <v>-5.8345213169794503</v>
      </c>
      <c r="AB127" s="713">
        <v>8985286.4903999995</v>
      </c>
      <c r="AC127" s="713">
        <v>-11968.248855342499</v>
      </c>
      <c r="AD127" s="713">
        <v>998.41508385828001</v>
      </c>
      <c r="AE127" s="713">
        <v>-70.0142558037534</v>
      </c>
      <c r="AF127" s="543">
        <v>-70.0142558037534</v>
      </c>
      <c r="AG127" s="776">
        <v>193282</v>
      </c>
      <c r="AH127" s="514">
        <v>115969</v>
      </c>
      <c r="AI127" s="514">
        <v>1623571</v>
      </c>
      <c r="AJ127" s="514">
        <v>706178</v>
      </c>
      <c r="AK127" s="514">
        <v>2639000</v>
      </c>
      <c r="AL127" s="712">
        <v>2.8850303645342551E-2</v>
      </c>
      <c r="AM127" s="514"/>
      <c r="AN127" s="520">
        <v>2639000</v>
      </c>
      <c r="AO127" s="713">
        <v>770375.92799999996</v>
      </c>
      <c r="AP127" s="713">
        <v>260.763007116864</v>
      </c>
      <c r="AQ127" s="713">
        <v>-1026.12763970522</v>
      </c>
      <c r="AR127" s="713">
        <v>81.736885960799995</v>
      </c>
      <c r="AS127" s="713">
        <v>-6.0028466922755603</v>
      </c>
      <c r="AT127" s="713">
        <v>9244511.1359999999</v>
      </c>
      <c r="AU127" s="713">
        <v>-12313.5316764627</v>
      </c>
      <c r="AV127" s="713">
        <v>1051.7942544984001</v>
      </c>
      <c r="AW127" s="713">
        <v>-72.034160307306706</v>
      </c>
      <c r="AX127" s="543">
        <v>-72.034160307306706</v>
      </c>
      <c r="AY127" s="776">
        <v>199068</v>
      </c>
      <c r="AZ127" s="514">
        <v>119441</v>
      </c>
      <c r="BA127" s="514">
        <v>1672173</v>
      </c>
      <c r="BB127" s="514">
        <v>727318</v>
      </c>
      <c r="BC127" s="514">
        <v>2718000</v>
      </c>
      <c r="BD127" s="712">
        <v>2.9935581659719591E-2</v>
      </c>
      <c r="BE127" s="514"/>
      <c r="BF127" s="520">
        <v>2718000</v>
      </c>
      <c r="BG127" s="713">
        <v>793437.57900000003</v>
      </c>
      <c r="BH127" s="713">
        <v>268.56909924055202</v>
      </c>
      <c r="BI127" s="713">
        <v>-1056.8453667891599</v>
      </c>
      <c r="BJ127" s="713">
        <v>85.056508468800004</v>
      </c>
      <c r="BK127" s="713">
        <v>-6.1825453957165699</v>
      </c>
      <c r="BL127" s="713">
        <v>9521250.9480000008</v>
      </c>
      <c r="BM127" s="713">
        <v>-12682.144401469899</v>
      </c>
      <c r="BN127" s="713">
        <v>1099.3871094624001</v>
      </c>
      <c r="BO127" s="713">
        <v>-74.190544748598796</v>
      </c>
      <c r="BP127" s="543">
        <v>-74.190544748598796</v>
      </c>
      <c r="BQ127" s="776">
        <v>205001</v>
      </c>
      <c r="BR127" s="514">
        <v>123000</v>
      </c>
      <c r="BS127" s="514">
        <v>1722006</v>
      </c>
      <c r="BT127" s="514">
        <v>748993</v>
      </c>
      <c r="BU127" s="514">
        <v>2799000</v>
      </c>
      <c r="BV127" s="712">
        <v>2.9801324503311258E-2</v>
      </c>
      <c r="BW127" s="514"/>
      <c r="BX127" s="520">
        <v>2799000</v>
      </c>
      <c r="BY127" s="713">
        <v>817083.07019999996</v>
      </c>
      <c r="BZ127" s="713">
        <v>276.57281426585803</v>
      </c>
      <c r="CA127" s="713">
        <v>-1088.3407590942099</v>
      </c>
      <c r="CB127" s="713">
        <v>96.579218897640004</v>
      </c>
      <c r="CC127" s="713">
        <v>-6.3667934407011098</v>
      </c>
      <c r="CD127" s="713">
        <v>9804996.8423999995</v>
      </c>
      <c r="CE127" s="713">
        <v>-13060.0891091305</v>
      </c>
      <c r="CF127" s="713">
        <v>1149.9627129994799</v>
      </c>
      <c r="CG127" s="713">
        <v>-76.401521288413306</v>
      </c>
      <c r="CH127" s="543">
        <v>-76.401521288413306</v>
      </c>
    </row>
    <row r="128" spans="2:86" s="23" customFormat="1">
      <c r="B128" s="1502" t="s">
        <v>1848</v>
      </c>
      <c r="C128" s="1497"/>
      <c r="D128" s="518" t="s">
        <v>2072</v>
      </c>
      <c r="E128" s="711" t="s">
        <v>19</v>
      </c>
      <c r="F128" s="519" t="s">
        <v>15</v>
      </c>
      <c r="G128" s="519" t="s">
        <v>26</v>
      </c>
      <c r="H128" s="519" t="s">
        <v>25</v>
      </c>
      <c r="I128" s="530"/>
      <c r="J128" s="530">
        <v>0</v>
      </c>
      <c r="K128" s="530"/>
      <c r="L128" s="531"/>
      <c r="M128" s="530">
        <v>0</v>
      </c>
      <c r="N128" s="766">
        <v>0</v>
      </c>
      <c r="O128" s="776">
        <v>50985</v>
      </c>
      <c r="P128" s="514">
        <v>0</v>
      </c>
      <c r="Q128" s="514">
        <v>0</v>
      </c>
      <c r="R128" s="514">
        <v>0</v>
      </c>
      <c r="S128" s="514">
        <v>50985</v>
      </c>
      <c r="T128" s="712" t="s">
        <v>673</v>
      </c>
      <c r="U128" s="514"/>
      <c r="V128" s="520">
        <v>50985</v>
      </c>
      <c r="W128" s="713">
        <v>0</v>
      </c>
      <c r="X128" s="713">
        <v>0</v>
      </c>
      <c r="Y128" s="713">
        <v>0</v>
      </c>
      <c r="Z128" s="713">
        <v>0</v>
      </c>
      <c r="AA128" s="713">
        <v>0</v>
      </c>
      <c r="AB128" s="713">
        <v>0</v>
      </c>
      <c r="AC128" s="713">
        <v>0</v>
      </c>
      <c r="AD128" s="713">
        <v>0</v>
      </c>
      <c r="AE128" s="713">
        <v>0</v>
      </c>
      <c r="AF128" s="543">
        <v>0</v>
      </c>
      <c r="AG128" s="776">
        <v>52515</v>
      </c>
      <c r="AH128" s="514">
        <v>0</v>
      </c>
      <c r="AI128" s="514">
        <v>0</v>
      </c>
      <c r="AJ128" s="514">
        <v>0</v>
      </c>
      <c r="AK128" s="514">
        <v>52515</v>
      </c>
      <c r="AL128" s="712">
        <v>3.0008826125330981E-2</v>
      </c>
      <c r="AM128" s="514"/>
      <c r="AN128" s="520">
        <v>52515</v>
      </c>
      <c r="AO128" s="713">
        <v>0</v>
      </c>
      <c r="AP128" s="713">
        <v>0</v>
      </c>
      <c r="AQ128" s="713">
        <v>0</v>
      </c>
      <c r="AR128" s="713">
        <v>0</v>
      </c>
      <c r="AS128" s="713">
        <v>0</v>
      </c>
      <c r="AT128" s="713">
        <v>0</v>
      </c>
      <c r="AU128" s="713">
        <v>0</v>
      </c>
      <c r="AV128" s="713">
        <v>0</v>
      </c>
      <c r="AW128" s="713">
        <v>0</v>
      </c>
      <c r="AX128" s="543">
        <v>0</v>
      </c>
      <c r="AY128" s="776">
        <v>54089</v>
      </c>
      <c r="AZ128" s="514">
        <v>0</v>
      </c>
      <c r="BA128" s="514">
        <v>0</v>
      </c>
      <c r="BB128" s="514">
        <v>0</v>
      </c>
      <c r="BC128" s="514">
        <v>54089</v>
      </c>
      <c r="BD128" s="712">
        <v>2.9972388841283441E-2</v>
      </c>
      <c r="BE128" s="514"/>
      <c r="BF128" s="520">
        <v>54089</v>
      </c>
      <c r="BG128" s="713">
        <v>0</v>
      </c>
      <c r="BH128" s="713">
        <v>0</v>
      </c>
      <c r="BI128" s="713">
        <v>0</v>
      </c>
      <c r="BJ128" s="713">
        <v>0</v>
      </c>
      <c r="BK128" s="713">
        <v>0</v>
      </c>
      <c r="BL128" s="713">
        <v>0</v>
      </c>
      <c r="BM128" s="713">
        <v>0</v>
      </c>
      <c r="BN128" s="713">
        <v>0</v>
      </c>
      <c r="BO128" s="713">
        <v>0</v>
      </c>
      <c r="BP128" s="543">
        <v>0</v>
      </c>
      <c r="BQ128" s="776">
        <v>55713</v>
      </c>
      <c r="BR128" s="514">
        <v>0</v>
      </c>
      <c r="BS128" s="514">
        <v>0</v>
      </c>
      <c r="BT128" s="514">
        <v>0</v>
      </c>
      <c r="BU128" s="514">
        <v>55713</v>
      </c>
      <c r="BV128" s="712">
        <v>3.0024589103144816E-2</v>
      </c>
      <c r="BW128" s="514"/>
      <c r="BX128" s="520">
        <v>55713</v>
      </c>
      <c r="BY128" s="713">
        <v>0</v>
      </c>
      <c r="BZ128" s="713">
        <v>0</v>
      </c>
      <c r="CA128" s="713">
        <v>0</v>
      </c>
      <c r="CB128" s="713">
        <v>0</v>
      </c>
      <c r="CC128" s="713">
        <v>0</v>
      </c>
      <c r="CD128" s="713">
        <v>0</v>
      </c>
      <c r="CE128" s="713">
        <v>0</v>
      </c>
      <c r="CF128" s="713">
        <v>0</v>
      </c>
      <c r="CG128" s="713">
        <v>0</v>
      </c>
      <c r="CH128" s="543">
        <v>0</v>
      </c>
    </row>
    <row r="129" spans="2:86" s="23" customFormat="1">
      <c r="B129" s="1502" t="s">
        <v>1849</v>
      </c>
      <c r="C129" s="1497"/>
      <c r="D129" s="536" t="s">
        <v>2364</v>
      </c>
      <c r="E129" s="711" t="s">
        <v>19</v>
      </c>
      <c r="F129" s="519" t="s">
        <v>20</v>
      </c>
      <c r="G129" s="519" t="s">
        <v>21</v>
      </c>
      <c r="H129" s="519" t="s">
        <v>25</v>
      </c>
      <c r="I129" s="530"/>
      <c r="J129" s="530">
        <v>0</v>
      </c>
      <c r="K129" s="530"/>
      <c r="L129" s="531"/>
      <c r="M129" s="530">
        <v>2003325</v>
      </c>
      <c r="N129" s="766">
        <v>5000000</v>
      </c>
      <c r="O129" s="776">
        <v>590686</v>
      </c>
      <c r="P129" s="514">
        <v>354412</v>
      </c>
      <c r="Q129" s="514">
        <v>4961764</v>
      </c>
      <c r="R129" s="514">
        <v>2158138</v>
      </c>
      <c r="S129" s="514">
        <v>8065000</v>
      </c>
      <c r="T129" s="712">
        <v>0.61299999999999999</v>
      </c>
      <c r="U129" s="514"/>
      <c r="V129" s="520">
        <v>8065000</v>
      </c>
      <c r="W129" s="713">
        <v>2354331.8898</v>
      </c>
      <c r="X129" s="713">
        <v>796.91309271462205</v>
      </c>
      <c r="Y129" s="713">
        <v>-3135.9300535714701</v>
      </c>
      <c r="Z129" s="713">
        <v>216.5985338616</v>
      </c>
      <c r="AA129" s="713">
        <v>-18.345190813393099</v>
      </c>
      <c r="AB129" s="713">
        <v>28251982.6776</v>
      </c>
      <c r="AC129" s="713">
        <v>-37631.1606428577</v>
      </c>
      <c r="AD129" s="713">
        <v>3139.2661418593202</v>
      </c>
      <c r="AE129" s="713">
        <v>-220.14228976071701</v>
      </c>
      <c r="AF129" s="543">
        <v>-220.14228976071701</v>
      </c>
      <c r="AG129" s="776">
        <v>608191</v>
      </c>
      <c r="AH129" s="514">
        <v>364914</v>
      </c>
      <c r="AI129" s="514">
        <v>5108802</v>
      </c>
      <c r="AJ129" s="514">
        <v>2222092</v>
      </c>
      <c r="AK129" s="514">
        <v>8303999</v>
      </c>
      <c r="AL129" s="712">
        <v>2.9634097954122751E-2</v>
      </c>
      <c r="AM129" s="514"/>
      <c r="AN129" s="520">
        <v>8303999</v>
      </c>
      <c r="AO129" s="713">
        <v>2424100.6836000001</v>
      </c>
      <c r="AP129" s="713">
        <v>820.52899219039705</v>
      </c>
      <c r="AQ129" s="713">
        <v>-3228.8609008435801</v>
      </c>
      <c r="AR129" s="713">
        <v>257.19708252996003</v>
      </c>
      <c r="AS129" s="713">
        <v>-18.888836269934899</v>
      </c>
      <c r="AT129" s="713">
        <v>29089208.203200001</v>
      </c>
      <c r="AU129" s="713">
        <v>-38746.330810122898</v>
      </c>
      <c r="AV129" s="713">
        <v>3309.6246633190799</v>
      </c>
      <c r="AW129" s="713">
        <v>-226.66603523921901</v>
      </c>
      <c r="AX129" s="543">
        <v>-226.66603523921901</v>
      </c>
      <c r="AY129" s="776">
        <v>626428</v>
      </c>
      <c r="AZ129" s="514">
        <v>375857</v>
      </c>
      <c r="BA129" s="514">
        <v>5261993</v>
      </c>
      <c r="BB129" s="514">
        <v>2288723</v>
      </c>
      <c r="BC129" s="514">
        <v>8553001</v>
      </c>
      <c r="BD129" s="712">
        <v>2.9985793591738148E-2</v>
      </c>
      <c r="BE129" s="514"/>
      <c r="BF129" s="520">
        <v>8553001</v>
      </c>
      <c r="BG129" s="713">
        <v>2496788.6735999999</v>
      </c>
      <c r="BH129" s="713">
        <v>845.13300454951695</v>
      </c>
      <c r="BI129" s="713">
        <v>-3325.68006782775</v>
      </c>
      <c r="BJ129" s="713">
        <v>267.65574580992001</v>
      </c>
      <c r="BK129" s="713">
        <v>-19.4552283967923</v>
      </c>
      <c r="BL129" s="713">
        <v>29961464.0832</v>
      </c>
      <c r="BM129" s="713">
        <v>-39908.160813932998</v>
      </c>
      <c r="BN129" s="713">
        <v>3459.5503861401598</v>
      </c>
      <c r="BO129" s="713">
        <v>-233.462740761508</v>
      </c>
      <c r="BP129" s="543">
        <v>-233.462740761508</v>
      </c>
      <c r="BQ129" s="776">
        <v>645177</v>
      </c>
      <c r="BR129" s="514">
        <v>387106</v>
      </c>
      <c r="BS129" s="514">
        <v>5419490</v>
      </c>
      <c r="BT129" s="514">
        <v>2357227</v>
      </c>
      <c r="BU129" s="514">
        <v>8809000</v>
      </c>
      <c r="BV129" s="712">
        <v>2.993089793862996E-2</v>
      </c>
      <c r="BW129" s="514"/>
      <c r="BX129" s="520">
        <v>8809000</v>
      </c>
      <c r="BY129" s="713">
        <v>2571520.1009999998</v>
      </c>
      <c r="BZ129" s="713">
        <v>870.42869594728802</v>
      </c>
      <c r="CA129" s="713">
        <v>-3425.2210586902802</v>
      </c>
      <c r="CB129" s="713">
        <v>303.95367593819998</v>
      </c>
      <c r="CC129" s="713">
        <v>-20.037543193338202</v>
      </c>
      <c r="CD129" s="713">
        <v>30858241.212000001</v>
      </c>
      <c r="CE129" s="713">
        <v>-41102.652704283399</v>
      </c>
      <c r="CF129" s="713">
        <v>3619.1573901473998</v>
      </c>
      <c r="CG129" s="713">
        <v>-240.45051832005799</v>
      </c>
      <c r="CH129" s="543">
        <v>-240.45051832005799</v>
      </c>
    </row>
    <row r="130" spans="2:86" s="23" customFormat="1">
      <c r="B130" s="1502" t="s">
        <v>1849</v>
      </c>
      <c r="C130" s="1497"/>
      <c r="D130" s="536" t="s">
        <v>2365</v>
      </c>
      <c r="E130" s="711" t="s">
        <v>19</v>
      </c>
      <c r="F130" s="519" t="s">
        <v>15</v>
      </c>
      <c r="G130" s="519" t="s">
        <v>21</v>
      </c>
      <c r="H130" s="519" t="s">
        <v>25</v>
      </c>
      <c r="I130" s="530"/>
      <c r="J130" s="530">
        <v>0</v>
      </c>
      <c r="K130" s="530"/>
      <c r="L130" s="531"/>
      <c r="M130" s="530">
        <v>116676</v>
      </c>
      <c r="N130" s="766">
        <v>297422</v>
      </c>
      <c r="O130" s="776">
        <v>50985</v>
      </c>
      <c r="P130" s="514">
        <v>0</v>
      </c>
      <c r="Q130" s="514">
        <v>0</v>
      </c>
      <c r="R130" s="514">
        <v>0</v>
      </c>
      <c r="S130" s="514">
        <v>50985</v>
      </c>
      <c r="T130" s="712">
        <v>-0.82857690419673058</v>
      </c>
      <c r="U130" s="514"/>
      <c r="V130" s="520">
        <v>50985</v>
      </c>
      <c r="W130" s="713">
        <v>0</v>
      </c>
      <c r="X130" s="713">
        <v>0</v>
      </c>
      <c r="Y130" s="713">
        <v>0</v>
      </c>
      <c r="Z130" s="713">
        <v>0</v>
      </c>
      <c r="AA130" s="713">
        <v>0</v>
      </c>
      <c r="AB130" s="713">
        <v>0</v>
      </c>
      <c r="AC130" s="713">
        <v>0</v>
      </c>
      <c r="AD130" s="713">
        <v>0</v>
      </c>
      <c r="AE130" s="713">
        <v>0</v>
      </c>
      <c r="AF130" s="543">
        <v>0</v>
      </c>
      <c r="AG130" s="776">
        <v>52515</v>
      </c>
      <c r="AH130" s="514">
        <v>0</v>
      </c>
      <c r="AI130" s="514">
        <v>0</v>
      </c>
      <c r="AJ130" s="514">
        <v>0</v>
      </c>
      <c r="AK130" s="514">
        <v>52515</v>
      </c>
      <c r="AL130" s="712">
        <v>3.0008826125330981E-2</v>
      </c>
      <c r="AM130" s="514"/>
      <c r="AN130" s="520">
        <v>52515</v>
      </c>
      <c r="AO130" s="713">
        <v>0</v>
      </c>
      <c r="AP130" s="713">
        <v>0</v>
      </c>
      <c r="AQ130" s="713">
        <v>0</v>
      </c>
      <c r="AR130" s="713">
        <v>0</v>
      </c>
      <c r="AS130" s="713">
        <v>0</v>
      </c>
      <c r="AT130" s="713">
        <v>0</v>
      </c>
      <c r="AU130" s="713">
        <v>0</v>
      </c>
      <c r="AV130" s="713">
        <v>0</v>
      </c>
      <c r="AW130" s="713">
        <v>0</v>
      </c>
      <c r="AX130" s="543">
        <v>0</v>
      </c>
      <c r="AY130" s="776">
        <v>54089</v>
      </c>
      <c r="AZ130" s="514">
        <v>0</v>
      </c>
      <c r="BA130" s="514">
        <v>0</v>
      </c>
      <c r="BB130" s="514">
        <v>0</v>
      </c>
      <c r="BC130" s="514">
        <v>54089</v>
      </c>
      <c r="BD130" s="712">
        <v>2.9972388841283441E-2</v>
      </c>
      <c r="BE130" s="514"/>
      <c r="BF130" s="520">
        <v>54089</v>
      </c>
      <c r="BG130" s="713">
        <v>0</v>
      </c>
      <c r="BH130" s="713">
        <v>0</v>
      </c>
      <c r="BI130" s="713">
        <v>0</v>
      </c>
      <c r="BJ130" s="713">
        <v>0</v>
      </c>
      <c r="BK130" s="713">
        <v>0</v>
      </c>
      <c r="BL130" s="713">
        <v>0</v>
      </c>
      <c r="BM130" s="713">
        <v>0</v>
      </c>
      <c r="BN130" s="713">
        <v>0</v>
      </c>
      <c r="BO130" s="713">
        <v>0</v>
      </c>
      <c r="BP130" s="543">
        <v>0</v>
      </c>
      <c r="BQ130" s="776">
        <v>55713</v>
      </c>
      <c r="BR130" s="514">
        <v>0</v>
      </c>
      <c r="BS130" s="514">
        <v>0</v>
      </c>
      <c r="BT130" s="514">
        <v>0</v>
      </c>
      <c r="BU130" s="514">
        <v>55713</v>
      </c>
      <c r="BV130" s="712">
        <v>3.0024589103144816E-2</v>
      </c>
      <c r="BW130" s="514"/>
      <c r="BX130" s="520">
        <v>55713</v>
      </c>
      <c r="BY130" s="713">
        <v>0</v>
      </c>
      <c r="BZ130" s="713">
        <v>0</v>
      </c>
      <c r="CA130" s="713">
        <v>0</v>
      </c>
      <c r="CB130" s="713">
        <v>0</v>
      </c>
      <c r="CC130" s="713">
        <v>0</v>
      </c>
      <c r="CD130" s="713">
        <v>0</v>
      </c>
      <c r="CE130" s="713">
        <v>0</v>
      </c>
      <c r="CF130" s="713">
        <v>0</v>
      </c>
      <c r="CG130" s="713">
        <v>0</v>
      </c>
      <c r="CH130" s="543">
        <v>0</v>
      </c>
    </row>
    <row r="131" spans="2:86" s="23" customFormat="1">
      <c r="B131" s="1502" t="s">
        <v>1850</v>
      </c>
      <c r="C131" s="1497"/>
      <c r="D131" s="518" t="s">
        <v>2025</v>
      </c>
      <c r="E131" s="711" t="s">
        <v>19</v>
      </c>
      <c r="F131" s="519" t="s">
        <v>20</v>
      </c>
      <c r="G131" s="519" t="s">
        <v>24</v>
      </c>
      <c r="H131" s="519" t="s">
        <v>25</v>
      </c>
      <c r="I131" s="530"/>
      <c r="J131" s="530">
        <v>0</v>
      </c>
      <c r="K131" s="530"/>
      <c r="L131" s="531"/>
      <c r="M131" s="530">
        <v>0</v>
      </c>
      <c r="N131" s="766">
        <v>0</v>
      </c>
      <c r="O131" s="776">
        <v>92649</v>
      </c>
      <c r="P131" s="514">
        <v>55590</v>
      </c>
      <c r="Q131" s="514">
        <v>778256</v>
      </c>
      <c r="R131" s="514">
        <v>338505</v>
      </c>
      <c r="S131" s="514">
        <v>1265000</v>
      </c>
      <c r="T131" s="712" t="s">
        <v>673</v>
      </c>
      <c r="U131" s="514"/>
      <c r="V131" s="520">
        <v>1265000</v>
      </c>
      <c r="W131" s="713">
        <v>369278.34353999997</v>
      </c>
      <c r="X131" s="713">
        <v>124.996287948168</v>
      </c>
      <c r="Y131" s="713">
        <v>-491.87247586344</v>
      </c>
      <c r="Z131" s="713">
        <v>33.973607605680002</v>
      </c>
      <c r="AA131" s="713">
        <v>-2.8774539838011202</v>
      </c>
      <c r="AB131" s="713">
        <v>4431340.1224800004</v>
      </c>
      <c r="AC131" s="713">
        <v>-5902.4697103612798</v>
      </c>
      <c r="AD131" s="713">
        <v>492.39574327623598</v>
      </c>
      <c r="AE131" s="713">
        <v>-34.529447805613501</v>
      </c>
      <c r="AF131" s="543">
        <v>-34.529447805613501</v>
      </c>
      <c r="AG131" s="776">
        <v>95213</v>
      </c>
      <c r="AH131" s="514">
        <v>57128</v>
      </c>
      <c r="AI131" s="514">
        <v>799788</v>
      </c>
      <c r="AJ131" s="514">
        <v>347871</v>
      </c>
      <c r="AK131" s="514">
        <v>1300000</v>
      </c>
      <c r="AL131" s="712">
        <v>2.766798418972332E-2</v>
      </c>
      <c r="AM131" s="514"/>
      <c r="AN131" s="520">
        <v>1300000</v>
      </c>
      <c r="AO131" s="713">
        <v>379495.53090000001</v>
      </c>
      <c r="AP131" s="713">
        <v>128.45468326327901</v>
      </c>
      <c r="AQ131" s="713">
        <v>-505.481595734775</v>
      </c>
      <c r="AR131" s="713">
        <v>40.264475828489999</v>
      </c>
      <c r="AS131" s="713">
        <v>-2.9570673350484298</v>
      </c>
      <c r="AT131" s="713">
        <v>4553946.3707999997</v>
      </c>
      <c r="AU131" s="713">
        <v>-6065.7791488172998</v>
      </c>
      <c r="AV131" s="713">
        <v>518.12524833777002</v>
      </c>
      <c r="AW131" s="713">
        <v>-35.484808020581198</v>
      </c>
      <c r="AX131" s="543">
        <v>-35.484808020581198</v>
      </c>
      <c r="AY131" s="776">
        <v>98069</v>
      </c>
      <c r="AZ131" s="514">
        <v>58842</v>
      </c>
      <c r="BA131" s="514">
        <v>823782</v>
      </c>
      <c r="BB131" s="514">
        <v>358307</v>
      </c>
      <c r="BC131" s="514">
        <v>1339000</v>
      </c>
      <c r="BD131" s="712">
        <v>0.03</v>
      </c>
      <c r="BE131" s="514"/>
      <c r="BF131" s="520">
        <v>1339000</v>
      </c>
      <c r="BG131" s="713">
        <v>390880.39679999999</v>
      </c>
      <c r="BH131" s="713">
        <v>132.30832375203801</v>
      </c>
      <c r="BI131" s="713">
        <v>-520.64604357085398</v>
      </c>
      <c r="BJ131" s="713">
        <v>41.902378536960001</v>
      </c>
      <c r="BK131" s="713">
        <v>-3.0457793548895</v>
      </c>
      <c r="BL131" s="713">
        <v>4690564.7615999999</v>
      </c>
      <c r="BM131" s="713">
        <v>-6247.75252285025</v>
      </c>
      <c r="BN131" s="713">
        <v>541.60387780608005</v>
      </c>
      <c r="BO131" s="713">
        <v>-36.549352258673999</v>
      </c>
      <c r="BP131" s="543">
        <v>-36.549352258673999</v>
      </c>
      <c r="BQ131" s="776">
        <v>100999</v>
      </c>
      <c r="BR131" s="514">
        <v>60599</v>
      </c>
      <c r="BS131" s="514">
        <v>848391</v>
      </c>
      <c r="BT131" s="514">
        <v>369011</v>
      </c>
      <c r="BU131" s="514">
        <v>1379000</v>
      </c>
      <c r="BV131" s="712">
        <v>2.9873039581777446E-2</v>
      </c>
      <c r="BW131" s="514"/>
      <c r="BX131" s="520">
        <v>1379000</v>
      </c>
      <c r="BY131" s="713">
        <v>402557.18238000001</v>
      </c>
      <c r="BZ131" s="713">
        <v>136.26077554944101</v>
      </c>
      <c r="CA131" s="713">
        <v>-536.19932345805898</v>
      </c>
      <c r="CB131" s="713">
        <v>47.582258957316</v>
      </c>
      <c r="CC131" s="713">
        <v>-3.1367660422296502</v>
      </c>
      <c r="CD131" s="713">
        <v>4830686.1885599997</v>
      </c>
      <c r="CE131" s="713">
        <v>-6434.3918814967101</v>
      </c>
      <c r="CF131" s="713">
        <v>566.55897848161203</v>
      </c>
      <c r="CG131" s="713">
        <v>-37.6411925067558</v>
      </c>
      <c r="CH131" s="543">
        <v>-37.6411925067558</v>
      </c>
    </row>
    <row r="132" spans="2:86" s="23" customFormat="1">
      <c r="B132" s="1502" t="s">
        <v>1850</v>
      </c>
      <c r="C132" s="1497"/>
      <c r="D132" s="518" t="s">
        <v>2073</v>
      </c>
      <c r="E132" s="711" t="s">
        <v>19</v>
      </c>
      <c r="F132" s="519" t="s">
        <v>15</v>
      </c>
      <c r="G132" s="519" t="s">
        <v>24</v>
      </c>
      <c r="H132" s="519" t="s">
        <v>25</v>
      </c>
      <c r="I132" s="530"/>
      <c r="J132" s="530">
        <v>0</v>
      </c>
      <c r="K132" s="530"/>
      <c r="L132" s="531"/>
      <c r="M132" s="530">
        <v>0</v>
      </c>
      <c r="N132" s="766">
        <v>0</v>
      </c>
      <c r="O132" s="776">
        <v>50985</v>
      </c>
      <c r="P132" s="514">
        <v>0</v>
      </c>
      <c r="Q132" s="514">
        <v>0</v>
      </c>
      <c r="R132" s="514">
        <v>0</v>
      </c>
      <c r="S132" s="514">
        <v>50985</v>
      </c>
      <c r="T132" s="712" t="s">
        <v>673</v>
      </c>
      <c r="U132" s="514"/>
      <c r="V132" s="520">
        <v>50985</v>
      </c>
      <c r="W132" s="713">
        <v>0</v>
      </c>
      <c r="X132" s="713">
        <v>0</v>
      </c>
      <c r="Y132" s="713">
        <v>0</v>
      </c>
      <c r="Z132" s="713">
        <v>0</v>
      </c>
      <c r="AA132" s="713">
        <v>0</v>
      </c>
      <c r="AB132" s="713">
        <v>0</v>
      </c>
      <c r="AC132" s="713">
        <v>0</v>
      </c>
      <c r="AD132" s="713">
        <v>0</v>
      </c>
      <c r="AE132" s="713">
        <v>0</v>
      </c>
      <c r="AF132" s="543">
        <v>0</v>
      </c>
      <c r="AG132" s="776">
        <v>52515</v>
      </c>
      <c r="AH132" s="514">
        <v>0</v>
      </c>
      <c r="AI132" s="514">
        <v>0</v>
      </c>
      <c r="AJ132" s="514">
        <v>0</v>
      </c>
      <c r="AK132" s="514">
        <v>52515</v>
      </c>
      <c r="AL132" s="712">
        <v>3.0008826125330981E-2</v>
      </c>
      <c r="AM132" s="514"/>
      <c r="AN132" s="520">
        <v>52515</v>
      </c>
      <c r="AO132" s="713">
        <v>0</v>
      </c>
      <c r="AP132" s="713">
        <v>0</v>
      </c>
      <c r="AQ132" s="713">
        <v>0</v>
      </c>
      <c r="AR132" s="713">
        <v>0</v>
      </c>
      <c r="AS132" s="713">
        <v>0</v>
      </c>
      <c r="AT132" s="713">
        <v>0</v>
      </c>
      <c r="AU132" s="713">
        <v>0</v>
      </c>
      <c r="AV132" s="713">
        <v>0</v>
      </c>
      <c r="AW132" s="713">
        <v>0</v>
      </c>
      <c r="AX132" s="543">
        <v>0</v>
      </c>
      <c r="AY132" s="776">
        <v>54089</v>
      </c>
      <c r="AZ132" s="514">
        <v>0</v>
      </c>
      <c r="BA132" s="514">
        <v>0</v>
      </c>
      <c r="BB132" s="514">
        <v>0</v>
      </c>
      <c r="BC132" s="514">
        <v>54089</v>
      </c>
      <c r="BD132" s="712">
        <v>2.9972388841283441E-2</v>
      </c>
      <c r="BE132" s="514"/>
      <c r="BF132" s="520">
        <v>54089</v>
      </c>
      <c r="BG132" s="713">
        <v>0</v>
      </c>
      <c r="BH132" s="713">
        <v>0</v>
      </c>
      <c r="BI132" s="713">
        <v>0</v>
      </c>
      <c r="BJ132" s="713">
        <v>0</v>
      </c>
      <c r="BK132" s="713">
        <v>0</v>
      </c>
      <c r="BL132" s="713">
        <v>0</v>
      </c>
      <c r="BM132" s="713">
        <v>0</v>
      </c>
      <c r="BN132" s="713">
        <v>0</v>
      </c>
      <c r="BO132" s="713">
        <v>0</v>
      </c>
      <c r="BP132" s="543">
        <v>0</v>
      </c>
      <c r="BQ132" s="776">
        <v>55713</v>
      </c>
      <c r="BR132" s="514">
        <v>0</v>
      </c>
      <c r="BS132" s="514">
        <v>0</v>
      </c>
      <c r="BT132" s="514">
        <v>0</v>
      </c>
      <c r="BU132" s="514">
        <v>55713</v>
      </c>
      <c r="BV132" s="712">
        <v>3.0024589103144816E-2</v>
      </c>
      <c r="BW132" s="514"/>
      <c r="BX132" s="520">
        <v>55713</v>
      </c>
      <c r="BY132" s="713">
        <v>0</v>
      </c>
      <c r="BZ132" s="713">
        <v>0</v>
      </c>
      <c r="CA132" s="713">
        <v>0</v>
      </c>
      <c r="CB132" s="713">
        <v>0</v>
      </c>
      <c r="CC132" s="713">
        <v>0</v>
      </c>
      <c r="CD132" s="713">
        <v>0</v>
      </c>
      <c r="CE132" s="713">
        <v>0</v>
      </c>
      <c r="CF132" s="713">
        <v>0</v>
      </c>
      <c r="CG132" s="713">
        <v>0</v>
      </c>
      <c r="CH132" s="543">
        <v>0</v>
      </c>
    </row>
    <row r="133" spans="2:86" s="23" customFormat="1">
      <c r="B133" s="1502" t="s">
        <v>1851</v>
      </c>
      <c r="C133" s="1497"/>
      <c r="D133" s="518" t="s">
        <v>2026</v>
      </c>
      <c r="E133" s="519" t="s">
        <v>14</v>
      </c>
      <c r="F133" s="519" t="s">
        <v>23</v>
      </c>
      <c r="G133" s="519" t="s">
        <v>31</v>
      </c>
      <c r="H133" s="519" t="s">
        <v>22</v>
      </c>
      <c r="I133" s="530"/>
      <c r="J133" s="530">
        <v>395332</v>
      </c>
      <c r="K133" s="530"/>
      <c r="L133" s="531"/>
      <c r="M133" s="530">
        <v>563342</v>
      </c>
      <c r="N133" s="766">
        <v>606725</v>
      </c>
      <c r="O133" s="776">
        <v>72501</v>
      </c>
      <c r="P133" s="514">
        <v>22456</v>
      </c>
      <c r="Q133" s="514">
        <v>546643</v>
      </c>
      <c r="R133" s="514">
        <v>0</v>
      </c>
      <c r="S133" s="514">
        <v>641600</v>
      </c>
      <c r="T133" s="712">
        <v>5.7480736742346203E-2</v>
      </c>
      <c r="U133" s="514"/>
      <c r="V133" s="520">
        <v>641600</v>
      </c>
      <c r="W133" s="713">
        <v>0</v>
      </c>
      <c r="X133" s="713">
        <v>0</v>
      </c>
      <c r="Y133" s="713">
        <v>0</v>
      </c>
      <c r="Z133" s="713">
        <v>0</v>
      </c>
      <c r="AA133" s="713">
        <v>0</v>
      </c>
      <c r="AB133" s="713">
        <v>0</v>
      </c>
      <c r="AC133" s="713">
        <v>0</v>
      </c>
      <c r="AD133" s="713">
        <v>0</v>
      </c>
      <c r="AE133" s="713">
        <v>0</v>
      </c>
      <c r="AF133" s="543">
        <v>0</v>
      </c>
      <c r="AG133" s="776">
        <v>72501</v>
      </c>
      <c r="AH133" s="514">
        <v>22456</v>
      </c>
      <c r="AI133" s="514">
        <v>546643</v>
      </c>
      <c r="AJ133" s="514">
        <v>0</v>
      </c>
      <c r="AK133" s="514">
        <v>641600</v>
      </c>
      <c r="AL133" s="712">
        <v>0</v>
      </c>
      <c r="AM133" s="514"/>
      <c r="AN133" s="520">
        <v>641600</v>
      </c>
      <c r="AO133" s="713">
        <v>0</v>
      </c>
      <c r="AP133" s="713">
        <v>0</v>
      </c>
      <c r="AQ133" s="713">
        <v>0</v>
      </c>
      <c r="AR133" s="713">
        <v>0</v>
      </c>
      <c r="AS133" s="713">
        <v>0</v>
      </c>
      <c r="AT133" s="713">
        <v>0</v>
      </c>
      <c r="AU133" s="713">
        <v>0</v>
      </c>
      <c r="AV133" s="713">
        <v>0</v>
      </c>
      <c r="AW133" s="713">
        <v>0</v>
      </c>
      <c r="AX133" s="543">
        <v>0</v>
      </c>
      <c r="AY133" s="776">
        <v>72501</v>
      </c>
      <c r="AZ133" s="514">
        <v>22456</v>
      </c>
      <c r="BA133" s="514">
        <v>546643</v>
      </c>
      <c r="BB133" s="514">
        <v>0</v>
      </c>
      <c r="BC133" s="514">
        <v>641600</v>
      </c>
      <c r="BD133" s="712">
        <v>0</v>
      </c>
      <c r="BE133" s="514"/>
      <c r="BF133" s="520">
        <v>641600</v>
      </c>
      <c r="BG133" s="713">
        <v>0</v>
      </c>
      <c r="BH133" s="713">
        <v>0</v>
      </c>
      <c r="BI133" s="713">
        <v>0</v>
      </c>
      <c r="BJ133" s="713">
        <v>0</v>
      </c>
      <c r="BK133" s="713">
        <v>0</v>
      </c>
      <c r="BL133" s="713">
        <v>0</v>
      </c>
      <c r="BM133" s="713">
        <v>0</v>
      </c>
      <c r="BN133" s="713">
        <v>0</v>
      </c>
      <c r="BO133" s="713">
        <v>0</v>
      </c>
      <c r="BP133" s="543">
        <v>0</v>
      </c>
      <c r="BQ133" s="776">
        <v>72501</v>
      </c>
      <c r="BR133" s="514">
        <v>22456</v>
      </c>
      <c r="BS133" s="514">
        <v>546643</v>
      </c>
      <c r="BT133" s="514">
        <v>0</v>
      </c>
      <c r="BU133" s="514">
        <v>641600</v>
      </c>
      <c r="BV133" s="712">
        <v>0</v>
      </c>
      <c r="BW133" s="514"/>
      <c r="BX133" s="520">
        <v>641600</v>
      </c>
      <c r="BY133" s="713">
        <v>0</v>
      </c>
      <c r="BZ133" s="713">
        <v>0</v>
      </c>
      <c r="CA133" s="713">
        <v>0</v>
      </c>
      <c r="CB133" s="713">
        <v>0</v>
      </c>
      <c r="CC133" s="713">
        <v>0</v>
      </c>
      <c r="CD133" s="713">
        <v>0</v>
      </c>
      <c r="CE133" s="713">
        <v>0</v>
      </c>
      <c r="CF133" s="713">
        <v>0</v>
      </c>
      <c r="CG133" s="713">
        <v>0</v>
      </c>
      <c r="CH133" s="543">
        <v>0</v>
      </c>
    </row>
    <row r="134" spans="2:86" s="23" customFormat="1">
      <c r="B134" s="1502" t="s">
        <v>1852</v>
      </c>
      <c r="C134" s="1497"/>
      <c r="D134" s="518" t="s">
        <v>2027</v>
      </c>
      <c r="E134" s="519" t="s">
        <v>14</v>
      </c>
      <c r="F134" s="519" t="s">
        <v>15</v>
      </c>
      <c r="G134" s="519" t="s">
        <v>31</v>
      </c>
      <c r="H134" s="519" t="s">
        <v>22</v>
      </c>
      <c r="I134" s="530"/>
      <c r="J134" s="530">
        <v>0</v>
      </c>
      <c r="K134" s="530"/>
      <c r="L134" s="531"/>
      <c r="M134" s="530">
        <v>10312</v>
      </c>
      <c r="N134" s="766">
        <v>7930</v>
      </c>
      <c r="O134" s="776">
        <v>16801</v>
      </c>
      <c r="P134" s="514">
        <v>0</v>
      </c>
      <c r="Q134" s="514">
        <v>0</v>
      </c>
      <c r="R134" s="514">
        <v>0</v>
      </c>
      <c r="S134" s="514">
        <v>16801</v>
      </c>
      <c r="T134" s="712">
        <v>1.1186633039092055</v>
      </c>
      <c r="U134" s="514"/>
      <c r="V134" s="520">
        <v>16801</v>
      </c>
      <c r="W134" s="713">
        <v>0</v>
      </c>
      <c r="X134" s="713">
        <v>0</v>
      </c>
      <c r="Y134" s="713">
        <v>0</v>
      </c>
      <c r="Z134" s="713">
        <v>0</v>
      </c>
      <c r="AA134" s="713">
        <v>0</v>
      </c>
      <c r="AB134" s="713">
        <v>0</v>
      </c>
      <c r="AC134" s="713">
        <v>0</v>
      </c>
      <c r="AD134" s="713">
        <v>0</v>
      </c>
      <c r="AE134" s="713">
        <v>0</v>
      </c>
      <c r="AF134" s="543">
        <v>0</v>
      </c>
      <c r="AG134" s="776">
        <v>17305</v>
      </c>
      <c r="AH134" s="514">
        <v>0</v>
      </c>
      <c r="AI134" s="514">
        <v>0</v>
      </c>
      <c r="AJ134" s="514">
        <v>0</v>
      </c>
      <c r="AK134" s="514">
        <v>17305</v>
      </c>
      <c r="AL134" s="712">
        <v>2.9998214392000476E-2</v>
      </c>
      <c r="AM134" s="514"/>
      <c r="AN134" s="520">
        <v>17305</v>
      </c>
      <c r="AO134" s="713">
        <v>0</v>
      </c>
      <c r="AP134" s="713">
        <v>0</v>
      </c>
      <c r="AQ134" s="713">
        <v>0</v>
      </c>
      <c r="AR134" s="713">
        <v>0</v>
      </c>
      <c r="AS134" s="713">
        <v>0</v>
      </c>
      <c r="AT134" s="713">
        <v>0</v>
      </c>
      <c r="AU134" s="713">
        <v>0</v>
      </c>
      <c r="AV134" s="713">
        <v>0</v>
      </c>
      <c r="AW134" s="713">
        <v>0</v>
      </c>
      <c r="AX134" s="543">
        <v>0</v>
      </c>
      <c r="AY134" s="776">
        <v>17825</v>
      </c>
      <c r="AZ134" s="514">
        <v>0</v>
      </c>
      <c r="BA134" s="514">
        <v>0</v>
      </c>
      <c r="BB134" s="514">
        <v>0</v>
      </c>
      <c r="BC134" s="514">
        <v>17825</v>
      </c>
      <c r="BD134" s="712">
        <v>3.0049118751805836E-2</v>
      </c>
      <c r="BE134" s="514"/>
      <c r="BF134" s="520">
        <v>17825</v>
      </c>
      <c r="BG134" s="713">
        <v>0</v>
      </c>
      <c r="BH134" s="713">
        <v>0</v>
      </c>
      <c r="BI134" s="713">
        <v>0</v>
      </c>
      <c r="BJ134" s="713">
        <v>0</v>
      </c>
      <c r="BK134" s="713">
        <v>0</v>
      </c>
      <c r="BL134" s="713">
        <v>0</v>
      </c>
      <c r="BM134" s="713">
        <v>0</v>
      </c>
      <c r="BN134" s="713">
        <v>0</v>
      </c>
      <c r="BO134" s="713">
        <v>0</v>
      </c>
      <c r="BP134" s="543">
        <v>0</v>
      </c>
      <c r="BQ134" s="776">
        <v>18360</v>
      </c>
      <c r="BR134" s="514">
        <v>0</v>
      </c>
      <c r="BS134" s="514">
        <v>0</v>
      </c>
      <c r="BT134" s="514">
        <v>0</v>
      </c>
      <c r="BU134" s="514">
        <v>18360</v>
      </c>
      <c r="BV134" s="712">
        <v>3.0014025245441795E-2</v>
      </c>
      <c r="BW134" s="514"/>
      <c r="BX134" s="520">
        <v>18360</v>
      </c>
      <c r="BY134" s="713">
        <v>0</v>
      </c>
      <c r="BZ134" s="713">
        <v>0</v>
      </c>
      <c r="CA134" s="713">
        <v>0</v>
      </c>
      <c r="CB134" s="713">
        <v>0</v>
      </c>
      <c r="CC134" s="713">
        <v>0</v>
      </c>
      <c r="CD134" s="713">
        <v>0</v>
      </c>
      <c r="CE134" s="713">
        <v>0</v>
      </c>
      <c r="CF134" s="713">
        <v>0</v>
      </c>
      <c r="CG134" s="713">
        <v>0</v>
      </c>
      <c r="CH134" s="543">
        <v>0</v>
      </c>
    </row>
    <row r="135" spans="2:86" s="23" customFormat="1">
      <c r="B135" s="1502" t="s">
        <v>2361</v>
      </c>
      <c r="C135" s="1497"/>
      <c r="D135" s="518" t="s">
        <v>2028</v>
      </c>
      <c r="E135" s="519" t="s">
        <v>19</v>
      </c>
      <c r="F135" s="519" t="s">
        <v>20</v>
      </c>
      <c r="G135" s="519" t="s">
        <v>16</v>
      </c>
      <c r="H135" s="519" t="s">
        <v>22</v>
      </c>
      <c r="I135" s="530"/>
      <c r="J135" s="530">
        <v>0</v>
      </c>
      <c r="K135" s="530"/>
      <c r="L135" s="531"/>
      <c r="M135" s="530">
        <v>0</v>
      </c>
      <c r="N135" s="766">
        <v>0</v>
      </c>
      <c r="O135" s="776">
        <v>494000</v>
      </c>
      <c r="P135" s="514">
        <v>296400</v>
      </c>
      <c r="Q135" s="514">
        <v>4149600</v>
      </c>
      <c r="R135" s="514">
        <v>0</v>
      </c>
      <c r="S135" s="514">
        <v>4940000</v>
      </c>
      <c r="T135" s="712" t="s">
        <v>673</v>
      </c>
      <c r="U135" s="514"/>
      <c r="V135" s="520">
        <v>4940000</v>
      </c>
      <c r="W135" s="713">
        <v>0</v>
      </c>
      <c r="X135" s="713">
        <v>0</v>
      </c>
      <c r="Y135" s="713">
        <v>0</v>
      </c>
      <c r="Z135" s="713">
        <v>0</v>
      </c>
      <c r="AA135" s="713">
        <v>0</v>
      </c>
      <c r="AB135" s="713">
        <v>0</v>
      </c>
      <c r="AC135" s="713">
        <v>0</v>
      </c>
      <c r="AD135" s="713">
        <v>0</v>
      </c>
      <c r="AE135" s="713">
        <v>0</v>
      </c>
      <c r="AF135" s="543">
        <v>0</v>
      </c>
      <c r="AG135" s="776">
        <v>508800</v>
      </c>
      <c r="AH135" s="514">
        <v>305280</v>
      </c>
      <c r="AI135" s="514">
        <v>4273920</v>
      </c>
      <c r="AJ135" s="514">
        <v>0</v>
      </c>
      <c r="AK135" s="514">
        <v>5088000</v>
      </c>
      <c r="AL135" s="712">
        <v>2.9959514170040485E-2</v>
      </c>
      <c r="AM135" s="514"/>
      <c r="AN135" s="520">
        <v>5088000</v>
      </c>
      <c r="AO135" s="713">
        <v>0</v>
      </c>
      <c r="AP135" s="713">
        <v>0</v>
      </c>
      <c r="AQ135" s="713">
        <v>0</v>
      </c>
      <c r="AR135" s="713">
        <v>0</v>
      </c>
      <c r="AS135" s="713">
        <v>0</v>
      </c>
      <c r="AT135" s="713">
        <v>0</v>
      </c>
      <c r="AU135" s="713">
        <v>0</v>
      </c>
      <c r="AV135" s="713">
        <v>0</v>
      </c>
      <c r="AW135" s="713">
        <v>0</v>
      </c>
      <c r="AX135" s="543">
        <v>0</v>
      </c>
      <c r="AY135" s="776">
        <v>524100</v>
      </c>
      <c r="AZ135" s="514">
        <v>314460</v>
      </c>
      <c r="BA135" s="514">
        <v>4402440</v>
      </c>
      <c r="BB135" s="514">
        <v>0</v>
      </c>
      <c r="BC135" s="514">
        <v>5241000</v>
      </c>
      <c r="BD135" s="712">
        <v>3.0070754716981132E-2</v>
      </c>
      <c r="BE135" s="514"/>
      <c r="BF135" s="520">
        <v>5241000</v>
      </c>
      <c r="BG135" s="713">
        <v>0</v>
      </c>
      <c r="BH135" s="713">
        <v>0</v>
      </c>
      <c r="BI135" s="713">
        <v>0</v>
      </c>
      <c r="BJ135" s="713">
        <v>0</v>
      </c>
      <c r="BK135" s="713">
        <v>0</v>
      </c>
      <c r="BL135" s="713">
        <v>0</v>
      </c>
      <c r="BM135" s="713">
        <v>0</v>
      </c>
      <c r="BN135" s="713">
        <v>0</v>
      </c>
      <c r="BO135" s="713">
        <v>0</v>
      </c>
      <c r="BP135" s="543">
        <v>0</v>
      </c>
      <c r="BQ135" s="776">
        <v>539800</v>
      </c>
      <c r="BR135" s="514">
        <v>323880</v>
      </c>
      <c r="BS135" s="514">
        <v>4534320</v>
      </c>
      <c r="BT135" s="514">
        <v>0</v>
      </c>
      <c r="BU135" s="514">
        <v>5398000</v>
      </c>
      <c r="BV135" s="712">
        <v>2.9956115245182217E-2</v>
      </c>
      <c r="BW135" s="514"/>
      <c r="BX135" s="520">
        <v>5398000</v>
      </c>
      <c r="BY135" s="713">
        <v>0</v>
      </c>
      <c r="BZ135" s="713">
        <v>0</v>
      </c>
      <c r="CA135" s="713">
        <v>0</v>
      </c>
      <c r="CB135" s="713">
        <v>0</v>
      </c>
      <c r="CC135" s="713">
        <v>0</v>
      </c>
      <c r="CD135" s="713">
        <v>0</v>
      </c>
      <c r="CE135" s="713">
        <v>0</v>
      </c>
      <c r="CF135" s="713">
        <v>0</v>
      </c>
      <c r="CG135" s="713">
        <v>0</v>
      </c>
      <c r="CH135" s="543">
        <v>0</v>
      </c>
    </row>
    <row r="136" spans="2:86" s="23" customFormat="1">
      <c r="B136" s="1502" t="s">
        <v>2361</v>
      </c>
      <c r="C136" s="1497"/>
      <c r="D136" s="518" t="s">
        <v>2074</v>
      </c>
      <c r="E136" s="519" t="s">
        <v>19</v>
      </c>
      <c r="F136" s="519" t="s">
        <v>15</v>
      </c>
      <c r="G136" s="519" t="s">
        <v>16</v>
      </c>
      <c r="H136" s="519" t="s">
        <v>22</v>
      </c>
      <c r="I136" s="530"/>
      <c r="J136" s="530">
        <v>0</v>
      </c>
      <c r="K136" s="530"/>
      <c r="L136" s="531"/>
      <c r="M136" s="530">
        <v>0</v>
      </c>
      <c r="N136" s="766">
        <v>0</v>
      </c>
      <c r="O136" s="776">
        <v>156015</v>
      </c>
      <c r="P136" s="514">
        <v>0</v>
      </c>
      <c r="Q136" s="514">
        <v>0</v>
      </c>
      <c r="R136" s="514">
        <v>0</v>
      </c>
      <c r="S136" s="514">
        <v>156015</v>
      </c>
      <c r="T136" s="712" t="s">
        <v>673</v>
      </c>
      <c r="U136" s="514"/>
      <c r="V136" s="520">
        <v>156015</v>
      </c>
      <c r="W136" s="713">
        <v>0</v>
      </c>
      <c r="X136" s="713">
        <v>0</v>
      </c>
      <c r="Y136" s="713">
        <v>0</v>
      </c>
      <c r="Z136" s="713">
        <v>0</v>
      </c>
      <c r="AA136" s="713">
        <v>0</v>
      </c>
      <c r="AB136" s="713">
        <v>0</v>
      </c>
      <c r="AC136" s="713">
        <v>0</v>
      </c>
      <c r="AD136" s="713">
        <v>0</v>
      </c>
      <c r="AE136" s="713">
        <v>0</v>
      </c>
      <c r="AF136" s="543">
        <v>0</v>
      </c>
      <c r="AG136" s="776">
        <v>160695</v>
      </c>
      <c r="AH136" s="514">
        <v>0</v>
      </c>
      <c r="AI136" s="514">
        <v>0</v>
      </c>
      <c r="AJ136" s="514">
        <v>0</v>
      </c>
      <c r="AK136" s="514">
        <v>160695</v>
      </c>
      <c r="AL136" s="712">
        <v>2.9997115661955582E-2</v>
      </c>
      <c r="AM136" s="514"/>
      <c r="AN136" s="520">
        <v>160695</v>
      </c>
      <c r="AO136" s="713">
        <v>0</v>
      </c>
      <c r="AP136" s="713">
        <v>0</v>
      </c>
      <c r="AQ136" s="713">
        <v>0</v>
      </c>
      <c r="AR136" s="713">
        <v>0</v>
      </c>
      <c r="AS136" s="713">
        <v>0</v>
      </c>
      <c r="AT136" s="713">
        <v>0</v>
      </c>
      <c r="AU136" s="713">
        <v>0</v>
      </c>
      <c r="AV136" s="713">
        <v>0</v>
      </c>
      <c r="AW136" s="713">
        <v>0</v>
      </c>
      <c r="AX136" s="543">
        <v>0</v>
      </c>
      <c r="AY136" s="776">
        <v>165517</v>
      </c>
      <c r="AZ136" s="514">
        <v>0</v>
      </c>
      <c r="BA136" s="514">
        <v>0</v>
      </c>
      <c r="BB136" s="514">
        <v>0</v>
      </c>
      <c r="BC136" s="514">
        <v>165517</v>
      </c>
      <c r="BD136" s="712">
        <v>3.0007156414325276E-2</v>
      </c>
      <c r="BE136" s="514"/>
      <c r="BF136" s="520">
        <v>165517</v>
      </c>
      <c r="BG136" s="713">
        <v>0</v>
      </c>
      <c r="BH136" s="713">
        <v>0</v>
      </c>
      <c r="BI136" s="713">
        <v>0</v>
      </c>
      <c r="BJ136" s="713">
        <v>0</v>
      </c>
      <c r="BK136" s="713">
        <v>0</v>
      </c>
      <c r="BL136" s="713">
        <v>0</v>
      </c>
      <c r="BM136" s="713">
        <v>0</v>
      </c>
      <c r="BN136" s="713">
        <v>0</v>
      </c>
      <c r="BO136" s="713">
        <v>0</v>
      </c>
      <c r="BP136" s="543">
        <v>0</v>
      </c>
      <c r="BQ136" s="776">
        <v>170483</v>
      </c>
      <c r="BR136" s="514">
        <v>0</v>
      </c>
      <c r="BS136" s="514">
        <v>0</v>
      </c>
      <c r="BT136" s="514">
        <v>0</v>
      </c>
      <c r="BU136" s="514">
        <v>170483</v>
      </c>
      <c r="BV136" s="712">
        <v>3.0002960420983948E-2</v>
      </c>
      <c r="BW136" s="514"/>
      <c r="BX136" s="520">
        <v>170483</v>
      </c>
      <c r="BY136" s="713">
        <v>0</v>
      </c>
      <c r="BZ136" s="713">
        <v>0</v>
      </c>
      <c r="CA136" s="713">
        <v>0</v>
      </c>
      <c r="CB136" s="713">
        <v>0</v>
      </c>
      <c r="CC136" s="713">
        <v>0</v>
      </c>
      <c r="CD136" s="713">
        <v>0</v>
      </c>
      <c r="CE136" s="713">
        <v>0</v>
      </c>
      <c r="CF136" s="713">
        <v>0</v>
      </c>
      <c r="CG136" s="713">
        <v>0</v>
      </c>
      <c r="CH136" s="543">
        <v>0</v>
      </c>
    </row>
    <row r="137" spans="2:86" s="23" customFormat="1">
      <c r="B137" s="1502" t="s">
        <v>2362</v>
      </c>
      <c r="C137" s="1497"/>
      <c r="D137" s="518" t="s">
        <v>2029</v>
      </c>
      <c r="E137" s="519" t="s">
        <v>19</v>
      </c>
      <c r="F137" s="519" t="s">
        <v>20</v>
      </c>
      <c r="G137" s="519" t="s">
        <v>21</v>
      </c>
      <c r="H137" s="519" t="s">
        <v>22</v>
      </c>
      <c r="I137" s="530"/>
      <c r="J137" s="530">
        <v>0</v>
      </c>
      <c r="K137" s="530"/>
      <c r="L137" s="531"/>
      <c r="M137" s="530">
        <v>0</v>
      </c>
      <c r="N137" s="766">
        <v>0</v>
      </c>
      <c r="O137" s="776">
        <v>211900</v>
      </c>
      <c r="P137" s="514">
        <v>127140</v>
      </c>
      <c r="Q137" s="514">
        <v>1779960</v>
      </c>
      <c r="R137" s="514">
        <v>0</v>
      </c>
      <c r="S137" s="514">
        <v>2119000</v>
      </c>
      <c r="T137" s="712" t="s">
        <v>673</v>
      </c>
      <c r="U137" s="514"/>
      <c r="V137" s="520">
        <v>2119000</v>
      </c>
      <c r="W137" s="713">
        <v>0</v>
      </c>
      <c r="X137" s="713">
        <v>0</v>
      </c>
      <c r="Y137" s="713">
        <v>0</v>
      </c>
      <c r="Z137" s="713">
        <v>0</v>
      </c>
      <c r="AA137" s="713">
        <v>0</v>
      </c>
      <c r="AB137" s="713">
        <v>0</v>
      </c>
      <c r="AC137" s="713">
        <v>0</v>
      </c>
      <c r="AD137" s="713">
        <v>0</v>
      </c>
      <c r="AE137" s="713">
        <v>0</v>
      </c>
      <c r="AF137" s="543">
        <v>0</v>
      </c>
      <c r="AG137" s="776">
        <v>218300</v>
      </c>
      <c r="AH137" s="514">
        <v>130980</v>
      </c>
      <c r="AI137" s="514">
        <v>1833720</v>
      </c>
      <c r="AJ137" s="514">
        <v>0</v>
      </c>
      <c r="AK137" s="514">
        <v>2183000</v>
      </c>
      <c r="AL137" s="712">
        <v>3.0202925908447382E-2</v>
      </c>
      <c r="AM137" s="514"/>
      <c r="AN137" s="520">
        <v>2183000</v>
      </c>
      <c r="AO137" s="713">
        <v>0</v>
      </c>
      <c r="AP137" s="713">
        <v>0</v>
      </c>
      <c r="AQ137" s="713">
        <v>0</v>
      </c>
      <c r="AR137" s="713">
        <v>0</v>
      </c>
      <c r="AS137" s="713">
        <v>0</v>
      </c>
      <c r="AT137" s="713">
        <v>0</v>
      </c>
      <c r="AU137" s="713">
        <v>0</v>
      </c>
      <c r="AV137" s="713">
        <v>0</v>
      </c>
      <c r="AW137" s="713">
        <v>0</v>
      </c>
      <c r="AX137" s="543">
        <v>0</v>
      </c>
      <c r="AY137" s="776">
        <v>224800</v>
      </c>
      <c r="AZ137" s="514">
        <v>134880</v>
      </c>
      <c r="BA137" s="514">
        <v>1888320</v>
      </c>
      <c r="BB137" s="514">
        <v>0</v>
      </c>
      <c r="BC137" s="514">
        <v>2248000</v>
      </c>
      <c r="BD137" s="712">
        <v>2.977553825011452E-2</v>
      </c>
      <c r="BE137" s="514"/>
      <c r="BF137" s="520">
        <v>2248000</v>
      </c>
      <c r="BG137" s="713">
        <v>0</v>
      </c>
      <c r="BH137" s="713">
        <v>0</v>
      </c>
      <c r="BI137" s="713">
        <v>0</v>
      </c>
      <c r="BJ137" s="713">
        <v>0</v>
      </c>
      <c r="BK137" s="713">
        <v>0</v>
      </c>
      <c r="BL137" s="713">
        <v>0</v>
      </c>
      <c r="BM137" s="713">
        <v>0</v>
      </c>
      <c r="BN137" s="713">
        <v>0</v>
      </c>
      <c r="BO137" s="713">
        <v>0</v>
      </c>
      <c r="BP137" s="543">
        <v>0</v>
      </c>
      <c r="BQ137" s="776">
        <v>231600</v>
      </c>
      <c r="BR137" s="514">
        <v>138960</v>
      </c>
      <c r="BS137" s="514">
        <v>1945440</v>
      </c>
      <c r="BT137" s="514">
        <v>0</v>
      </c>
      <c r="BU137" s="514">
        <v>2316000</v>
      </c>
      <c r="BV137" s="712">
        <v>3.0249110320284697E-2</v>
      </c>
      <c r="BW137" s="514"/>
      <c r="BX137" s="520">
        <v>2316000</v>
      </c>
      <c r="BY137" s="713">
        <v>0</v>
      </c>
      <c r="BZ137" s="713">
        <v>0</v>
      </c>
      <c r="CA137" s="713">
        <v>0</v>
      </c>
      <c r="CB137" s="713">
        <v>0</v>
      </c>
      <c r="CC137" s="713">
        <v>0</v>
      </c>
      <c r="CD137" s="713">
        <v>0</v>
      </c>
      <c r="CE137" s="713">
        <v>0</v>
      </c>
      <c r="CF137" s="713">
        <v>0</v>
      </c>
      <c r="CG137" s="713">
        <v>0</v>
      </c>
      <c r="CH137" s="543">
        <v>0</v>
      </c>
    </row>
    <row r="138" spans="2:86" s="23" customFormat="1">
      <c r="B138" s="1502" t="s">
        <v>2362</v>
      </c>
      <c r="C138" s="1497"/>
      <c r="D138" s="518" t="s">
        <v>2075</v>
      </c>
      <c r="E138" s="519" t="s">
        <v>19</v>
      </c>
      <c r="F138" s="519" t="s">
        <v>15</v>
      </c>
      <c r="G138" s="519" t="s">
        <v>21</v>
      </c>
      <c r="H138" s="519" t="s">
        <v>22</v>
      </c>
      <c r="I138" s="530"/>
      <c r="J138" s="530">
        <v>0</v>
      </c>
      <c r="K138" s="530"/>
      <c r="L138" s="531"/>
      <c r="M138" s="530">
        <v>0</v>
      </c>
      <c r="N138" s="766">
        <v>0</v>
      </c>
      <c r="O138" s="776">
        <v>45252</v>
      </c>
      <c r="P138" s="514">
        <v>0</v>
      </c>
      <c r="Q138" s="514">
        <v>100634</v>
      </c>
      <c r="R138" s="514">
        <v>0</v>
      </c>
      <c r="S138" s="514">
        <v>145886</v>
      </c>
      <c r="T138" s="712" t="s">
        <v>673</v>
      </c>
      <c r="U138" s="514"/>
      <c r="V138" s="520">
        <v>145886</v>
      </c>
      <c r="W138" s="713">
        <v>0</v>
      </c>
      <c r="X138" s="713">
        <v>0</v>
      </c>
      <c r="Y138" s="713">
        <v>0</v>
      </c>
      <c r="Z138" s="713">
        <v>0</v>
      </c>
      <c r="AA138" s="713">
        <v>0</v>
      </c>
      <c r="AB138" s="713">
        <v>0</v>
      </c>
      <c r="AC138" s="713">
        <v>0</v>
      </c>
      <c r="AD138" s="713">
        <v>0</v>
      </c>
      <c r="AE138" s="713">
        <v>0</v>
      </c>
      <c r="AF138" s="543">
        <v>0</v>
      </c>
      <c r="AG138" s="776">
        <v>46610</v>
      </c>
      <c r="AH138" s="514">
        <v>0</v>
      </c>
      <c r="AI138" s="514">
        <v>103652</v>
      </c>
      <c r="AJ138" s="514">
        <v>0</v>
      </c>
      <c r="AK138" s="514">
        <v>150262</v>
      </c>
      <c r="AL138" s="712">
        <v>2.9996024292941063E-2</v>
      </c>
      <c r="AM138" s="514"/>
      <c r="AN138" s="520">
        <v>150262</v>
      </c>
      <c r="AO138" s="713">
        <v>0</v>
      </c>
      <c r="AP138" s="713">
        <v>0</v>
      </c>
      <c r="AQ138" s="713">
        <v>0</v>
      </c>
      <c r="AR138" s="713">
        <v>0</v>
      </c>
      <c r="AS138" s="713">
        <v>0</v>
      </c>
      <c r="AT138" s="713">
        <v>0</v>
      </c>
      <c r="AU138" s="713">
        <v>0</v>
      </c>
      <c r="AV138" s="713">
        <v>0</v>
      </c>
      <c r="AW138" s="713">
        <v>0</v>
      </c>
      <c r="AX138" s="543">
        <v>0</v>
      </c>
      <c r="AY138" s="776">
        <v>48008</v>
      </c>
      <c r="AZ138" s="514">
        <v>0</v>
      </c>
      <c r="BA138" s="514">
        <v>106763</v>
      </c>
      <c r="BB138" s="514">
        <v>0</v>
      </c>
      <c r="BC138" s="514">
        <v>154771</v>
      </c>
      <c r="BD138" s="712">
        <v>3.0007586748479323E-2</v>
      </c>
      <c r="BE138" s="514"/>
      <c r="BF138" s="520">
        <v>154771</v>
      </c>
      <c r="BG138" s="713">
        <v>0</v>
      </c>
      <c r="BH138" s="713">
        <v>0</v>
      </c>
      <c r="BI138" s="713">
        <v>0</v>
      </c>
      <c r="BJ138" s="713">
        <v>0</v>
      </c>
      <c r="BK138" s="713">
        <v>0</v>
      </c>
      <c r="BL138" s="713">
        <v>0</v>
      </c>
      <c r="BM138" s="713">
        <v>0</v>
      </c>
      <c r="BN138" s="713">
        <v>0</v>
      </c>
      <c r="BO138" s="713">
        <v>0</v>
      </c>
      <c r="BP138" s="543">
        <v>0</v>
      </c>
      <c r="BQ138" s="776">
        <v>49448</v>
      </c>
      <c r="BR138" s="514">
        <v>0</v>
      </c>
      <c r="BS138" s="514">
        <v>109965</v>
      </c>
      <c r="BT138" s="514">
        <v>0</v>
      </c>
      <c r="BU138" s="514">
        <v>159413</v>
      </c>
      <c r="BV138" s="712">
        <v>2.9992698890619042E-2</v>
      </c>
      <c r="BW138" s="514"/>
      <c r="BX138" s="520">
        <v>159413</v>
      </c>
      <c r="BY138" s="713">
        <v>0</v>
      </c>
      <c r="BZ138" s="713">
        <v>0</v>
      </c>
      <c r="CA138" s="713">
        <v>0</v>
      </c>
      <c r="CB138" s="713">
        <v>0</v>
      </c>
      <c r="CC138" s="713">
        <v>0</v>
      </c>
      <c r="CD138" s="713">
        <v>0</v>
      </c>
      <c r="CE138" s="713">
        <v>0</v>
      </c>
      <c r="CF138" s="713">
        <v>0</v>
      </c>
      <c r="CG138" s="713">
        <v>0</v>
      </c>
      <c r="CH138" s="543">
        <v>0</v>
      </c>
    </row>
    <row r="139" spans="2:86" s="23" customFormat="1">
      <c r="B139" s="1502" t="s">
        <v>1855</v>
      </c>
      <c r="C139" s="1497"/>
      <c r="D139" s="518" t="s">
        <v>380</v>
      </c>
      <c r="E139" s="519" t="s">
        <v>14</v>
      </c>
      <c r="F139" s="519" t="s">
        <v>23</v>
      </c>
      <c r="G139" s="519" t="s">
        <v>28</v>
      </c>
      <c r="H139" s="519" t="s">
        <v>22</v>
      </c>
      <c r="I139" s="530"/>
      <c r="J139" s="530">
        <v>0</v>
      </c>
      <c r="K139" s="530"/>
      <c r="L139" s="531"/>
      <c r="M139" s="530">
        <v>5620798.9551886786</v>
      </c>
      <c r="N139" s="766">
        <v>7145799</v>
      </c>
      <c r="O139" s="776">
        <v>714580</v>
      </c>
      <c r="P139" s="514">
        <v>428748</v>
      </c>
      <c r="Q139" s="514">
        <v>6002471</v>
      </c>
      <c r="R139" s="514">
        <v>0</v>
      </c>
      <c r="S139" s="514">
        <v>7145799</v>
      </c>
      <c r="T139" s="712">
        <v>0</v>
      </c>
      <c r="U139" s="514"/>
      <c r="V139" s="520">
        <v>7145799</v>
      </c>
      <c r="W139" s="713">
        <v>0</v>
      </c>
      <c r="X139" s="713">
        <v>0</v>
      </c>
      <c r="Y139" s="713">
        <v>0</v>
      </c>
      <c r="Z139" s="713">
        <v>0</v>
      </c>
      <c r="AA139" s="713">
        <v>0</v>
      </c>
      <c r="AB139" s="713">
        <v>0</v>
      </c>
      <c r="AC139" s="713">
        <v>0</v>
      </c>
      <c r="AD139" s="713">
        <v>0</v>
      </c>
      <c r="AE139" s="713">
        <v>0</v>
      </c>
      <c r="AF139" s="543">
        <v>0</v>
      </c>
      <c r="AG139" s="776">
        <v>717670</v>
      </c>
      <c r="AH139" s="514">
        <v>430602</v>
      </c>
      <c r="AI139" s="514">
        <v>6028425</v>
      </c>
      <c r="AJ139" s="514">
        <v>0</v>
      </c>
      <c r="AK139" s="514">
        <v>7176697</v>
      </c>
      <c r="AL139" s="712">
        <v>4.3239391424248009E-3</v>
      </c>
      <c r="AM139" s="514"/>
      <c r="AN139" s="520">
        <v>7176697</v>
      </c>
      <c r="AO139" s="713">
        <v>0</v>
      </c>
      <c r="AP139" s="713">
        <v>0</v>
      </c>
      <c r="AQ139" s="713">
        <v>0</v>
      </c>
      <c r="AR139" s="713">
        <v>0</v>
      </c>
      <c r="AS139" s="713">
        <v>0</v>
      </c>
      <c r="AT139" s="713">
        <v>0</v>
      </c>
      <c r="AU139" s="713">
        <v>0</v>
      </c>
      <c r="AV139" s="713">
        <v>0</v>
      </c>
      <c r="AW139" s="713">
        <v>0</v>
      </c>
      <c r="AX139" s="543">
        <v>0</v>
      </c>
      <c r="AY139" s="776">
        <v>717670</v>
      </c>
      <c r="AZ139" s="514">
        <v>430602</v>
      </c>
      <c r="BA139" s="514">
        <v>6028425</v>
      </c>
      <c r="BB139" s="514">
        <v>0</v>
      </c>
      <c r="BC139" s="514">
        <v>7176697</v>
      </c>
      <c r="BD139" s="712">
        <v>0</v>
      </c>
      <c r="BE139" s="514"/>
      <c r="BF139" s="520">
        <v>7176697</v>
      </c>
      <c r="BG139" s="713">
        <v>0</v>
      </c>
      <c r="BH139" s="713">
        <v>0</v>
      </c>
      <c r="BI139" s="713">
        <v>0</v>
      </c>
      <c r="BJ139" s="713">
        <v>0</v>
      </c>
      <c r="BK139" s="713">
        <v>0</v>
      </c>
      <c r="BL139" s="713">
        <v>0</v>
      </c>
      <c r="BM139" s="713">
        <v>0</v>
      </c>
      <c r="BN139" s="713">
        <v>0</v>
      </c>
      <c r="BO139" s="713">
        <v>0</v>
      </c>
      <c r="BP139" s="543">
        <v>0</v>
      </c>
      <c r="BQ139" s="776">
        <v>717670</v>
      </c>
      <c r="BR139" s="514">
        <v>430602</v>
      </c>
      <c r="BS139" s="514">
        <v>6028425</v>
      </c>
      <c r="BT139" s="514">
        <v>0</v>
      </c>
      <c r="BU139" s="514">
        <v>7176697</v>
      </c>
      <c r="BV139" s="712">
        <v>0</v>
      </c>
      <c r="BW139" s="514"/>
      <c r="BX139" s="520">
        <v>7176697</v>
      </c>
      <c r="BY139" s="713">
        <v>0</v>
      </c>
      <c r="BZ139" s="713">
        <v>0</v>
      </c>
      <c r="CA139" s="713">
        <v>0</v>
      </c>
      <c r="CB139" s="713">
        <v>0</v>
      </c>
      <c r="CC139" s="713">
        <v>0</v>
      </c>
      <c r="CD139" s="713">
        <v>0</v>
      </c>
      <c r="CE139" s="713">
        <v>0</v>
      </c>
      <c r="CF139" s="713">
        <v>0</v>
      </c>
      <c r="CG139" s="713">
        <v>0</v>
      </c>
      <c r="CH139" s="543">
        <v>0</v>
      </c>
    </row>
    <row r="140" spans="2:86" s="23" customFormat="1">
      <c r="B140" s="1502" t="s">
        <v>1856</v>
      </c>
      <c r="C140" s="1497"/>
      <c r="D140" s="518" t="s">
        <v>2030</v>
      </c>
      <c r="E140" s="519" t="s">
        <v>14</v>
      </c>
      <c r="F140" s="519" t="s">
        <v>15</v>
      </c>
      <c r="G140" s="519" t="s">
        <v>28</v>
      </c>
      <c r="H140" s="519" t="s">
        <v>22</v>
      </c>
      <c r="I140" s="530"/>
      <c r="J140" s="530">
        <v>0</v>
      </c>
      <c r="K140" s="530"/>
      <c r="L140" s="531"/>
      <c r="M140" s="530">
        <v>337247.93731132132</v>
      </c>
      <c r="N140" s="766">
        <v>428748</v>
      </c>
      <c r="O140" s="776">
        <v>166905</v>
      </c>
      <c r="P140" s="514">
        <v>0</v>
      </c>
      <c r="Q140" s="514">
        <v>2051264</v>
      </c>
      <c r="R140" s="514">
        <v>0</v>
      </c>
      <c r="S140" s="514">
        <v>2218169</v>
      </c>
      <c r="T140" s="712">
        <v>4.1735961450549039</v>
      </c>
      <c r="U140" s="514"/>
      <c r="V140" s="520">
        <v>2218169</v>
      </c>
      <c r="W140" s="713">
        <v>0</v>
      </c>
      <c r="X140" s="713">
        <v>0</v>
      </c>
      <c r="Y140" s="713">
        <v>0</v>
      </c>
      <c r="Z140" s="713">
        <v>0</v>
      </c>
      <c r="AA140" s="713">
        <v>0</v>
      </c>
      <c r="AB140" s="713">
        <v>0</v>
      </c>
      <c r="AC140" s="713">
        <v>0</v>
      </c>
      <c r="AD140" s="713">
        <v>0</v>
      </c>
      <c r="AE140" s="713">
        <v>0</v>
      </c>
      <c r="AF140" s="543">
        <v>0</v>
      </c>
      <c r="AG140" s="776">
        <v>171913</v>
      </c>
      <c r="AH140" s="514">
        <v>0</v>
      </c>
      <c r="AI140" s="514">
        <v>2072303</v>
      </c>
      <c r="AJ140" s="514">
        <v>0</v>
      </c>
      <c r="AK140" s="514">
        <v>2244216</v>
      </c>
      <c r="AL140" s="712">
        <v>1.1742567856642122E-2</v>
      </c>
      <c r="AM140" s="514"/>
      <c r="AN140" s="520">
        <v>2244216</v>
      </c>
      <c r="AO140" s="713">
        <v>0</v>
      </c>
      <c r="AP140" s="713">
        <v>0</v>
      </c>
      <c r="AQ140" s="713">
        <v>0</v>
      </c>
      <c r="AR140" s="713">
        <v>0</v>
      </c>
      <c r="AS140" s="713">
        <v>0</v>
      </c>
      <c r="AT140" s="713">
        <v>0</v>
      </c>
      <c r="AU140" s="713">
        <v>0</v>
      </c>
      <c r="AV140" s="713">
        <v>0</v>
      </c>
      <c r="AW140" s="713">
        <v>0</v>
      </c>
      <c r="AX140" s="543">
        <v>0</v>
      </c>
      <c r="AY140" s="776">
        <v>241802</v>
      </c>
      <c r="AZ140" s="514">
        <v>0</v>
      </c>
      <c r="BA140" s="514">
        <v>2467917</v>
      </c>
      <c r="BB140" s="514">
        <v>0</v>
      </c>
      <c r="BC140" s="514">
        <v>2709719</v>
      </c>
      <c r="BD140" s="712">
        <v>0.20742343874208186</v>
      </c>
      <c r="BE140" s="514"/>
      <c r="BF140" s="520">
        <v>2709719</v>
      </c>
      <c r="BG140" s="713">
        <v>0</v>
      </c>
      <c r="BH140" s="713">
        <v>0</v>
      </c>
      <c r="BI140" s="713">
        <v>0</v>
      </c>
      <c r="BJ140" s="713">
        <v>0</v>
      </c>
      <c r="BK140" s="713">
        <v>0</v>
      </c>
      <c r="BL140" s="713">
        <v>0</v>
      </c>
      <c r="BM140" s="713">
        <v>0</v>
      </c>
      <c r="BN140" s="713">
        <v>0</v>
      </c>
      <c r="BO140" s="713">
        <v>0</v>
      </c>
      <c r="BP140" s="543">
        <v>0</v>
      </c>
      <c r="BQ140" s="776">
        <v>249057</v>
      </c>
      <c r="BR140" s="514">
        <v>0</v>
      </c>
      <c r="BS140" s="514">
        <v>2499956</v>
      </c>
      <c r="BT140" s="514">
        <v>0</v>
      </c>
      <c r="BU140" s="514">
        <v>2749013</v>
      </c>
      <c r="BV140" s="712">
        <v>1.4501134619493755E-2</v>
      </c>
      <c r="BW140" s="514"/>
      <c r="BX140" s="520">
        <v>2749013</v>
      </c>
      <c r="BY140" s="713">
        <v>0</v>
      </c>
      <c r="BZ140" s="713">
        <v>0</v>
      </c>
      <c r="CA140" s="713">
        <v>0</v>
      </c>
      <c r="CB140" s="713">
        <v>0</v>
      </c>
      <c r="CC140" s="713">
        <v>0</v>
      </c>
      <c r="CD140" s="713">
        <v>0</v>
      </c>
      <c r="CE140" s="713">
        <v>0</v>
      </c>
      <c r="CF140" s="713">
        <v>0</v>
      </c>
      <c r="CG140" s="713">
        <v>0</v>
      </c>
      <c r="CH140" s="543">
        <v>0</v>
      </c>
    </row>
    <row r="141" spans="2:86" s="23" customFormat="1">
      <c r="B141" s="1502" t="s">
        <v>1857</v>
      </c>
      <c r="C141" s="1497"/>
      <c r="D141" s="518" t="s">
        <v>385</v>
      </c>
      <c r="E141" s="711" t="s">
        <v>19</v>
      </c>
      <c r="F141" s="519" t="s">
        <v>23</v>
      </c>
      <c r="G141" s="519" t="s">
        <v>16</v>
      </c>
      <c r="H141" s="519" t="s">
        <v>22</v>
      </c>
      <c r="I141" s="530"/>
      <c r="J141" s="530">
        <v>0</v>
      </c>
      <c r="K141" s="530"/>
      <c r="L141" s="531"/>
      <c r="M141" s="530">
        <v>0</v>
      </c>
      <c r="N141" s="766">
        <v>2213520</v>
      </c>
      <c r="O141" s="776">
        <v>221352</v>
      </c>
      <c r="P141" s="514">
        <v>132811</v>
      </c>
      <c r="Q141" s="514">
        <v>752597</v>
      </c>
      <c r="R141" s="514">
        <v>1106760</v>
      </c>
      <c r="S141" s="514">
        <v>2213520</v>
      </c>
      <c r="T141" s="712">
        <v>0</v>
      </c>
      <c r="U141" s="514"/>
      <c r="V141" s="520">
        <v>2213520</v>
      </c>
      <c r="W141" s="713">
        <v>2065570.2881</v>
      </c>
      <c r="X141" s="713">
        <v>673.33915000000002</v>
      </c>
      <c r="Y141" s="713">
        <v>0</v>
      </c>
      <c r="Z141" s="713">
        <v>363.11450578872098</v>
      </c>
      <c r="AA141" s="713">
        <v>0</v>
      </c>
      <c r="AB141" s="713">
        <v>30983554.3215</v>
      </c>
      <c r="AC141" s="713">
        <v>0</v>
      </c>
      <c r="AD141" s="713">
        <v>7209.4477481581098</v>
      </c>
      <c r="AE141" s="713">
        <v>0</v>
      </c>
      <c r="AF141" s="543">
        <v>0</v>
      </c>
      <c r="AG141" s="776">
        <v>221352</v>
      </c>
      <c r="AH141" s="514">
        <v>132811</v>
      </c>
      <c r="AI141" s="514">
        <v>752597</v>
      </c>
      <c r="AJ141" s="514">
        <v>1106760</v>
      </c>
      <c r="AK141" s="514">
        <v>2213520</v>
      </c>
      <c r="AL141" s="712">
        <v>0</v>
      </c>
      <c r="AM141" s="514"/>
      <c r="AN141" s="520">
        <v>2213520</v>
      </c>
      <c r="AO141" s="713">
        <v>2498993.8248000001</v>
      </c>
      <c r="AP141" s="713">
        <v>787.14295000000004</v>
      </c>
      <c r="AQ141" s="713">
        <v>0</v>
      </c>
      <c r="AR141" s="713">
        <v>470.46649196222199</v>
      </c>
      <c r="AS141" s="713">
        <v>0</v>
      </c>
      <c r="AT141" s="713">
        <v>37484907.372000001</v>
      </c>
      <c r="AU141" s="713">
        <v>0</v>
      </c>
      <c r="AV141" s="713">
        <v>8989.2854535119295</v>
      </c>
      <c r="AW141" s="713">
        <v>0</v>
      </c>
      <c r="AX141" s="543">
        <v>0</v>
      </c>
      <c r="AY141" s="776">
        <v>221352</v>
      </c>
      <c r="AZ141" s="514">
        <v>132811</v>
      </c>
      <c r="BA141" s="514">
        <v>752597</v>
      </c>
      <c r="BB141" s="514">
        <v>1106760</v>
      </c>
      <c r="BC141" s="514">
        <v>2213520</v>
      </c>
      <c r="BD141" s="712">
        <v>0</v>
      </c>
      <c r="BE141" s="514"/>
      <c r="BF141" s="520">
        <v>2213520</v>
      </c>
      <c r="BG141" s="713">
        <v>2748893.0749499998</v>
      </c>
      <c r="BH141" s="713">
        <v>865.65875000000005</v>
      </c>
      <c r="BI141" s="713">
        <v>0</v>
      </c>
      <c r="BJ141" s="713">
        <v>539.43991145528503</v>
      </c>
      <c r="BK141" s="713">
        <v>0</v>
      </c>
      <c r="BL141" s="713">
        <v>41233396.124250002</v>
      </c>
      <c r="BM141" s="713">
        <v>0</v>
      </c>
      <c r="BN141" s="713">
        <v>10162.3194466639</v>
      </c>
      <c r="BO141" s="713">
        <v>0</v>
      </c>
      <c r="BP141" s="543">
        <v>0</v>
      </c>
      <c r="BQ141" s="776">
        <v>221352</v>
      </c>
      <c r="BR141" s="514">
        <v>132811</v>
      </c>
      <c r="BS141" s="514">
        <v>752597</v>
      </c>
      <c r="BT141" s="514">
        <v>1106760</v>
      </c>
      <c r="BU141" s="514">
        <v>2213520</v>
      </c>
      <c r="BV141" s="712">
        <v>0</v>
      </c>
      <c r="BW141" s="514"/>
      <c r="BX141" s="520">
        <v>2213520</v>
      </c>
      <c r="BY141" s="713">
        <v>3023782.6250499999</v>
      </c>
      <c r="BZ141" s="713">
        <v>952.33489999999995</v>
      </c>
      <c r="CA141" s="713">
        <v>0</v>
      </c>
      <c r="CB141" s="713">
        <v>624.93554501623998</v>
      </c>
      <c r="CC141" s="713">
        <v>0</v>
      </c>
      <c r="CD141" s="713">
        <v>45356739.375749998</v>
      </c>
      <c r="CE141" s="713">
        <v>0</v>
      </c>
      <c r="CF141" s="713">
        <v>11472.062548035499</v>
      </c>
      <c r="CG141" s="713">
        <v>0</v>
      </c>
      <c r="CH141" s="543">
        <v>0</v>
      </c>
    </row>
    <row r="142" spans="2:86" s="23" customFormat="1">
      <c r="B142" s="1502" t="s">
        <v>1858</v>
      </c>
      <c r="C142" s="1497"/>
      <c r="D142" s="518" t="s">
        <v>2031</v>
      </c>
      <c r="E142" s="711" t="s">
        <v>19</v>
      </c>
      <c r="F142" s="519" t="s">
        <v>15</v>
      </c>
      <c r="G142" s="519" t="s">
        <v>16</v>
      </c>
      <c r="H142" s="519" t="s">
        <v>22</v>
      </c>
      <c r="I142" s="530"/>
      <c r="J142" s="530">
        <v>0</v>
      </c>
      <c r="K142" s="530"/>
      <c r="L142" s="531"/>
      <c r="M142" s="530">
        <v>0</v>
      </c>
      <c r="N142" s="766">
        <v>28933</v>
      </c>
      <c r="O142" s="776">
        <v>16801</v>
      </c>
      <c r="P142" s="514">
        <v>0</v>
      </c>
      <c r="Q142" s="514">
        <v>0</v>
      </c>
      <c r="R142" s="514">
        <v>0</v>
      </c>
      <c r="S142" s="514">
        <v>16801</v>
      </c>
      <c r="T142" s="712">
        <v>-0.41931358656205714</v>
      </c>
      <c r="U142" s="514"/>
      <c r="V142" s="520">
        <v>16801</v>
      </c>
      <c r="W142" s="713">
        <v>0</v>
      </c>
      <c r="X142" s="713">
        <v>0</v>
      </c>
      <c r="Y142" s="713">
        <v>0</v>
      </c>
      <c r="Z142" s="713">
        <v>0</v>
      </c>
      <c r="AA142" s="713">
        <v>0</v>
      </c>
      <c r="AB142" s="713">
        <v>0</v>
      </c>
      <c r="AC142" s="713">
        <v>0</v>
      </c>
      <c r="AD142" s="713">
        <v>0</v>
      </c>
      <c r="AE142" s="713">
        <v>0</v>
      </c>
      <c r="AF142" s="543">
        <v>0</v>
      </c>
      <c r="AG142" s="776">
        <v>17305</v>
      </c>
      <c r="AH142" s="514">
        <v>0</v>
      </c>
      <c r="AI142" s="514">
        <v>0</v>
      </c>
      <c r="AJ142" s="514">
        <v>0</v>
      </c>
      <c r="AK142" s="514">
        <v>17305</v>
      </c>
      <c r="AL142" s="712">
        <v>2.9998214392000476E-2</v>
      </c>
      <c r="AM142" s="514"/>
      <c r="AN142" s="520">
        <v>17305</v>
      </c>
      <c r="AO142" s="713">
        <v>0</v>
      </c>
      <c r="AP142" s="713">
        <v>0</v>
      </c>
      <c r="AQ142" s="713">
        <v>0</v>
      </c>
      <c r="AR142" s="713">
        <v>0</v>
      </c>
      <c r="AS142" s="713">
        <v>0</v>
      </c>
      <c r="AT142" s="713">
        <v>0</v>
      </c>
      <c r="AU142" s="713">
        <v>0</v>
      </c>
      <c r="AV142" s="713">
        <v>0</v>
      </c>
      <c r="AW142" s="713">
        <v>0</v>
      </c>
      <c r="AX142" s="543">
        <v>0</v>
      </c>
      <c r="AY142" s="776">
        <v>17825</v>
      </c>
      <c r="AZ142" s="514">
        <v>0</v>
      </c>
      <c r="BA142" s="514">
        <v>0</v>
      </c>
      <c r="BB142" s="514">
        <v>0</v>
      </c>
      <c r="BC142" s="514">
        <v>17825</v>
      </c>
      <c r="BD142" s="712">
        <v>3.0049118751805836E-2</v>
      </c>
      <c r="BE142" s="514"/>
      <c r="BF142" s="520">
        <v>17825</v>
      </c>
      <c r="BG142" s="713">
        <v>0</v>
      </c>
      <c r="BH142" s="713">
        <v>0</v>
      </c>
      <c r="BI142" s="713">
        <v>0</v>
      </c>
      <c r="BJ142" s="713">
        <v>0</v>
      </c>
      <c r="BK142" s="713">
        <v>0</v>
      </c>
      <c r="BL142" s="713">
        <v>0</v>
      </c>
      <c r="BM142" s="713">
        <v>0</v>
      </c>
      <c r="BN142" s="713">
        <v>0</v>
      </c>
      <c r="BO142" s="713">
        <v>0</v>
      </c>
      <c r="BP142" s="543">
        <v>0</v>
      </c>
      <c r="BQ142" s="776">
        <v>18360</v>
      </c>
      <c r="BR142" s="514">
        <v>0</v>
      </c>
      <c r="BS142" s="514">
        <v>0</v>
      </c>
      <c r="BT142" s="514">
        <v>0</v>
      </c>
      <c r="BU142" s="514">
        <v>18360</v>
      </c>
      <c r="BV142" s="712">
        <v>3.0014025245441795E-2</v>
      </c>
      <c r="BW142" s="514"/>
      <c r="BX142" s="520">
        <v>18360</v>
      </c>
      <c r="BY142" s="713">
        <v>0</v>
      </c>
      <c r="BZ142" s="713">
        <v>0</v>
      </c>
      <c r="CA142" s="713">
        <v>0</v>
      </c>
      <c r="CB142" s="713">
        <v>0</v>
      </c>
      <c r="CC142" s="713">
        <v>0</v>
      </c>
      <c r="CD142" s="713">
        <v>0</v>
      </c>
      <c r="CE142" s="713">
        <v>0</v>
      </c>
      <c r="CF142" s="713">
        <v>0</v>
      </c>
      <c r="CG142" s="713">
        <v>0</v>
      </c>
      <c r="CH142" s="543">
        <v>0</v>
      </c>
    </row>
    <row r="143" spans="2:86" s="23" customFormat="1">
      <c r="B143" s="1502" t="s">
        <v>1859</v>
      </c>
      <c r="C143" s="1497"/>
      <c r="D143" s="518" t="s">
        <v>2032</v>
      </c>
      <c r="E143" s="711" t="s">
        <v>19</v>
      </c>
      <c r="F143" s="519" t="s">
        <v>23</v>
      </c>
      <c r="G143" s="519" t="s">
        <v>26</v>
      </c>
      <c r="H143" s="519" t="s">
        <v>22</v>
      </c>
      <c r="I143" s="530"/>
      <c r="J143" s="530">
        <v>641600</v>
      </c>
      <c r="K143" s="530"/>
      <c r="L143" s="531"/>
      <c r="M143" s="530">
        <v>9746</v>
      </c>
      <c r="N143" s="766">
        <v>97870</v>
      </c>
      <c r="O143" s="776">
        <v>35136</v>
      </c>
      <c r="P143" s="514">
        <v>26352</v>
      </c>
      <c r="Q143" s="514">
        <v>114192</v>
      </c>
      <c r="R143" s="514">
        <v>243924</v>
      </c>
      <c r="S143" s="514">
        <v>419604</v>
      </c>
      <c r="T143" s="712">
        <v>3.2873607847144171</v>
      </c>
      <c r="U143" s="514"/>
      <c r="V143" s="520">
        <v>419604</v>
      </c>
      <c r="W143" s="713">
        <v>444190.74457435502</v>
      </c>
      <c r="X143" s="713">
        <v>47.177863632343339</v>
      </c>
      <c r="Y143" s="713">
        <v>27207.11360187145</v>
      </c>
      <c r="Z143" s="713">
        <v>56.348331903619872</v>
      </c>
      <c r="AA143" s="713">
        <v>159.16161457094779</v>
      </c>
      <c r="AB143" s="713">
        <v>6662861.1686153207</v>
      </c>
      <c r="AC143" s="713">
        <v>408106.7040280712</v>
      </c>
      <c r="AD143" s="713">
        <v>1138.1638102656004</v>
      </c>
      <c r="AE143" s="713">
        <v>2387.4242185642197</v>
      </c>
      <c r="AF143" s="543">
        <v>2387.4242185642197</v>
      </c>
      <c r="AG143" s="776">
        <v>51814</v>
      </c>
      <c r="AH143" s="514">
        <v>38861</v>
      </c>
      <c r="AI143" s="514">
        <v>168397</v>
      </c>
      <c r="AJ143" s="514">
        <v>395864</v>
      </c>
      <c r="AK143" s="514">
        <v>654936</v>
      </c>
      <c r="AL143" s="712">
        <v>0.56084308061886923</v>
      </c>
      <c r="AM143" s="514"/>
      <c r="AN143" s="520">
        <v>654936</v>
      </c>
      <c r="AO143" s="713">
        <v>720878.82073491532</v>
      </c>
      <c r="AP143" s="713">
        <v>76.565131339633837</v>
      </c>
      <c r="AQ143" s="713">
        <v>44154.526424480027</v>
      </c>
      <c r="AR143" s="713">
        <v>105.64465397230336</v>
      </c>
      <c r="AS143" s="713">
        <v>258.30397958320793</v>
      </c>
      <c r="AT143" s="713">
        <v>10813182.311023725</v>
      </c>
      <c r="AU143" s="713">
        <v>662317.89636720018</v>
      </c>
      <c r="AV143" s="713">
        <v>1907.0264972836983</v>
      </c>
      <c r="AW143" s="713">
        <v>3874.5596937481209</v>
      </c>
      <c r="AX143" s="543">
        <v>3874.5596937481209</v>
      </c>
      <c r="AY143" s="776">
        <v>83725</v>
      </c>
      <c r="AZ143" s="514">
        <v>62794</v>
      </c>
      <c r="BA143" s="514">
        <v>272106</v>
      </c>
      <c r="BB143" s="514">
        <v>464705</v>
      </c>
      <c r="BC143" s="514">
        <v>883330</v>
      </c>
      <c r="BD143" s="712">
        <v>0.34872720387946304</v>
      </c>
      <c r="BE143" s="514"/>
      <c r="BF143" s="520">
        <v>883330</v>
      </c>
      <c r="BG143" s="713">
        <v>803927.71007416968</v>
      </c>
      <c r="BH143" s="713">
        <v>85.385822006340945</v>
      </c>
      <c r="BI143" s="713">
        <v>49241.351365762086</v>
      </c>
      <c r="BJ143" s="713">
        <v>125.97781777487636</v>
      </c>
      <c r="BK143" s="713">
        <v>288.06190548970824</v>
      </c>
      <c r="BL143" s="713">
        <v>12058915.651112525</v>
      </c>
      <c r="BM143" s="713">
        <v>738620.2704864312</v>
      </c>
      <c r="BN143" s="713">
        <v>2181.9635018130216</v>
      </c>
      <c r="BO143" s="713">
        <v>4320.9285823456248</v>
      </c>
      <c r="BP143" s="543">
        <v>4320.9285823456248</v>
      </c>
      <c r="BQ143" s="776">
        <v>104656</v>
      </c>
      <c r="BR143" s="514">
        <v>78492</v>
      </c>
      <c r="BS143" s="514">
        <v>340132</v>
      </c>
      <c r="BT143" s="514">
        <v>580882</v>
      </c>
      <c r="BU143" s="514">
        <v>1104162</v>
      </c>
      <c r="BV143" s="712">
        <v>0.24999943396012816</v>
      </c>
      <c r="BW143" s="514"/>
      <c r="BX143" s="520">
        <v>1104162</v>
      </c>
      <c r="BY143" s="713">
        <v>1004909.6374887263</v>
      </c>
      <c r="BZ143" s="713">
        <v>106.73227751545731</v>
      </c>
      <c r="CA143" s="713">
        <v>61551.689198833606</v>
      </c>
      <c r="CB143" s="713">
        <v>168.25422261438723</v>
      </c>
      <c r="CC143" s="713">
        <v>360.07738181317711</v>
      </c>
      <c r="CD143" s="713">
        <v>15073644.562330896</v>
      </c>
      <c r="CE143" s="713">
        <v>923275.33798250568</v>
      </c>
      <c r="CF143" s="713">
        <v>2791.655118719033</v>
      </c>
      <c r="CG143" s="713">
        <v>5401.1607271976582</v>
      </c>
      <c r="CH143" s="543">
        <v>5401.1607271976582</v>
      </c>
    </row>
    <row r="144" spans="2:86" s="23" customFormat="1">
      <c r="B144" s="1502" t="s">
        <v>1860</v>
      </c>
      <c r="C144" s="1497"/>
      <c r="D144" s="518" t="s">
        <v>2033</v>
      </c>
      <c r="E144" s="711" t="s">
        <v>19</v>
      </c>
      <c r="F144" s="519" t="s">
        <v>15</v>
      </c>
      <c r="G144" s="519" t="s">
        <v>26</v>
      </c>
      <c r="H144" s="519" t="s">
        <v>22</v>
      </c>
      <c r="I144" s="530"/>
      <c r="J144" s="530">
        <v>0</v>
      </c>
      <c r="K144" s="530"/>
      <c r="L144" s="531"/>
      <c r="M144" s="530">
        <v>178</v>
      </c>
      <c r="N144" s="766">
        <v>1279</v>
      </c>
      <c r="O144" s="776">
        <v>16801</v>
      </c>
      <c r="P144" s="514">
        <v>0</v>
      </c>
      <c r="Q144" s="514">
        <v>0</v>
      </c>
      <c r="R144" s="514">
        <v>0</v>
      </c>
      <c r="S144" s="514">
        <v>16801</v>
      </c>
      <c r="T144" s="712">
        <v>12.136043784206411</v>
      </c>
      <c r="U144" s="514"/>
      <c r="V144" s="520">
        <v>16801</v>
      </c>
      <c r="W144" s="713">
        <v>0</v>
      </c>
      <c r="X144" s="713">
        <v>0</v>
      </c>
      <c r="Y144" s="713">
        <v>0</v>
      </c>
      <c r="Z144" s="713">
        <v>0</v>
      </c>
      <c r="AA144" s="713">
        <v>0</v>
      </c>
      <c r="AB144" s="713">
        <v>0</v>
      </c>
      <c r="AC144" s="713">
        <v>0</v>
      </c>
      <c r="AD144" s="713">
        <v>0</v>
      </c>
      <c r="AE144" s="713">
        <v>0</v>
      </c>
      <c r="AF144" s="543">
        <v>0</v>
      </c>
      <c r="AG144" s="776">
        <v>17305</v>
      </c>
      <c r="AH144" s="514">
        <v>0</v>
      </c>
      <c r="AI144" s="514">
        <v>0</v>
      </c>
      <c r="AJ144" s="514">
        <v>0</v>
      </c>
      <c r="AK144" s="514">
        <v>17305</v>
      </c>
      <c r="AL144" s="712">
        <v>2.9998214392000476E-2</v>
      </c>
      <c r="AM144" s="514"/>
      <c r="AN144" s="520">
        <v>17305</v>
      </c>
      <c r="AO144" s="713">
        <v>0</v>
      </c>
      <c r="AP144" s="713">
        <v>0</v>
      </c>
      <c r="AQ144" s="713">
        <v>0</v>
      </c>
      <c r="AR144" s="713">
        <v>0</v>
      </c>
      <c r="AS144" s="713">
        <v>0</v>
      </c>
      <c r="AT144" s="713">
        <v>0</v>
      </c>
      <c r="AU144" s="713">
        <v>0</v>
      </c>
      <c r="AV144" s="713">
        <v>0</v>
      </c>
      <c r="AW144" s="713">
        <v>0</v>
      </c>
      <c r="AX144" s="543">
        <v>0</v>
      </c>
      <c r="AY144" s="776">
        <v>17825</v>
      </c>
      <c r="AZ144" s="514">
        <v>0</v>
      </c>
      <c r="BA144" s="514">
        <v>0</v>
      </c>
      <c r="BB144" s="514">
        <v>0</v>
      </c>
      <c r="BC144" s="514">
        <v>17825</v>
      </c>
      <c r="BD144" s="712">
        <v>3.0049118751805836E-2</v>
      </c>
      <c r="BE144" s="514"/>
      <c r="BF144" s="520">
        <v>17825</v>
      </c>
      <c r="BG144" s="713">
        <v>0</v>
      </c>
      <c r="BH144" s="713">
        <v>0</v>
      </c>
      <c r="BI144" s="713">
        <v>0</v>
      </c>
      <c r="BJ144" s="713">
        <v>0</v>
      </c>
      <c r="BK144" s="713">
        <v>0</v>
      </c>
      <c r="BL144" s="713">
        <v>0</v>
      </c>
      <c r="BM144" s="713">
        <v>0</v>
      </c>
      <c r="BN144" s="713">
        <v>0</v>
      </c>
      <c r="BO144" s="713">
        <v>0</v>
      </c>
      <c r="BP144" s="543">
        <v>0</v>
      </c>
      <c r="BQ144" s="776">
        <v>18360</v>
      </c>
      <c r="BR144" s="514">
        <v>0</v>
      </c>
      <c r="BS144" s="514">
        <v>0</v>
      </c>
      <c r="BT144" s="514">
        <v>0</v>
      </c>
      <c r="BU144" s="514">
        <v>18360</v>
      </c>
      <c r="BV144" s="712">
        <v>3.0014025245441795E-2</v>
      </c>
      <c r="BW144" s="514"/>
      <c r="BX144" s="520">
        <v>18360</v>
      </c>
      <c r="BY144" s="713">
        <v>0</v>
      </c>
      <c r="BZ144" s="713">
        <v>0</v>
      </c>
      <c r="CA144" s="713">
        <v>0</v>
      </c>
      <c r="CB144" s="713">
        <v>0</v>
      </c>
      <c r="CC144" s="713">
        <v>0</v>
      </c>
      <c r="CD144" s="713">
        <v>0</v>
      </c>
      <c r="CE144" s="713">
        <v>0</v>
      </c>
      <c r="CF144" s="713">
        <v>0</v>
      </c>
      <c r="CG144" s="713">
        <v>0</v>
      </c>
      <c r="CH144" s="543">
        <v>0</v>
      </c>
    </row>
    <row r="145" spans="2:86" s="23" customFormat="1">
      <c r="B145" s="1502" t="s">
        <v>1861</v>
      </c>
      <c r="C145" s="1497"/>
      <c r="D145" s="518" t="s">
        <v>2034</v>
      </c>
      <c r="E145" s="711" t="s">
        <v>19</v>
      </c>
      <c r="F145" s="519" t="s">
        <v>23</v>
      </c>
      <c r="G145" s="519" t="s">
        <v>26</v>
      </c>
      <c r="H145" s="519" t="s">
        <v>22</v>
      </c>
      <c r="I145" s="530"/>
      <c r="J145" s="530">
        <v>0</v>
      </c>
      <c r="K145" s="530"/>
      <c r="L145" s="531"/>
      <c r="M145" s="530">
        <v>30678</v>
      </c>
      <c r="N145" s="766">
        <v>234587</v>
      </c>
      <c r="O145" s="776">
        <v>28262</v>
      </c>
      <c r="P145" s="514">
        <v>23552</v>
      </c>
      <c r="Q145" s="514">
        <v>105199</v>
      </c>
      <c r="R145" s="514">
        <v>149687</v>
      </c>
      <c r="S145" s="514">
        <v>306700</v>
      </c>
      <c r="T145" s="712">
        <v>0.30740407609969861</v>
      </c>
      <c r="U145" s="514"/>
      <c r="V145" s="520">
        <v>306700</v>
      </c>
      <c r="W145" s="713">
        <v>944213.52773082221</v>
      </c>
      <c r="X145" s="713">
        <v>300.79148470033226</v>
      </c>
      <c r="Y145" s="713">
        <v>0</v>
      </c>
      <c r="Z145" s="713">
        <v>104.11634911480415</v>
      </c>
      <c r="AA145" s="713">
        <v>0</v>
      </c>
      <c r="AB145" s="713">
        <v>14163202.915962327</v>
      </c>
      <c r="AC145" s="713">
        <v>0</v>
      </c>
      <c r="AD145" s="713">
        <v>2170.8960839549195</v>
      </c>
      <c r="AE145" s="713">
        <v>0</v>
      </c>
      <c r="AF145" s="543">
        <v>0</v>
      </c>
      <c r="AG145" s="776">
        <v>27014</v>
      </c>
      <c r="AH145" s="514">
        <v>22512</v>
      </c>
      <c r="AI145" s="514">
        <v>100552</v>
      </c>
      <c r="AJ145" s="514">
        <v>152535</v>
      </c>
      <c r="AK145" s="514">
        <v>302613</v>
      </c>
      <c r="AL145" s="712">
        <v>-1.3325725464623411E-2</v>
      </c>
      <c r="AM145" s="514"/>
      <c r="AN145" s="520">
        <v>302613</v>
      </c>
      <c r="AO145" s="713">
        <v>962174.14757479425</v>
      </c>
      <c r="AP145" s="713">
        <v>306.51307346487494</v>
      </c>
      <c r="AQ145" s="713">
        <v>0</v>
      </c>
      <c r="AR145" s="713">
        <v>128.16768419021292</v>
      </c>
      <c r="AS145" s="713">
        <v>0</v>
      </c>
      <c r="AT145" s="713">
        <v>14432612.213621933</v>
      </c>
      <c r="AU145" s="713">
        <v>0</v>
      </c>
      <c r="AV145" s="713">
        <v>2288.6752034632973</v>
      </c>
      <c r="AW145" s="713">
        <v>0</v>
      </c>
      <c r="AX145" s="543">
        <v>0</v>
      </c>
      <c r="AY145" s="776">
        <v>20352</v>
      </c>
      <c r="AZ145" s="514">
        <v>16960</v>
      </c>
      <c r="BA145" s="514">
        <v>75753</v>
      </c>
      <c r="BB145" s="514">
        <v>119619</v>
      </c>
      <c r="BC145" s="514">
        <v>232684</v>
      </c>
      <c r="BD145" s="712">
        <v>-0.23108392567404573</v>
      </c>
      <c r="BE145" s="514"/>
      <c r="BF145" s="520">
        <v>232684</v>
      </c>
      <c r="BG145" s="713">
        <v>716817.00306968158</v>
      </c>
      <c r="BH145" s="713">
        <v>228.35136799464894</v>
      </c>
      <c r="BI145" s="713">
        <v>0</v>
      </c>
      <c r="BJ145" s="713">
        <v>102.2012035065066</v>
      </c>
      <c r="BK145" s="713">
        <v>0</v>
      </c>
      <c r="BL145" s="713">
        <v>10752255.046045233</v>
      </c>
      <c r="BM145" s="713">
        <v>0</v>
      </c>
      <c r="BN145" s="713">
        <v>1749.4053070396938</v>
      </c>
      <c r="BO145" s="713">
        <v>0</v>
      </c>
      <c r="BP145" s="543">
        <v>0</v>
      </c>
      <c r="BQ145" s="776">
        <v>15346</v>
      </c>
      <c r="BR145" s="514">
        <v>12788</v>
      </c>
      <c r="BS145" s="514">
        <v>57121</v>
      </c>
      <c r="BT145" s="514">
        <v>90198</v>
      </c>
      <c r="BU145" s="514">
        <v>175453</v>
      </c>
      <c r="BV145" s="712">
        <v>-0.24596018634714892</v>
      </c>
      <c r="BW145" s="514"/>
      <c r="BX145" s="520">
        <v>175453</v>
      </c>
      <c r="BY145" s="713">
        <v>540511.6079562559</v>
      </c>
      <c r="BZ145" s="713">
        <v>172.18699412214821</v>
      </c>
      <c r="CA145" s="713">
        <v>0</v>
      </c>
      <c r="CB145" s="713">
        <v>85.104877535086032</v>
      </c>
      <c r="CC145" s="713">
        <v>0</v>
      </c>
      <c r="CD145" s="713">
        <v>8107674.1193438536</v>
      </c>
      <c r="CE145" s="713">
        <v>0</v>
      </c>
      <c r="CF145" s="713">
        <v>1350.3862492541139</v>
      </c>
      <c r="CG145" s="713">
        <v>0</v>
      </c>
      <c r="CH145" s="543">
        <v>0</v>
      </c>
    </row>
    <row r="146" spans="2:86" s="23" customFormat="1">
      <c r="B146" s="1502" t="s">
        <v>1862</v>
      </c>
      <c r="C146" s="1497"/>
      <c r="D146" s="518" t="s">
        <v>2035</v>
      </c>
      <c r="E146" s="711" t="s">
        <v>19</v>
      </c>
      <c r="F146" s="519" t="s">
        <v>15</v>
      </c>
      <c r="G146" s="519" t="s">
        <v>26</v>
      </c>
      <c r="H146" s="519" t="s">
        <v>22</v>
      </c>
      <c r="I146" s="530"/>
      <c r="J146" s="530">
        <v>0</v>
      </c>
      <c r="K146" s="530"/>
      <c r="L146" s="531"/>
      <c r="M146" s="530">
        <v>562</v>
      </c>
      <c r="N146" s="766">
        <v>3066</v>
      </c>
      <c r="O146" s="776">
        <v>16801</v>
      </c>
      <c r="P146" s="514">
        <v>0</v>
      </c>
      <c r="Q146" s="514">
        <v>0</v>
      </c>
      <c r="R146" s="514">
        <v>0</v>
      </c>
      <c r="S146" s="514">
        <v>16801</v>
      </c>
      <c r="T146" s="712">
        <v>4.4797782126549253</v>
      </c>
      <c r="U146" s="514"/>
      <c r="V146" s="520">
        <v>16801</v>
      </c>
      <c r="W146" s="713">
        <v>0</v>
      </c>
      <c r="X146" s="713">
        <v>0</v>
      </c>
      <c r="Y146" s="713">
        <v>0</v>
      </c>
      <c r="Z146" s="713">
        <v>0</v>
      </c>
      <c r="AA146" s="713">
        <v>0</v>
      </c>
      <c r="AB146" s="713">
        <v>0</v>
      </c>
      <c r="AC146" s="713">
        <v>0</v>
      </c>
      <c r="AD146" s="713">
        <v>0</v>
      </c>
      <c r="AE146" s="713">
        <v>0</v>
      </c>
      <c r="AF146" s="543">
        <v>0</v>
      </c>
      <c r="AG146" s="776">
        <v>17305</v>
      </c>
      <c r="AH146" s="514">
        <v>0</v>
      </c>
      <c r="AI146" s="514">
        <v>0</v>
      </c>
      <c r="AJ146" s="514">
        <v>0</v>
      </c>
      <c r="AK146" s="514">
        <v>17305</v>
      </c>
      <c r="AL146" s="712">
        <v>2.9998214392000476E-2</v>
      </c>
      <c r="AM146" s="514"/>
      <c r="AN146" s="520">
        <v>17305</v>
      </c>
      <c r="AO146" s="713">
        <v>0</v>
      </c>
      <c r="AP146" s="713">
        <v>0</v>
      </c>
      <c r="AQ146" s="713">
        <v>0</v>
      </c>
      <c r="AR146" s="713">
        <v>0</v>
      </c>
      <c r="AS146" s="713">
        <v>0</v>
      </c>
      <c r="AT146" s="713">
        <v>0</v>
      </c>
      <c r="AU146" s="713">
        <v>0</v>
      </c>
      <c r="AV146" s="713">
        <v>0</v>
      </c>
      <c r="AW146" s="713">
        <v>0</v>
      </c>
      <c r="AX146" s="543">
        <v>0</v>
      </c>
      <c r="AY146" s="776">
        <v>17825</v>
      </c>
      <c r="AZ146" s="514">
        <v>0</v>
      </c>
      <c r="BA146" s="514">
        <v>0</v>
      </c>
      <c r="BB146" s="514">
        <v>0</v>
      </c>
      <c r="BC146" s="514">
        <v>17825</v>
      </c>
      <c r="BD146" s="712">
        <v>3.0049118751805836E-2</v>
      </c>
      <c r="BE146" s="514"/>
      <c r="BF146" s="520">
        <v>17825</v>
      </c>
      <c r="BG146" s="713">
        <v>0</v>
      </c>
      <c r="BH146" s="713">
        <v>0</v>
      </c>
      <c r="BI146" s="713">
        <v>0</v>
      </c>
      <c r="BJ146" s="713">
        <v>0</v>
      </c>
      <c r="BK146" s="713">
        <v>0</v>
      </c>
      <c r="BL146" s="713">
        <v>0</v>
      </c>
      <c r="BM146" s="713">
        <v>0</v>
      </c>
      <c r="BN146" s="713">
        <v>0</v>
      </c>
      <c r="BO146" s="713">
        <v>0</v>
      </c>
      <c r="BP146" s="543">
        <v>0</v>
      </c>
      <c r="BQ146" s="776">
        <v>18360</v>
      </c>
      <c r="BR146" s="514">
        <v>0</v>
      </c>
      <c r="BS146" s="514">
        <v>0</v>
      </c>
      <c r="BT146" s="514">
        <v>0</v>
      </c>
      <c r="BU146" s="514">
        <v>18360</v>
      </c>
      <c r="BV146" s="712">
        <v>3.0014025245441795E-2</v>
      </c>
      <c r="BW146" s="514"/>
      <c r="BX146" s="520">
        <v>18360</v>
      </c>
      <c r="BY146" s="713">
        <v>0</v>
      </c>
      <c r="BZ146" s="713">
        <v>0</v>
      </c>
      <c r="CA146" s="713">
        <v>0</v>
      </c>
      <c r="CB146" s="713">
        <v>0</v>
      </c>
      <c r="CC146" s="713">
        <v>0</v>
      </c>
      <c r="CD146" s="713">
        <v>0</v>
      </c>
      <c r="CE146" s="713">
        <v>0</v>
      </c>
      <c r="CF146" s="713">
        <v>0</v>
      </c>
      <c r="CG146" s="713">
        <v>0</v>
      </c>
      <c r="CH146" s="543">
        <v>0</v>
      </c>
    </row>
    <row r="147" spans="2:86" s="23" customFormat="1">
      <c r="B147" s="1502" t="s">
        <v>1863</v>
      </c>
      <c r="C147" s="1497"/>
      <c r="D147" s="518" t="s">
        <v>2036</v>
      </c>
      <c r="E147" s="711" t="s">
        <v>19</v>
      </c>
      <c r="F147" s="519" t="s">
        <v>23</v>
      </c>
      <c r="G147" s="519" t="s">
        <v>21</v>
      </c>
      <c r="H147" s="519" t="s">
        <v>22</v>
      </c>
      <c r="I147" s="530"/>
      <c r="J147" s="530">
        <v>0</v>
      </c>
      <c r="K147" s="530"/>
      <c r="L147" s="531"/>
      <c r="M147" s="530">
        <v>44440</v>
      </c>
      <c r="N147" s="766">
        <v>435833</v>
      </c>
      <c r="O147" s="776">
        <v>95229</v>
      </c>
      <c r="P147" s="514">
        <v>71421</v>
      </c>
      <c r="Q147" s="514">
        <v>309493</v>
      </c>
      <c r="R147" s="514">
        <v>58618</v>
      </c>
      <c r="S147" s="514">
        <v>534761</v>
      </c>
      <c r="T147" s="712">
        <v>0.22698602446349864</v>
      </c>
      <c r="U147" s="514"/>
      <c r="V147" s="520">
        <v>534761</v>
      </c>
      <c r="W147" s="713">
        <v>130799.48918864243</v>
      </c>
      <c r="X147" s="713">
        <v>11.481645486249612</v>
      </c>
      <c r="Y147" s="713">
        <v>10733.506852165325</v>
      </c>
      <c r="Z147" s="713">
        <v>1.2012518193803157</v>
      </c>
      <c r="AA147" s="713">
        <v>87.136526260015216</v>
      </c>
      <c r="AB147" s="713">
        <v>1290409.9133181989</v>
      </c>
      <c r="AC147" s="713">
        <v>161002.60278247995</v>
      </c>
      <c r="AD147" s="713">
        <v>15.161430251779741</v>
      </c>
      <c r="AE147" s="713">
        <v>1185.3203380259879</v>
      </c>
      <c r="AF147" s="543">
        <v>1185.3203380259879</v>
      </c>
      <c r="AG147" s="776">
        <v>153108</v>
      </c>
      <c r="AH147" s="514">
        <v>114831</v>
      </c>
      <c r="AI147" s="514">
        <v>497602</v>
      </c>
      <c r="AJ147" s="514">
        <v>95131</v>
      </c>
      <c r="AK147" s="514">
        <v>860672</v>
      </c>
      <c r="AL147" s="712">
        <v>0.60945169898328411</v>
      </c>
      <c r="AM147" s="514"/>
      <c r="AN147" s="520">
        <v>860672</v>
      </c>
      <c r="AO147" s="713">
        <v>212274.98023628237</v>
      </c>
      <c r="AP147" s="713">
        <v>18.633605408972898</v>
      </c>
      <c r="AQ147" s="713">
        <v>17419.448408874432</v>
      </c>
      <c r="AR147" s="713">
        <v>2.0231764858825261</v>
      </c>
      <c r="AS147" s="713">
        <v>141.41419433848171</v>
      </c>
      <c r="AT147" s="713">
        <v>2094211.0748916941</v>
      </c>
      <c r="AU147" s="713">
        <v>261291.72613311632</v>
      </c>
      <c r="AV147" s="713">
        <v>25.858047108046712</v>
      </c>
      <c r="AW147" s="713">
        <v>1923.6608093443924</v>
      </c>
      <c r="AX147" s="543">
        <v>1923.6608093443924</v>
      </c>
      <c r="AY147" s="776">
        <v>77445</v>
      </c>
      <c r="AZ147" s="514">
        <v>58084</v>
      </c>
      <c r="BA147" s="514">
        <v>251696</v>
      </c>
      <c r="BB147" s="514">
        <v>316657</v>
      </c>
      <c r="BC147" s="514">
        <v>703882</v>
      </c>
      <c r="BD147" s="712">
        <v>-0.18217160544318858</v>
      </c>
      <c r="BE147" s="514"/>
      <c r="BF147" s="520">
        <v>703882</v>
      </c>
      <c r="BG147" s="713">
        <v>840618.23059729766</v>
      </c>
      <c r="BH147" s="713">
        <v>164.7167817263327</v>
      </c>
      <c r="BI147" s="713">
        <v>0</v>
      </c>
      <c r="BJ147" s="713">
        <v>132.33678179705345</v>
      </c>
      <c r="BK147" s="713">
        <v>0</v>
      </c>
      <c r="BL147" s="713">
        <v>9632754.510757735</v>
      </c>
      <c r="BM147" s="713">
        <v>0</v>
      </c>
      <c r="BN147" s="713">
        <v>1707.9808840377541</v>
      </c>
      <c r="BO147" s="713">
        <v>0</v>
      </c>
      <c r="BP147" s="543">
        <v>0</v>
      </c>
      <c r="BQ147" s="776">
        <v>96806</v>
      </c>
      <c r="BR147" s="514">
        <v>72605</v>
      </c>
      <c r="BS147" s="514">
        <v>314620</v>
      </c>
      <c r="BT147" s="514">
        <v>395821</v>
      </c>
      <c r="BU147" s="514">
        <v>879852</v>
      </c>
      <c r="BV147" s="712">
        <v>0.24999928965366355</v>
      </c>
      <c r="BW147" s="514"/>
      <c r="BX147" s="520">
        <v>879852</v>
      </c>
      <c r="BY147" s="713">
        <v>1050772.7881420725</v>
      </c>
      <c r="BZ147" s="713">
        <v>205.89597709639941</v>
      </c>
      <c r="CA147" s="713">
        <v>0</v>
      </c>
      <c r="CB147" s="713">
        <v>173.5866972713691</v>
      </c>
      <c r="CC147" s="713">
        <v>0</v>
      </c>
      <c r="CD147" s="713">
        <v>12040943.137158563</v>
      </c>
      <c r="CE147" s="713">
        <v>0</v>
      </c>
      <c r="CF147" s="713">
        <v>2188.4475376910236</v>
      </c>
      <c r="CG147" s="713">
        <v>0</v>
      </c>
      <c r="CH147" s="543">
        <v>0</v>
      </c>
    </row>
    <row r="148" spans="2:86" s="23" customFormat="1">
      <c r="B148" s="1502" t="s">
        <v>1864</v>
      </c>
      <c r="C148" s="1497"/>
      <c r="D148" s="518" t="s">
        <v>2037</v>
      </c>
      <c r="E148" s="711" t="s">
        <v>19</v>
      </c>
      <c r="F148" s="519" t="s">
        <v>15</v>
      </c>
      <c r="G148" s="519" t="s">
        <v>21</v>
      </c>
      <c r="H148" s="519" t="s">
        <v>22</v>
      </c>
      <c r="I148" s="532"/>
      <c r="J148" s="530">
        <v>0</v>
      </c>
      <c r="K148" s="532"/>
      <c r="L148" s="531"/>
      <c r="M148" s="530">
        <v>813</v>
      </c>
      <c r="N148" s="766">
        <v>5697</v>
      </c>
      <c r="O148" s="776">
        <v>16801</v>
      </c>
      <c r="P148" s="514">
        <v>0</v>
      </c>
      <c r="Q148" s="514">
        <v>0</v>
      </c>
      <c r="R148" s="514">
        <v>0</v>
      </c>
      <c r="S148" s="514">
        <v>16801</v>
      </c>
      <c r="T148" s="712">
        <v>1.9490960154467263</v>
      </c>
      <c r="U148" s="514"/>
      <c r="V148" s="520">
        <v>16801</v>
      </c>
      <c r="W148" s="713">
        <v>0</v>
      </c>
      <c r="X148" s="713">
        <v>0</v>
      </c>
      <c r="Y148" s="713">
        <v>0</v>
      </c>
      <c r="Z148" s="713">
        <v>0</v>
      </c>
      <c r="AA148" s="713">
        <v>0</v>
      </c>
      <c r="AB148" s="713">
        <v>0</v>
      </c>
      <c r="AC148" s="713">
        <v>0</v>
      </c>
      <c r="AD148" s="713">
        <v>0</v>
      </c>
      <c r="AE148" s="713">
        <v>0</v>
      </c>
      <c r="AF148" s="543">
        <v>0</v>
      </c>
      <c r="AG148" s="776">
        <v>17305</v>
      </c>
      <c r="AH148" s="514">
        <v>0</v>
      </c>
      <c r="AI148" s="514">
        <v>0</v>
      </c>
      <c r="AJ148" s="514">
        <v>0</v>
      </c>
      <c r="AK148" s="514">
        <v>17305</v>
      </c>
      <c r="AL148" s="712">
        <v>2.9998214392000476E-2</v>
      </c>
      <c r="AM148" s="514"/>
      <c r="AN148" s="520">
        <v>17305</v>
      </c>
      <c r="AO148" s="713">
        <v>0</v>
      </c>
      <c r="AP148" s="713">
        <v>0</v>
      </c>
      <c r="AQ148" s="713">
        <v>0</v>
      </c>
      <c r="AR148" s="713">
        <v>0</v>
      </c>
      <c r="AS148" s="713">
        <v>0</v>
      </c>
      <c r="AT148" s="713">
        <v>0</v>
      </c>
      <c r="AU148" s="713">
        <v>0</v>
      </c>
      <c r="AV148" s="713">
        <v>0</v>
      </c>
      <c r="AW148" s="713">
        <v>0</v>
      </c>
      <c r="AX148" s="543">
        <v>0</v>
      </c>
      <c r="AY148" s="776">
        <v>17825</v>
      </c>
      <c r="AZ148" s="514">
        <v>0</v>
      </c>
      <c r="BA148" s="514">
        <v>0</v>
      </c>
      <c r="BB148" s="514">
        <v>0</v>
      </c>
      <c r="BC148" s="514">
        <v>17825</v>
      </c>
      <c r="BD148" s="712">
        <v>3.0049118751805836E-2</v>
      </c>
      <c r="BE148" s="514"/>
      <c r="BF148" s="520">
        <v>17825</v>
      </c>
      <c r="BG148" s="713">
        <v>0</v>
      </c>
      <c r="BH148" s="713">
        <v>0</v>
      </c>
      <c r="BI148" s="713">
        <v>0</v>
      </c>
      <c r="BJ148" s="713">
        <v>0</v>
      </c>
      <c r="BK148" s="713">
        <v>0</v>
      </c>
      <c r="BL148" s="713">
        <v>0</v>
      </c>
      <c r="BM148" s="713">
        <v>0</v>
      </c>
      <c r="BN148" s="713">
        <v>0</v>
      </c>
      <c r="BO148" s="713">
        <v>0</v>
      </c>
      <c r="BP148" s="543">
        <v>0</v>
      </c>
      <c r="BQ148" s="776">
        <v>18360</v>
      </c>
      <c r="BR148" s="514">
        <v>0</v>
      </c>
      <c r="BS148" s="514">
        <v>0</v>
      </c>
      <c r="BT148" s="514">
        <v>0</v>
      </c>
      <c r="BU148" s="514">
        <v>18360</v>
      </c>
      <c r="BV148" s="712">
        <v>3.0014025245441795E-2</v>
      </c>
      <c r="BW148" s="514"/>
      <c r="BX148" s="520">
        <v>18360</v>
      </c>
      <c r="BY148" s="713">
        <v>0</v>
      </c>
      <c r="BZ148" s="713">
        <v>0</v>
      </c>
      <c r="CA148" s="713">
        <v>0</v>
      </c>
      <c r="CB148" s="713">
        <v>0</v>
      </c>
      <c r="CC148" s="713">
        <v>0</v>
      </c>
      <c r="CD148" s="713">
        <v>0</v>
      </c>
      <c r="CE148" s="713">
        <v>0</v>
      </c>
      <c r="CF148" s="713">
        <v>0</v>
      </c>
      <c r="CG148" s="713">
        <v>0</v>
      </c>
      <c r="CH148" s="543">
        <v>0</v>
      </c>
    </row>
    <row r="149" spans="2:86" s="23" customFormat="1">
      <c r="B149" s="1502" t="s">
        <v>1865</v>
      </c>
      <c r="C149" s="1497"/>
      <c r="D149" s="518" t="s">
        <v>2038</v>
      </c>
      <c r="E149" s="711" t="s">
        <v>19</v>
      </c>
      <c r="F149" s="519" t="s">
        <v>23</v>
      </c>
      <c r="G149" s="519" t="s">
        <v>21</v>
      </c>
      <c r="H149" s="519" t="s">
        <v>22</v>
      </c>
      <c r="I149" s="530"/>
      <c r="J149" s="530">
        <v>0</v>
      </c>
      <c r="K149" s="530"/>
      <c r="L149" s="531"/>
      <c r="M149" s="530">
        <v>83442</v>
      </c>
      <c r="N149" s="766">
        <v>828270</v>
      </c>
      <c r="O149" s="776">
        <v>68235</v>
      </c>
      <c r="P149" s="514">
        <v>56863</v>
      </c>
      <c r="Q149" s="514">
        <v>253987</v>
      </c>
      <c r="R149" s="514">
        <v>398032</v>
      </c>
      <c r="S149" s="514">
        <v>777117</v>
      </c>
      <c r="T149" s="712">
        <v>-6.1758846752870439E-2</v>
      </c>
      <c r="U149" s="514"/>
      <c r="V149" s="520">
        <v>777117</v>
      </c>
      <c r="W149" s="713">
        <v>2017736.7410192743</v>
      </c>
      <c r="X149" s="713">
        <v>502.4625245188908</v>
      </c>
      <c r="Y149" s="713">
        <v>0</v>
      </c>
      <c r="Z149" s="713">
        <v>143.96425911759152</v>
      </c>
      <c r="AA149" s="713">
        <v>0</v>
      </c>
      <c r="AB149" s="713">
        <v>25781900.865092423</v>
      </c>
      <c r="AC149" s="713">
        <v>0</v>
      </c>
      <c r="AD149" s="713">
        <v>2839.3671572386538</v>
      </c>
      <c r="AE149" s="713">
        <v>0</v>
      </c>
      <c r="AF149" s="543">
        <v>0</v>
      </c>
      <c r="AG149" s="776">
        <v>65196</v>
      </c>
      <c r="AH149" s="514">
        <v>54330</v>
      </c>
      <c r="AI149" s="514">
        <v>242673</v>
      </c>
      <c r="AJ149" s="514">
        <v>405603</v>
      </c>
      <c r="AK149" s="514">
        <v>767802</v>
      </c>
      <c r="AL149" s="712">
        <v>-1.1986612054555491E-2</v>
      </c>
      <c r="AM149" s="514"/>
      <c r="AN149" s="520">
        <v>767802</v>
      </c>
      <c r="AO149" s="713">
        <v>2056117.6805084646</v>
      </c>
      <c r="AP149" s="713">
        <v>512.02025491399934</v>
      </c>
      <c r="AQ149" s="713">
        <v>0</v>
      </c>
      <c r="AR149" s="713">
        <v>172.89482017401559</v>
      </c>
      <c r="AS149" s="713">
        <v>0</v>
      </c>
      <c r="AT149" s="713">
        <v>26272318.448731817</v>
      </c>
      <c r="AU149" s="713">
        <v>0</v>
      </c>
      <c r="AV149" s="713">
        <v>2990.4794656586573</v>
      </c>
      <c r="AW149" s="713">
        <v>0</v>
      </c>
      <c r="AX149" s="543">
        <v>0</v>
      </c>
      <c r="AY149" s="776">
        <v>51538</v>
      </c>
      <c r="AZ149" s="514">
        <v>42948</v>
      </c>
      <c r="BA149" s="514">
        <v>191834</v>
      </c>
      <c r="BB149" s="514">
        <v>306331</v>
      </c>
      <c r="BC149" s="514">
        <v>592651</v>
      </c>
      <c r="BD149" s="712">
        <v>-0.22812001010677233</v>
      </c>
      <c r="BE149" s="514"/>
      <c r="BF149" s="520">
        <v>592651</v>
      </c>
      <c r="BG149" s="713">
        <v>1531801.824224683</v>
      </c>
      <c r="BH149" s="713">
        <v>378.01966197841909</v>
      </c>
      <c r="BI149" s="713">
        <v>0</v>
      </c>
      <c r="BJ149" s="713">
        <v>135.5535827016796</v>
      </c>
      <c r="BK149" s="713">
        <v>0</v>
      </c>
      <c r="BL149" s="713">
        <v>19525958.744862214</v>
      </c>
      <c r="BM149" s="713">
        <v>0</v>
      </c>
      <c r="BN149" s="713">
        <v>2260.3141816656503</v>
      </c>
      <c r="BO149" s="713">
        <v>0</v>
      </c>
      <c r="BP149" s="543">
        <v>0</v>
      </c>
      <c r="BQ149" s="776">
        <v>38862</v>
      </c>
      <c r="BR149" s="514">
        <v>32385</v>
      </c>
      <c r="BS149" s="514">
        <v>144651</v>
      </c>
      <c r="BT149" s="514">
        <v>230987</v>
      </c>
      <c r="BU149" s="514">
        <v>446885</v>
      </c>
      <c r="BV149" s="712">
        <v>-0.24595588297328444</v>
      </c>
      <c r="BW149" s="514"/>
      <c r="BX149" s="520">
        <v>446885</v>
      </c>
      <c r="BY149" s="713">
        <v>1155046.0768419995</v>
      </c>
      <c r="BZ149" s="713">
        <v>285.04348318751892</v>
      </c>
      <c r="CA149" s="713">
        <v>0</v>
      </c>
      <c r="CB149" s="713">
        <v>109.67280871843705</v>
      </c>
      <c r="CC149" s="713">
        <v>0</v>
      </c>
      <c r="CD149" s="713">
        <v>14723433.337129029</v>
      </c>
      <c r="CE149" s="713">
        <v>0</v>
      </c>
      <c r="CF149" s="713">
        <v>1744.733186017542</v>
      </c>
      <c r="CG149" s="713">
        <v>0</v>
      </c>
      <c r="CH149" s="543">
        <v>0</v>
      </c>
    </row>
    <row r="150" spans="2:86" s="23" customFormat="1">
      <c r="B150" s="1502" t="s">
        <v>1866</v>
      </c>
      <c r="C150" s="1497"/>
      <c r="D150" s="518" t="s">
        <v>2039</v>
      </c>
      <c r="E150" s="711" t="s">
        <v>19</v>
      </c>
      <c r="F150" s="519" t="s">
        <v>15</v>
      </c>
      <c r="G150" s="519" t="s">
        <v>21</v>
      </c>
      <c r="H150" s="519" t="s">
        <v>22</v>
      </c>
      <c r="I150" s="530"/>
      <c r="J150" s="530">
        <v>0</v>
      </c>
      <c r="K150" s="530"/>
      <c r="L150" s="531"/>
      <c r="M150" s="530">
        <v>1527</v>
      </c>
      <c r="N150" s="766">
        <v>10826</v>
      </c>
      <c r="O150" s="776">
        <v>16801</v>
      </c>
      <c r="P150" s="514">
        <v>0</v>
      </c>
      <c r="Q150" s="514">
        <v>0</v>
      </c>
      <c r="R150" s="514">
        <v>0</v>
      </c>
      <c r="S150" s="514">
        <v>16801</v>
      </c>
      <c r="T150" s="712">
        <v>0.55191206355071121</v>
      </c>
      <c r="U150" s="514"/>
      <c r="V150" s="520">
        <v>16801</v>
      </c>
      <c r="W150" s="713">
        <v>0</v>
      </c>
      <c r="X150" s="713">
        <v>0</v>
      </c>
      <c r="Y150" s="713">
        <v>0</v>
      </c>
      <c r="Z150" s="713">
        <v>0</v>
      </c>
      <c r="AA150" s="713">
        <v>0</v>
      </c>
      <c r="AB150" s="713">
        <v>0</v>
      </c>
      <c r="AC150" s="713">
        <v>0</v>
      </c>
      <c r="AD150" s="713">
        <v>0</v>
      </c>
      <c r="AE150" s="713">
        <v>0</v>
      </c>
      <c r="AF150" s="543">
        <v>0</v>
      </c>
      <c r="AG150" s="776">
        <v>17305</v>
      </c>
      <c r="AH150" s="514">
        <v>0</v>
      </c>
      <c r="AI150" s="514">
        <v>0</v>
      </c>
      <c r="AJ150" s="514">
        <v>0</v>
      </c>
      <c r="AK150" s="514">
        <v>17305</v>
      </c>
      <c r="AL150" s="712">
        <v>2.9998214392000476E-2</v>
      </c>
      <c r="AM150" s="514"/>
      <c r="AN150" s="520">
        <v>17305</v>
      </c>
      <c r="AO150" s="713">
        <v>0</v>
      </c>
      <c r="AP150" s="713">
        <v>0</v>
      </c>
      <c r="AQ150" s="713">
        <v>0</v>
      </c>
      <c r="AR150" s="713">
        <v>0</v>
      </c>
      <c r="AS150" s="713">
        <v>0</v>
      </c>
      <c r="AT150" s="713">
        <v>0</v>
      </c>
      <c r="AU150" s="713">
        <v>0</v>
      </c>
      <c r="AV150" s="713">
        <v>0</v>
      </c>
      <c r="AW150" s="713">
        <v>0</v>
      </c>
      <c r="AX150" s="543">
        <v>0</v>
      </c>
      <c r="AY150" s="776">
        <v>17825</v>
      </c>
      <c r="AZ150" s="514">
        <v>0</v>
      </c>
      <c r="BA150" s="514">
        <v>0</v>
      </c>
      <c r="BB150" s="514">
        <v>0</v>
      </c>
      <c r="BC150" s="514">
        <v>17825</v>
      </c>
      <c r="BD150" s="712">
        <v>3.0049118751805836E-2</v>
      </c>
      <c r="BE150" s="514"/>
      <c r="BF150" s="520">
        <v>17825</v>
      </c>
      <c r="BG150" s="713">
        <v>0</v>
      </c>
      <c r="BH150" s="713">
        <v>0</v>
      </c>
      <c r="BI150" s="713">
        <v>0</v>
      </c>
      <c r="BJ150" s="713">
        <v>0</v>
      </c>
      <c r="BK150" s="713">
        <v>0</v>
      </c>
      <c r="BL150" s="713">
        <v>0</v>
      </c>
      <c r="BM150" s="713">
        <v>0</v>
      </c>
      <c r="BN150" s="713">
        <v>0</v>
      </c>
      <c r="BO150" s="713">
        <v>0</v>
      </c>
      <c r="BP150" s="543">
        <v>0</v>
      </c>
      <c r="BQ150" s="776">
        <v>18360</v>
      </c>
      <c r="BR150" s="514">
        <v>0</v>
      </c>
      <c r="BS150" s="514">
        <v>0</v>
      </c>
      <c r="BT150" s="514">
        <v>0</v>
      </c>
      <c r="BU150" s="514">
        <v>18360</v>
      </c>
      <c r="BV150" s="712">
        <v>3.0014025245441795E-2</v>
      </c>
      <c r="BW150" s="514"/>
      <c r="BX150" s="520">
        <v>18360</v>
      </c>
      <c r="BY150" s="713">
        <v>0</v>
      </c>
      <c r="BZ150" s="713">
        <v>0</v>
      </c>
      <c r="CA150" s="713">
        <v>0</v>
      </c>
      <c r="CB150" s="713">
        <v>0</v>
      </c>
      <c r="CC150" s="713">
        <v>0</v>
      </c>
      <c r="CD150" s="713">
        <v>0</v>
      </c>
      <c r="CE150" s="713">
        <v>0</v>
      </c>
      <c r="CF150" s="713">
        <v>0</v>
      </c>
      <c r="CG150" s="713">
        <v>0</v>
      </c>
      <c r="CH150" s="543">
        <v>0</v>
      </c>
    </row>
    <row r="151" spans="2:86" s="23" customFormat="1">
      <c r="B151" s="1502" t="s">
        <v>1867</v>
      </c>
      <c r="C151" s="1497"/>
      <c r="D151" s="518" t="s">
        <v>2040</v>
      </c>
      <c r="E151" s="711" t="s">
        <v>19</v>
      </c>
      <c r="F151" s="519" t="s">
        <v>23</v>
      </c>
      <c r="G151" s="519" t="s">
        <v>24</v>
      </c>
      <c r="H151" s="519" t="s">
        <v>22</v>
      </c>
      <c r="I151" s="530"/>
      <c r="J151" s="530">
        <v>0</v>
      </c>
      <c r="K151" s="530"/>
      <c r="L151" s="531"/>
      <c r="M151" s="530">
        <v>25131</v>
      </c>
      <c r="N151" s="766">
        <v>241916</v>
      </c>
      <c r="O151" s="776">
        <v>77642</v>
      </c>
      <c r="P151" s="514">
        <v>58232</v>
      </c>
      <c r="Q151" s="514">
        <v>252337</v>
      </c>
      <c r="R151" s="514">
        <v>539026</v>
      </c>
      <c r="S151" s="514">
        <v>927237</v>
      </c>
      <c r="T151" s="712">
        <v>2.8328882752691018</v>
      </c>
      <c r="U151" s="514"/>
      <c r="V151" s="520">
        <v>927237</v>
      </c>
      <c r="W151" s="713">
        <v>40423.990138816676</v>
      </c>
      <c r="X151" s="713">
        <v>78.580608549753734</v>
      </c>
      <c r="Y151" s="713">
        <v>153313.7856982011</v>
      </c>
      <c r="Z151" s="713">
        <v>4.5770604678461959</v>
      </c>
      <c r="AA151" s="713">
        <v>896.88564633447527</v>
      </c>
      <c r="AB151" s="713">
        <v>606359.85208225052</v>
      </c>
      <c r="AC151" s="713">
        <v>2299706.7854730156</v>
      </c>
      <c r="AD151" s="713">
        <v>99.288060299272232</v>
      </c>
      <c r="AE151" s="713">
        <v>13453.28469501713</v>
      </c>
      <c r="AF151" s="543">
        <v>13453.28469501713</v>
      </c>
      <c r="AG151" s="776">
        <v>114701</v>
      </c>
      <c r="AH151" s="514">
        <v>86026</v>
      </c>
      <c r="AI151" s="514">
        <v>372780</v>
      </c>
      <c r="AJ151" s="514">
        <v>874788</v>
      </c>
      <c r="AK151" s="514">
        <v>1448295</v>
      </c>
      <c r="AL151" s="712">
        <v>0.56194694560290415</v>
      </c>
      <c r="AM151" s="514"/>
      <c r="AN151" s="520">
        <v>1448295</v>
      </c>
      <c r="AO151" s="713">
        <v>65604.244809939351</v>
      </c>
      <c r="AP151" s="713">
        <v>127.52876355482699</v>
      </c>
      <c r="AQ151" s="713">
        <v>248813.5162619121</v>
      </c>
      <c r="AR151" s="713">
        <v>8.8682929448843115</v>
      </c>
      <c r="AS151" s="713">
        <v>1455.559070132186</v>
      </c>
      <c r="AT151" s="713">
        <v>984063.67214909173</v>
      </c>
      <c r="AU151" s="713">
        <v>3732202.7439286783</v>
      </c>
      <c r="AV151" s="713">
        <v>167.03372471909498</v>
      </c>
      <c r="AW151" s="713">
        <v>21833.386051982779</v>
      </c>
      <c r="AX151" s="543">
        <v>21833.386051982779</v>
      </c>
      <c r="AY151" s="776">
        <v>182380</v>
      </c>
      <c r="AZ151" s="514">
        <v>136785</v>
      </c>
      <c r="BA151" s="514">
        <v>592736</v>
      </c>
      <c r="BB151" s="514">
        <v>1026914</v>
      </c>
      <c r="BC151" s="514">
        <v>1938815</v>
      </c>
      <c r="BD151" s="712">
        <v>0.33868790543363059</v>
      </c>
      <c r="BE151" s="514"/>
      <c r="BF151" s="520">
        <v>1938815</v>
      </c>
      <c r="BG151" s="713">
        <v>73162.185868545188</v>
      </c>
      <c r="BH151" s="713">
        <v>142.22072265007679</v>
      </c>
      <c r="BI151" s="713">
        <v>277478.09278559429</v>
      </c>
      <c r="BJ151" s="713">
        <v>10.706298098896905</v>
      </c>
      <c r="BK151" s="713">
        <v>1623.2468427957251</v>
      </c>
      <c r="BL151" s="713">
        <v>1097432.7880281771</v>
      </c>
      <c r="BM151" s="713">
        <v>4162171.3917839127</v>
      </c>
      <c r="BN151" s="713">
        <v>191.63802936708564</v>
      </c>
      <c r="BO151" s="713">
        <v>24348.702641935884</v>
      </c>
      <c r="BP151" s="543">
        <v>24348.702641935884</v>
      </c>
      <c r="BQ151" s="776">
        <v>227975</v>
      </c>
      <c r="BR151" s="514">
        <v>170982</v>
      </c>
      <c r="BS151" s="514">
        <v>740920</v>
      </c>
      <c r="BT151" s="514">
        <v>1283642</v>
      </c>
      <c r="BU151" s="514">
        <v>2423519</v>
      </c>
      <c r="BV151" s="712">
        <v>0.25000012894474199</v>
      </c>
      <c r="BW151" s="514"/>
      <c r="BX151" s="520">
        <v>2423519</v>
      </c>
      <c r="BY151" s="713">
        <v>91452.732327425314</v>
      </c>
      <c r="BZ151" s="713">
        <v>177.77590330499558</v>
      </c>
      <c r="CA151" s="713">
        <v>346847.61597537482</v>
      </c>
      <c r="CB151" s="713">
        <v>15.04139142016651</v>
      </c>
      <c r="CC151" s="713">
        <v>2029.058553455942</v>
      </c>
      <c r="CD151" s="713">
        <v>1371790.9849113789</v>
      </c>
      <c r="CE151" s="713">
        <v>5202714.2396306163</v>
      </c>
      <c r="CF151" s="713">
        <v>245.71606868597206</v>
      </c>
      <c r="CG151" s="713">
        <v>30435.87830183913</v>
      </c>
      <c r="CH151" s="543">
        <v>30435.87830183913</v>
      </c>
    </row>
    <row r="152" spans="2:86" s="23" customFormat="1">
      <c r="B152" s="1502" t="s">
        <v>1868</v>
      </c>
      <c r="C152" s="1497"/>
      <c r="D152" s="518" t="s">
        <v>2041</v>
      </c>
      <c r="E152" s="711" t="s">
        <v>19</v>
      </c>
      <c r="F152" s="519" t="s">
        <v>15</v>
      </c>
      <c r="G152" s="519" t="s">
        <v>24</v>
      </c>
      <c r="H152" s="519" t="s">
        <v>22</v>
      </c>
      <c r="I152" s="530"/>
      <c r="J152" s="530">
        <v>0</v>
      </c>
      <c r="K152" s="530"/>
      <c r="L152" s="531"/>
      <c r="M152" s="530">
        <v>460</v>
      </c>
      <c r="N152" s="766">
        <v>3162</v>
      </c>
      <c r="O152" s="776">
        <v>16801</v>
      </c>
      <c r="P152" s="514">
        <v>0</v>
      </c>
      <c r="Q152" s="514">
        <v>0</v>
      </c>
      <c r="R152" s="514">
        <v>0</v>
      </c>
      <c r="S152" s="514">
        <v>16801</v>
      </c>
      <c r="T152" s="712">
        <v>4.3134092346616066</v>
      </c>
      <c r="U152" s="514"/>
      <c r="V152" s="520">
        <v>16801</v>
      </c>
      <c r="W152" s="713">
        <v>0</v>
      </c>
      <c r="X152" s="713">
        <v>0</v>
      </c>
      <c r="Y152" s="713">
        <v>0</v>
      </c>
      <c r="Z152" s="713">
        <v>0</v>
      </c>
      <c r="AA152" s="713">
        <v>0</v>
      </c>
      <c r="AB152" s="713">
        <v>0</v>
      </c>
      <c r="AC152" s="713">
        <v>0</v>
      </c>
      <c r="AD152" s="713">
        <v>0</v>
      </c>
      <c r="AE152" s="713">
        <v>0</v>
      </c>
      <c r="AF152" s="543">
        <v>0</v>
      </c>
      <c r="AG152" s="776">
        <v>17305</v>
      </c>
      <c r="AH152" s="514">
        <v>0</v>
      </c>
      <c r="AI152" s="514">
        <v>0</v>
      </c>
      <c r="AJ152" s="514">
        <v>0</v>
      </c>
      <c r="AK152" s="514">
        <v>17305</v>
      </c>
      <c r="AL152" s="712">
        <v>2.9998214392000476E-2</v>
      </c>
      <c r="AM152" s="514"/>
      <c r="AN152" s="520">
        <v>17305</v>
      </c>
      <c r="AO152" s="713">
        <v>0</v>
      </c>
      <c r="AP152" s="713">
        <v>0</v>
      </c>
      <c r="AQ152" s="713">
        <v>0</v>
      </c>
      <c r="AR152" s="713">
        <v>0</v>
      </c>
      <c r="AS152" s="713">
        <v>0</v>
      </c>
      <c r="AT152" s="713">
        <v>0</v>
      </c>
      <c r="AU152" s="713">
        <v>0</v>
      </c>
      <c r="AV152" s="713">
        <v>0</v>
      </c>
      <c r="AW152" s="713">
        <v>0</v>
      </c>
      <c r="AX152" s="543">
        <v>0</v>
      </c>
      <c r="AY152" s="776">
        <v>17825</v>
      </c>
      <c r="AZ152" s="514">
        <v>0</v>
      </c>
      <c r="BA152" s="514">
        <v>0</v>
      </c>
      <c r="BB152" s="514">
        <v>0</v>
      </c>
      <c r="BC152" s="514">
        <v>17825</v>
      </c>
      <c r="BD152" s="712">
        <v>3.0049118751805836E-2</v>
      </c>
      <c r="BE152" s="514"/>
      <c r="BF152" s="520">
        <v>17825</v>
      </c>
      <c r="BG152" s="713">
        <v>0</v>
      </c>
      <c r="BH152" s="713">
        <v>0</v>
      </c>
      <c r="BI152" s="713">
        <v>0</v>
      </c>
      <c r="BJ152" s="713">
        <v>0</v>
      </c>
      <c r="BK152" s="713">
        <v>0</v>
      </c>
      <c r="BL152" s="713">
        <v>0</v>
      </c>
      <c r="BM152" s="713">
        <v>0</v>
      </c>
      <c r="BN152" s="713">
        <v>0</v>
      </c>
      <c r="BO152" s="713">
        <v>0</v>
      </c>
      <c r="BP152" s="543">
        <v>0</v>
      </c>
      <c r="BQ152" s="776">
        <v>18360</v>
      </c>
      <c r="BR152" s="514">
        <v>0</v>
      </c>
      <c r="BS152" s="514">
        <v>0</v>
      </c>
      <c r="BT152" s="514">
        <v>0</v>
      </c>
      <c r="BU152" s="514">
        <v>18360</v>
      </c>
      <c r="BV152" s="712">
        <v>3.0014025245441795E-2</v>
      </c>
      <c r="BW152" s="514"/>
      <c r="BX152" s="520">
        <v>18360</v>
      </c>
      <c r="BY152" s="713">
        <v>0</v>
      </c>
      <c r="BZ152" s="713">
        <v>0</v>
      </c>
      <c r="CA152" s="713">
        <v>0</v>
      </c>
      <c r="CB152" s="713">
        <v>0</v>
      </c>
      <c r="CC152" s="713">
        <v>0</v>
      </c>
      <c r="CD152" s="713">
        <v>0</v>
      </c>
      <c r="CE152" s="713">
        <v>0</v>
      </c>
      <c r="CF152" s="713">
        <v>0</v>
      </c>
      <c r="CG152" s="713">
        <v>0</v>
      </c>
      <c r="CH152" s="543">
        <v>0</v>
      </c>
    </row>
    <row r="153" spans="2:86" s="23" customFormat="1">
      <c r="B153" s="1502" t="s">
        <v>1869</v>
      </c>
      <c r="C153" s="1497"/>
      <c r="D153" s="518" t="s">
        <v>2042</v>
      </c>
      <c r="E153" s="711" t="s">
        <v>19</v>
      </c>
      <c r="F153" s="519" t="s">
        <v>23</v>
      </c>
      <c r="G153" s="519" t="s">
        <v>24</v>
      </c>
      <c r="H153" s="519" t="s">
        <v>22</v>
      </c>
      <c r="I153" s="530"/>
      <c r="J153" s="530">
        <v>0</v>
      </c>
      <c r="K153" s="530"/>
      <c r="L153" s="531"/>
      <c r="M153" s="530">
        <v>105927</v>
      </c>
      <c r="N153" s="766">
        <v>911048</v>
      </c>
      <c r="O153" s="776">
        <v>210949</v>
      </c>
      <c r="P153" s="514">
        <v>175791</v>
      </c>
      <c r="Q153" s="514">
        <v>785198</v>
      </c>
      <c r="R153" s="514">
        <v>1079512</v>
      </c>
      <c r="S153" s="514">
        <v>2251450</v>
      </c>
      <c r="T153" s="712">
        <v>1.4712748395254696</v>
      </c>
      <c r="U153" s="514"/>
      <c r="V153" s="520">
        <v>2251450</v>
      </c>
      <c r="W153" s="713">
        <v>5294290.7646335782</v>
      </c>
      <c r="X153" s="713">
        <v>823.71773756974653</v>
      </c>
      <c r="Y153" s="713">
        <v>0</v>
      </c>
      <c r="Z153" s="713">
        <v>583.70034957451139</v>
      </c>
      <c r="AA153" s="713">
        <v>0</v>
      </c>
      <c r="AB153" s="713">
        <v>79414361.469503745</v>
      </c>
      <c r="AC153" s="713">
        <v>0</v>
      </c>
      <c r="AD153" s="713">
        <v>12168.165803094766</v>
      </c>
      <c r="AE153" s="713">
        <v>0</v>
      </c>
      <c r="AF153" s="543">
        <v>0</v>
      </c>
      <c r="AG153" s="776">
        <v>202618</v>
      </c>
      <c r="AH153" s="514">
        <v>168848</v>
      </c>
      <c r="AI153" s="514">
        <v>754188</v>
      </c>
      <c r="AJ153" s="514">
        <v>1100046</v>
      </c>
      <c r="AK153" s="514">
        <v>2225700</v>
      </c>
      <c r="AL153" s="712">
        <v>-1.1437073885718093E-2</v>
      </c>
      <c r="AM153" s="514"/>
      <c r="AN153" s="520">
        <v>2225700</v>
      </c>
      <c r="AO153" s="713">
        <v>5394997.5862538852</v>
      </c>
      <c r="AP153" s="713">
        <v>839.38631319426997</v>
      </c>
      <c r="AQ153" s="713">
        <v>0</v>
      </c>
      <c r="AR153" s="713">
        <v>718.57764647533259</v>
      </c>
      <c r="AS153" s="713">
        <v>0</v>
      </c>
      <c r="AT153" s="713">
        <v>80924963.793808267</v>
      </c>
      <c r="AU153" s="713">
        <v>0</v>
      </c>
      <c r="AV153" s="713">
        <v>12828.220956675541</v>
      </c>
      <c r="AW153" s="713">
        <v>0</v>
      </c>
      <c r="AX153" s="543">
        <v>0</v>
      </c>
      <c r="AY153" s="776">
        <v>151573</v>
      </c>
      <c r="AZ153" s="514">
        <v>126310</v>
      </c>
      <c r="BA153" s="514">
        <v>564187</v>
      </c>
      <c r="BB153" s="514">
        <v>862665</v>
      </c>
      <c r="BC153" s="514">
        <v>1704735</v>
      </c>
      <c r="BD153" s="712">
        <v>-0.23406793368378487</v>
      </c>
      <c r="BE153" s="514"/>
      <c r="BF153" s="520">
        <v>1704735</v>
      </c>
      <c r="BG153" s="713">
        <v>4019257.857994887</v>
      </c>
      <c r="BH153" s="713">
        <v>625.3404160132236</v>
      </c>
      <c r="BI153" s="713">
        <v>0</v>
      </c>
      <c r="BJ153" s="713">
        <v>572.94935316547662</v>
      </c>
      <c r="BK153" s="713">
        <v>0</v>
      </c>
      <c r="BL153" s="713">
        <v>60288867.869923219</v>
      </c>
      <c r="BM153" s="713">
        <v>0</v>
      </c>
      <c r="BN153" s="713">
        <v>9805.444778247067</v>
      </c>
      <c r="BO153" s="713">
        <v>0</v>
      </c>
      <c r="BP153" s="543">
        <v>0</v>
      </c>
      <c r="BQ153" s="776">
        <v>114292</v>
      </c>
      <c r="BR153" s="514">
        <v>95244</v>
      </c>
      <c r="BS153" s="514">
        <v>425422</v>
      </c>
      <c r="BT153" s="514">
        <v>650487</v>
      </c>
      <c r="BU153" s="514">
        <v>1285445</v>
      </c>
      <c r="BV153" s="712">
        <v>-0.24595611634652892</v>
      </c>
      <c r="BW153" s="514"/>
      <c r="BX153" s="520">
        <v>1285445</v>
      </c>
      <c r="BY153" s="713">
        <v>3030697.5401389138</v>
      </c>
      <c r="BZ153" s="713">
        <v>471.53423032509897</v>
      </c>
      <c r="CA153" s="713">
        <v>0</v>
      </c>
      <c r="CB153" s="713">
        <v>477.07094969861208</v>
      </c>
      <c r="CC153" s="713">
        <v>0</v>
      </c>
      <c r="CD153" s="713">
        <v>45460463.102083698</v>
      </c>
      <c r="CE153" s="713">
        <v>0</v>
      </c>
      <c r="CF153" s="713">
        <v>7568.8798181180155</v>
      </c>
      <c r="CG153" s="713">
        <v>0</v>
      </c>
      <c r="CH153" s="543">
        <v>0</v>
      </c>
    </row>
    <row r="154" spans="2:86" s="23" customFormat="1">
      <c r="B154" s="1502" t="s">
        <v>1870</v>
      </c>
      <c r="C154" s="1497"/>
      <c r="D154" s="518" t="s">
        <v>2043</v>
      </c>
      <c r="E154" s="711" t="s">
        <v>19</v>
      </c>
      <c r="F154" s="519" t="s">
        <v>15</v>
      </c>
      <c r="G154" s="519" t="s">
        <v>24</v>
      </c>
      <c r="H154" s="519" t="s">
        <v>22</v>
      </c>
      <c r="I154" s="530"/>
      <c r="J154" s="530">
        <v>0</v>
      </c>
      <c r="K154" s="530"/>
      <c r="L154" s="531"/>
      <c r="M154" s="530">
        <v>1939</v>
      </c>
      <c r="N154" s="766">
        <v>11908</v>
      </c>
      <c r="O154" s="776">
        <v>16801</v>
      </c>
      <c r="P154" s="514">
        <v>0</v>
      </c>
      <c r="Q154" s="514">
        <v>0</v>
      </c>
      <c r="R154" s="514">
        <v>0</v>
      </c>
      <c r="S154" s="514">
        <v>16801</v>
      </c>
      <c r="T154" s="712">
        <v>0.41090023513604301</v>
      </c>
      <c r="U154" s="514"/>
      <c r="V154" s="520">
        <v>16801</v>
      </c>
      <c r="W154" s="713">
        <v>0</v>
      </c>
      <c r="X154" s="713">
        <v>0</v>
      </c>
      <c r="Y154" s="713">
        <v>0</v>
      </c>
      <c r="Z154" s="713">
        <v>0</v>
      </c>
      <c r="AA154" s="713">
        <v>0</v>
      </c>
      <c r="AB154" s="713">
        <v>0</v>
      </c>
      <c r="AC154" s="713">
        <v>0</v>
      </c>
      <c r="AD154" s="713">
        <v>0</v>
      </c>
      <c r="AE154" s="713">
        <v>0</v>
      </c>
      <c r="AF154" s="543">
        <v>0</v>
      </c>
      <c r="AG154" s="776">
        <v>17305</v>
      </c>
      <c r="AH154" s="514">
        <v>0</v>
      </c>
      <c r="AI154" s="514">
        <v>0</v>
      </c>
      <c r="AJ154" s="514">
        <v>0</v>
      </c>
      <c r="AK154" s="514">
        <v>17305</v>
      </c>
      <c r="AL154" s="712">
        <v>2.9998214392000476E-2</v>
      </c>
      <c r="AM154" s="514"/>
      <c r="AN154" s="520">
        <v>17305</v>
      </c>
      <c r="AO154" s="713">
        <v>0</v>
      </c>
      <c r="AP154" s="713">
        <v>0</v>
      </c>
      <c r="AQ154" s="713">
        <v>0</v>
      </c>
      <c r="AR154" s="713">
        <v>0</v>
      </c>
      <c r="AS154" s="713">
        <v>0</v>
      </c>
      <c r="AT154" s="713">
        <v>0</v>
      </c>
      <c r="AU154" s="713">
        <v>0</v>
      </c>
      <c r="AV154" s="713">
        <v>0</v>
      </c>
      <c r="AW154" s="713">
        <v>0</v>
      </c>
      <c r="AX154" s="543">
        <v>0</v>
      </c>
      <c r="AY154" s="776">
        <v>17825</v>
      </c>
      <c r="AZ154" s="514">
        <v>0</v>
      </c>
      <c r="BA154" s="514">
        <v>0</v>
      </c>
      <c r="BB154" s="514">
        <v>0</v>
      </c>
      <c r="BC154" s="514">
        <v>17825</v>
      </c>
      <c r="BD154" s="712">
        <v>3.0049118751805836E-2</v>
      </c>
      <c r="BE154" s="514"/>
      <c r="BF154" s="520">
        <v>17825</v>
      </c>
      <c r="BG154" s="713">
        <v>0</v>
      </c>
      <c r="BH154" s="713">
        <v>0</v>
      </c>
      <c r="BI154" s="713">
        <v>0</v>
      </c>
      <c r="BJ154" s="713">
        <v>0</v>
      </c>
      <c r="BK154" s="713">
        <v>0</v>
      </c>
      <c r="BL154" s="713">
        <v>0</v>
      </c>
      <c r="BM154" s="713">
        <v>0</v>
      </c>
      <c r="BN154" s="713">
        <v>0</v>
      </c>
      <c r="BO154" s="713">
        <v>0</v>
      </c>
      <c r="BP154" s="543">
        <v>0</v>
      </c>
      <c r="BQ154" s="776">
        <v>18360</v>
      </c>
      <c r="BR154" s="514">
        <v>0</v>
      </c>
      <c r="BS154" s="514">
        <v>0</v>
      </c>
      <c r="BT154" s="514">
        <v>0</v>
      </c>
      <c r="BU154" s="514">
        <v>18360</v>
      </c>
      <c r="BV154" s="712">
        <v>3.0014025245441795E-2</v>
      </c>
      <c r="BW154" s="514"/>
      <c r="BX154" s="520">
        <v>18360</v>
      </c>
      <c r="BY154" s="713">
        <v>0</v>
      </c>
      <c r="BZ154" s="713">
        <v>0</v>
      </c>
      <c r="CA154" s="713">
        <v>0</v>
      </c>
      <c r="CB154" s="713">
        <v>0</v>
      </c>
      <c r="CC154" s="713">
        <v>0</v>
      </c>
      <c r="CD154" s="713">
        <v>0</v>
      </c>
      <c r="CE154" s="713">
        <v>0</v>
      </c>
      <c r="CF154" s="713">
        <v>0</v>
      </c>
      <c r="CG154" s="713">
        <v>0</v>
      </c>
      <c r="CH154" s="543">
        <v>0</v>
      </c>
    </row>
    <row r="155" spans="2:86" s="23" customFormat="1">
      <c r="B155" s="1502" t="s">
        <v>1871</v>
      </c>
      <c r="C155" s="1497"/>
      <c r="D155" s="518" t="s">
        <v>2044</v>
      </c>
      <c r="E155" s="711" t="s">
        <v>19</v>
      </c>
      <c r="F155" s="519" t="s">
        <v>23</v>
      </c>
      <c r="G155" s="519" t="s">
        <v>29</v>
      </c>
      <c r="H155" s="519" t="s">
        <v>22</v>
      </c>
      <c r="I155" s="530"/>
      <c r="J155" s="530">
        <v>0</v>
      </c>
      <c r="K155" s="530"/>
      <c r="L155" s="531"/>
      <c r="M155" s="530">
        <v>22121</v>
      </c>
      <c r="N155" s="766">
        <v>212611</v>
      </c>
      <c r="O155" s="776">
        <v>86101</v>
      </c>
      <c r="P155" s="514">
        <v>64576</v>
      </c>
      <c r="Q155" s="514">
        <v>279829</v>
      </c>
      <c r="R155" s="514">
        <v>471664</v>
      </c>
      <c r="S155" s="514">
        <v>902170</v>
      </c>
      <c r="T155" s="712">
        <v>3.2432893876610334</v>
      </c>
      <c r="U155" s="514"/>
      <c r="V155" s="520">
        <v>902170</v>
      </c>
      <c r="W155" s="713">
        <v>274505.97845464433</v>
      </c>
      <c r="X155" s="713">
        <v>-196.23177426526362</v>
      </c>
      <c r="Y155" s="713">
        <v>132046.95888823425</v>
      </c>
      <c r="Z155" s="713">
        <v>30.696218909079203</v>
      </c>
      <c r="AA155" s="713">
        <v>772.4747094961707</v>
      </c>
      <c r="AB155" s="713">
        <v>4117589.6768196616</v>
      </c>
      <c r="AC155" s="713">
        <v>1980704.3833235148</v>
      </c>
      <c r="AD155" s="713">
        <v>655.04961153982401</v>
      </c>
      <c r="AE155" s="713">
        <v>11587.120642442556</v>
      </c>
      <c r="AF155" s="543">
        <v>11587.120642442556</v>
      </c>
      <c r="AG155" s="776">
        <v>129194</v>
      </c>
      <c r="AH155" s="514">
        <v>96896</v>
      </c>
      <c r="AI155" s="514">
        <v>419881</v>
      </c>
      <c r="AJ155" s="514">
        <v>765465</v>
      </c>
      <c r="AK155" s="514">
        <v>1411436</v>
      </c>
      <c r="AL155" s="712">
        <v>0.56449006284846537</v>
      </c>
      <c r="AM155" s="514"/>
      <c r="AN155" s="520">
        <v>1411436</v>
      </c>
      <c r="AO155" s="713">
        <v>445496.7791941294</v>
      </c>
      <c r="AP155" s="713">
        <v>-318.46528041240958</v>
      </c>
      <c r="AQ155" s="713">
        <v>214299.50347884963</v>
      </c>
      <c r="AR155" s="713">
        <v>59.76762274059314</v>
      </c>
      <c r="AS155" s="713">
        <v>1253.65209535127</v>
      </c>
      <c r="AT155" s="713">
        <v>6682451.6879119445</v>
      </c>
      <c r="AU155" s="713">
        <v>3214492.5521827438</v>
      </c>
      <c r="AV155" s="713">
        <v>1101.1713560234782</v>
      </c>
      <c r="AW155" s="713">
        <v>18804.781430269039</v>
      </c>
      <c r="AX155" s="543">
        <v>18804.781430269039</v>
      </c>
      <c r="AY155" s="776">
        <v>114223</v>
      </c>
      <c r="AZ155" s="514">
        <v>85667</v>
      </c>
      <c r="BA155" s="514">
        <v>371224</v>
      </c>
      <c r="BB155" s="514">
        <v>285450</v>
      </c>
      <c r="BC155" s="514">
        <v>856564</v>
      </c>
      <c r="BD155" s="712">
        <v>-0.39312586613916606</v>
      </c>
      <c r="BE155" s="514"/>
      <c r="BF155" s="520">
        <v>856564</v>
      </c>
      <c r="BG155" s="713">
        <v>1272402.8878192191</v>
      </c>
      <c r="BH155" s="713">
        <v>452.77201207992152</v>
      </c>
      <c r="BI155" s="713">
        <v>0</v>
      </c>
      <c r="BJ155" s="713">
        <v>184.05548113972745</v>
      </c>
      <c r="BK155" s="713">
        <v>0</v>
      </c>
      <c r="BL155" s="713">
        <v>19086043.317288287</v>
      </c>
      <c r="BM155" s="713">
        <v>0</v>
      </c>
      <c r="BN155" s="713">
        <v>3202.8724478625013</v>
      </c>
      <c r="BO155" s="713">
        <v>0</v>
      </c>
      <c r="BP155" s="543">
        <v>0</v>
      </c>
      <c r="BQ155" s="776">
        <v>142778</v>
      </c>
      <c r="BR155" s="514">
        <v>107084</v>
      </c>
      <c r="BS155" s="514">
        <v>464030</v>
      </c>
      <c r="BT155" s="514">
        <v>356812</v>
      </c>
      <c r="BU155" s="514">
        <v>1070704</v>
      </c>
      <c r="BV155" s="712">
        <v>0.24999883254491201</v>
      </c>
      <c r="BW155" s="514"/>
      <c r="BX155" s="520">
        <v>1070704</v>
      </c>
      <c r="BY155" s="713">
        <v>1590503.6097328204</v>
      </c>
      <c r="BZ155" s="713">
        <v>565.96501508523988</v>
      </c>
      <c r="CA155" s="713">
        <v>0</v>
      </c>
      <c r="CB155" s="713">
        <v>255.68544674390722</v>
      </c>
      <c r="CC155" s="713">
        <v>0</v>
      </c>
      <c r="CD155" s="713">
        <v>23857554.14599232</v>
      </c>
      <c r="CE155" s="713">
        <v>0</v>
      </c>
      <c r="CF155" s="713">
        <v>4101.1552631076693</v>
      </c>
      <c r="CG155" s="713">
        <v>0</v>
      </c>
      <c r="CH155" s="543">
        <v>0</v>
      </c>
    </row>
    <row r="156" spans="2:86" s="23" customFormat="1">
      <c r="B156" s="1502" t="s">
        <v>1872</v>
      </c>
      <c r="C156" s="1497"/>
      <c r="D156" s="518" t="s">
        <v>2045</v>
      </c>
      <c r="E156" s="711" t="s">
        <v>19</v>
      </c>
      <c r="F156" s="519" t="s">
        <v>15</v>
      </c>
      <c r="G156" s="519" t="s">
        <v>29</v>
      </c>
      <c r="H156" s="519" t="s">
        <v>22</v>
      </c>
      <c r="I156" s="530"/>
      <c r="J156" s="530">
        <v>0</v>
      </c>
      <c r="K156" s="530"/>
      <c r="L156" s="531"/>
      <c r="M156" s="530">
        <v>405</v>
      </c>
      <c r="N156" s="766">
        <v>2779</v>
      </c>
      <c r="O156" s="776">
        <v>16801</v>
      </c>
      <c r="P156" s="514">
        <v>0</v>
      </c>
      <c r="Q156" s="514">
        <v>0</v>
      </c>
      <c r="R156" s="514">
        <v>0</v>
      </c>
      <c r="S156" s="514">
        <v>16801</v>
      </c>
      <c r="T156" s="712">
        <v>5.0456998920474989</v>
      </c>
      <c r="U156" s="514"/>
      <c r="V156" s="520">
        <v>16801</v>
      </c>
      <c r="W156" s="713">
        <v>0</v>
      </c>
      <c r="X156" s="713">
        <v>0</v>
      </c>
      <c r="Y156" s="713">
        <v>0</v>
      </c>
      <c r="Z156" s="713">
        <v>0</v>
      </c>
      <c r="AA156" s="713">
        <v>0</v>
      </c>
      <c r="AB156" s="713">
        <v>0</v>
      </c>
      <c r="AC156" s="713">
        <v>0</v>
      </c>
      <c r="AD156" s="713">
        <v>0</v>
      </c>
      <c r="AE156" s="713">
        <v>0</v>
      </c>
      <c r="AF156" s="543">
        <v>0</v>
      </c>
      <c r="AG156" s="776">
        <v>17305</v>
      </c>
      <c r="AH156" s="514">
        <v>0</v>
      </c>
      <c r="AI156" s="514">
        <v>0</v>
      </c>
      <c r="AJ156" s="514">
        <v>0</v>
      </c>
      <c r="AK156" s="514">
        <v>17305</v>
      </c>
      <c r="AL156" s="712">
        <v>2.9998214392000476E-2</v>
      </c>
      <c r="AM156" s="514"/>
      <c r="AN156" s="520">
        <v>17305</v>
      </c>
      <c r="AO156" s="713">
        <v>0</v>
      </c>
      <c r="AP156" s="713">
        <v>0</v>
      </c>
      <c r="AQ156" s="713">
        <v>0</v>
      </c>
      <c r="AR156" s="713">
        <v>0</v>
      </c>
      <c r="AS156" s="713">
        <v>0</v>
      </c>
      <c r="AT156" s="713">
        <v>0</v>
      </c>
      <c r="AU156" s="713">
        <v>0</v>
      </c>
      <c r="AV156" s="713">
        <v>0</v>
      </c>
      <c r="AW156" s="713">
        <v>0</v>
      </c>
      <c r="AX156" s="543">
        <v>0</v>
      </c>
      <c r="AY156" s="776">
        <v>17825</v>
      </c>
      <c r="AZ156" s="514">
        <v>0</v>
      </c>
      <c r="BA156" s="514">
        <v>0</v>
      </c>
      <c r="BB156" s="514">
        <v>0</v>
      </c>
      <c r="BC156" s="514">
        <v>17825</v>
      </c>
      <c r="BD156" s="712">
        <v>3.0049118751805836E-2</v>
      </c>
      <c r="BE156" s="514"/>
      <c r="BF156" s="520">
        <v>17825</v>
      </c>
      <c r="BG156" s="713">
        <v>0</v>
      </c>
      <c r="BH156" s="713">
        <v>0</v>
      </c>
      <c r="BI156" s="713">
        <v>0</v>
      </c>
      <c r="BJ156" s="713">
        <v>0</v>
      </c>
      <c r="BK156" s="713">
        <v>0</v>
      </c>
      <c r="BL156" s="713">
        <v>0</v>
      </c>
      <c r="BM156" s="713">
        <v>0</v>
      </c>
      <c r="BN156" s="713">
        <v>0</v>
      </c>
      <c r="BO156" s="713">
        <v>0</v>
      </c>
      <c r="BP156" s="543">
        <v>0</v>
      </c>
      <c r="BQ156" s="776">
        <v>18360</v>
      </c>
      <c r="BR156" s="514">
        <v>0</v>
      </c>
      <c r="BS156" s="514">
        <v>0</v>
      </c>
      <c r="BT156" s="514">
        <v>0</v>
      </c>
      <c r="BU156" s="514">
        <v>18360</v>
      </c>
      <c r="BV156" s="712">
        <v>3.0014025245441795E-2</v>
      </c>
      <c r="BW156" s="514"/>
      <c r="BX156" s="520">
        <v>18360</v>
      </c>
      <c r="BY156" s="713">
        <v>0</v>
      </c>
      <c r="BZ156" s="713">
        <v>0</v>
      </c>
      <c r="CA156" s="713">
        <v>0</v>
      </c>
      <c r="CB156" s="713">
        <v>0</v>
      </c>
      <c r="CC156" s="713">
        <v>0</v>
      </c>
      <c r="CD156" s="713">
        <v>0</v>
      </c>
      <c r="CE156" s="713">
        <v>0</v>
      </c>
      <c r="CF156" s="713">
        <v>0</v>
      </c>
      <c r="CG156" s="713">
        <v>0</v>
      </c>
      <c r="CH156" s="543">
        <v>0</v>
      </c>
    </row>
    <row r="157" spans="2:86" s="23" customFormat="1">
      <c r="B157" s="1502" t="s">
        <v>1873</v>
      </c>
      <c r="C157" s="1497"/>
      <c r="D157" s="518" t="s">
        <v>2046</v>
      </c>
      <c r="E157" s="711" t="s">
        <v>19</v>
      </c>
      <c r="F157" s="519" t="s">
        <v>23</v>
      </c>
      <c r="G157" s="519" t="s">
        <v>29</v>
      </c>
      <c r="H157" s="519" t="s">
        <v>22</v>
      </c>
      <c r="I157" s="530"/>
      <c r="J157" s="530">
        <v>0</v>
      </c>
      <c r="K157" s="530"/>
      <c r="L157" s="531"/>
      <c r="M157" s="530">
        <v>25106</v>
      </c>
      <c r="N157" s="766">
        <v>217106</v>
      </c>
      <c r="O157" s="776">
        <v>44077</v>
      </c>
      <c r="P157" s="514">
        <v>36731</v>
      </c>
      <c r="Q157" s="514">
        <v>164065</v>
      </c>
      <c r="R157" s="514">
        <v>262478</v>
      </c>
      <c r="S157" s="514">
        <v>507351</v>
      </c>
      <c r="T157" s="712">
        <v>1.3368815233111937</v>
      </c>
      <c r="U157" s="514"/>
      <c r="V157" s="520">
        <v>507351</v>
      </c>
      <c r="W157" s="713">
        <v>1413373.0482345708</v>
      </c>
      <c r="X157" s="713">
        <v>725.36975543740925</v>
      </c>
      <c r="Y157" s="713">
        <v>0</v>
      </c>
      <c r="Z157" s="713">
        <v>155.78344750255283</v>
      </c>
      <c r="AA157" s="713">
        <v>0</v>
      </c>
      <c r="AB157" s="713">
        <v>21200595.723518554</v>
      </c>
      <c r="AC157" s="713">
        <v>0</v>
      </c>
      <c r="AD157" s="713">
        <v>3248.3716468996959</v>
      </c>
      <c r="AE157" s="713">
        <v>0</v>
      </c>
      <c r="AF157" s="543">
        <v>0</v>
      </c>
      <c r="AG157" s="776">
        <v>41977</v>
      </c>
      <c r="AH157" s="514">
        <v>34981</v>
      </c>
      <c r="AI157" s="514">
        <v>156248</v>
      </c>
      <c r="AJ157" s="514">
        <v>267470</v>
      </c>
      <c r="AK157" s="514">
        <v>500676</v>
      </c>
      <c r="AL157" s="712">
        <v>-1.3156572077319252E-2</v>
      </c>
      <c r="AM157" s="514"/>
      <c r="AN157" s="520">
        <v>500676</v>
      </c>
      <c r="AO157" s="713">
        <v>1440257.9161094511</v>
      </c>
      <c r="AP157" s="713">
        <v>739.16757764682256</v>
      </c>
      <c r="AQ157" s="713">
        <v>0</v>
      </c>
      <c r="AR157" s="713">
        <v>191.76328376434319</v>
      </c>
      <c r="AS157" s="713">
        <v>0</v>
      </c>
      <c r="AT157" s="713">
        <v>21603868.741641767</v>
      </c>
      <c r="AU157" s="713">
        <v>0</v>
      </c>
      <c r="AV157" s="713">
        <v>3424.6835761253974</v>
      </c>
      <c r="AW157" s="713">
        <v>0</v>
      </c>
      <c r="AX157" s="543">
        <v>0</v>
      </c>
      <c r="AY157" s="776">
        <v>31642</v>
      </c>
      <c r="AZ157" s="514">
        <v>26368</v>
      </c>
      <c r="BA157" s="514">
        <v>117778</v>
      </c>
      <c r="BB157" s="514">
        <v>209752</v>
      </c>
      <c r="BC157" s="514">
        <v>385540</v>
      </c>
      <c r="BD157" s="712">
        <v>-0.22996109260280101</v>
      </c>
      <c r="BE157" s="514"/>
      <c r="BF157" s="520">
        <v>385540</v>
      </c>
      <c r="BG157" s="713">
        <v>1072988.0512173474</v>
      </c>
      <c r="BH157" s="713">
        <v>550.67774305617854</v>
      </c>
      <c r="BI157" s="713">
        <v>0</v>
      </c>
      <c r="BJ157" s="713">
        <v>152.84652361234316</v>
      </c>
      <c r="BK157" s="713">
        <v>0</v>
      </c>
      <c r="BL157" s="713">
        <v>16094820.768260228</v>
      </c>
      <c r="BM157" s="713">
        <v>0</v>
      </c>
      <c r="BN157" s="713">
        <v>2617.8048633074891</v>
      </c>
      <c r="BO157" s="713">
        <v>0</v>
      </c>
      <c r="BP157" s="543">
        <v>0</v>
      </c>
      <c r="BQ157" s="776">
        <v>23859</v>
      </c>
      <c r="BR157" s="514">
        <v>19883</v>
      </c>
      <c r="BS157" s="514">
        <v>88810</v>
      </c>
      <c r="BT157" s="514">
        <v>158162</v>
      </c>
      <c r="BU157" s="514">
        <v>290714</v>
      </c>
      <c r="BV157" s="712">
        <v>-0.24595632100430564</v>
      </c>
      <c r="BW157" s="514"/>
      <c r="BX157" s="520">
        <v>290714</v>
      </c>
      <c r="BY157" s="713">
        <v>809080.27359936561</v>
      </c>
      <c r="BZ157" s="713">
        <v>415.23528478017226</v>
      </c>
      <c r="CA157" s="713">
        <v>0</v>
      </c>
      <c r="CB157" s="713">
        <v>127.30964773385621</v>
      </c>
      <c r="CC157" s="713">
        <v>0</v>
      </c>
      <c r="CD157" s="713">
        <v>12136204.103990488</v>
      </c>
      <c r="CE157" s="713">
        <v>0</v>
      </c>
      <c r="CF157" s="713">
        <v>2020.8128084572995</v>
      </c>
      <c r="CG157" s="713">
        <v>0</v>
      </c>
      <c r="CH157" s="543">
        <v>0</v>
      </c>
    </row>
    <row r="158" spans="2:86" s="23" customFormat="1">
      <c r="B158" s="1502" t="s">
        <v>1874</v>
      </c>
      <c r="C158" s="1497"/>
      <c r="D158" s="518" t="s">
        <v>2047</v>
      </c>
      <c r="E158" s="711" t="s">
        <v>19</v>
      </c>
      <c r="F158" s="519" t="s">
        <v>15</v>
      </c>
      <c r="G158" s="519" t="s">
        <v>29</v>
      </c>
      <c r="H158" s="519" t="s">
        <v>22</v>
      </c>
      <c r="I158" s="530"/>
      <c r="J158" s="530">
        <v>0</v>
      </c>
      <c r="K158" s="530"/>
      <c r="L158" s="531"/>
      <c r="M158" s="530">
        <v>460</v>
      </c>
      <c r="N158" s="766">
        <v>2838</v>
      </c>
      <c r="O158" s="776">
        <v>16801</v>
      </c>
      <c r="P158" s="514">
        <v>0</v>
      </c>
      <c r="Q158" s="514">
        <v>0</v>
      </c>
      <c r="R158" s="514">
        <v>0</v>
      </c>
      <c r="S158" s="514">
        <v>16801</v>
      </c>
      <c r="T158" s="712">
        <v>4.9200140944326991</v>
      </c>
      <c r="U158" s="514"/>
      <c r="V158" s="520">
        <v>16801</v>
      </c>
      <c r="W158" s="713">
        <v>0</v>
      </c>
      <c r="X158" s="713">
        <v>0</v>
      </c>
      <c r="Y158" s="713">
        <v>0</v>
      </c>
      <c r="Z158" s="713">
        <v>0</v>
      </c>
      <c r="AA158" s="713">
        <v>0</v>
      </c>
      <c r="AB158" s="713">
        <v>0</v>
      </c>
      <c r="AC158" s="713">
        <v>0</v>
      </c>
      <c r="AD158" s="713">
        <v>0</v>
      </c>
      <c r="AE158" s="713">
        <v>0</v>
      </c>
      <c r="AF158" s="543">
        <v>0</v>
      </c>
      <c r="AG158" s="776">
        <v>17305</v>
      </c>
      <c r="AH158" s="514">
        <v>0</v>
      </c>
      <c r="AI158" s="514">
        <v>0</v>
      </c>
      <c r="AJ158" s="514">
        <v>0</v>
      </c>
      <c r="AK158" s="514">
        <v>17305</v>
      </c>
      <c r="AL158" s="712">
        <v>2.9998214392000476E-2</v>
      </c>
      <c r="AM158" s="514"/>
      <c r="AN158" s="520">
        <v>17305</v>
      </c>
      <c r="AO158" s="713">
        <v>0</v>
      </c>
      <c r="AP158" s="713">
        <v>0</v>
      </c>
      <c r="AQ158" s="713">
        <v>0</v>
      </c>
      <c r="AR158" s="713">
        <v>0</v>
      </c>
      <c r="AS158" s="713">
        <v>0</v>
      </c>
      <c r="AT158" s="713">
        <v>0</v>
      </c>
      <c r="AU158" s="713">
        <v>0</v>
      </c>
      <c r="AV158" s="713">
        <v>0</v>
      </c>
      <c r="AW158" s="713">
        <v>0</v>
      </c>
      <c r="AX158" s="543">
        <v>0</v>
      </c>
      <c r="AY158" s="776">
        <v>17825</v>
      </c>
      <c r="AZ158" s="514">
        <v>0</v>
      </c>
      <c r="BA158" s="514">
        <v>0</v>
      </c>
      <c r="BB158" s="514">
        <v>0</v>
      </c>
      <c r="BC158" s="514">
        <v>17825</v>
      </c>
      <c r="BD158" s="712">
        <v>3.0049118751805836E-2</v>
      </c>
      <c r="BE158" s="514"/>
      <c r="BF158" s="520">
        <v>17825</v>
      </c>
      <c r="BG158" s="713">
        <v>0</v>
      </c>
      <c r="BH158" s="713">
        <v>0</v>
      </c>
      <c r="BI158" s="713">
        <v>0</v>
      </c>
      <c r="BJ158" s="713">
        <v>0</v>
      </c>
      <c r="BK158" s="713">
        <v>0</v>
      </c>
      <c r="BL158" s="713">
        <v>0</v>
      </c>
      <c r="BM158" s="713">
        <v>0</v>
      </c>
      <c r="BN158" s="713">
        <v>0</v>
      </c>
      <c r="BO158" s="713">
        <v>0</v>
      </c>
      <c r="BP158" s="543">
        <v>0</v>
      </c>
      <c r="BQ158" s="776">
        <v>18360</v>
      </c>
      <c r="BR158" s="514">
        <v>0</v>
      </c>
      <c r="BS158" s="514">
        <v>0</v>
      </c>
      <c r="BT158" s="514">
        <v>0</v>
      </c>
      <c r="BU158" s="514">
        <v>18360</v>
      </c>
      <c r="BV158" s="712">
        <v>3.0014025245441795E-2</v>
      </c>
      <c r="BW158" s="514"/>
      <c r="BX158" s="520">
        <v>18360</v>
      </c>
      <c r="BY158" s="713">
        <v>0</v>
      </c>
      <c r="BZ158" s="713">
        <v>0</v>
      </c>
      <c r="CA158" s="713">
        <v>0</v>
      </c>
      <c r="CB158" s="713">
        <v>0</v>
      </c>
      <c r="CC158" s="713">
        <v>0</v>
      </c>
      <c r="CD158" s="713">
        <v>0</v>
      </c>
      <c r="CE158" s="713">
        <v>0</v>
      </c>
      <c r="CF158" s="713">
        <v>0</v>
      </c>
      <c r="CG158" s="713">
        <v>0</v>
      </c>
      <c r="CH158" s="543">
        <v>0</v>
      </c>
    </row>
    <row r="159" spans="2:86" s="23" customFormat="1">
      <c r="B159" s="1502" t="s">
        <v>1875</v>
      </c>
      <c r="C159" s="1497"/>
      <c r="D159" s="518" t="s">
        <v>2048</v>
      </c>
      <c r="E159" s="711" t="s">
        <v>19</v>
      </c>
      <c r="F159" s="519" t="s">
        <v>23</v>
      </c>
      <c r="G159" s="519" t="s">
        <v>16</v>
      </c>
      <c r="H159" s="519" t="s">
        <v>22</v>
      </c>
      <c r="I159" s="530"/>
      <c r="J159" s="530">
        <v>0</v>
      </c>
      <c r="K159" s="530"/>
      <c r="L159" s="531"/>
      <c r="M159" s="530">
        <v>38463</v>
      </c>
      <c r="N159" s="766">
        <v>378801</v>
      </c>
      <c r="O159" s="776">
        <v>102963</v>
      </c>
      <c r="P159" s="514">
        <v>77222</v>
      </c>
      <c r="Q159" s="514">
        <v>334628</v>
      </c>
      <c r="R159" s="514">
        <v>898513</v>
      </c>
      <c r="S159" s="514">
        <v>1413326</v>
      </c>
      <c r="T159" s="712">
        <v>2.7310513963796295</v>
      </c>
      <c r="U159" s="514"/>
      <c r="V159" s="520">
        <v>1413326</v>
      </c>
      <c r="W159" s="713">
        <v>53908.615762637848</v>
      </c>
      <c r="X159" s="713">
        <v>296.65399914881209</v>
      </c>
      <c r="Y159" s="713">
        <v>230420.00618315869</v>
      </c>
      <c r="Z159" s="713">
        <v>6.687445452272291</v>
      </c>
      <c r="AA159" s="713">
        <v>1347.9570361714784</v>
      </c>
      <c r="AB159" s="713">
        <v>808629.23643957207</v>
      </c>
      <c r="AC159" s="713">
        <v>3456300.0927473833</v>
      </c>
      <c r="AD159" s="713">
        <v>164.49886277224812</v>
      </c>
      <c r="AE159" s="713">
        <v>20219.355542572179</v>
      </c>
      <c r="AF159" s="543">
        <v>20219.355542572179</v>
      </c>
      <c r="AG159" s="776">
        <v>148990</v>
      </c>
      <c r="AH159" s="514">
        <v>111742</v>
      </c>
      <c r="AI159" s="514">
        <v>484217</v>
      </c>
      <c r="AJ159" s="514">
        <v>1458200</v>
      </c>
      <c r="AK159" s="514">
        <v>2203149</v>
      </c>
      <c r="AL159" s="712">
        <v>0.5588399279430224</v>
      </c>
      <c r="AM159" s="514"/>
      <c r="AN159" s="520">
        <v>2203149</v>
      </c>
      <c r="AO159" s="713">
        <v>87488.494236688828</v>
      </c>
      <c r="AP159" s="713">
        <v>481.4408847645837</v>
      </c>
      <c r="AQ159" s="713">
        <v>373949.48983695376</v>
      </c>
      <c r="AR159" s="713">
        <v>12.424526727776566</v>
      </c>
      <c r="AS159" s="713">
        <v>2187.6045155461793</v>
      </c>
      <c r="AT159" s="713">
        <v>1312327.4135503315</v>
      </c>
      <c r="AU159" s="713">
        <v>5609242.3475543112</v>
      </c>
      <c r="AV159" s="713">
        <v>278.37791515863273</v>
      </c>
      <c r="AW159" s="713">
        <v>32814.067733192707</v>
      </c>
      <c r="AX159" s="543">
        <v>32814.067733192707</v>
      </c>
      <c r="AY159" s="776">
        <v>113970</v>
      </c>
      <c r="AZ159" s="514">
        <v>85478</v>
      </c>
      <c r="BA159" s="514">
        <v>370404</v>
      </c>
      <c r="BB159" s="514">
        <v>384878</v>
      </c>
      <c r="BC159" s="514">
        <v>954730</v>
      </c>
      <c r="BD159" s="712">
        <v>-0.56665209661262128</v>
      </c>
      <c r="BE159" s="514"/>
      <c r="BF159" s="520">
        <v>954730</v>
      </c>
      <c r="BG159" s="713">
        <v>1353406.9658414479</v>
      </c>
      <c r="BH159" s="713">
        <v>814.13796349257632</v>
      </c>
      <c r="BI159" s="713">
        <v>0</v>
      </c>
      <c r="BJ159" s="713">
        <v>195.77287403264563</v>
      </c>
      <c r="BK159" s="713">
        <v>0</v>
      </c>
      <c r="BL159" s="713">
        <v>20301104.487621699</v>
      </c>
      <c r="BM159" s="713">
        <v>0</v>
      </c>
      <c r="BN159" s="713">
        <v>3406.7746333617583</v>
      </c>
      <c r="BO159" s="713">
        <v>0</v>
      </c>
      <c r="BP159" s="543">
        <v>0</v>
      </c>
      <c r="BQ159" s="776">
        <v>142463</v>
      </c>
      <c r="BR159" s="514">
        <v>106847</v>
      </c>
      <c r="BS159" s="514">
        <v>463005</v>
      </c>
      <c r="BT159" s="514">
        <v>481098</v>
      </c>
      <c r="BU159" s="514">
        <v>1193413</v>
      </c>
      <c r="BV159" s="712">
        <v>0.25000052370827353</v>
      </c>
      <c r="BW159" s="514"/>
      <c r="BX159" s="520">
        <v>1193413</v>
      </c>
      <c r="BY159" s="713">
        <v>1691758.7073184573</v>
      </c>
      <c r="BZ159" s="713">
        <v>1017.6724543757357</v>
      </c>
      <c r="CA159" s="713">
        <v>0</v>
      </c>
      <c r="CB159" s="713">
        <v>271.9629670858011</v>
      </c>
      <c r="CC159" s="713">
        <v>0</v>
      </c>
      <c r="CD159" s="713">
        <v>25376380.609776847</v>
      </c>
      <c r="CE159" s="713">
        <v>0</v>
      </c>
      <c r="CF159" s="713">
        <v>4362.2441872941226</v>
      </c>
      <c r="CG159" s="713">
        <v>0</v>
      </c>
      <c r="CH159" s="543">
        <v>0</v>
      </c>
    </row>
    <row r="160" spans="2:86" s="23" customFormat="1">
      <c r="B160" s="1502" t="s">
        <v>1876</v>
      </c>
      <c r="C160" s="1497"/>
      <c r="D160" s="518" t="s">
        <v>2049</v>
      </c>
      <c r="E160" s="711" t="s">
        <v>19</v>
      </c>
      <c r="F160" s="519" t="s">
        <v>15</v>
      </c>
      <c r="G160" s="519" t="s">
        <v>16</v>
      </c>
      <c r="H160" s="519" t="s">
        <v>22</v>
      </c>
      <c r="I160" s="530"/>
      <c r="J160" s="530">
        <v>0</v>
      </c>
      <c r="K160" s="530"/>
      <c r="L160" s="531"/>
      <c r="M160" s="530">
        <v>704</v>
      </c>
      <c r="N160" s="766">
        <v>4951</v>
      </c>
      <c r="O160" s="776">
        <v>16801</v>
      </c>
      <c r="P160" s="514">
        <v>0</v>
      </c>
      <c r="Q160" s="514">
        <v>0</v>
      </c>
      <c r="R160" s="514">
        <v>0</v>
      </c>
      <c r="S160" s="514">
        <v>16801</v>
      </c>
      <c r="T160" s="712">
        <v>2.393455867501515</v>
      </c>
      <c r="U160" s="514"/>
      <c r="V160" s="520">
        <v>16801</v>
      </c>
      <c r="W160" s="713">
        <v>0</v>
      </c>
      <c r="X160" s="713">
        <v>0</v>
      </c>
      <c r="Y160" s="713">
        <v>0</v>
      </c>
      <c r="Z160" s="713">
        <v>0</v>
      </c>
      <c r="AA160" s="713">
        <v>0</v>
      </c>
      <c r="AB160" s="713">
        <v>0</v>
      </c>
      <c r="AC160" s="713">
        <v>0</v>
      </c>
      <c r="AD160" s="713">
        <v>0</v>
      </c>
      <c r="AE160" s="713">
        <v>0</v>
      </c>
      <c r="AF160" s="543">
        <v>0</v>
      </c>
      <c r="AG160" s="776">
        <v>17305</v>
      </c>
      <c r="AH160" s="514">
        <v>0</v>
      </c>
      <c r="AI160" s="514">
        <v>0</v>
      </c>
      <c r="AJ160" s="514">
        <v>0</v>
      </c>
      <c r="AK160" s="514">
        <v>17305</v>
      </c>
      <c r="AL160" s="712">
        <v>2.9998214392000476E-2</v>
      </c>
      <c r="AM160" s="514"/>
      <c r="AN160" s="520">
        <v>17305</v>
      </c>
      <c r="AO160" s="713">
        <v>0</v>
      </c>
      <c r="AP160" s="713">
        <v>0</v>
      </c>
      <c r="AQ160" s="713">
        <v>0</v>
      </c>
      <c r="AR160" s="713">
        <v>0</v>
      </c>
      <c r="AS160" s="713">
        <v>0</v>
      </c>
      <c r="AT160" s="713">
        <v>0</v>
      </c>
      <c r="AU160" s="713">
        <v>0</v>
      </c>
      <c r="AV160" s="713">
        <v>0</v>
      </c>
      <c r="AW160" s="713">
        <v>0</v>
      </c>
      <c r="AX160" s="543">
        <v>0</v>
      </c>
      <c r="AY160" s="776">
        <v>17825</v>
      </c>
      <c r="AZ160" s="514">
        <v>0</v>
      </c>
      <c r="BA160" s="514">
        <v>0</v>
      </c>
      <c r="BB160" s="514">
        <v>0</v>
      </c>
      <c r="BC160" s="514">
        <v>17825</v>
      </c>
      <c r="BD160" s="712">
        <v>3.0049118751805836E-2</v>
      </c>
      <c r="BE160" s="514"/>
      <c r="BF160" s="520">
        <v>17825</v>
      </c>
      <c r="BG160" s="713">
        <v>0</v>
      </c>
      <c r="BH160" s="713">
        <v>0</v>
      </c>
      <c r="BI160" s="713">
        <v>0</v>
      </c>
      <c r="BJ160" s="713">
        <v>0</v>
      </c>
      <c r="BK160" s="713">
        <v>0</v>
      </c>
      <c r="BL160" s="713">
        <v>0</v>
      </c>
      <c r="BM160" s="713">
        <v>0</v>
      </c>
      <c r="BN160" s="713">
        <v>0</v>
      </c>
      <c r="BO160" s="713">
        <v>0</v>
      </c>
      <c r="BP160" s="543">
        <v>0</v>
      </c>
      <c r="BQ160" s="776">
        <v>18360</v>
      </c>
      <c r="BR160" s="514">
        <v>0</v>
      </c>
      <c r="BS160" s="514">
        <v>0</v>
      </c>
      <c r="BT160" s="514">
        <v>0</v>
      </c>
      <c r="BU160" s="514">
        <v>18360</v>
      </c>
      <c r="BV160" s="712">
        <v>3.0014025245441795E-2</v>
      </c>
      <c r="BW160" s="514"/>
      <c r="BX160" s="520">
        <v>18360</v>
      </c>
      <c r="BY160" s="713">
        <v>0</v>
      </c>
      <c r="BZ160" s="713">
        <v>0</v>
      </c>
      <c r="CA160" s="713">
        <v>0</v>
      </c>
      <c r="CB160" s="713">
        <v>0</v>
      </c>
      <c r="CC160" s="713">
        <v>0</v>
      </c>
      <c r="CD160" s="713">
        <v>0</v>
      </c>
      <c r="CE160" s="713">
        <v>0</v>
      </c>
      <c r="CF160" s="713">
        <v>0</v>
      </c>
      <c r="CG160" s="713">
        <v>0</v>
      </c>
      <c r="CH160" s="543">
        <v>0</v>
      </c>
    </row>
    <row r="161" spans="1:86" s="23" customFormat="1">
      <c r="B161" s="1502" t="s">
        <v>1877</v>
      </c>
      <c r="C161" s="1497"/>
      <c r="D161" s="518" t="s">
        <v>2050</v>
      </c>
      <c r="E161" s="711" t="s">
        <v>19</v>
      </c>
      <c r="F161" s="519" t="s">
        <v>23</v>
      </c>
      <c r="G161" s="519" t="s">
        <v>16</v>
      </c>
      <c r="H161" s="519" t="s">
        <v>22</v>
      </c>
      <c r="I161" s="530"/>
      <c r="J161" s="530">
        <v>0</v>
      </c>
      <c r="K161" s="530"/>
      <c r="L161" s="531"/>
      <c r="M161" s="530">
        <v>70353</v>
      </c>
      <c r="N161" s="766">
        <v>614995</v>
      </c>
      <c r="O161" s="776">
        <v>129515</v>
      </c>
      <c r="P161" s="514">
        <v>107930</v>
      </c>
      <c r="Q161" s="514">
        <v>482085</v>
      </c>
      <c r="R161" s="514">
        <v>772007</v>
      </c>
      <c r="S161" s="514">
        <v>1491537</v>
      </c>
      <c r="T161" s="712">
        <v>1.42528313238319</v>
      </c>
      <c r="U161" s="514"/>
      <c r="V161" s="520">
        <v>1491537</v>
      </c>
      <c r="W161" s="713">
        <v>3879656.9324793699</v>
      </c>
      <c r="X161" s="713">
        <v>997.15977197241727</v>
      </c>
      <c r="Y161" s="713">
        <v>0</v>
      </c>
      <c r="Z161" s="713">
        <v>427.26730360639164</v>
      </c>
      <c r="AA161" s="713">
        <v>0</v>
      </c>
      <c r="AB161" s="713">
        <v>58194853.98719056</v>
      </c>
      <c r="AC161" s="713">
        <v>0</v>
      </c>
      <c r="AD161" s="713">
        <v>8904.2585516249583</v>
      </c>
      <c r="AE161" s="713">
        <v>0</v>
      </c>
      <c r="AF161" s="543">
        <v>0</v>
      </c>
      <c r="AG161" s="776">
        <v>123347</v>
      </c>
      <c r="AH161" s="514">
        <v>102790</v>
      </c>
      <c r="AI161" s="514">
        <v>459126</v>
      </c>
      <c r="AJ161" s="514">
        <v>786692</v>
      </c>
      <c r="AK161" s="514">
        <v>1471955</v>
      </c>
      <c r="AL161" s="712">
        <v>-1.312873901217335E-2</v>
      </c>
      <c r="AM161" s="514"/>
      <c r="AN161" s="520">
        <v>1471955</v>
      </c>
      <c r="AO161" s="713">
        <v>3953454.903704192</v>
      </c>
      <c r="AP161" s="713">
        <v>1016.1275233558733</v>
      </c>
      <c r="AQ161" s="713">
        <v>0</v>
      </c>
      <c r="AR161" s="713">
        <v>526.02555633616976</v>
      </c>
      <c r="AS161" s="713">
        <v>0</v>
      </c>
      <c r="AT161" s="713">
        <v>59301823.555562846</v>
      </c>
      <c r="AU161" s="713">
        <v>0</v>
      </c>
      <c r="AV161" s="713">
        <v>9387.4660642055751</v>
      </c>
      <c r="AW161" s="713">
        <v>0</v>
      </c>
      <c r="AX161" s="543">
        <v>0</v>
      </c>
      <c r="AY161" s="776">
        <v>92413</v>
      </c>
      <c r="AZ161" s="514">
        <v>77011</v>
      </c>
      <c r="BA161" s="514">
        <v>343982</v>
      </c>
      <c r="BB161" s="514">
        <v>616930</v>
      </c>
      <c r="BC161" s="514">
        <v>1130336</v>
      </c>
      <c r="BD161" s="712">
        <v>-0.23208521999653522</v>
      </c>
      <c r="BE161" s="514"/>
      <c r="BF161" s="520">
        <v>1130336</v>
      </c>
      <c r="BG161" s="713">
        <v>2945312.6588992123</v>
      </c>
      <c r="BH161" s="713">
        <v>757.01211495252198</v>
      </c>
      <c r="BI161" s="713">
        <v>0</v>
      </c>
      <c r="BJ161" s="713">
        <v>419.02010207940708</v>
      </c>
      <c r="BK161" s="713">
        <v>0</v>
      </c>
      <c r="BL161" s="713">
        <v>44179689.883488193</v>
      </c>
      <c r="BM161" s="713">
        <v>0</v>
      </c>
      <c r="BN161" s="713">
        <v>7175.5772939381868</v>
      </c>
      <c r="BO161" s="713">
        <v>0</v>
      </c>
      <c r="BP161" s="543">
        <v>0</v>
      </c>
      <c r="BQ161" s="776">
        <v>69684</v>
      </c>
      <c r="BR161" s="514">
        <v>58070</v>
      </c>
      <c r="BS161" s="514">
        <v>259378</v>
      </c>
      <c r="BT161" s="514">
        <v>465192</v>
      </c>
      <c r="BU161" s="514">
        <v>852324</v>
      </c>
      <c r="BV161" s="712">
        <v>-0.245955185006936</v>
      </c>
      <c r="BW161" s="514"/>
      <c r="BX161" s="520">
        <v>852324</v>
      </c>
      <c r="BY161" s="713">
        <v>2220895.5349083859</v>
      </c>
      <c r="BZ161" s="713">
        <v>570.8204936717226</v>
      </c>
      <c r="CA161" s="713">
        <v>0</v>
      </c>
      <c r="CB161" s="713">
        <v>349.00262420194809</v>
      </c>
      <c r="CC161" s="713">
        <v>0</v>
      </c>
      <c r="CD161" s="713">
        <v>33313433.023625746</v>
      </c>
      <c r="CE161" s="713">
        <v>0</v>
      </c>
      <c r="CF161" s="713">
        <v>5539.2731739505898</v>
      </c>
      <c r="CG161" s="713">
        <v>0</v>
      </c>
      <c r="CH161" s="543">
        <v>0</v>
      </c>
    </row>
    <row r="162" spans="1:86" s="23" customFormat="1">
      <c r="B162" s="1502" t="s">
        <v>1878</v>
      </c>
      <c r="C162" s="1497"/>
      <c r="D162" s="518" t="s">
        <v>2051</v>
      </c>
      <c r="E162" s="711" t="s">
        <v>19</v>
      </c>
      <c r="F162" s="519" t="s">
        <v>15</v>
      </c>
      <c r="G162" s="519" t="s">
        <v>16</v>
      </c>
      <c r="H162" s="519" t="s">
        <v>22</v>
      </c>
      <c r="I162" s="530"/>
      <c r="J162" s="530">
        <v>87734</v>
      </c>
      <c r="K162" s="530"/>
      <c r="L162" s="531"/>
      <c r="M162" s="530">
        <v>1288</v>
      </c>
      <c r="N162" s="766">
        <v>8039</v>
      </c>
      <c r="O162" s="776">
        <v>16801</v>
      </c>
      <c r="P162" s="514">
        <v>0</v>
      </c>
      <c r="Q162" s="514">
        <v>0</v>
      </c>
      <c r="R162" s="514">
        <v>0</v>
      </c>
      <c r="S162" s="514">
        <v>16801</v>
      </c>
      <c r="T162" s="712">
        <v>1.0899365592735415</v>
      </c>
      <c r="U162" s="514"/>
      <c r="V162" s="520">
        <v>16801</v>
      </c>
      <c r="W162" s="713">
        <v>0</v>
      </c>
      <c r="X162" s="713">
        <v>0</v>
      </c>
      <c r="Y162" s="713">
        <v>0</v>
      </c>
      <c r="Z162" s="713">
        <v>0</v>
      </c>
      <c r="AA162" s="713">
        <v>0</v>
      </c>
      <c r="AB162" s="713">
        <v>0</v>
      </c>
      <c r="AC162" s="713">
        <v>0</v>
      </c>
      <c r="AD162" s="713">
        <v>0</v>
      </c>
      <c r="AE162" s="713">
        <v>0</v>
      </c>
      <c r="AF162" s="543">
        <v>0</v>
      </c>
      <c r="AG162" s="776">
        <v>17305</v>
      </c>
      <c r="AH162" s="514">
        <v>0</v>
      </c>
      <c r="AI162" s="514">
        <v>0</v>
      </c>
      <c r="AJ162" s="514">
        <v>0</v>
      </c>
      <c r="AK162" s="514">
        <v>17305</v>
      </c>
      <c r="AL162" s="712">
        <v>2.9998214392000476E-2</v>
      </c>
      <c r="AM162" s="514"/>
      <c r="AN162" s="520">
        <v>17305</v>
      </c>
      <c r="AO162" s="713">
        <v>0</v>
      </c>
      <c r="AP162" s="713">
        <v>0</v>
      </c>
      <c r="AQ162" s="713">
        <v>0</v>
      </c>
      <c r="AR162" s="713">
        <v>0</v>
      </c>
      <c r="AS162" s="713">
        <v>0</v>
      </c>
      <c r="AT162" s="713">
        <v>0</v>
      </c>
      <c r="AU162" s="713">
        <v>0</v>
      </c>
      <c r="AV162" s="713">
        <v>0</v>
      </c>
      <c r="AW162" s="713">
        <v>0</v>
      </c>
      <c r="AX162" s="543">
        <v>0</v>
      </c>
      <c r="AY162" s="776">
        <v>17825</v>
      </c>
      <c r="AZ162" s="514">
        <v>0</v>
      </c>
      <c r="BA162" s="514">
        <v>0</v>
      </c>
      <c r="BB162" s="514">
        <v>0</v>
      </c>
      <c r="BC162" s="514">
        <v>17825</v>
      </c>
      <c r="BD162" s="712">
        <v>3.0049118751805836E-2</v>
      </c>
      <c r="BE162" s="514"/>
      <c r="BF162" s="520">
        <v>17825</v>
      </c>
      <c r="BG162" s="713">
        <v>0</v>
      </c>
      <c r="BH162" s="713">
        <v>0</v>
      </c>
      <c r="BI162" s="713">
        <v>0</v>
      </c>
      <c r="BJ162" s="713">
        <v>0</v>
      </c>
      <c r="BK162" s="713">
        <v>0</v>
      </c>
      <c r="BL162" s="713">
        <v>0</v>
      </c>
      <c r="BM162" s="713">
        <v>0</v>
      </c>
      <c r="BN162" s="713">
        <v>0</v>
      </c>
      <c r="BO162" s="713">
        <v>0</v>
      </c>
      <c r="BP162" s="543">
        <v>0</v>
      </c>
      <c r="BQ162" s="776">
        <v>18360</v>
      </c>
      <c r="BR162" s="514">
        <v>0</v>
      </c>
      <c r="BS162" s="514">
        <v>0</v>
      </c>
      <c r="BT162" s="514">
        <v>0</v>
      </c>
      <c r="BU162" s="514">
        <v>18360</v>
      </c>
      <c r="BV162" s="712">
        <v>3.0014025245441795E-2</v>
      </c>
      <c r="BW162" s="514"/>
      <c r="BX162" s="520">
        <v>18360</v>
      </c>
      <c r="BY162" s="713">
        <v>0</v>
      </c>
      <c r="BZ162" s="713">
        <v>0</v>
      </c>
      <c r="CA162" s="713">
        <v>0</v>
      </c>
      <c r="CB162" s="713">
        <v>0</v>
      </c>
      <c r="CC162" s="713">
        <v>0</v>
      </c>
      <c r="CD162" s="713">
        <v>0</v>
      </c>
      <c r="CE162" s="713">
        <v>0</v>
      </c>
      <c r="CF162" s="713">
        <v>0</v>
      </c>
      <c r="CG162" s="713">
        <v>0</v>
      </c>
      <c r="CH162" s="543">
        <v>0</v>
      </c>
    </row>
    <row r="163" spans="1:86" s="23" customFormat="1">
      <c r="B163" s="1502" t="s">
        <v>1879</v>
      </c>
      <c r="C163" s="1497"/>
      <c r="D163" s="518" t="s">
        <v>2052</v>
      </c>
      <c r="E163" s="711" t="s">
        <v>19</v>
      </c>
      <c r="F163" s="519" t="s">
        <v>23</v>
      </c>
      <c r="G163" s="519" t="s">
        <v>16</v>
      </c>
      <c r="H163" s="519" t="s">
        <v>22</v>
      </c>
      <c r="I163" s="532"/>
      <c r="J163" s="530">
        <v>0</v>
      </c>
      <c r="K163" s="532"/>
      <c r="L163" s="531"/>
      <c r="M163" s="530">
        <v>1297933</v>
      </c>
      <c r="N163" s="766">
        <v>2710573</v>
      </c>
      <c r="O163" s="776">
        <v>146108</v>
      </c>
      <c r="P163" s="514">
        <v>121757</v>
      </c>
      <c r="Q163" s="514">
        <v>949703</v>
      </c>
      <c r="R163" s="514">
        <v>2250185</v>
      </c>
      <c r="S163" s="514">
        <v>3467753</v>
      </c>
      <c r="T163" s="712">
        <v>0.27934314995390275</v>
      </c>
      <c r="U163" s="514"/>
      <c r="V163" s="520">
        <v>3467753</v>
      </c>
      <c r="W163" s="713">
        <v>3278881.1177352271</v>
      </c>
      <c r="X163" s="713">
        <v>-42.688171405520684</v>
      </c>
      <c r="Y163" s="713">
        <v>154410.74153739447</v>
      </c>
      <c r="Z163" s="713">
        <v>-524.15734882254128</v>
      </c>
      <c r="AA163" s="713">
        <v>2021.5279816723378</v>
      </c>
      <c r="AB163" s="713">
        <v>38425591.211975493</v>
      </c>
      <c r="AC163" s="713">
        <v>2779393.3476730981</v>
      </c>
      <c r="AD163" s="713">
        <v>-9641.5083200587196</v>
      </c>
      <c r="AE163" s="713">
        <v>31305.474037206011</v>
      </c>
      <c r="AF163" s="543">
        <v>31305.474037206011</v>
      </c>
      <c r="AG163" s="776">
        <v>145387</v>
      </c>
      <c r="AH163" s="514">
        <v>121156</v>
      </c>
      <c r="AI163" s="514">
        <v>945013</v>
      </c>
      <c r="AJ163" s="514">
        <v>2237413</v>
      </c>
      <c r="AK163" s="514">
        <v>3448969</v>
      </c>
      <c r="AL163" s="712">
        <v>-5.416764112092182E-3</v>
      </c>
      <c r="AM163" s="514"/>
      <c r="AN163" s="520">
        <v>3448969</v>
      </c>
      <c r="AO163" s="713">
        <v>3062574.2530078655</v>
      </c>
      <c r="AP163" s="713">
        <v>-51.322625017323979</v>
      </c>
      <c r="AQ163" s="713">
        <v>171060.13871001158</v>
      </c>
      <c r="AR163" s="713">
        <v>-566.46695537175412</v>
      </c>
      <c r="AS163" s="713">
        <v>2118.9269551321527</v>
      </c>
      <c r="AT163" s="713">
        <v>34532067.6468831</v>
      </c>
      <c r="AU163" s="713">
        <v>3079082.4967802092</v>
      </c>
      <c r="AV163" s="713">
        <v>-10882.203300411255</v>
      </c>
      <c r="AW163" s="713">
        <v>33058.655559482657</v>
      </c>
      <c r="AX163" s="543">
        <v>33058.655559482657</v>
      </c>
      <c r="AY163" s="776">
        <v>143798</v>
      </c>
      <c r="AZ163" s="514">
        <v>119832</v>
      </c>
      <c r="BA163" s="514">
        <v>934686</v>
      </c>
      <c r="BB163" s="514">
        <v>2237213</v>
      </c>
      <c r="BC163" s="514">
        <v>3435529</v>
      </c>
      <c r="BD163" s="712">
        <v>-3.896816700874957E-3</v>
      </c>
      <c r="BE163" s="514"/>
      <c r="BF163" s="520">
        <v>3435529</v>
      </c>
      <c r="BG163" s="713">
        <v>3062448.1722007734</v>
      </c>
      <c r="BH163" s="713">
        <v>-51.322625017323922</v>
      </c>
      <c r="BI163" s="713">
        <v>171060.13871001152</v>
      </c>
      <c r="BJ163" s="713">
        <v>-621.87390406743657</v>
      </c>
      <c r="BK163" s="713">
        <v>2118.8975345651925</v>
      </c>
      <c r="BL163" s="713">
        <v>34530554.677197874</v>
      </c>
      <c r="BM163" s="713">
        <v>3079082.4967802097</v>
      </c>
      <c r="BN163" s="713">
        <v>-11087.511274668848</v>
      </c>
      <c r="BO163" s="713">
        <v>33058.302512679104</v>
      </c>
      <c r="BP163" s="543">
        <v>33058.302512679104</v>
      </c>
      <c r="BQ163" s="776">
        <v>142892</v>
      </c>
      <c r="BR163" s="514">
        <v>119077</v>
      </c>
      <c r="BS163" s="514">
        <v>928797</v>
      </c>
      <c r="BT163" s="514">
        <v>2186664</v>
      </c>
      <c r="BU163" s="514">
        <v>3377430</v>
      </c>
      <c r="BV163" s="712">
        <v>-1.6911223861012379E-2</v>
      </c>
      <c r="BW163" s="514"/>
      <c r="BX163" s="520">
        <v>3377430</v>
      </c>
      <c r="BY163" s="713">
        <v>2954294.7398370923</v>
      </c>
      <c r="BZ163" s="713">
        <v>-55.639718835538609</v>
      </c>
      <c r="CA163" s="713">
        <v>179384.83729632053</v>
      </c>
      <c r="CB163" s="713">
        <v>-651.92234253934782</v>
      </c>
      <c r="CC163" s="713">
        <v>2167.5970212950961</v>
      </c>
      <c r="CD163" s="713">
        <v>32583792.894651655</v>
      </c>
      <c r="CE163" s="713">
        <v>3228927.0713337678</v>
      </c>
      <c r="CF163" s="713">
        <v>-11805.685779656851</v>
      </c>
      <c r="CG163" s="713">
        <v>33934.893273817375</v>
      </c>
      <c r="CH163" s="543">
        <v>33934.893273817375</v>
      </c>
    </row>
    <row r="164" spans="1:86" s="23" customFormat="1">
      <c r="B164" s="1502" t="s">
        <v>1880</v>
      </c>
      <c r="C164" s="1497"/>
      <c r="D164" s="518" t="s">
        <v>2053</v>
      </c>
      <c r="E164" s="711" t="s">
        <v>19</v>
      </c>
      <c r="F164" s="519" t="s">
        <v>15</v>
      </c>
      <c r="G164" s="519" t="s">
        <v>16</v>
      </c>
      <c r="H164" s="519" t="s">
        <v>22</v>
      </c>
      <c r="I164" s="532"/>
      <c r="J164" s="530">
        <v>16998</v>
      </c>
      <c r="K164" s="532"/>
      <c r="L164" s="531"/>
      <c r="M164" s="530">
        <v>23758</v>
      </c>
      <c r="N164" s="766">
        <v>35430</v>
      </c>
      <c r="O164" s="776">
        <v>16801</v>
      </c>
      <c r="P164" s="514">
        <v>0</v>
      </c>
      <c r="Q164" s="514">
        <v>0</v>
      </c>
      <c r="R164" s="514">
        <v>0</v>
      </c>
      <c r="S164" s="514">
        <v>16801</v>
      </c>
      <c r="T164" s="712">
        <v>-0.52579734688117419</v>
      </c>
      <c r="U164" s="514"/>
      <c r="V164" s="520">
        <v>16801</v>
      </c>
      <c r="W164" s="713">
        <v>0</v>
      </c>
      <c r="X164" s="713">
        <v>0</v>
      </c>
      <c r="Y164" s="713">
        <v>0</v>
      </c>
      <c r="Z164" s="713">
        <v>0</v>
      </c>
      <c r="AA164" s="713">
        <v>0</v>
      </c>
      <c r="AB164" s="713">
        <v>0</v>
      </c>
      <c r="AC164" s="713">
        <v>0</v>
      </c>
      <c r="AD164" s="713">
        <v>0</v>
      </c>
      <c r="AE164" s="713">
        <v>0</v>
      </c>
      <c r="AF164" s="543">
        <v>0</v>
      </c>
      <c r="AG164" s="776">
        <v>17305</v>
      </c>
      <c r="AH164" s="514">
        <v>0</v>
      </c>
      <c r="AI164" s="514">
        <v>0</v>
      </c>
      <c r="AJ164" s="514">
        <v>0</v>
      </c>
      <c r="AK164" s="514">
        <v>17305</v>
      </c>
      <c r="AL164" s="712">
        <v>2.9998214392000476E-2</v>
      </c>
      <c r="AM164" s="514"/>
      <c r="AN164" s="520">
        <v>17305</v>
      </c>
      <c r="AO164" s="713">
        <v>0</v>
      </c>
      <c r="AP164" s="713">
        <v>0</v>
      </c>
      <c r="AQ164" s="713">
        <v>0</v>
      </c>
      <c r="AR164" s="713">
        <v>0</v>
      </c>
      <c r="AS164" s="713">
        <v>0</v>
      </c>
      <c r="AT164" s="713">
        <v>0</v>
      </c>
      <c r="AU164" s="713">
        <v>0</v>
      </c>
      <c r="AV164" s="713">
        <v>0</v>
      </c>
      <c r="AW164" s="713">
        <v>0</v>
      </c>
      <c r="AX164" s="543">
        <v>0</v>
      </c>
      <c r="AY164" s="776">
        <v>17825</v>
      </c>
      <c r="AZ164" s="514">
        <v>0</v>
      </c>
      <c r="BA164" s="514">
        <v>0</v>
      </c>
      <c r="BB164" s="514">
        <v>0</v>
      </c>
      <c r="BC164" s="514">
        <v>17825</v>
      </c>
      <c r="BD164" s="712">
        <v>3.0049118751805836E-2</v>
      </c>
      <c r="BE164" s="514"/>
      <c r="BF164" s="520">
        <v>17825</v>
      </c>
      <c r="BG164" s="713">
        <v>0</v>
      </c>
      <c r="BH164" s="713">
        <v>0</v>
      </c>
      <c r="BI164" s="713">
        <v>0</v>
      </c>
      <c r="BJ164" s="713">
        <v>0</v>
      </c>
      <c r="BK164" s="713">
        <v>0</v>
      </c>
      <c r="BL164" s="713">
        <v>0</v>
      </c>
      <c r="BM164" s="713">
        <v>0</v>
      </c>
      <c r="BN164" s="713">
        <v>0</v>
      </c>
      <c r="BO164" s="713">
        <v>0</v>
      </c>
      <c r="BP164" s="543">
        <v>0</v>
      </c>
      <c r="BQ164" s="776">
        <v>18360</v>
      </c>
      <c r="BR164" s="514">
        <v>0</v>
      </c>
      <c r="BS164" s="514">
        <v>0</v>
      </c>
      <c r="BT164" s="514">
        <v>0</v>
      </c>
      <c r="BU164" s="514">
        <v>18360</v>
      </c>
      <c r="BV164" s="712">
        <v>3.0014025245441795E-2</v>
      </c>
      <c r="BW164" s="514"/>
      <c r="BX164" s="520">
        <v>18360</v>
      </c>
      <c r="BY164" s="713">
        <v>0</v>
      </c>
      <c r="BZ164" s="713">
        <v>0</v>
      </c>
      <c r="CA164" s="713">
        <v>0</v>
      </c>
      <c r="CB164" s="713">
        <v>0</v>
      </c>
      <c r="CC164" s="713">
        <v>0</v>
      </c>
      <c r="CD164" s="713">
        <v>0</v>
      </c>
      <c r="CE164" s="713">
        <v>0</v>
      </c>
      <c r="CF164" s="713">
        <v>0</v>
      </c>
      <c r="CG164" s="713">
        <v>0</v>
      </c>
      <c r="CH164" s="543">
        <v>0</v>
      </c>
    </row>
    <row r="165" spans="1:86" s="23" customFormat="1">
      <c r="B165" s="1502" t="s">
        <v>1881</v>
      </c>
      <c r="C165" s="1497"/>
      <c r="D165" s="518" t="s">
        <v>2054</v>
      </c>
      <c r="E165" s="711" t="s">
        <v>19</v>
      </c>
      <c r="F165" s="519" t="s">
        <v>23</v>
      </c>
      <c r="G165" s="519" t="s">
        <v>16</v>
      </c>
      <c r="H165" s="519" t="s">
        <v>22</v>
      </c>
      <c r="I165" s="532"/>
      <c r="J165" s="530">
        <v>1697674</v>
      </c>
      <c r="K165" s="532"/>
      <c r="L165" s="531"/>
      <c r="M165" s="530">
        <v>608186</v>
      </c>
      <c r="N165" s="766">
        <v>816610</v>
      </c>
      <c r="O165" s="776">
        <v>57168</v>
      </c>
      <c r="P165" s="514">
        <v>49546</v>
      </c>
      <c r="Q165" s="514">
        <v>274408</v>
      </c>
      <c r="R165" s="514">
        <v>611130</v>
      </c>
      <c r="S165" s="514">
        <v>992252</v>
      </c>
      <c r="T165" s="712">
        <v>0.21508676112220032</v>
      </c>
      <c r="U165" s="514"/>
      <c r="V165" s="520">
        <v>992252</v>
      </c>
      <c r="W165" s="713">
        <v>6326607.115578223</v>
      </c>
      <c r="X165" s="713">
        <v>10.159249727526337</v>
      </c>
      <c r="Y165" s="713">
        <v>0</v>
      </c>
      <c r="Z165" s="713">
        <v>-127.33225042504547</v>
      </c>
      <c r="AA165" s="713">
        <v>0</v>
      </c>
      <c r="AB165" s="713">
        <v>92372262.928613827</v>
      </c>
      <c r="AC165" s="713">
        <v>0</v>
      </c>
      <c r="AD165" s="713">
        <v>-2110.1176379255921</v>
      </c>
      <c r="AE165" s="713">
        <v>0</v>
      </c>
      <c r="AF165" s="543">
        <v>0</v>
      </c>
      <c r="AG165" s="776">
        <v>57486</v>
      </c>
      <c r="AH165" s="514">
        <v>49821</v>
      </c>
      <c r="AI165" s="514">
        <v>275933</v>
      </c>
      <c r="AJ165" s="514">
        <v>629236</v>
      </c>
      <c r="AK165" s="514">
        <v>1012476</v>
      </c>
      <c r="AL165" s="712">
        <v>2.0381919109258535E-2</v>
      </c>
      <c r="AM165" s="514"/>
      <c r="AN165" s="520">
        <v>1012476</v>
      </c>
      <c r="AO165" s="713">
        <v>6325480.6827669432</v>
      </c>
      <c r="AP165" s="713">
        <v>10.499564376557778</v>
      </c>
      <c r="AQ165" s="713">
        <v>0</v>
      </c>
      <c r="AR165" s="713">
        <v>-132.98437245378321</v>
      </c>
      <c r="AS165" s="713">
        <v>0</v>
      </c>
      <c r="AT165" s="713">
        <v>92351987.138011038</v>
      </c>
      <c r="AU165" s="713">
        <v>0</v>
      </c>
      <c r="AV165" s="713">
        <v>-2170.1870119629548</v>
      </c>
      <c r="AW165" s="713">
        <v>0</v>
      </c>
      <c r="AX165" s="543">
        <v>0</v>
      </c>
      <c r="AY165" s="776">
        <v>57283</v>
      </c>
      <c r="AZ165" s="514">
        <v>49645</v>
      </c>
      <c r="BA165" s="514">
        <v>274956</v>
      </c>
      <c r="BB165" s="514">
        <v>613734</v>
      </c>
      <c r="BC165" s="514">
        <v>995618</v>
      </c>
      <c r="BD165" s="712">
        <v>-1.6650271216305374E-2</v>
      </c>
      <c r="BE165" s="514"/>
      <c r="BF165" s="520">
        <v>995618</v>
      </c>
      <c r="BG165" s="713">
        <v>6325458.4288996002</v>
      </c>
      <c r="BH165" s="713">
        <v>9.7009765333091718</v>
      </c>
      <c r="BI165" s="713">
        <v>0</v>
      </c>
      <c r="BJ165" s="713">
        <v>-139.44711535619334</v>
      </c>
      <c r="BK165" s="713">
        <v>0</v>
      </c>
      <c r="BL165" s="713">
        <v>92351586.568398803</v>
      </c>
      <c r="BM165" s="713">
        <v>0</v>
      </c>
      <c r="BN165" s="713">
        <v>-2222.972316192122</v>
      </c>
      <c r="BO165" s="713">
        <v>0</v>
      </c>
      <c r="BP165" s="543">
        <v>0</v>
      </c>
      <c r="BQ165" s="776">
        <v>55257</v>
      </c>
      <c r="BR165" s="514">
        <v>47890</v>
      </c>
      <c r="BS165" s="514">
        <v>265235</v>
      </c>
      <c r="BT165" s="514">
        <v>705010</v>
      </c>
      <c r="BU165" s="514">
        <v>1073392</v>
      </c>
      <c r="BV165" s="712">
        <v>7.8116305651364279E-2</v>
      </c>
      <c r="BW165" s="514"/>
      <c r="BX165" s="520">
        <v>1073392</v>
      </c>
      <c r="BY165" s="713">
        <v>6326357.7432234129</v>
      </c>
      <c r="BZ165" s="713">
        <v>14.798002450022492</v>
      </c>
      <c r="CA165" s="713">
        <v>0</v>
      </c>
      <c r="CB165" s="713">
        <v>-140.95719592571524</v>
      </c>
      <c r="CC165" s="713">
        <v>0</v>
      </c>
      <c r="CD165" s="713">
        <v>92367774.226227447</v>
      </c>
      <c r="CE165" s="713">
        <v>0</v>
      </c>
      <c r="CF165" s="713">
        <v>-2268.3186278122585</v>
      </c>
      <c r="CG165" s="713">
        <v>0</v>
      </c>
      <c r="CH165" s="543">
        <v>0</v>
      </c>
    </row>
    <row r="166" spans="1:86" s="23" customFormat="1">
      <c r="B166" s="1502" t="s">
        <v>1882</v>
      </c>
      <c r="C166" s="1497"/>
      <c r="D166" s="518" t="s">
        <v>2055</v>
      </c>
      <c r="E166" s="711" t="s">
        <v>19</v>
      </c>
      <c r="F166" s="519" t="s">
        <v>15</v>
      </c>
      <c r="G166" s="519" t="s">
        <v>16</v>
      </c>
      <c r="H166" s="519" t="s">
        <v>22</v>
      </c>
      <c r="I166" s="530"/>
      <c r="J166" s="530">
        <v>0</v>
      </c>
      <c r="K166" s="530"/>
      <c r="L166" s="531"/>
      <c r="M166" s="530">
        <v>11132</v>
      </c>
      <c r="N166" s="766">
        <v>10674</v>
      </c>
      <c r="O166" s="776">
        <v>16801</v>
      </c>
      <c r="P166" s="514">
        <v>0</v>
      </c>
      <c r="Q166" s="514">
        <v>0</v>
      </c>
      <c r="R166" s="514">
        <v>0</v>
      </c>
      <c r="S166" s="514">
        <v>16801</v>
      </c>
      <c r="T166" s="712">
        <v>0.57401161701330339</v>
      </c>
      <c r="U166" s="514"/>
      <c r="V166" s="520">
        <v>16801</v>
      </c>
      <c r="W166" s="713">
        <v>0</v>
      </c>
      <c r="X166" s="713">
        <v>0</v>
      </c>
      <c r="Y166" s="713">
        <v>0</v>
      </c>
      <c r="Z166" s="713">
        <v>0</v>
      </c>
      <c r="AA166" s="713">
        <v>0</v>
      </c>
      <c r="AB166" s="713">
        <v>0</v>
      </c>
      <c r="AC166" s="713">
        <v>0</v>
      </c>
      <c r="AD166" s="713">
        <v>0</v>
      </c>
      <c r="AE166" s="713">
        <v>0</v>
      </c>
      <c r="AF166" s="543">
        <v>0</v>
      </c>
      <c r="AG166" s="776">
        <v>17305</v>
      </c>
      <c r="AH166" s="514">
        <v>0</v>
      </c>
      <c r="AI166" s="514">
        <v>0</v>
      </c>
      <c r="AJ166" s="514">
        <v>0</v>
      </c>
      <c r="AK166" s="514">
        <v>17305</v>
      </c>
      <c r="AL166" s="712">
        <v>2.9998214392000476E-2</v>
      </c>
      <c r="AM166" s="514"/>
      <c r="AN166" s="520">
        <v>17305</v>
      </c>
      <c r="AO166" s="713">
        <v>0</v>
      </c>
      <c r="AP166" s="713">
        <v>0</v>
      </c>
      <c r="AQ166" s="713">
        <v>0</v>
      </c>
      <c r="AR166" s="713">
        <v>0</v>
      </c>
      <c r="AS166" s="713">
        <v>0</v>
      </c>
      <c r="AT166" s="713">
        <v>0</v>
      </c>
      <c r="AU166" s="713">
        <v>0</v>
      </c>
      <c r="AV166" s="713">
        <v>0</v>
      </c>
      <c r="AW166" s="713">
        <v>0</v>
      </c>
      <c r="AX166" s="543">
        <v>0</v>
      </c>
      <c r="AY166" s="776">
        <v>17825</v>
      </c>
      <c r="AZ166" s="514">
        <v>0</v>
      </c>
      <c r="BA166" s="514">
        <v>0</v>
      </c>
      <c r="BB166" s="514">
        <v>0</v>
      </c>
      <c r="BC166" s="514">
        <v>17825</v>
      </c>
      <c r="BD166" s="712">
        <v>3.0049118751805836E-2</v>
      </c>
      <c r="BE166" s="514"/>
      <c r="BF166" s="520">
        <v>17825</v>
      </c>
      <c r="BG166" s="713">
        <v>0</v>
      </c>
      <c r="BH166" s="713">
        <v>0</v>
      </c>
      <c r="BI166" s="713">
        <v>0</v>
      </c>
      <c r="BJ166" s="713">
        <v>0</v>
      </c>
      <c r="BK166" s="713">
        <v>0</v>
      </c>
      <c r="BL166" s="713">
        <v>0</v>
      </c>
      <c r="BM166" s="713">
        <v>0</v>
      </c>
      <c r="BN166" s="713">
        <v>0</v>
      </c>
      <c r="BO166" s="713">
        <v>0</v>
      </c>
      <c r="BP166" s="543">
        <v>0</v>
      </c>
      <c r="BQ166" s="776">
        <v>18360</v>
      </c>
      <c r="BR166" s="514">
        <v>0</v>
      </c>
      <c r="BS166" s="514">
        <v>0</v>
      </c>
      <c r="BT166" s="514">
        <v>0</v>
      </c>
      <c r="BU166" s="514">
        <v>18360</v>
      </c>
      <c r="BV166" s="712">
        <v>3.0014025245441795E-2</v>
      </c>
      <c r="BW166" s="514"/>
      <c r="BX166" s="520">
        <v>18360</v>
      </c>
      <c r="BY166" s="713">
        <v>0</v>
      </c>
      <c r="BZ166" s="713">
        <v>0</v>
      </c>
      <c r="CA166" s="713">
        <v>0</v>
      </c>
      <c r="CB166" s="713">
        <v>0</v>
      </c>
      <c r="CC166" s="713">
        <v>0</v>
      </c>
      <c r="CD166" s="713">
        <v>0</v>
      </c>
      <c r="CE166" s="713">
        <v>0</v>
      </c>
      <c r="CF166" s="713">
        <v>0</v>
      </c>
      <c r="CG166" s="713">
        <v>0</v>
      </c>
      <c r="CH166" s="543">
        <v>0</v>
      </c>
    </row>
    <row r="167" spans="1:86" s="23" customFormat="1">
      <c r="B167" s="1502" t="s">
        <v>1883</v>
      </c>
      <c r="C167" s="1497"/>
      <c r="D167" s="518" t="s">
        <v>2056</v>
      </c>
      <c r="E167" s="519" t="s">
        <v>14</v>
      </c>
      <c r="F167" s="519" t="s">
        <v>23</v>
      </c>
      <c r="G167" s="519" t="s">
        <v>31</v>
      </c>
      <c r="H167" s="519" t="s">
        <v>22</v>
      </c>
      <c r="I167" s="530"/>
      <c r="J167" s="530">
        <v>187133</v>
      </c>
      <c r="K167" s="530"/>
      <c r="L167" s="531"/>
      <c r="M167" s="530">
        <v>320800</v>
      </c>
      <c r="N167" s="766">
        <v>320800</v>
      </c>
      <c r="O167" s="776">
        <v>3208</v>
      </c>
      <c r="P167" s="514">
        <v>20050</v>
      </c>
      <c r="Q167" s="514">
        <v>297542</v>
      </c>
      <c r="R167" s="514">
        <v>0</v>
      </c>
      <c r="S167" s="514">
        <v>320800</v>
      </c>
      <c r="T167" s="712">
        <v>0</v>
      </c>
      <c r="U167" s="514"/>
      <c r="V167" s="520">
        <v>320800</v>
      </c>
      <c r="W167" s="713">
        <v>0</v>
      </c>
      <c r="X167" s="713">
        <v>0</v>
      </c>
      <c r="Y167" s="713">
        <v>0</v>
      </c>
      <c r="Z167" s="713">
        <v>0</v>
      </c>
      <c r="AA167" s="713">
        <v>0</v>
      </c>
      <c r="AB167" s="713">
        <v>0</v>
      </c>
      <c r="AC167" s="713">
        <v>0</v>
      </c>
      <c r="AD167" s="713">
        <v>0</v>
      </c>
      <c r="AE167" s="713">
        <v>0</v>
      </c>
      <c r="AF167" s="543">
        <v>0</v>
      </c>
      <c r="AG167" s="776">
        <v>3208</v>
      </c>
      <c r="AH167" s="514">
        <v>20050</v>
      </c>
      <c r="AI167" s="514">
        <v>297542</v>
      </c>
      <c r="AJ167" s="514">
        <v>0</v>
      </c>
      <c r="AK167" s="514">
        <v>320800</v>
      </c>
      <c r="AL167" s="712">
        <v>0</v>
      </c>
      <c r="AM167" s="514"/>
      <c r="AN167" s="520">
        <v>320800</v>
      </c>
      <c r="AO167" s="713">
        <v>0</v>
      </c>
      <c r="AP167" s="713">
        <v>0</v>
      </c>
      <c r="AQ167" s="713">
        <v>0</v>
      </c>
      <c r="AR167" s="713">
        <v>0</v>
      </c>
      <c r="AS167" s="713">
        <v>0</v>
      </c>
      <c r="AT167" s="713">
        <v>0</v>
      </c>
      <c r="AU167" s="713">
        <v>0</v>
      </c>
      <c r="AV167" s="713">
        <v>0</v>
      </c>
      <c r="AW167" s="713">
        <v>0</v>
      </c>
      <c r="AX167" s="543">
        <v>0</v>
      </c>
      <c r="AY167" s="776">
        <v>3208</v>
      </c>
      <c r="AZ167" s="514">
        <v>20050</v>
      </c>
      <c r="BA167" s="514">
        <v>297542</v>
      </c>
      <c r="BB167" s="514">
        <v>0</v>
      </c>
      <c r="BC167" s="514">
        <v>320800</v>
      </c>
      <c r="BD167" s="712">
        <v>0</v>
      </c>
      <c r="BE167" s="514"/>
      <c r="BF167" s="520">
        <v>320800</v>
      </c>
      <c r="BG167" s="713">
        <v>0</v>
      </c>
      <c r="BH167" s="713">
        <v>0</v>
      </c>
      <c r="BI167" s="713">
        <v>0</v>
      </c>
      <c r="BJ167" s="713">
        <v>0</v>
      </c>
      <c r="BK167" s="713">
        <v>0</v>
      </c>
      <c r="BL167" s="713">
        <v>0</v>
      </c>
      <c r="BM167" s="713">
        <v>0</v>
      </c>
      <c r="BN167" s="713">
        <v>0</v>
      </c>
      <c r="BO167" s="713">
        <v>0</v>
      </c>
      <c r="BP167" s="543">
        <v>0</v>
      </c>
      <c r="BQ167" s="776">
        <v>3208</v>
      </c>
      <c r="BR167" s="514">
        <v>20050</v>
      </c>
      <c r="BS167" s="514">
        <v>297542</v>
      </c>
      <c r="BT167" s="514">
        <v>0</v>
      </c>
      <c r="BU167" s="514">
        <v>320800</v>
      </c>
      <c r="BV167" s="712">
        <v>0</v>
      </c>
      <c r="BW167" s="514"/>
      <c r="BX167" s="520">
        <v>320800</v>
      </c>
      <c r="BY167" s="713">
        <v>0</v>
      </c>
      <c r="BZ167" s="713">
        <v>0</v>
      </c>
      <c r="CA167" s="713">
        <v>0</v>
      </c>
      <c r="CB167" s="713">
        <v>0</v>
      </c>
      <c r="CC167" s="713">
        <v>0</v>
      </c>
      <c r="CD167" s="713">
        <v>0</v>
      </c>
      <c r="CE167" s="713">
        <v>0</v>
      </c>
      <c r="CF167" s="713">
        <v>0</v>
      </c>
      <c r="CG167" s="713">
        <v>0</v>
      </c>
      <c r="CH167" s="543">
        <v>0</v>
      </c>
    </row>
    <row r="168" spans="1:86" s="23" customFormat="1">
      <c r="B168" s="1502" t="s">
        <v>1884</v>
      </c>
      <c r="C168" s="1497"/>
      <c r="D168" s="518" t="s">
        <v>2057</v>
      </c>
      <c r="E168" s="519" t="s">
        <v>14</v>
      </c>
      <c r="F168" s="519" t="s">
        <v>15</v>
      </c>
      <c r="G168" s="519" t="s">
        <v>31</v>
      </c>
      <c r="H168" s="519" t="s">
        <v>22</v>
      </c>
      <c r="I168" s="530"/>
      <c r="J168" s="530">
        <v>0</v>
      </c>
      <c r="K168" s="530"/>
      <c r="L168" s="531"/>
      <c r="M168" s="530">
        <v>5872</v>
      </c>
      <c r="N168" s="766">
        <v>4193</v>
      </c>
      <c r="O168" s="776">
        <v>16801</v>
      </c>
      <c r="P168" s="514">
        <v>0</v>
      </c>
      <c r="Q168" s="514">
        <v>0</v>
      </c>
      <c r="R168" s="514">
        <v>0</v>
      </c>
      <c r="S168" s="514">
        <v>16801</v>
      </c>
      <c r="T168" s="712">
        <v>3.006916289053184</v>
      </c>
      <c r="U168" s="514"/>
      <c r="V168" s="520">
        <v>16801</v>
      </c>
      <c r="W168" s="713">
        <v>0</v>
      </c>
      <c r="X168" s="713">
        <v>0</v>
      </c>
      <c r="Y168" s="713">
        <v>0</v>
      </c>
      <c r="Z168" s="713">
        <v>0</v>
      </c>
      <c r="AA168" s="713">
        <v>0</v>
      </c>
      <c r="AB168" s="713">
        <v>0</v>
      </c>
      <c r="AC168" s="713">
        <v>0</v>
      </c>
      <c r="AD168" s="713">
        <v>0</v>
      </c>
      <c r="AE168" s="713">
        <v>0</v>
      </c>
      <c r="AF168" s="543">
        <v>0</v>
      </c>
      <c r="AG168" s="776">
        <v>17305</v>
      </c>
      <c r="AH168" s="514">
        <v>0</v>
      </c>
      <c r="AI168" s="514">
        <v>0</v>
      </c>
      <c r="AJ168" s="514">
        <v>0</v>
      </c>
      <c r="AK168" s="514">
        <v>17305</v>
      </c>
      <c r="AL168" s="712">
        <v>2.9998214392000476E-2</v>
      </c>
      <c r="AM168" s="514"/>
      <c r="AN168" s="520">
        <v>17305</v>
      </c>
      <c r="AO168" s="713">
        <v>0</v>
      </c>
      <c r="AP168" s="713">
        <v>0</v>
      </c>
      <c r="AQ168" s="713">
        <v>0</v>
      </c>
      <c r="AR168" s="713">
        <v>0</v>
      </c>
      <c r="AS168" s="713">
        <v>0</v>
      </c>
      <c r="AT168" s="713">
        <v>0</v>
      </c>
      <c r="AU168" s="713">
        <v>0</v>
      </c>
      <c r="AV168" s="713">
        <v>0</v>
      </c>
      <c r="AW168" s="713">
        <v>0</v>
      </c>
      <c r="AX168" s="543">
        <v>0</v>
      </c>
      <c r="AY168" s="776">
        <v>17825</v>
      </c>
      <c r="AZ168" s="514">
        <v>0</v>
      </c>
      <c r="BA168" s="514">
        <v>0</v>
      </c>
      <c r="BB168" s="514">
        <v>0</v>
      </c>
      <c r="BC168" s="514">
        <v>17825</v>
      </c>
      <c r="BD168" s="712">
        <v>3.0049118751805836E-2</v>
      </c>
      <c r="BE168" s="514"/>
      <c r="BF168" s="520">
        <v>17825</v>
      </c>
      <c r="BG168" s="713">
        <v>0</v>
      </c>
      <c r="BH168" s="713">
        <v>0</v>
      </c>
      <c r="BI168" s="713">
        <v>0</v>
      </c>
      <c r="BJ168" s="713">
        <v>0</v>
      </c>
      <c r="BK168" s="713">
        <v>0</v>
      </c>
      <c r="BL168" s="713">
        <v>0</v>
      </c>
      <c r="BM168" s="713">
        <v>0</v>
      </c>
      <c r="BN168" s="713">
        <v>0</v>
      </c>
      <c r="BO168" s="713">
        <v>0</v>
      </c>
      <c r="BP168" s="543">
        <v>0</v>
      </c>
      <c r="BQ168" s="776">
        <v>18360</v>
      </c>
      <c r="BR168" s="514">
        <v>0</v>
      </c>
      <c r="BS168" s="514">
        <v>0</v>
      </c>
      <c r="BT168" s="514">
        <v>0</v>
      </c>
      <c r="BU168" s="514">
        <v>18360</v>
      </c>
      <c r="BV168" s="712">
        <v>3.0014025245441795E-2</v>
      </c>
      <c r="BW168" s="514"/>
      <c r="BX168" s="520">
        <v>18360</v>
      </c>
      <c r="BY168" s="713">
        <v>0</v>
      </c>
      <c r="BZ168" s="713">
        <v>0</v>
      </c>
      <c r="CA168" s="713">
        <v>0</v>
      </c>
      <c r="CB168" s="713">
        <v>0</v>
      </c>
      <c r="CC168" s="713">
        <v>0</v>
      </c>
      <c r="CD168" s="713">
        <v>0</v>
      </c>
      <c r="CE168" s="713">
        <v>0</v>
      </c>
      <c r="CF168" s="713">
        <v>0</v>
      </c>
      <c r="CG168" s="713">
        <v>0</v>
      </c>
      <c r="CH168" s="543">
        <v>0</v>
      </c>
    </row>
    <row r="169" spans="1:86" s="23" customFormat="1" ht="25.5">
      <c r="B169" s="1502" t="s">
        <v>1885</v>
      </c>
      <c r="C169" s="1497"/>
      <c r="D169" s="518" t="s">
        <v>2058</v>
      </c>
      <c r="E169" s="519" t="s">
        <v>14</v>
      </c>
      <c r="F169" s="519" t="s">
        <v>23</v>
      </c>
      <c r="G169" s="519" t="s">
        <v>27</v>
      </c>
      <c r="H169" s="519" t="s">
        <v>27</v>
      </c>
      <c r="I169" s="530"/>
      <c r="J169" s="530">
        <v>1270243</v>
      </c>
      <c r="K169" s="530"/>
      <c r="L169" s="531"/>
      <c r="M169" s="530">
        <v>586236</v>
      </c>
      <c r="N169" s="766">
        <v>586236</v>
      </c>
      <c r="O169" s="776">
        <v>0</v>
      </c>
      <c r="P169" s="514">
        <v>0</v>
      </c>
      <c r="Q169" s="514">
        <v>1362902</v>
      </c>
      <c r="R169" s="514">
        <v>0</v>
      </c>
      <c r="S169" s="514">
        <v>1362902</v>
      </c>
      <c r="T169" s="712">
        <v>1.3248350493657843</v>
      </c>
      <c r="U169" s="514"/>
      <c r="V169" s="520">
        <v>1362902</v>
      </c>
      <c r="W169" s="713">
        <v>334698889.24490368</v>
      </c>
      <c r="X169" s="713">
        <v>46548.499977364947</v>
      </c>
      <c r="Y169" s="713">
        <v>0</v>
      </c>
      <c r="Z169" s="713">
        <v>46597.905875021301</v>
      </c>
      <c r="AA169" s="713">
        <v>0</v>
      </c>
      <c r="AB169" s="713">
        <v>4786894498.6955528</v>
      </c>
      <c r="AC169" s="713">
        <v>0</v>
      </c>
      <c r="AD169" s="713">
        <v>770602.44370853459</v>
      </c>
      <c r="AE169" s="713">
        <v>0</v>
      </c>
      <c r="AF169" s="543">
        <v>0</v>
      </c>
      <c r="AG169" s="776">
        <v>0</v>
      </c>
      <c r="AH169" s="514">
        <v>0</v>
      </c>
      <c r="AI169" s="514">
        <v>897742</v>
      </c>
      <c r="AJ169" s="514">
        <v>0</v>
      </c>
      <c r="AK169" s="514">
        <v>897742</v>
      </c>
      <c r="AL169" s="712">
        <v>-0.34130113537143536</v>
      </c>
      <c r="AM169" s="514"/>
      <c r="AN169" s="520">
        <v>897742</v>
      </c>
      <c r="AO169" s="713">
        <v>251990128.94889989</v>
      </c>
      <c r="AP169" s="713">
        <v>38097.185054298207</v>
      </c>
      <c r="AQ169" s="713">
        <v>0</v>
      </c>
      <c r="AR169" s="713">
        <v>33270.45472140365</v>
      </c>
      <c r="AS169" s="713">
        <v>0</v>
      </c>
      <c r="AT169" s="713">
        <v>3466104713.7379532</v>
      </c>
      <c r="AU169" s="713">
        <v>0</v>
      </c>
      <c r="AV169" s="713">
        <v>561327.61116320372</v>
      </c>
      <c r="AW169" s="713">
        <v>0</v>
      </c>
      <c r="AX169" s="543">
        <v>0</v>
      </c>
      <c r="AY169" s="776">
        <v>0</v>
      </c>
      <c r="AZ169" s="514">
        <v>0</v>
      </c>
      <c r="BA169" s="514">
        <v>753382</v>
      </c>
      <c r="BB169" s="514">
        <v>0</v>
      </c>
      <c r="BC169" s="514">
        <v>753382</v>
      </c>
      <c r="BD169" s="712">
        <v>-0.16080343795878993</v>
      </c>
      <c r="BE169" s="514"/>
      <c r="BF169" s="520">
        <v>753382</v>
      </c>
      <c r="BG169" s="713">
        <v>201565246.64410195</v>
      </c>
      <c r="BH169" s="713">
        <v>31317.912819132147</v>
      </c>
      <c r="BI169" s="713">
        <v>0</v>
      </c>
      <c r="BJ169" s="713">
        <v>28645.283570289412</v>
      </c>
      <c r="BK169" s="713">
        <v>0</v>
      </c>
      <c r="BL169" s="713">
        <v>2811409177.4803071</v>
      </c>
      <c r="BM169" s="713">
        <v>0</v>
      </c>
      <c r="BN169" s="713">
        <v>461911.98740621767</v>
      </c>
      <c r="BO169" s="713">
        <v>0</v>
      </c>
      <c r="BP169" s="543">
        <v>0</v>
      </c>
      <c r="BQ169" s="776">
        <v>0</v>
      </c>
      <c r="BR169" s="514">
        <v>0</v>
      </c>
      <c r="BS169" s="514">
        <v>1282702</v>
      </c>
      <c r="BT169" s="514">
        <v>0</v>
      </c>
      <c r="BU169" s="514">
        <v>1282702</v>
      </c>
      <c r="BV169" s="712">
        <v>0.702591779469114</v>
      </c>
      <c r="BW169" s="514"/>
      <c r="BX169" s="520">
        <v>1282702</v>
      </c>
      <c r="BY169" s="713">
        <v>157917448.87256366</v>
      </c>
      <c r="BZ169" s="713">
        <v>23445.854917416858</v>
      </c>
      <c r="CA169" s="713">
        <v>0</v>
      </c>
      <c r="CB169" s="713">
        <v>23293.783535061029</v>
      </c>
      <c r="CC169" s="713">
        <v>0</v>
      </c>
      <c r="CD169" s="713">
        <v>2349643654.5076585</v>
      </c>
      <c r="CE169" s="713">
        <v>0</v>
      </c>
      <c r="CF169" s="713">
        <v>397824.95478780987</v>
      </c>
      <c r="CG169" s="713">
        <v>0</v>
      </c>
      <c r="CH169" s="543">
        <v>0</v>
      </c>
    </row>
    <row r="170" spans="1:86" s="23" customFormat="1" ht="25.5">
      <c r="B170" s="1502" t="s">
        <v>1886</v>
      </c>
      <c r="C170" s="1497"/>
      <c r="D170" s="518" t="s">
        <v>2059</v>
      </c>
      <c r="E170" s="519" t="s">
        <v>14</v>
      </c>
      <c r="F170" s="519" t="s">
        <v>15</v>
      </c>
      <c r="G170" s="519" t="s">
        <v>27</v>
      </c>
      <c r="H170" s="519" t="s">
        <v>27</v>
      </c>
      <c r="I170" s="532"/>
      <c r="J170" s="530">
        <v>0</v>
      </c>
      <c r="K170" s="532"/>
      <c r="L170" s="531"/>
      <c r="M170" s="530">
        <v>54324</v>
      </c>
      <c r="N170" s="766">
        <v>52751</v>
      </c>
      <c r="O170" s="776">
        <v>9445</v>
      </c>
      <c r="P170" s="514">
        <v>0</v>
      </c>
      <c r="Q170" s="514">
        <v>39895</v>
      </c>
      <c r="R170" s="514">
        <v>0</v>
      </c>
      <c r="S170" s="514">
        <v>49340</v>
      </c>
      <c r="T170" s="712">
        <v>-6.4662281283767137E-2</v>
      </c>
      <c r="U170" s="514"/>
      <c r="V170" s="520">
        <v>49340</v>
      </c>
      <c r="W170" s="713">
        <v>0</v>
      </c>
      <c r="X170" s="713">
        <v>0</v>
      </c>
      <c r="Y170" s="713">
        <v>0</v>
      </c>
      <c r="Z170" s="713">
        <v>0</v>
      </c>
      <c r="AA170" s="713">
        <v>0</v>
      </c>
      <c r="AB170" s="713">
        <v>0</v>
      </c>
      <c r="AC170" s="713">
        <v>0</v>
      </c>
      <c r="AD170" s="713">
        <v>0</v>
      </c>
      <c r="AE170" s="713">
        <v>0</v>
      </c>
      <c r="AF170" s="543">
        <v>0</v>
      </c>
      <c r="AG170" s="776">
        <v>9728</v>
      </c>
      <c r="AH170" s="514">
        <v>0</v>
      </c>
      <c r="AI170" s="514">
        <v>41091</v>
      </c>
      <c r="AJ170" s="514">
        <v>0</v>
      </c>
      <c r="AK170" s="514">
        <v>50819</v>
      </c>
      <c r="AL170" s="712">
        <v>2.9975678962302393E-2</v>
      </c>
      <c r="AM170" s="514"/>
      <c r="AN170" s="520">
        <v>50819</v>
      </c>
      <c r="AO170" s="713">
        <v>0</v>
      </c>
      <c r="AP170" s="713">
        <v>0</v>
      </c>
      <c r="AQ170" s="713">
        <v>0</v>
      </c>
      <c r="AR170" s="713">
        <v>0</v>
      </c>
      <c r="AS170" s="713">
        <v>0</v>
      </c>
      <c r="AT170" s="713">
        <v>0</v>
      </c>
      <c r="AU170" s="713">
        <v>0</v>
      </c>
      <c r="AV170" s="713">
        <v>0</v>
      </c>
      <c r="AW170" s="713">
        <v>0</v>
      </c>
      <c r="AX170" s="543">
        <v>0</v>
      </c>
      <c r="AY170" s="776">
        <v>10020</v>
      </c>
      <c r="AZ170" s="514">
        <v>0</v>
      </c>
      <c r="BA170" s="514">
        <v>42325</v>
      </c>
      <c r="BB170" s="514">
        <v>0</v>
      </c>
      <c r="BC170" s="514">
        <v>52345</v>
      </c>
      <c r="BD170" s="712">
        <v>3.0028139081839468E-2</v>
      </c>
      <c r="BE170" s="514"/>
      <c r="BF170" s="520">
        <v>52345</v>
      </c>
      <c r="BG170" s="713">
        <v>0</v>
      </c>
      <c r="BH170" s="713">
        <v>0</v>
      </c>
      <c r="BI170" s="713">
        <v>0</v>
      </c>
      <c r="BJ170" s="713">
        <v>0</v>
      </c>
      <c r="BK170" s="713">
        <v>0</v>
      </c>
      <c r="BL170" s="713">
        <v>0</v>
      </c>
      <c r="BM170" s="713">
        <v>0</v>
      </c>
      <c r="BN170" s="713">
        <v>0</v>
      </c>
      <c r="BO170" s="713">
        <v>0</v>
      </c>
      <c r="BP170" s="543">
        <v>0</v>
      </c>
      <c r="BQ170" s="776">
        <v>10321</v>
      </c>
      <c r="BR170" s="514">
        <v>0</v>
      </c>
      <c r="BS170" s="514">
        <v>43595</v>
      </c>
      <c r="BT170" s="514">
        <v>0</v>
      </c>
      <c r="BU170" s="514">
        <v>53916</v>
      </c>
      <c r="BV170" s="712">
        <v>3.0012417613907726E-2</v>
      </c>
      <c r="BW170" s="514"/>
      <c r="BX170" s="520">
        <v>53916</v>
      </c>
      <c r="BY170" s="713">
        <v>0</v>
      </c>
      <c r="BZ170" s="713">
        <v>0</v>
      </c>
      <c r="CA170" s="713">
        <v>0</v>
      </c>
      <c r="CB170" s="713">
        <v>0</v>
      </c>
      <c r="CC170" s="713">
        <v>0</v>
      </c>
      <c r="CD170" s="713">
        <v>0</v>
      </c>
      <c r="CE170" s="713">
        <v>0</v>
      </c>
      <c r="CF170" s="713">
        <v>0</v>
      </c>
      <c r="CG170" s="713">
        <v>0</v>
      </c>
      <c r="CH170" s="543">
        <v>0</v>
      </c>
    </row>
    <row r="171" spans="1:86" s="23" customFormat="1">
      <c r="B171" s="1502" t="s">
        <v>1887</v>
      </c>
      <c r="C171" s="1497"/>
      <c r="D171" s="518" t="s">
        <v>2060</v>
      </c>
      <c r="E171" s="519" t="s">
        <v>14</v>
      </c>
      <c r="F171" s="519" t="s">
        <v>23</v>
      </c>
      <c r="G171" s="519" t="s">
        <v>27</v>
      </c>
      <c r="H171" s="519" t="s">
        <v>27</v>
      </c>
      <c r="I171" s="532"/>
      <c r="J171" s="530">
        <v>1804407</v>
      </c>
      <c r="K171" s="532"/>
      <c r="L171" s="531"/>
      <c r="M171" s="530">
        <v>1924293</v>
      </c>
      <c r="N171" s="766">
        <v>1924293</v>
      </c>
      <c r="O171" s="776">
        <v>0</v>
      </c>
      <c r="P171" s="514">
        <v>0</v>
      </c>
      <c r="Q171" s="514">
        <v>2614387</v>
      </c>
      <c r="R171" s="514">
        <v>0</v>
      </c>
      <c r="S171" s="514">
        <v>2614387</v>
      </c>
      <c r="T171" s="712">
        <v>0.35862210172775144</v>
      </c>
      <c r="U171" s="514"/>
      <c r="V171" s="520">
        <v>2614387</v>
      </c>
      <c r="W171" s="713">
        <v>529208763.31474769</v>
      </c>
      <c r="X171" s="713">
        <v>109401.00898787368</v>
      </c>
      <c r="Y171" s="713">
        <v>0</v>
      </c>
      <c r="Z171" s="713">
        <v>70343.430205930272</v>
      </c>
      <c r="AA171" s="713">
        <v>0</v>
      </c>
      <c r="AB171" s="713">
        <v>8314710489.036109</v>
      </c>
      <c r="AC171" s="713">
        <v>0</v>
      </c>
      <c r="AD171" s="713">
        <v>1300692.6809575337</v>
      </c>
      <c r="AE171" s="713">
        <v>0</v>
      </c>
      <c r="AF171" s="543">
        <v>0</v>
      </c>
      <c r="AG171" s="776">
        <v>0</v>
      </c>
      <c r="AH171" s="514">
        <v>0</v>
      </c>
      <c r="AI171" s="514">
        <v>3079547</v>
      </c>
      <c r="AJ171" s="514">
        <v>0</v>
      </c>
      <c r="AK171" s="514">
        <v>3079547</v>
      </c>
      <c r="AL171" s="712">
        <v>0.17792316133762906</v>
      </c>
      <c r="AM171" s="514"/>
      <c r="AN171" s="520">
        <v>3079547</v>
      </c>
      <c r="AO171" s="713">
        <v>505959104.78178346</v>
      </c>
      <c r="AP171" s="713">
        <v>105175.65071812259</v>
      </c>
      <c r="AQ171" s="713">
        <v>0</v>
      </c>
      <c r="AR171" s="713">
        <v>61705.272383608106</v>
      </c>
      <c r="AS171" s="713">
        <v>0</v>
      </c>
      <c r="AT171" s="713">
        <v>7956640037.9954119</v>
      </c>
      <c r="AU171" s="713">
        <v>0</v>
      </c>
      <c r="AV171" s="713">
        <v>1260339.5004389675</v>
      </c>
      <c r="AW171" s="713">
        <v>0</v>
      </c>
      <c r="AX171" s="543">
        <v>0</v>
      </c>
      <c r="AY171" s="776">
        <v>0</v>
      </c>
      <c r="AZ171" s="514">
        <v>0</v>
      </c>
      <c r="BA171" s="514">
        <v>3223907</v>
      </c>
      <c r="BB171" s="514">
        <v>0</v>
      </c>
      <c r="BC171" s="514">
        <v>3223907</v>
      </c>
      <c r="BD171" s="712">
        <v>4.6877024445478505E-2</v>
      </c>
      <c r="BE171" s="514"/>
      <c r="BF171" s="520">
        <v>3223907</v>
      </c>
      <c r="BG171" s="713">
        <v>483487144.68418038</v>
      </c>
      <c r="BH171" s="713">
        <v>101065.67474084273</v>
      </c>
      <c r="BI171" s="713">
        <v>0</v>
      </c>
      <c r="BJ171" s="713">
        <v>65674.861151309495</v>
      </c>
      <c r="BK171" s="713">
        <v>0</v>
      </c>
      <c r="BL171" s="713">
        <v>7610275677.6676083</v>
      </c>
      <c r="BM171" s="713">
        <v>0</v>
      </c>
      <c r="BN171" s="713">
        <v>1226527.7110775416</v>
      </c>
      <c r="BO171" s="713">
        <v>0</v>
      </c>
      <c r="BP171" s="543">
        <v>0</v>
      </c>
      <c r="BQ171" s="776">
        <v>0</v>
      </c>
      <c r="BR171" s="514">
        <v>0</v>
      </c>
      <c r="BS171" s="514">
        <v>2694587</v>
      </c>
      <c r="BT171" s="514">
        <v>0</v>
      </c>
      <c r="BU171" s="514">
        <v>2694587</v>
      </c>
      <c r="BV171" s="712">
        <v>-0.16418587757028971</v>
      </c>
      <c r="BW171" s="514"/>
      <c r="BX171" s="520">
        <v>2694587</v>
      </c>
      <c r="BY171" s="713">
        <v>461927814.98375201</v>
      </c>
      <c r="BZ171" s="713">
        <v>97054.730371058264</v>
      </c>
      <c r="CA171" s="713">
        <v>0</v>
      </c>
      <c r="CB171" s="713">
        <v>64822.816269677125</v>
      </c>
      <c r="CC171" s="713">
        <v>0</v>
      </c>
      <c r="CD171" s="713">
        <v>7277542620.2316017</v>
      </c>
      <c r="CE171" s="713">
        <v>0</v>
      </c>
      <c r="CF171" s="713">
        <v>1187278.5906983772</v>
      </c>
      <c r="CG171" s="713">
        <v>0</v>
      </c>
      <c r="CH171" s="543">
        <v>0</v>
      </c>
    </row>
    <row r="172" spans="1:86" s="23" customFormat="1" ht="25.5">
      <c r="B172" s="1502" t="s">
        <v>1888</v>
      </c>
      <c r="C172" s="1497"/>
      <c r="D172" s="518" t="s">
        <v>2061</v>
      </c>
      <c r="E172" s="519" t="s">
        <v>14</v>
      </c>
      <c r="F172" s="519" t="s">
        <v>15</v>
      </c>
      <c r="G172" s="519" t="s">
        <v>27</v>
      </c>
      <c r="H172" s="519" t="s">
        <v>27</v>
      </c>
      <c r="I172" s="532"/>
      <c r="J172" s="530">
        <v>0</v>
      </c>
      <c r="K172" s="532"/>
      <c r="L172" s="531"/>
      <c r="M172" s="530">
        <v>106043</v>
      </c>
      <c r="N172" s="766">
        <v>98401</v>
      </c>
      <c r="O172" s="776">
        <v>9445</v>
      </c>
      <c r="P172" s="514">
        <v>0</v>
      </c>
      <c r="Q172" s="514">
        <v>59801</v>
      </c>
      <c r="R172" s="514">
        <v>0</v>
      </c>
      <c r="S172" s="514">
        <v>69246</v>
      </c>
      <c r="T172" s="712">
        <v>-0.29628763935325858</v>
      </c>
      <c r="U172" s="514"/>
      <c r="V172" s="520">
        <v>69246</v>
      </c>
      <c r="W172" s="713">
        <v>0</v>
      </c>
      <c r="X172" s="713">
        <v>0</v>
      </c>
      <c r="Y172" s="713">
        <v>0</v>
      </c>
      <c r="Z172" s="713">
        <v>0</v>
      </c>
      <c r="AA172" s="713">
        <v>0</v>
      </c>
      <c r="AB172" s="713">
        <v>0</v>
      </c>
      <c r="AC172" s="713">
        <v>0</v>
      </c>
      <c r="AD172" s="713">
        <v>0</v>
      </c>
      <c r="AE172" s="713">
        <v>0</v>
      </c>
      <c r="AF172" s="543">
        <v>0</v>
      </c>
      <c r="AG172" s="776">
        <v>9728</v>
      </c>
      <c r="AH172" s="514">
        <v>0</v>
      </c>
      <c r="AI172" s="514">
        <v>61594</v>
      </c>
      <c r="AJ172" s="514">
        <v>0</v>
      </c>
      <c r="AK172" s="514">
        <v>71322</v>
      </c>
      <c r="AL172" s="712">
        <v>2.998007105103544E-2</v>
      </c>
      <c r="AM172" s="514"/>
      <c r="AN172" s="520">
        <v>71322</v>
      </c>
      <c r="AO172" s="713">
        <v>0</v>
      </c>
      <c r="AP172" s="713">
        <v>0</v>
      </c>
      <c r="AQ172" s="713">
        <v>0</v>
      </c>
      <c r="AR172" s="713">
        <v>0</v>
      </c>
      <c r="AS172" s="713">
        <v>0</v>
      </c>
      <c r="AT172" s="713">
        <v>0</v>
      </c>
      <c r="AU172" s="713">
        <v>0</v>
      </c>
      <c r="AV172" s="713">
        <v>0</v>
      </c>
      <c r="AW172" s="713">
        <v>0</v>
      </c>
      <c r="AX172" s="543">
        <v>0</v>
      </c>
      <c r="AY172" s="776">
        <v>10020</v>
      </c>
      <c r="AZ172" s="514">
        <v>0</v>
      </c>
      <c r="BA172" s="514">
        <v>63442</v>
      </c>
      <c r="BB172" s="514">
        <v>0</v>
      </c>
      <c r="BC172" s="514">
        <v>73462</v>
      </c>
      <c r="BD172" s="712">
        <v>3.0004767112531899E-2</v>
      </c>
      <c r="BE172" s="514"/>
      <c r="BF172" s="520">
        <v>73462</v>
      </c>
      <c r="BG172" s="713">
        <v>0</v>
      </c>
      <c r="BH172" s="713">
        <v>0</v>
      </c>
      <c r="BI172" s="713">
        <v>0</v>
      </c>
      <c r="BJ172" s="713">
        <v>0</v>
      </c>
      <c r="BK172" s="713">
        <v>0</v>
      </c>
      <c r="BL172" s="713">
        <v>0</v>
      </c>
      <c r="BM172" s="713">
        <v>0</v>
      </c>
      <c r="BN172" s="713">
        <v>0</v>
      </c>
      <c r="BO172" s="713">
        <v>0</v>
      </c>
      <c r="BP172" s="543">
        <v>0</v>
      </c>
      <c r="BQ172" s="776">
        <v>10321</v>
      </c>
      <c r="BR172" s="514">
        <v>0</v>
      </c>
      <c r="BS172" s="514">
        <v>65345</v>
      </c>
      <c r="BT172" s="514">
        <v>0</v>
      </c>
      <c r="BU172" s="514">
        <v>75666</v>
      </c>
      <c r="BV172" s="712">
        <v>3.0001905747189021E-2</v>
      </c>
      <c r="BW172" s="514"/>
      <c r="BX172" s="520">
        <v>75666</v>
      </c>
      <c r="BY172" s="713">
        <v>0</v>
      </c>
      <c r="BZ172" s="713">
        <v>0</v>
      </c>
      <c r="CA172" s="713">
        <v>0</v>
      </c>
      <c r="CB172" s="713">
        <v>0</v>
      </c>
      <c r="CC172" s="713">
        <v>0</v>
      </c>
      <c r="CD172" s="713">
        <v>0</v>
      </c>
      <c r="CE172" s="713">
        <v>0</v>
      </c>
      <c r="CF172" s="713">
        <v>0</v>
      </c>
      <c r="CG172" s="713">
        <v>0</v>
      </c>
      <c r="CH172" s="543">
        <v>0</v>
      </c>
    </row>
    <row r="173" spans="1:86" s="23" customFormat="1" ht="25.5">
      <c r="B173" s="1502" t="s">
        <v>1889</v>
      </c>
      <c r="C173" s="1497"/>
      <c r="D173" s="518" t="s">
        <v>2062</v>
      </c>
      <c r="E173" s="519" t="s">
        <v>14</v>
      </c>
      <c r="F173" s="519" t="s">
        <v>23</v>
      </c>
      <c r="G173" s="519" t="s">
        <v>27</v>
      </c>
      <c r="H173" s="519" t="s">
        <v>27</v>
      </c>
      <c r="I173" s="532"/>
      <c r="J173" s="530">
        <v>1145474</v>
      </c>
      <c r="K173" s="532"/>
      <c r="L173" s="531"/>
      <c r="M173" s="530">
        <v>1709595</v>
      </c>
      <c r="N173" s="766">
        <v>1709595</v>
      </c>
      <c r="O173" s="776">
        <v>0</v>
      </c>
      <c r="P173" s="514">
        <v>0</v>
      </c>
      <c r="Q173" s="514">
        <v>1632496</v>
      </c>
      <c r="R173" s="514">
        <v>0</v>
      </c>
      <c r="S173" s="514">
        <v>1632496</v>
      </c>
      <c r="T173" s="712">
        <v>-4.5097815564505046E-2</v>
      </c>
      <c r="U173" s="514"/>
      <c r="V173" s="520">
        <v>1632496</v>
      </c>
      <c r="W173" s="713">
        <v>222779839.07166332</v>
      </c>
      <c r="X173" s="713">
        <v>57001.093776817703</v>
      </c>
      <c r="Y173" s="713">
        <v>0</v>
      </c>
      <c r="Z173" s="713">
        <v>28158.016350646409</v>
      </c>
      <c r="AA173" s="713">
        <v>0</v>
      </c>
      <c r="AB173" s="713">
        <v>2673609224.2313099</v>
      </c>
      <c r="AC173" s="713">
        <v>0</v>
      </c>
      <c r="AD173" s="713">
        <v>390788.86024487345</v>
      </c>
      <c r="AE173" s="713">
        <v>0</v>
      </c>
      <c r="AF173" s="543">
        <v>0</v>
      </c>
      <c r="AG173" s="776">
        <v>0</v>
      </c>
      <c r="AH173" s="514">
        <v>0</v>
      </c>
      <c r="AI173" s="514">
        <v>1632496</v>
      </c>
      <c r="AJ173" s="514">
        <v>0</v>
      </c>
      <c r="AK173" s="514">
        <v>1632496</v>
      </c>
      <c r="AL173" s="712">
        <v>0</v>
      </c>
      <c r="AM173" s="514"/>
      <c r="AN173" s="520">
        <v>1632496</v>
      </c>
      <c r="AO173" s="713">
        <v>217497326.53271845</v>
      </c>
      <c r="AP173" s="713">
        <v>55394.300378324377</v>
      </c>
      <c r="AQ173" s="713">
        <v>0</v>
      </c>
      <c r="AR173" s="713">
        <v>25479.227175800126</v>
      </c>
      <c r="AS173" s="713">
        <v>0</v>
      </c>
      <c r="AT173" s="713">
        <v>2620466216.279707</v>
      </c>
      <c r="AU173" s="713">
        <v>0</v>
      </c>
      <c r="AV173" s="713">
        <v>388228.70891106455</v>
      </c>
      <c r="AW173" s="713">
        <v>0</v>
      </c>
      <c r="AX173" s="543">
        <v>0</v>
      </c>
      <c r="AY173" s="776">
        <v>0</v>
      </c>
      <c r="AZ173" s="514">
        <v>0</v>
      </c>
      <c r="BA173" s="514">
        <v>1632496</v>
      </c>
      <c r="BB173" s="514">
        <v>0</v>
      </c>
      <c r="BC173" s="514">
        <v>1632496</v>
      </c>
      <c r="BD173" s="712">
        <v>0</v>
      </c>
      <c r="BE173" s="514"/>
      <c r="BF173" s="520">
        <v>1632496</v>
      </c>
      <c r="BG173" s="713">
        <v>203261555.73892039</v>
      </c>
      <c r="BH173" s="713">
        <v>52294.321892578271</v>
      </c>
      <c r="BI173" s="713">
        <v>0</v>
      </c>
      <c r="BJ173" s="713">
        <v>26772.424401670898</v>
      </c>
      <c r="BK173" s="713">
        <v>0</v>
      </c>
      <c r="BL173" s="713">
        <v>2527292645.2255173</v>
      </c>
      <c r="BM173" s="713">
        <v>0</v>
      </c>
      <c r="BN173" s="713">
        <v>385393.25664191251</v>
      </c>
      <c r="BO173" s="713">
        <v>0</v>
      </c>
      <c r="BP173" s="543">
        <v>0</v>
      </c>
      <c r="BQ173" s="776">
        <v>0</v>
      </c>
      <c r="BR173" s="514">
        <v>0</v>
      </c>
      <c r="BS173" s="514">
        <v>1632496</v>
      </c>
      <c r="BT173" s="514">
        <v>0</v>
      </c>
      <c r="BU173" s="514">
        <v>1632496</v>
      </c>
      <c r="BV173" s="712">
        <v>0</v>
      </c>
      <c r="BW173" s="514"/>
      <c r="BX173" s="520">
        <v>1632496</v>
      </c>
      <c r="BY173" s="713">
        <v>178246136.74377203</v>
      </c>
      <c r="BZ173" s="713">
        <v>48009.802735103891</v>
      </c>
      <c r="CA173" s="713">
        <v>0</v>
      </c>
      <c r="CB173" s="713">
        <v>24757.717586041952</v>
      </c>
      <c r="CC173" s="713">
        <v>0</v>
      </c>
      <c r="CD173" s="713">
        <v>2339484943.1172318</v>
      </c>
      <c r="CE173" s="713">
        <v>0</v>
      </c>
      <c r="CF173" s="713">
        <v>366591.42135407717</v>
      </c>
      <c r="CG173" s="713">
        <v>0</v>
      </c>
      <c r="CH173" s="543">
        <v>0</v>
      </c>
    </row>
    <row r="174" spans="1:86" s="23" customFormat="1" ht="25.5">
      <c r="B174" s="1502" t="s">
        <v>1890</v>
      </c>
      <c r="C174" s="1497"/>
      <c r="D174" s="518" t="s">
        <v>2063</v>
      </c>
      <c r="E174" s="519" t="s">
        <v>14</v>
      </c>
      <c r="F174" s="519" t="s">
        <v>15</v>
      </c>
      <c r="G174" s="519" t="s">
        <v>27</v>
      </c>
      <c r="H174" s="519" t="s">
        <v>27</v>
      </c>
      <c r="I174" s="532"/>
      <c r="J174" s="530">
        <v>0</v>
      </c>
      <c r="K174" s="532"/>
      <c r="L174" s="531"/>
      <c r="M174" s="530">
        <v>65371</v>
      </c>
      <c r="N174" s="766">
        <v>57593</v>
      </c>
      <c r="O174" s="776">
        <v>9445</v>
      </c>
      <c r="P174" s="514">
        <v>0</v>
      </c>
      <c r="Q174" s="514">
        <v>38681</v>
      </c>
      <c r="R174" s="514">
        <v>0</v>
      </c>
      <c r="S174" s="514">
        <v>48126</v>
      </c>
      <c r="T174" s="712">
        <v>-0.16437761533519699</v>
      </c>
      <c r="U174" s="514"/>
      <c r="V174" s="520">
        <v>48126</v>
      </c>
      <c r="W174" s="713">
        <v>0</v>
      </c>
      <c r="X174" s="713">
        <v>0</v>
      </c>
      <c r="Y174" s="713">
        <v>0</v>
      </c>
      <c r="Z174" s="713">
        <v>0</v>
      </c>
      <c r="AA174" s="713">
        <v>0</v>
      </c>
      <c r="AB174" s="713">
        <v>0</v>
      </c>
      <c r="AC174" s="713">
        <v>0</v>
      </c>
      <c r="AD174" s="713">
        <v>0</v>
      </c>
      <c r="AE174" s="713">
        <v>0</v>
      </c>
      <c r="AF174" s="543">
        <v>0</v>
      </c>
      <c r="AG174" s="776">
        <v>9728</v>
      </c>
      <c r="AH174" s="514">
        <v>0</v>
      </c>
      <c r="AI174" s="514">
        <v>39841</v>
      </c>
      <c r="AJ174" s="514">
        <v>0</v>
      </c>
      <c r="AK174" s="514">
        <v>49569</v>
      </c>
      <c r="AL174" s="712">
        <v>2.9983792544570502E-2</v>
      </c>
      <c r="AM174" s="514"/>
      <c r="AN174" s="520">
        <v>49569</v>
      </c>
      <c r="AO174" s="713">
        <v>0</v>
      </c>
      <c r="AP174" s="713">
        <v>0</v>
      </c>
      <c r="AQ174" s="713">
        <v>0</v>
      </c>
      <c r="AR174" s="713">
        <v>0</v>
      </c>
      <c r="AS174" s="713">
        <v>0</v>
      </c>
      <c r="AT174" s="713">
        <v>0</v>
      </c>
      <c r="AU174" s="713">
        <v>0</v>
      </c>
      <c r="AV174" s="713">
        <v>0</v>
      </c>
      <c r="AW174" s="713">
        <v>0</v>
      </c>
      <c r="AX174" s="543">
        <v>0</v>
      </c>
      <c r="AY174" s="776">
        <v>10020</v>
      </c>
      <c r="AZ174" s="514">
        <v>0</v>
      </c>
      <c r="BA174" s="514">
        <v>41037</v>
      </c>
      <c r="BB174" s="514">
        <v>0</v>
      </c>
      <c r="BC174" s="514">
        <v>51057</v>
      </c>
      <c r="BD174" s="712">
        <v>3.0018761726078799E-2</v>
      </c>
      <c r="BE174" s="514"/>
      <c r="BF174" s="520">
        <v>51057</v>
      </c>
      <c r="BG174" s="713">
        <v>0</v>
      </c>
      <c r="BH174" s="713">
        <v>0</v>
      </c>
      <c r="BI174" s="713">
        <v>0</v>
      </c>
      <c r="BJ174" s="713">
        <v>0</v>
      </c>
      <c r="BK174" s="713">
        <v>0</v>
      </c>
      <c r="BL174" s="713">
        <v>0</v>
      </c>
      <c r="BM174" s="713">
        <v>0</v>
      </c>
      <c r="BN174" s="713">
        <v>0</v>
      </c>
      <c r="BO174" s="713">
        <v>0</v>
      </c>
      <c r="BP174" s="543">
        <v>0</v>
      </c>
      <c r="BQ174" s="776">
        <v>10321</v>
      </c>
      <c r="BR174" s="514">
        <v>0</v>
      </c>
      <c r="BS174" s="514">
        <v>42268</v>
      </c>
      <c r="BT174" s="514">
        <v>0</v>
      </c>
      <c r="BU174" s="514">
        <v>52589</v>
      </c>
      <c r="BV174" s="712">
        <v>3.0005679926356818E-2</v>
      </c>
      <c r="BW174" s="514"/>
      <c r="BX174" s="520">
        <v>52589</v>
      </c>
      <c r="BY174" s="713">
        <v>0</v>
      </c>
      <c r="BZ174" s="713">
        <v>0</v>
      </c>
      <c r="CA174" s="713">
        <v>0</v>
      </c>
      <c r="CB174" s="713">
        <v>0</v>
      </c>
      <c r="CC174" s="713">
        <v>0</v>
      </c>
      <c r="CD174" s="713">
        <v>0</v>
      </c>
      <c r="CE174" s="713">
        <v>0</v>
      </c>
      <c r="CF174" s="713">
        <v>0</v>
      </c>
      <c r="CG174" s="713">
        <v>0</v>
      </c>
      <c r="CH174" s="543">
        <v>0</v>
      </c>
    </row>
    <row r="175" spans="1:86" s="23" customFormat="1">
      <c r="B175" s="1483"/>
      <c r="C175" s="1499"/>
      <c r="D175" s="522" t="s">
        <v>1891</v>
      </c>
      <c r="E175" s="523"/>
      <c r="F175" s="523"/>
      <c r="G175" s="523"/>
      <c r="H175" s="523"/>
      <c r="I175" s="529">
        <v>0</v>
      </c>
      <c r="J175" s="529">
        <v>0</v>
      </c>
      <c r="K175" s="529">
        <v>0</v>
      </c>
      <c r="L175" s="529">
        <v>0</v>
      </c>
      <c r="M175" s="529">
        <v>0</v>
      </c>
      <c r="N175" s="768">
        <v>0</v>
      </c>
      <c r="O175" s="778">
        <v>9534756</v>
      </c>
      <c r="P175" s="529">
        <v>506525</v>
      </c>
      <c r="Q175" s="529">
        <v>6633421</v>
      </c>
      <c r="R175" s="529">
        <v>0</v>
      </c>
      <c r="S175" s="529">
        <v>16674702</v>
      </c>
      <c r="T175" s="540" t="s">
        <v>673</v>
      </c>
      <c r="U175" s="529">
        <v>0</v>
      </c>
      <c r="V175" s="529">
        <v>16674702</v>
      </c>
      <c r="W175" s="544">
        <v>0</v>
      </c>
      <c r="X175" s="544">
        <v>0</v>
      </c>
      <c r="Y175" s="544">
        <v>0</v>
      </c>
      <c r="Z175" s="544">
        <v>0</v>
      </c>
      <c r="AA175" s="544">
        <v>0</v>
      </c>
      <c r="AB175" s="544">
        <v>0</v>
      </c>
      <c r="AC175" s="544">
        <v>0</v>
      </c>
      <c r="AD175" s="544">
        <v>0</v>
      </c>
      <c r="AE175" s="544">
        <v>0</v>
      </c>
      <c r="AF175" s="564">
        <v>0</v>
      </c>
      <c r="AG175" s="778">
        <v>9760866</v>
      </c>
      <c r="AH175" s="529">
        <v>521722</v>
      </c>
      <c r="AI175" s="529">
        <v>6581624</v>
      </c>
      <c r="AJ175" s="529">
        <v>0</v>
      </c>
      <c r="AK175" s="529">
        <v>16864212</v>
      </c>
      <c r="AL175" s="540">
        <v>1.136512064803317E-2</v>
      </c>
      <c r="AM175" s="529">
        <v>0</v>
      </c>
      <c r="AN175" s="529">
        <v>16864212</v>
      </c>
      <c r="AO175" s="544">
        <v>0</v>
      </c>
      <c r="AP175" s="544">
        <v>0</v>
      </c>
      <c r="AQ175" s="544">
        <v>0</v>
      </c>
      <c r="AR175" s="544">
        <v>0</v>
      </c>
      <c r="AS175" s="544">
        <v>0</v>
      </c>
      <c r="AT175" s="544">
        <v>0</v>
      </c>
      <c r="AU175" s="544">
        <v>0</v>
      </c>
      <c r="AV175" s="544">
        <v>0</v>
      </c>
      <c r="AW175" s="544">
        <v>0</v>
      </c>
      <c r="AX175" s="564">
        <v>0</v>
      </c>
      <c r="AY175" s="778">
        <v>9976645</v>
      </c>
      <c r="AZ175" s="529">
        <v>537371</v>
      </c>
      <c r="BA175" s="529">
        <v>7396529</v>
      </c>
      <c r="BB175" s="529">
        <v>0</v>
      </c>
      <c r="BC175" s="529">
        <v>17910545</v>
      </c>
      <c r="BD175" s="540">
        <v>6.2044582931002054E-2</v>
      </c>
      <c r="BE175" s="529">
        <v>0</v>
      </c>
      <c r="BF175" s="529">
        <v>17910545</v>
      </c>
      <c r="BG175" s="544">
        <v>0</v>
      </c>
      <c r="BH175" s="544">
        <v>0</v>
      </c>
      <c r="BI175" s="544">
        <v>0</v>
      </c>
      <c r="BJ175" s="544">
        <v>0</v>
      </c>
      <c r="BK175" s="544">
        <v>0</v>
      </c>
      <c r="BL175" s="544">
        <v>0</v>
      </c>
      <c r="BM175" s="544">
        <v>0</v>
      </c>
      <c r="BN175" s="544">
        <v>0</v>
      </c>
      <c r="BO175" s="544">
        <v>0</v>
      </c>
      <c r="BP175" s="564">
        <v>0</v>
      </c>
      <c r="BQ175" s="778">
        <v>10191558</v>
      </c>
      <c r="BR175" s="529">
        <v>553495</v>
      </c>
      <c r="BS175" s="529">
        <v>7516427</v>
      </c>
      <c r="BT175" s="529">
        <v>0</v>
      </c>
      <c r="BU175" s="529">
        <v>18261480</v>
      </c>
      <c r="BV175" s="540">
        <v>1.9593764455520479E-2</v>
      </c>
      <c r="BW175" s="529">
        <v>0</v>
      </c>
      <c r="BX175" s="529">
        <v>18261480</v>
      </c>
      <c r="BY175" s="544">
        <v>0</v>
      </c>
      <c r="BZ175" s="544">
        <v>0</v>
      </c>
      <c r="CA175" s="544">
        <v>0</v>
      </c>
      <c r="CB175" s="544">
        <v>0</v>
      </c>
      <c r="CC175" s="544">
        <v>0</v>
      </c>
      <c r="CD175" s="544">
        <v>0</v>
      </c>
      <c r="CE175" s="544">
        <v>0</v>
      </c>
      <c r="CF175" s="544">
        <v>0</v>
      </c>
      <c r="CG175" s="544">
        <v>0</v>
      </c>
      <c r="CH175" s="564">
        <v>0</v>
      </c>
    </row>
    <row r="176" spans="1:86" s="23" customFormat="1">
      <c r="A176" s="515"/>
      <c r="B176" s="1502" t="s">
        <v>2317</v>
      </c>
      <c r="C176" s="1497"/>
      <c r="D176" s="518" t="s">
        <v>2318</v>
      </c>
      <c r="E176" s="711" t="s">
        <v>19</v>
      </c>
      <c r="F176" s="519" t="s">
        <v>15</v>
      </c>
      <c r="G176" s="519" t="s">
        <v>26</v>
      </c>
      <c r="H176" s="519" t="s">
        <v>17</v>
      </c>
      <c r="I176" s="532"/>
      <c r="J176" s="530">
        <v>0</v>
      </c>
      <c r="K176" s="532"/>
      <c r="L176" s="531"/>
      <c r="M176" s="530">
        <v>0</v>
      </c>
      <c r="N176" s="766">
        <v>0</v>
      </c>
      <c r="O176" s="776">
        <v>144466</v>
      </c>
      <c r="P176" s="514">
        <v>7675</v>
      </c>
      <c r="Q176" s="514">
        <v>100506</v>
      </c>
      <c r="R176" s="514">
        <v>0</v>
      </c>
      <c r="S176" s="514">
        <v>252647</v>
      </c>
      <c r="T176" s="712" t="s">
        <v>673</v>
      </c>
      <c r="U176" s="514"/>
      <c r="V176" s="520">
        <v>252647</v>
      </c>
      <c r="W176" s="713">
        <v>0</v>
      </c>
      <c r="X176" s="713">
        <v>0</v>
      </c>
      <c r="Y176" s="713">
        <v>0</v>
      </c>
      <c r="Z176" s="713">
        <v>0</v>
      </c>
      <c r="AA176" s="713">
        <v>0</v>
      </c>
      <c r="AB176" s="713">
        <v>0</v>
      </c>
      <c r="AC176" s="713">
        <v>0</v>
      </c>
      <c r="AD176" s="713">
        <v>0</v>
      </c>
      <c r="AE176" s="713">
        <v>0</v>
      </c>
      <c r="AF176" s="543">
        <v>0</v>
      </c>
      <c r="AG176" s="776">
        <v>168291</v>
      </c>
      <c r="AH176" s="514">
        <v>8995</v>
      </c>
      <c r="AI176" s="514">
        <v>113476</v>
      </c>
      <c r="AJ176" s="514">
        <v>0</v>
      </c>
      <c r="AK176" s="514">
        <v>290762</v>
      </c>
      <c r="AL176" s="712">
        <v>0.15086266609142401</v>
      </c>
      <c r="AM176" s="514"/>
      <c r="AN176" s="520">
        <v>290762</v>
      </c>
      <c r="AO176" s="713">
        <v>0</v>
      </c>
      <c r="AP176" s="713">
        <v>0</v>
      </c>
      <c r="AQ176" s="713">
        <v>0</v>
      </c>
      <c r="AR176" s="713">
        <v>0</v>
      </c>
      <c r="AS176" s="713">
        <v>0</v>
      </c>
      <c r="AT176" s="713">
        <v>0</v>
      </c>
      <c r="AU176" s="713">
        <v>0</v>
      </c>
      <c r="AV176" s="713">
        <v>0</v>
      </c>
      <c r="AW176" s="713">
        <v>0</v>
      </c>
      <c r="AX176" s="543">
        <v>0</v>
      </c>
      <c r="AY176" s="776">
        <v>181394</v>
      </c>
      <c r="AZ176" s="514">
        <v>9770</v>
      </c>
      <c r="BA176" s="514">
        <v>134482</v>
      </c>
      <c r="BB176" s="514">
        <v>0</v>
      </c>
      <c r="BC176" s="514">
        <v>325646</v>
      </c>
      <c r="BD176" s="712">
        <v>0.1199744120620989</v>
      </c>
      <c r="BE176" s="514"/>
      <c r="BF176" s="520">
        <v>325646</v>
      </c>
      <c r="BG176" s="713">
        <v>0</v>
      </c>
      <c r="BH176" s="713">
        <v>0</v>
      </c>
      <c r="BI176" s="713">
        <v>0</v>
      </c>
      <c r="BJ176" s="713">
        <v>0</v>
      </c>
      <c r="BK176" s="713">
        <v>0</v>
      </c>
      <c r="BL176" s="713">
        <v>0</v>
      </c>
      <c r="BM176" s="713">
        <v>0</v>
      </c>
      <c r="BN176" s="713">
        <v>0</v>
      </c>
      <c r="BO176" s="713">
        <v>0</v>
      </c>
      <c r="BP176" s="543">
        <v>0</v>
      </c>
      <c r="BQ176" s="776">
        <v>192294</v>
      </c>
      <c r="BR176" s="514">
        <v>10443</v>
      </c>
      <c r="BS176" s="514">
        <v>141819</v>
      </c>
      <c r="BT176" s="514">
        <v>0</v>
      </c>
      <c r="BU176" s="514">
        <v>344556</v>
      </c>
      <c r="BV176" s="712">
        <v>5.806919169896145E-2</v>
      </c>
      <c r="BW176" s="514"/>
      <c r="BX176" s="520">
        <v>344556</v>
      </c>
      <c r="BY176" s="713">
        <v>0</v>
      </c>
      <c r="BZ176" s="713">
        <v>0</v>
      </c>
      <c r="CA176" s="713">
        <v>0</v>
      </c>
      <c r="CB176" s="713">
        <v>0</v>
      </c>
      <c r="CC176" s="713">
        <v>0</v>
      </c>
      <c r="CD176" s="713">
        <v>0</v>
      </c>
      <c r="CE176" s="713">
        <v>0</v>
      </c>
      <c r="CF176" s="713">
        <v>0</v>
      </c>
      <c r="CG176" s="713">
        <v>0</v>
      </c>
      <c r="CH176" s="543">
        <v>0</v>
      </c>
    </row>
    <row r="177" spans="1:86" s="23" customFormat="1">
      <c r="A177" s="515"/>
      <c r="B177" s="1502" t="s">
        <v>2319</v>
      </c>
      <c r="C177" s="1497"/>
      <c r="D177" s="518" t="s">
        <v>2320</v>
      </c>
      <c r="E177" s="711" t="s">
        <v>19</v>
      </c>
      <c r="F177" s="519" t="s">
        <v>15</v>
      </c>
      <c r="G177" s="519" t="s">
        <v>21</v>
      </c>
      <c r="H177" s="519" t="s">
        <v>17</v>
      </c>
      <c r="I177" s="532"/>
      <c r="J177" s="530">
        <v>0</v>
      </c>
      <c r="K177" s="532"/>
      <c r="L177" s="531"/>
      <c r="M177" s="530">
        <v>0</v>
      </c>
      <c r="N177" s="766">
        <v>0</v>
      </c>
      <c r="O177" s="776">
        <v>1155728</v>
      </c>
      <c r="P177" s="514">
        <v>61397</v>
      </c>
      <c r="Q177" s="514">
        <v>804051</v>
      </c>
      <c r="R177" s="514">
        <v>0</v>
      </c>
      <c r="S177" s="514">
        <v>2021176</v>
      </c>
      <c r="T177" s="712" t="s">
        <v>673</v>
      </c>
      <c r="U177" s="514"/>
      <c r="V177" s="520">
        <v>2021176</v>
      </c>
      <c r="W177" s="713">
        <v>0</v>
      </c>
      <c r="X177" s="713">
        <v>0</v>
      </c>
      <c r="Y177" s="713">
        <v>0</v>
      </c>
      <c r="Z177" s="713">
        <v>0</v>
      </c>
      <c r="AA177" s="713">
        <v>0</v>
      </c>
      <c r="AB177" s="713">
        <v>0</v>
      </c>
      <c r="AC177" s="713">
        <v>0</v>
      </c>
      <c r="AD177" s="713">
        <v>0</v>
      </c>
      <c r="AE177" s="713">
        <v>0</v>
      </c>
      <c r="AF177" s="543">
        <v>0</v>
      </c>
      <c r="AG177" s="776">
        <v>1178035</v>
      </c>
      <c r="AH177" s="514">
        <v>62967</v>
      </c>
      <c r="AI177" s="514">
        <v>794334</v>
      </c>
      <c r="AJ177" s="514">
        <v>0</v>
      </c>
      <c r="AK177" s="514">
        <v>2035336</v>
      </c>
      <c r="AL177" s="712">
        <v>7.0058223529272066E-3</v>
      </c>
      <c r="AM177" s="514"/>
      <c r="AN177" s="520">
        <v>2035336</v>
      </c>
      <c r="AO177" s="713">
        <v>0</v>
      </c>
      <c r="AP177" s="713">
        <v>0</v>
      </c>
      <c r="AQ177" s="713">
        <v>0</v>
      </c>
      <c r="AR177" s="713">
        <v>0</v>
      </c>
      <c r="AS177" s="713">
        <v>0</v>
      </c>
      <c r="AT177" s="713">
        <v>0</v>
      </c>
      <c r="AU177" s="713">
        <v>0</v>
      </c>
      <c r="AV177" s="713">
        <v>0</v>
      </c>
      <c r="AW177" s="713">
        <v>0</v>
      </c>
      <c r="AX177" s="543">
        <v>0</v>
      </c>
      <c r="AY177" s="776">
        <v>906968</v>
      </c>
      <c r="AZ177" s="514">
        <v>48852</v>
      </c>
      <c r="BA177" s="514">
        <v>672412</v>
      </c>
      <c r="BB177" s="514">
        <v>0</v>
      </c>
      <c r="BC177" s="514">
        <v>1628232</v>
      </c>
      <c r="BD177" s="712">
        <v>-0.20001808055279324</v>
      </c>
      <c r="BE177" s="514"/>
      <c r="BF177" s="520">
        <v>1628232</v>
      </c>
      <c r="BG177" s="713">
        <v>0</v>
      </c>
      <c r="BH177" s="713">
        <v>0</v>
      </c>
      <c r="BI177" s="713">
        <v>0</v>
      </c>
      <c r="BJ177" s="713">
        <v>0</v>
      </c>
      <c r="BK177" s="713">
        <v>0</v>
      </c>
      <c r="BL177" s="713">
        <v>0</v>
      </c>
      <c r="BM177" s="713">
        <v>0</v>
      </c>
      <c r="BN177" s="713">
        <v>0</v>
      </c>
      <c r="BO177" s="713">
        <v>0</v>
      </c>
      <c r="BP177" s="543">
        <v>0</v>
      </c>
      <c r="BQ177" s="776">
        <v>961468</v>
      </c>
      <c r="BR177" s="514">
        <v>52216</v>
      </c>
      <c r="BS177" s="514">
        <v>709097</v>
      </c>
      <c r="BT177" s="514">
        <v>0</v>
      </c>
      <c r="BU177" s="514">
        <v>1722781</v>
      </c>
      <c r="BV177" s="712">
        <v>5.8068506207960537E-2</v>
      </c>
      <c r="BW177" s="514"/>
      <c r="BX177" s="520">
        <v>1722781</v>
      </c>
      <c r="BY177" s="713">
        <v>0</v>
      </c>
      <c r="BZ177" s="713">
        <v>0</v>
      </c>
      <c r="CA177" s="713">
        <v>0</v>
      </c>
      <c r="CB177" s="713">
        <v>0</v>
      </c>
      <c r="CC177" s="713">
        <v>0</v>
      </c>
      <c r="CD177" s="713">
        <v>0</v>
      </c>
      <c r="CE177" s="713">
        <v>0</v>
      </c>
      <c r="CF177" s="713">
        <v>0</v>
      </c>
      <c r="CG177" s="713">
        <v>0</v>
      </c>
      <c r="CH177" s="543">
        <v>0</v>
      </c>
    </row>
    <row r="178" spans="1:86" s="23" customFormat="1">
      <c r="A178" s="515"/>
      <c r="B178" s="1502" t="s">
        <v>2321</v>
      </c>
      <c r="C178" s="1497"/>
      <c r="D178" s="518" t="s">
        <v>2322</v>
      </c>
      <c r="E178" s="711" t="s">
        <v>19</v>
      </c>
      <c r="F178" s="519" t="s">
        <v>15</v>
      </c>
      <c r="G178" s="519" t="s">
        <v>24</v>
      </c>
      <c r="H178" s="519" t="s">
        <v>17</v>
      </c>
      <c r="I178" s="532"/>
      <c r="J178" s="530">
        <v>0</v>
      </c>
      <c r="K178" s="532"/>
      <c r="L178" s="531"/>
      <c r="M178" s="530">
        <v>0</v>
      </c>
      <c r="N178" s="766">
        <v>0</v>
      </c>
      <c r="O178" s="776">
        <v>288932</v>
      </c>
      <c r="P178" s="514">
        <v>15349</v>
      </c>
      <c r="Q178" s="514">
        <v>201013</v>
      </c>
      <c r="R178" s="514">
        <v>0</v>
      </c>
      <c r="S178" s="514">
        <v>505294</v>
      </c>
      <c r="T178" s="712" t="s">
        <v>673</v>
      </c>
      <c r="U178" s="514"/>
      <c r="V178" s="520">
        <v>505294</v>
      </c>
      <c r="W178" s="713">
        <v>0</v>
      </c>
      <c r="X178" s="713">
        <v>0</v>
      </c>
      <c r="Y178" s="713">
        <v>0</v>
      </c>
      <c r="Z178" s="713">
        <v>0</v>
      </c>
      <c r="AA178" s="713">
        <v>0</v>
      </c>
      <c r="AB178" s="713">
        <v>0</v>
      </c>
      <c r="AC178" s="713">
        <v>0</v>
      </c>
      <c r="AD178" s="713">
        <v>0</v>
      </c>
      <c r="AE178" s="713">
        <v>0</v>
      </c>
      <c r="AF178" s="543">
        <v>0</v>
      </c>
      <c r="AG178" s="776">
        <v>336582</v>
      </c>
      <c r="AH178" s="514">
        <v>17990</v>
      </c>
      <c r="AI178" s="514">
        <v>226953</v>
      </c>
      <c r="AJ178" s="514">
        <v>0</v>
      </c>
      <c r="AK178" s="514">
        <v>581525</v>
      </c>
      <c r="AL178" s="712">
        <v>0.15086464513728642</v>
      </c>
      <c r="AM178" s="514"/>
      <c r="AN178" s="520">
        <v>581525</v>
      </c>
      <c r="AO178" s="713">
        <v>0</v>
      </c>
      <c r="AP178" s="713">
        <v>0</v>
      </c>
      <c r="AQ178" s="713">
        <v>0</v>
      </c>
      <c r="AR178" s="713">
        <v>0</v>
      </c>
      <c r="AS178" s="713">
        <v>0</v>
      </c>
      <c r="AT178" s="713">
        <v>0</v>
      </c>
      <c r="AU178" s="713">
        <v>0</v>
      </c>
      <c r="AV178" s="713">
        <v>0</v>
      </c>
      <c r="AW178" s="713">
        <v>0</v>
      </c>
      <c r="AX178" s="543">
        <v>0</v>
      </c>
      <c r="AY178" s="776">
        <v>544181</v>
      </c>
      <c r="AZ178" s="514">
        <v>29311</v>
      </c>
      <c r="BA178" s="514">
        <v>403447</v>
      </c>
      <c r="BB178" s="514">
        <v>0</v>
      </c>
      <c r="BC178" s="514">
        <v>976939</v>
      </c>
      <c r="BD178" s="712">
        <v>0.67996044881991313</v>
      </c>
      <c r="BE178" s="514"/>
      <c r="BF178" s="520">
        <v>976939</v>
      </c>
      <c r="BG178" s="713">
        <v>0</v>
      </c>
      <c r="BH178" s="713">
        <v>0</v>
      </c>
      <c r="BI178" s="713">
        <v>0</v>
      </c>
      <c r="BJ178" s="713">
        <v>0</v>
      </c>
      <c r="BK178" s="713">
        <v>0</v>
      </c>
      <c r="BL178" s="713">
        <v>0</v>
      </c>
      <c r="BM178" s="713">
        <v>0</v>
      </c>
      <c r="BN178" s="713">
        <v>0</v>
      </c>
      <c r="BO178" s="713">
        <v>0</v>
      </c>
      <c r="BP178" s="543">
        <v>0</v>
      </c>
      <c r="BQ178" s="776">
        <v>384587</v>
      </c>
      <c r="BR178" s="514">
        <v>20887</v>
      </c>
      <c r="BS178" s="514">
        <v>283639</v>
      </c>
      <c r="BT178" s="514">
        <v>0</v>
      </c>
      <c r="BU178" s="514">
        <v>689113</v>
      </c>
      <c r="BV178" s="712">
        <v>-0.29462023729219533</v>
      </c>
      <c r="BW178" s="514"/>
      <c r="BX178" s="520">
        <v>689113</v>
      </c>
      <c r="BY178" s="713">
        <v>0</v>
      </c>
      <c r="BZ178" s="713">
        <v>0</v>
      </c>
      <c r="CA178" s="713">
        <v>0</v>
      </c>
      <c r="CB178" s="713">
        <v>0</v>
      </c>
      <c r="CC178" s="713">
        <v>0</v>
      </c>
      <c r="CD178" s="713">
        <v>0</v>
      </c>
      <c r="CE178" s="713">
        <v>0</v>
      </c>
      <c r="CF178" s="713">
        <v>0</v>
      </c>
      <c r="CG178" s="713">
        <v>0</v>
      </c>
      <c r="CH178" s="543">
        <v>0</v>
      </c>
    </row>
    <row r="179" spans="1:86" s="23" customFormat="1">
      <c r="A179" s="515"/>
      <c r="B179" s="1502" t="s">
        <v>2323</v>
      </c>
      <c r="C179" s="1497"/>
      <c r="D179" s="518" t="s">
        <v>2324</v>
      </c>
      <c r="E179" s="711" t="s">
        <v>19</v>
      </c>
      <c r="F179" s="519" t="s">
        <v>15</v>
      </c>
      <c r="G179" s="519" t="s">
        <v>29</v>
      </c>
      <c r="H179" s="519" t="s">
        <v>17</v>
      </c>
      <c r="I179" s="532"/>
      <c r="J179" s="530">
        <v>0</v>
      </c>
      <c r="K179" s="532"/>
      <c r="L179" s="531"/>
      <c r="M179" s="530">
        <v>0</v>
      </c>
      <c r="N179" s="766">
        <v>0</v>
      </c>
      <c r="O179" s="776">
        <v>1155728</v>
      </c>
      <c r="P179" s="514">
        <v>61397</v>
      </c>
      <c r="Q179" s="514">
        <v>804051</v>
      </c>
      <c r="R179" s="514">
        <v>0</v>
      </c>
      <c r="S179" s="514">
        <v>2021176</v>
      </c>
      <c r="T179" s="712" t="s">
        <v>673</v>
      </c>
      <c r="U179" s="514"/>
      <c r="V179" s="520">
        <v>2021176</v>
      </c>
      <c r="W179" s="713">
        <v>0</v>
      </c>
      <c r="X179" s="713">
        <v>0</v>
      </c>
      <c r="Y179" s="713">
        <v>0</v>
      </c>
      <c r="Z179" s="713">
        <v>0</v>
      </c>
      <c r="AA179" s="713">
        <v>0</v>
      </c>
      <c r="AB179" s="713">
        <v>0</v>
      </c>
      <c r="AC179" s="713">
        <v>0</v>
      </c>
      <c r="AD179" s="713">
        <v>0</v>
      </c>
      <c r="AE179" s="713">
        <v>0</v>
      </c>
      <c r="AF179" s="543">
        <v>0</v>
      </c>
      <c r="AG179" s="776">
        <v>841454</v>
      </c>
      <c r="AH179" s="514">
        <v>44976</v>
      </c>
      <c r="AI179" s="514">
        <v>567381</v>
      </c>
      <c r="AJ179" s="514">
        <v>0</v>
      </c>
      <c r="AK179" s="514">
        <v>1453811</v>
      </c>
      <c r="AL179" s="712">
        <v>-0.28071033893139441</v>
      </c>
      <c r="AM179" s="514"/>
      <c r="AN179" s="520">
        <v>1453811</v>
      </c>
      <c r="AO179" s="713">
        <v>0</v>
      </c>
      <c r="AP179" s="713">
        <v>0</v>
      </c>
      <c r="AQ179" s="713">
        <v>0</v>
      </c>
      <c r="AR179" s="713">
        <v>0</v>
      </c>
      <c r="AS179" s="713">
        <v>0</v>
      </c>
      <c r="AT179" s="713">
        <v>0</v>
      </c>
      <c r="AU179" s="713">
        <v>0</v>
      </c>
      <c r="AV179" s="713">
        <v>0</v>
      </c>
      <c r="AW179" s="713">
        <v>0</v>
      </c>
      <c r="AX179" s="543">
        <v>0</v>
      </c>
      <c r="AY179" s="776">
        <v>725574</v>
      </c>
      <c r="AZ179" s="514">
        <v>39082</v>
      </c>
      <c r="BA179" s="514">
        <v>537929</v>
      </c>
      <c r="BB179" s="514">
        <v>0</v>
      </c>
      <c r="BC179" s="514">
        <v>1302585</v>
      </c>
      <c r="BD179" s="712">
        <v>-0.10402039880011914</v>
      </c>
      <c r="BE179" s="514"/>
      <c r="BF179" s="520">
        <v>1302585</v>
      </c>
      <c r="BG179" s="713">
        <v>0</v>
      </c>
      <c r="BH179" s="713">
        <v>0</v>
      </c>
      <c r="BI179" s="713">
        <v>0</v>
      </c>
      <c r="BJ179" s="713">
        <v>0</v>
      </c>
      <c r="BK179" s="713">
        <v>0</v>
      </c>
      <c r="BL179" s="713">
        <v>0</v>
      </c>
      <c r="BM179" s="713">
        <v>0</v>
      </c>
      <c r="BN179" s="713">
        <v>0</v>
      </c>
      <c r="BO179" s="713">
        <v>0</v>
      </c>
      <c r="BP179" s="543">
        <v>0</v>
      </c>
      <c r="BQ179" s="776">
        <v>769174</v>
      </c>
      <c r="BR179" s="514">
        <v>41773</v>
      </c>
      <c r="BS179" s="514">
        <v>567278</v>
      </c>
      <c r="BT179" s="514">
        <v>0</v>
      </c>
      <c r="BU179" s="514">
        <v>1378225</v>
      </c>
      <c r="BV179" s="712">
        <v>5.8069147118997994E-2</v>
      </c>
      <c r="BW179" s="514"/>
      <c r="BX179" s="520">
        <v>1378225</v>
      </c>
      <c r="BY179" s="713">
        <v>0</v>
      </c>
      <c r="BZ179" s="713">
        <v>0</v>
      </c>
      <c r="CA179" s="713">
        <v>0</v>
      </c>
      <c r="CB179" s="713">
        <v>0</v>
      </c>
      <c r="CC179" s="713">
        <v>0</v>
      </c>
      <c r="CD179" s="713">
        <v>0</v>
      </c>
      <c r="CE179" s="713">
        <v>0</v>
      </c>
      <c r="CF179" s="713">
        <v>0</v>
      </c>
      <c r="CG179" s="713">
        <v>0</v>
      </c>
      <c r="CH179" s="543">
        <v>0</v>
      </c>
    </row>
    <row r="180" spans="1:86" s="23" customFormat="1">
      <c r="A180" s="515"/>
      <c r="B180" s="1502" t="s">
        <v>2325</v>
      </c>
      <c r="C180" s="1497"/>
      <c r="D180" s="518" t="s">
        <v>2326</v>
      </c>
      <c r="E180" s="711" t="s">
        <v>19</v>
      </c>
      <c r="F180" s="519" t="s">
        <v>15</v>
      </c>
      <c r="G180" s="519" t="s">
        <v>16</v>
      </c>
      <c r="H180" s="519" t="s">
        <v>17</v>
      </c>
      <c r="I180" s="532"/>
      <c r="J180" s="530">
        <v>0</v>
      </c>
      <c r="K180" s="532"/>
      <c r="L180" s="531"/>
      <c r="M180" s="530">
        <v>0</v>
      </c>
      <c r="N180" s="766">
        <v>0</v>
      </c>
      <c r="O180" s="776">
        <v>1300194</v>
      </c>
      <c r="P180" s="514">
        <v>69071</v>
      </c>
      <c r="Q180" s="514">
        <v>904558</v>
      </c>
      <c r="R180" s="514">
        <v>0</v>
      </c>
      <c r="S180" s="514">
        <v>2273823</v>
      </c>
      <c r="T180" s="712" t="s">
        <v>673</v>
      </c>
      <c r="U180" s="514"/>
      <c r="V180" s="520">
        <v>2273823</v>
      </c>
      <c r="W180" s="713">
        <v>0</v>
      </c>
      <c r="X180" s="713">
        <v>0</v>
      </c>
      <c r="Y180" s="713">
        <v>0</v>
      </c>
      <c r="Z180" s="713">
        <v>0</v>
      </c>
      <c r="AA180" s="713">
        <v>0</v>
      </c>
      <c r="AB180" s="713">
        <v>0</v>
      </c>
      <c r="AC180" s="713">
        <v>0</v>
      </c>
      <c r="AD180" s="713">
        <v>0</v>
      </c>
      <c r="AE180" s="713">
        <v>0</v>
      </c>
      <c r="AF180" s="543">
        <v>0</v>
      </c>
      <c r="AG180" s="776">
        <v>1346326</v>
      </c>
      <c r="AH180" s="514">
        <v>71962</v>
      </c>
      <c r="AI180" s="514">
        <v>907810</v>
      </c>
      <c r="AJ180" s="514">
        <v>0</v>
      </c>
      <c r="AK180" s="514">
        <v>2326098</v>
      </c>
      <c r="AL180" s="712">
        <v>2.2989916101649074E-2</v>
      </c>
      <c r="AM180" s="514"/>
      <c r="AN180" s="520">
        <v>2326098</v>
      </c>
      <c r="AO180" s="713">
        <v>0</v>
      </c>
      <c r="AP180" s="713">
        <v>0</v>
      </c>
      <c r="AQ180" s="713">
        <v>0</v>
      </c>
      <c r="AR180" s="713">
        <v>0</v>
      </c>
      <c r="AS180" s="713">
        <v>0</v>
      </c>
      <c r="AT180" s="713">
        <v>0</v>
      </c>
      <c r="AU180" s="713">
        <v>0</v>
      </c>
      <c r="AV180" s="713">
        <v>0</v>
      </c>
      <c r="AW180" s="713">
        <v>0</v>
      </c>
      <c r="AX180" s="543">
        <v>0</v>
      </c>
      <c r="AY180" s="776">
        <v>1269754</v>
      </c>
      <c r="AZ180" s="514">
        <v>68393</v>
      </c>
      <c r="BA180" s="514">
        <v>941377</v>
      </c>
      <c r="BB180" s="514">
        <v>0</v>
      </c>
      <c r="BC180" s="514">
        <v>2279524</v>
      </c>
      <c r="BD180" s="712">
        <v>-2.0022372230232777E-2</v>
      </c>
      <c r="BE180" s="514"/>
      <c r="BF180" s="520">
        <v>2279524</v>
      </c>
      <c r="BG180" s="713">
        <v>0</v>
      </c>
      <c r="BH180" s="713">
        <v>0</v>
      </c>
      <c r="BI180" s="713">
        <v>0</v>
      </c>
      <c r="BJ180" s="713">
        <v>0</v>
      </c>
      <c r="BK180" s="713">
        <v>0</v>
      </c>
      <c r="BL180" s="713">
        <v>0</v>
      </c>
      <c r="BM180" s="713">
        <v>0</v>
      </c>
      <c r="BN180" s="713">
        <v>0</v>
      </c>
      <c r="BO180" s="713">
        <v>0</v>
      </c>
      <c r="BP180" s="543">
        <v>0</v>
      </c>
      <c r="BQ180" s="776">
        <v>1153761</v>
      </c>
      <c r="BR180" s="514">
        <v>62660</v>
      </c>
      <c r="BS180" s="514">
        <v>850916</v>
      </c>
      <c r="BT180" s="514">
        <v>0</v>
      </c>
      <c r="BU180" s="514">
        <v>2067337</v>
      </c>
      <c r="BV180" s="712">
        <v>-9.3083906991108675E-2</v>
      </c>
      <c r="BW180" s="514"/>
      <c r="BX180" s="520">
        <v>2067337</v>
      </c>
      <c r="BY180" s="713">
        <v>0</v>
      </c>
      <c r="BZ180" s="713">
        <v>0</v>
      </c>
      <c r="CA180" s="713">
        <v>0</v>
      </c>
      <c r="CB180" s="713">
        <v>0</v>
      </c>
      <c r="CC180" s="713">
        <v>0</v>
      </c>
      <c r="CD180" s="713">
        <v>0</v>
      </c>
      <c r="CE180" s="713">
        <v>0</v>
      </c>
      <c r="CF180" s="713">
        <v>0</v>
      </c>
      <c r="CG180" s="713">
        <v>0</v>
      </c>
      <c r="CH180" s="543">
        <v>0</v>
      </c>
    </row>
    <row r="181" spans="1:86" s="23" customFormat="1">
      <c r="B181" s="1502" t="s">
        <v>2327</v>
      </c>
      <c r="C181" s="1497"/>
      <c r="D181" s="518" t="s">
        <v>2328</v>
      </c>
      <c r="E181" s="711" t="s">
        <v>19</v>
      </c>
      <c r="F181" s="519" t="s">
        <v>15</v>
      </c>
      <c r="G181" s="519" t="s">
        <v>26</v>
      </c>
      <c r="H181" s="519" t="s">
        <v>25</v>
      </c>
      <c r="I181" s="532"/>
      <c r="J181" s="530">
        <v>0</v>
      </c>
      <c r="K181" s="532"/>
      <c r="L181" s="531"/>
      <c r="M181" s="530">
        <v>0</v>
      </c>
      <c r="N181" s="766">
        <v>0</v>
      </c>
      <c r="O181" s="776">
        <v>144466</v>
      </c>
      <c r="P181" s="514">
        <v>7675</v>
      </c>
      <c r="Q181" s="514">
        <v>100506</v>
      </c>
      <c r="R181" s="514">
        <v>0</v>
      </c>
      <c r="S181" s="514">
        <v>252647</v>
      </c>
      <c r="T181" s="712" t="s">
        <v>673</v>
      </c>
      <c r="U181" s="514"/>
      <c r="V181" s="520">
        <v>252647</v>
      </c>
      <c r="W181" s="713">
        <v>0</v>
      </c>
      <c r="X181" s="713">
        <v>0</v>
      </c>
      <c r="Y181" s="713">
        <v>0</v>
      </c>
      <c r="Z181" s="713">
        <v>0</v>
      </c>
      <c r="AA181" s="713">
        <v>0</v>
      </c>
      <c r="AB181" s="713">
        <v>0</v>
      </c>
      <c r="AC181" s="713">
        <v>0</v>
      </c>
      <c r="AD181" s="713">
        <v>0</v>
      </c>
      <c r="AE181" s="713">
        <v>0</v>
      </c>
      <c r="AF181" s="543">
        <v>0</v>
      </c>
      <c r="AG181" s="776">
        <v>168291</v>
      </c>
      <c r="AH181" s="514">
        <v>8995</v>
      </c>
      <c r="AI181" s="514">
        <v>113476</v>
      </c>
      <c r="AJ181" s="514">
        <v>0</v>
      </c>
      <c r="AK181" s="514">
        <v>290762</v>
      </c>
      <c r="AL181" s="712">
        <v>0.15086266609142401</v>
      </c>
      <c r="AM181" s="514"/>
      <c r="AN181" s="520">
        <v>290762</v>
      </c>
      <c r="AO181" s="713">
        <v>0</v>
      </c>
      <c r="AP181" s="713">
        <v>0</v>
      </c>
      <c r="AQ181" s="713">
        <v>0</v>
      </c>
      <c r="AR181" s="713">
        <v>0</v>
      </c>
      <c r="AS181" s="713">
        <v>0</v>
      </c>
      <c r="AT181" s="713">
        <v>0</v>
      </c>
      <c r="AU181" s="713">
        <v>0</v>
      </c>
      <c r="AV181" s="713">
        <v>0</v>
      </c>
      <c r="AW181" s="713">
        <v>0</v>
      </c>
      <c r="AX181" s="543">
        <v>0</v>
      </c>
      <c r="AY181" s="776">
        <v>181394</v>
      </c>
      <c r="AZ181" s="514">
        <v>9770</v>
      </c>
      <c r="BA181" s="514">
        <v>134482</v>
      </c>
      <c r="BB181" s="514">
        <v>0</v>
      </c>
      <c r="BC181" s="514">
        <v>325646</v>
      </c>
      <c r="BD181" s="712">
        <v>0.1199744120620989</v>
      </c>
      <c r="BE181" s="514"/>
      <c r="BF181" s="520">
        <v>325646</v>
      </c>
      <c r="BG181" s="713">
        <v>0</v>
      </c>
      <c r="BH181" s="713">
        <v>0</v>
      </c>
      <c r="BI181" s="713">
        <v>0</v>
      </c>
      <c r="BJ181" s="713">
        <v>0</v>
      </c>
      <c r="BK181" s="713">
        <v>0</v>
      </c>
      <c r="BL181" s="713">
        <v>0</v>
      </c>
      <c r="BM181" s="713">
        <v>0</v>
      </c>
      <c r="BN181" s="713">
        <v>0</v>
      </c>
      <c r="BO181" s="713">
        <v>0</v>
      </c>
      <c r="BP181" s="543">
        <v>0</v>
      </c>
      <c r="BQ181" s="776">
        <v>192294</v>
      </c>
      <c r="BR181" s="514">
        <v>10443</v>
      </c>
      <c r="BS181" s="514">
        <v>141819</v>
      </c>
      <c r="BT181" s="514">
        <v>0</v>
      </c>
      <c r="BU181" s="514">
        <v>344556</v>
      </c>
      <c r="BV181" s="712">
        <v>5.806919169896145E-2</v>
      </c>
      <c r="BW181" s="514"/>
      <c r="BX181" s="520">
        <v>344556</v>
      </c>
      <c r="BY181" s="713">
        <v>0</v>
      </c>
      <c r="BZ181" s="713">
        <v>0</v>
      </c>
      <c r="CA181" s="713">
        <v>0</v>
      </c>
      <c r="CB181" s="713">
        <v>0</v>
      </c>
      <c r="CC181" s="713">
        <v>0</v>
      </c>
      <c r="CD181" s="713">
        <v>0</v>
      </c>
      <c r="CE181" s="713">
        <v>0</v>
      </c>
      <c r="CF181" s="713">
        <v>0</v>
      </c>
      <c r="CG181" s="713">
        <v>0</v>
      </c>
      <c r="CH181" s="543">
        <v>0</v>
      </c>
    </row>
    <row r="182" spans="1:86" s="23" customFormat="1">
      <c r="B182" s="1502" t="s">
        <v>2329</v>
      </c>
      <c r="C182" s="1497"/>
      <c r="D182" s="518" t="s">
        <v>2330</v>
      </c>
      <c r="E182" s="711" t="s">
        <v>19</v>
      </c>
      <c r="F182" s="519" t="s">
        <v>15</v>
      </c>
      <c r="G182" s="519" t="s">
        <v>21</v>
      </c>
      <c r="H182" s="519" t="s">
        <v>25</v>
      </c>
      <c r="I182" s="532"/>
      <c r="J182" s="530">
        <v>0</v>
      </c>
      <c r="K182" s="532"/>
      <c r="L182" s="531"/>
      <c r="M182" s="530">
        <v>0</v>
      </c>
      <c r="N182" s="766">
        <v>0</v>
      </c>
      <c r="O182" s="776">
        <v>144466</v>
      </c>
      <c r="P182" s="514">
        <v>7675</v>
      </c>
      <c r="Q182" s="514">
        <v>100506</v>
      </c>
      <c r="R182" s="514">
        <v>0</v>
      </c>
      <c r="S182" s="514">
        <v>252647</v>
      </c>
      <c r="T182" s="712" t="s">
        <v>673</v>
      </c>
      <c r="U182" s="514"/>
      <c r="V182" s="520">
        <v>252647</v>
      </c>
      <c r="W182" s="713">
        <v>0</v>
      </c>
      <c r="X182" s="713">
        <v>0</v>
      </c>
      <c r="Y182" s="713">
        <v>0</v>
      </c>
      <c r="Z182" s="713">
        <v>0</v>
      </c>
      <c r="AA182" s="713">
        <v>0</v>
      </c>
      <c r="AB182" s="713">
        <v>0</v>
      </c>
      <c r="AC182" s="713">
        <v>0</v>
      </c>
      <c r="AD182" s="713">
        <v>0</v>
      </c>
      <c r="AE182" s="713">
        <v>0</v>
      </c>
      <c r="AF182" s="543">
        <v>0</v>
      </c>
      <c r="AG182" s="776">
        <v>168291</v>
      </c>
      <c r="AH182" s="514">
        <v>8995</v>
      </c>
      <c r="AI182" s="514">
        <v>113476</v>
      </c>
      <c r="AJ182" s="514">
        <v>0</v>
      </c>
      <c r="AK182" s="514">
        <v>290762</v>
      </c>
      <c r="AL182" s="712">
        <v>0.15086266609142401</v>
      </c>
      <c r="AM182" s="514"/>
      <c r="AN182" s="520">
        <v>290762</v>
      </c>
      <c r="AO182" s="713">
        <v>0</v>
      </c>
      <c r="AP182" s="713">
        <v>0</v>
      </c>
      <c r="AQ182" s="713">
        <v>0</v>
      </c>
      <c r="AR182" s="713">
        <v>0</v>
      </c>
      <c r="AS182" s="713">
        <v>0</v>
      </c>
      <c r="AT182" s="713">
        <v>0</v>
      </c>
      <c r="AU182" s="713">
        <v>0</v>
      </c>
      <c r="AV182" s="713">
        <v>0</v>
      </c>
      <c r="AW182" s="713">
        <v>0</v>
      </c>
      <c r="AX182" s="543">
        <v>0</v>
      </c>
      <c r="AY182" s="776">
        <v>181394</v>
      </c>
      <c r="AZ182" s="514">
        <v>9770</v>
      </c>
      <c r="BA182" s="514">
        <v>134482</v>
      </c>
      <c r="BB182" s="514">
        <v>0</v>
      </c>
      <c r="BC182" s="514">
        <v>325646</v>
      </c>
      <c r="BD182" s="712">
        <v>0.1199744120620989</v>
      </c>
      <c r="BE182" s="514"/>
      <c r="BF182" s="520">
        <v>325646</v>
      </c>
      <c r="BG182" s="713">
        <v>0</v>
      </c>
      <c r="BH182" s="713">
        <v>0</v>
      </c>
      <c r="BI182" s="713">
        <v>0</v>
      </c>
      <c r="BJ182" s="713">
        <v>0</v>
      </c>
      <c r="BK182" s="713">
        <v>0</v>
      </c>
      <c r="BL182" s="713">
        <v>0</v>
      </c>
      <c r="BM182" s="713">
        <v>0</v>
      </c>
      <c r="BN182" s="713">
        <v>0</v>
      </c>
      <c r="BO182" s="713">
        <v>0</v>
      </c>
      <c r="BP182" s="543">
        <v>0</v>
      </c>
      <c r="BQ182" s="776">
        <v>192294</v>
      </c>
      <c r="BR182" s="514">
        <v>10443</v>
      </c>
      <c r="BS182" s="514">
        <v>141819</v>
      </c>
      <c r="BT182" s="514">
        <v>0</v>
      </c>
      <c r="BU182" s="514">
        <v>344556</v>
      </c>
      <c r="BV182" s="712">
        <v>5.806919169896145E-2</v>
      </c>
      <c r="BW182" s="514"/>
      <c r="BX182" s="520">
        <v>344556</v>
      </c>
      <c r="BY182" s="713">
        <v>0</v>
      </c>
      <c r="BZ182" s="713">
        <v>0</v>
      </c>
      <c r="CA182" s="713">
        <v>0</v>
      </c>
      <c r="CB182" s="713">
        <v>0</v>
      </c>
      <c r="CC182" s="713">
        <v>0</v>
      </c>
      <c r="CD182" s="713">
        <v>0</v>
      </c>
      <c r="CE182" s="713">
        <v>0</v>
      </c>
      <c r="CF182" s="713">
        <v>0</v>
      </c>
      <c r="CG182" s="713">
        <v>0</v>
      </c>
      <c r="CH182" s="543">
        <v>0</v>
      </c>
    </row>
    <row r="183" spans="1:86" s="23" customFormat="1">
      <c r="B183" s="1502" t="s">
        <v>2331</v>
      </c>
      <c r="C183" s="1497"/>
      <c r="D183" s="518" t="s">
        <v>2332</v>
      </c>
      <c r="E183" s="711" t="s">
        <v>19</v>
      </c>
      <c r="F183" s="519" t="s">
        <v>15</v>
      </c>
      <c r="G183" s="519" t="s">
        <v>24</v>
      </c>
      <c r="H183" s="519" t="s">
        <v>25</v>
      </c>
      <c r="I183" s="532"/>
      <c r="J183" s="530">
        <v>0</v>
      </c>
      <c r="K183" s="532"/>
      <c r="L183" s="531"/>
      <c r="M183" s="530">
        <v>0</v>
      </c>
      <c r="N183" s="766">
        <v>0</v>
      </c>
      <c r="O183" s="776">
        <v>144466</v>
      </c>
      <c r="P183" s="514">
        <v>7675</v>
      </c>
      <c r="Q183" s="514">
        <v>100506</v>
      </c>
      <c r="R183" s="514">
        <v>0</v>
      </c>
      <c r="S183" s="514">
        <v>252647</v>
      </c>
      <c r="T183" s="712" t="s">
        <v>673</v>
      </c>
      <c r="U183" s="514"/>
      <c r="V183" s="520">
        <v>252647</v>
      </c>
      <c r="W183" s="713">
        <v>0</v>
      </c>
      <c r="X183" s="713">
        <v>0</v>
      </c>
      <c r="Y183" s="713">
        <v>0</v>
      </c>
      <c r="Z183" s="713">
        <v>0</v>
      </c>
      <c r="AA183" s="713">
        <v>0</v>
      </c>
      <c r="AB183" s="713">
        <v>0</v>
      </c>
      <c r="AC183" s="713">
        <v>0</v>
      </c>
      <c r="AD183" s="713">
        <v>0</v>
      </c>
      <c r="AE183" s="713">
        <v>0</v>
      </c>
      <c r="AF183" s="543">
        <v>0</v>
      </c>
      <c r="AG183" s="776">
        <v>168291</v>
      </c>
      <c r="AH183" s="514">
        <v>8995</v>
      </c>
      <c r="AI183" s="514">
        <v>113476</v>
      </c>
      <c r="AJ183" s="514">
        <v>0</v>
      </c>
      <c r="AK183" s="514">
        <v>290762</v>
      </c>
      <c r="AL183" s="712">
        <v>0.15086266609142401</v>
      </c>
      <c r="AM183" s="514"/>
      <c r="AN183" s="520">
        <v>290762</v>
      </c>
      <c r="AO183" s="713">
        <v>0</v>
      </c>
      <c r="AP183" s="713">
        <v>0</v>
      </c>
      <c r="AQ183" s="713">
        <v>0</v>
      </c>
      <c r="AR183" s="713">
        <v>0</v>
      </c>
      <c r="AS183" s="713">
        <v>0</v>
      </c>
      <c r="AT183" s="713">
        <v>0</v>
      </c>
      <c r="AU183" s="713">
        <v>0</v>
      </c>
      <c r="AV183" s="713">
        <v>0</v>
      </c>
      <c r="AW183" s="713">
        <v>0</v>
      </c>
      <c r="AX183" s="543">
        <v>0</v>
      </c>
      <c r="AY183" s="776">
        <v>181394</v>
      </c>
      <c r="AZ183" s="514">
        <v>9770</v>
      </c>
      <c r="BA183" s="514">
        <v>134482</v>
      </c>
      <c r="BB183" s="514">
        <v>0</v>
      </c>
      <c r="BC183" s="514">
        <v>325646</v>
      </c>
      <c r="BD183" s="712">
        <v>0.1199744120620989</v>
      </c>
      <c r="BE183" s="514"/>
      <c r="BF183" s="520">
        <v>325646</v>
      </c>
      <c r="BG183" s="713">
        <v>0</v>
      </c>
      <c r="BH183" s="713">
        <v>0</v>
      </c>
      <c r="BI183" s="713">
        <v>0</v>
      </c>
      <c r="BJ183" s="713">
        <v>0</v>
      </c>
      <c r="BK183" s="713">
        <v>0</v>
      </c>
      <c r="BL183" s="713">
        <v>0</v>
      </c>
      <c r="BM183" s="713">
        <v>0</v>
      </c>
      <c r="BN183" s="713">
        <v>0</v>
      </c>
      <c r="BO183" s="713">
        <v>0</v>
      </c>
      <c r="BP183" s="543">
        <v>0</v>
      </c>
      <c r="BQ183" s="776">
        <v>192294</v>
      </c>
      <c r="BR183" s="514">
        <v>10443</v>
      </c>
      <c r="BS183" s="514">
        <v>141819</v>
      </c>
      <c r="BT183" s="514">
        <v>0</v>
      </c>
      <c r="BU183" s="514">
        <v>344556</v>
      </c>
      <c r="BV183" s="712">
        <v>5.806919169896145E-2</v>
      </c>
      <c r="BW183" s="514"/>
      <c r="BX183" s="520">
        <v>344556</v>
      </c>
      <c r="BY183" s="713">
        <v>0</v>
      </c>
      <c r="BZ183" s="713">
        <v>0</v>
      </c>
      <c r="CA183" s="713">
        <v>0</v>
      </c>
      <c r="CB183" s="713">
        <v>0</v>
      </c>
      <c r="CC183" s="713">
        <v>0</v>
      </c>
      <c r="CD183" s="713">
        <v>0</v>
      </c>
      <c r="CE183" s="713">
        <v>0</v>
      </c>
      <c r="CF183" s="713">
        <v>0</v>
      </c>
      <c r="CG183" s="713">
        <v>0</v>
      </c>
      <c r="CH183" s="543">
        <v>0</v>
      </c>
    </row>
    <row r="184" spans="1:86" s="23" customFormat="1">
      <c r="B184" s="1502" t="s">
        <v>2333</v>
      </c>
      <c r="C184" s="1497"/>
      <c r="D184" s="518" t="s">
        <v>2334</v>
      </c>
      <c r="E184" s="711" t="s">
        <v>19</v>
      </c>
      <c r="F184" s="519" t="s">
        <v>15</v>
      </c>
      <c r="G184" s="519" t="s">
        <v>29</v>
      </c>
      <c r="H184" s="519" t="s">
        <v>25</v>
      </c>
      <c r="I184" s="532"/>
      <c r="J184" s="530">
        <v>0</v>
      </c>
      <c r="K184" s="532"/>
      <c r="L184" s="531"/>
      <c r="M184" s="530">
        <v>0</v>
      </c>
      <c r="N184" s="766">
        <v>0</v>
      </c>
      <c r="O184" s="776">
        <v>144466</v>
      </c>
      <c r="P184" s="514">
        <v>7675</v>
      </c>
      <c r="Q184" s="514">
        <v>100506</v>
      </c>
      <c r="R184" s="514">
        <v>0</v>
      </c>
      <c r="S184" s="514">
        <v>252647</v>
      </c>
      <c r="T184" s="712" t="s">
        <v>673</v>
      </c>
      <c r="U184" s="514"/>
      <c r="V184" s="520">
        <v>252647</v>
      </c>
      <c r="W184" s="713">
        <v>0</v>
      </c>
      <c r="X184" s="713">
        <v>0</v>
      </c>
      <c r="Y184" s="713">
        <v>0</v>
      </c>
      <c r="Z184" s="713">
        <v>0</v>
      </c>
      <c r="AA184" s="713">
        <v>0</v>
      </c>
      <c r="AB184" s="713">
        <v>0</v>
      </c>
      <c r="AC184" s="713">
        <v>0</v>
      </c>
      <c r="AD184" s="713">
        <v>0</v>
      </c>
      <c r="AE184" s="713">
        <v>0</v>
      </c>
      <c r="AF184" s="543">
        <v>0</v>
      </c>
      <c r="AG184" s="776">
        <v>168291</v>
      </c>
      <c r="AH184" s="514">
        <v>8995</v>
      </c>
      <c r="AI184" s="514">
        <v>113476</v>
      </c>
      <c r="AJ184" s="514">
        <v>0</v>
      </c>
      <c r="AK184" s="514">
        <v>290762</v>
      </c>
      <c r="AL184" s="712">
        <v>0.15086266609142401</v>
      </c>
      <c r="AM184" s="514"/>
      <c r="AN184" s="520">
        <v>290762</v>
      </c>
      <c r="AO184" s="713">
        <v>0</v>
      </c>
      <c r="AP184" s="713">
        <v>0</v>
      </c>
      <c r="AQ184" s="713">
        <v>0</v>
      </c>
      <c r="AR184" s="713">
        <v>0</v>
      </c>
      <c r="AS184" s="713">
        <v>0</v>
      </c>
      <c r="AT184" s="713">
        <v>0</v>
      </c>
      <c r="AU184" s="713">
        <v>0</v>
      </c>
      <c r="AV184" s="713">
        <v>0</v>
      </c>
      <c r="AW184" s="713">
        <v>0</v>
      </c>
      <c r="AX184" s="543">
        <v>0</v>
      </c>
      <c r="AY184" s="776">
        <v>181394</v>
      </c>
      <c r="AZ184" s="514">
        <v>9770</v>
      </c>
      <c r="BA184" s="514">
        <v>134482</v>
      </c>
      <c r="BB184" s="514">
        <v>0</v>
      </c>
      <c r="BC184" s="514">
        <v>325646</v>
      </c>
      <c r="BD184" s="712">
        <v>0.1199744120620989</v>
      </c>
      <c r="BE184" s="514"/>
      <c r="BF184" s="520">
        <v>325646</v>
      </c>
      <c r="BG184" s="713">
        <v>0</v>
      </c>
      <c r="BH184" s="713">
        <v>0</v>
      </c>
      <c r="BI184" s="713">
        <v>0</v>
      </c>
      <c r="BJ184" s="713">
        <v>0</v>
      </c>
      <c r="BK184" s="713">
        <v>0</v>
      </c>
      <c r="BL184" s="713">
        <v>0</v>
      </c>
      <c r="BM184" s="713">
        <v>0</v>
      </c>
      <c r="BN184" s="713">
        <v>0</v>
      </c>
      <c r="BO184" s="713">
        <v>0</v>
      </c>
      <c r="BP184" s="543">
        <v>0</v>
      </c>
      <c r="BQ184" s="776">
        <v>192294</v>
      </c>
      <c r="BR184" s="514">
        <v>10443</v>
      </c>
      <c r="BS184" s="514">
        <v>141819</v>
      </c>
      <c r="BT184" s="514">
        <v>0</v>
      </c>
      <c r="BU184" s="514">
        <v>344556</v>
      </c>
      <c r="BV184" s="712">
        <v>5.806919169896145E-2</v>
      </c>
      <c r="BW184" s="514"/>
      <c r="BX184" s="520">
        <v>344556</v>
      </c>
      <c r="BY184" s="713">
        <v>0</v>
      </c>
      <c r="BZ184" s="713">
        <v>0</v>
      </c>
      <c r="CA184" s="713">
        <v>0</v>
      </c>
      <c r="CB184" s="713">
        <v>0</v>
      </c>
      <c r="CC184" s="713">
        <v>0</v>
      </c>
      <c r="CD184" s="713">
        <v>0</v>
      </c>
      <c r="CE184" s="713">
        <v>0</v>
      </c>
      <c r="CF184" s="713">
        <v>0</v>
      </c>
      <c r="CG184" s="713">
        <v>0</v>
      </c>
      <c r="CH184" s="543">
        <v>0</v>
      </c>
    </row>
    <row r="185" spans="1:86" s="23" customFormat="1">
      <c r="B185" s="1502" t="s">
        <v>2335</v>
      </c>
      <c r="C185" s="1497"/>
      <c r="D185" s="518" t="s">
        <v>2336</v>
      </c>
      <c r="E185" s="711" t="s">
        <v>19</v>
      </c>
      <c r="F185" s="519" t="s">
        <v>15</v>
      </c>
      <c r="G185" s="519" t="s">
        <v>16</v>
      </c>
      <c r="H185" s="519" t="s">
        <v>25</v>
      </c>
      <c r="I185" s="532"/>
      <c r="J185" s="530">
        <v>0</v>
      </c>
      <c r="K185" s="532"/>
      <c r="L185" s="531"/>
      <c r="M185" s="530">
        <v>0</v>
      </c>
      <c r="N185" s="766">
        <v>0</v>
      </c>
      <c r="O185" s="776">
        <v>144466</v>
      </c>
      <c r="P185" s="514">
        <v>7675</v>
      </c>
      <c r="Q185" s="514">
        <v>100506</v>
      </c>
      <c r="R185" s="514">
        <v>0</v>
      </c>
      <c r="S185" s="514">
        <v>252647</v>
      </c>
      <c r="T185" s="712" t="s">
        <v>673</v>
      </c>
      <c r="U185" s="514"/>
      <c r="V185" s="520">
        <v>252647</v>
      </c>
      <c r="W185" s="713">
        <v>0</v>
      </c>
      <c r="X185" s="713">
        <v>0</v>
      </c>
      <c r="Y185" s="713">
        <v>0</v>
      </c>
      <c r="Z185" s="713">
        <v>0</v>
      </c>
      <c r="AA185" s="713">
        <v>0</v>
      </c>
      <c r="AB185" s="713">
        <v>0</v>
      </c>
      <c r="AC185" s="713">
        <v>0</v>
      </c>
      <c r="AD185" s="713">
        <v>0</v>
      </c>
      <c r="AE185" s="713">
        <v>0</v>
      </c>
      <c r="AF185" s="543">
        <v>0</v>
      </c>
      <c r="AG185" s="776">
        <v>168291</v>
      </c>
      <c r="AH185" s="514">
        <v>8995</v>
      </c>
      <c r="AI185" s="514">
        <v>113476</v>
      </c>
      <c r="AJ185" s="514">
        <v>0</v>
      </c>
      <c r="AK185" s="514">
        <v>290762</v>
      </c>
      <c r="AL185" s="712">
        <v>0.15086266609142401</v>
      </c>
      <c r="AM185" s="514"/>
      <c r="AN185" s="520">
        <v>290762</v>
      </c>
      <c r="AO185" s="713">
        <v>0</v>
      </c>
      <c r="AP185" s="713">
        <v>0</v>
      </c>
      <c r="AQ185" s="713">
        <v>0</v>
      </c>
      <c r="AR185" s="713">
        <v>0</v>
      </c>
      <c r="AS185" s="713">
        <v>0</v>
      </c>
      <c r="AT185" s="713">
        <v>0</v>
      </c>
      <c r="AU185" s="713">
        <v>0</v>
      </c>
      <c r="AV185" s="713">
        <v>0</v>
      </c>
      <c r="AW185" s="713">
        <v>0</v>
      </c>
      <c r="AX185" s="543">
        <v>0</v>
      </c>
      <c r="AY185" s="776">
        <v>181394</v>
      </c>
      <c r="AZ185" s="514">
        <v>9770</v>
      </c>
      <c r="BA185" s="514">
        <v>134482</v>
      </c>
      <c r="BB185" s="514">
        <v>0</v>
      </c>
      <c r="BC185" s="514">
        <v>325646</v>
      </c>
      <c r="BD185" s="712">
        <v>0.1199744120620989</v>
      </c>
      <c r="BE185" s="514"/>
      <c r="BF185" s="520">
        <v>325646</v>
      </c>
      <c r="BG185" s="713">
        <v>0</v>
      </c>
      <c r="BH185" s="713">
        <v>0</v>
      </c>
      <c r="BI185" s="713">
        <v>0</v>
      </c>
      <c r="BJ185" s="713">
        <v>0</v>
      </c>
      <c r="BK185" s="713">
        <v>0</v>
      </c>
      <c r="BL185" s="713">
        <v>0</v>
      </c>
      <c r="BM185" s="713">
        <v>0</v>
      </c>
      <c r="BN185" s="713">
        <v>0</v>
      </c>
      <c r="BO185" s="713">
        <v>0</v>
      </c>
      <c r="BP185" s="543">
        <v>0</v>
      </c>
      <c r="BQ185" s="776">
        <v>192294</v>
      </c>
      <c r="BR185" s="514">
        <v>10443</v>
      </c>
      <c r="BS185" s="514">
        <v>141819</v>
      </c>
      <c r="BT185" s="514">
        <v>0</v>
      </c>
      <c r="BU185" s="514">
        <v>344556</v>
      </c>
      <c r="BV185" s="712">
        <v>5.806919169896145E-2</v>
      </c>
      <c r="BW185" s="514"/>
      <c r="BX185" s="520">
        <v>344556</v>
      </c>
      <c r="BY185" s="713">
        <v>0</v>
      </c>
      <c r="BZ185" s="713">
        <v>0</v>
      </c>
      <c r="CA185" s="713">
        <v>0</v>
      </c>
      <c r="CB185" s="713">
        <v>0</v>
      </c>
      <c r="CC185" s="713">
        <v>0</v>
      </c>
      <c r="CD185" s="713">
        <v>0</v>
      </c>
      <c r="CE185" s="713">
        <v>0</v>
      </c>
      <c r="CF185" s="713">
        <v>0</v>
      </c>
      <c r="CG185" s="713">
        <v>0</v>
      </c>
      <c r="CH185" s="543">
        <v>0</v>
      </c>
    </row>
    <row r="186" spans="1:86" s="23" customFormat="1">
      <c r="B186" s="1502" t="s">
        <v>2337</v>
      </c>
      <c r="C186" s="1497"/>
      <c r="D186" s="518" t="s">
        <v>2338</v>
      </c>
      <c r="E186" s="711" t="s">
        <v>19</v>
      </c>
      <c r="F186" s="519" t="s">
        <v>15</v>
      </c>
      <c r="G186" s="519" t="s">
        <v>31</v>
      </c>
      <c r="H186" s="519" t="s">
        <v>25</v>
      </c>
      <c r="I186" s="532"/>
      <c r="J186" s="530">
        <v>0</v>
      </c>
      <c r="K186" s="532"/>
      <c r="L186" s="531"/>
      <c r="M186" s="530">
        <v>0</v>
      </c>
      <c r="N186" s="766">
        <v>0</v>
      </c>
      <c r="O186" s="776">
        <v>144466</v>
      </c>
      <c r="P186" s="514">
        <v>7673</v>
      </c>
      <c r="Q186" s="514">
        <v>100508</v>
      </c>
      <c r="R186" s="514">
        <v>0</v>
      </c>
      <c r="S186" s="514">
        <v>252647</v>
      </c>
      <c r="T186" s="712" t="s">
        <v>673</v>
      </c>
      <c r="U186" s="514"/>
      <c r="V186" s="520">
        <v>252647</v>
      </c>
      <c r="W186" s="713">
        <v>0</v>
      </c>
      <c r="X186" s="713">
        <v>0</v>
      </c>
      <c r="Y186" s="713">
        <v>0</v>
      </c>
      <c r="Z186" s="713">
        <v>0</v>
      </c>
      <c r="AA186" s="713">
        <v>0</v>
      </c>
      <c r="AB186" s="713">
        <v>0</v>
      </c>
      <c r="AC186" s="713">
        <v>0</v>
      </c>
      <c r="AD186" s="713">
        <v>0</v>
      </c>
      <c r="AE186" s="713">
        <v>0</v>
      </c>
      <c r="AF186" s="543">
        <v>0</v>
      </c>
      <c r="AG186" s="776">
        <v>168290</v>
      </c>
      <c r="AH186" s="514">
        <v>8996</v>
      </c>
      <c r="AI186" s="514">
        <v>113478</v>
      </c>
      <c r="AJ186" s="514">
        <v>0</v>
      </c>
      <c r="AK186" s="514">
        <v>290764</v>
      </c>
      <c r="AL186" s="712">
        <v>0.15087058227487363</v>
      </c>
      <c r="AM186" s="514"/>
      <c r="AN186" s="520">
        <v>290764</v>
      </c>
      <c r="AO186" s="713">
        <v>0</v>
      </c>
      <c r="AP186" s="713">
        <v>0</v>
      </c>
      <c r="AQ186" s="713">
        <v>0</v>
      </c>
      <c r="AR186" s="713">
        <v>0</v>
      </c>
      <c r="AS186" s="713">
        <v>0</v>
      </c>
      <c r="AT186" s="713">
        <v>0</v>
      </c>
      <c r="AU186" s="713">
        <v>0</v>
      </c>
      <c r="AV186" s="713">
        <v>0</v>
      </c>
      <c r="AW186" s="713">
        <v>0</v>
      </c>
      <c r="AX186" s="543">
        <v>0</v>
      </c>
      <c r="AY186" s="776">
        <v>181391</v>
      </c>
      <c r="AZ186" s="514">
        <v>9772</v>
      </c>
      <c r="BA186" s="514">
        <v>134484</v>
      </c>
      <c r="BB186" s="514">
        <v>0</v>
      </c>
      <c r="BC186" s="514">
        <v>325647</v>
      </c>
      <c r="BD186" s="712">
        <v>0.11997014761112104</v>
      </c>
      <c r="BE186" s="514"/>
      <c r="BF186" s="520">
        <v>325647</v>
      </c>
      <c r="BG186" s="713">
        <v>0</v>
      </c>
      <c r="BH186" s="713">
        <v>0</v>
      </c>
      <c r="BI186" s="713">
        <v>0</v>
      </c>
      <c r="BJ186" s="713">
        <v>0</v>
      </c>
      <c r="BK186" s="713">
        <v>0</v>
      </c>
      <c r="BL186" s="713">
        <v>0</v>
      </c>
      <c r="BM186" s="713">
        <v>0</v>
      </c>
      <c r="BN186" s="713">
        <v>0</v>
      </c>
      <c r="BO186" s="713">
        <v>0</v>
      </c>
      <c r="BP186" s="543">
        <v>0</v>
      </c>
      <c r="BQ186" s="776">
        <v>192291</v>
      </c>
      <c r="BR186" s="514">
        <v>10445</v>
      </c>
      <c r="BS186" s="514">
        <v>141821</v>
      </c>
      <c r="BT186" s="514">
        <v>0</v>
      </c>
      <c r="BU186" s="514">
        <v>344557</v>
      </c>
      <c r="BV186" s="712">
        <v>5.8069013379518315E-2</v>
      </c>
      <c r="BW186" s="514"/>
      <c r="BX186" s="520">
        <v>344557</v>
      </c>
      <c r="BY186" s="713">
        <v>0</v>
      </c>
      <c r="BZ186" s="713">
        <v>0</v>
      </c>
      <c r="CA186" s="713">
        <v>0</v>
      </c>
      <c r="CB186" s="713">
        <v>0</v>
      </c>
      <c r="CC186" s="713">
        <v>0</v>
      </c>
      <c r="CD186" s="713">
        <v>0</v>
      </c>
      <c r="CE186" s="713">
        <v>0</v>
      </c>
      <c r="CF186" s="713">
        <v>0</v>
      </c>
      <c r="CG186" s="713">
        <v>0</v>
      </c>
      <c r="CH186" s="543">
        <v>0</v>
      </c>
    </row>
    <row r="187" spans="1:86" s="23" customFormat="1">
      <c r="B187" s="1502" t="s">
        <v>2339</v>
      </c>
      <c r="C187" s="1497"/>
      <c r="D187" s="518" t="s">
        <v>2340</v>
      </c>
      <c r="E187" s="711" t="s">
        <v>19</v>
      </c>
      <c r="F187" s="519" t="s">
        <v>15</v>
      </c>
      <c r="G187" s="519" t="s">
        <v>26</v>
      </c>
      <c r="H187" s="519" t="s">
        <v>22</v>
      </c>
      <c r="I187" s="532"/>
      <c r="J187" s="530">
        <v>0</v>
      </c>
      <c r="K187" s="532"/>
      <c r="L187" s="531"/>
      <c r="M187" s="530">
        <v>0</v>
      </c>
      <c r="N187" s="766">
        <v>0</v>
      </c>
      <c r="O187" s="776">
        <v>288930</v>
      </c>
      <c r="P187" s="514">
        <v>15349</v>
      </c>
      <c r="Q187" s="514">
        <v>201013</v>
      </c>
      <c r="R187" s="514">
        <v>0</v>
      </c>
      <c r="S187" s="514">
        <v>505292</v>
      </c>
      <c r="T187" s="712" t="s">
        <v>673</v>
      </c>
      <c r="U187" s="514"/>
      <c r="V187" s="520">
        <v>505292</v>
      </c>
      <c r="W187" s="713">
        <v>0</v>
      </c>
      <c r="X187" s="713">
        <v>0</v>
      </c>
      <c r="Y187" s="713">
        <v>0</v>
      </c>
      <c r="Z187" s="713">
        <v>0</v>
      </c>
      <c r="AA187" s="713">
        <v>0</v>
      </c>
      <c r="AB187" s="713">
        <v>0</v>
      </c>
      <c r="AC187" s="713">
        <v>0</v>
      </c>
      <c r="AD187" s="713">
        <v>0</v>
      </c>
      <c r="AE187" s="713">
        <v>0</v>
      </c>
      <c r="AF187" s="543">
        <v>0</v>
      </c>
      <c r="AG187" s="776">
        <v>336581</v>
      </c>
      <c r="AH187" s="514">
        <v>17990</v>
      </c>
      <c r="AI187" s="514">
        <v>226953</v>
      </c>
      <c r="AJ187" s="514">
        <v>0</v>
      </c>
      <c r="AK187" s="514">
        <v>581524</v>
      </c>
      <c r="AL187" s="712">
        <v>0.1508672213294491</v>
      </c>
      <c r="AM187" s="514"/>
      <c r="AN187" s="520">
        <v>581524</v>
      </c>
      <c r="AO187" s="713">
        <v>0</v>
      </c>
      <c r="AP187" s="713">
        <v>0</v>
      </c>
      <c r="AQ187" s="713">
        <v>0</v>
      </c>
      <c r="AR187" s="713">
        <v>0</v>
      </c>
      <c r="AS187" s="713">
        <v>0</v>
      </c>
      <c r="AT187" s="713">
        <v>0</v>
      </c>
      <c r="AU187" s="713">
        <v>0</v>
      </c>
      <c r="AV187" s="713">
        <v>0</v>
      </c>
      <c r="AW187" s="713">
        <v>0</v>
      </c>
      <c r="AX187" s="543">
        <v>0</v>
      </c>
      <c r="AY187" s="776">
        <v>362788</v>
      </c>
      <c r="AZ187" s="514">
        <v>19541</v>
      </c>
      <c r="BA187" s="514">
        <v>268965</v>
      </c>
      <c r="BB187" s="514">
        <v>0</v>
      </c>
      <c r="BC187" s="514">
        <v>651294</v>
      </c>
      <c r="BD187" s="712">
        <v>0.1199778513010641</v>
      </c>
      <c r="BE187" s="514"/>
      <c r="BF187" s="520">
        <v>651294</v>
      </c>
      <c r="BG187" s="713">
        <v>0</v>
      </c>
      <c r="BH187" s="713">
        <v>0</v>
      </c>
      <c r="BI187" s="713">
        <v>0</v>
      </c>
      <c r="BJ187" s="713">
        <v>0</v>
      </c>
      <c r="BK187" s="713">
        <v>0</v>
      </c>
      <c r="BL187" s="713">
        <v>0</v>
      </c>
      <c r="BM187" s="713">
        <v>0</v>
      </c>
      <c r="BN187" s="713">
        <v>0</v>
      </c>
      <c r="BO187" s="713">
        <v>0</v>
      </c>
      <c r="BP187" s="543">
        <v>0</v>
      </c>
      <c r="BQ187" s="776">
        <v>384588</v>
      </c>
      <c r="BR187" s="514">
        <v>20887</v>
      </c>
      <c r="BS187" s="514">
        <v>283639</v>
      </c>
      <c r="BT187" s="514">
        <v>0</v>
      </c>
      <c r="BU187" s="514">
        <v>689114</v>
      </c>
      <c r="BV187" s="712">
        <v>5.8069013379518315E-2</v>
      </c>
      <c r="BW187" s="514"/>
      <c r="BX187" s="520">
        <v>689114</v>
      </c>
      <c r="BY187" s="713">
        <v>0</v>
      </c>
      <c r="BZ187" s="713">
        <v>0</v>
      </c>
      <c r="CA187" s="713">
        <v>0</v>
      </c>
      <c r="CB187" s="713">
        <v>0</v>
      </c>
      <c r="CC187" s="713">
        <v>0</v>
      </c>
      <c r="CD187" s="713">
        <v>0</v>
      </c>
      <c r="CE187" s="713">
        <v>0</v>
      </c>
      <c r="CF187" s="713">
        <v>0</v>
      </c>
      <c r="CG187" s="713">
        <v>0</v>
      </c>
      <c r="CH187" s="543">
        <v>0</v>
      </c>
    </row>
    <row r="188" spans="1:86" s="23" customFormat="1">
      <c r="B188" s="1502" t="s">
        <v>2341</v>
      </c>
      <c r="C188" s="1497"/>
      <c r="D188" s="518" t="s">
        <v>2342</v>
      </c>
      <c r="E188" s="711" t="s">
        <v>19</v>
      </c>
      <c r="F188" s="519" t="s">
        <v>15</v>
      </c>
      <c r="G188" s="519" t="s">
        <v>21</v>
      </c>
      <c r="H188" s="519" t="s">
        <v>22</v>
      </c>
      <c r="I188" s="532"/>
      <c r="J188" s="530">
        <v>0</v>
      </c>
      <c r="K188" s="532"/>
      <c r="L188" s="531"/>
      <c r="M188" s="530">
        <v>0</v>
      </c>
      <c r="N188" s="766">
        <v>0</v>
      </c>
      <c r="O188" s="776">
        <v>577863</v>
      </c>
      <c r="P188" s="514">
        <v>30698</v>
      </c>
      <c r="Q188" s="514">
        <v>402026</v>
      </c>
      <c r="R188" s="514">
        <v>0</v>
      </c>
      <c r="S188" s="514">
        <v>1010587</v>
      </c>
      <c r="T188" s="712" t="s">
        <v>673</v>
      </c>
      <c r="U188" s="514"/>
      <c r="V188" s="520">
        <v>1010587</v>
      </c>
      <c r="W188" s="713">
        <v>0</v>
      </c>
      <c r="X188" s="713">
        <v>0</v>
      </c>
      <c r="Y188" s="713">
        <v>0</v>
      </c>
      <c r="Z188" s="713">
        <v>0</v>
      </c>
      <c r="AA188" s="713">
        <v>0</v>
      </c>
      <c r="AB188" s="713">
        <v>0</v>
      </c>
      <c r="AC188" s="713">
        <v>0</v>
      </c>
      <c r="AD188" s="713">
        <v>0</v>
      </c>
      <c r="AE188" s="713">
        <v>0</v>
      </c>
      <c r="AF188" s="543">
        <v>0</v>
      </c>
      <c r="AG188" s="776">
        <v>673163</v>
      </c>
      <c r="AH188" s="514">
        <v>35981</v>
      </c>
      <c r="AI188" s="514">
        <v>453905</v>
      </c>
      <c r="AJ188" s="514">
        <v>0</v>
      </c>
      <c r="AK188" s="514">
        <v>1163049</v>
      </c>
      <c r="AL188" s="712">
        <v>0.15086479442146</v>
      </c>
      <c r="AM188" s="514"/>
      <c r="AN188" s="520">
        <v>1163049</v>
      </c>
      <c r="AO188" s="713">
        <v>0</v>
      </c>
      <c r="AP188" s="713">
        <v>0</v>
      </c>
      <c r="AQ188" s="713">
        <v>0</v>
      </c>
      <c r="AR188" s="713">
        <v>0</v>
      </c>
      <c r="AS188" s="713">
        <v>0</v>
      </c>
      <c r="AT188" s="713">
        <v>0</v>
      </c>
      <c r="AU188" s="713">
        <v>0</v>
      </c>
      <c r="AV188" s="713">
        <v>0</v>
      </c>
      <c r="AW188" s="713">
        <v>0</v>
      </c>
      <c r="AX188" s="543">
        <v>0</v>
      </c>
      <c r="AY188" s="776">
        <v>725574</v>
      </c>
      <c r="AZ188" s="514">
        <v>39082</v>
      </c>
      <c r="BA188" s="514">
        <v>537929</v>
      </c>
      <c r="BB188" s="514">
        <v>0</v>
      </c>
      <c r="BC188" s="514">
        <v>1302585</v>
      </c>
      <c r="BD188" s="712">
        <v>0.11997430890701939</v>
      </c>
      <c r="BE188" s="514"/>
      <c r="BF188" s="520">
        <v>1302585</v>
      </c>
      <c r="BG188" s="713">
        <v>0</v>
      </c>
      <c r="BH188" s="713">
        <v>0</v>
      </c>
      <c r="BI188" s="713">
        <v>0</v>
      </c>
      <c r="BJ188" s="713">
        <v>0</v>
      </c>
      <c r="BK188" s="713">
        <v>0</v>
      </c>
      <c r="BL188" s="713">
        <v>0</v>
      </c>
      <c r="BM188" s="713">
        <v>0</v>
      </c>
      <c r="BN188" s="713">
        <v>0</v>
      </c>
      <c r="BO188" s="713">
        <v>0</v>
      </c>
      <c r="BP188" s="543">
        <v>0</v>
      </c>
      <c r="BQ188" s="776">
        <v>769175</v>
      </c>
      <c r="BR188" s="514">
        <v>41773</v>
      </c>
      <c r="BS188" s="514">
        <v>567278</v>
      </c>
      <c r="BT188" s="514">
        <v>0</v>
      </c>
      <c r="BU188" s="514">
        <v>1378226</v>
      </c>
      <c r="BV188" s="712">
        <v>5.8069914823216912E-2</v>
      </c>
      <c r="BW188" s="514"/>
      <c r="BX188" s="520">
        <v>1378226</v>
      </c>
      <c r="BY188" s="713">
        <v>0</v>
      </c>
      <c r="BZ188" s="713">
        <v>0</v>
      </c>
      <c r="CA188" s="713">
        <v>0</v>
      </c>
      <c r="CB188" s="713">
        <v>0</v>
      </c>
      <c r="CC188" s="713">
        <v>0</v>
      </c>
      <c r="CD188" s="713">
        <v>0</v>
      </c>
      <c r="CE188" s="713">
        <v>0</v>
      </c>
      <c r="CF188" s="713">
        <v>0</v>
      </c>
      <c r="CG188" s="713">
        <v>0</v>
      </c>
      <c r="CH188" s="543">
        <v>0</v>
      </c>
    </row>
    <row r="189" spans="1:86" s="23" customFormat="1">
      <c r="B189" s="1502" t="s">
        <v>2343</v>
      </c>
      <c r="C189" s="1497"/>
      <c r="D189" s="518" t="s">
        <v>2344</v>
      </c>
      <c r="E189" s="711" t="s">
        <v>19</v>
      </c>
      <c r="F189" s="519" t="s">
        <v>15</v>
      </c>
      <c r="G189" s="519" t="s">
        <v>28</v>
      </c>
      <c r="H189" s="519" t="s">
        <v>22</v>
      </c>
      <c r="I189" s="532"/>
      <c r="J189" s="530">
        <v>0</v>
      </c>
      <c r="K189" s="532"/>
      <c r="L189" s="531"/>
      <c r="M189" s="530">
        <v>0</v>
      </c>
      <c r="N189" s="766">
        <v>0</v>
      </c>
      <c r="O189" s="776">
        <v>577864</v>
      </c>
      <c r="P189" s="514">
        <v>30698</v>
      </c>
      <c r="Q189" s="514">
        <v>402026</v>
      </c>
      <c r="R189" s="514">
        <v>0</v>
      </c>
      <c r="S189" s="514">
        <v>1010588</v>
      </c>
      <c r="T189" s="712" t="s">
        <v>673</v>
      </c>
      <c r="U189" s="514"/>
      <c r="V189" s="520">
        <v>1010588</v>
      </c>
      <c r="W189" s="713">
        <v>0</v>
      </c>
      <c r="X189" s="713">
        <v>0</v>
      </c>
      <c r="Y189" s="713">
        <v>0</v>
      </c>
      <c r="Z189" s="713">
        <v>0</v>
      </c>
      <c r="AA189" s="713">
        <v>0</v>
      </c>
      <c r="AB189" s="713">
        <v>0</v>
      </c>
      <c r="AC189" s="713">
        <v>0</v>
      </c>
      <c r="AD189" s="713">
        <v>0</v>
      </c>
      <c r="AE189" s="713">
        <v>0</v>
      </c>
      <c r="AF189" s="543">
        <v>0</v>
      </c>
      <c r="AG189" s="776">
        <v>168291</v>
      </c>
      <c r="AH189" s="514">
        <v>8995</v>
      </c>
      <c r="AI189" s="514">
        <v>113476</v>
      </c>
      <c r="AJ189" s="514">
        <v>0</v>
      </c>
      <c r="AK189" s="514">
        <v>290762</v>
      </c>
      <c r="AL189" s="712">
        <v>-0.71228433347714404</v>
      </c>
      <c r="AM189" s="514"/>
      <c r="AN189" s="520">
        <v>290762</v>
      </c>
      <c r="AO189" s="713">
        <v>0</v>
      </c>
      <c r="AP189" s="713">
        <v>0</v>
      </c>
      <c r="AQ189" s="713">
        <v>0</v>
      </c>
      <c r="AR189" s="713">
        <v>0</v>
      </c>
      <c r="AS189" s="713">
        <v>0</v>
      </c>
      <c r="AT189" s="713">
        <v>0</v>
      </c>
      <c r="AU189" s="713">
        <v>0</v>
      </c>
      <c r="AV189" s="713">
        <v>0</v>
      </c>
      <c r="AW189" s="713">
        <v>0</v>
      </c>
      <c r="AX189" s="543">
        <v>0</v>
      </c>
      <c r="AY189" s="776">
        <v>181393</v>
      </c>
      <c r="AZ189" s="514">
        <v>9770</v>
      </c>
      <c r="BA189" s="514">
        <v>134482</v>
      </c>
      <c r="BB189" s="514">
        <v>0</v>
      </c>
      <c r="BC189" s="514">
        <v>325645</v>
      </c>
      <c r="BD189" s="712">
        <v>0.1199709728231337</v>
      </c>
      <c r="BE189" s="514"/>
      <c r="BF189" s="520">
        <v>325645</v>
      </c>
      <c r="BG189" s="713">
        <v>0</v>
      </c>
      <c r="BH189" s="713">
        <v>0</v>
      </c>
      <c r="BI189" s="713">
        <v>0</v>
      </c>
      <c r="BJ189" s="713">
        <v>0</v>
      </c>
      <c r="BK189" s="713">
        <v>0</v>
      </c>
      <c r="BL189" s="713">
        <v>0</v>
      </c>
      <c r="BM189" s="713">
        <v>0</v>
      </c>
      <c r="BN189" s="713">
        <v>0</v>
      </c>
      <c r="BO189" s="713">
        <v>0</v>
      </c>
      <c r="BP189" s="543">
        <v>0</v>
      </c>
      <c r="BQ189" s="776">
        <v>192294</v>
      </c>
      <c r="BR189" s="514">
        <v>10443</v>
      </c>
      <c r="BS189" s="514">
        <v>141819</v>
      </c>
      <c r="BT189" s="514">
        <v>0</v>
      </c>
      <c r="BU189" s="514">
        <v>344556</v>
      </c>
      <c r="BV189" s="712">
        <v>5.8072440848162876E-2</v>
      </c>
      <c r="BW189" s="514"/>
      <c r="BX189" s="520">
        <v>344556</v>
      </c>
      <c r="BY189" s="713">
        <v>0</v>
      </c>
      <c r="BZ189" s="713">
        <v>0</v>
      </c>
      <c r="CA189" s="713">
        <v>0</v>
      </c>
      <c r="CB189" s="713">
        <v>0</v>
      </c>
      <c r="CC189" s="713">
        <v>0</v>
      </c>
      <c r="CD189" s="713">
        <v>0</v>
      </c>
      <c r="CE189" s="713">
        <v>0</v>
      </c>
      <c r="CF189" s="713">
        <v>0</v>
      </c>
      <c r="CG189" s="713">
        <v>0</v>
      </c>
      <c r="CH189" s="543">
        <v>0</v>
      </c>
    </row>
    <row r="190" spans="1:86" s="23" customFormat="1">
      <c r="B190" s="1502" t="s">
        <v>2345</v>
      </c>
      <c r="C190" s="1497"/>
      <c r="D190" s="518" t="s">
        <v>2346</v>
      </c>
      <c r="E190" s="711" t="s">
        <v>19</v>
      </c>
      <c r="F190" s="519" t="s">
        <v>15</v>
      </c>
      <c r="G190" s="519" t="s">
        <v>33</v>
      </c>
      <c r="H190" s="519" t="s">
        <v>22</v>
      </c>
      <c r="I190" s="532"/>
      <c r="J190" s="530">
        <v>0</v>
      </c>
      <c r="K190" s="532"/>
      <c r="L190" s="531"/>
      <c r="M190" s="530">
        <v>0</v>
      </c>
      <c r="N190" s="766">
        <v>0</v>
      </c>
      <c r="O190" s="776">
        <v>144466</v>
      </c>
      <c r="P190" s="514">
        <v>7675</v>
      </c>
      <c r="Q190" s="514">
        <v>100506</v>
      </c>
      <c r="R190" s="514">
        <v>0</v>
      </c>
      <c r="S190" s="514">
        <v>252647</v>
      </c>
      <c r="T190" s="712" t="s">
        <v>673</v>
      </c>
      <c r="U190" s="514"/>
      <c r="V190" s="520">
        <v>252647</v>
      </c>
      <c r="W190" s="713">
        <v>0</v>
      </c>
      <c r="X190" s="713">
        <v>0</v>
      </c>
      <c r="Y190" s="713">
        <v>0</v>
      </c>
      <c r="Z190" s="713">
        <v>0</v>
      </c>
      <c r="AA190" s="713">
        <v>0</v>
      </c>
      <c r="AB190" s="713">
        <v>0</v>
      </c>
      <c r="AC190" s="713">
        <v>0</v>
      </c>
      <c r="AD190" s="713">
        <v>0</v>
      </c>
      <c r="AE190" s="713">
        <v>0</v>
      </c>
      <c r="AF190" s="543">
        <v>0</v>
      </c>
      <c r="AG190" s="776">
        <v>168291</v>
      </c>
      <c r="AH190" s="514">
        <v>8995</v>
      </c>
      <c r="AI190" s="514">
        <v>113476</v>
      </c>
      <c r="AJ190" s="514">
        <v>0</v>
      </c>
      <c r="AK190" s="514">
        <v>290762</v>
      </c>
      <c r="AL190" s="712">
        <v>0.15086266609142401</v>
      </c>
      <c r="AM190" s="514"/>
      <c r="AN190" s="520">
        <v>290762</v>
      </c>
      <c r="AO190" s="713">
        <v>0</v>
      </c>
      <c r="AP190" s="713">
        <v>0</v>
      </c>
      <c r="AQ190" s="713">
        <v>0</v>
      </c>
      <c r="AR190" s="713">
        <v>0</v>
      </c>
      <c r="AS190" s="713">
        <v>0</v>
      </c>
      <c r="AT190" s="713">
        <v>0</v>
      </c>
      <c r="AU190" s="713">
        <v>0</v>
      </c>
      <c r="AV190" s="713">
        <v>0</v>
      </c>
      <c r="AW190" s="713">
        <v>0</v>
      </c>
      <c r="AX190" s="543">
        <v>0</v>
      </c>
      <c r="AY190" s="776">
        <v>181393</v>
      </c>
      <c r="AZ190" s="514">
        <v>9770</v>
      </c>
      <c r="BA190" s="514">
        <v>134482</v>
      </c>
      <c r="BB190" s="514">
        <v>0</v>
      </c>
      <c r="BC190" s="514">
        <v>325645</v>
      </c>
      <c r="BD190" s="712">
        <v>0.1199709728231337</v>
      </c>
      <c r="BE190" s="514"/>
      <c r="BF190" s="520">
        <v>325645</v>
      </c>
      <c r="BG190" s="713">
        <v>0</v>
      </c>
      <c r="BH190" s="713">
        <v>0</v>
      </c>
      <c r="BI190" s="713">
        <v>0</v>
      </c>
      <c r="BJ190" s="713">
        <v>0</v>
      </c>
      <c r="BK190" s="713">
        <v>0</v>
      </c>
      <c r="BL190" s="713">
        <v>0</v>
      </c>
      <c r="BM190" s="713">
        <v>0</v>
      </c>
      <c r="BN190" s="713">
        <v>0</v>
      </c>
      <c r="BO190" s="713">
        <v>0</v>
      </c>
      <c r="BP190" s="543">
        <v>0</v>
      </c>
      <c r="BQ190" s="776">
        <v>192294</v>
      </c>
      <c r="BR190" s="514">
        <v>10443</v>
      </c>
      <c r="BS190" s="514">
        <v>141819</v>
      </c>
      <c r="BT190" s="514">
        <v>0</v>
      </c>
      <c r="BU190" s="514">
        <v>344556</v>
      </c>
      <c r="BV190" s="712">
        <v>5.8072440848162876E-2</v>
      </c>
      <c r="BW190" s="514"/>
      <c r="BX190" s="520">
        <v>344556</v>
      </c>
      <c r="BY190" s="713">
        <v>0</v>
      </c>
      <c r="BZ190" s="713">
        <v>0</v>
      </c>
      <c r="CA190" s="713">
        <v>0</v>
      </c>
      <c r="CB190" s="713">
        <v>0</v>
      </c>
      <c r="CC190" s="713">
        <v>0</v>
      </c>
      <c r="CD190" s="713">
        <v>0</v>
      </c>
      <c r="CE190" s="713">
        <v>0</v>
      </c>
      <c r="CF190" s="713">
        <v>0</v>
      </c>
      <c r="CG190" s="713">
        <v>0</v>
      </c>
      <c r="CH190" s="543">
        <v>0</v>
      </c>
    </row>
    <row r="191" spans="1:86" s="23" customFormat="1">
      <c r="B191" s="1502" t="s">
        <v>2347</v>
      </c>
      <c r="C191" s="1497"/>
      <c r="D191" s="518" t="s">
        <v>2348</v>
      </c>
      <c r="E191" s="711" t="s">
        <v>19</v>
      </c>
      <c r="F191" s="519" t="s">
        <v>15</v>
      </c>
      <c r="G191" s="519" t="s">
        <v>24</v>
      </c>
      <c r="H191" s="519" t="s">
        <v>22</v>
      </c>
      <c r="I191" s="532"/>
      <c r="J191" s="530">
        <v>0</v>
      </c>
      <c r="K191" s="532"/>
      <c r="L191" s="531"/>
      <c r="M191" s="530">
        <v>0</v>
      </c>
      <c r="N191" s="766">
        <v>0</v>
      </c>
      <c r="O191" s="776">
        <v>288931</v>
      </c>
      <c r="P191" s="514">
        <v>15349</v>
      </c>
      <c r="Q191" s="514">
        <v>201013</v>
      </c>
      <c r="R191" s="514">
        <v>0</v>
      </c>
      <c r="S191" s="514">
        <v>505293</v>
      </c>
      <c r="T191" s="712" t="s">
        <v>673</v>
      </c>
      <c r="U191" s="514"/>
      <c r="V191" s="520">
        <v>505293</v>
      </c>
      <c r="W191" s="713">
        <v>0</v>
      </c>
      <c r="X191" s="713">
        <v>0</v>
      </c>
      <c r="Y191" s="713">
        <v>0</v>
      </c>
      <c r="Z191" s="713">
        <v>0</v>
      </c>
      <c r="AA191" s="713">
        <v>0</v>
      </c>
      <c r="AB191" s="713">
        <v>0</v>
      </c>
      <c r="AC191" s="713">
        <v>0</v>
      </c>
      <c r="AD191" s="713">
        <v>0</v>
      </c>
      <c r="AE191" s="713">
        <v>0</v>
      </c>
      <c r="AF191" s="543">
        <v>0</v>
      </c>
      <c r="AG191" s="776">
        <v>336580</v>
      </c>
      <c r="AH191" s="514">
        <v>17990</v>
      </c>
      <c r="AI191" s="514">
        <v>226953</v>
      </c>
      <c r="AJ191" s="514">
        <v>0</v>
      </c>
      <c r="AK191" s="514">
        <v>581523</v>
      </c>
      <c r="AL191" s="712">
        <v>0.15086296465614998</v>
      </c>
      <c r="AM191" s="514"/>
      <c r="AN191" s="520">
        <v>581523</v>
      </c>
      <c r="AO191" s="713">
        <v>0</v>
      </c>
      <c r="AP191" s="713">
        <v>0</v>
      </c>
      <c r="AQ191" s="713">
        <v>0</v>
      </c>
      <c r="AR191" s="713">
        <v>0</v>
      </c>
      <c r="AS191" s="713">
        <v>0</v>
      </c>
      <c r="AT191" s="713">
        <v>0</v>
      </c>
      <c r="AU191" s="713">
        <v>0</v>
      </c>
      <c r="AV191" s="713">
        <v>0</v>
      </c>
      <c r="AW191" s="713">
        <v>0</v>
      </c>
      <c r="AX191" s="543">
        <v>0</v>
      </c>
      <c r="AY191" s="776">
        <v>362788</v>
      </c>
      <c r="AZ191" s="514">
        <v>19541</v>
      </c>
      <c r="BA191" s="514">
        <v>268965</v>
      </c>
      <c r="BB191" s="514">
        <v>0</v>
      </c>
      <c r="BC191" s="514">
        <v>651294</v>
      </c>
      <c r="BD191" s="712">
        <v>0.11997977724010916</v>
      </c>
      <c r="BE191" s="514"/>
      <c r="BF191" s="520">
        <v>651294</v>
      </c>
      <c r="BG191" s="713">
        <v>0</v>
      </c>
      <c r="BH191" s="713">
        <v>0</v>
      </c>
      <c r="BI191" s="713">
        <v>0</v>
      </c>
      <c r="BJ191" s="713">
        <v>0</v>
      </c>
      <c r="BK191" s="713">
        <v>0</v>
      </c>
      <c r="BL191" s="713">
        <v>0</v>
      </c>
      <c r="BM191" s="713">
        <v>0</v>
      </c>
      <c r="BN191" s="713">
        <v>0</v>
      </c>
      <c r="BO191" s="713">
        <v>0</v>
      </c>
      <c r="BP191" s="543">
        <v>0</v>
      </c>
      <c r="BQ191" s="776">
        <v>384585</v>
      </c>
      <c r="BR191" s="514">
        <v>20887</v>
      </c>
      <c r="BS191" s="514">
        <v>283639</v>
      </c>
      <c r="BT191" s="514">
        <v>0</v>
      </c>
      <c r="BU191" s="514">
        <v>689111</v>
      </c>
      <c r="BV191" s="712">
        <v>5.8064407164813432E-2</v>
      </c>
      <c r="BW191" s="514"/>
      <c r="BX191" s="520">
        <v>689111</v>
      </c>
      <c r="BY191" s="713">
        <v>0</v>
      </c>
      <c r="BZ191" s="713">
        <v>0</v>
      </c>
      <c r="CA191" s="713">
        <v>0</v>
      </c>
      <c r="CB191" s="713">
        <v>0</v>
      </c>
      <c r="CC191" s="713">
        <v>0</v>
      </c>
      <c r="CD191" s="713">
        <v>0</v>
      </c>
      <c r="CE191" s="713">
        <v>0</v>
      </c>
      <c r="CF191" s="713">
        <v>0</v>
      </c>
      <c r="CG191" s="713">
        <v>0</v>
      </c>
      <c r="CH191" s="543">
        <v>0</v>
      </c>
    </row>
    <row r="192" spans="1:86" s="23" customFormat="1">
      <c r="B192" s="1502" t="s">
        <v>2349</v>
      </c>
      <c r="C192" s="1497"/>
      <c r="D192" s="518" t="s">
        <v>2350</v>
      </c>
      <c r="E192" s="711" t="s">
        <v>19</v>
      </c>
      <c r="F192" s="519" t="s">
        <v>15</v>
      </c>
      <c r="G192" s="519" t="s">
        <v>29</v>
      </c>
      <c r="H192" s="519" t="s">
        <v>22</v>
      </c>
      <c r="I192" s="532"/>
      <c r="J192" s="530">
        <v>0</v>
      </c>
      <c r="K192" s="532"/>
      <c r="L192" s="531"/>
      <c r="M192" s="530">
        <v>0</v>
      </c>
      <c r="N192" s="766">
        <v>0</v>
      </c>
      <c r="O192" s="776">
        <v>577863</v>
      </c>
      <c r="P192" s="514">
        <v>30698</v>
      </c>
      <c r="Q192" s="514">
        <v>402026</v>
      </c>
      <c r="R192" s="514">
        <v>0</v>
      </c>
      <c r="S192" s="514">
        <v>1010587</v>
      </c>
      <c r="T192" s="712" t="s">
        <v>673</v>
      </c>
      <c r="U192" s="514"/>
      <c r="V192" s="520">
        <v>1010587</v>
      </c>
      <c r="W192" s="713">
        <v>0</v>
      </c>
      <c r="X192" s="713">
        <v>0</v>
      </c>
      <c r="Y192" s="713">
        <v>0</v>
      </c>
      <c r="Z192" s="713">
        <v>0</v>
      </c>
      <c r="AA192" s="713">
        <v>0</v>
      </c>
      <c r="AB192" s="713">
        <v>0</v>
      </c>
      <c r="AC192" s="713">
        <v>0</v>
      </c>
      <c r="AD192" s="713">
        <v>0</v>
      </c>
      <c r="AE192" s="713">
        <v>0</v>
      </c>
      <c r="AF192" s="543">
        <v>0</v>
      </c>
      <c r="AG192" s="776">
        <v>673164</v>
      </c>
      <c r="AH192" s="514">
        <v>35981</v>
      </c>
      <c r="AI192" s="514">
        <v>453905</v>
      </c>
      <c r="AJ192" s="514">
        <v>0</v>
      </c>
      <c r="AK192" s="514">
        <v>1163050</v>
      </c>
      <c r="AL192" s="712">
        <v>0.15086578394537037</v>
      </c>
      <c r="AM192" s="514"/>
      <c r="AN192" s="520">
        <v>1163050</v>
      </c>
      <c r="AO192" s="713">
        <v>0</v>
      </c>
      <c r="AP192" s="713">
        <v>0</v>
      </c>
      <c r="AQ192" s="713">
        <v>0</v>
      </c>
      <c r="AR192" s="713">
        <v>0</v>
      </c>
      <c r="AS192" s="713">
        <v>0</v>
      </c>
      <c r="AT192" s="713">
        <v>0</v>
      </c>
      <c r="AU192" s="713">
        <v>0</v>
      </c>
      <c r="AV192" s="713">
        <v>0</v>
      </c>
      <c r="AW192" s="713">
        <v>0</v>
      </c>
      <c r="AX192" s="543">
        <v>0</v>
      </c>
      <c r="AY192" s="776">
        <v>725573</v>
      </c>
      <c r="AZ192" s="514">
        <v>39082</v>
      </c>
      <c r="BA192" s="514">
        <v>537929</v>
      </c>
      <c r="BB192" s="514">
        <v>0</v>
      </c>
      <c r="BC192" s="514">
        <v>1302584</v>
      </c>
      <c r="BD192" s="712">
        <v>0.11997248613559176</v>
      </c>
      <c r="BE192" s="514"/>
      <c r="BF192" s="520">
        <v>1302584</v>
      </c>
      <c r="BG192" s="713">
        <v>0</v>
      </c>
      <c r="BH192" s="713">
        <v>0</v>
      </c>
      <c r="BI192" s="713">
        <v>0</v>
      </c>
      <c r="BJ192" s="713">
        <v>0</v>
      </c>
      <c r="BK192" s="713">
        <v>0</v>
      </c>
      <c r="BL192" s="713">
        <v>0</v>
      </c>
      <c r="BM192" s="713">
        <v>0</v>
      </c>
      <c r="BN192" s="713">
        <v>0</v>
      </c>
      <c r="BO192" s="713">
        <v>0</v>
      </c>
      <c r="BP192" s="543">
        <v>0</v>
      </c>
      <c r="BQ192" s="776">
        <v>769174</v>
      </c>
      <c r="BR192" s="514">
        <v>41773</v>
      </c>
      <c r="BS192" s="514">
        <v>567278</v>
      </c>
      <c r="BT192" s="514">
        <v>0</v>
      </c>
      <c r="BU192" s="514">
        <v>1378225</v>
      </c>
      <c r="BV192" s="712">
        <v>5.8069959403769737E-2</v>
      </c>
      <c r="BW192" s="514"/>
      <c r="BX192" s="520">
        <v>1378225</v>
      </c>
      <c r="BY192" s="713">
        <v>0</v>
      </c>
      <c r="BZ192" s="713">
        <v>0</v>
      </c>
      <c r="CA192" s="713">
        <v>0</v>
      </c>
      <c r="CB192" s="713">
        <v>0</v>
      </c>
      <c r="CC192" s="713">
        <v>0</v>
      </c>
      <c r="CD192" s="713">
        <v>0</v>
      </c>
      <c r="CE192" s="713">
        <v>0</v>
      </c>
      <c r="CF192" s="713">
        <v>0</v>
      </c>
      <c r="CG192" s="713">
        <v>0</v>
      </c>
      <c r="CH192" s="543">
        <v>0</v>
      </c>
    </row>
    <row r="193" spans="2:86" s="23" customFormat="1">
      <c r="B193" s="1502" t="s">
        <v>2351</v>
      </c>
      <c r="C193" s="1497"/>
      <c r="D193" s="518" t="s">
        <v>2352</v>
      </c>
      <c r="E193" s="711" t="s">
        <v>19</v>
      </c>
      <c r="F193" s="519" t="s">
        <v>15</v>
      </c>
      <c r="G193" s="519" t="s">
        <v>16</v>
      </c>
      <c r="H193" s="519" t="s">
        <v>22</v>
      </c>
      <c r="I193" s="532"/>
      <c r="J193" s="530">
        <v>0</v>
      </c>
      <c r="K193" s="532"/>
      <c r="L193" s="531"/>
      <c r="M193" s="530">
        <v>0</v>
      </c>
      <c r="N193" s="766">
        <v>0</v>
      </c>
      <c r="O193" s="776">
        <v>1011265</v>
      </c>
      <c r="P193" s="514">
        <v>53722</v>
      </c>
      <c r="Q193" s="514">
        <v>703545</v>
      </c>
      <c r="R193" s="514">
        <v>0</v>
      </c>
      <c r="S193" s="514">
        <v>1768532</v>
      </c>
      <c r="T193" s="712" t="s">
        <v>673</v>
      </c>
      <c r="U193" s="514"/>
      <c r="V193" s="520">
        <v>1768532</v>
      </c>
      <c r="W193" s="713">
        <v>0</v>
      </c>
      <c r="X193" s="713">
        <v>0</v>
      </c>
      <c r="Y193" s="713">
        <v>0</v>
      </c>
      <c r="Z193" s="713">
        <v>0</v>
      </c>
      <c r="AA193" s="713">
        <v>0</v>
      </c>
      <c r="AB193" s="713">
        <v>0</v>
      </c>
      <c r="AC193" s="713">
        <v>0</v>
      </c>
      <c r="AD193" s="713">
        <v>0</v>
      </c>
      <c r="AE193" s="713">
        <v>0</v>
      </c>
      <c r="AF193" s="543">
        <v>0</v>
      </c>
      <c r="AG193" s="776">
        <v>1178035</v>
      </c>
      <c r="AH193" s="514">
        <v>62967</v>
      </c>
      <c r="AI193" s="514">
        <v>794334</v>
      </c>
      <c r="AJ193" s="514">
        <v>0</v>
      </c>
      <c r="AK193" s="514">
        <v>2035336</v>
      </c>
      <c r="AL193" s="712">
        <v>0.1508618447390265</v>
      </c>
      <c r="AM193" s="514"/>
      <c r="AN193" s="520">
        <v>2035336</v>
      </c>
      <c r="AO193" s="713">
        <v>0</v>
      </c>
      <c r="AP193" s="713">
        <v>0</v>
      </c>
      <c r="AQ193" s="713">
        <v>0</v>
      </c>
      <c r="AR193" s="713">
        <v>0</v>
      </c>
      <c r="AS193" s="713">
        <v>0</v>
      </c>
      <c r="AT193" s="713">
        <v>0</v>
      </c>
      <c r="AU193" s="713">
        <v>0</v>
      </c>
      <c r="AV193" s="713">
        <v>0</v>
      </c>
      <c r="AW193" s="713">
        <v>0</v>
      </c>
      <c r="AX193" s="543">
        <v>0</v>
      </c>
      <c r="AY193" s="776">
        <v>1269755</v>
      </c>
      <c r="AZ193" s="514">
        <v>68393</v>
      </c>
      <c r="BA193" s="514">
        <v>941376</v>
      </c>
      <c r="BB193" s="514">
        <v>0</v>
      </c>
      <c r="BC193" s="514">
        <v>2279524</v>
      </c>
      <c r="BD193" s="712">
        <v>0.11997429417059395</v>
      </c>
      <c r="BE193" s="514"/>
      <c r="BF193" s="520">
        <v>2279524</v>
      </c>
      <c r="BG193" s="713">
        <v>0</v>
      </c>
      <c r="BH193" s="713">
        <v>0</v>
      </c>
      <c r="BI193" s="713">
        <v>0</v>
      </c>
      <c r="BJ193" s="713">
        <v>0</v>
      </c>
      <c r="BK193" s="713">
        <v>0</v>
      </c>
      <c r="BL193" s="713">
        <v>0</v>
      </c>
      <c r="BM193" s="713">
        <v>0</v>
      </c>
      <c r="BN193" s="713">
        <v>0</v>
      </c>
      <c r="BO193" s="713">
        <v>0</v>
      </c>
      <c r="BP193" s="543">
        <v>0</v>
      </c>
      <c r="BQ193" s="776">
        <v>1346055</v>
      </c>
      <c r="BR193" s="514">
        <v>73103</v>
      </c>
      <c r="BS193" s="514">
        <v>992736</v>
      </c>
      <c r="BT193" s="514">
        <v>0</v>
      </c>
      <c r="BU193" s="514">
        <v>2411894</v>
      </c>
      <c r="BV193" s="712">
        <v>5.806914075043737E-2</v>
      </c>
      <c r="BW193" s="514"/>
      <c r="BX193" s="520">
        <v>2411894</v>
      </c>
      <c r="BY193" s="713">
        <v>0</v>
      </c>
      <c r="BZ193" s="713">
        <v>0</v>
      </c>
      <c r="CA193" s="713">
        <v>0</v>
      </c>
      <c r="CB193" s="713">
        <v>0</v>
      </c>
      <c r="CC193" s="713">
        <v>0</v>
      </c>
      <c r="CD193" s="713">
        <v>0</v>
      </c>
      <c r="CE193" s="713">
        <v>0</v>
      </c>
      <c r="CF193" s="713">
        <v>0</v>
      </c>
      <c r="CG193" s="713">
        <v>0</v>
      </c>
      <c r="CH193" s="543">
        <v>0</v>
      </c>
    </row>
    <row r="194" spans="2:86" s="23" customFormat="1">
      <c r="B194" s="1502" t="s">
        <v>2353</v>
      </c>
      <c r="C194" s="1497"/>
      <c r="D194" s="518" t="s">
        <v>2354</v>
      </c>
      <c r="E194" s="711" t="s">
        <v>19</v>
      </c>
      <c r="F194" s="519" t="s">
        <v>15</v>
      </c>
      <c r="G194" s="519" t="s">
        <v>31</v>
      </c>
      <c r="H194" s="519" t="s">
        <v>22</v>
      </c>
      <c r="I194" s="532"/>
      <c r="J194" s="530">
        <v>0</v>
      </c>
      <c r="K194" s="532"/>
      <c r="L194" s="531"/>
      <c r="M194" s="530">
        <v>0</v>
      </c>
      <c r="N194" s="766">
        <v>0</v>
      </c>
      <c r="O194" s="776">
        <v>288934</v>
      </c>
      <c r="P194" s="514">
        <v>15351</v>
      </c>
      <c r="Q194" s="514">
        <v>201011</v>
      </c>
      <c r="R194" s="514">
        <v>0</v>
      </c>
      <c r="S194" s="514">
        <v>505296</v>
      </c>
      <c r="T194" s="712" t="s">
        <v>673</v>
      </c>
      <c r="U194" s="514"/>
      <c r="V194" s="520">
        <v>505296</v>
      </c>
      <c r="W194" s="713">
        <v>0</v>
      </c>
      <c r="X194" s="713">
        <v>0</v>
      </c>
      <c r="Y194" s="713">
        <v>0</v>
      </c>
      <c r="Z194" s="713">
        <v>0</v>
      </c>
      <c r="AA194" s="713">
        <v>0</v>
      </c>
      <c r="AB194" s="713">
        <v>0</v>
      </c>
      <c r="AC194" s="713">
        <v>0</v>
      </c>
      <c r="AD194" s="713">
        <v>0</v>
      </c>
      <c r="AE194" s="713">
        <v>0</v>
      </c>
      <c r="AF194" s="543">
        <v>0</v>
      </c>
      <c r="AG194" s="776">
        <v>336583</v>
      </c>
      <c r="AH194" s="514">
        <v>17991</v>
      </c>
      <c r="AI194" s="514">
        <v>226952</v>
      </c>
      <c r="AJ194" s="514">
        <v>0</v>
      </c>
      <c r="AK194" s="514">
        <v>581526</v>
      </c>
      <c r="AL194" s="712">
        <v>0.15086206896551724</v>
      </c>
      <c r="AM194" s="514"/>
      <c r="AN194" s="520">
        <v>581526</v>
      </c>
      <c r="AO194" s="713">
        <v>0</v>
      </c>
      <c r="AP194" s="713">
        <v>0</v>
      </c>
      <c r="AQ194" s="713">
        <v>0</v>
      </c>
      <c r="AR194" s="713">
        <v>0</v>
      </c>
      <c r="AS194" s="713">
        <v>0</v>
      </c>
      <c r="AT194" s="713">
        <v>0</v>
      </c>
      <c r="AU194" s="713">
        <v>0</v>
      </c>
      <c r="AV194" s="713">
        <v>0</v>
      </c>
      <c r="AW194" s="713">
        <v>0</v>
      </c>
      <c r="AX194" s="543">
        <v>0</v>
      </c>
      <c r="AY194" s="776">
        <v>362788</v>
      </c>
      <c r="AZ194" s="514">
        <v>19540</v>
      </c>
      <c r="BA194" s="514">
        <v>268966</v>
      </c>
      <c r="BB194" s="514">
        <v>0</v>
      </c>
      <c r="BC194" s="514">
        <v>651294</v>
      </c>
      <c r="BD194" s="712">
        <v>0.1199739994428452</v>
      </c>
      <c r="BE194" s="514"/>
      <c r="BF194" s="520">
        <v>651294</v>
      </c>
      <c r="BG194" s="713">
        <v>0</v>
      </c>
      <c r="BH194" s="713">
        <v>0</v>
      </c>
      <c r="BI194" s="713">
        <v>0</v>
      </c>
      <c r="BJ194" s="713">
        <v>0</v>
      </c>
      <c r="BK194" s="713">
        <v>0</v>
      </c>
      <c r="BL194" s="713">
        <v>0</v>
      </c>
      <c r="BM194" s="713">
        <v>0</v>
      </c>
      <c r="BN194" s="713">
        <v>0</v>
      </c>
      <c r="BO194" s="713">
        <v>0</v>
      </c>
      <c r="BP194" s="543">
        <v>0</v>
      </c>
      <c r="BQ194" s="776">
        <v>384587</v>
      </c>
      <c r="BR194" s="514">
        <v>20887</v>
      </c>
      <c r="BS194" s="514">
        <v>283638</v>
      </c>
      <c r="BT194" s="514">
        <v>0</v>
      </c>
      <c r="BU194" s="514">
        <v>689112</v>
      </c>
      <c r="BV194" s="712">
        <v>5.8065942569715062E-2</v>
      </c>
      <c r="BW194" s="514"/>
      <c r="BX194" s="520">
        <v>689112</v>
      </c>
      <c r="BY194" s="713">
        <v>0</v>
      </c>
      <c r="BZ194" s="713">
        <v>0</v>
      </c>
      <c r="CA194" s="713">
        <v>0</v>
      </c>
      <c r="CB194" s="713">
        <v>0</v>
      </c>
      <c r="CC194" s="713">
        <v>0</v>
      </c>
      <c r="CD194" s="713">
        <v>0</v>
      </c>
      <c r="CE194" s="713">
        <v>0</v>
      </c>
      <c r="CF194" s="713">
        <v>0</v>
      </c>
      <c r="CG194" s="713">
        <v>0</v>
      </c>
      <c r="CH194" s="543">
        <v>0</v>
      </c>
    </row>
    <row r="195" spans="2:86" s="23" customFormat="1">
      <c r="B195" s="1502" t="s">
        <v>2355</v>
      </c>
      <c r="C195" s="1497"/>
      <c r="D195" s="518" t="s">
        <v>2064</v>
      </c>
      <c r="E195" s="711" t="s">
        <v>19</v>
      </c>
      <c r="F195" s="519" t="s">
        <v>15</v>
      </c>
      <c r="G195" s="519" t="s">
        <v>27</v>
      </c>
      <c r="H195" s="519" t="s">
        <v>27</v>
      </c>
      <c r="I195" s="530"/>
      <c r="J195" s="530">
        <v>0</v>
      </c>
      <c r="K195" s="530"/>
      <c r="L195" s="531"/>
      <c r="M195" s="530">
        <v>0</v>
      </c>
      <c r="N195" s="766">
        <v>0</v>
      </c>
      <c r="O195" s="776">
        <v>866796</v>
      </c>
      <c r="P195" s="514">
        <v>46048</v>
      </c>
      <c r="Q195" s="514">
        <v>603038</v>
      </c>
      <c r="R195" s="514">
        <v>0</v>
      </c>
      <c r="S195" s="514">
        <v>1515882</v>
      </c>
      <c r="T195" s="712" t="s">
        <v>673</v>
      </c>
      <c r="U195" s="514"/>
      <c r="V195" s="520">
        <v>1515882</v>
      </c>
      <c r="W195" s="713">
        <v>0</v>
      </c>
      <c r="X195" s="713">
        <v>0</v>
      </c>
      <c r="Y195" s="713">
        <v>0</v>
      </c>
      <c r="Z195" s="713">
        <v>0</v>
      </c>
      <c r="AA195" s="713">
        <v>0</v>
      </c>
      <c r="AB195" s="713">
        <v>0</v>
      </c>
      <c r="AC195" s="713">
        <v>0</v>
      </c>
      <c r="AD195" s="713">
        <v>0</v>
      </c>
      <c r="AE195" s="713">
        <v>0</v>
      </c>
      <c r="AF195" s="543">
        <v>0</v>
      </c>
      <c r="AG195" s="776">
        <v>1009745</v>
      </c>
      <c r="AH195" s="514">
        <v>53971</v>
      </c>
      <c r="AI195" s="514">
        <v>680858</v>
      </c>
      <c r="AJ195" s="514">
        <v>0</v>
      </c>
      <c r="AK195" s="514">
        <v>1744574</v>
      </c>
      <c r="AL195" s="712">
        <v>0.15086398545533228</v>
      </c>
      <c r="AM195" s="514"/>
      <c r="AN195" s="520">
        <v>1744574</v>
      </c>
      <c r="AO195" s="713">
        <v>0</v>
      </c>
      <c r="AP195" s="713">
        <v>0</v>
      </c>
      <c r="AQ195" s="713">
        <v>0</v>
      </c>
      <c r="AR195" s="713">
        <v>0</v>
      </c>
      <c r="AS195" s="713">
        <v>0</v>
      </c>
      <c r="AT195" s="713">
        <v>0</v>
      </c>
      <c r="AU195" s="713">
        <v>0</v>
      </c>
      <c r="AV195" s="713">
        <v>0</v>
      </c>
      <c r="AW195" s="713">
        <v>0</v>
      </c>
      <c r="AX195" s="543">
        <v>0</v>
      </c>
      <c r="AY195" s="776">
        <v>1088361</v>
      </c>
      <c r="AZ195" s="514">
        <v>58622</v>
      </c>
      <c r="BA195" s="514">
        <v>806894</v>
      </c>
      <c r="BB195" s="514">
        <v>0</v>
      </c>
      <c r="BC195" s="514">
        <v>1953877</v>
      </c>
      <c r="BD195" s="712">
        <v>0.11997370131619524</v>
      </c>
      <c r="BE195" s="514"/>
      <c r="BF195" s="520">
        <v>1953877</v>
      </c>
      <c r="BG195" s="713">
        <v>0</v>
      </c>
      <c r="BH195" s="713">
        <v>0</v>
      </c>
      <c r="BI195" s="713">
        <v>0</v>
      </c>
      <c r="BJ195" s="713">
        <v>0</v>
      </c>
      <c r="BK195" s="713">
        <v>0</v>
      </c>
      <c r="BL195" s="713">
        <v>0</v>
      </c>
      <c r="BM195" s="713">
        <v>0</v>
      </c>
      <c r="BN195" s="713">
        <v>0</v>
      </c>
      <c r="BO195" s="713">
        <v>0</v>
      </c>
      <c r="BP195" s="543">
        <v>0</v>
      </c>
      <c r="BQ195" s="776">
        <v>1153761</v>
      </c>
      <c r="BR195" s="514">
        <v>62660</v>
      </c>
      <c r="BS195" s="514">
        <v>850916</v>
      </c>
      <c r="BT195" s="514">
        <v>0</v>
      </c>
      <c r="BU195" s="514">
        <v>2067337</v>
      </c>
      <c r="BV195" s="712">
        <v>5.8069161978978205E-2</v>
      </c>
      <c r="BW195" s="514"/>
      <c r="BX195" s="520">
        <v>2067337</v>
      </c>
      <c r="BY195" s="713">
        <v>0</v>
      </c>
      <c r="BZ195" s="713">
        <v>0</v>
      </c>
      <c r="CA195" s="713">
        <v>0</v>
      </c>
      <c r="CB195" s="713">
        <v>0</v>
      </c>
      <c r="CC195" s="713">
        <v>0</v>
      </c>
      <c r="CD195" s="713">
        <v>0</v>
      </c>
      <c r="CE195" s="713">
        <v>0</v>
      </c>
      <c r="CF195" s="713">
        <v>0</v>
      </c>
      <c r="CG195" s="713">
        <v>0</v>
      </c>
      <c r="CH195" s="543">
        <v>0</v>
      </c>
    </row>
    <row r="196" spans="2:86" s="23" customFormat="1">
      <c r="B196" s="1483"/>
      <c r="C196" s="1499"/>
      <c r="D196" s="522" t="s">
        <v>1892</v>
      </c>
      <c r="E196" s="523"/>
      <c r="F196" s="523"/>
      <c r="G196" s="523"/>
      <c r="H196" s="523"/>
      <c r="I196" s="529">
        <v>0</v>
      </c>
      <c r="J196" s="529">
        <v>73953</v>
      </c>
      <c r="K196" s="529">
        <v>0</v>
      </c>
      <c r="L196" s="529">
        <v>0</v>
      </c>
      <c r="M196" s="529">
        <v>80476</v>
      </c>
      <c r="N196" s="768">
        <v>83235</v>
      </c>
      <c r="O196" s="778">
        <v>138454</v>
      </c>
      <c r="P196" s="529">
        <v>0</v>
      </c>
      <c r="Q196" s="529">
        <v>204670</v>
      </c>
      <c r="R196" s="529">
        <v>0</v>
      </c>
      <c r="S196" s="529">
        <v>343124</v>
      </c>
      <c r="T196" s="540">
        <v>3.1223523758034482</v>
      </c>
      <c r="U196" s="529">
        <v>0</v>
      </c>
      <c r="V196" s="529">
        <v>343124</v>
      </c>
      <c r="W196" s="544">
        <v>0</v>
      </c>
      <c r="X196" s="544">
        <v>0</v>
      </c>
      <c r="Y196" s="544">
        <v>0</v>
      </c>
      <c r="Z196" s="544">
        <v>0</v>
      </c>
      <c r="AA196" s="544">
        <v>0</v>
      </c>
      <c r="AB196" s="544">
        <v>0</v>
      </c>
      <c r="AC196" s="544">
        <v>0</v>
      </c>
      <c r="AD196" s="544">
        <v>0</v>
      </c>
      <c r="AE196" s="544">
        <v>0</v>
      </c>
      <c r="AF196" s="564">
        <v>0</v>
      </c>
      <c r="AG196" s="778">
        <v>142608</v>
      </c>
      <c r="AH196" s="529">
        <v>0</v>
      </c>
      <c r="AI196" s="529">
        <v>210618</v>
      </c>
      <c r="AJ196" s="529">
        <v>0</v>
      </c>
      <c r="AK196" s="529">
        <v>353226</v>
      </c>
      <c r="AL196" s="540">
        <v>2.9441251559203088E-2</v>
      </c>
      <c r="AM196" s="529">
        <v>0</v>
      </c>
      <c r="AN196" s="529">
        <v>353226</v>
      </c>
      <c r="AO196" s="544">
        <v>0</v>
      </c>
      <c r="AP196" s="544">
        <v>0</v>
      </c>
      <c r="AQ196" s="544">
        <v>0</v>
      </c>
      <c r="AR196" s="544">
        <v>0</v>
      </c>
      <c r="AS196" s="544">
        <v>0</v>
      </c>
      <c r="AT196" s="544">
        <v>0</v>
      </c>
      <c r="AU196" s="544">
        <v>0</v>
      </c>
      <c r="AV196" s="544">
        <v>0</v>
      </c>
      <c r="AW196" s="544">
        <v>0</v>
      </c>
      <c r="AX196" s="564">
        <v>0</v>
      </c>
      <c r="AY196" s="778">
        <v>146886</v>
      </c>
      <c r="AZ196" s="529">
        <v>0</v>
      </c>
      <c r="BA196" s="529">
        <v>216744</v>
      </c>
      <c r="BB196" s="529">
        <v>0</v>
      </c>
      <c r="BC196" s="529">
        <v>363630</v>
      </c>
      <c r="BD196" s="540">
        <v>2.9454230436038117E-2</v>
      </c>
      <c r="BE196" s="529">
        <v>0</v>
      </c>
      <c r="BF196" s="529">
        <v>363630</v>
      </c>
      <c r="BG196" s="544">
        <v>0</v>
      </c>
      <c r="BH196" s="544">
        <v>0</v>
      </c>
      <c r="BI196" s="544">
        <v>0</v>
      </c>
      <c r="BJ196" s="544">
        <v>0</v>
      </c>
      <c r="BK196" s="544">
        <v>0</v>
      </c>
      <c r="BL196" s="544">
        <v>0</v>
      </c>
      <c r="BM196" s="544">
        <v>0</v>
      </c>
      <c r="BN196" s="544">
        <v>0</v>
      </c>
      <c r="BO196" s="544">
        <v>0</v>
      </c>
      <c r="BP196" s="564">
        <v>0</v>
      </c>
      <c r="BQ196" s="778">
        <v>151293</v>
      </c>
      <c r="BR196" s="529">
        <v>0</v>
      </c>
      <c r="BS196" s="529">
        <v>223054</v>
      </c>
      <c r="BT196" s="529">
        <v>0</v>
      </c>
      <c r="BU196" s="529">
        <v>374347</v>
      </c>
      <c r="BV196" s="540">
        <v>2.9472265764650882E-2</v>
      </c>
      <c r="BW196" s="529">
        <v>0</v>
      </c>
      <c r="BX196" s="529">
        <v>374347</v>
      </c>
      <c r="BY196" s="544">
        <v>0</v>
      </c>
      <c r="BZ196" s="544">
        <v>0</v>
      </c>
      <c r="CA196" s="544">
        <v>0</v>
      </c>
      <c r="CB196" s="544">
        <v>0</v>
      </c>
      <c r="CC196" s="544">
        <v>0</v>
      </c>
      <c r="CD196" s="544">
        <v>0</v>
      </c>
      <c r="CE196" s="544">
        <v>0</v>
      </c>
      <c r="CF196" s="544">
        <v>0</v>
      </c>
      <c r="CG196" s="544">
        <v>0</v>
      </c>
      <c r="CH196" s="564">
        <v>0</v>
      </c>
    </row>
    <row r="197" spans="2:86" s="23" customFormat="1">
      <c r="B197" s="1502" t="s">
        <v>1893</v>
      </c>
      <c r="C197" s="1497"/>
      <c r="D197" s="518" t="s">
        <v>2065</v>
      </c>
      <c r="E197" s="711" t="s">
        <v>19</v>
      </c>
      <c r="F197" s="519" t="s">
        <v>15</v>
      </c>
      <c r="G197" s="519" t="s">
        <v>29</v>
      </c>
      <c r="H197" s="519" t="s">
        <v>17</v>
      </c>
      <c r="I197" s="532"/>
      <c r="J197" s="530">
        <v>73953</v>
      </c>
      <c r="K197" s="532"/>
      <c r="L197" s="531"/>
      <c r="M197" s="530">
        <v>80476</v>
      </c>
      <c r="N197" s="766">
        <v>83235</v>
      </c>
      <c r="O197" s="776">
        <v>138454</v>
      </c>
      <c r="P197" s="514">
        <v>0</v>
      </c>
      <c r="Q197" s="514">
        <v>0</v>
      </c>
      <c r="R197" s="514">
        <v>0</v>
      </c>
      <c r="S197" s="514">
        <v>138454</v>
      </c>
      <c r="T197" s="712">
        <v>0.66341082477323243</v>
      </c>
      <c r="U197" s="514"/>
      <c r="V197" s="520">
        <v>138454</v>
      </c>
      <c r="W197" s="713">
        <v>0</v>
      </c>
      <c r="X197" s="713">
        <v>0</v>
      </c>
      <c r="Y197" s="713">
        <v>0</v>
      </c>
      <c r="Z197" s="713">
        <v>0</v>
      </c>
      <c r="AA197" s="713">
        <v>0</v>
      </c>
      <c r="AB197" s="713">
        <v>0</v>
      </c>
      <c r="AC197" s="713">
        <v>0</v>
      </c>
      <c r="AD197" s="713">
        <v>0</v>
      </c>
      <c r="AE197" s="713">
        <v>0</v>
      </c>
      <c r="AF197" s="543">
        <v>0</v>
      </c>
      <c r="AG197" s="776">
        <v>142608</v>
      </c>
      <c r="AH197" s="514">
        <v>0</v>
      </c>
      <c r="AI197" s="514">
        <v>0</v>
      </c>
      <c r="AJ197" s="514">
        <v>0</v>
      </c>
      <c r="AK197" s="514">
        <v>142608</v>
      </c>
      <c r="AL197" s="712">
        <v>3.0002744593872335E-2</v>
      </c>
      <c r="AM197" s="514"/>
      <c r="AN197" s="520">
        <v>142608</v>
      </c>
      <c r="AO197" s="713">
        <v>0</v>
      </c>
      <c r="AP197" s="713">
        <v>0</v>
      </c>
      <c r="AQ197" s="713">
        <v>0</v>
      </c>
      <c r="AR197" s="713">
        <v>0</v>
      </c>
      <c r="AS197" s="713">
        <v>0</v>
      </c>
      <c r="AT197" s="713">
        <v>0</v>
      </c>
      <c r="AU197" s="713">
        <v>0</v>
      </c>
      <c r="AV197" s="713">
        <v>0</v>
      </c>
      <c r="AW197" s="713">
        <v>0</v>
      </c>
      <c r="AX197" s="543">
        <v>0</v>
      </c>
      <c r="AY197" s="776">
        <v>146886</v>
      </c>
      <c r="AZ197" s="514">
        <v>0</v>
      </c>
      <c r="BA197" s="514">
        <v>0</v>
      </c>
      <c r="BB197" s="514">
        <v>0</v>
      </c>
      <c r="BC197" s="514">
        <v>146886</v>
      </c>
      <c r="BD197" s="712">
        <v>2.9998317064961293E-2</v>
      </c>
      <c r="BE197" s="514"/>
      <c r="BF197" s="520">
        <v>146886</v>
      </c>
      <c r="BG197" s="713">
        <v>0</v>
      </c>
      <c r="BH197" s="713">
        <v>0</v>
      </c>
      <c r="BI197" s="713">
        <v>0</v>
      </c>
      <c r="BJ197" s="713">
        <v>0</v>
      </c>
      <c r="BK197" s="713">
        <v>0</v>
      </c>
      <c r="BL197" s="713">
        <v>0</v>
      </c>
      <c r="BM197" s="713">
        <v>0</v>
      </c>
      <c r="BN197" s="713">
        <v>0</v>
      </c>
      <c r="BO197" s="713">
        <v>0</v>
      </c>
      <c r="BP197" s="543">
        <v>0</v>
      </c>
      <c r="BQ197" s="776">
        <v>151293</v>
      </c>
      <c r="BR197" s="514">
        <v>0</v>
      </c>
      <c r="BS197" s="514">
        <v>0</v>
      </c>
      <c r="BT197" s="514">
        <v>0</v>
      </c>
      <c r="BU197" s="514">
        <v>151293</v>
      </c>
      <c r="BV197" s="712">
        <v>3.0002859360320249E-2</v>
      </c>
      <c r="BW197" s="514"/>
      <c r="BX197" s="520">
        <v>151293</v>
      </c>
      <c r="BY197" s="713">
        <v>0</v>
      </c>
      <c r="BZ197" s="713">
        <v>0</v>
      </c>
      <c r="CA197" s="713">
        <v>0</v>
      </c>
      <c r="CB197" s="713">
        <v>0</v>
      </c>
      <c r="CC197" s="713">
        <v>0</v>
      </c>
      <c r="CD197" s="713">
        <v>0</v>
      </c>
      <c r="CE197" s="713">
        <v>0</v>
      </c>
      <c r="CF197" s="713">
        <v>0</v>
      </c>
      <c r="CG197" s="713">
        <v>0</v>
      </c>
      <c r="CH197" s="543">
        <v>0</v>
      </c>
    </row>
    <row r="198" spans="2:86" s="23" customFormat="1">
      <c r="B198" s="1502" t="s">
        <v>1894</v>
      </c>
      <c r="C198" s="1497"/>
      <c r="D198" s="518" t="s">
        <v>2066</v>
      </c>
      <c r="E198" s="711" t="s">
        <v>19</v>
      </c>
      <c r="F198" s="519" t="s">
        <v>15</v>
      </c>
      <c r="G198" s="519" t="s">
        <v>21</v>
      </c>
      <c r="H198" s="519" t="s">
        <v>22</v>
      </c>
      <c r="I198" s="533"/>
      <c r="J198" s="530">
        <v>0</v>
      </c>
      <c r="K198" s="533"/>
      <c r="L198" s="531"/>
      <c r="M198" s="530">
        <v>0</v>
      </c>
      <c r="N198" s="766">
        <v>0</v>
      </c>
      <c r="O198" s="776">
        <v>0</v>
      </c>
      <c r="P198" s="514">
        <v>0</v>
      </c>
      <c r="Q198" s="514">
        <v>204670</v>
      </c>
      <c r="R198" s="514">
        <v>0</v>
      </c>
      <c r="S198" s="514">
        <v>204670</v>
      </c>
      <c r="T198" s="712" t="s">
        <v>673</v>
      </c>
      <c r="U198" s="514"/>
      <c r="V198" s="520">
        <v>204670</v>
      </c>
      <c r="W198" s="713">
        <v>0</v>
      </c>
      <c r="X198" s="713">
        <v>0</v>
      </c>
      <c r="Y198" s="713">
        <v>0</v>
      </c>
      <c r="Z198" s="713">
        <v>0</v>
      </c>
      <c r="AA198" s="713">
        <v>0</v>
      </c>
      <c r="AB198" s="713">
        <v>0</v>
      </c>
      <c r="AC198" s="713">
        <v>0</v>
      </c>
      <c r="AD198" s="713">
        <v>0</v>
      </c>
      <c r="AE198" s="713">
        <v>0</v>
      </c>
      <c r="AF198" s="543">
        <v>0</v>
      </c>
      <c r="AG198" s="776">
        <v>0</v>
      </c>
      <c r="AH198" s="514">
        <v>0</v>
      </c>
      <c r="AI198" s="514">
        <v>210618</v>
      </c>
      <c r="AJ198" s="514">
        <v>0</v>
      </c>
      <c r="AK198" s="514">
        <v>210618</v>
      </c>
      <c r="AL198" s="712">
        <v>2.9061415937851175E-2</v>
      </c>
      <c r="AM198" s="514"/>
      <c r="AN198" s="520">
        <v>210618</v>
      </c>
      <c r="AO198" s="713">
        <v>0</v>
      </c>
      <c r="AP198" s="713">
        <v>0</v>
      </c>
      <c r="AQ198" s="713">
        <v>0</v>
      </c>
      <c r="AR198" s="713">
        <v>0</v>
      </c>
      <c r="AS198" s="713">
        <v>0</v>
      </c>
      <c r="AT198" s="713">
        <v>0</v>
      </c>
      <c r="AU198" s="713">
        <v>0</v>
      </c>
      <c r="AV198" s="713">
        <v>0</v>
      </c>
      <c r="AW198" s="713">
        <v>0</v>
      </c>
      <c r="AX198" s="543">
        <v>0</v>
      </c>
      <c r="AY198" s="776">
        <v>0</v>
      </c>
      <c r="AZ198" s="514">
        <v>0</v>
      </c>
      <c r="BA198" s="514">
        <v>216744</v>
      </c>
      <c r="BB198" s="514">
        <v>0</v>
      </c>
      <c r="BC198" s="514">
        <v>216744</v>
      </c>
      <c r="BD198" s="712">
        <v>2.9085833119676382E-2</v>
      </c>
      <c r="BE198" s="514"/>
      <c r="BF198" s="520">
        <v>216744</v>
      </c>
      <c r="BG198" s="713">
        <v>0</v>
      </c>
      <c r="BH198" s="713">
        <v>0</v>
      </c>
      <c r="BI198" s="713">
        <v>0</v>
      </c>
      <c r="BJ198" s="713">
        <v>0</v>
      </c>
      <c r="BK198" s="713">
        <v>0</v>
      </c>
      <c r="BL198" s="713">
        <v>0</v>
      </c>
      <c r="BM198" s="713">
        <v>0</v>
      </c>
      <c r="BN198" s="713">
        <v>0</v>
      </c>
      <c r="BO198" s="713">
        <v>0</v>
      </c>
      <c r="BP198" s="543">
        <v>0</v>
      </c>
      <c r="BQ198" s="776">
        <v>0</v>
      </c>
      <c r="BR198" s="514">
        <v>0</v>
      </c>
      <c r="BS198" s="514">
        <v>223054</v>
      </c>
      <c r="BT198" s="514">
        <v>0</v>
      </c>
      <c r="BU198" s="514">
        <v>223054</v>
      </c>
      <c r="BV198" s="712">
        <v>2.9112685933635994E-2</v>
      </c>
      <c r="BW198" s="514"/>
      <c r="BX198" s="520">
        <v>223054</v>
      </c>
      <c r="BY198" s="713">
        <v>0</v>
      </c>
      <c r="BZ198" s="713">
        <v>0</v>
      </c>
      <c r="CA198" s="713">
        <v>0</v>
      </c>
      <c r="CB198" s="713">
        <v>0</v>
      </c>
      <c r="CC198" s="713">
        <v>0</v>
      </c>
      <c r="CD198" s="713">
        <v>0</v>
      </c>
      <c r="CE198" s="713">
        <v>0</v>
      </c>
      <c r="CF198" s="713">
        <v>0</v>
      </c>
      <c r="CG198" s="713">
        <v>0</v>
      </c>
      <c r="CH198" s="543">
        <v>0</v>
      </c>
    </row>
    <row r="199" spans="2:86" s="23" customFormat="1">
      <c r="B199" s="1502"/>
      <c r="C199" s="1497"/>
      <c r="D199" s="521"/>
      <c r="E199" s="519"/>
      <c r="F199" s="519"/>
      <c r="G199" s="519"/>
      <c r="H199" s="519"/>
      <c r="I199" s="530"/>
      <c r="J199" s="530"/>
      <c r="K199" s="530"/>
      <c r="L199" s="531"/>
      <c r="M199" s="531"/>
      <c r="N199" s="769"/>
      <c r="O199" s="779"/>
      <c r="P199" s="531"/>
      <c r="Q199" s="531"/>
      <c r="R199" s="531"/>
      <c r="S199" s="531"/>
      <c r="T199" s="531"/>
      <c r="U199" s="514"/>
      <c r="V199" s="531">
        <v>0</v>
      </c>
      <c r="W199" s="713">
        <v>0</v>
      </c>
      <c r="X199" s="713">
        <v>0</v>
      </c>
      <c r="Y199" s="713">
        <v>0</v>
      </c>
      <c r="Z199" s="713">
        <v>0</v>
      </c>
      <c r="AA199" s="713">
        <v>0</v>
      </c>
      <c r="AB199" s="713">
        <v>0</v>
      </c>
      <c r="AC199" s="713">
        <v>0</v>
      </c>
      <c r="AD199" s="713">
        <v>0</v>
      </c>
      <c r="AE199" s="713">
        <v>0</v>
      </c>
      <c r="AF199" s="543"/>
      <c r="AG199" s="779"/>
      <c r="AH199" s="531"/>
      <c r="AI199" s="531"/>
      <c r="AJ199" s="531"/>
      <c r="AK199" s="531"/>
      <c r="AL199" s="531"/>
      <c r="AM199" s="514"/>
      <c r="AN199" s="531">
        <v>0</v>
      </c>
      <c r="AO199" s="713">
        <v>0</v>
      </c>
      <c r="AP199" s="713">
        <v>0</v>
      </c>
      <c r="AQ199" s="713">
        <v>0</v>
      </c>
      <c r="AR199" s="713">
        <v>0</v>
      </c>
      <c r="AS199" s="713">
        <v>0</v>
      </c>
      <c r="AT199" s="713">
        <v>0</v>
      </c>
      <c r="AU199" s="713">
        <v>0</v>
      </c>
      <c r="AV199" s="713">
        <v>0</v>
      </c>
      <c r="AW199" s="713">
        <v>0</v>
      </c>
      <c r="AX199" s="543"/>
      <c r="AY199" s="779"/>
      <c r="AZ199" s="531"/>
      <c r="BA199" s="531"/>
      <c r="BB199" s="531"/>
      <c r="BC199" s="531"/>
      <c r="BD199" s="531"/>
      <c r="BE199" s="514"/>
      <c r="BF199" s="531">
        <v>0</v>
      </c>
      <c r="BG199" s="713">
        <v>0</v>
      </c>
      <c r="BH199" s="713">
        <v>0</v>
      </c>
      <c r="BI199" s="713">
        <v>0</v>
      </c>
      <c r="BJ199" s="713">
        <v>0</v>
      </c>
      <c r="BK199" s="713">
        <v>0</v>
      </c>
      <c r="BL199" s="713">
        <v>0</v>
      </c>
      <c r="BM199" s="713">
        <v>0</v>
      </c>
      <c r="BN199" s="713">
        <v>0</v>
      </c>
      <c r="BO199" s="713">
        <v>0</v>
      </c>
      <c r="BP199" s="543"/>
      <c r="BQ199" s="779"/>
      <c r="BR199" s="531"/>
      <c r="BS199" s="531"/>
      <c r="BT199" s="531"/>
      <c r="BU199" s="531"/>
      <c r="BV199" s="531"/>
      <c r="BW199" s="514"/>
      <c r="BX199" s="531">
        <v>0</v>
      </c>
      <c r="BY199" s="713">
        <v>0</v>
      </c>
      <c r="BZ199" s="713">
        <v>0</v>
      </c>
      <c r="CA199" s="713">
        <v>0</v>
      </c>
      <c r="CB199" s="713">
        <v>0</v>
      </c>
      <c r="CC199" s="713">
        <v>0</v>
      </c>
      <c r="CD199" s="713">
        <v>0</v>
      </c>
      <c r="CE199" s="713">
        <v>0</v>
      </c>
      <c r="CF199" s="713">
        <v>0</v>
      </c>
      <c r="CG199" s="713">
        <v>0</v>
      </c>
      <c r="CH199" s="543"/>
    </row>
    <row r="200" spans="2:86" s="23" customFormat="1">
      <c r="B200" s="1502"/>
      <c r="C200" s="1497"/>
      <c r="D200" s="521"/>
      <c r="E200" s="519"/>
      <c r="F200" s="519"/>
      <c r="G200" s="519"/>
      <c r="H200" s="519"/>
      <c r="I200" s="530"/>
      <c r="J200" s="530"/>
      <c r="K200" s="530"/>
      <c r="L200" s="531"/>
      <c r="M200" s="531"/>
      <c r="N200" s="769"/>
      <c r="O200" s="779"/>
      <c r="P200" s="531"/>
      <c r="Q200" s="531"/>
      <c r="R200" s="531"/>
      <c r="S200" s="531"/>
      <c r="T200" s="531"/>
      <c r="U200" s="514"/>
      <c r="V200" s="531">
        <v>0</v>
      </c>
      <c r="W200" s="713">
        <v>0</v>
      </c>
      <c r="X200" s="713">
        <v>0</v>
      </c>
      <c r="Y200" s="713">
        <v>0</v>
      </c>
      <c r="Z200" s="713">
        <v>0</v>
      </c>
      <c r="AA200" s="713">
        <v>0</v>
      </c>
      <c r="AB200" s="713">
        <v>0</v>
      </c>
      <c r="AC200" s="713">
        <v>0</v>
      </c>
      <c r="AD200" s="713">
        <v>0</v>
      </c>
      <c r="AE200" s="713">
        <v>0</v>
      </c>
      <c r="AF200" s="543"/>
      <c r="AG200" s="779"/>
      <c r="AH200" s="531"/>
      <c r="AI200" s="531"/>
      <c r="AJ200" s="531"/>
      <c r="AK200" s="531"/>
      <c r="AL200" s="531"/>
      <c r="AM200" s="514"/>
      <c r="AN200" s="531">
        <v>0</v>
      </c>
      <c r="AO200" s="713">
        <v>0</v>
      </c>
      <c r="AP200" s="713">
        <v>0</v>
      </c>
      <c r="AQ200" s="713">
        <v>0</v>
      </c>
      <c r="AR200" s="713">
        <v>0</v>
      </c>
      <c r="AS200" s="713">
        <v>0</v>
      </c>
      <c r="AT200" s="713">
        <v>0</v>
      </c>
      <c r="AU200" s="713">
        <v>0</v>
      </c>
      <c r="AV200" s="713">
        <v>0</v>
      </c>
      <c r="AW200" s="713">
        <v>0</v>
      </c>
      <c r="AX200" s="543"/>
      <c r="AY200" s="779"/>
      <c r="AZ200" s="531"/>
      <c r="BA200" s="531"/>
      <c r="BB200" s="531"/>
      <c r="BC200" s="531"/>
      <c r="BD200" s="531"/>
      <c r="BE200" s="514"/>
      <c r="BF200" s="531">
        <v>0</v>
      </c>
      <c r="BG200" s="713">
        <v>0</v>
      </c>
      <c r="BH200" s="713">
        <v>0</v>
      </c>
      <c r="BI200" s="713">
        <v>0</v>
      </c>
      <c r="BJ200" s="713">
        <v>0</v>
      </c>
      <c r="BK200" s="713">
        <v>0</v>
      </c>
      <c r="BL200" s="713">
        <v>0</v>
      </c>
      <c r="BM200" s="713">
        <v>0</v>
      </c>
      <c r="BN200" s="713">
        <v>0</v>
      </c>
      <c r="BO200" s="713">
        <v>0</v>
      </c>
      <c r="BP200" s="543"/>
      <c r="BQ200" s="779"/>
      <c r="BR200" s="531"/>
      <c r="BS200" s="531"/>
      <c r="BT200" s="531"/>
      <c r="BU200" s="531"/>
      <c r="BV200" s="531"/>
      <c r="BW200" s="514"/>
      <c r="BX200" s="531">
        <v>0</v>
      </c>
      <c r="BY200" s="713">
        <v>0</v>
      </c>
      <c r="BZ200" s="713">
        <v>0</v>
      </c>
      <c r="CA200" s="713">
        <v>0</v>
      </c>
      <c r="CB200" s="713">
        <v>0</v>
      </c>
      <c r="CC200" s="713">
        <v>0</v>
      </c>
      <c r="CD200" s="713">
        <v>0</v>
      </c>
      <c r="CE200" s="713">
        <v>0</v>
      </c>
      <c r="CF200" s="713">
        <v>0</v>
      </c>
      <c r="CG200" s="713">
        <v>0</v>
      </c>
      <c r="CH200" s="543"/>
    </row>
    <row r="201" spans="2:86" s="24" customFormat="1" ht="18" customHeight="1" thickBot="1">
      <c r="B201" s="1504"/>
      <c r="C201" s="1500"/>
      <c r="D201" s="185" t="s">
        <v>304</v>
      </c>
      <c r="E201" s="185"/>
      <c r="F201" s="189"/>
      <c r="G201" s="189"/>
      <c r="H201" s="189"/>
      <c r="I201" s="534">
        <v>0</v>
      </c>
      <c r="J201" s="534">
        <v>157331062</v>
      </c>
      <c r="K201" s="534">
        <v>0</v>
      </c>
      <c r="L201" s="534">
        <v>0</v>
      </c>
      <c r="M201" s="534">
        <v>298806632.95518869</v>
      </c>
      <c r="N201" s="770">
        <v>366553872</v>
      </c>
      <c r="O201" s="780">
        <v>32446441</v>
      </c>
      <c r="P201" s="534">
        <v>16351149</v>
      </c>
      <c r="Q201" s="534">
        <v>213775375</v>
      </c>
      <c r="R201" s="534">
        <v>106082605</v>
      </c>
      <c r="S201" s="534">
        <v>368655570</v>
      </c>
      <c r="T201" s="540">
        <v>5.73366743756563E-3</v>
      </c>
      <c r="U201" s="186">
        <v>-10000000</v>
      </c>
      <c r="V201" s="534">
        <v>358655570</v>
      </c>
      <c r="W201" s="545">
        <v>1784857154.3133337</v>
      </c>
      <c r="X201" s="545">
        <v>338337.96222768613</v>
      </c>
      <c r="Y201" s="545">
        <v>5109074.7393112471</v>
      </c>
      <c r="Z201" s="545">
        <v>233001.01830653765</v>
      </c>
      <c r="AA201" s="545">
        <v>65354.768901438845</v>
      </c>
      <c r="AB201" s="545">
        <v>22055226659.435146</v>
      </c>
      <c r="AC201" s="545">
        <v>51618157.515507624</v>
      </c>
      <c r="AD201" s="545">
        <v>3076779.2828556444</v>
      </c>
      <c r="AE201" s="545">
        <v>806856.51548193698</v>
      </c>
      <c r="AF201" s="565">
        <v>806856.51548193698</v>
      </c>
      <c r="AG201" s="780">
        <v>31971757</v>
      </c>
      <c r="AH201" s="534">
        <v>16183846</v>
      </c>
      <c r="AI201" s="534">
        <v>200032656</v>
      </c>
      <c r="AJ201" s="534">
        <v>123055608</v>
      </c>
      <c r="AK201" s="534">
        <v>371243867</v>
      </c>
      <c r="AL201" s="540">
        <v>7.0209084322257762E-3</v>
      </c>
      <c r="AM201" s="231">
        <v>-10000000</v>
      </c>
      <c r="AN201" s="534">
        <v>361243867</v>
      </c>
      <c r="AO201" s="545">
        <v>1668933814.995554</v>
      </c>
      <c r="AP201" s="545">
        <v>341729.71245982131</v>
      </c>
      <c r="AQ201" s="545">
        <v>5422739.551836024</v>
      </c>
      <c r="AR201" s="545">
        <v>210373.76752179209</v>
      </c>
      <c r="AS201" s="545">
        <v>70426.453767130617</v>
      </c>
      <c r="AT201" s="545">
        <v>20315558474.008766</v>
      </c>
      <c r="AU201" s="545">
        <v>60262450.903485924</v>
      </c>
      <c r="AV201" s="545">
        <v>2807663.6487451047</v>
      </c>
      <c r="AW201" s="545">
        <v>913528.04438513936</v>
      </c>
      <c r="AX201" s="565">
        <v>913528.04438513936</v>
      </c>
      <c r="AY201" s="780">
        <v>32536597</v>
      </c>
      <c r="AZ201" s="534">
        <v>15859674</v>
      </c>
      <c r="BA201" s="534">
        <v>201349874</v>
      </c>
      <c r="BB201" s="534">
        <v>126784967</v>
      </c>
      <c r="BC201" s="534">
        <v>376531112</v>
      </c>
      <c r="BD201" s="540">
        <v>1.4241972649207428E-2</v>
      </c>
      <c r="BE201" s="231">
        <v>-10000000</v>
      </c>
      <c r="BF201" s="534">
        <v>366531112</v>
      </c>
      <c r="BG201" s="545">
        <v>1622993538.8844266</v>
      </c>
      <c r="BH201" s="545">
        <v>324137.58183379547</v>
      </c>
      <c r="BI201" s="545">
        <v>4074774.3957873918</v>
      </c>
      <c r="BJ201" s="545">
        <v>236962.63420924536</v>
      </c>
      <c r="BK201" s="545">
        <v>56412.061891200996</v>
      </c>
      <c r="BL201" s="545">
        <v>18917046220.585644</v>
      </c>
      <c r="BM201" s="545">
        <v>46750526.279455677</v>
      </c>
      <c r="BN201" s="545">
        <v>2736695.8257958344</v>
      </c>
      <c r="BO201" s="545">
        <v>752160.22638420016</v>
      </c>
      <c r="BP201" s="565">
        <v>752160.22638420016</v>
      </c>
      <c r="BQ201" s="780">
        <v>33655275</v>
      </c>
      <c r="BR201" s="534">
        <v>14743575</v>
      </c>
      <c r="BS201" s="534">
        <v>220850046</v>
      </c>
      <c r="BT201" s="534">
        <v>105180883</v>
      </c>
      <c r="BU201" s="534">
        <v>374429779</v>
      </c>
      <c r="BV201" s="540">
        <v>-5.5807685820129516E-3</v>
      </c>
      <c r="BW201" s="231">
        <v>-10000000</v>
      </c>
      <c r="BX201" s="534">
        <v>364429779</v>
      </c>
      <c r="BY201" s="545">
        <v>1502036035.547682</v>
      </c>
      <c r="BZ201" s="545">
        <v>330043.34496075858</v>
      </c>
      <c r="CA201" s="545">
        <v>1492025.0448230901</v>
      </c>
      <c r="CB201" s="545">
        <v>250358.52697238207</v>
      </c>
      <c r="CC201" s="545">
        <v>23026.054255930198</v>
      </c>
      <c r="CD201" s="545">
        <v>17660045466.873066</v>
      </c>
      <c r="CE201" s="545">
        <v>23575335.331777625</v>
      </c>
      <c r="CF201" s="545">
        <v>2874887.5635410757</v>
      </c>
      <c r="CG201" s="545">
        <v>350654.06190646655</v>
      </c>
      <c r="CH201" s="565">
        <v>350654.06190646655</v>
      </c>
    </row>
    <row r="202" spans="2:86" s="24" customFormat="1" ht="18" customHeight="1">
      <c r="B202" s="1468"/>
      <c r="C202" s="1494"/>
      <c r="D202" s="1495"/>
      <c r="E202" s="744"/>
      <c r="F202" s="745"/>
      <c r="G202" s="745"/>
      <c r="H202" s="746"/>
      <c r="I202" s="744"/>
      <c r="J202" s="744"/>
      <c r="K202" s="744"/>
      <c r="L202" s="747"/>
      <c r="M202" s="747"/>
      <c r="N202" s="747"/>
      <c r="O202" s="781"/>
      <c r="P202" s="747"/>
      <c r="Q202" s="747"/>
      <c r="R202" s="747"/>
      <c r="S202" s="747"/>
      <c r="T202" s="747"/>
      <c r="U202" s="747"/>
      <c r="V202" s="747"/>
      <c r="W202" s="748"/>
      <c r="X202" s="748"/>
      <c r="Y202" s="748"/>
      <c r="Z202" s="748"/>
      <c r="AA202" s="748"/>
      <c r="AB202" s="748"/>
      <c r="AC202" s="748"/>
      <c r="AD202" s="748"/>
      <c r="AE202" s="748"/>
      <c r="AF202" s="749"/>
      <c r="AG202" s="781"/>
      <c r="AH202" s="747"/>
      <c r="AI202" s="747"/>
      <c r="AJ202" s="747"/>
      <c r="AK202" s="747"/>
      <c r="AL202" s="747"/>
      <c r="AM202" s="747"/>
      <c r="AN202" s="747"/>
      <c r="AO202" s="748"/>
      <c r="AP202" s="748"/>
      <c r="AQ202" s="748"/>
      <c r="AR202" s="748"/>
      <c r="AS202" s="748"/>
      <c r="AT202" s="748"/>
      <c r="AU202" s="748"/>
      <c r="AV202" s="748"/>
      <c r="AW202" s="748"/>
      <c r="AX202" s="749"/>
      <c r="AY202" s="781"/>
      <c r="AZ202" s="747"/>
      <c r="BA202" s="747"/>
      <c r="BB202" s="747"/>
      <c r="BC202" s="747"/>
      <c r="BD202" s="747"/>
      <c r="BE202" s="747"/>
      <c r="BF202" s="747"/>
      <c r="BG202" s="748"/>
      <c r="BH202" s="748"/>
      <c r="BI202" s="748"/>
      <c r="BJ202" s="748"/>
      <c r="BK202" s="748"/>
      <c r="BL202" s="748"/>
      <c r="BM202" s="748"/>
      <c r="BN202" s="748"/>
      <c r="BO202" s="748"/>
      <c r="BP202" s="749"/>
      <c r="BQ202" s="781"/>
      <c r="BR202" s="747"/>
      <c r="BS202" s="747"/>
      <c r="BT202" s="747"/>
      <c r="BU202" s="747"/>
      <c r="BV202" s="747"/>
      <c r="BW202" s="747"/>
      <c r="BX202" s="747"/>
      <c r="BY202" s="748"/>
      <c r="BZ202" s="748"/>
      <c r="CA202" s="748"/>
      <c r="CB202" s="748"/>
      <c r="CC202" s="748"/>
      <c r="CD202" s="748"/>
      <c r="CE202" s="748"/>
      <c r="CF202" s="748"/>
      <c r="CG202" s="748"/>
      <c r="CH202" s="749"/>
    </row>
    <row r="203" spans="2:86" s="24" customFormat="1" ht="18" customHeight="1">
      <c r="B203" s="211"/>
      <c r="C203" s="190"/>
      <c r="D203" s="191" t="s">
        <v>2303</v>
      </c>
      <c r="E203" s="191"/>
      <c r="F203" s="192"/>
      <c r="G203" s="193"/>
      <c r="H203" s="194"/>
      <c r="I203" s="195"/>
      <c r="J203" s="195"/>
      <c r="K203" s="195"/>
      <c r="L203" s="192"/>
      <c r="M203" s="192"/>
      <c r="N203" s="584"/>
      <c r="O203" s="566"/>
      <c r="P203" s="192"/>
      <c r="Q203" s="192"/>
      <c r="R203" s="192">
        <v>0</v>
      </c>
      <c r="S203" s="192"/>
      <c r="T203" s="192"/>
      <c r="U203" s="192"/>
      <c r="V203" s="192"/>
      <c r="W203" s="546"/>
      <c r="X203" s="546"/>
      <c r="Y203" s="546"/>
      <c r="Z203" s="546"/>
      <c r="AA203" s="546"/>
      <c r="AB203" s="546"/>
      <c r="AC203" s="546"/>
      <c r="AD203" s="546"/>
      <c r="AE203" s="546"/>
      <c r="AF203" s="567"/>
      <c r="AG203" s="566"/>
      <c r="AH203" s="192"/>
      <c r="AI203" s="192"/>
      <c r="AJ203" s="192"/>
      <c r="AK203" s="192"/>
      <c r="AL203" s="192"/>
      <c r="AM203" s="192"/>
      <c r="AN203" s="192"/>
      <c r="AO203" s="546"/>
      <c r="AP203" s="546"/>
      <c r="AQ203" s="546"/>
      <c r="AR203" s="546"/>
      <c r="AS203" s="546"/>
      <c r="AT203" s="546"/>
      <c r="AU203" s="546"/>
      <c r="AV203" s="546"/>
      <c r="AW203" s="546"/>
      <c r="AX203" s="567"/>
      <c r="AY203" s="566"/>
      <c r="AZ203" s="192"/>
      <c r="BA203" s="192"/>
      <c r="BB203" s="192"/>
      <c r="BC203" s="192"/>
      <c r="BD203" s="192"/>
      <c r="BE203" s="192"/>
      <c r="BF203" s="192"/>
      <c r="BG203" s="546"/>
      <c r="BH203" s="546"/>
      <c r="BI203" s="546"/>
      <c r="BJ203" s="546"/>
      <c r="BK203" s="546"/>
      <c r="BL203" s="546"/>
      <c r="BM203" s="546"/>
      <c r="BN203" s="546"/>
      <c r="BO203" s="546"/>
      <c r="BP203" s="567"/>
      <c r="BQ203" s="566"/>
      <c r="BR203" s="192"/>
      <c r="BS203" s="192"/>
      <c r="BT203" s="192"/>
      <c r="BU203" s="192"/>
      <c r="BV203" s="192"/>
      <c r="BW203" s="192"/>
      <c r="BX203" s="192"/>
      <c r="BY203" s="546"/>
      <c r="BZ203" s="546"/>
      <c r="CA203" s="546"/>
      <c r="CB203" s="546"/>
      <c r="CC203" s="546"/>
      <c r="CD203" s="546"/>
      <c r="CE203" s="546"/>
      <c r="CF203" s="546"/>
      <c r="CG203" s="546"/>
      <c r="CH203" s="567"/>
    </row>
    <row r="204" spans="2:86" s="23" customFormat="1" ht="15.75" customHeight="1">
      <c r="B204" s="1478" t="s">
        <v>2356</v>
      </c>
      <c r="C204" s="1469"/>
      <c r="D204" s="196" t="s">
        <v>305</v>
      </c>
      <c r="E204" s="753"/>
      <c r="F204" s="754"/>
      <c r="G204" s="754"/>
      <c r="H204" s="754"/>
      <c r="I204" s="520"/>
      <c r="J204" s="530">
        <v>1797489.78</v>
      </c>
      <c r="K204" s="520"/>
      <c r="L204" s="520"/>
      <c r="M204" s="520">
        <v>3423826</v>
      </c>
      <c r="N204" s="771">
        <v>4200096</v>
      </c>
      <c r="O204" s="757"/>
      <c r="P204" s="758"/>
      <c r="Q204" s="758"/>
      <c r="R204" s="758">
        <v>0</v>
      </c>
      <c r="S204" s="526">
        <v>4224178</v>
      </c>
      <c r="T204" s="540">
        <v>5.7336784683016768E-3</v>
      </c>
      <c r="U204" s="526"/>
      <c r="V204" s="184">
        <v>4224178</v>
      </c>
      <c r="W204" s="761"/>
      <c r="X204" s="761"/>
      <c r="Y204" s="761"/>
      <c r="Z204" s="761"/>
      <c r="AA204" s="761"/>
      <c r="AB204" s="761"/>
      <c r="AC204" s="761"/>
      <c r="AD204" s="761"/>
      <c r="AE204" s="761"/>
      <c r="AF204" s="762"/>
      <c r="AG204" s="757"/>
      <c r="AH204" s="758"/>
      <c r="AI204" s="758"/>
      <c r="AJ204" s="758"/>
      <c r="AK204" s="526">
        <v>4253836</v>
      </c>
      <c r="AL204" s="540">
        <v>7.0210109517165236E-3</v>
      </c>
      <c r="AM204" s="526"/>
      <c r="AN204" s="184">
        <v>4253836</v>
      </c>
      <c r="AO204" s="761"/>
      <c r="AP204" s="761"/>
      <c r="AQ204" s="761"/>
      <c r="AR204" s="761"/>
      <c r="AS204" s="761"/>
      <c r="AT204" s="761"/>
      <c r="AU204" s="761"/>
      <c r="AV204" s="761"/>
      <c r="AW204" s="761"/>
      <c r="AX204" s="762"/>
      <c r="AY204" s="757"/>
      <c r="AZ204" s="758"/>
      <c r="BA204" s="758"/>
      <c r="BB204" s="758"/>
      <c r="BC204" s="526">
        <v>4314419</v>
      </c>
      <c r="BD204" s="540">
        <v>1.4241968895838956E-2</v>
      </c>
      <c r="BE204" s="526"/>
      <c r="BF204" s="184">
        <v>4314419</v>
      </c>
      <c r="BG204" s="761"/>
      <c r="BH204" s="761"/>
      <c r="BI204" s="761"/>
      <c r="BJ204" s="761"/>
      <c r="BK204" s="761"/>
      <c r="BL204" s="761"/>
      <c r="BM204" s="761"/>
      <c r="BN204" s="761"/>
      <c r="BO204" s="761"/>
      <c r="BP204" s="762"/>
      <c r="BQ204" s="757"/>
      <c r="BR204" s="758"/>
      <c r="BS204" s="758"/>
      <c r="BT204" s="758"/>
      <c r="BU204" s="526">
        <v>4290341</v>
      </c>
      <c r="BV204" s="540">
        <v>-5.5808209633788465E-3</v>
      </c>
      <c r="BW204" s="526"/>
      <c r="BX204" s="184">
        <v>4290341</v>
      </c>
      <c r="BY204" s="761"/>
      <c r="BZ204" s="761"/>
      <c r="CA204" s="761"/>
      <c r="CB204" s="761"/>
      <c r="CC204" s="761"/>
      <c r="CD204" s="761"/>
      <c r="CE204" s="761"/>
      <c r="CF204" s="761"/>
      <c r="CG204" s="761"/>
      <c r="CH204" s="762"/>
    </row>
    <row r="205" spans="2:86" s="23" customFormat="1">
      <c r="B205" s="1478" t="s">
        <v>2357</v>
      </c>
      <c r="C205" s="1469"/>
      <c r="D205" s="196" t="s">
        <v>306</v>
      </c>
      <c r="E205" s="753"/>
      <c r="F205" s="754"/>
      <c r="G205" s="754"/>
      <c r="H205" s="754"/>
      <c r="I205" s="520"/>
      <c r="J205" s="530">
        <v>5359792.78</v>
      </c>
      <c r="K205" s="520"/>
      <c r="L205" s="520"/>
      <c r="M205" s="520">
        <v>9970432</v>
      </c>
      <c r="N205" s="771">
        <v>12021258</v>
      </c>
      <c r="O205" s="757"/>
      <c r="P205" s="758"/>
      <c r="Q205" s="758"/>
      <c r="R205" s="758">
        <v>0</v>
      </c>
      <c r="S205" s="526">
        <v>12615944</v>
      </c>
      <c r="T205" s="540">
        <v>4.9469531391806085E-2</v>
      </c>
      <c r="U205" s="526"/>
      <c r="V205" s="184">
        <v>12615944</v>
      </c>
      <c r="W205" s="761"/>
      <c r="X205" s="761"/>
      <c r="Y205" s="761"/>
      <c r="Z205" s="761"/>
      <c r="AA205" s="761"/>
      <c r="AB205" s="761"/>
      <c r="AC205" s="761"/>
      <c r="AD205" s="761"/>
      <c r="AE205" s="761"/>
      <c r="AF205" s="762"/>
      <c r="AG205" s="757"/>
      <c r="AH205" s="758"/>
      <c r="AI205" s="758"/>
      <c r="AJ205" s="758"/>
      <c r="AK205" s="526">
        <v>13018524</v>
      </c>
      <c r="AL205" s="540">
        <v>3.191041431382384E-2</v>
      </c>
      <c r="AM205" s="526"/>
      <c r="AN205" s="184">
        <v>13018524</v>
      </c>
      <c r="AO205" s="761"/>
      <c r="AP205" s="761"/>
      <c r="AQ205" s="761"/>
      <c r="AR205" s="761"/>
      <c r="AS205" s="761"/>
      <c r="AT205" s="761"/>
      <c r="AU205" s="761"/>
      <c r="AV205" s="761"/>
      <c r="AW205" s="761"/>
      <c r="AX205" s="762"/>
      <c r="AY205" s="757"/>
      <c r="AZ205" s="758"/>
      <c r="BA205" s="758"/>
      <c r="BB205" s="758"/>
      <c r="BC205" s="526">
        <v>13285920</v>
      </c>
      <c r="BD205" s="540">
        <v>2.053965564759876E-2</v>
      </c>
      <c r="BE205" s="526"/>
      <c r="BF205" s="184">
        <v>13285920</v>
      </c>
      <c r="BG205" s="761"/>
      <c r="BH205" s="761"/>
      <c r="BI205" s="761"/>
      <c r="BJ205" s="761"/>
      <c r="BK205" s="761"/>
      <c r="BL205" s="761"/>
      <c r="BM205" s="761"/>
      <c r="BN205" s="761"/>
      <c r="BO205" s="761"/>
      <c r="BP205" s="762"/>
      <c r="BQ205" s="757"/>
      <c r="BR205" s="758"/>
      <c r="BS205" s="758"/>
      <c r="BT205" s="758"/>
      <c r="BU205" s="526">
        <v>13486794</v>
      </c>
      <c r="BV205" s="540">
        <v>1.5119314281585318E-2</v>
      </c>
      <c r="BW205" s="526"/>
      <c r="BX205" s="184">
        <v>13486794</v>
      </c>
      <c r="BY205" s="761"/>
      <c r="BZ205" s="761"/>
      <c r="CA205" s="761"/>
      <c r="CB205" s="761"/>
      <c r="CC205" s="761"/>
      <c r="CD205" s="761"/>
      <c r="CE205" s="761"/>
      <c r="CF205" s="761"/>
      <c r="CG205" s="761"/>
      <c r="CH205" s="762"/>
    </row>
    <row r="206" spans="2:86" s="24" customFormat="1" ht="18" customHeight="1">
      <c r="B206" s="1466"/>
      <c r="C206" s="1467"/>
      <c r="D206" s="185" t="s">
        <v>307</v>
      </c>
      <c r="E206" s="755"/>
      <c r="F206" s="756"/>
      <c r="G206" s="756"/>
      <c r="H206" s="756"/>
      <c r="I206" s="186">
        <v>0</v>
      </c>
      <c r="J206" s="186">
        <v>7157282.5600000005</v>
      </c>
      <c r="K206" s="186">
        <v>0</v>
      </c>
      <c r="L206" s="186">
        <v>0</v>
      </c>
      <c r="M206" s="186">
        <v>13394258</v>
      </c>
      <c r="N206" s="772">
        <v>16221354</v>
      </c>
      <c r="O206" s="759"/>
      <c r="P206" s="760"/>
      <c r="Q206" s="760"/>
      <c r="R206" s="760">
        <v>0</v>
      </c>
      <c r="S206" s="186">
        <v>16840122</v>
      </c>
      <c r="T206" s="541">
        <v>3.8145274432701486E-2</v>
      </c>
      <c r="U206" s="186">
        <v>0</v>
      </c>
      <c r="V206" s="186">
        <v>16840122</v>
      </c>
      <c r="W206" s="763"/>
      <c r="X206" s="763"/>
      <c r="Y206" s="763"/>
      <c r="Z206" s="763"/>
      <c r="AA206" s="763"/>
      <c r="AB206" s="763"/>
      <c r="AC206" s="763"/>
      <c r="AD206" s="763"/>
      <c r="AE206" s="763"/>
      <c r="AF206" s="764"/>
      <c r="AG206" s="759"/>
      <c r="AH206" s="760"/>
      <c r="AI206" s="760"/>
      <c r="AJ206" s="760"/>
      <c r="AK206" s="186">
        <v>17272360</v>
      </c>
      <c r="AL206" s="541">
        <v>2.5667153717769977E-2</v>
      </c>
      <c r="AM206" s="186">
        <v>0</v>
      </c>
      <c r="AN206" s="186">
        <v>17272360</v>
      </c>
      <c r="AO206" s="763"/>
      <c r="AP206" s="763"/>
      <c r="AQ206" s="763"/>
      <c r="AR206" s="763"/>
      <c r="AS206" s="763"/>
      <c r="AT206" s="763"/>
      <c r="AU206" s="763"/>
      <c r="AV206" s="763"/>
      <c r="AW206" s="763"/>
      <c r="AX206" s="764"/>
      <c r="AY206" s="759"/>
      <c r="AZ206" s="760"/>
      <c r="BA206" s="760"/>
      <c r="BB206" s="760"/>
      <c r="BC206" s="186">
        <v>17600339</v>
      </c>
      <c r="BD206" s="541">
        <v>1.8988661653647793E-2</v>
      </c>
      <c r="BE206" s="186">
        <v>0</v>
      </c>
      <c r="BF206" s="186">
        <v>17600339</v>
      </c>
      <c r="BG206" s="763"/>
      <c r="BH206" s="763"/>
      <c r="BI206" s="763"/>
      <c r="BJ206" s="763"/>
      <c r="BK206" s="763"/>
      <c r="BL206" s="763"/>
      <c r="BM206" s="763"/>
      <c r="BN206" s="763"/>
      <c r="BO206" s="763"/>
      <c r="BP206" s="764"/>
      <c r="BQ206" s="759"/>
      <c r="BR206" s="760"/>
      <c r="BS206" s="760"/>
      <c r="BT206" s="760"/>
      <c r="BU206" s="186">
        <v>17777135</v>
      </c>
      <c r="BV206" s="541">
        <v>1.0045033791678672E-2</v>
      </c>
      <c r="BW206" s="186">
        <v>0</v>
      </c>
      <c r="BX206" s="186">
        <v>17777135</v>
      </c>
      <c r="BY206" s="763"/>
      <c r="BZ206" s="763"/>
      <c r="CA206" s="763"/>
      <c r="CB206" s="763"/>
      <c r="CC206" s="763"/>
      <c r="CD206" s="763"/>
      <c r="CE206" s="763"/>
      <c r="CF206" s="763"/>
      <c r="CG206" s="763"/>
      <c r="CH206" s="764"/>
    </row>
    <row r="207" spans="2:86" s="24" customFormat="1" ht="18" customHeight="1">
      <c r="B207" s="1470"/>
      <c r="C207" s="1471"/>
      <c r="D207" s="744"/>
      <c r="E207" s="744"/>
      <c r="F207" s="745"/>
      <c r="G207" s="745"/>
      <c r="H207" s="746"/>
      <c r="I207" s="744"/>
      <c r="J207" s="744"/>
      <c r="K207" s="744"/>
      <c r="L207" s="747"/>
      <c r="M207" s="747"/>
      <c r="N207" s="747"/>
      <c r="O207" s="781"/>
      <c r="P207" s="747"/>
      <c r="Q207" s="747"/>
      <c r="R207" s="747"/>
      <c r="S207" s="747"/>
      <c r="T207" s="747"/>
      <c r="U207" s="747"/>
      <c r="V207" s="747"/>
      <c r="W207" s="748"/>
      <c r="X207" s="748"/>
      <c r="Y207" s="748"/>
      <c r="Z207" s="748"/>
      <c r="AA207" s="748"/>
      <c r="AB207" s="748"/>
      <c r="AC207" s="748"/>
      <c r="AD207" s="748"/>
      <c r="AE207" s="748"/>
      <c r="AF207" s="749"/>
      <c r="AG207" s="781"/>
      <c r="AH207" s="747"/>
      <c r="AI207" s="747"/>
      <c r="AJ207" s="747"/>
      <c r="AK207" s="747"/>
      <c r="AL207" s="747"/>
      <c r="AM207" s="747"/>
      <c r="AN207" s="747"/>
      <c r="AO207" s="748"/>
      <c r="AP207" s="748"/>
      <c r="AQ207" s="748"/>
      <c r="AR207" s="748"/>
      <c r="AS207" s="748"/>
      <c r="AT207" s="748"/>
      <c r="AU207" s="748"/>
      <c r="AV207" s="748"/>
      <c r="AW207" s="748"/>
      <c r="AX207" s="749"/>
      <c r="AY207" s="781"/>
      <c r="AZ207" s="747"/>
      <c r="BA207" s="747"/>
      <c r="BB207" s="747"/>
      <c r="BC207" s="747"/>
      <c r="BD207" s="747"/>
      <c r="BE207" s="747"/>
      <c r="BF207" s="747"/>
      <c r="BG207" s="748"/>
      <c r="BH207" s="748"/>
      <c r="BI207" s="748"/>
      <c r="BJ207" s="748"/>
      <c r="BK207" s="748"/>
      <c r="BL207" s="748"/>
      <c r="BM207" s="748"/>
      <c r="BN207" s="748"/>
      <c r="BO207" s="748"/>
      <c r="BP207" s="749"/>
      <c r="BQ207" s="781"/>
      <c r="BR207" s="747"/>
      <c r="BS207" s="747"/>
      <c r="BT207" s="747"/>
      <c r="BU207" s="747"/>
      <c r="BV207" s="747"/>
      <c r="BW207" s="747"/>
      <c r="BX207" s="747"/>
      <c r="BY207" s="748"/>
      <c r="BZ207" s="748"/>
      <c r="CA207" s="748"/>
      <c r="CB207" s="748"/>
      <c r="CC207" s="748"/>
      <c r="CD207" s="748"/>
      <c r="CE207" s="748"/>
      <c r="CF207" s="748"/>
      <c r="CG207" s="748"/>
      <c r="CH207" s="749"/>
    </row>
    <row r="208" spans="2:86" s="24" customFormat="1" ht="16.350000000000001" customHeight="1">
      <c r="B208" s="1466"/>
      <c r="C208" s="1467"/>
      <c r="D208" s="185" t="s">
        <v>308</v>
      </c>
      <c r="E208" s="185"/>
      <c r="F208" s="189"/>
      <c r="G208" s="189"/>
      <c r="H208" s="189"/>
      <c r="I208" s="186">
        <v>0</v>
      </c>
      <c r="J208" s="186">
        <v>164488344.56</v>
      </c>
      <c r="K208" s="186">
        <v>0</v>
      </c>
      <c r="L208" s="186">
        <v>0</v>
      </c>
      <c r="M208" s="186">
        <v>312200890.95518869</v>
      </c>
      <c r="N208" s="772">
        <v>382775226</v>
      </c>
      <c r="O208" s="568">
        <v>32446441</v>
      </c>
      <c r="P208" s="186">
        <v>16351149</v>
      </c>
      <c r="Q208" s="186">
        <v>213775375</v>
      </c>
      <c r="R208" s="186">
        <v>106082605</v>
      </c>
      <c r="S208" s="186">
        <v>385495692</v>
      </c>
      <c r="T208" s="541">
        <v>7.1072154497271462E-3</v>
      </c>
      <c r="U208" s="186">
        <v>-10000000</v>
      </c>
      <c r="V208" s="186">
        <v>375495692</v>
      </c>
      <c r="W208" s="592">
        <v>1784857154.3133337</v>
      </c>
      <c r="X208" s="592">
        <v>338337.96222768613</v>
      </c>
      <c r="Y208" s="592">
        <v>5109074.7393112471</v>
      </c>
      <c r="Z208" s="592">
        <v>233001.01830653765</v>
      </c>
      <c r="AA208" s="592">
        <v>65354.768901438845</v>
      </c>
      <c r="AB208" s="592">
        <v>22055226659.435146</v>
      </c>
      <c r="AC208" s="592">
        <v>51618157.515507624</v>
      </c>
      <c r="AD208" s="592">
        <v>3076779.2828556444</v>
      </c>
      <c r="AE208" s="592">
        <v>806856.51548193698</v>
      </c>
      <c r="AF208" s="569">
        <v>806856.51548193698</v>
      </c>
      <c r="AG208" s="568">
        <v>31971757</v>
      </c>
      <c r="AH208" s="186">
        <v>16183846</v>
      </c>
      <c r="AI208" s="186">
        <v>200032656</v>
      </c>
      <c r="AJ208" s="186">
        <v>123055608</v>
      </c>
      <c r="AK208" s="186">
        <v>388516227</v>
      </c>
      <c r="AL208" s="541">
        <v>7.8354572118019931E-3</v>
      </c>
      <c r="AM208" s="186">
        <v>-10000000</v>
      </c>
      <c r="AN208" s="186">
        <v>378516227</v>
      </c>
      <c r="AO208" s="592">
        <v>1668933814.995554</v>
      </c>
      <c r="AP208" s="592">
        <v>341729.71245982131</v>
      </c>
      <c r="AQ208" s="592">
        <v>5422739.551836024</v>
      </c>
      <c r="AR208" s="592">
        <v>210373.76752179209</v>
      </c>
      <c r="AS208" s="592">
        <v>70426.453767130617</v>
      </c>
      <c r="AT208" s="592">
        <v>20315558474.008766</v>
      </c>
      <c r="AU208" s="592">
        <v>60262450.903485924</v>
      </c>
      <c r="AV208" s="592">
        <v>2807663.6487451047</v>
      </c>
      <c r="AW208" s="592">
        <v>913528.04438513936</v>
      </c>
      <c r="AX208" s="569">
        <v>913528.04438513936</v>
      </c>
      <c r="AY208" s="568">
        <v>32536597</v>
      </c>
      <c r="AZ208" s="186">
        <v>15859674</v>
      </c>
      <c r="BA208" s="186">
        <v>201349874</v>
      </c>
      <c r="BB208" s="186">
        <v>126784967</v>
      </c>
      <c r="BC208" s="186">
        <v>394131451</v>
      </c>
      <c r="BD208" s="541">
        <v>1.4452997351896965E-2</v>
      </c>
      <c r="BE208" s="186">
        <v>-10000000</v>
      </c>
      <c r="BF208" s="186">
        <v>384131451</v>
      </c>
      <c r="BG208" s="592">
        <v>1622993538.8844266</v>
      </c>
      <c r="BH208" s="592">
        <v>324137.58183379547</v>
      </c>
      <c r="BI208" s="592">
        <v>4074774.3957873918</v>
      </c>
      <c r="BJ208" s="592">
        <v>236962.63420924536</v>
      </c>
      <c r="BK208" s="592">
        <v>56412.061891200996</v>
      </c>
      <c r="BL208" s="592">
        <v>18917046220.585644</v>
      </c>
      <c r="BM208" s="592">
        <v>46750526.279455677</v>
      </c>
      <c r="BN208" s="592">
        <v>2736695.8257958344</v>
      </c>
      <c r="BO208" s="592">
        <v>752160.22638420016</v>
      </c>
      <c r="BP208" s="569">
        <v>752160.22638420016</v>
      </c>
      <c r="BQ208" s="568">
        <v>33655275</v>
      </c>
      <c r="BR208" s="186">
        <v>14743575</v>
      </c>
      <c r="BS208" s="186">
        <v>220850046</v>
      </c>
      <c r="BT208" s="186">
        <v>105180883</v>
      </c>
      <c r="BU208" s="186">
        <v>392206914</v>
      </c>
      <c r="BV208" s="541">
        <v>-4.8829825559899304E-3</v>
      </c>
      <c r="BW208" s="186">
        <v>-10000000</v>
      </c>
      <c r="BX208" s="186">
        <v>382206914</v>
      </c>
      <c r="BY208" s="592">
        <v>1502036035.547682</v>
      </c>
      <c r="BZ208" s="592">
        <v>330043.34496075858</v>
      </c>
      <c r="CA208" s="592">
        <v>1492025.0448230901</v>
      </c>
      <c r="CB208" s="592">
        <v>250358.52697238207</v>
      </c>
      <c r="CC208" s="592">
        <v>23026.054255930198</v>
      </c>
      <c r="CD208" s="592">
        <v>17660045466.873066</v>
      </c>
      <c r="CE208" s="592">
        <v>23575335.331777625</v>
      </c>
      <c r="CF208" s="592">
        <v>2874887.5635410757</v>
      </c>
      <c r="CG208" s="592">
        <v>350654.06190646655</v>
      </c>
      <c r="CH208" s="569">
        <v>350654.06190646655</v>
      </c>
    </row>
    <row r="209" spans="2:86" s="24" customFormat="1" ht="18" customHeight="1">
      <c r="B209" s="1487"/>
      <c r="C209" s="1488"/>
      <c r="D209" s="1489"/>
      <c r="E209" s="121"/>
      <c r="F209" s="750"/>
      <c r="G209" s="750"/>
      <c r="H209" s="69"/>
      <c r="I209" s="121"/>
      <c r="J209" s="121"/>
      <c r="K209" s="121"/>
      <c r="L209" s="22"/>
      <c r="M209" s="22"/>
      <c r="N209" s="22"/>
      <c r="O209" s="570"/>
      <c r="P209" s="22"/>
      <c r="Q209" s="22"/>
      <c r="R209" s="22"/>
      <c r="S209" s="22"/>
      <c r="T209" s="22"/>
      <c r="U209" s="22"/>
      <c r="V209" s="22"/>
      <c r="W209" s="751"/>
      <c r="X209" s="751"/>
      <c r="Y209" s="751"/>
      <c r="Z209" s="751"/>
      <c r="AA209" s="751"/>
      <c r="AB209" s="751"/>
      <c r="AC209" s="751"/>
      <c r="AD209" s="751"/>
      <c r="AE209" s="751"/>
      <c r="AF209" s="752"/>
      <c r="AG209" s="570"/>
      <c r="AH209" s="22"/>
      <c r="AI209" s="22"/>
      <c r="AJ209" s="22"/>
      <c r="AK209" s="22"/>
      <c r="AL209" s="22"/>
      <c r="AM209" s="22"/>
      <c r="AN209" s="22"/>
      <c r="AO209" s="751"/>
      <c r="AP209" s="751"/>
      <c r="AQ209" s="751"/>
      <c r="AR209" s="751"/>
      <c r="AS209" s="751"/>
      <c r="AT209" s="751"/>
      <c r="AU209" s="751"/>
      <c r="AV209" s="751"/>
      <c r="AW209" s="751"/>
      <c r="AX209" s="752"/>
      <c r="AY209" s="570"/>
      <c r="AZ209" s="22"/>
      <c r="BA209" s="22"/>
      <c r="BB209" s="22"/>
      <c r="BC209" s="22"/>
      <c r="BD209" s="22"/>
      <c r="BE209" s="22"/>
      <c r="BF209" s="22"/>
      <c r="BG209" s="751"/>
      <c r="BH209" s="751"/>
      <c r="BI209" s="751"/>
      <c r="BJ209" s="751"/>
      <c r="BK209" s="751"/>
      <c r="BL209" s="751"/>
      <c r="BM209" s="751"/>
      <c r="BN209" s="751"/>
      <c r="BO209" s="751"/>
      <c r="BP209" s="752"/>
      <c r="BQ209" s="570"/>
      <c r="BR209" s="22"/>
      <c r="BS209" s="22"/>
      <c r="BT209" s="22"/>
      <c r="BU209" s="22"/>
      <c r="BV209" s="22"/>
      <c r="BW209" s="22"/>
      <c r="BX209" s="22"/>
      <c r="BY209" s="751"/>
      <c r="BZ209" s="751"/>
      <c r="CA209" s="751"/>
      <c r="CB209" s="751"/>
      <c r="CC209" s="751"/>
      <c r="CD209" s="751"/>
      <c r="CE209" s="751"/>
      <c r="CF209" s="751"/>
      <c r="CG209" s="751"/>
      <c r="CH209" s="752"/>
    </row>
    <row r="210" spans="2:86" s="24" customFormat="1" ht="18" customHeight="1">
      <c r="B210" s="1490"/>
      <c r="C210" s="1491"/>
      <c r="D210" s="121"/>
      <c r="E210" s="121"/>
      <c r="F210" s="69"/>
      <c r="G210" s="69"/>
      <c r="H210" s="69"/>
      <c r="I210" s="121"/>
      <c r="J210" s="121"/>
      <c r="K210" s="121"/>
      <c r="L210" s="22"/>
      <c r="M210" s="22"/>
      <c r="N210" s="22"/>
      <c r="O210" s="570"/>
      <c r="P210" s="22"/>
      <c r="Q210" s="22"/>
      <c r="R210" s="22"/>
      <c r="S210" s="22"/>
      <c r="T210" s="22"/>
      <c r="U210" s="22"/>
      <c r="V210" s="22"/>
      <c r="W210" s="751"/>
      <c r="X210" s="751"/>
      <c r="Y210" s="751"/>
      <c r="Z210" s="751"/>
      <c r="AA210" s="751"/>
      <c r="AB210" s="751"/>
      <c r="AC210" s="751"/>
      <c r="AD210" s="751"/>
      <c r="AE210" s="751"/>
      <c r="AF210" s="752"/>
      <c r="AG210" s="570"/>
      <c r="AH210" s="22"/>
      <c r="AI210" s="22"/>
      <c r="AJ210" s="22"/>
      <c r="AK210" s="22"/>
      <c r="AL210" s="22"/>
      <c r="AM210" s="22"/>
      <c r="AN210" s="22"/>
      <c r="AO210" s="751"/>
      <c r="AP210" s="751"/>
      <c r="AQ210" s="751"/>
      <c r="AR210" s="751"/>
      <c r="AS210" s="751"/>
      <c r="AT210" s="751"/>
      <c r="AU210" s="751"/>
      <c r="AV210" s="751"/>
      <c r="AW210" s="751"/>
      <c r="AX210" s="752"/>
      <c r="AY210" s="570"/>
      <c r="AZ210" s="22"/>
      <c r="BA210" s="22"/>
      <c r="BB210" s="22"/>
      <c r="BC210" s="22"/>
      <c r="BD210" s="22"/>
      <c r="BE210" s="22"/>
      <c r="BF210" s="22"/>
      <c r="BG210" s="751"/>
      <c r="BH210" s="751"/>
      <c r="BI210" s="751"/>
      <c r="BJ210" s="751"/>
      <c r="BK210" s="751"/>
      <c r="BL210" s="751"/>
      <c r="BM210" s="751"/>
      <c r="BN210" s="751"/>
      <c r="BO210" s="751"/>
      <c r="BP210" s="752"/>
      <c r="BQ210" s="570"/>
      <c r="BR210" s="22"/>
      <c r="BS210" s="22"/>
      <c r="BT210" s="22"/>
      <c r="BU210" s="22"/>
      <c r="BV210" s="22"/>
      <c r="BW210" s="22"/>
      <c r="BX210" s="22"/>
      <c r="BY210" s="751"/>
      <c r="BZ210" s="751"/>
      <c r="CA210" s="751"/>
      <c r="CB210" s="751"/>
      <c r="CC210" s="751"/>
      <c r="CD210" s="751"/>
      <c r="CE210" s="751"/>
      <c r="CF210" s="751"/>
      <c r="CG210" s="751"/>
      <c r="CH210" s="752"/>
    </row>
    <row r="211" spans="2:86" s="24" customFormat="1" ht="18" customHeight="1">
      <c r="B211" s="1492"/>
      <c r="C211" s="1493"/>
      <c r="D211" s="744"/>
      <c r="E211" s="744"/>
      <c r="F211" s="746"/>
      <c r="G211" s="746"/>
      <c r="H211" s="746"/>
      <c r="I211" s="744"/>
      <c r="J211" s="744"/>
      <c r="K211" s="744"/>
      <c r="L211" s="747"/>
      <c r="M211" s="747"/>
      <c r="N211" s="747"/>
      <c r="O211" s="781"/>
      <c r="P211" s="747"/>
      <c r="Q211" s="747"/>
      <c r="R211" s="747"/>
      <c r="S211" s="747"/>
      <c r="T211" s="747"/>
      <c r="U211" s="747"/>
      <c r="V211" s="747"/>
      <c r="W211" s="748"/>
      <c r="X211" s="748"/>
      <c r="Y211" s="748"/>
      <c r="Z211" s="748"/>
      <c r="AA211" s="748"/>
      <c r="AB211" s="748"/>
      <c r="AC211" s="748"/>
      <c r="AD211" s="748"/>
      <c r="AE211" s="748"/>
      <c r="AF211" s="749"/>
      <c r="AG211" s="781"/>
      <c r="AH211" s="747"/>
      <c r="AI211" s="747"/>
      <c r="AJ211" s="747"/>
      <c r="AK211" s="747"/>
      <c r="AL211" s="747"/>
      <c r="AM211" s="747"/>
      <c r="AN211" s="747"/>
      <c r="AO211" s="748"/>
      <c r="AP211" s="748"/>
      <c r="AQ211" s="748"/>
      <c r="AR211" s="748"/>
      <c r="AS211" s="748"/>
      <c r="AT211" s="748"/>
      <c r="AU211" s="748"/>
      <c r="AV211" s="748"/>
      <c r="AW211" s="748"/>
      <c r="AX211" s="749"/>
      <c r="AY211" s="781"/>
      <c r="AZ211" s="747"/>
      <c r="BA211" s="747"/>
      <c r="BB211" s="747"/>
      <c r="BC211" s="747"/>
      <c r="BD211" s="747"/>
      <c r="BE211" s="747"/>
      <c r="BF211" s="747"/>
      <c r="BG211" s="748"/>
      <c r="BH211" s="748"/>
      <c r="BI211" s="748"/>
      <c r="BJ211" s="748"/>
      <c r="BK211" s="748"/>
      <c r="BL211" s="748"/>
      <c r="BM211" s="748"/>
      <c r="BN211" s="748"/>
      <c r="BO211" s="748"/>
      <c r="BP211" s="749"/>
      <c r="BQ211" s="781"/>
      <c r="BR211" s="747"/>
      <c r="BS211" s="747"/>
      <c r="BT211" s="747"/>
      <c r="BU211" s="747"/>
      <c r="BV211" s="747"/>
      <c r="BW211" s="747"/>
      <c r="BX211" s="747"/>
      <c r="BY211" s="748"/>
      <c r="BZ211" s="748"/>
      <c r="CA211" s="748"/>
      <c r="CB211" s="748"/>
      <c r="CC211" s="748"/>
      <c r="CD211" s="748"/>
      <c r="CE211" s="748"/>
      <c r="CF211" s="748"/>
      <c r="CG211" s="748"/>
      <c r="CH211" s="749"/>
    </row>
    <row r="212" spans="2:86" s="24" customFormat="1" ht="13.5" thickBot="1">
      <c r="B212" s="1472"/>
      <c r="C212" s="1473"/>
      <c r="D212" s="215" t="s">
        <v>1701</v>
      </c>
      <c r="E212" s="216"/>
      <c r="F212" s="217"/>
      <c r="G212" s="217"/>
      <c r="H212" s="217"/>
      <c r="I212" s="218">
        <v>0</v>
      </c>
      <c r="J212" s="218">
        <v>164488344.56</v>
      </c>
      <c r="K212" s="218">
        <v>0</v>
      </c>
      <c r="L212" s="218">
        <v>0</v>
      </c>
      <c r="M212" s="218">
        <v>312200890.95518869</v>
      </c>
      <c r="N212" s="773">
        <v>382775226</v>
      </c>
      <c r="O212" s="782">
        <v>32446441</v>
      </c>
      <c r="P212" s="783">
        <v>16351149</v>
      </c>
      <c r="Q212" s="783">
        <v>213775375</v>
      </c>
      <c r="R212" s="783">
        <v>106082605</v>
      </c>
      <c r="S212" s="783">
        <v>385495692</v>
      </c>
      <c r="T212" s="541">
        <v>7.1072154497271462E-3</v>
      </c>
      <c r="U212" s="783">
        <v>-10000000</v>
      </c>
      <c r="V212" s="783">
        <v>375495692</v>
      </c>
      <c r="W212" s="784">
        <v>1784857154.3133337</v>
      </c>
      <c r="X212" s="784">
        <v>338337.96222768613</v>
      </c>
      <c r="Y212" s="784">
        <v>5109074.7393112471</v>
      </c>
      <c r="Z212" s="784">
        <v>233001.01830653765</v>
      </c>
      <c r="AA212" s="784">
        <v>65354.768901438845</v>
      </c>
      <c r="AB212" s="784">
        <v>22055226659.435146</v>
      </c>
      <c r="AC212" s="784">
        <v>51618157.515507624</v>
      </c>
      <c r="AD212" s="784">
        <v>3076779.2828556444</v>
      </c>
      <c r="AE212" s="784">
        <v>806856.51548193698</v>
      </c>
      <c r="AF212" s="785">
        <v>806856.51548193698</v>
      </c>
      <c r="AG212" s="782">
        <v>31971757</v>
      </c>
      <c r="AH212" s="783">
        <v>16183846</v>
      </c>
      <c r="AI212" s="783">
        <v>200032656</v>
      </c>
      <c r="AJ212" s="783">
        <v>123055608</v>
      </c>
      <c r="AK212" s="783">
        <v>388516227</v>
      </c>
      <c r="AL212" s="541">
        <v>7.8354572118019931E-3</v>
      </c>
      <c r="AM212" s="783">
        <v>-10000000</v>
      </c>
      <c r="AN212" s="783">
        <v>378516227</v>
      </c>
      <c r="AO212" s="784">
        <v>1668933814.995554</v>
      </c>
      <c r="AP212" s="784">
        <v>341729.71245982131</v>
      </c>
      <c r="AQ212" s="784">
        <v>5422739.551836024</v>
      </c>
      <c r="AR212" s="784">
        <v>210373.76752179209</v>
      </c>
      <c r="AS212" s="784">
        <v>70426.453767130617</v>
      </c>
      <c r="AT212" s="784">
        <v>20315558474.008766</v>
      </c>
      <c r="AU212" s="784">
        <v>60262450.903485924</v>
      </c>
      <c r="AV212" s="784">
        <v>2807663.6487451047</v>
      </c>
      <c r="AW212" s="784">
        <v>913528.04438513936</v>
      </c>
      <c r="AX212" s="785">
        <v>913528.04438513936</v>
      </c>
      <c r="AY212" s="782">
        <v>32536597</v>
      </c>
      <c r="AZ212" s="783">
        <v>15859674</v>
      </c>
      <c r="BA212" s="783">
        <v>201349874</v>
      </c>
      <c r="BB212" s="783">
        <v>126784967</v>
      </c>
      <c r="BC212" s="783">
        <v>394131451</v>
      </c>
      <c r="BD212" s="541">
        <v>1.4452997351896965E-2</v>
      </c>
      <c r="BE212" s="783">
        <v>-10000000</v>
      </c>
      <c r="BF212" s="783">
        <v>384131451</v>
      </c>
      <c r="BG212" s="784">
        <v>1433621052.539489</v>
      </c>
      <c r="BH212" s="784">
        <v>284796.21701723273</v>
      </c>
      <c r="BI212" s="784">
        <v>18755023.934227329</v>
      </c>
      <c r="BJ212" s="784">
        <v>211059.36867143385</v>
      </c>
      <c r="BK212" s="784">
        <v>143525.48650179603</v>
      </c>
      <c r="BL212" s="784">
        <v>16174074283.644135</v>
      </c>
      <c r="BM212" s="784">
        <v>281016826.62242138</v>
      </c>
      <c r="BN212" s="784">
        <v>2297684.5041047516</v>
      </c>
      <c r="BO212" s="784">
        <v>2139989.7684888388</v>
      </c>
      <c r="BP212" s="785">
        <v>2139989.7684888388</v>
      </c>
      <c r="BQ212" s="782">
        <v>33655275</v>
      </c>
      <c r="BR212" s="783">
        <v>14743575</v>
      </c>
      <c r="BS212" s="783">
        <v>220850046</v>
      </c>
      <c r="BT212" s="783">
        <v>105180883</v>
      </c>
      <c r="BU212" s="783">
        <v>392206914</v>
      </c>
      <c r="BV212" s="541">
        <v>-4.8829825559899304E-3</v>
      </c>
      <c r="BW212" s="783">
        <v>-10000000</v>
      </c>
      <c r="BX212" s="783">
        <v>382206914</v>
      </c>
      <c r="BY212" s="784">
        <v>1502036035.547682</v>
      </c>
      <c r="BZ212" s="784">
        <v>330043.34496075858</v>
      </c>
      <c r="CA212" s="784">
        <v>1492025.0448230901</v>
      </c>
      <c r="CB212" s="784">
        <v>250358.52697238207</v>
      </c>
      <c r="CC212" s="784">
        <v>23026.054255930198</v>
      </c>
      <c r="CD212" s="784">
        <v>17660045466.873066</v>
      </c>
      <c r="CE212" s="784">
        <v>23575335.331777625</v>
      </c>
      <c r="CF212" s="784">
        <v>2874887.5635410757</v>
      </c>
      <c r="CG212" s="784">
        <v>350654.06190646655</v>
      </c>
      <c r="CH212" s="785">
        <v>350654.06190646655</v>
      </c>
    </row>
    <row r="213" spans="2:86" s="23" customFormat="1" ht="13.5" thickBot="1">
      <c r="B213" s="1474"/>
      <c r="C213" s="1474"/>
      <c r="D213" s="121"/>
      <c r="E213" s="121"/>
      <c r="F213" s="69"/>
      <c r="G213" s="69"/>
      <c r="H213" s="69"/>
      <c r="I213" s="121"/>
      <c r="J213" s="121"/>
      <c r="K213" s="121"/>
      <c r="L213" s="22"/>
      <c r="M213" s="22"/>
      <c r="N213" s="22"/>
      <c r="O213" s="570"/>
      <c r="P213" s="22"/>
      <c r="Q213" s="22"/>
      <c r="R213" s="22"/>
      <c r="S213" s="22"/>
      <c r="T213" s="22"/>
      <c r="U213" s="22"/>
      <c r="V213" s="22"/>
      <c r="W213" s="589"/>
      <c r="X213" s="589"/>
      <c r="Y213" s="589"/>
      <c r="Z213" s="589"/>
      <c r="AA213" s="589"/>
      <c r="AB213" s="589"/>
      <c r="AC213" s="589"/>
      <c r="AD213" s="589"/>
      <c r="AE213" s="589"/>
      <c r="AF213" s="571"/>
      <c r="AG213" s="570"/>
      <c r="AH213" s="22"/>
      <c r="AI213" s="22"/>
      <c r="AJ213" s="22"/>
      <c r="AK213" s="22"/>
      <c r="AL213" s="22"/>
      <c r="AM213" s="22"/>
      <c r="AN213" s="22"/>
      <c r="AO213" s="589"/>
      <c r="AP213" s="589"/>
      <c r="AQ213" s="589"/>
      <c r="AR213" s="589"/>
      <c r="AS213" s="589"/>
      <c r="AT213" s="589"/>
      <c r="AU213" s="589"/>
      <c r="AV213" s="589"/>
      <c r="AW213" s="589"/>
      <c r="AX213" s="571"/>
      <c r="AY213" s="570"/>
      <c r="AZ213" s="22"/>
      <c r="BA213" s="22"/>
      <c r="BB213" s="22"/>
      <c r="BC213" s="22"/>
      <c r="BD213" s="22"/>
      <c r="BE213" s="22"/>
      <c r="BF213" s="22"/>
      <c r="BG213" s="589"/>
      <c r="BH213" s="589"/>
      <c r="BI213" s="589"/>
      <c r="BJ213" s="589"/>
      <c r="BK213" s="589"/>
      <c r="BL213" s="589"/>
      <c r="BM213" s="589"/>
      <c r="BN213" s="589"/>
      <c r="BO213" s="589"/>
      <c r="BP213" s="571"/>
      <c r="BQ213" s="570"/>
      <c r="BR213" s="22"/>
      <c r="BS213" s="22"/>
      <c r="BT213" s="22"/>
      <c r="BU213" s="22"/>
      <c r="BV213" s="22"/>
      <c r="BW213" s="22"/>
      <c r="BX213" s="22"/>
      <c r="BY213" s="589"/>
      <c r="BZ213" s="589"/>
      <c r="CA213" s="589"/>
      <c r="CB213" s="589"/>
      <c r="CC213" s="589"/>
      <c r="CD213" s="589"/>
      <c r="CE213" s="589"/>
      <c r="CF213" s="589"/>
      <c r="CG213" s="589"/>
      <c r="CH213" s="571"/>
    </row>
    <row r="214" spans="2:86">
      <c r="B214" s="1481"/>
      <c r="C214" s="1482"/>
      <c r="D214" s="223"/>
      <c r="E214" s="223"/>
      <c r="F214" s="224"/>
      <c r="G214" s="225"/>
      <c r="H214" s="225"/>
      <c r="I214" s="223"/>
      <c r="J214" s="223"/>
      <c r="K214" s="223"/>
      <c r="L214" s="226"/>
      <c r="M214" s="226"/>
      <c r="N214" s="585"/>
      <c r="O214" s="572"/>
      <c r="P214" s="226"/>
      <c r="Q214" s="226"/>
      <c r="R214" s="226"/>
      <c r="S214" s="226"/>
      <c r="T214" s="226"/>
      <c r="U214" s="226"/>
      <c r="V214" s="226"/>
      <c r="W214" s="591"/>
      <c r="X214" s="591"/>
      <c r="Y214" s="591"/>
      <c r="Z214" s="591"/>
      <c r="AA214" s="591"/>
      <c r="AB214" s="591"/>
      <c r="AC214" s="591"/>
      <c r="AD214" s="591"/>
      <c r="AE214" s="591"/>
      <c r="AF214" s="573"/>
      <c r="AG214" s="572"/>
      <c r="AH214" s="226"/>
      <c r="AI214" s="226"/>
      <c r="AJ214" s="226"/>
      <c r="AK214" s="226"/>
      <c r="AL214" s="226"/>
      <c r="AM214" s="226"/>
      <c r="AN214" s="226"/>
      <c r="AO214" s="591"/>
      <c r="AP214" s="591"/>
      <c r="AQ214" s="591"/>
      <c r="AR214" s="591"/>
      <c r="AS214" s="591"/>
      <c r="AT214" s="591"/>
      <c r="AU214" s="591"/>
      <c r="AV214" s="591"/>
      <c r="AW214" s="591"/>
      <c r="AX214" s="573"/>
      <c r="AY214" s="572"/>
      <c r="AZ214" s="226"/>
      <c r="BA214" s="226"/>
      <c r="BB214" s="226"/>
      <c r="BC214" s="226"/>
      <c r="BD214" s="226"/>
      <c r="BE214" s="226"/>
      <c r="BF214" s="226"/>
      <c r="BG214" s="591"/>
      <c r="BH214" s="591"/>
      <c r="BI214" s="591"/>
      <c r="BJ214" s="591"/>
      <c r="BK214" s="591"/>
      <c r="BL214" s="591"/>
      <c r="BM214" s="591"/>
      <c r="BN214" s="591"/>
      <c r="BO214" s="591"/>
      <c r="BP214" s="573"/>
      <c r="BQ214" s="572"/>
      <c r="BR214" s="226"/>
      <c r="BS214" s="226"/>
      <c r="BT214" s="226"/>
      <c r="BU214" s="226"/>
      <c r="BV214" s="226"/>
      <c r="BW214" s="226"/>
      <c r="BX214" s="226"/>
      <c r="BY214" s="591"/>
      <c r="BZ214" s="591"/>
      <c r="CA214" s="591"/>
      <c r="CB214" s="591"/>
      <c r="CC214" s="591"/>
      <c r="CD214" s="591"/>
      <c r="CE214" s="591"/>
      <c r="CF214" s="591"/>
      <c r="CG214" s="591"/>
      <c r="CH214" s="573"/>
    </row>
    <row r="215" spans="2:86" s="23" customFormat="1">
      <c r="B215" s="211"/>
      <c r="C215" s="190"/>
      <c r="D215" s="191" t="s">
        <v>313</v>
      </c>
      <c r="E215" s="191"/>
      <c r="F215" s="192"/>
      <c r="G215" s="194"/>
      <c r="H215" s="194"/>
      <c r="I215" s="195"/>
      <c r="J215" s="195"/>
      <c r="K215" s="195"/>
      <c r="L215" s="192"/>
      <c r="M215" s="192"/>
      <c r="N215" s="584"/>
      <c r="O215" s="566"/>
      <c r="P215" s="192"/>
      <c r="Q215" s="192"/>
      <c r="R215" s="192"/>
      <c r="S215" s="192"/>
      <c r="T215" s="192"/>
      <c r="U215" s="192"/>
      <c r="V215" s="192"/>
      <c r="W215" s="590"/>
      <c r="X215" s="590"/>
      <c r="Y215" s="590"/>
      <c r="Z215" s="590"/>
      <c r="AA215" s="590"/>
      <c r="AB215" s="590"/>
      <c r="AC215" s="590"/>
      <c r="AD215" s="590"/>
      <c r="AE215" s="590"/>
      <c r="AF215" s="574"/>
      <c r="AG215" s="566"/>
      <c r="AH215" s="192"/>
      <c r="AI215" s="192"/>
      <c r="AJ215" s="192"/>
      <c r="AK215" s="192"/>
      <c r="AL215" s="192"/>
      <c r="AM215" s="192"/>
      <c r="AN215" s="192"/>
      <c r="AO215" s="590"/>
      <c r="AP215" s="590"/>
      <c r="AQ215" s="590"/>
      <c r="AR215" s="590"/>
      <c r="AS215" s="590"/>
      <c r="AT215" s="590"/>
      <c r="AU215" s="590"/>
      <c r="AV215" s="590"/>
      <c r="AW215" s="590"/>
      <c r="AX215" s="574"/>
      <c r="AY215" s="566"/>
      <c r="AZ215" s="192"/>
      <c r="BA215" s="192"/>
      <c r="BB215" s="192"/>
      <c r="BC215" s="192"/>
      <c r="BD215" s="192"/>
      <c r="BE215" s="192"/>
      <c r="BF215" s="192"/>
      <c r="BG215" s="590"/>
      <c r="BH215" s="590"/>
      <c r="BI215" s="590"/>
      <c r="BJ215" s="590"/>
      <c r="BK215" s="590"/>
      <c r="BL215" s="590"/>
      <c r="BM215" s="590"/>
      <c r="BN215" s="590"/>
      <c r="BO215" s="590"/>
      <c r="BP215" s="574"/>
      <c r="BQ215" s="566"/>
      <c r="BR215" s="192"/>
      <c r="BS215" s="192"/>
      <c r="BT215" s="192"/>
      <c r="BU215" s="192"/>
      <c r="BV215" s="192"/>
      <c r="BW215" s="192"/>
      <c r="BX215" s="192"/>
      <c r="BY215" s="590"/>
      <c r="BZ215" s="590"/>
      <c r="CA215" s="590"/>
      <c r="CB215" s="590"/>
      <c r="CC215" s="590"/>
      <c r="CD215" s="590"/>
      <c r="CE215" s="590"/>
      <c r="CF215" s="590"/>
      <c r="CG215" s="590"/>
      <c r="CH215" s="574"/>
    </row>
    <row r="216" spans="2:86" s="23" customFormat="1">
      <c r="B216" s="1479" t="s">
        <v>2359</v>
      </c>
      <c r="C216" s="1480"/>
      <c r="D216" s="207"/>
      <c r="E216" s="207"/>
      <c r="F216" s="523"/>
      <c r="G216" s="523"/>
      <c r="H216" s="523"/>
      <c r="I216" s="207"/>
      <c r="J216" s="207"/>
      <c r="K216" s="207"/>
      <c r="L216" s="208"/>
      <c r="M216" s="208"/>
      <c r="N216" s="774"/>
      <c r="O216" s="575"/>
      <c r="P216" s="208"/>
      <c r="Q216" s="208"/>
      <c r="R216" s="208"/>
      <c r="S216" s="524">
        <v>0</v>
      </c>
      <c r="T216" s="524"/>
      <c r="U216" s="208"/>
      <c r="V216" s="524">
        <v>0</v>
      </c>
      <c r="W216" s="525"/>
      <c r="X216" s="525"/>
      <c r="Y216" s="525"/>
      <c r="Z216" s="525"/>
      <c r="AA216" s="525"/>
      <c r="AB216" s="525"/>
      <c r="AC216" s="525"/>
      <c r="AD216" s="525"/>
      <c r="AE216" s="525"/>
      <c r="AF216" s="576"/>
      <c r="AG216" s="575"/>
      <c r="AH216" s="208"/>
      <c r="AI216" s="208"/>
      <c r="AJ216" s="208"/>
      <c r="AK216" s="184">
        <v>0</v>
      </c>
      <c r="AL216" s="524"/>
      <c r="AM216" s="208"/>
      <c r="AN216" s="524">
        <v>0</v>
      </c>
      <c r="AO216" s="525"/>
      <c r="AP216" s="525"/>
      <c r="AQ216" s="525"/>
      <c r="AR216" s="525"/>
      <c r="AS216" s="525"/>
      <c r="AT216" s="525"/>
      <c r="AU216" s="525"/>
      <c r="AV216" s="525"/>
      <c r="AW216" s="525"/>
      <c r="AX216" s="576"/>
      <c r="AY216" s="575"/>
      <c r="AZ216" s="208"/>
      <c r="BA216" s="208"/>
      <c r="BB216" s="208"/>
      <c r="BC216" s="184">
        <v>0</v>
      </c>
      <c r="BD216" s="524"/>
      <c r="BE216" s="208"/>
      <c r="BF216" s="524">
        <v>0</v>
      </c>
      <c r="BG216" s="525"/>
      <c r="BH216" s="525"/>
      <c r="BI216" s="525"/>
      <c r="BJ216" s="525"/>
      <c r="BK216" s="525"/>
      <c r="BL216" s="525"/>
      <c r="BM216" s="525"/>
      <c r="BN216" s="525"/>
      <c r="BO216" s="525"/>
      <c r="BP216" s="576"/>
      <c r="BQ216" s="575"/>
      <c r="BR216" s="208"/>
      <c r="BS216" s="208"/>
      <c r="BT216" s="208"/>
      <c r="BU216" s="184">
        <v>0</v>
      </c>
      <c r="BV216" s="524"/>
      <c r="BW216" s="208"/>
      <c r="BX216" s="524">
        <v>0</v>
      </c>
      <c r="BY216" s="525"/>
      <c r="BZ216" s="525"/>
      <c r="CA216" s="525"/>
      <c r="CB216" s="525"/>
      <c r="CC216" s="525"/>
      <c r="CD216" s="525"/>
      <c r="CE216" s="525"/>
      <c r="CF216" s="525"/>
      <c r="CG216" s="525"/>
      <c r="CH216" s="576"/>
    </row>
    <row r="217" spans="2:86" s="23" customFormat="1">
      <c r="B217" s="1479" t="s">
        <v>2360</v>
      </c>
      <c r="C217" s="1480"/>
      <c r="D217" s="207"/>
      <c r="E217" s="207"/>
      <c r="F217" s="523"/>
      <c r="G217" s="523"/>
      <c r="H217" s="523"/>
      <c r="I217" s="207"/>
      <c r="J217" s="207"/>
      <c r="K217" s="207"/>
      <c r="L217" s="208"/>
      <c r="M217" s="208"/>
      <c r="N217" s="774"/>
      <c r="O217" s="575"/>
      <c r="P217" s="208"/>
      <c r="Q217" s="208"/>
      <c r="R217" s="208"/>
      <c r="S217" s="524">
        <v>0</v>
      </c>
      <c r="T217" s="524"/>
      <c r="U217" s="208"/>
      <c r="V217" s="524">
        <v>0</v>
      </c>
      <c r="W217" s="525"/>
      <c r="X217" s="525"/>
      <c r="Y217" s="525"/>
      <c r="Z217" s="525"/>
      <c r="AA217" s="525"/>
      <c r="AB217" s="525"/>
      <c r="AC217" s="525"/>
      <c r="AD217" s="525"/>
      <c r="AE217" s="525"/>
      <c r="AF217" s="576"/>
      <c r="AG217" s="575"/>
      <c r="AH217" s="208"/>
      <c r="AI217" s="208"/>
      <c r="AJ217" s="208"/>
      <c r="AK217" s="184">
        <v>0</v>
      </c>
      <c r="AL217" s="524"/>
      <c r="AM217" s="208"/>
      <c r="AN217" s="524">
        <v>0</v>
      </c>
      <c r="AO217" s="525"/>
      <c r="AP217" s="525"/>
      <c r="AQ217" s="525"/>
      <c r="AR217" s="525"/>
      <c r="AS217" s="525"/>
      <c r="AT217" s="525"/>
      <c r="AU217" s="525"/>
      <c r="AV217" s="525"/>
      <c r="AW217" s="525"/>
      <c r="AX217" s="576"/>
      <c r="AY217" s="575"/>
      <c r="AZ217" s="208"/>
      <c r="BA217" s="208"/>
      <c r="BB217" s="208"/>
      <c r="BC217" s="184">
        <v>0</v>
      </c>
      <c r="BD217" s="524"/>
      <c r="BE217" s="208"/>
      <c r="BF217" s="524">
        <v>0</v>
      </c>
      <c r="BG217" s="525"/>
      <c r="BH217" s="525"/>
      <c r="BI217" s="525"/>
      <c r="BJ217" s="525"/>
      <c r="BK217" s="525"/>
      <c r="BL217" s="525"/>
      <c r="BM217" s="525"/>
      <c r="BN217" s="525"/>
      <c r="BO217" s="525"/>
      <c r="BP217" s="576"/>
      <c r="BQ217" s="575"/>
      <c r="BR217" s="208"/>
      <c r="BS217" s="208"/>
      <c r="BT217" s="208"/>
      <c r="BU217" s="184">
        <v>0</v>
      </c>
      <c r="BV217" s="524"/>
      <c r="BW217" s="208"/>
      <c r="BX217" s="524">
        <v>0</v>
      </c>
      <c r="BY217" s="525"/>
      <c r="BZ217" s="525"/>
      <c r="CA217" s="525"/>
      <c r="CB217" s="525"/>
      <c r="CC217" s="525"/>
      <c r="CD217" s="525"/>
      <c r="CE217" s="525"/>
      <c r="CF217" s="525"/>
      <c r="CG217" s="525"/>
      <c r="CH217" s="576"/>
    </row>
    <row r="218" spans="2:86" s="23" customFormat="1">
      <c r="B218" s="1479"/>
      <c r="C218" s="1480"/>
      <c r="D218" s="207"/>
      <c r="E218" s="207"/>
      <c r="F218" s="523"/>
      <c r="G218" s="523"/>
      <c r="H218" s="523"/>
      <c r="I218" s="207"/>
      <c r="J218" s="207"/>
      <c r="K218" s="207"/>
      <c r="L218" s="208"/>
      <c r="M218" s="208"/>
      <c r="N218" s="774"/>
      <c r="O218" s="575"/>
      <c r="P218" s="208"/>
      <c r="Q218" s="208"/>
      <c r="R218" s="208"/>
      <c r="S218" s="524">
        <v>0</v>
      </c>
      <c r="T218" s="524"/>
      <c r="U218" s="208"/>
      <c r="V218" s="524">
        <v>0</v>
      </c>
      <c r="W218" s="525"/>
      <c r="X218" s="525"/>
      <c r="Y218" s="525"/>
      <c r="Z218" s="525"/>
      <c r="AA218" s="525"/>
      <c r="AB218" s="525"/>
      <c r="AC218" s="525"/>
      <c r="AD218" s="525"/>
      <c r="AE218" s="525"/>
      <c r="AF218" s="576"/>
      <c r="AG218" s="575"/>
      <c r="AH218" s="208"/>
      <c r="AI218" s="208"/>
      <c r="AJ218" s="208"/>
      <c r="AK218" s="184">
        <v>0</v>
      </c>
      <c r="AL218" s="524"/>
      <c r="AM218" s="208"/>
      <c r="AN218" s="524">
        <v>0</v>
      </c>
      <c r="AO218" s="525"/>
      <c r="AP218" s="525"/>
      <c r="AQ218" s="525"/>
      <c r="AR218" s="525"/>
      <c r="AS218" s="525"/>
      <c r="AT218" s="525"/>
      <c r="AU218" s="525"/>
      <c r="AV218" s="525"/>
      <c r="AW218" s="525"/>
      <c r="AX218" s="576"/>
      <c r="AY218" s="575"/>
      <c r="AZ218" s="208"/>
      <c r="BA218" s="208"/>
      <c r="BB218" s="208"/>
      <c r="BC218" s="184">
        <v>0</v>
      </c>
      <c r="BD218" s="524"/>
      <c r="BE218" s="208"/>
      <c r="BF218" s="524">
        <v>0</v>
      </c>
      <c r="BG218" s="525"/>
      <c r="BH218" s="525"/>
      <c r="BI218" s="525"/>
      <c r="BJ218" s="525"/>
      <c r="BK218" s="525"/>
      <c r="BL218" s="525"/>
      <c r="BM218" s="525"/>
      <c r="BN218" s="525"/>
      <c r="BO218" s="525"/>
      <c r="BP218" s="576"/>
      <c r="BQ218" s="575"/>
      <c r="BR218" s="208"/>
      <c r="BS218" s="208"/>
      <c r="BT218" s="208"/>
      <c r="BU218" s="184">
        <v>0</v>
      </c>
      <c r="BV218" s="524"/>
      <c r="BW218" s="208"/>
      <c r="BX218" s="524">
        <v>0</v>
      </c>
      <c r="BY218" s="525"/>
      <c r="BZ218" s="525"/>
      <c r="CA218" s="525"/>
      <c r="CB218" s="525"/>
      <c r="CC218" s="525"/>
      <c r="CD218" s="525"/>
      <c r="CE218" s="525"/>
      <c r="CF218" s="525"/>
      <c r="CG218" s="525"/>
      <c r="CH218" s="576"/>
    </row>
    <row r="219" spans="2:86" s="23" customFormat="1">
      <c r="B219" s="1479"/>
      <c r="C219" s="1480"/>
      <c r="D219" s="207"/>
      <c r="E219" s="207"/>
      <c r="F219" s="523"/>
      <c r="G219" s="523"/>
      <c r="H219" s="523"/>
      <c r="I219" s="207"/>
      <c r="J219" s="207"/>
      <c r="K219" s="207"/>
      <c r="L219" s="208"/>
      <c r="M219" s="208"/>
      <c r="N219" s="774"/>
      <c r="O219" s="575"/>
      <c r="P219" s="208"/>
      <c r="Q219" s="208"/>
      <c r="R219" s="208"/>
      <c r="S219" s="524">
        <v>0</v>
      </c>
      <c r="T219" s="524"/>
      <c r="U219" s="208"/>
      <c r="V219" s="524">
        <v>0</v>
      </c>
      <c r="W219" s="525"/>
      <c r="X219" s="525"/>
      <c r="Y219" s="525"/>
      <c r="Z219" s="525"/>
      <c r="AA219" s="525"/>
      <c r="AB219" s="525"/>
      <c r="AC219" s="525"/>
      <c r="AD219" s="525"/>
      <c r="AE219" s="525"/>
      <c r="AF219" s="576"/>
      <c r="AG219" s="575"/>
      <c r="AH219" s="208"/>
      <c r="AI219" s="208"/>
      <c r="AJ219" s="208"/>
      <c r="AK219" s="184">
        <v>0</v>
      </c>
      <c r="AL219" s="524"/>
      <c r="AM219" s="208"/>
      <c r="AN219" s="524">
        <v>0</v>
      </c>
      <c r="AO219" s="525"/>
      <c r="AP219" s="525"/>
      <c r="AQ219" s="525"/>
      <c r="AR219" s="525"/>
      <c r="AS219" s="525"/>
      <c r="AT219" s="525"/>
      <c r="AU219" s="525"/>
      <c r="AV219" s="525"/>
      <c r="AW219" s="525"/>
      <c r="AX219" s="576"/>
      <c r="AY219" s="575"/>
      <c r="AZ219" s="208"/>
      <c r="BA219" s="208"/>
      <c r="BB219" s="208"/>
      <c r="BC219" s="184">
        <v>0</v>
      </c>
      <c r="BD219" s="524"/>
      <c r="BE219" s="208"/>
      <c r="BF219" s="524">
        <v>0</v>
      </c>
      <c r="BG219" s="525"/>
      <c r="BH219" s="525"/>
      <c r="BI219" s="525"/>
      <c r="BJ219" s="525"/>
      <c r="BK219" s="525"/>
      <c r="BL219" s="525"/>
      <c r="BM219" s="525"/>
      <c r="BN219" s="525"/>
      <c r="BO219" s="525"/>
      <c r="BP219" s="576"/>
      <c r="BQ219" s="575"/>
      <c r="BR219" s="208"/>
      <c r="BS219" s="208"/>
      <c r="BT219" s="208"/>
      <c r="BU219" s="184">
        <v>0</v>
      </c>
      <c r="BV219" s="524"/>
      <c r="BW219" s="208"/>
      <c r="BX219" s="524">
        <v>0</v>
      </c>
      <c r="BY219" s="525"/>
      <c r="BZ219" s="525"/>
      <c r="CA219" s="525"/>
      <c r="CB219" s="525"/>
      <c r="CC219" s="525"/>
      <c r="CD219" s="525"/>
      <c r="CE219" s="525"/>
      <c r="CF219" s="525"/>
      <c r="CG219" s="525"/>
      <c r="CH219" s="576"/>
    </row>
    <row r="220" spans="2:86" s="23" customFormat="1" ht="13.5" thickBot="1">
      <c r="B220" s="1475"/>
      <c r="C220" s="1476"/>
      <c r="D220" s="229" t="s">
        <v>314</v>
      </c>
      <c r="E220" s="229"/>
      <c r="F220" s="230"/>
      <c r="G220" s="230"/>
      <c r="H220" s="230"/>
      <c r="I220" s="231">
        <v>0</v>
      </c>
      <c r="J220" s="231">
        <v>0</v>
      </c>
      <c r="K220" s="231">
        <v>0</v>
      </c>
      <c r="L220" s="231">
        <v>0</v>
      </c>
      <c r="M220" s="231">
        <v>0</v>
      </c>
      <c r="N220" s="586">
        <v>0</v>
      </c>
      <c r="O220" s="247">
        <v>0</v>
      </c>
      <c r="P220" s="231">
        <v>0</v>
      </c>
      <c r="Q220" s="231">
        <v>0</v>
      </c>
      <c r="R220" s="231">
        <v>0</v>
      </c>
      <c r="S220" s="231">
        <v>0</v>
      </c>
      <c r="T220" s="231"/>
      <c r="U220" s="231">
        <v>0</v>
      </c>
      <c r="V220" s="231">
        <v>0</v>
      </c>
      <c r="W220" s="232">
        <v>0</v>
      </c>
      <c r="X220" s="232">
        <v>0</v>
      </c>
      <c r="Y220" s="232">
        <v>0</v>
      </c>
      <c r="Z220" s="232">
        <v>0</v>
      </c>
      <c r="AA220" s="232">
        <v>0</v>
      </c>
      <c r="AB220" s="232">
        <v>0</v>
      </c>
      <c r="AC220" s="232">
        <v>0</v>
      </c>
      <c r="AD220" s="232">
        <v>0</v>
      </c>
      <c r="AE220" s="232">
        <v>0</v>
      </c>
      <c r="AF220" s="577">
        <v>0</v>
      </c>
      <c r="AG220" s="247">
        <v>0</v>
      </c>
      <c r="AH220" s="231">
        <v>0</v>
      </c>
      <c r="AI220" s="231">
        <v>0</v>
      </c>
      <c r="AJ220" s="231">
        <v>0</v>
      </c>
      <c r="AK220" s="231">
        <v>0</v>
      </c>
      <c r="AL220" s="231"/>
      <c r="AM220" s="231">
        <v>0</v>
      </c>
      <c r="AN220" s="231">
        <v>0</v>
      </c>
      <c r="AO220" s="232">
        <v>0</v>
      </c>
      <c r="AP220" s="232">
        <v>0</v>
      </c>
      <c r="AQ220" s="232">
        <v>0</v>
      </c>
      <c r="AR220" s="232">
        <v>0</v>
      </c>
      <c r="AS220" s="232">
        <v>0</v>
      </c>
      <c r="AT220" s="232">
        <v>0</v>
      </c>
      <c r="AU220" s="232">
        <v>0</v>
      </c>
      <c r="AV220" s="232">
        <v>0</v>
      </c>
      <c r="AW220" s="232">
        <v>0</v>
      </c>
      <c r="AX220" s="577">
        <v>0</v>
      </c>
      <c r="AY220" s="247">
        <v>0</v>
      </c>
      <c r="AZ220" s="231">
        <v>0</v>
      </c>
      <c r="BA220" s="231">
        <v>0</v>
      </c>
      <c r="BB220" s="231">
        <v>0</v>
      </c>
      <c r="BC220" s="231">
        <v>0</v>
      </c>
      <c r="BD220" s="231"/>
      <c r="BE220" s="231">
        <v>0</v>
      </c>
      <c r="BF220" s="231">
        <v>0</v>
      </c>
      <c r="BG220" s="232">
        <v>0</v>
      </c>
      <c r="BH220" s="232">
        <v>0</v>
      </c>
      <c r="BI220" s="232">
        <v>0</v>
      </c>
      <c r="BJ220" s="232">
        <v>0</v>
      </c>
      <c r="BK220" s="232">
        <v>0</v>
      </c>
      <c r="BL220" s="232">
        <v>0</v>
      </c>
      <c r="BM220" s="232">
        <v>0</v>
      </c>
      <c r="BN220" s="232">
        <v>0</v>
      </c>
      <c r="BO220" s="232">
        <v>0</v>
      </c>
      <c r="BP220" s="577">
        <v>0</v>
      </c>
      <c r="BQ220" s="247">
        <v>0</v>
      </c>
      <c r="BR220" s="231">
        <v>0</v>
      </c>
      <c r="BS220" s="231">
        <v>0</v>
      </c>
      <c r="BT220" s="231">
        <v>0</v>
      </c>
      <c r="BU220" s="231">
        <v>0</v>
      </c>
      <c r="BV220" s="231"/>
      <c r="BW220" s="231">
        <v>0</v>
      </c>
      <c r="BX220" s="231">
        <v>0</v>
      </c>
      <c r="BY220" s="232">
        <v>0</v>
      </c>
      <c r="BZ220" s="232">
        <v>0</v>
      </c>
      <c r="CA220" s="232">
        <v>0</v>
      </c>
      <c r="CB220" s="232">
        <v>0</v>
      </c>
      <c r="CC220" s="232">
        <v>0</v>
      </c>
      <c r="CD220" s="232">
        <v>0</v>
      </c>
      <c r="CE220" s="232">
        <v>0</v>
      </c>
      <c r="CF220" s="232">
        <v>0</v>
      </c>
      <c r="CG220" s="232">
        <v>0</v>
      </c>
      <c r="CH220" s="577">
        <v>0</v>
      </c>
    </row>
    <row r="221" spans="2:86" s="23" customFormat="1" ht="13.5" thickBot="1">
      <c r="B221" s="1474"/>
      <c r="C221" s="1474"/>
      <c r="D221" s="15"/>
      <c r="E221" s="15"/>
      <c r="F221" s="69"/>
      <c r="G221" s="69"/>
      <c r="H221" s="69"/>
      <c r="I221" s="121"/>
      <c r="J221" s="121"/>
      <c r="K221" s="121"/>
      <c r="L221" s="22"/>
      <c r="M221" s="22"/>
      <c r="N221" s="22"/>
      <c r="O221" s="570"/>
      <c r="P221" s="22"/>
      <c r="Q221" s="22"/>
      <c r="R221" s="22"/>
      <c r="S221" s="22"/>
      <c r="T221" s="22"/>
      <c r="U221" s="22"/>
      <c r="V221" s="22"/>
      <c r="W221" s="589"/>
      <c r="X221" s="589"/>
      <c r="Y221" s="589"/>
      <c r="Z221" s="589"/>
      <c r="AA221" s="589"/>
      <c r="AB221" s="589"/>
      <c r="AC221" s="589"/>
      <c r="AD221" s="589"/>
      <c r="AE221" s="589"/>
      <c r="AF221" s="571"/>
      <c r="AG221" s="570"/>
      <c r="AH221" s="22"/>
      <c r="AI221" s="22"/>
      <c r="AJ221" s="22"/>
      <c r="AK221" s="22"/>
      <c r="AL221" s="22"/>
      <c r="AM221" s="22"/>
      <c r="AN221" s="22"/>
      <c r="AO221" s="589"/>
      <c r="AP221" s="589"/>
      <c r="AQ221" s="589"/>
      <c r="AR221" s="589"/>
      <c r="AS221" s="589"/>
      <c r="AT221" s="589"/>
      <c r="AU221" s="589"/>
      <c r="AV221" s="589"/>
      <c r="AW221" s="589"/>
      <c r="AX221" s="571"/>
      <c r="AY221" s="570"/>
      <c r="AZ221" s="22"/>
      <c r="BA221" s="22"/>
      <c r="BB221" s="22"/>
      <c r="BC221" s="22"/>
      <c r="BD221" s="22"/>
      <c r="BE221" s="22"/>
      <c r="BF221" s="22"/>
      <c r="BG221" s="589"/>
      <c r="BH221" s="589"/>
      <c r="BI221" s="589"/>
      <c r="BJ221" s="589"/>
      <c r="BK221" s="589"/>
      <c r="BL221" s="589"/>
      <c r="BM221" s="589"/>
      <c r="BN221" s="589"/>
      <c r="BO221" s="589"/>
      <c r="BP221" s="571"/>
      <c r="BQ221" s="570"/>
      <c r="BR221" s="22"/>
      <c r="BS221" s="22"/>
      <c r="BT221" s="22"/>
      <c r="BU221" s="22"/>
      <c r="BV221" s="22"/>
      <c r="BW221" s="22"/>
      <c r="BX221" s="22"/>
      <c r="BY221" s="589"/>
      <c r="BZ221" s="589"/>
      <c r="CA221" s="589"/>
      <c r="CB221" s="589"/>
      <c r="CC221" s="589"/>
      <c r="CD221" s="589"/>
      <c r="CE221" s="589"/>
      <c r="CF221" s="589"/>
      <c r="CG221" s="589"/>
      <c r="CH221" s="571"/>
    </row>
    <row r="222" spans="2:86" s="23" customFormat="1">
      <c r="B222" s="233"/>
      <c r="C222" s="1477"/>
      <c r="D222" s="235" t="s">
        <v>315</v>
      </c>
      <c r="E222" s="235"/>
      <c r="F222" s="236"/>
      <c r="G222" s="237"/>
      <c r="H222" s="237"/>
      <c r="I222" s="238"/>
      <c r="J222" s="238"/>
      <c r="K222" s="238"/>
      <c r="L222" s="236"/>
      <c r="M222" s="236"/>
      <c r="N222" s="587"/>
      <c r="O222" s="578"/>
      <c r="P222" s="236"/>
      <c r="Q222" s="236"/>
      <c r="R222" s="236"/>
      <c r="S222" s="236"/>
      <c r="T222" s="236"/>
      <c r="U222" s="236"/>
      <c r="V222" s="236"/>
      <c r="W222" s="239"/>
      <c r="X222" s="239"/>
      <c r="Y222" s="239"/>
      <c r="Z222" s="239"/>
      <c r="AA222" s="239"/>
      <c r="AB222" s="239"/>
      <c r="AC222" s="239"/>
      <c r="AD222" s="239"/>
      <c r="AE222" s="239"/>
      <c r="AF222" s="579"/>
      <c r="AG222" s="578"/>
      <c r="AH222" s="236"/>
      <c r="AI222" s="236"/>
      <c r="AJ222" s="236"/>
      <c r="AK222" s="236"/>
      <c r="AL222" s="236"/>
      <c r="AM222" s="236"/>
      <c r="AN222" s="236"/>
      <c r="AO222" s="239"/>
      <c r="AP222" s="239"/>
      <c r="AQ222" s="239"/>
      <c r="AR222" s="239"/>
      <c r="AS222" s="239"/>
      <c r="AT222" s="239"/>
      <c r="AU222" s="239"/>
      <c r="AV222" s="239"/>
      <c r="AW222" s="239"/>
      <c r="AX222" s="579"/>
      <c r="AY222" s="578"/>
      <c r="AZ222" s="236"/>
      <c r="BA222" s="236"/>
      <c r="BB222" s="236"/>
      <c r="BC222" s="236"/>
      <c r="BD222" s="236"/>
      <c r="BE222" s="236"/>
      <c r="BF222" s="236"/>
      <c r="BG222" s="239"/>
      <c r="BH222" s="239"/>
      <c r="BI222" s="239"/>
      <c r="BJ222" s="239"/>
      <c r="BK222" s="239"/>
      <c r="BL222" s="239"/>
      <c r="BM222" s="239"/>
      <c r="BN222" s="239"/>
      <c r="BO222" s="239"/>
      <c r="BP222" s="579"/>
      <c r="BQ222" s="578"/>
      <c r="BR222" s="236"/>
      <c r="BS222" s="236"/>
      <c r="BT222" s="236"/>
      <c r="BU222" s="236"/>
      <c r="BV222" s="236"/>
      <c r="BW222" s="236"/>
      <c r="BX222" s="236"/>
      <c r="BY222" s="239"/>
      <c r="BZ222" s="239"/>
      <c r="CA222" s="239"/>
      <c r="CB222" s="239"/>
      <c r="CC222" s="239"/>
      <c r="CD222" s="239"/>
      <c r="CE222" s="239"/>
      <c r="CF222" s="239"/>
      <c r="CG222" s="239"/>
      <c r="CH222" s="579"/>
    </row>
    <row r="223" spans="2:86" s="23" customFormat="1">
      <c r="B223" s="1483"/>
      <c r="C223" s="1484"/>
      <c r="D223" s="207" t="s">
        <v>2086</v>
      </c>
      <c r="E223" s="207"/>
      <c r="F223" s="523"/>
      <c r="G223" s="523"/>
      <c r="H223" s="523"/>
      <c r="I223" s="207"/>
      <c r="J223" s="207"/>
      <c r="K223" s="207"/>
      <c r="L223" s="208"/>
      <c r="M223" s="208">
        <v>58773576</v>
      </c>
      <c r="N223" s="774">
        <v>69127408</v>
      </c>
      <c r="O223" s="575"/>
      <c r="P223" s="208"/>
      <c r="Q223" s="208"/>
      <c r="R223" s="208"/>
      <c r="S223" s="524">
        <v>91154996</v>
      </c>
      <c r="T223" s="524"/>
      <c r="U223" s="208"/>
      <c r="V223" s="524">
        <v>91154996</v>
      </c>
      <c r="W223" s="525"/>
      <c r="X223" s="525"/>
      <c r="Y223" s="525"/>
      <c r="Z223" s="525"/>
      <c r="AA223" s="525"/>
      <c r="AB223" s="525"/>
      <c r="AC223" s="525"/>
      <c r="AD223" s="525"/>
      <c r="AE223" s="525"/>
      <c r="AF223" s="576"/>
      <c r="AG223" s="575"/>
      <c r="AH223" s="208"/>
      <c r="AI223" s="208"/>
      <c r="AJ223" s="208"/>
      <c r="AK223" s="184">
        <v>96372294</v>
      </c>
      <c r="AL223" s="524"/>
      <c r="AM223" s="208"/>
      <c r="AN223" s="524">
        <v>96372294</v>
      </c>
      <c r="AO223" s="525"/>
      <c r="AP223" s="525"/>
      <c r="AQ223" s="525"/>
      <c r="AR223" s="525"/>
      <c r="AS223" s="525"/>
      <c r="AT223" s="525"/>
      <c r="AU223" s="525"/>
      <c r="AV223" s="525"/>
      <c r="AW223" s="525"/>
      <c r="AX223" s="576"/>
      <c r="AY223" s="575"/>
      <c r="AZ223" s="208"/>
      <c r="BA223" s="208"/>
      <c r="BB223" s="208"/>
      <c r="BC223" s="184">
        <v>74799327</v>
      </c>
      <c r="BD223" s="524"/>
      <c r="BE223" s="208"/>
      <c r="BF223" s="524">
        <v>74799327</v>
      </c>
      <c r="BG223" s="525"/>
      <c r="BH223" s="525"/>
      <c r="BI223" s="525"/>
      <c r="BJ223" s="525"/>
      <c r="BK223" s="525"/>
      <c r="BL223" s="525"/>
      <c r="BM223" s="525"/>
      <c r="BN223" s="525"/>
      <c r="BO223" s="525"/>
      <c r="BP223" s="576"/>
      <c r="BQ223" s="575"/>
      <c r="BR223" s="208"/>
      <c r="BS223" s="208"/>
      <c r="BT223" s="208"/>
      <c r="BU223" s="184">
        <v>0</v>
      </c>
      <c r="BV223" s="524"/>
      <c r="BW223" s="208"/>
      <c r="BX223" s="524">
        <v>0</v>
      </c>
      <c r="BY223" s="525"/>
      <c r="BZ223" s="525"/>
      <c r="CA223" s="525"/>
      <c r="CB223" s="525"/>
      <c r="CC223" s="525"/>
      <c r="CD223" s="525"/>
      <c r="CE223" s="525"/>
      <c r="CF223" s="525"/>
      <c r="CG223" s="525"/>
      <c r="CH223" s="576"/>
    </row>
    <row r="224" spans="2:86" s="23" customFormat="1">
      <c r="B224" s="1483"/>
      <c r="C224" s="1484"/>
      <c r="D224" s="207" t="s">
        <v>2304</v>
      </c>
      <c r="E224" s="207"/>
      <c r="F224" s="523"/>
      <c r="G224" s="523"/>
      <c r="H224" s="523"/>
      <c r="I224" s="207"/>
      <c r="J224" s="207"/>
      <c r="K224" s="207"/>
      <c r="L224" s="208"/>
      <c r="M224" s="208">
        <v>6327696</v>
      </c>
      <c r="N224" s="774">
        <v>6327696</v>
      </c>
      <c r="O224" s="575"/>
      <c r="P224" s="208"/>
      <c r="Q224" s="208"/>
      <c r="R224" s="208"/>
      <c r="S224" s="524">
        <v>6327696</v>
      </c>
      <c r="T224" s="524"/>
      <c r="U224" s="208"/>
      <c r="V224" s="524">
        <v>6327696</v>
      </c>
      <c r="W224" s="525"/>
      <c r="X224" s="525"/>
      <c r="Y224" s="525"/>
      <c r="Z224" s="525"/>
      <c r="AA224" s="525"/>
      <c r="AB224" s="525"/>
      <c r="AC224" s="525"/>
      <c r="AD224" s="525"/>
      <c r="AE224" s="525"/>
      <c r="AF224" s="576"/>
      <c r="AG224" s="575"/>
      <c r="AH224" s="208"/>
      <c r="AI224" s="208"/>
      <c r="AJ224" s="208"/>
      <c r="AK224" s="184">
        <v>6327696</v>
      </c>
      <c r="AL224" s="524"/>
      <c r="AM224" s="208"/>
      <c r="AN224" s="524">
        <v>6327696</v>
      </c>
      <c r="AO224" s="525"/>
      <c r="AP224" s="525"/>
      <c r="AQ224" s="525"/>
      <c r="AR224" s="525"/>
      <c r="AS224" s="525"/>
      <c r="AT224" s="525"/>
      <c r="AU224" s="525"/>
      <c r="AV224" s="525"/>
      <c r="AW224" s="525"/>
      <c r="AX224" s="576"/>
      <c r="AY224" s="575"/>
      <c r="AZ224" s="208"/>
      <c r="BA224" s="208"/>
      <c r="BB224" s="208"/>
      <c r="BC224" s="184">
        <v>6327696</v>
      </c>
      <c r="BD224" s="524"/>
      <c r="BE224" s="208"/>
      <c r="BF224" s="524">
        <v>6327696</v>
      </c>
      <c r="BG224" s="525"/>
      <c r="BH224" s="525"/>
      <c r="BI224" s="525"/>
      <c r="BJ224" s="525"/>
      <c r="BK224" s="525"/>
      <c r="BL224" s="525"/>
      <c r="BM224" s="525"/>
      <c r="BN224" s="525"/>
      <c r="BO224" s="525"/>
      <c r="BP224" s="576"/>
      <c r="BQ224" s="575"/>
      <c r="BR224" s="208"/>
      <c r="BS224" s="208"/>
      <c r="BT224" s="208"/>
      <c r="BU224" s="184">
        <v>6327696</v>
      </c>
      <c r="BV224" s="524"/>
      <c r="BW224" s="208"/>
      <c r="BX224" s="524">
        <v>6327696</v>
      </c>
      <c r="BY224" s="525"/>
      <c r="BZ224" s="525"/>
      <c r="CA224" s="525"/>
      <c r="CB224" s="525"/>
      <c r="CC224" s="525"/>
      <c r="CD224" s="525"/>
      <c r="CE224" s="525"/>
      <c r="CF224" s="525"/>
      <c r="CG224" s="525"/>
      <c r="CH224" s="576"/>
    </row>
    <row r="225" spans="2:86" s="23" customFormat="1" ht="13.5" thickBot="1">
      <c r="B225" s="1485"/>
      <c r="C225" s="1486"/>
      <c r="D225" s="243"/>
      <c r="E225" s="243"/>
      <c r="F225" s="244"/>
      <c r="G225" s="244"/>
      <c r="H225" s="244"/>
      <c r="I225" s="243"/>
      <c r="J225" s="243"/>
      <c r="K225" s="243"/>
      <c r="L225" s="245"/>
      <c r="M225" s="245"/>
      <c r="N225" s="588"/>
      <c r="O225" s="580"/>
      <c r="P225" s="245"/>
      <c r="Q225" s="245"/>
      <c r="R225" s="245"/>
      <c r="S225" s="527">
        <v>0</v>
      </c>
      <c r="T225" s="527"/>
      <c r="U225" s="245"/>
      <c r="V225" s="527">
        <v>0</v>
      </c>
      <c r="W225" s="246"/>
      <c r="X225" s="246"/>
      <c r="Y225" s="246"/>
      <c r="Z225" s="246"/>
      <c r="AA225" s="246"/>
      <c r="AB225" s="246"/>
      <c r="AC225" s="246"/>
      <c r="AD225" s="246"/>
      <c r="AE225" s="246"/>
      <c r="AF225" s="582"/>
      <c r="AG225" s="580"/>
      <c r="AH225" s="245"/>
      <c r="AI225" s="245"/>
      <c r="AJ225" s="245"/>
      <c r="AK225" s="581">
        <v>0</v>
      </c>
      <c r="AL225" s="527"/>
      <c r="AM225" s="245"/>
      <c r="AN225" s="527">
        <v>0</v>
      </c>
      <c r="AO225" s="246"/>
      <c r="AP225" s="246"/>
      <c r="AQ225" s="246"/>
      <c r="AR225" s="246"/>
      <c r="AS225" s="246"/>
      <c r="AT225" s="246"/>
      <c r="AU225" s="246"/>
      <c r="AV225" s="246"/>
      <c r="AW225" s="246"/>
      <c r="AX225" s="582"/>
      <c r="AY225" s="580"/>
      <c r="AZ225" s="245"/>
      <c r="BA225" s="245"/>
      <c r="BB225" s="245"/>
      <c r="BC225" s="581">
        <v>0</v>
      </c>
      <c r="BD225" s="527"/>
      <c r="BE225" s="245"/>
      <c r="BF225" s="527">
        <v>0</v>
      </c>
      <c r="BG225" s="246"/>
      <c r="BH225" s="246"/>
      <c r="BI225" s="246"/>
      <c r="BJ225" s="246"/>
      <c r="BK225" s="246"/>
      <c r="BL225" s="246"/>
      <c r="BM225" s="246"/>
      <c r="BN225" s="246"/>
      <c r="BO225" s="246"/>
      <c r="BP225" s="582"/>
      <c r="BQ225" s="580"/>
      <c r="BR225" s="245"/>
      <c r="BS225" s="245"/>
      <c r="BT225" s="245"/>
      <c r="BU225" s="581">
        <v>0</v>
      </c>
      <c r="BV225" s="527"/>
      <c r="BW225" s="245"/>
      <c r="BX225" s="527">
        <v>0</v>
      </c>
      <c r="BY225" s="246"/>
      <c r="BZ225" s="246"/>
      <c r="CA225" s="246"/>
      <c r="CB225" s="246"/>
      <c r="CC225" s="246"/>
      <c r="CD225" s="246"/>
      <c r="CE225" s="246"/>
      <c r="CF225" s="246"/>
      <c r="CG225" s="246"/>
      <c r="CH225" s="582"/>
    </row>
    <row r="226" spans="2:86" s="23" customFormat="1">
      <c r="B226" s="133"/>
      <c r="C226" s="133"/>
      <c r="D226" s="127"/>
      <c r="E226" s="127"/>
      <c r="F226" s="80"/>
      <c r="G226" s="80"/>
      <c r="H226" s="80"/>
      <c r="I226" s="127"/>
      <c r="J226" s="127"/>
      <c r="K226" s="127"/>
      <c r="L226" s="21"/>
      <c r="M226" s="21"/>
      <c r="N226" s="21"/>
      <c r="O226" s="21"/>
      <c r="P226" s="21"/>
      <c r="Q226" s="21"/>
      <c r="R226" s="21"/>
      <c r="S226" s="21"/>
      <c r="T226" s="21"/>
      <c r="U226" s="21"/>
      <c r="V226" s="21"/>
      <c r="W226" s="203"/>
      <c r="X226" s="203"/>
      <c r="Y226" s="203"/>
      <c r="Z226" s="203"/>
      <c r="AA226" s="203"/>
      <c r="AB226" s="203"/>
      <c r="AC226" s="203"/>
      <c r="AD226" s="203"/>
      <c r="AE226" s="203"/>
      <c r="AF226" s="203"/>
      <c r="AG226" s="21"/>
      <c r="AH226" s="21"/>
      <c r="AI226" s="21"/>
      <c r="AJ226" s="21"/>
      <c r="AK226" s="21"/>
      <c r="AL226" s="21"/>
      <c r="AM226" s="21"/>
      <c r="AN226" s="21"/>
      <c r="AO226" s="203"/>
      <c r="AP226" s="203"/>
      <c r="AQ226" s="203"/>
      <c r="AR226" s="203"/>
      <c r="AS226" s="203"/>
      <c r="AT226" s="203"/>
      <c r="AU226" s="203"/>
      <c r="AV226" s="203"/>
      <c r="AW226" s="203"/>
      <c r="AX226" s="203"/>
      <c r="AY226" s="21"/>
      <c r="AZ226" s="21"/>
      <c r="BA226" s="21"/>
      <c r="BB226" s="21"/>
      <c r="BC226" s="21"/>
      <c r="BD226" s="21"/>
      <c r="BE226" s="21"/>
      <c r="BF226" s="21"/>
      <c r="BG226" s="203"/>
      <c r="BH226" s="203"/>
      <c r="BI226" s="203"/>
      <c r="BJ226" s="203"/>
      <c r="BK226" s="203"/>
      <c r="BL226" s="203"/>
      <c r="BM226" s="203"/>
      <c r="BN226" s="203"/>
      <c r="BO226" s="203"/>
      <c r="BP226" s="203"/>
      <c r="BQ226" s="21"/>
      <c r="BR226" s="21"/>
      <c r="BS226" s="21"/>
      <c r="BT226" s="21"/>
      <c r="BU226" s="21"/>
      <c r="BV226" s="21"/>
      <c r="BW226" s="21"/>
      <c r="BX226" s="21"/>
      <c r="BY226" s="203"/>
      <c r="BZ226" s="203"/>
      <c r="CA226" s="203"/>
      <c r="CB226" s="203"/>
      <c r="CC226" s="203"/>
      <c r="CD226" s="203"/>
      <c r="CE226" s="203"/>
      <c r="CF226" s="203"/>
      <c r="CG226" s="203"/>
      <c r="CH226" s="203"/>
    </row>
    <row r="227" spans="2:86">
      <c r="V227" s="23"/>
      <c r="AN227" s="23"/>
      <c r="BF227" s="23"/>
      <c r="BX227" s="23"/>
    </row>
    <row r="228" spans="2:86">
      <c r="H228" s="10"/>
      <c r="V228" s="23"/>
      <c r="AN228" s="23"/>
      <c r="BF228" s="23"/>
      <c r="BX228" s="23"/>
    </row>
    <row r="229" spans="2:86">
      <c r="V229" s="23"/>
      <c r="AN229" s="23"/>
      <c r="BF229" s="23"/>
      <c r="BX229" s="23"/>
    </row>
    <row r="230" spans="2:86">
      <c r="B230" s="786" t="s">
        <v>317</v>
      </c>
      <c r="V230" s="23"/>
      <c r="AN230" s="23"/>
      <c r="BF230" s="23"/>
      <c r="BX230" s="23"/>
    </row>
    <row r="231" spans="2:86" ht="14.25">
      <c r="B231" s="786" t="s">
        <v>2087</v>
      </c>
      <c r="V231" s="23"/>
      <c r="AN231" s="23"/>
      <c r="BF231" s="23"/>
      <c r="BX231" s="23"/>
    </row>
    <row r="232" spans="2:86" ht="14.25">
      <c r="B232" s="786" t="s">
        <v>2088</v>
      </c>
      <c r="V232" s="23"/>
      <c r="AN232" s="23"/>
      <c r="BF232" s="23"/>
      <c r="BX232" s="23"/>
    </row>
    <row r="233" spans="2:86" ht="14.25">
      <c r="B233" s="786" t="s">
        <v>2089</v>
      </c>
      <c r="V233" s="23"/>
      <c r="AN233" s="23"/>
      <c r="BF233" s="23"/>
      <c r="BX233" s="23"/>
    </row>
    <row r="234" spans="2:86" ht="14.25">
      <c r="B234" s="18" t="s">
        <v>2288</v>
      </c>
      <c r="P234" s="550"/>
      <c r="Q234" s="550"/>
      <c r="R234" s="550"/>
      <c r="S234" s="550"/>
      <c r="T234" s="550"/>
      <c r="U234" s="550"/>
    </row>
  </sheetData>
  <mergeCells count="4">
    <mergeCell ref="O5:AF5"/>
    <mergeCell ref="AG5:AX5"/>
    <mergeCell ref="AY5:BP5"/>
    <mergeCell ref="BQ5:CH5"/>
  </mergeCells>
  <phoneticPr fontId="198" type="noConversion"/>
  <dataValidations disablePrompts="1" count="1">
    <dataValidation type="list" allowBlank="1" showInputMessage="1" showErrorMessage="1" sqref="F209 F201:F207 F212 F215 F220:F222 F225:F226" xr:uid="{3CE9EA39-A1E0-49DB-964A-36AE111955E6}">
      <formula1>Program_Type</formula1>
    </dataValidation>
  </dataValidations>
  <pageMargins left="0.7" right="0.7" top="0.75" bottom="0.75" header="0.3" footer="0.3"/>
  <pageSetup paperSize="17" scale="44" fitToWidth="2" fitToHeight="3" orientation="landscape" r:id="rId1"/>
  <colBreaks count="1" manualBreakCount="1">
    <brk id="22" max="171" man="1"/>
  </colBreaks>
  <extLst>
    <ext xmlns:x14="http://schemas.microsoft.com/office/spreadsheetml/2009/9/main" uri="{CCE6A557-97BC-4b89-ADB6-D9C93CAAB3DF}">
      <x14:dataValidations xmlns:xm="http://schemas.microsoft.com/office/excel/2006/main" disablePrompts="1" count="4">
        <x14:dataValidation type="list" allowBlank="1" showInputMessage="1" showErrorMessage="1" xr:uid="{1324C20B-C08C-4836-BEA5-B30022DE4D4E}">
          <x14:formula1>
            <xm:f>README!$K$8:$K$10</xm:f>
          </x14:formula1>
          <xm:sqref>F7:F31 F34:F200</xm:sqref>
        </x14:dataValidation>
        <x14:dataValidation type="list" allowBlank="1" showInputMessage="1" showErrorMessage="1" xr:uid="{104C0120-B8F4-4BCA-B4BA-6D48554AC962}">
          <x14:formula1>
            <xm:f>README!$J$8:$J$9</xm:f>
          </x14:formula1>
          <xm:sqref>E7:E31 E34:E200</xm:sqref>
        </x14:dataValidation>
        <x14:dataValidation type="list" allowBlank="1" showInputMessage="1" showErrorMessage="1" xr:uid="{553EAB0C-4DFA-411B-8C47-DF98150E9D20}">
          <x14:formula1>
            <xm:f>README!$L$8:$L$17</xm:f>
          </x14:formula1>
          <xm:sqref>G7:G31 G34:G200</xm:sqref>
        </x14:dataValidation>
        <x14:dataValidation type="list" allowBlank="1" showInputMessage="1" showErrorMessage="1" xr:uid="{3C9ED69C-6A71-4B4E-BBC9-A0659BFD5DFB}">
          <x14:formula1>
            <xm:f>README!$M$8:$M$11</xm:f>
          </x14:formula1>
          <xm:sqref>H7:H31 H34:H200</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67BE7-38DA-411C-8CFE-3FC7E8863DDC}">
  <sheetPr codeName="Sheet8">
    <tabColor rgb="FF92D050"/>
  </sheetPr>
  <dimension ref="A1:AZ76"/>
  <sheetViews>
    <sheetView showGridLines="0" zoomScale="80" zoomScaleNormal="80" workbookViewId="0">
      <pane xSplit="4" ySplit="6" topLeftCell="H7" activePane="bottomRight" state="frozen"/>
      <selection sqref="A1:XFD1048576"/>
      <selection pane="topRight" sqref="A1:XFD1048576"/>
      <selection pane="bottomLeft" sqref="A1:XFD1048576"/>
      <selection pane="bottomRight" sqref="A1:XFD1048576"/>
    </sheetView>
  </sheetViews>
  <sheetFormatPr defaultColWidth="8" defaultRowHeight="12.75"/>
  <cols>
    <col min="1" max="1" width="12.125" style="12" customWidth="1"/>
    <col min="2" max="3" width="13.125" style="786" customWidth="1"/>
    <col min="4" max="4" width="57" style="786" customWidth="1"/>
    <col min="5" max="5" width="17.125" style="800" customWidth="1"/>
    <col min="6" max="7" width="30.625" style="800" customWidth="1"/>
    <col min="8" max="8" width="25.625" style="786" customWidth="1"/>
    <col min="9" max="9" width="14.625" style="10" customWidth="1"/>
    <col min="10" max="10" width="15.625" style="204" bestFit="1" customWidth="1"/>
    <col min="11" max="14" width="14.625" style="204" customWidth="1"/>
    <col min="15" max="15" width="16.5" style="204" bestFit="1" customWidth="1"/>
    <col min="16" max="19" width="14.625" style="204" customWidth="1"/>
    <col min="20" max="20" width="14.625" style="10" customWidth="1"/>
    <col min="21" max="21" width="15.625" style="204" bestFit="1" customWidth="1"/>
    <col min="22" max="25" width="14.625" style="204" customWidth="1"/>
    <col min="26" max="26" width="16.5" style="204" bestFit="1" customWidth="1"/>
    <col min="27" max="30" width="14.625" style="204" customWidth="1"/>
    <col min="31" max="31" width="14.625" style="10" customWidth="1"/>
    <col min="32" max="32" width="15.625" style="204" bestFit="1" customWidth="1"/>
    <col min="33" max="36" width="14.625" style="204" customWidth="1"/>
    <col min="37" max="37" width="16.5" style="204" bestFit="1" customWidth="1"/>
    <col min="38" max="41" width="14.625" style="204" customWidth="1"/>
    <col min="42" max="42" width="14.625" style="10" customWidth="1"/>
    <col min="43" max="43" width="15.625" style="204" bestFit="1" customWidth="1"/>
    <col min="44" max="47" width="14.625" style="204" customWidth="1"/>
    <col min="48" max="48" width="16.5" style="204" bestFit="1" customWidth="1"/>
    <col min="49" max="52" width="14.625" style="204" customWidth="1"/>
    <col min="53" max="16384" width="8" style="12"/>
  </cols>
  <sheetData>
    <row r="1" spans="1:52" ht="15.75">
      <c r="A1" s="25" t="s">
        <v>95</v>
      </c>
      <c r="B1" s="466" t="s">
        <v>1774</v>
      </c>
      <c r="D1" s="18"/>
      <c r="E1" s="11"/>
      <c r="F1" s="11"/>
      <c r="G1" s="11"/>
      <c r="H1" s="560"/>
      <c r="I1" s="613"/>
      <c r="J1" s="198"/>
      <c r="K1" s="198"/>
      <c r="L1" s="198"/>
      <c r="M1" s="558"/>
      <c r="N1" s="198"/>
      <c r="O1" s="198"/>
      <c r="P1" s="198"/>
      <c r="Q1" s="198"/>
      <c r="R1" s="198"/>
      <c r="S1" s="198"/>
      <c r="T1" s="613"/>
      <c r="U1" s="198"/>
      <c r="V1" s="198"/>
      <c r="W1" s="198"/>
      <c r="X1" s="198"/>
      <c r="Y1" s="198"/>
      <c r="Z1" s="198"/>
      <c r="AA1" s="198"/>
      <c r="AB1" s="198"/>
      <c r="AC1" s="198"/>
      <c r="AD1" s="198"/>
      <c r="AE1" s="613"/>
      <c r="AF1" s="198"/>
      <c r="AG1" s="198"/>
      <c r="AH1" s="198"/>
      <c r="AI1" s="198"/>
      <c r="AJ1" s="198"/>
      <c r="AK1" s="198"/>
      <c r="AL1" s="198"/>
      <c r="AM1" s="198"/>
      <c r="AN1" s="198"/>
      <c r="AO1" s="198"/>
      <c r="AP1" s="613"/>
      <c r="AQ1" s="198"/>
      <c r="AR1" s="198"/>
      <c r="AS1" s="198"/>
      <c r="AT1" s="198"/>
      <c r="AU1" s="198"/>
      <c r="AV1" s="198"/>
      <c r="AW1" s="198"/>
      <c r="AX1" s="198"/>
      <c r="AY1" s="198"/>
      <c r="AZ1" s="198"/>
    </row>
    <row r="2" spans="1:52" ht="15.75">
      <c r="A2" s="25" t="s">
        <v>96</v>
      </c>
      <c r="B2" s="265" t="s">
        <v>321</v>
      </c>
      <c r="D2" s="18"/>
      <c r="E2" s="11"/>
      <c r="F2" s="11"/>
      <c r="G2" s="11"/>
      <c r="H2" s="560"/>
      <c r="I2" s="19"/>
      <c r="J2" s="198"/>
      <c r="K2" s="198"/>
      <c r="L2" s="198"/>
      <c r="M2" s="198"/>
      <c r="N2" s="198"/>
      <c r="O2" s="198"/>
      <c r="P2" s="198"/>
      <c r="Q2" s="198"/>
      <c r="R2" s="198"/>
      <c r="S2" s="198"/>
      <c r="T2" s="19"/>
      <c r="U2" s="198"/>
      <c r="V2" s="198"/>
      <c r="W2" s="198"/>
      <c r="X2" s="198"/>
      <c r="Y2" s="198"/>
      <c r="Z2" s="198"/>
      <c r="AA2" s="198"/>
      <c r="AB2" s="198"/>
      <c r="AC2" s="198"/>
      <c r="AD2" s="198"/>
      <c r="AE2" s="19"/>
      <c r="AF2" s="198"/>
      <c r="AG2" s="198"/>
      <c r="AH2" s="198"/>
      <c r="AI2" s="198"/>
      <c r="AJ2" s="198"/>
      <c r="AK2" s="198"/>
      <c r="AL2" s="198"/>
      <c r="AM2" s="198"/>
      <c r="AN2" s="198"/>
      <c r="AO2" s="198"/>
      <c r="AP2" s="19"/>
      <c r="AQ2" s="198"/>
      <c r="AR2" s="198"/>
      <c r="AS2" s="198"/>
      <c r="AT2" s="198"/>
      <c r="AU2" s="198"/>
      <c r="AV2" s="198"/>
      <c r="AW2" s="198"/>
      <c r="AX2" s="198"/>
      <c r="AY2" s="198"/>
      <c r="AZ2" s="198"/>
    </row>
    <row r="3" spans="1:52" ht="15.75">
      <c r="B3" s="57"/>
      <c r="C3" s="57"/>
      <c r="D3" s="18"/>
      <c r="E3" s="11"/>
      <c r="F3" s="11"/>
      <c r="G3" s="11"/>
      <c r="H3" s="18"/>
      <c r="I3" s="815"/>
      <c r="J3" s="198"/>
      <c r="K3" s="198"/>
      <c r="L3" s="198"/>
      <c r="M3" s="198"/>
      <c r="N3" s="198"/>
      <c r="O3" s="198"/>
      <c r="P3" s="198"/>
      <c r="Q3" s="198"/>
      <c r="R3" s="198"/>
      <c r="S3" s="198"/>
      <c r="T3" s="19"/>
      <c r="U3" s="198"/>
      <c r="V3" s="198"/>
      <c r="W3" s="198"/>
      <c r="X3" s="198"/>
      <c r="Y3" s="198"/>
      <c r="Z3" s="198"/>
      <c r="AA3" s="198"/>
      <c r="AB3" s="198"/>
      <c r="AC3" s="198"/>
      <c r="AD3" s="198"/>
      <c r="AE3" s="19"/>
      <c r="AF3" s="198"/>
      <c r="AG3" s="198"/>
      <c r="AH3" s="198"/>
      <c r="AI3" s="198"/>
      <c r="AJ3" s="198"/>
      <c r="AK3" s="198"/>
      <c r="AL3" s="198"/>
      <c r="AM3" s="198"/>
      <c r="AN3" s="198"/>
      <c r="AO3" s="198"/>
      <c r="AP3" s="19"/>
      <c r="AQ3" s="198"/>
      <c r="AR3" s="198"/>
      <c r="AS3" s="198"/>
      <c r="AT3" s="198"/>
      <c r="AU3" s="198"/>
      <c r="AV3" s="198"/>
      <c r="AW3" s="198"/>
      <c r="AX3" s="198"/>
      <c r="AY3" s="198"/>
      <c r="AZ3" s="198"/>
    </row>
    <row r="4" spans="1:52" ht="16.5" thickBot="1">
      <c r="A4" s="17" t="s">
        <v>276</v>
      </c>
      <c r="C4" s="17"/>
      <c r="D4" s="16"/>
      <c r="E4" s="11"/>
      <c r="F4" s="11"/>
      <c r="G4" s="11"/>
      <c r="H4" s="816"/>
      <c r="I4" s="791"/>
      <c r="J4" s="792"/>
      <c r="K4" s="792"/>
      <c r="L4" s="792"/>
      <c r="M4" s="792"/>
      <c r="N4" s="792"/>
      <c r="O4" s="792"/>
      <c r="P4" s="792"/>
      <c r="Q4" s="792"/>
      <c r="R4" s="792"/>
      <c r="S4" s="792"/>
      <c r="T4" s="791"/>
      <c r="U4" s="792"/>
      <c r="V4" s="792"/>
      <c r="W4" s="792"/>
      <c r="X4" s="792"/>
      <c r="Y4" s="792"/>
      <c r="Z4" s="792"/>
      <c r="AA4" s="792"/>
      <c r="AB4" s="792"/>
      <c r="AC4" s="792"/>
      <c r="AD4" s="792"/>
      <c r="AE4" s="791"/>
      <c r="AF4" s="792"/>
      <c r="AG4" s="792"/>
      <c r="AH4" s="792"/>
      <c r="AI4" s="792"/>
      <c r="AJ4" s="792"/>
      <c r="AK4" s="792"/>
      <c r="AL4" s="792"/>
      <c r="AM4" s="792"/>
      <c r="AN4" s="792"/>
      <c r="AO4" s="792"/>
      <c r="AP4" s="791"/>
      <c r="AQ4" s="792"/>
      <c r="AR4" s="792"/>
      <c r="AS4" s="792"/>
      <c r="AT4" s="792"/>
      <c r="AU4" s="792"/>
      <c r="AV4" s="792"/>
      <c r="AW4" s="792"/>
      <c r="AX4" s="792"/>
      <c r="AY4" s="792"/>
      <c r="AZ4" s="792"/>
    </row>
    <row r="5" spans="1:52" s="23" customFormat="1" ht="16.350000000000001" customHeight="1" thickBot="1">
      <c r="B5" s="793"/>
      <c r="C5" s="793"/>
      <c r="D5" s="794"/>
      <c r="E5" s="1534"/>
      <c r="F5" s="1534"/>
      <c r="G5" s="817"/>
      <c r="H5" s="794"/>
      <c r="I5" s="1531">
        <v>2028</v>
      </c>
      <c r="J5" s="1535"/>
      <c r="K5" s="1535"/>
      <c r="L5" s="1535"/>
      <c r="M5" s="1535"/>
      <c r="N5" s="1535"/>
      <c r="O5" s="1535"/>
      <c r="P5" s="1535"/>
      <c r="Q5" s="1535"/>
      <c r="R5" s="1535"/>
      <c r="S5" s="1533"/>
      <c r="T5" s="1531">
        <v>2029</v>
      </c>
      <c r="U5" s="1535"/>
      <c r="V5" s="1535"/>
      <c r="W5" s="1535"/>
      <c r="X5" s="1535"/>
      <c r="Y5" s="1535"/>
      <c r="Z5" s="1535"/>
      <c r="AA5" s="1535"/>
      <c r="AB5" s="1535"/>
      <c r="AC5" s="1535"/>
      <c r="AD5" s="1533"/>
      <c r="AE5" s="1531">
        <v>2030</v>
      </c>
      <c r="AF5" s="1535"/>
      <c r="AG5" s="1535"/>
      <c r="AH5" s="1535"/>
      <c r="AI5" s="1535"/>
      <c r="AJ5" s="1535"/>
      <c r="AK5" s="1535"/>
      <c r="AL5" s="1535"/>
      <c r="AM5" s="1535"/>
      <c r="AN5" s="1535"/>
      <c r="AO5" s="1533"/>
      <c r="AP5" s="1531">
        <v>2031</v>
      </c>
      <c r="AQ5" s="1535"/>
      <c r="AR5" s="1535"/>
      <c r="AS5" s="1535"/>
      <c r="AT5" s="1535"/>
      <c r="AU5" s="1535"/>
      <c r="AV5" s="1535"/>
      <c r="AW5" s="1535"/>
      <c r="AX5" s="1535"/>
      <c r="AY5" s="1535"/>
      <c r="AZ5" s="1533"/>
    </row>
    <row r="6" spans="1:52" s="13" customFormat="1" ht="93.6" customHeight="1" thickBot="1">
      <c r="B6" s="248" t="s">
        <v>277</v>
      </c>
      <c r="C6" s="249" t="s">
        <v>278</v>
      </c>
      <c r="D6" s="250" t="s">
        <v>322</v>
      </c>
      <c r="E6" s="249" t="s">
        <v>280</v>
      </c>
      <c r="F6" s="249" t="s">
        <v>12</v>
      </c>
      <c r="G6" s="249" t="s">
        <v>303</v>
      </c>
      <c r="H6" s="249" t="s">
        <v>1699</v>
      </c>
      <c r="I6" s="251" t="s">
        <v>323</v>
      </c>
      <c r="J6" s="253" t="s">
        <v>292</v>
      </c>
      <c r="K6" s="253" t="s">
        <v>293</v>
      </c>
      <c r="L6" s="253" t="s">
        <v>2115</v>
      </c>
      <c r="M6" s="253" t="s">
        <v>294</v>
      </c>
      <c r="N6" s="253" t="s">
        <v>295</v>
      </c>
      <c r="O6" s="253" t="s">
        <v>296</v>
      </c>
      <c r="P6" s="253" t="s">
        <v>2116</v>
      </c>
      <c r="Q6" s="253" t="s">
        <v>297</v>
      </c>
      <c r="R6" s="253" t="s">
        <v>298</v>
      </c>
      <c r="S6" s="253" t="s">
        <v>299</v>
      </c>
      <c r="T6" s="251" t="s">
        <v>324</v>
      </c>
      <c r="U6" s="253" t="s">
        <v>292</v>
      </c>
      <c r="V6" s="253" t="s">
        <v>293</v>
      </c>
      <c r="W6" s="253" t="s">
        <v>2115</v>
      </c>
      <c r="X6" s="253" t="s">
        <v>294</v>
      </c>
      <c r="Y6" s="253" t="s">
        <v>295</v>
      </c>
      <c r="Z6" s="253" t="s">
        <v>296</v>
      </c>
      <c r="AA6" s="253" t="s">
        <v>2116</v>
      </c>
      <c r="AB6" s="253" t="s">
        <v>297</v>
      </c>
      <c r="AC6" s="253" t="s">
        <v>298</v>
      </c>
      <c r="AD6" s="253" t="s">
        <v>299</v>
      </c>
      <c r="AE6" s="251" t="s">
        <v>325</v>
      </c>
      <c r="AF6" s="253" t="s">
        <v>292</v>
      </c>
      <c r="AG6" s="253" t="s">
        <v>293</v>
      </c>
      <c r="AH6" s="253" t="s">
        <v>2115</v>
      </c>
      <c r="AI6" s="253" t="s">
        <v>294</v>
      </c>
      <c r="AJ6" s="253" t="s">
        <v>295</v>
      </c>
      <c r="AK6" s="253" t="s">
        <v>296</v>
      </c>
      <c r="AL6" s="253" t="s">
        <v>2116</v>
      </c>
      <c r="AM6" s="253" t="s">
        <v>297</v>
      </c>
      <c r="AN6" s="253" t="s">
        <v>298</v>
      </c>
      <c r="AO6" s="253" t="s">
        <v>299</v>
      </c>
      <c r="AP6" s="251" t="s">
        <v>326</v>
      </c>
      <c r="AQ6" s="253" t="s">
        <v>292</v>
      </c>
      <c r="AR6" s="253" t="s">
        <v>293</v>
      </c>
      <c r="AS6" s="253" t="s">
        <v>2115</v>
      </c>
      <c r="AT6" s="253" t="s">
        <v>294</v>
      </c>
      <c r="AU6" s="253" t="s">
        <v>295</v>
      </c>
      <c r="AV6" s="253" t="s">
        <v>296</v>
      </c>
      <c r="AW6" s="253" t="s">
        <v>2116</v>
      </c>
      <c r="AX6" s="253" t="s">
        <v>297</v>
      </c>
      <c r="AY6" s="253" t="s">
        <v>298</v>
      </c>
      <c r="AZ6" s="254" t="s">
        <v>299</v>
      </c>
    </row>
    <row r="7" spans="1:52" s="23" customFormat="1" ht="13.5" thickTop="1">
      <c r="B7" s="818"/>
      <c r="C7" s="819"/>
      <c r="D7" s="442" t="s">
        <v>16</v>
      </c>
      <c r="E7" s="443" t="s">
        <v>16</v>
      </c>
      <c r="F7" s="444" t="s">
        <v>17</v>
      </c>
      <c r="G7" s="551">
        <v>139878777</v>
      </c>
      <c r="H7" s="820">
        <v>2.4240003185043574E-2</v>
      </c>
      <c r="I7" s="575">
        <v>143269439</v>
      </c>
      <c r="J7" s="821">
        <v>378981347.60848862</v>
      </c>
      <c r="K7" s="821">
        <v>82954.628316232222</v>
      </c>
      <c r="L7" s="821">
        <v>899651.34878992802</v>
      </c>
      <c r="M7" s="821">
        <v>86741.463713067802</v>
      </c>
      <c r="N7" s="821">
        <v>18761.943782404007</v>
      </c>
      <c r="O7" s="821">
        <v>2544647686.3094916</v>
      </c>
      <c r="P7" s="821">
        <v>14247021.395274637</v>
      </c>
      <c r="Q7" s="821">
        <v>429431.30143508036</v>
      </c>
      <c r="R7" s="821">
        <v>285829.82604210061</v>
      </c>
      <c r="S7" s="821">
        <v>285829.82604210061</v>
      </c>
      <c r="T7" s="575">
        <v>146729396</v>
      </c>
      <c r="U7" s="821">
        <v>388133747.15323359</v>
      </c>
      <c r="V7" s="821">
        <v>84957.982590069223</v>
      </c>
      <c r="W7" s="821">
        <v>921377.92886320467</v>
      </c>
      <c r="X7" s="821">
        <v>88836.270061738382</v>
      </c>
      <c r="Y7" s="821">
        <v>19215.044724749063</v>
      </c>
      <c r="Z7" s="821">
        <v>2606100927.9338655</v>
      </c>
      <c r="AA7" s="821">
        <v>14591086.961970517</v>
      </c>
      <c r="AB7" s="821">
        <v>439802.06736473751</v>
      </c>
      <c r="AC7" s="821">
        <v>292732.6163410173</v>
      </c>
      <c r="AD7" s="821">
        <v>292732.6163410173</v>
      </c>
      <c r="AE7" s="575">
        <v>150220088</v>
      </c>
      <c r="AF7" s="821">
        <v>397367448.99800903</v>
      </c>
      <c r="AG7" s="821">
        <v>86979.132995886961</v>
      </c>
      <c r="AH7" s="821">
        <v>943297.50979086023</v>
      </c>
      <c r="AI7" s="821">
        <v>90949.684926507136</v>
      </c>
      <c r="AJ7" s="821">
        <v>19672.170638750842</v>
      </c>
      <c r="AK7" s="821">
        <v>2668100069.0094123</v>
      </c>
      <c r="AL7" s="821">
        <v>14938208.920795796</v>
      </c>
      <c r="AM7" s="821">
        <v>450264.95854734461</v>
      </c>
      <c r="AN7" s="821">
        <v>299696.72528377012</v>
      </c>
      <c r="AO7" s="821">
        <v>299696.72528377012</v>
      </c>
      <c r="AP7" s="575">
        <v>153693176</v>
      </c>
      <c r="AQ7" s="821">
        <v>406554584.41884303</v>
      </c>
      <c r="AR7" s="821">
        <v>88990.090550751876</v>
      </c>
      <c r="AS7" s="821">
        <v>965106.548217225</v>
      </c>
      <c r="AT7" s="821">
        <v>93052.44164200798</v>
      </c>
      <c r="AU7" s="821">
        <v>20126.991223918762</v>
      </c>
      <c r="AV7" s="821">
        <v>2729786542.6049099</v>
      </c>
      <c r="AW7" s="821">
        <v>15283580.311044596</v>
      </c>
      <c r="AX7" s="821">
        <v>460675.08438895922</v>
      </c>
      <c r="AY7" s="821">
        <v>306625.71357233089</v>
      </c>
      <c r="AZ7" s="821">
        <v>306625.71357233089</v>
      </c>
    </row>
    <row r="8" spans="1:52" s="23" customFormat="1">
      <c r="B8" s="818"/>
      <c r="C8" s="819"/>
      <c r="D8" s="442" t="s">
        <v>21</v>
      </c>
      <c r="E8" s="443" t="s">
        <v>21</v>
      </c>
      <c r="F8" s="444" t="s">
        <v>17</v>
      </c>
      <c r="G8" s="551">
        <v>59212637</v>
      </c>
      <c r="H8" s="820">
        <v>2.423999458088651E-2</v>
      </c>
      <c r="I8" s="575">
        <v>60647951</v>
      </c>
      <c r="J8" s="821">
        <v>156992493.26699641</v>
      </c>
      <c r="K8" s="821">
        <v>38222.516794718766</v>
      </c>
      <c r="L8" s="821">
        <v>0</v>
      </c>
      <c r="M8" s="821">
        <v>27474.211219372992</v>
      </c>
      <c r="N8" s="821">
        <v>0</v>
      </c>
      <c r="O8" s="821">
        <v>1103220173.6988475</v>
      </c>
      <c r="P8" s="821">
        <v>0</v>
      </c>
      <c r="Q8" s="821">
        <v>199704.65958559152</v>
      </c>
      <c r="R8" s="821">
        <v>0</v>
      </c>
      <c r="S8" s="821">
        <v>0</v>
      </c>
      <c r="T8" s="575">
        <v>62112599</v>
      </c>
      <c r="U8" s="821">
        <v>160783861.97939435</v>
      </c>
      <c r="V8" s="821">
        <v>39145.590575311217</v>
      </c>
      <c r="W8" s="821">
        <v>0</v>
      </c>
      <c r="X8" s="821">
        <v>28137.713420320848</v>
      </c>
      <c r="Y8" s="821">
        <v>0</v>
      </c>
      <c r="Z8" s="821">
        <v>1129862940.8936746</v>
      </c>
      <c r="AA8" s="821">
        <v>0</v>
      </c>
      <c r="AB8" s="821">
        <v>204527.52711458353</v>
      </c>
      <c r="AC8" s="821">
        <v>0</v>
      </c>
      <c r="AD8" s="821">
        <v>0</v>
      </c>
      <c r="AE8" s="575">
        <v>63590258</v>
      </c>
      <c r="AF8" s="821">
        <v>164608910.05588412</v>
      </c>
      <c r="AG8" s="821">
        <v>40076.864175097871</v>
      </c>
      <c r="AH8" s="821">
        <v>0</v>
      </c>
      <c r="AI8" s="821">
        <v>28807.10962259028</v>
      </c>
      <c r="AJ8" s="821">
        <v>0</v>
      </c>
      <c r="AK8" s="821">
        <v>1156742380.2575352</v>
      </c>
      <c r="AL8" s="821">
        <v>0</v>
      </c>
      <c r="AM8" s="821">
        <v>209393.23698463946</v>
      </c>
      <c r="AN8" s="821">
        <v>0</v>
      </c>
      <c r="AO8" s="821">
        <v>0</v>
      </c>
      <c r="AP8" s="575">
        <v>65060465</v>
      </c>
      <c r="AQ8" s="821">
        <v>168414668.05637616</v>
      </c>
      <c r="AR8" s="821">
        <v>41003.441274826138</v>
      </c>
      <c r="AS8" s="821">
        <v>0</v>
      </c>
      <c r="AT8" s="821">
        <v>29473.129997064567</v>
      </c>
      <c r="AU8" s="821">
        <v>0</v>
      </c>
      <c r="AV8" s="821">
        <v>1183486264.0890894</v>
      </c>
      <c r="AW8" s="821">
        <v>0</v>
      </c>
      <c r="AX8" s="821">
        <v>214234.40862372433</v>
      </c>
      <c r="AY8" s="821">
        <v>0</v>
      </c>
      <c r="AZ8" s="821">
        <v>0</v>
      </c>
    </row>
    <row r="9" spans="1:52" s="23" customFormat="1">
      <c r="B9" s="240"/>
      <c r="C9" s="206"/>
      <c r="D9" s="445" t="s">
        <v>24</v>
      </c>
      <c r="E9" s="443" t="s">
        <v>24</v>
      </c>
      <c r="F9" s="444" t="s">
        <v>17</v>
      </c>
      <c r="G9" s="551">
        <v>23656035</v>
      </c>
      <c r="H9" s="820">
        <v>2.4239987808607824E-2</v>
      </c>
      <c r="I9" s="575">
        <v>24229457</v>
      </c>
      <c r="J9" s="821">
        <v>71130806.393548161</v>
      </c>
      <c r="K9" s="821">
        <v>16047.744043553985</v>
      </c>
      <c r="L9" s="821">
        <v>0</v>
      </c>
      <c r="M9" s="821">
        <v>11814.826941968349</v>
      </c>
      <c r="N9" s="821">
        <v>0</v>
      </c>
      <c r="O9" s="821">
        <v>704927834.08768678</v>
      </c>
      <c r="P9" s="821">
        <v>0</v>
      </c>
      <c r="Q9" s="821">
        <v>122339.84662066982</v>
      </c>
      <c r="R9" s="821">
        <v>0</v>
      </c>
      <c r="S9" s="821">
        <v>0</v>
      </c>
      <c r="T9" s="575">
        <v>24814598</v>
      </c>
      <c r="U9" s="821">
        <v>72848615.367952347</v>
      </c>
      <c r="V9" s="821">
        <v>16435.297062205813</v>
      </c>
      <c r="W9" s="821">
        <v>0</v>
      </c>
      <c r="X9" s="821">
        <v>12100.155012616884</v>
      </c>
      <c r="Y9" s="821">
        <v>0</v>
      </c>
      <c r="Z9" s="821">
        <v>721951841.28090429</v>
      </c>
      <c r="AA9" s="821">
        <v>0</v>
      </c>
      <c r="AB9" s="821">
        <v>125294.35391655899</v>
      </c>
      <c r="AC9" s="821">
        <v>0</v>
      </c>
      <c r="AD9" s="821">
        <v>0</v>
      </c>
      <c r="AE9" s="575">
        <v>25404937</v>
      </c>
      <c r="AF9" s="821">
        <v>74581683.927555934</v>
      </c>
      <c r="AG9" s="821">
        <v>16826.292779315689</v>
      </c>
      <c r="AH9" s="821">
        <v>0</v>
      </c>
      <c r="AI9" s="821">
        <v>12388.01770036704</v>
      </c>
      <c r="AJ9" s="821">
        <v>0</v>
      </c>
      <c r="AK9" s="821">
        <v>739127075.58497703</v>
      </c>
      <c r="AL9" s="821">
        <v>0</v>
      </c>
      <c r="AM9" s="821">
        <v>128275.10659623392</v>
      </c>
      <c r="AN9" s="821">
        <v>0</v>
      </c>
      <c r="AO9" s="821">
        <v>0</v>
      </c>
      <c r="AP9" s="575">
        <v>25992299</v>
      </c>
      <c r="AQ9" s="821">
        <v>76306012.459961027</v>
      </c>
      <c r="AR9" s="821">
        <v>17215.316668373467</v>
      </c>
      <c r="AS9" s="821">
        <v>0</v>
      </c>
      <c r="AT9" s="821">
        <v>12674.428669599525</v>
      </c>
      <c r="AU9" s="821">
        <v>0</v>
      </c>
      <c r="AV9" s="821">
        <v>756215693.57250178</v>
      </c>
      <c r="AW9" s="821">
        <v>0</v>
      </c>
      <c r="AX9" s="821">
        <v>131240.82706073884</v>
      </c>
      <c r="AY9" s="821">
        <v>0</v>
      </c>
      <c r="AZ9" s="821">
        <v>0</v>
      </c>
    </row>
    <row r="10" spans="1:52" s="23" customFormat="1">
      <c r="B10" s="240"/>
      <c r="C10" s="206"/>
      <c r="D10" s="446" t="s">
        <v>26</v>
      </c>
      <c r="E10" s="443" t="s">
        <v>26</v>
      </c>
      <c r="F10" s="444" t="s">
        <v>17</v>
      </c>
      <c r="G10" s="551">
        <v>11389126</v>
      </c>
      <c r="H10" s="820">
        <v>2.4239963628464554E-2</v>
      </c>
      <c r="I10" s="575">
        <v>11665198</v>
      </c>
      <c r="J10" s="821">
        <v>32070819.859783489</v>
      </c>
      <c r="K10" s="821">
        <v>7792.4715970706102</v>
      </c>
      <c r="L10" s="821">
        <v>0</v>
      </c>
      <c r="M10" s="821">
        <v>5596.3580655322185</v>
      </c>
      <c r="N10" s="821">
        <v>0</v>
      </c>
      <c r="O10" s="821">
        <v>327584791.07993364</v>
      </c>
      <c r="P10" s="821">
        <v>0</v>
      </c>
      <c r="Q10" s="821">
        <v>59247.798449739152</v>
      </c>
      <c r="R10" s="821">
        <v>0</v>
      </c>
      <c r="S10" s="821">
        <v>0</v>
      </c>
      <c r="T10" s="575">
        <v>11946913</v>
      </c>
      <c r="U10" s="821">
        <v>32845330.159397256</v>
      </c>
      <c r="V10" s="821">
        <v>7980.659786139865</v>
      </c>
      <c r="W10" s="821">
        <v>0</v>
      </c>
      <c r="X10" s="821">
        <v>5731.5101128148208</v>
      </c>
      <c r="Y10" s="821">
        <v>0</v>
      </c>
      <c r="Z10" s="821">
        <v>335495963.78451401</v>
      </c>
      <c r="AA10" s="821">
        <v>0</v>
      </c>
      <c r="AB10" s="821">
        <v>60678.632782300345</v>
      </c>
      <c r="AC10" s="821">
        <v>0</v>
      </c>
      <c r="AD10" s="821">
        <v>0</v>
      </c>
      <c r="AE10" s="575">
        <v>12231130</v>
      </c>
      <c r="AF10" s="821">
        <v>33626720.563889317</v>
      </c>
      <c r="AG10" s="821">
        <v>8170.5196824521327</v>
      </c>
      <c r="AH10" s="821">
        <v>0</v>
      </c>
      <c r="AI10" s="821">
        <v>5867.862738398685</v>
      </c>
      <c r="AJ10" s="821">
        <v>0</v>
      </c>
      <c r="AK10" s="821">
        <v>343477412.76294762</v>
      </c>
      <c r="AL10" s="821">
        <v>0</v>
      </c>
      <c r="AM10" s="821">
        <v>62122.177456191268</v>
      </c>
      <c r="AN10" s="821">
        <v>0</v>
      </c>
      <c r="AO10" s="821">
        <v>0</v>
      </c>
      <c r="AP10" s="575">
        <v>12513914</v>
      </c>
      <c r="AQ10" s="821">
        <v>34404170.343326442</v>
      </c>
      <c r="AR10" s="821">
        <v>8359.4220975104254</v>
      </c>
      <c r="AS10" s="821">
        <v>0</v>
      </c>
      <c r="AT10" s="821">
        <v>6003.5277249104629</v>
      </c>
      <c r="AU10" s="821">
        <v>0</v>
      </c>
      <c r="AV10" s="821">
        <v>351418610.546027</v>
      </c>
      <c r="AW10" s="821">
        <v>0</v>
      </c>
      <c r="AX10" s="821">
        <v>63558.44219897841</v>
      </c>
      <c r="AY10" s="821">
        <v>0</v>
      </c>
      <c r="AZ10" s="821">
        <v>0</v>
      </c>
    </row>
    <row r="11" spans="1:52" s="23" customFormat="1">
      <c r="B11" s="240"/>
      <c r="C11" s="206"/>
      <c r="D11" s="446" t="s">
        <v>28</v>
      </c>
      <c r="E11" s="443" t="s">
        <v>28</v>
      </c>
      <c r="F11" s="444" t="s">
        <v>17</v>
      </c>
      <c r="G11" s="551">
        <v>0</v>
      </c>
      <c r="H11" s="820" t="s">
        <v>673</v>
      </c>
      <c r="I11" s="575">
        <v>0</v>
      </c>
      <c r="J11" s="821">
        <v>0</v>
      </c>
      <c r="K11" s="821">
        <v>0</v>
      </c>
      <c r="L11" s="821">
        <v>0</v>
      </c>
      <c r="M11" s="821">
        <v>0</v>
      </c>
      <c r="N11" s="821">
        <v>0</v>
      </c>
      <c r="O11" s="821">
        <v>0</v>
      </c>
      <c r="P11" s="821">
        <v>0</v>
      </c>
      <c r="Q11" s="821">
        <v>0</v>
      </c>
      <c r="R11" s="821">
        <v>0</v>
      </c>
      <c r="S11" s="821">
        <v>0</v>
      </c>
      <c r="T11" s="575">
        <v>0</v>
      </c>
      <c r="U11" s="821">
        <v>0</v>
      </c>
      <c r="V11" s="821">
        <v>0</v>
      </c>
      <c r="W11" s="821">
        <v>0</v>
      </c>
      <c r="X11" s="821">
        <v>0</v>
      </c>
      <c r="Y11" s="821">
        <v>0</v>
      </c>
      <c r="Z11" s="821">
        <v>0</v>
      </c>
      <c r="AA11" s="821">
        <v>0</v>
      </c>
      <c r="AB11" s="821">
        <v>0</v>
      </c>
      <c r="AC11" s="821">
        <v>0</v>
      </c>
      <c r="AD11" s="821">
        <v>0</v>
      </c>
      <c r="AE11" s="575">
        <v>0</v>
      </c>
      <c r="AF11" s="821">
        <v>0</v>
      </c>
      <c r="AG11" s="821">
        <v>0</v>
      </c>
      <c r="AH11" s="821">
        <v>0</v>
      </c>
      <c r="AI11" s="821">
        <v>0</v>
      </c>
      <c r="AJ11" s="821">
        <v>0</v>
      </c>
      <c r="AK11" s="821">
        <v>0</v>
      </c>
      <c r="AL11" s="821">
        <v>0</v>
      </c>
      <c r="AM11" s="821">
        <v>0</v>
      </c>
      <c r="AN11" s="821">
        <v>0</v>
      </c>
      <c r="AO11" s="821">
        <v>0</v>
      </c>
      <c r="AP11" s="575">
        <v>0</v>
      </c>
      <c r="AQ11" s="821">
        <v>0</v>
      </c>
      <c r="AR11" s="821">
        <v>0</v>
      </c>
      <c r="AS11" s="821">
        <v>0</v>
      </c>
      <c r="AT11" s="821">
        <v>0</v>
      </c>
      <c r="AU11" s="821">
        <v>0</v>
      </c>
      <c r="AV11" s="821">
        <v>0</v>
      </c>
      <c r="AW11" s="821">
        <v>0</v>
      </c>
      <c r="AX11" s="821">
        <v>0</v>
      </c>
      <c r="AY11" s="821">
        <v>0</v>
      </c>
      <c r="AZ11" s="821">
        <v>0</v>
      </c>
    </row>
    <row r="12" spans="1:52" s="23" customFormat="1">
      <c r="B12" s="240"/>
      <c r="C12" s="206"/>
      <c r="D12" s="446" t="s">
        <v>29</v>
      </c>
      <c r="E12" s="443" t="s">
        <v>29</v>
      </c>
      <c r="F12" s="444" t="s">
        <v>17</v>
      </c>
      <c r="G12" s="551">
        <v>19542947</v>
      </c>
      <c r="H12" s="820">
        <v>2.4239998194745142E-2</v>
      </c>
      <c r="I12" s="575">
        <v>20016668</v>
      </c>
      <c r="J12" s="821">
        <v>46435939.038621686</v>
      </c>
      <c r="K12" s="821">
        <v>12167.180627421063</v>
      </c>
      <c r="L12" s="821">
        <v>0</v>
      </c>
      <c r="M12" s="821">
        <v>6182.069309992743</v>
      </c>
      <c r="N12" s="821">
        <v>0</v>
      </c>
      <c r="O12" s="821">
        <v>668995179.72035837</v>
      </c>
      <c r="P12" s="821">
        <v>0</v>
      </c>
      <c r="Q12" s="821">
        <v>91752.106746764548</v>
      </c>
      <c r="R12" s="821">
        <v>0</v>
      </c>
      <c r="S12" s="821">
        <v>0</v>
      </c>
      <c r="T12" s="575">
        <v>20500071</v>
      </c>
      <c r="U12" s="821">
        <v>47557366.966404393</v>
      </c>
      <c r="V12" s="821">
        <v>12461.01803957328</v>
      </c>
      <c r="W12" s="821">
        <v>0</v>
      </c>
      <c r="X12" s="821">
        <v>6331.3662838290675</v>
      </c>
      <c r="Y12" s="821">
        <v>0</v>
      </c>
      <c r="Z12" s="821">
        <v>685151413.31060493</v>
      </c>
      <c r="AA12" s="821">
        <v>0</v>
      </c>
      <c r="AB12" s="821">
        <v>93967.920124698896</v>
      </c>
      <c r="AC12" s="821">
        <v>0</v>
      </c>
      <c r="AD12" s="821">
        <v>0</v>
      </c>
      <c r="AE12" s="575">
        <v>20987768</v>
      </c>
      <c r="AF12" s="821">
        <v>48688756.726535156</v>
      </c>
      <c r="AG12" s="821">
        <v>12757.465658734729</v>
      </c>
      <c r="AH12" s="821">
        <v>0</v>
      </c>
      <c r="AI12" s="821">
        <v>6481.989487721361</v>
      </c>
      <c r="AJ12" s="821">
        <v>0</v>
      </c>
      <c r="AK12" s="821">
        <v>701451165.43326426</v>
      </c>
      <c r="AL12" s="821">
        <v>0</v>
      </c>
      <c r="AM12" s="821">
        <v>96203.416944465484</v>
      </c>
      <c r="AN12" s="821">
        <v>0</v>
      </c>
      <c r="AO12" s="821">
        <v>0</v>
      </c>
      <c r="AP12" s="575">
        <v>21473005</v>
      </c>
      <c r="AQ12" s="821">
        <v>49814440.782052651</v>
      </c>
      <c r="AR12" s="821">
        <v>13052.418264764676</v>
      </c>
      <c r="AS12" s="821">
        <v>0</v>
      </c>
      <c r="AT12" s="821">
        <v>6631.8530846774793</v>
      </c>
      <c r="AU12" s="821">
        <v>0</v>
      </c>
      <c r="AV12" s="821">
        <v>717668716.37808132</v>
      </c>
      <c r="AW12" s="821">
        <v>0</v>
      </c>
      <c r="AX12" s="821">
        <v>98427.639944221533</v>
      </c>
      <c r="AY12" s="821">
        <v>0</v>
      </c>
      <c r="AZ12" s="821">
        <v>0</v>
      </c>
    </row>
    <row r="13" spans="1:52" s="23" customFormat="1">
      <c r="B13" s="240"/>
      <c r="C13" s="206"/>
      <c r="D13" s="446" t="s">
        <v>31</v>
      </c>
      <c r="E13" s="443" t="s">
        <v>31</v>
      </c>
      <c r="F13" s="444" t="s">
        <v>17</v>
      </c>
      <c r="G13" s="551">
        <v>0</v>
      </c>
      <c r="H13" s="820" t="s">
        <v>673</v>
      </c>
      <c r="I13" s="575">
        <v>0</v>
      </c>
      <c r="J13" s="821">
        <v>0</v>
      </c>
      <c r="K13" s="821">
        <v>0</v>
      </c>
      <c r="L13" s="821">
        <v>0</v>
      </c>
      <c r="M13" s="821">
        <v>0</v>
      </c>
      <c r="N13" s="821">
        <v>0</v>
      </c>
      <c r="O13" s="821">
        <v>0</v>
      </c>
      <c r="P13" s="821">
        <v>0</v>
      </c>
      <c r="Q13" s="821">
        <v>0</v>
      </c>
      <c r="R13" s="821">
        <v>0</v>
      </c>
      <c r="S13" s="821">
        <v>0</v>
      </c>
      <c r="T13" s="575">
        <v>0</v>
      </c>
      <c r="U13" s="821">
        <v>0</v>
      </c>
      <c r="V13" s="821">
        <v>0</v>
      </c>
      <c r="W13" s="821">
        <v>0</v>
      </c>
      <c r="X13" s="821">
        <v>0</v>
      </c>
      <c r="Y13" s="821">
        <v>0</v>
      </c>
      <c r="Z13" s="821">
        <v>0</v>
      </c>
      <c r="AA13" s="821">
        <v>0</v>
      </c>
      <c r="AB13" s="821">
        <v>0</v>
      </c>
      <c r="AC13" s="821">
        <v>0</v>
      </c>
      <c r="AD13" s="821">
        <v>0</v>
      </c>
      <c r="AE13" s="575">
        <v>0</v>
      </c>
      <c r="AF13" s="821">
        <v>0</v>
      </c>
      <c r="AG13" s="821">
        <v>0</v>
      </c>
      <c r="AH13" s="821">
        <v>0</v>
      </c>
      <c r="AI13" s="821">
        <v>0</v>
      </c>
      <c r="AJ13" s="821">
        <v>0</v>
      </c>
      <c r="AK13" s="821">
        <v>0</v>
      </c>
      <c r="AL13" s="821">
        <v>0</v>
      </c>
      <c r="AM13" s="821">
        <v>0</v>
      </c>
      <c r="AN13" s="821">
        <v>0</v>
      </c>
      <c r="AO13" s="821">
        <v>0</v>
      </c>
      <c r="AP13" s="575">
        <v>0</v>
      </c>
      <c r="AQ13" s="821">
        <v>0</v>
      </c>
      <c r="AR13" s="821">
        <v>0</v>
      </c>
      <c r="AS13" s="821">
        <v>0</v>
      </c>
      <c r="AT13" s="821">
        <v>0</v>
      </c>
      <c r="AU13" s="821">
        <v>0</v>
      </c>
      <c r="AV13" s="821">
        <v>0</v>
      </c>
      <c r="AW13" s="821">
        <v>0</v>
      </c>
      <c r="AX13" s="821">
        <v>0</v>
      </c>
      <c r="AY13" s="821">
        <v>0</v>
      </c>
      <c r="AZ13" s="821">
        <v>0</v>
      </c>
    </row>
    <row r="14" spans="1:52" s="23" customFormat="1">
      <c r="B14" s="240"/>
      <c r="C14" s="206"/>
      <c r="D14" s="446" t="s">
        <v>33</v>
      </c>
      <c r="E14" s="443" t="s">
        <v>33</v>
      </c>
      <c r="F14" s="444" t="s">
        <v>17</v>
      </c>
      <c r="G14" s="551">
        <v>0</v>
      </c>
      <c r="H14" s="820" t="s">
        <v>673</v>
      </c>
      <c r="I14" s="575">
        <v>0</v>
      </c>
      <c r="J14" s="821">
        <v>0</v>
      </c>
      <c r="K14" s="821">
        <v>0</v>
      </c>
      <c r="L14" s="821">
        <v>0</v>
      </c>
      <c r="M14" s="821">
        <v>0</v>
      </c>
      <c r="N14" s="821">
        <v>0</v>
      </c>
      <c r="O14" s="821">
        <v>0</v>
      </c>
      <c r="P14" s="821">
        <v>0</v>
      </c>
      <c r="Q14" s="821">
        <v>0</v>
      </c>
      <c r="R14" s="821">
        <v>0</v>
      </c>
      <c r="S14" s="821">
        <v>0</v>
      </c>
      <c r="T14" s="575">
        <v>0</v>
      </c>
      <c r="U14" s="821">
        <v>0</v>
      </c>
      <c r="V14" s="821">
        <v>0</v>
      </c>
      <c r="W14" s="821">
        <v>0</v>
      </c>
      <c r="X14" s="821">
        <v>0</v>
      </c>
      <c r="Y14" s="821">
        <v>0</v>
      </c>
      <c r="Z14" s="821">
        <v>0</v>
      </c>
      <c r="AA14" s="821">
        <v>0</v>
      </c>
      <c r="AB14" s="821">
        <v>0</v>
      </c>
      <c r="AC14" s="821">
        <v>0</v>
      </c>
      <c r="AD14" s="821">
        <v>0</v>
      </c>
      <c r="AE14" s="575">
        <v>0</v>
      </c>
      <c r="AF14" s="821">
        <v>0</v>
      </c>
      <c r="AG14" s="821">
        <v>0</v>
      </c>
      <c r="AH14" s="821">
        <v>0</v>
      </c>
      <c r="AI14" s="821">
        <v>0</v>
      </c>
      <c r="AJ14" s="821">
        <v>0</v>
      </c>
      <c r="AK14" s="821">
        <v>0</v>
      </c>
      <c r="AL14" s="821">
        <v>0</v>
      </c>
      <c r="AM14" s="821">
        <v>0</v>
      </c>
      <c r="AN14" s="821">
        <v>0</v>
      </c>
      <c r="AO14" s="821">
        <v>0</v>
      </c>
      <c r="AP14" s="575">
        <v>0</v>
      </c>
      <c r="AQ14" s="821">
        <v>0</v>
      </c>
      <c r="AR14" s="821">
        <v>0</v>
      </c>
      <c r="AS14" s="821">
        <v>0</v>
      </c>
      <c r="AT14" s="821">
        <v>0</v>
      </c>
      <c r="AU14" s="821">
        <v>0</v>
      </c>
      <c r="AV14" s="821">
        <v>0</v>
      </c>
      <c r="AW14" s="821">
        <v>0</v>
      </c>
      <c r="AX14" s="821">
        <v>0</v>
      </c>
      <c r="AY14" s="821">
        <v>0</v>
      </c>
      <c r="AZ14" s="821">
        <v>0</v>
      </c>
    </row>
    <row r="15" spans="1:52" s="23" customFormat="1">
      <c r="B15" s="240"/>
      <c r="C15" s="206"/>
      <c r="D15" s="446" t="s">
        <v>35</v>
      </c>
      <c r="E15" s="443" t="s">
        <v>35</v>
      </c>
      <c r="F15" s="444" t="s">
        <v>17</v>
      </c>
      <c r="G15" s="551">
        <v>0</v>
      </c>
      <c r="H15" s="820" t="s">
        <v>673</v>
      </c>
      <c r="I15" s="575">
        <v>0</v>
      </c>
      <c r="J15" s="821">
        <v>0</v>
      </c>
      <c r="K15" s="821">
        <v>0</v>
      </c>
      <c r="L15" s="821">
        <v>0</v>
      </c>
      <c r="M15" s="821">
        <v>0</v>
      </c>
      <c r="N15" s="821">
        <v>0</v>
      </c>
      <c r="O15" s="821">
        <v>0</v>
      </c>
      <c r="P15" s="821">
        <v>0</v>
      </c>
      <c r="Q15" s="821">
        <v>0</v>
      </c>
      <c r="R15" s="821">
        <v>0</v>
      </c>
      <c r="S15" s="821">
        <v>0</v>
      </c>
      <c r="T15" s="575">
        <v>0</v>
      </c>
      <c r="U15" s="821">
        <v>0</v>
      </c>
      <c r="V15" s="821">
        <v>0</v>
      </c>
      <c r="W15" s="821">
        <v>0</v>
      </c>
      <c r="X15" s="821">
        <v>0</v>
      </c>
      <c r="Y15" s="821">
        <v>0</v>
      </c>
      <c r="Z15" s="821">
        <v>0</v>
      </c>
      <c r="AA15" s="821">
        <v>0</v>
      </c>
      <c r="AB15" s="821">
        <v>0</v>
      </c>
      <c r="AC15" s="821">
        <v>0</v>
      </c>
      <c r="AD15" s="821">
        <v>0</v>
      </c>
      <c r="AE15" s="575">
        <v>0</v>
      </c>
      <c r="AF15" s="821">
        <v>0</v>
      </c>
      <c r="AG15" s="821">
        <v>0</v>
      </c>
      <c r="AH15" s="821">
        <v>0</v>
      </c>
      <c r="AI15" s="821">
        <v>0</v>
      </c>
      <c r="AJ15" s="821">
        <v>0</v>
      </c>
      <c r="AK15" s="821">
        <v>0</v>
      </c>
      <c r="AL15" s="821">
        <v>0</v>
      </c>
      <c r="AM15" s="821">
        <v>0</v>
      </c>
      <c r="AN15" s="821">
        <v>0</v>
      </c>
      <c r="AO15" s="821">
        <v>0</v>
      </c>
      <c r="AP15" s="575">
        <v>0</v>
      </c>
      <c r="AQ15" s="821">
        <v>0</v>
      </c>
      <c r="AR15" s="821">
        <v>0</v>
      </c>
      <c r="AS15" s="821">
        <v>0</v>
      </c>
      <c r="AT15" s="821">
        <v>0</v>
      </c>
      <c r="AU15" s="821">
        <v>0</v>
      </c>
      <c r="AV15" s="821">
        <v>0</v>
      </c>
      <c r="AW15" s="821">
        <v>0</v>
      </c>
      <c r="AX15" s="821">
        <v>0</v>
      </c>
      <c r="AY15" s="821">
        <v>0</v>
      </c>
      <c r="AZ15" s="821">
        <v>0</v>
      </c>
    </row>
    <row r="16" spans="1:52" s="23" customFormat="1">
      <c r="B16" s="240"/>
      <c r="C16" s="206"/>
      <c r="D16" s="814"/>
      <c r="E16" s="802"/>
      <c r="F16" s="803"/>
      <c r="G16" s="804"/>
      <c r="H16" s="822"/>
      <c r="I16" s="823"/>
      <c r="J16" s="824"/>
      <c r="K16" s="824"/>
      <c r="L16" s="824"/>
      <c r="M16" s="824"/>
      <c r="N16" s="824"/>
      <c r="O16" s="824"/>
      <c r="P16" s="824"/>
      <c r="Q16" s="824"/>
      <c r="R16" s="824"/>
      <c r="S16" s="825"/>
      <c r="T16" s="823"/>
      <c r="U16" s="826"/>
      <c r="V16" s="826"/>
      <c r="W16" s="826"/>
      <c r="X16" s="826"/>
      <c r="Y16" s="826"/>
      <c r="Z16" s="826"/>
      <c r="AA16" s="826"/>
      <c r="AB16" s="826"/>
      <c r="AC16" s="826"/>
      <c r="AD16" s="827"/>
      <c r="AE16" s="823"/>
      <c r="AF16" s="826"/>
      <c r="AG16" s="826"/>
      <c r="AH16" s="826"/>
      <c r="AI16" s="826"/>
      <c r="AJ16" s="826"/>
      <c r="AK16" s="826"/>
      <c r="AL16" s="826"/>
      <c r="AM16" s="826"/>
      <c r="AN16" s="826"/>
      <c r="AO16" s="827"/>
      <c r="AP16" s="823"/>
      <c r="AQ16" s="826"/>
      <c r="AR16" s="826"/>
      <c r="AS16" s="826"/>
      <c r="AT16" s="826"/>
      <c r="AU16" s="826"/>
      <c r="AV16" s="826"/>
      <c r="AW16" s="826"/>
      <c r="AX16" s="826"/>
      <c r="AY16" s="826"/>
      <c r="AZ16" s="827"/>
    </row>
    <row r="17" spans="2:52" s="23" customFormat="1">
      <c r="B17" s="240"/>
      <c r="C17" s="206"/>
      <c r="D17" s="446" t="s">
        <v>16</v>
      </c>
      <c r="E17" s="443" t="s">
        <v>16</v>
      </c>
      <c r="F17" s="444" t="s">
        <v>22</v>
      </c>
      <c r="G17" s="551">
        <v>16782256</v>
      </c>
      <c r="H17" s="820">
        <v>2.4240006826257446E-2</v>
      </c>
      <c r="I17" s="575">
        <v>17189058</v>
      </c>
      <c r="J17" s="821">
        <v>16610191.596189527</v>
      </c>
      <c r="K17" s="821">
        <v>2560.5857954934277</v>
      </c>
      <c r="L17" s="821">
        <v>183733.12575238335</v>
      </c>
      <c r="M17" s="821">
        <v>464.00284137054172</v>
      </c>
      <c r="N17" s="821">
        <v>2220.1395730912891</v>
      </c>
      <c r="O17" s="821">
        <v>234549034.56198367</v>
      </c>
      <c r="P17" s="821">
        <v>3307196.2635428985</v>
      </c>
      <c r="Q17" s="821">
        <v>7476.5172119750032</v>
      </c>
      <c r="R17" s="821">
        <v>34757.475086774713</v>
      </c>
      <c r="S17" s="821">
        <v>34757.475086774713</v>
      </c>
      <c r="T17" s="575">
        <v>17604174</v>
      </c>
      <c r="U17" s="821">
        <v>17011327.723237503</v>
      </c>
      <c r="V17" s="821">
        <v>2622.4239424545935</v>
      </c>
      <c r="W17" s="821">
        <v>188170.28073930339</v>
      </c>
      <c r="X17" s="821">
        <v>475.20850998964028</v>
      </c>
      <c r="Y17" s="821">
        <v>2273.7559437814434</v>
      </c>
      <c r="Z17" s="821">
        <v>240213393.74665555</v>
      </c>
      <c r="AA17" s="821">
        <v>3387065.0533074592</v>
      </c>
      <c r="AB17" s="821">
        <v>7657.0751026441985</v>
      </c>
      <c r="AC17" s="821">
        <v>35596.868110120318</v>
      </c>
      <c r="AD17" s="821">
        <v>35596.868110120318</v>
      </c>
      <c r="AE17" s="575">
        <v>18022977</v>
      </c>
      <c r="AF17" s="821">
        <v>17416027.209773324</v>
      </c>
      <c r="AG17" s="821">
        <v>2684.8114080455885</v>
      </c>
      <c r="AH17" s="821">
        <v>192646.85171809141</v>
      </c>
      <c r="AI17" s="821">
        <v>486.51372044229379</v>
      </c>
      <c r="AJ17" s="821">
        <v>2327.8485976840038</v>
      </c>
      <c r="AK17" s="821">
        <v>245928070.38388848</v>
      </c>
      <c r="AL17" s="821">
        <v>3467643.3309256434</v>
      </c>
      <c r="AM17" s="821">
        <v>7839.2369193361037</v>
      </c>
      <c r="AN17" s="821">
        <v>36443.717602460078</v>
      </c>
      <c r="AO17" s="821">
        <v>36443.717602460078</v>
      </c>
      <c r="AP17" s="575">
        <v>18439668</v>
      </c>
      <c r="AQ17" s="821">
        <v>17818685.758863285</v>
      </c>
      <c r="AR17" s="821">
        <v>2746.8842477996027</v>
      </c>
      <c r="AS17" s="821">
        <v>197100.84692981368</v>
      </c>
      <c r="AT17" s="821">
        <v>497.76191765891963</v>
      </c>
      <c r="AU17" s="821">
        <v>2381.6684572624581</v>
      </c>
      <c r="AV17" s="821">
        <v>251613927.37116399</v>
      </c>
      <c r="AW17" s="821">
        <v>3547815.2447366444</v>
      </c>
      <c r="AX17" s="821">
        <v>8020.4800769111544</v>
      </c>
      <c r="AY17" s="821">
        <v>37286.296353428959</v>
      </c>
      <c r="AZ17" s="821">
        <v>37286.296353428959</v>
      </c>
    </row>
    <row r="18" spans="2:52" s="23" customFormat="1">
      <c r="B18" s="240"/>
      <c r="C18" s="206"/>
      <c r="D18" s="446" t="s">
        <v>21</v>
      </c>
      <c r="E18" s="443" t="s">
        <v>21</v>
      </c>
      <c r="F18" s="444" t="s">
        <v>22</v>
      </c>
      <c r="G18" s="551">
        <v>6581962</v>
      </c>
      <c r="H18" s="820">
        <v>2.4240036633453671E-2</v>
      </c>
      <c r="I18" s="575">
        <v>6741509</v>
      </c>
      <c r="J18" s="821">
        <v>2259287.9142712858</v>
      </c>
      <c r="K18" s="821">
        <v>502.83983280120054</v>
      </c>
      <c r="L18" s="821">
        <v>0</v>
      </c>
      <c r="M18" s="821">
        <v>290.12571641499903</v>
      </c>
      <c r="N18" s="821">
        <v>0</v>
      </c>
      <c r="O18" s="821">
        <v>27413144.960024323</v>
      </c>
      <c r="P18" s="821">
        <v>0</v>
      </c>
      <c r="Q18" s="821">
        <v>4028.5210244512618</v>
      </c>
      <c r="R18" s="821">
        <v>0</v>
      </c>
      <c r="S18" s="821">
        <v>0</v>
      </c>
      <c r="T18" s="575">
        <v>6904316</v>
      </c>
      <c r="U18" s="821">
        <v>2313849.7174009369</v>
      </c>
      <c r="V18" s="821">
        <v>514.98341476334951</v>
      </c>
      <c r="W18" s="821">
        <v>0</v>
      </c>
      <c r="X18" s="821">
        <v>297.13225246642122</v>
      </c>
      <c r="Y18" s="821">
        <v>0</v>
      </c>
      <c r="Z18" s="821">
        <v>28075172.410808906</v>
      </c>
      <c r="AA18" s="821">
        <v>0</v>
      </c>
      <c r="AB18" s="821">
        <v>4125.8098071917593</v>
      </c>
      <c r="AC18" s="821">
        <v>0</v>
      </c>
      <c r="AD18" s="821">
        <v>0</v>
      </c>
      <c r="AE18" s="575">
        <v>7068570</v>
      </c>
      <c r="AF18" s="821">
        <v>2368896.202177905</v>
      </c>
      <c r="AG18" s="821">
        <v>527.23487020056962</v>
      </c>
      <c r="AH18" s="821">
        <v>0</v>
      </c>
      <c r="AI18" s="821">
        <v>304.20102875259738</v>
      </c>
      <c r="AJ18" s="821">
        <v>0</v>
      </c>
      <c r="AK18" s="821">
        <v>28743080.76246205</v>
      </c>
      <c r="AL18" s="821">
        <v>0</v>
      </c>
      <c r="AM18" s="821">
        <v>4223.9628225048509</v>
      </c>
      <c r="AN18" s="821">
        <v>0</v>
      </c>
      <c r="AO18" s="821">
        <v>0</v>
      </c>
      <c r="AP18" s="575">
        <v>7231995</v>
      </c>
      <c r="AQ18" s="821">
        <v>2423665.0823722584</v>
      </c>
      <c r="AR18" s="821">
        <v>539.42454039960683</v>
      </c>
      <c r="AS18" s="821">
        <v>0</v>
      </c>
      <c r="AT18" s="821">
        <v>311.23415653735742</v>
      </c>
      <c r="AU18" s="821">
        <v>0</v>
      </c>
      <c r="AV18" s="821">
        <v>29407620.789690174</v>
      </c>
      <c r="AW18" s="821">
        <v>0</v>
      </c>
      <c r="AX18" s="821">
        <v>4321.6208429611634</v>
      </c>
      <c r="AY18" s="821">
        <v>0</v>
      </c>
      <c r="AZ18" s="821">
        <v>0</v>
      </c>
    </row>
    <row r="19" spans="2:52" s="23" customFormat="1">
      <c r="B19" s="240"/>
      <c r="C19" s="206"/>
      <c r="D19" s="445" t="s">
        <v>24</v>
      </c>
      <c r="E19" s="443" t="s">
        <v>24</v>
      </c>
      <c r="F19" s="444" t="s">
        <v>22</v>
      </c>
      <c r="G19" s="551">
        <v>4434795</v>
      </c>
      <c r="H19" s="820">
        <v>2.4239902859094952E-2</v>
      </c>
      <c r="I19" s="575">
        <v>4542294</v>
      </c>
      <c r="J19" s="821">
        <v>3197831.1950709233</v>
      </c>
      <c r="K19" s="821">
        <v>665.04941126928816</v>
      </c>
      <c r="L19" s="821">
        <v>355255.20218661794</v>
      </c>
      <c r="M19" s="821">
        <v>504.04114426749783</v>
      </c>
      <c r="N19" s="821">
        <v>2078.2429327917143</v>
      </c>
      <c r="O19" s="821">
        <v>47967467.926063843</v>
      </c>
      <c r="P19" s="821">
        <v>5328828.0327992626</v>
      </c>
      <c r="Q19" s="821">
        <v>8004.0216911001171</v>
      </c>
      <c r="R19" s="821">
        <v>31173.64399187571</v>
      </c>
      <c r="S19" s="821">
        <v>31173.64399187571</v>
      </c>
      <c r="T19" s="575">
        <v>4651990</v>
      </c>
      <c r="U19" s="821">
        <v>3275058.8184318859</v>
      </c>
      <c r="V19" s="821">
        <v>681.11035455144145</v>
      </c>
      <c r="W19" s="821">
        <v>363834.61531942472</v>
      </c>
      <c r="X19" s="821">
        <v>516.21373790155781</v>
      </c>
      <c r="Y19" s="821">
        <v>2128.4324996186342</v>
      </c>
      <c r="Z19" s="821">
        <v>49125882.276478283</v>
      </c>
      <c r="AA19" s="821">
        <v>5457519.2297913646</v>
      </c>
      <c r="AB19" s="821">
        <v>8197.3188149401849</v>
      </c>
      <c r="AC19" s="821">
        <v>31926.487494279503</v>
      </c>
      <c r="AD19" s="821">
        <v>31926.487494279503</v>
      </c>
      <c r="AE19" s="575">
        <v>4762661</v>
      </c>
      <c r="AF19" s="821">
        <v>3352972.4677223805</v>
      </c>
      <c r="AG19" s="821">
        <v>697.31396988622021</v>
      </c>
      <c r="AH19" s="821">
        <v>372490.2408178738</v>
      </c>
      <c r="AI19" s="821">
        <v>528.49446272623584</v>
      </c>
      <c r="AJ19" s="821">
        <v>2179.0679087845615</v>
      </c>
      <c r="AK19" s="821">
        <v>50294587.015835702</v>
      </c>
      <c r="AL19" s="821">
        <v>5587353.6122681014</v>
      </c>
      <c r="AM19" s="821">
        <v>8392.3330295476117</v>
      </c>
      <c r="AN19" s="821">
        <v>32686.018631768413</v>
      </c>
      <c r="AO19" s="821">
        <v>32686.018631768413</v>
      </c>
      <c r="AP19" s="575">
        <v>4872774</v>
      </c>
      <c r="AQ19" s="821">
        <v>3430493.1911761221</v>
      </c>
      <c r="AR19" s="821">
        <v>713.43586886998969</v>
      </c>
      <c r="AS19" s="821">
        <v>381102.21518558305</v>
      </c>
      <c r="AT19" s="821">
        <v>540.71325470446641</v>
      </c>
      <c r="AU19" s="821">
        <v>2229.4479588356608</v>
      </c>
      <c r="AV19" s="821">
        <v>51457397.867641829</v>
      </c>
      <c r="AW19" s="821">
        <v>5716533.2277837405</v>
      </c>
      <c r="AX19" s="821">
        <v>8586.3637691907534</v>
      </c>
      <c r="AY19" s="821">
        <v>33441.719382534902</v>
      </c>
      <c r="AZ19" s="821">
        <v>33441.719382534902</v>
      </c>
    </row>
    <row r="20" spans="2:52" s="23" customFormat="1">
      <c r="B20" s="240"/>
      <c r="C20" s="819"/>
      <c r="D20" s="442" t="s">
        <v>26</v>
      </c>
      <c r="E20" s="443" t="s">
        <v>26</v>
      </c>
      <c r="F20" s="444" t="s">
        <v>22</v>
      </c>
      <c r="G20" s="551">
        <v>2005449</v>
      </c>
      <c r="H20" s="820">
        <v>2.4239958233792033E-2</v>
      </c>
      <c r="I20" s="575">
        <v>2054061</v>
      </c>
      <c r="J20" s="821">
        <v>1582882.2564345687</v>
      </c>
      <c r="K20" s="821">
        <v>285.68027478210109</v>
      </c>
      <c r="L20" s="821">
        <v>63043.702145013332</v>
      </c>
      <c r="M20" s="821">
        <v>259.5005247370965</v>
      </c>
      <c r="N20" s="821">
        <v>368.80565754832855</v>
      </c>
      <c r="O20" s="821">
        <v>23743233.846518546</v>
      </c>
      <c r="P20" s="821">
        <v>945655.53217520169</v>
      </c>
      <c r="Q20" s="821">
        <v>4242.4444507328153</v>
      </c>
      <c r="R20" s="821">
        <v>5532.0848632249299</v>
      </c>
      <c r="S20" s="821">
        <v>5532.0848632249299</v>
      </c>
      <c r="T20" s="575">
        <v>2103667</v>
      </c>
      <c r="U20" s="821">
        <v>1621108.8629274634</v>
      </c>
      <c r="V20" s="821">
        <v>292.5794534180888</v>
      </c>
      <c r="W20" s="821">
        <v>64566.207551815394</v>
      </c>
      <c r="X20" s="821">
        <v>265.76746240949734</v>
      </c>
      <c r="Y20" s="821">
        <v>377.71231417812066</v>
      </c>
      <c r="Z20" s="821">
        <v>24316632.943911966</v>
      </c>
      <c r="AA20" s="821">
        <v>968493.11327723274</v>
      </c>
      <c r="AB20" s="821">
        <v>4344.8994842180127</v>
      </c>
      <c r="AC20" s="821">
        <v>5665.6847126718112</v>
      </c>
      <c r="AD20" s="821">
        <v>5665.6847126718112</v>
      </c>
      <c r="AE20" s="575">
        <v>2153713</v>
      </c>
      <c r="AF20" s="821">
        <v>1659675.0427765078</v>
      </c>
      <c r="AG20" s="821">
        <v>299.5399186149051</v>
      </c>
      <c r="AH20" s="821">
        <v>66102.237629473078</v>
      </c>
      <c r="AI20" s="821">
        <v>272.09007034021926</v>
      </c>
      <c r="AJ20" s="821">
        <v>386.69809013241814</v>
      </c>
      <c r="AK20" s="821">
        <v>24895125.641647629</v>
      </c>
      <c r="AL20" s="821">
        <v>991533.56444209814</v>
      </c>
      <c r="AM20" s="821">
        <v>4448.264642947559</v>
      </c>
      <c r="AN20" s="821">
        <v>5800.4713519862735</v>
      </c>
      <c r="AO20" s="821">
        <v>5800.4713519862735</v>
      </c>
      <c r="AP20" s="575">
        <v>2203507</v>
      </c>
      <c r="AQ20" s="821">
        <v>1698046.7297655006</v>
      </c>
      <c r="AR20" s="821">
        <v>306.46528153328171</v>
      </c>
      <c r="AS20" s="821">
        <v>67630.521363466498</v>
      </c>
      <c r="AT20" s="821">
        <v>278.38079276648511</v>
      </c>
      <c r="AU20" s="821">
        <v>395.63854997627965</v>
      </c>
      <c r="AV20" s="821">
        <v>25470700.946482524</v>
      </c>
      <c r="AW20" s="821">
        <v>1014457.8204519994</v>
      </c>
      <c r="AX20" s="821">
        <v>4551.108521492507</v>
      </c>
      <c r="AY20" s="821">
        <v>5934.5782496441961</v>
      </c>
      <c r="AZ20" s="821">
        <v>5934.5782496441961</v>
      </c>
    </row>
    <row r="21" spans="2:52" s="23" customFormat="1">
      <c r="B21" s="818"/>
      <c r="C21" s="819"/>
      <c r="D21" s="442" t="s">
        <v>28</v>
      </c>
      <c r="E21" s="443" t="s">
        <v>28</v>
      </c>
      <c r="F21" s="444" t="s">
        <v>22</v>
      </c>
      <c r="G21" s="551">
        <v>10270266</v>
      </c>
      <c r="H21" s="820">
        <v>2.4239975868200491E-2</v>
      </c>
      <c r="I21" s="575">
        <v>10519217</v>
      </c>
      <c r="J21" s="821">
        <v>0</v>
      </c>
      <c r="K21" s="821">
        <v>0</v>
      </c>
      <c r="L21" s="821">
        <v>0</v>
      </c>
      <c r="M21" s="821">
        <v>0</v>
      </c>
      <c r="N21" s="821">
        <v>0</v>
      </c>
      <c r="O21" s="821">
        <v>0</v>
      </c>
      <c r="P21" s="821">
        <v>0</v>
      </c>
      <c r="Q21" s="821">
        <v>0</v>
      </c>
      <c r="R21" s="821">
        <v>0</v>
      </c>
      <c r="S21" s="821">
        <v>0</v>
      </c>
      <c r="T21" s="575">
        <v>10773256</v>
      </c>
      <c r="U21" s="821">
        <v>0</v>
      </c>
      <c r="V21" s="821">
        <v>0</v>
      </c>
      <c r="W21" s="821">
        <v>0</v>
      </c>
      <c r="X21" s="821">
        <v>0</v>
      </c>
      <c r="Y21" s="821">
        <v>0</v>
      </c>
      <c r="Z21" s="821">
        <v>0</v>
      </c>
      <c r="AA21" s="821">
        <v>0</v>
      </c>
      <c r="AB21" s="821">
        <v>0</v>
      </c>
      <c r="AC21" s="821">
        <v>0</v>
      </c>
      <c r="AD21" s="821">
        <v>0</v>
      </c>
      <c r="AE21" s="575">
        <v>11029552</v>
      </c>
      <c r="AF21" s="821">
        <v>0</v>
      </c>
      <c r="AG21" s="821">
        <v>0</v>
      </c>
      <c r="AH21" s="821">
        <v>0</v>
      </c>
      <c r="AI21" s="821">
        <v>0</v>
      </c>
      <c r="AJ21" s="821">
        <v>0</v>
      </c>
      <c r="AK21" s="821">
        <v>0</v>
      </c>
      <c r="AL21" s="821">
        <v>0</v>
      </c>
      <c r="AM21" s="821">
        <v>0</v>
      </c>
      <c r="AN21" s="821">
        <v>0</v>
      </c>
      <c r="AO21" s="821">
        <v>0</v>
      </c>
      <c r="AP21" s="575">
        <v>11284555</v>
      </c>
      <c r="AQ21" s="821">
        <v>0</v>
      </c>
      <c r="AR21" s="821">
        <v>0</v>
      </c>
      <c r="AS21" s="821">
        <v>0</v>
      </c>
      <c r="AT21" s="821">
        <v>0</v>
      </c>
      <c r="AU21" s="821">
        <v>0</v>
      </c>
      <c r="AV21" s="821">
        <v>0</v>
      </c>
      <c r="AW21" s="821">
        <v>0</v>
      </c>
      <c r="AX21" s="821">
        <v>0</v>
      </c>
      <c r="AY21" s="821">
        <v>0</v>
      </c>
      <c r="AZ21" s="821">
        <v>0</v>
      </c>
    </row>
    <row r="22" spans="2:52" s="23" customFormat="1">
      <c r="B22" s="240"/>
      <c r="C22" s="206"/>
      <c r="D22" s="445" t="s">
        <v>29</v>
      </c>
      <c r="E22" s="443" t="s">
        <v>29</v>
      </c>
      <c r="F22" s="444" t="s">
        <v>22</v>
      </c>
      <c r="G22" s="551">
        <v>2776363</v>
      </c>
      <c r="H22" s="820">
        <v>2.423998590962349E-2</v>
      </c>
      <c r="I22" s="575">
        <v>2843662</v>
      </c>
      <c r="J22" s="821">
        <v>2457749.7966641583</v>
      </c>
      <c r="K22" s="821">
        <v>1004.9845951341498</v>
      </c>
      <c r="L22" s="821">
        <v>0</v>
      </c>
      <c r="M22" s="821">
        <v>392.27889556790444</v>
      </c>
      <c r="N22" s="821">
        <v>0</v>
      </c>
      <c r="O22" s="821">
        <v>36866246.949962385</v>
      </c>
      <c r="P22" s="821">
        <v>0</v>
      </c>
      <c r="Q22" s="821">
        <v>6270.3645776197036</v>
      </c>
      <c r="R22" s="821">
        <v>0</v>
      </c>
      <c r="S22" s="821">
        <v>0</v>
      </c>
      <c r="T22" s="575">
        <v>2912336</v>
      </c>
      <c r="U22" s="821">
        <v>2517104.4542535977</v>
      </c>
      <c r="V22" s="821">
        <v>1029.2549731066395</v>
      </c>
      <c r="W22" s="821">
        <v>0</v>
      </c>
      <c r="X22" s="821">
        <v>401.75243089586928</v>
      </c>
      <c r="Y22" s="821">
        <v>0</v>
      </c>
      <c r="Z22" s="821">
        <v>37756566.813803971</v>
      </c>
      <c r="AA22" s="821">
        <v>0</v>
      </c>
      <c r="AB22" s="821">
        <v>6421.7938821692187</v>
      </c>
      <c r="AC22" s="821">
        <v>0</v>
      </c>
      <c r="AD22" s="821">
        <v>0</v>
      </c>
      <c r="AE22" s="575">
        <v>2981620</v>
      </c>
      <c r="AF22" s="821">
        <v>2576986.3692202908</v>
      </c>
      <c r="AG22" s="821">
        <v>1053.7409489168465</v>
      </c>
      <c r="AH22" s="821">
        <v>0</v>
      </c>
      <c r="AI22" s="821">
        <v>411.31012122688202</v>
      </c>
      <c r="AJ22" s="821">
        <v>0</v>
      </c>
      <c r="AK22" s="821">
        <v>38654795.538304366</v>
      </c>
      <c r="AL22" s="821">
        <v>0</v>
      </c>
      <c r="AM22" s="821">
        <v>6574.5683586260238</v>
      </c>
      <c r="AN22" s="821">
        <v>0</v>
      </c>
      <c r="AO22" s="821">
        <v>0</v>
      </c>
      <c r="AP22" s="575">
        <v>3050555</v>
      </c>
      <c r="AQ22" s="821">
        <v>2636566.2940766639</v>
      </c>
      <c r="AR22" s="821">
        <v>1078.1034396558041</v>
      </c>
      <c r="AS22" s="821">
        <v>0</v>
      </c>
      <c r="AT22" s="821">
        <v>420.81961122964753</v>
      </c>
      <c r="AU22" s="821">
        <v>0</v>
      </c>
      <c r="AV22" s="821">
        <v>39548494.411149964</v>
      </c>
      <c r="AW22" s="821">
        <v>0</v>
      </c>
      <c r="AX22" s="821">
        <v>6726.5723790774573</v>
      </c>
      <c r="AY22" s="821">
        <v>0</v>
      </c>
      <c r="AZ22" s="821">
        <v>0</v>
      </c>
    </row>
    <row r="23" spans="2:52" s="23" customFormat="1">
      <c r="B23" s="240"/>
      <c r="C23" s="206"/>
      <c r="D23" s="445" t="s">
        <v>31</v>
      </c>
      <c r="E23" s="443" t="s">
        <v>31</v>
      </c>
      <c r="F23" s="444" t="s">
        <v>22</v>
      </c>
      <c r="G23" s="551">
        <v>11224358</v>
      </c>
      <c r="H23" s="820">
        <v>2.4239960984850983E-2</v>
      </c>
      <c r="I23" s="575">
        <v>11496436</v>
      </c>
      <c r="J23" s="821">
        <v>0</v>
      </c>
      <c r="K23" s="821">
        <v>0</v>
      </c>
      <c r="L23" s="821">
        <v>0</v>
      </c>
      <c r="M23" s="821">
        <v>0</v>
      </c>
      <c r="N23" s="821">
        <v>0</v>
      </c>
      <c r="O23" s="821">
        <v>0</v>
      </c>
      <c r="P23" s="821">
        <v>0</v>
      </c>
      <c r="Q23" s="821">
        <v>0</v>
      </c>
      <c r="R23" s="821">
        <v>0</v>
      </c>
      <c r="S23" s="821">
        <v>0</v>
      </c>
      <c r="T23" s="575">
        <v>11774075</v>
      </c>
      <c r="U23" s="821">
        <v>0</v>
      </c>
      <c r="V23" s="821">
        <v>0</v>
      </c>
      <c r="W23" s="821">
        <v>0</v>
      </c>
      <c r="X23" s="821">
        <v>0</v>
      </c>
      <c r="Y23" s="821">
        <v>0</v>
      </c>
      <c r="Z23" s="821">
        <v>0</v>
      </c>
      <c r="AA23" s="821">
        <v>0</v>
      </c>
      <c r="AB23" s="821">
        <v>0</v>
      </c>
      <c r="AC23" s="821">
        <v>0</v>
      </c>
      <c r="AD23" s="821">
        <v>0</v>
      </c>
      <c r="AE23" s="575">
        <v>12054180</v>
      </c>
      <c r="AF23" s="821">
        <v>0</v>
      </c>
      <c r="AG23" s="821">
        <v>0</v>
      </c>
      <c r="AH23" s="821">
        <v>0</v>
      </c>
      <c r="AI23" s="821">
        <v>0</v>
      </c>
      <c r="AJ23" s="821">
        <v>0</v>
      </c>
      <c r="AK23" s="821">
        <v>0</v>
      </c>
      <c r="AL23" s="821">
        <v>0</v>
      </c>
      <c r="AM23" s="821">
        <v>0</v>
      </c>
      <c r="AN23" s="821">
        <v>0</v>
      </c>
      <c r="AO23" s="821">
        <v>0</v>
      </c>
      <c r="AP23" s="575">
        <v>12332873</v>
      </c>
      <c r="AQ23" s="821">
        <v>0</v>
      </c>
      <c r="AR23" s="821">
        <v>0</v>
      </c>
      <c r="AS23" s="821">
        <v>0</v>
      </c>
      <c r="AT23" s="821">
        <v>0</v>
      </c>
      <c r="AU23" s="821">
        <v>0</v>
      </c>
      <c r="AV23" s="821">
        <v>0</v>
      </c>
      <c r="AW23" s="821">
        <v>0</v>
      </c>
      <c r="AX23" s="821">
        <v>0</v>
      </c>
      <c r="AY23" s="821">
        <v>0</v>
      </c>
      <c r="AZ23" s="821">
        <v>0</v>
      </c>
    </row>
    <row r="24" spans="2:52" s="23" customFormat="1">
      <c r="B24" s="240"/>
      <c r="C24" s="206"/>
      <c r="D24" s="445" t="s">
        <v>33</v>
      </c>
      <c r="E24" s="443" t="s">
        <v>33</v>
      </c>
      <c r="F24" s="444" t="s">
        <v>22</v>
      </c>
      <c r="G24" s="551">
        <v>3368510</v>
      </c>
      <c r="H24" s="820">
        <v>2.4240094285010286E-2</v>
      </c>
      <c r="I24" s="575">
        <v>3450163</v>
      </c>
      <c r="J24" s="821">
        <v>0</v>
      </c>
      <c r="K24" s="821">
        <v>0</v>
      </c>
      <c r="L24" s="821">
        <v>0</v>
      </c>
      <c r="M24" s="821">
        <v>0</v>
      </c>
      <c r="N24" s="821">
        <v>0</v>
      </c>
      <c r="O24" s="821">
        <v>0</v>
      </c>
      <c r="P24" s="821">
        <v>0</v>
      </c>
      <c r="Q24" s="821">
        <v>0</v>
      </c>
      <c r="R24" s="821">
        <v>0</v>
      </c>
      <c r="S24" s="821">
        <v>0</v>
      </c>
      <c r="T24" s="575">
        <v>3533484</v>
      </c>
      <c r="U24" s="821">
        <v>0</v>
      </c>
      <c r="V24" s="821">
        <v>0</v>
      </c>
      <c r="W24" s="821">
        <v>0</v>
      </c>
      <c r="X24" s="821">
        <v>0</v>
      </c>
      <c r="Y24" s="821">
        <v>0</v>
      </c>
      <c r="Z24" s="821">
        <v>0</v>
      </c>
      <c r="AA24" s="821">
        <v>0</v>
      </c>
      <c r="AB24" s="821">
        <v>0</v>
      </c>
      <c r="AC24" s="821">
        <v>0</v>
      </c>
      <c r="AD24" s="821">
        <v>0</v>
      </c>
      <c r="AE24" s="575">
        <v>3617546</v>
      </c>
      <c r="AF24" s="821">
        <v>0</v>
      </c>
      <c r="AG24" s="821">
        <v>0</v>
      </c>
      <c r="AH24" s="821">
        <v>0</v>
      </c>
      <c r="AI24" s="821">
        <v>0</v>
      </c>
      <c r="AJ24" s="821">
        <v>0</v>
      </c>
      <c r="AK24" s="821">
        <v>0</v>
      </c>
      <c r="AL24" s="821">
        <v>0</v>
      </c>
      <c r="AM24" s="821">
        <v>0</v>
      </c>
      <c r="AN24" s="821">
        <v>0</v>
      </c>
      <c r="AO24" s="821">
        <v>0</v>
      </c>
      <c r="AP24" s="575">
        <v>3701184</v>
      </c>
      <c r="AQ24" s="821">
        <v>0</v>
      </c>
      <c r="AR24" s="821">
        <v>0</v>
      </c>
      <c r="AS24" s="821">
        <v>0</v>
      </c>
      <c r="AT24" s="821">
        <v>0</v>
      </c>
      <c r="AU24" s="821">
        <v>0</v>
      </c>
      <c r="AV24" s="821">
        <v>0</v>
      </c>
      <c r="AW24" s="821">
        <v>0</v>
      </c>
      <c r="AX24" s="821">
        <v>0</v>
      </c>
      <c r="AY24" s="821">
        <v>0</v>
      </c>
      <c r="AZ24" s="821">
        <v>0</v>
      </c>
    </row>
    <row r="25" spans="2:52" s="23" customFormat="1">
      <c r="B25" s="240"/>
      <c r="C25" s="206"/>
      <c r="D25" s="445" t="s">
        <v>35</v>
      </c>
      <c r="E25" s="443" t="s">
        <v>35</v>
      </c>
      <c r="F25" s="444" t="s">
        <v>22</v>
      </c>
      <c r="G25" s="551">
        <v>10000000</v>
      </c>
      <c r="H25" s="820">
        <v>0</v>
      </c>
      <c r="I25" s="575">
        <v>10000000</v>
      </c>
      <c r="J25" s="821">
        <v>0</v>
      </c>
      <c r="K25" s="821">
        <v>0</v>
      </c>
      <c r="L25" s="821">
        <v>0</v>
      </c>
      <c r="M25" s="821">
        <v>0</v>
      </c>
      <c r="N25" s="821">
        <v>0</v>
      </c>
      <c r="O25" s="821">
        <v>0</v>
      </c>
      <c r="P25" s="821">
        <v>0</v>
      </c>
      <c r="Q25" s="821">
        <v>0</v>
      </c>
      <c r="R25" s="821">
        <v>0</v>
      </c>
      <c r="S25" s="821">
        <v>0</v>
      </c>
      <c r="T25" s="575">
        <v>10000000</v>
      </c>
      <c r="U25" s="821">
        <v>0</v>
      </c>
      <c r="V25" s="821">
        <v>0</v>
      </c>
      <c r="W25" s="821">
        <v>0</v>
      </c>
      <c r="X25" s="821">
        <v>0</v>
      </c>
      <c r="Y25" s="821">
        <v>0</v>
      </c>
      <c r="Z25" s="821">
        <v>0</v>
      </c>
      <c r="AA25" s="821">
        <v>0</v>
      </c>
      <c r="AB25" s="821">
        <v>0</v>
      </c>
      <c r="AC25" s="821">
        <v>0</v>
      </c>
      <c r="AD25" s="821">
        <v>0</v>
      </c>
      <c r="AE25" s="575">
        <v>10000000</v>
      </c>
      <c r="AF25" s="821">
        <v>0</v>
      </c>
      <c r="AG25" s="821">
        <v>0</v>
      </c>
      <c r="AH25" s="821">
        <v>0</v>
      </c>
      <c r="AI25" s="821">
        <v>0</v>
      </c>
      <c r="AJ25" s="821">
        <v>0</v>
      </c>
      <c r="AK25" s="821">
        <v>0</v>
      </c>
      <c r="AL25" s="821">
        <v>0</v>
      </c>
      <c r="AM25" s="821">
        <v>0</v>
      </c>
      <c r="AN25" s="821">
        <v>0</v>
      </c>
      <c r="AO25" s="821">
        <v>0</v>
      </c>
      <c r="AP25" s="575">
        <v>10000000</v>
      </c>
      <c r="AQ25" s="821">
        <v>0</v>
      </c>
      <c r="AR25" s="821">
        <v>0</v>
      </c>
      <c r="AS25" s="821">
        <v>0</v>
      </c>
      <c r="AT25" s="821">
        <v>0</v>
      </c>
      <c r="AU25" s="821">
        <v>0</v>
      </c>
      <c r="AV25" s="821">
        <v>0</v>
      </c>
      <c r="AW25" s="821">
        <v>0</v>
      </c>
      <c r="AX25" s="821">
        <v>0</v>
      </c>
      <c r="AY25" s="821">
        <v>0</v>
      </c>
      <c r="AZ25" s="821">
        <v>0</v>
      </c>
    </row>
    <row r="26" spans="2:52" s="23" customFormat="1">
      <c r="B26" s="240"/>
      <c r="C26" s="206"/>
      <c r="D26" s="814"/>
      <c r="E26" s="802"/>
      <c r="F26" s="803"/>
      <c r="G26" s="804"/>
      <c r="H26" s="822"/>
      <c r="I26" s="823"/>
      <c r="J26" s="824"/>
      <c r="K26" s="824"/>
      <c r="L26" s="824"/>
      <c r="M26" s="824"/>
      <c r="N26" s="824"/>
      <c r="O26" s="824"/>
      <c r="P26" s="824"/>
      <c r="Q26" s="824"/>
      <c r="R26" s="824"/>
      <c r="S26" s="825"/>
      <c r="T26" s="823"/>
      <c r="U26" s="826"/>
      <c r="V26" s="826"/>
      <c r="W26" s="826"/>
      <c r="X26" s="826"/>
      <c r="Y26" s="826"/>
      <c r="Z26" s="826"/>
      <c r="AA26" s="826"/>
      <c r="AB26" s="826"/>
      <c r="AC26" s="826"/>
      <c r="AD26" s="827"/>
      <c r="AE26" s="823"/>
      <c r="AF26" s="826"/>
      <c r="AG26" s="826"/>
      <c r="AH26" s="826"/>
      <c r="AI26" s="826"/>
      <c r="AJ26" s="826"/>
      <c r="AK26" s="826"/>
      <c r="AL26" s="826"/>
      <c r="AM26" s="826"/>
      <c r="AN26" s="826"/>
      <c r="AO26" s="827"/>
      <c r="AP26" s="823"/>
      <c r="AQ26" s="826"/>
      <c r="AR26" s="826"/>
      <c r="AS26" s="826"/>
      <c r="AT26" s="826"/>
      <c r="AU26" s="826"/>
      <c r="AV26" s="826"/>
      <c r="AW26" s="826"/>
      <c r="AX26" s="826"/>
      <c r="AY26" s="826"/>
      <c r="AZ26" s="827"/>
    </row>
    <row r="27" spans="2:52" s="23" customFormat="1">
      <c r="B27" s="828"/>
      <c r="C27" s="829"/>
      <c r="D27" s="446" t="s">
        <v>16</v>
      </c>
      <c r="E27" s="443" t="s">
        <v>16</v>
      </c>
      <c r="F27" s="444" t="s">
        <v>25</v>
      </c>
      <c r="G27" s="551">
        <v>15766269</v>
      </c>
      <c r="H27" s="820">
        <v>2.4239977130924253E-2</v>
      </c>
      <c r="I27" s="575">
        <v>16148443</v>
      </c>
      <c r="J27" s="821">
        <v>4666728.3458738886</v>
      </c>
      <c r="K27" s="821">
        <v>1680.2835413019716</v>
      </c>
      <c r="L27" s="821">
        <v>32665.012393546589</v>
      </c>
      <c r="M27" s="821">
        <v>551.60729048229359</v>
      </c>
      <c r="N27" s="821">
        <v>191.09032250224791</v>
      </c>
      <c r="O27" s="821">
        <v>56000740.150486656</v>
      </c>
      <c r="P27" s="821">
        <v>391980.14872255904</v>
      </c>
      <c r="Q27" s="821">
        <v>6567.9534739829105</v>
      </c>
      <c r="R27" s="821">
        <v>2293.0838700269769</v>
      </c>
      <c r="S27" s="821">
        <v>2293.0838700269769</v>
      </c>
      <c r="T27" s="575">
        <v>16538428</v>
      </c>
      <c r="U27" s="821">
        <v>4779429.8354267422</v>
      </c>
      <c r="V27" s="821">
        <v>1720.862388824414</v>
      </c>
      <c r="W27" s="821">
        <v>33453.872442850734</v>
      </c>
      <c r="X27" s="821">
        <v>564.92860654744095</v>
      </c>
      <c r="Y27" s="821">
        <v>195.70515379067717</v>
      </c>
      <c r="Z27" s="821">
        <v>57353158.025120899</v>
      </c>
      <c r="AA27" s="821">
        <v>401446.46931420878</v>
      </c>
      <c r="AB27" s="821">
        <v>6726.5695503795969</v>
      </c>
      <c r="AC27" s="821">
        <v>2348.4618454881283</v>
      </c>
      <c r="AD27" s="821">
        <v>2348.4618454881283</v>
      </c>
      <c r="AE27" s="575">
        <v>16931877</v>
      </c>
      <c r="AF27" s="821">
        <v>4893132.4712115442</v>
      </c>
      <c r="AG27" s="821">
        <v>1761.8017050545468</v>
      </c>
      <c r="AH27" s="821">
        <v>34249.740068266154</v>
      </c>
      <c r="AI27" s="821">
        <v>578.3682580972046</v>
      </c>
      <c r="AJ27" s="821">
        <v>200.36097939935738</v>
      </c>
      <c r="AK27" s="821">
        <v>58717589.654538527</v>
      </c>
      <c r="AL27" s="821">
        <v>410996.88081919379</v>
      </c>
      <c r="AM27" s="821">
        <v>6886.5946399831273</v>
      </c>
      <c r="AN27" s="821">
        <v>2404.3317527922909</v>
      </c>
      <c r="AO27" s="821">
        <v>2404.3317527922909</v>
      </c>
      <c r="AP27" s="575">
        <v>17323342</v>
      </c>
      <c r="AQ27" s="821">
        <v>5006261.6939459555</v>
      </c>
      <c r="AR27" s="821">
        <v>1802.5345604754079</v>
      </c>
      <c r="AS27" s="821">
        <v>35041.59405864447</v>
      </c>
      <c r="AT27" s="821">
        <v>591.74013222441204</v>
      </c>
      <c r="AU27" s="821">
        <v>204.99332524307053</v>
      </c>
      <c r="AV27" s="821">
        <v>60075140.327351458</v>
      </c>
      <c r="AW27" s="821">
        <v>420499.12870373356</v>
      </c>
      <c r="AX27" s="821">
        <v>7045.8127080595377</v>
      </c>
      <c r="AY27" s="821">
        <v>2459.9199029168485</v>
      </c>
      <c r="AZ27" s="821">
        <v>2459.9199029168485</v>
      </c>
    </row>
    <row r="28" spans="2:52" s="23" customFormat="1">
      <c r="B28" s="240"/>
      <c r="C28" s="206"/>
      <c r="D28" s="446" t="s">
        <v>21</v>
      </c>
      <c r="E28" s="443" t="s">
        <v>21</v>
      </c>
      <c r="F28" s="444" t="s">
        <v>25</v>
      </c>
      <c r="G28" s="551">
        <v>9209269</v>
      </c>
      <c r="H28" s="820">
        <v>2.4240034686792186E-2</v>
      </c>
      <c r="I28" s="575">
        <v>9432502</v>
      </c>
      <c r="J28" s="821">
        <v>2633853.74824824</v>
      </c>
      <c r="K28" s="821">
        <v>891.52788753705033</v>
      </c>
      <c r="L28" s="821">
        <v>-3508.2484171529327</v>
      </c>
      <c r="M28" s="821">
        <v>311.32151304294194</v>
      </c>
      <c r="N28" s="821">
        <v>-20.523253240344722</v>
      </c>
      <c r="O28" s="821">
        <v>31606244.978978883</v>
      </c>
      <c r="P28" s="821">
        <v>-42098.98100583523</v>
      </c>
      <c r="Q28" s="821">
        <v>3706.8857652845732</v>
      </c>
      <c r="R28" s="821">
        <v>-246.27903888413621</v>
      </c>
      <c r="S28" s="821">
        <v>-246.27903888413621</v>
      </c>
      <c r="T28" s="575">
        <v>9660297</v>
      </c>
      <c r="U28" s="821">
        <v>2697461.3162684347</v>
      </c>
      <c r="V28" s="821">
        <v>913.05828602106999</v>
      </c>
      <c r="W28" s="821">
        <v>-3592.9726164271756</v>
      </c>
      <c r="X28" s="821">
        <v>318.83992758292896</v>
      </c>
      <c r="Y28" s="821">
        <v>-21.018889806099047</v>
      </c>
      <c r="Z28" s="821">
        <v>32369535.795221221</v>
      </c>
      <c r="AA28" s="821">
        <v>-43115.671397126149</v>
      </c>
      <c r="AB28" s="821">
        <v>3796.4070565161951</v>
      </c>
      <c r="AC28" s="821">
        <v>-252.22667767318808</v>
      </c>
      <c r="AD28" s="821">
        <v>-252.22667767318808</v>
      </c>
      <c r="AE28" s="575">
        <v>9890115</v>
      </c>
      <c r="AF28" s="821">
        <v>2761633.920982461</v>
      </c>
      <c r="AG28" s="821">
        <v>934.77994264551126</v>
      </c>
      <c r="AH28" s="821">
        <v>-3678.449434971978</v>
      </c>
      <c r="AI28" s="821">
        <v>326.42512946012681</v>
      </c>
      <c r="AJ28" s="821">
        <v>-21.518929194586143</v>
      </c>
      <c r="AK28" s="821">
        <v>33139607.051789533</v>
      </c>
      <c r="AL28" s="821">
        <v>-44141.393219663776</v>
      </c>
      <c r="AM28" s="821">
        <v>3886.7235803907151</v>
      </c>
      <c r="AN28" s="821">
        <v>-258.22715033503323</v>
      </c>
      <c r="AO28" s="821">
        <v>-258.22715033503323</v>
      </c>
      <c r="AP28" s="575">
        <v>10118774</v>
      </c>
      <c r="AQ28" s="821">
        <v>2825482.8972355756</v>
      </c>
      <c r="AR28" s="821">
        <v>956.39205491947553</v>
      </c>
      <c r="AS28" s="821">
        <v>-3763.4951859085304</v>
      </c>
      <c r="AT28" s="821">
        <v>333.97207845324493</v>
      </c>
      <c r="AU28" s="821">
        <v>-22.016446837564974</v>
      </c>
      <c r="AV28" s="821">
        <v>33905794.766826905</v>
      </c>
      <c r="AW28" s="821">
        <v>-45161.942230902401</v>
      </c>
      <c r="AX28" s="821">
        <v>3976.5846295693486</v>
      </c>
      <c r="AY28" s="821">
        <v>-264.19736205077919</v>
      </c>
      <c r="AZ28" s="821">
        <v>-264.19736205077919</v>
      </c>
    </row>
    <row r="29" spans="2:52" s="23" customFormat="1">
      <c r="B29" s="240"/>
      <c r="C29" s="206"/>
      <c r="D29" s="446" t="s">
        <v>24</v>
      </c>
      <c r="E29" s="443" t="s">
        <v>24</v>
      </c>
      <c r="F29" s="444" t="s">
        <v>25</v>
      </c>
      <c r="G29" s="551">
        <v>1779269</v>
      </c>
      <c r="H29" s="820">
        <v>2.4239729911553563E-2</v>
      </c>
      <c r="I29" s="575">
        <v>1822398</v>
      </c>
      <c r="J29" s="821">
        <v>412315.16848089121</v>
      </c>
      <c r="K29" s="821">
        <v>139.56373674875945</v>
      </c>
      <c r="L29" s="821">
        <v>-549.19679505868237</v>
      </c>
      <c r="M29" s="821">
        <v>48.735652914441339</v>
      </c>
      <c r="N29" s="821">
        <v>-3.2128012510932971</v>
      </c>
      <c r="O29" s="821">
        <v>4947782.0217706943</v>
      </c>
      <c r="P29" s="821">
        <v>-6590.3615407041907</v>
      </c>
      <c r="Q29" s="821">
        <v>580.29236812000636</v>
      </c>
      <c r="R29" s="821">
        <v>-38.553615013119561</v>
      </c>
      <c r="S29" s="821">
        <v>-38.553615013119561</v>
      </c>
      <c r="T29" s="575">
        <v>1866409</v>
      </c>
      <c r="U29" s="821">
        <v>422272.57979970466</v>
      </c>
      <c r="V29" s="821">
        <v>142.93420099124197</v>
      </c>
      <c r="W29" s="821">
        <v>-562.45989765934951</v>
      </c>
      <c r="X29" s="821">
        <v>49.912618932325088</v>
      </c>
      <c r="Y29" s="821">
        <v>-3.2903904013071998</v>
      </c>
      <c r="Z29" s="821">
        <v>5067270.9575964557</v>
      </c>
      <c r="AA29" s="821">
        <v>-6749.5187719121959</v>
      </c>
      <c r="AB29" s="821">
        <v>594.30642881010442</v>
      </c>
      <c r="AC29" s="821">
        <v>-39.484684815686393</v>
      </c>
      <c r="AD29" s="821">
        <v>-39.484684815686393</v>
      </c>
      <c r="AE29" s="575">
        <v>1910811</v>
      </c>
      <c r="AF29" s="821">
        <v>432318.44447313965</v>
      </c>
      <c r="AG29" s="821">
        <v>146.33460563282361</v>
      </c>
      <c r="AH29" s="821">
        <v>-575.84081862466542</v>
      </c>
      <c r="AI29" s="821">
        <v>51.100040136725099</v>
      </c>
      <c r="AJ29" s="821">
        <v>-3.3686687889542979</v>
      </c>
      <c r="AK29" s="821">
        <v>5187821.3336776756</v>
      </c>
      <c r="AL29" s="821">
        <v>-6910.0898234959868</v>
      </c>
      <c r="AM29" s="821">
        <v>608.44497875149682</v>
      </c>
      <c r="AN29" s="821">
        <v>-40.424025467451571</v>
      </c>
      <c r="AO29" s="821">
        <v>-40.424025467451571</v>
      </c>
      <c r="AP29" s="575">
        <v>1954989</v>
      </c>
      <c r="AQ29" s="821">
        <v>442313.64690935868</v>
      </c>
      <c r="AR29" s="821">
        <v>149.71786171505448</v>
      </c>
      <c r="AS29" s="821">
        <v>-589.15425835126769</v>
      </c>
      <c r="AT29" s="821">
        <v>52.281473064686182</v>
      </c>
      <c r="AU29" s="821">
        <v>-3.4465524113549213</v>
      </c>
      <c r="AV29" s="821">
        <v>5307763.7629123032</v>
      </c>
      <c r="AW29" s="821">
        <v>-7069.8511002152145</v>
      </c>
      <c r="AX29" s="821">
        <v>622.51222666023148</v>
      </c>
      <c r="AY29" s="821">
        <v>-41.358628936259052</v>
      </c>
      <c r="AZ29" s="821">
        <v>-41.358628936259052</v>
      </c>
    </row>
    <row r="30" spans="2:52" s="23" customFormat="1">
      <c r="B30" s="240"/>
      <c r="C30" s="206"/>
      <c r="D30" s="447" t="s">
        <v>26</v>
      </c>
      <c r="E30" s="443" t="s">
        <v>26</v>
      </c>
      <c r="F30" s="444" t="s">
        <v>25</v>
      </c>
      <c r="G30" s="551">
        <v>3199269</v>
      </c>
      <c r="H30" s="820">
        <v>2.4239912304967165E-2</v>
      </c>
      <c r="I30" s="575">
        <v>3276819</v>
      </c>
      <c r="J30" s="821">
        <v>836889.16382164799</v>
      </c>
      <c r="K30" s="821">
        <v>283.27693928366244</v>
      </c>
      <c r="L30" s="821">
        <v>-1114.7221390946536</v>
      </c>
      <c r="M30" s="821">
        <v>98.920299163718795</v>
      </c>
      <c r="N30" s="821">
        <v>-6.5211245137037048</v>
      </c>
      <c r="O30" s="821">
        <v>10042669.965859776</v>
      </c>
      <c r="P30" s="821">
        <v>-13376.665669135824</v>
      </c>
      <c r="Q30" s="821">
        <v>1177.8378091625873</v>
      </c>
      <c r="R30" s="821">
        <v>-78.253494164444447</v>
      </c>
      <c r="S30" s="821">
        <v>-78.253494164444447</v>
      </c>
      <c r="T30" s="575">
        <v>3355954</v>
      </c>
      <c r="U30" s="821">
        <v>857100.03712794068</v>
      </c>
      <c r="V30" s="821">
        <v>290.11807736736284</v>
      </c>
      <c r="W30" s="821">
        <v>-1141.6426787537894</v>
      </c>
      <c r="X30" s="821">
        <v>101.30922438852259</v>
      </c>
      <c r="Y30" s="821">
        <v>-6.6786096707096485</v>
      </c>
      <c r="Z30" s="821">
        <v>10285200.445535289</v>
      </c>
      <c r="AA30" s="821">
        <v>-13699.712145045452</v>
      </c>
      <c r="AB30" s="821">
        <v>1206.2825922538636</v>
      </c>
      <c r="AC30" s="821">
        <v>-80.143316048515771</v>
      </c>
      <c r="AD30" s="821">
        <v>-80.143316048515771</v>
      </c>
      <c r="AE30" s="575">
        <v>3435792</v>
      </c>
      <c r="AF30" s="821">
        <v>877490.44701121433</v>
      </c>
      <c r="AG30" s="821">
        <v>297.01998642793239</v>
      </c>
      <c r="AH30" s="821">
        <v>-1168.8023580813419</v>
      </c>
      <c r="AI30" s="821">
        <v>103.71937083672555</v>
      </c>
      <c r="AJ30" s="821">
        <v>-6.8374937947758312</v>
      </c>
      <c r="AK30" s="821">
        <v>10529885.364134574</v>
      </c>
      <c r="AL30" s="821">
        <v>-14025.628296976083</v>
      </c>
      <c r="AM30" s="821">
        <v>1234.980055123583</v>
      </c>
      <c r="AN30" s="821">
        <v>-82.04992553730996</v>
      </c>
      <c r="AO30" s="821">
        <v>-82.04992553730996</v>
      </c>
      <c r="AP30" s="575">
        <v>3515228</v>
      </c>
      <c r="AQ30" s="821">
        <v>897778.02614611364</v>
      </c>
      <c r="AR30" s="821">
        <v>303.88708851414623</v>
      </c>
      <c r="AS30" s="821">
        <v>-1195.8250686001827</v>
      </c>
      <c r="AT30" s="821">
        <v>106.11736269047064</v>
      </c>
      <c r="AU30" s="821">
        <v>-6.9955766513110484</v>
      </c>
      <c r="AV30" s="821">
        <v>10773336.313753366</v>
      </c>
      <c r="AW30" s="821">
        <v>-14349.900823202172</v>
      </c>
      <c r="AX30" s="821">
        <v>1263.5327939980402</v>
      </c>
      <c r="AY30" s="821">
        <v>-83.946919815732571</v>
      </c>
      <c r="AZ30" s="821">
        <v>-83.946919815732571</v>
      </c>
    </row>
    <row r="31" spans="2:52" s="23" customFormat="1">
      <c r="B31" s="240"/>
      <c r="C31" s="206"/>
      <c r="D31" s="445" t="s">
        <v>28</v>
      </c>
      <c r="E31" s="443" t="s">
        <v>28</v>
      </c>
      <c r="F31" s="444" t="s">
        <v>25</v>
      </c>
      <c r="G31" s="551">
        <v>0</v>
      </c>
      <c r="H31" s="820" t="s">
        <v>673</v>
      </c>
      <c r="I31" s="575">
        <v>0</v>
      </c>
      <c r="J31" s="821">
        <v>0</v>
      </c>
      <c r="K31" s="821">
        <v>0</v>
      </c>
      <c r="L31" s="821">
        <v>0</v>
      </c>
      <c r="M31" s="821">
        <v>0</v>
      </c>
      <c r="N31" s="821">
        <v>0</v>
      </c>
      <c r="O31" s="821">
        <v>0</v>
      </c>
      <c r="P31" s="821">
        <v>0</v>
      </c>
      <c r="Q31" s="821">
        <v>0</v>
      </c>
      <c r="R31" s="821">
        <v>0</v>
      </c>
      <c r="S31" s="821">
        <v>0</v>
      </c>
      <c r="T31" s="575">
        <v>0</v>
      </c>
      <c r="U31" s="821">
        <v>0</v>
      </c>
      <c r="V31" s="821">
        <v>0</v>
      </c>
      <c r="W31" s="821">
        <v>0</v>
      </c>
      <c r="X31" s="821">
        <v>0</v>
      </c>
      <c r="Y31" s="821">
        <v>0</v>
      </c>
      <c r="Z31" s="821">
        <v>0</v>
      </c>
      <c r="AA31" s="821">
        <v>0</v>
      </c>
      <c r="AB31" s="821">
        <v>0</v>
      </c>
      <c r="AC31" s="821">
        <v>0</v>
      </c>
      <c r="AD31" s="821">
        <v>0</v>
      </c>
      <c r="AE31" s="575">
        <v>0</v>
      </c>
      <c r="AF31" s="821">
        <v>0</v>
      </c>
      <c r="AG31" s="821">
        <v>0</v>
      </c>
      <c r="AH31" s="821">
        <v>0</v>
      </c>
      <c r="AI31" s="821">
        <v>0</v>
      </c>
      <c r="AJ31" s="821">
        <v>0</v>
      </c>
      <c r="AK31" s="821">
        <v>0</v>
      </c>
      <c r="AL31" s="821">
        <v>0</v>
      </c>
      <c r="AM31" s="821">
        <v>0</v>
      </c>
      <c r="AN31" s="821">
        <v>0</v>
      </c>
      <c r="AO31" s="821">
        <v>0</v>
      </c>
      <c r="AP31" s="575">
        <v>0</v>
      </c>
      <c r="AQ31" s="821">
        <v>0</v>
      </c>
      <c r="AR31" s="821">
        <v>0</v>
      </c>
      <c r="AS31" s="821">
        <v>0</v>
      </c>
      <c r="AT31" s="821">
        <v>0</v>
      </c>
      <c r="AU31" s="821">
        <v>0</v>
      </c>
      <c r="AV31" s="821">
        <v>0</v>
      </c>
      <c r="AW31" s="821">
        <v>0</v>
      </c>
      <c r="AX31" s="821">
        <v>0</v>
      </c>
      <c r="AY31" s="821">
        <v>0</v>
      </c>
      <c r="AZ31" s="821">
        <v>0</v>
      </c>
    </row>
    <row r="32" spans="2:52" s="23" customFormat="1">
      <c r="B32" s="240"/>
      <c r="C32" s="206"/>
      <c r="D32" s="445" t="s">
        <v>29</v>
      </c>
      <c r="E32" s="443" t="s">
        <v>29</v>
      </c>
      <c r="F32" s="444" t="s">
        <v>25</v>
      </c>
      <c r="G32" s="551">
        <v>2872269</v>
      </c>
      <c r="H32" s="820">
        <v>2.4240069436393317E-2</v>
      </c>
      <c r="I32" s="575">
        <v>2941893</v>
      </c>
      <c r="J32" s="821">
        <v>739117.54623067204</v>
      </c>
      <c r="K32" s="821">
        <v>250.1824199885273</v>
      </c>
      <c r="L32" s="821">
        <v>-984.4920065809689</v>
      </c>
      <c r="M32" s="821">
        <v>87.363693964465426</v>
      </c>
      <c r="N32" s="821">
        <v>-5.7592782384986689</v>
      </c>
      <c r="O32" s="821">
        <v>8869410.5547680631</v>
      </c>
      <c r="P32" s="821">
        <v>-11813.90407897158</v>
      </c>
      <c r="Q32" s="821">
        <v>1040.2340345650478</v>
      </c>
      <c r="R32" s="821">
        <v>-69.11133886198408</v>
      </c>
      <c r="S32" s="821">
        <v>-69.11133886198408</v>
      </c>
      <c r="T32" s="575">
        <v>3012940</v>
      </c>
      <c r="U32" s="821">
        <v>756967.23497214273</v>
      </c>
      <c r="V32" s="821">
        <v>256.22432543125024</v>
      </c>
      <c r="W32" s="821">
        <v>-1008.2674885398992</v>
      </c>
      <c r="X32" s="821">
        <v>89.473527173707254</v>
      </c>
      <c r="Y32" s="821">
        <v>-5.8983648079584112</v>
      </c>
      <c r="Z32" s="821">
        <v>9083606.8196657114</v>
      </c>
      <c r="AA32" s="821">
        <v>-12099.209862478743</v>
      </c>
      <c r="AB32" s="821">
        <v>1065.3556864997936</v>
      </c>
      <c r="AC32" s="821">
        <v>-70.780377695500988</v>
      </c>
      <c r="AD32" s="821">
        <v>-70.780377695500988</v>
      </c>
      <c r="AE32" s="575">
        <v>3084618</v>
      </c>
      <c r="AF32" s="821">
        <v>774975.48549213004</v>
      </c>
      <c r="AG32" s="821">
        <v>262.31990213325969</v>
      </c>
      <c r="AH32" s="821">
        <v>-1032.2541720922634</v>
      </c>
      <c r="AI32" s="821">
        <v>91.602102385169744</v>
      </c>
      <c r="AJ32" s="821">
        <v>-6.0386869067397413</v>
      </c>
      <c r="AK32" s="821">
        <v>9299705.8259055577</v>
      </c>
      <c r="AL32" s="821">
        <v>-12387.050065107112</v>
      </c>
      <c r="AM32" s="821">
        <v>1090.7004982816236</v>
      </c>
      <c r="AN32" s="821">
        <v>-72.464242880876952</v>
      </c>
      <c r="AO32" s="821">
        <v>-72.464242880876952</v>
      </c>
      <c r="AP32" s="575">
        <v>3155934</v>
      </c>
      <c r="AQ32" s="821">
        <v>792892.91871670808</v>
      </c>
      <c r="AR32" s="821">
        <v>268.38473827058067</v>
      </c>
      <c r="AS32" s="821">
        <v>-1056.1198885510366</v>
      </c>
      <c r="AT32" s="821">
        <v>93.71994299231487</v>
      </c>
      <c r="AU32" s="821">
        <v>-6.178301348023564</v>
      </c>
      <c r="AV32" s="821">
        <v>9514715.0246004947</v>
      </c>
      <c r="AW32" s="821">
        <v>-12673.438662612389</v>
      </c>
      <c r="AX32" s="821">
        <v>1115.9174938018948</v>
      </c>
      <c r="AY32" s="821">
        <v>-74.139616176282829</v>
      </c>
      <c r="AZ32" s="821">
        <v>-74.139616176282829</v>
      </c>
    </row>
    <row r="33" spans="2:52" s="23" customFormat="1">
      <c r="B33" s="240"/>
      <c r="C33" s="206"/>
      <c r="D33" s="445" t="s">
        <v>31</v>
      </c>
      <c r="E33" s="443" t="s">
        <v>31</v>
      </c>
      <c r="F33" s="444" t="s">
        <v>25</v>
      </c>
      <c r="G33" s="551">
        <v>344557</v>
      </c>
      <c r="H33" s="820">
        <v>2.4239820987528915E-2</v>
      </c>
      <c r="I33" s="575">
        <v>352909</v>
      </c>
      <c r="J33" s="821">
        <v>0</v>
      </c>
      <c r="K33" s="821">
        <v>0</v>
      </c>
      <c r="L33" s="821">
        <v>0</v>
      </c>
      <c r="M33" s="821">
        <v>0</v>
      </c>
      <c r="N33" s="821">
        <v>0</v>
      </c>
      <c r="O33" s="821">
        <v>0</v>
      </c>
      <c r="P33" s="821">
        <v>0</v>
      </c>
      <c r="Q33" s="821">
        <v>0</v>
      </c>
      <c r="R33" s="821">
        <v>0</v>
      </c>
      <c r="S33" s="821">
        <v>0</v>
      </c>
      <c r="T33" s="575">
        <v>361432</v>
      </c>
      <c r="U33" s="821">
        <v>0</v>
      </c>
      <c r="V33" s="821">
        <v>0</v>
      </c>
      <c r="W33" s="821">
        <v>0</v>
      </c>
      <c r="X33" s="821">
        <v>0</v>
      </c>
      <c r="Y33" s="821">
        <v>0</v>
      </c>
      <c r="Z33" s="821">
        <v>0</v>
      </c>
      <c r="AA33" s="821">
        <v>0</v>
      </c>
      <c r="AB33" s="821">
        <v>0</v>
      </c>
      <c r="AC33" s="821">
        <v>0</v>
      </c>
      <c r="AD33" s="821">
        <v>0</v>
      </c>
      <c r="AE33" s="575">
        <v>370030</v>
      </c>
      <c r="AF33" s="821">
        <v>0</v>
      </c>
      <c r="AG33" s="821">
        <v>0</v>
      </c>
      <c r="AH33" s="821">
        <v>0</v>
      </c>
      <c r="AI33" s="821">
        <v>0</v>
      </c>
      <c r="AJ33" s="821">
        <v>0</v>
      </c>
      <c r="AK33" s="821">
        <v>0</v>
      </c>
      <c r="AL33" s="821">
        <v>0</v>
      </c>
      <c r="AM33" s="821">
        <v>0</v>
      </c>
      <c r="AN33" s="821">
        <v>0</v>
      </c>
      <c r="AO33" s="821">
        <v>0</v>
      </c>
      <c r="AP33" s="575">
        <v>378585</v>
      </c>
      <c r="AQ33" s="821">
        <v>0</v>
      </c>
      <c r="AR33" s="821">
        <v>0</v>
      </c>
      <c r="AS33" s="821">
        <v>0</v>
      </c>
      <c r="AT33" s="821">
        <v>0</v>
      </c>
      <c r="AU33" s="821">
        <v>0</v>
      </c>
      <c r="AV33" s="821">
        <v>0</v>
      </c>
      <c r="AW33" s="821">
        <v>0</v>
      </c>
      <c r="AX33" s="821">
        <v>0</v>
      </c>
      <c r="AY33" s="821">
        <v>0</v>
      </c>
      <c r="AZ33" s="821">
        <v>0</v>
      </c>
    </row>
    <row r="34" spans="2:52" s="23" customFormat="1">
      <c r="B34" s="240"/>
      <c r="C34" s="206"/>
      <c r="D34" s="445" t="s">
        <v>33</v>
      </c>
      <c r="E34" s="443" t="s">
        <v>33</v>
      </c>
      <c r="F34" s="444" t="s">
        <v>25</v>
      </c>
      <c r="G34" s="551">
        <v>0</v>
      </c>
      <c r="H34" s="820" t="s">
        <v>673</v>
      </c>
      <c r="I34" s="575">
        <v>0</v>
      </c>
      <c r="J34" s="821">
        <v>0</v>
      </c>
      <c r="K34" s="821">
        <v>0</v>
      </c>
      <c r="L34" s="821">
        <v>0</v>
      </c>
      <c r="M34" s="821">
        <v>0</v>
      </c>
      <c r="N34" s="821">
        <v>0</v>
      </c>
      <c r="O34" s="821">
        <v>0</v>
      </c>
      <c r="P34" s="821">
        <v>0</v>
      </c>
      <c r="Q34" s="821">
        <v>0</v>
      </c>
      <c r="R34" s="821">
        <v>0</v>
      </c>
      <c r="S34" s="821">
        <v>0</v>
      </c>
      <c r="T34" s="575">
        <v>0</v>
      </c>
      <c r="U34" s="821">
        <v>0</v>
      </c>
      <c r="V34" s="821">
        <v>0</v>
      </c>
      <c r="W34" s="821">
        <v>0</v>
      </c>
      <c r="X34" s="821">
        <v>0</v>
      </c>
      <c r="Y34" s="821">
        <v>0</v>
      </c>
      <c r="Z34" s="821">
        <v>0</v>
      </c>
      <c r="AA34" s="821">
        <v>0</v>
      </c>
      <c r="AB34" s="821">
        <v>0</v>
      </c>
      <c r="AC34" s="821">
        <v>0</v>
      </c>
      <c r="AD34" s="821">
        <v>0</v>
      </c>
      <c r="AE34" s="575">
        <v>0</v>
      </c>
      <c r="AF34" s="821">
        <v>0</v>
      </c>
      <c r="AG34" s="821">
        <v>0</v>
      </c>
      <c r="AH34" s="821">
        <v>0</v>
      </c>
      <c r="AI34" s="821">
        <v>0</v>
      </c>
      <c r="AJ34" s="821">
        <v>0</v>
      </c>
      <c r="AK34" s="821">
        <v>0</v>
      </c>
      <c r="AL34" s="821">
        <v>0</v>
      </c>
      <c r="AM34" s="821">
        <v>0</v>
      </c>
      <c r="AN34" s="821">
        <v>0</v>
      </c>
      <c r="AO34" s="821">
        <v>0</v>
      </c>
      <c r="AP34" s="575">
        <v>0</v>
      </c>
      <c r="AQ34" s="821">
        <v>0</v>
      </c>
      <c r="AR34" s="821">
        <v>0</v>
      </c>
      <c r="AS34" s="821">
        <v>0</v>
      </c>
      <c r="AT34" s="821">
        <v>0</v>
      </c>
      <c r="AU34" s="821">
        <v>0</v>
      </c>
      <c r="AV34" s="821">
        <v>0</v>
      </c>
      <c r="AW34" s="821">
        <v>0</v>
      </c>
      <c r="AX34" s="821">
        <v>0</v>
      </c>
      <c r="AY34" s="821">
        <v>0</v>
      </c>
      <c r="AZ34" s="821">
        <v>0</v>
      </c>
    </row>
    <row r="35" spans="2:52" s="23" customFormat="1">
      <c r="B35" s="818"/>
      <c r="C35" s="819"/>
      <c r="D35" s="442" t="s">
        <v>35</v>
      </c>
      <c r="E35" s="443" t="s">
        <v>35</v>
      </c>
      <c r="F35" s="444" t="s">
        <v>25</v>
      </c>
      <c r="G35" s="551">
        <v>0</v>
      </c>
      <c r="H35" s="820" t="s">
        <v>673</v>
      </c>
      <c r="I35" s="575">
        <v>0</v>
      </c>
      <c r="J35" s="821">
        <v>0</v>
      </c>
      <c r="K35" s="821">
        <v>0</v>
      </c>
      <c r="L35" s="821">
        <v>0</v>
      </c>
      <c r="M35" s="821">
        <v>0</v>
      </c>
      <c r="N35" s="821">
        <v>0</v>
      </c>
      <c r="O35" s="821">
        <v>0</v>
      </c>
      <c r="P35" s="821">
        <v>0</v>
      </c>
      <c r="Q35" s="821">
        <v>0</v>
      </c>
      <c r="R35" s="821">
        <v>0</v>
      </c>
      <c r="S35" s="821">
        <v>0</v>
      </c>
      <c r="T35" s="575">
        <v>0</v>
      </c>
      <c r="U35" s="821">
        <v>0</v>
      </c>
      <c r="V35" s="821">
        <v>0</v>
      </c>
      <c r="W35" s="821">
        <v>0</v>
      </c>
      <c r="X35" s="821">
        <v>0</v>
      </c>
      <c r="Y35" s="821">
        <v>0</v>
      </c>
      <c r="Z35" s="821">
        <v>0</v>
      </c>
      <c r="AA35" s="821">
        <v>0</v>
      </c>
      <c r="AB35" s="821">
        <v>0</v>
      </c>
      <c r="AC35" s="821">
        <v>0</v>
      </c>
      <c r="AD35" s="821">
        <v>0</v>
      </c>
      <c r="AE35" s="575">
        <v>0</v>
      </c>
      <c r="AF35" s="821">
        <v>0</v>
      </c>
      <c r="AG35" s="821">
        <v>0</v>
      </c>
      <c r="AH35" s="821">
        <v>0</v>
      </c>
      <c r="AI35" s="821">
        <v>0</v>
      </c>
      <c r="AJ35" s="821">
        <v>0</v>
      </c>
      <c r="AK35" s="821">
        <v>0</v>
      </c>
      <c r="AL35" s="821">
        <v>0</v>
      </c>
      <c r="AM35" s="821">
        <v>0</v>
      </c>
      <c r="AN35" s="821">
        <v>0</v>
      </c>
      <c r="AO35" s="821">
        <v>0</v>
      </c>
      <c r="AP35" s="575">
        <v>0</v>
      </c>
      <c r="AQ35" s="821">
        <v>0</v>
      </c>
      <c r="AR35" s="821">
        <v>0</v>
      </c>
      <c r="AS35" s="821">
        <v>0</v>
      </c>
      <c r="AT35" s="821">
        <v>0</v>
      </c>
      <c r="AU35" s="821">
        <v>0</v>
      </c>
      <c r="AV35" s="821">
        <v>0</v>
      </c>
      <c r="AW35" s="821">
        <v>0</v>
      </c>
      <c r="AX35" s="821">
        <v>0</v>
      </c>
      <c r="AY35" s="821">
        <v>0</v>
      </c>
      <c r="AZ35" s="821">
        <v>0</v>
      </c>
    </row>
    <row r="36" spans="2:52" s="23" customFormat="1">
      <c r="B36" s="818"/>
      <c r="C36" s="819"/>
      <c r="D36" s="801"/>
      <c r="E36" s="802"/>
      <c r="F36" s="803"/>
      <c r="G36" s="804"/>
      <c r="H36" s="830"/>
      <c r="I36" s="831"/>
      <c r="J36" s="832"/>
      <c r="K36" s="832"/>
      <c r="L36" s="832"/>
      <c r="M36" s="832"/>
      <c r="N36" s="832"/>
      <c r="O36" s="832"/>
      <c r="P36" s="832"/>
      <c r="Q36" s="832"/>
      <c r="R36" s="832"/>
      <c r="S36" s="833"/>
      <c r="T36" s="831"/>
      <c r="U36" s="834"/>
      <c r="V36" s="834"/>
      <c r="W36" s="834"/>
      <c r="X36" s="834"/>
      <c r="Y36" s="834"/>
      <c r="Z36" s="834"/>
      <c r="AA36" s="834"/>
      <c r="AB36" s="834"/>
      <c r="AC36" s="834"/>
      <c r="AD36" s="835"/>
      <c r="AE36" s="831"/>
      <c r="AF36" s="834"/>
      <c r="AG36" s="834"/>
      <c r="AH36" s="834"/>
      <c r="AI36" s="834"/>
      <c r="AJ36" s="834"/>
      <c r="AK36" s="834"/>
      <c r="AL36" s="834"/>
      <c r="AM36" s="834"/>
      <c r="AN36" s="834"/>
      <c r="AO36" s="835"/>
      <c r="AP36" s="831"/>
      <c r="AQ36" s="834"/>
      <c r="AR36" s="834"/>
      <c r="AS36" s="834"/>
      <c r="AT36" s="834"/>
      <c r="AU36" s="834"/>
      <c r="AV36" s="834"/>
      <c r="AW36" s="834"/>
      <c r="AX36" s="834"/>
      <c r="AY36" s="834"/>
      <c r="AZ36" s="835"/>
    </row>
    <row r="37" spans="2:52" s="23" customFormat="1">
      <c r="B37" s="818"/>
      <c r="C37" s="819"/>
      <c r="D37" s="442" t="s">
        <v>27</v>
      </c>
      <c r="E37" s="443" t="s">
        <v>327</v>
      </c>
      <c r="F37" s="444" t="s">
        <v>27</v>
      </c>
      <c r="G37" s="551">
        <v>20135396</v>
      </c>
      <c r="H37" s="820">
        <v>2.4240000047677235E-2</v>
      </c>
      <c r="I37" s="575">
        <v>20623478</v>
      </c>
      <c r="J37" s="821">
        <v>817437136.15063381</v>
      </c>
      <c r="K37" s="821">
        <v>172595.0798292706</v>
      </c>
      <c r="L37" s="821">
        <v>0</v>
      </c>
      <c r="M37" s="821">
        <v>115610.39084433262</v>
      </c>
      <c r="N37" s="821">
        <v>0</v>
      </c>
      <c r="O37" s="821">
        <v>12256743328.177334</v>
      </c>
      <c r="P37" s="821">
        <v>0</v>
      </c>
      <c r="Q37" s="821">
        <v>1999004.0528364724</v>
      </c>
      <c r="R37" s="821">
        <v>0</v>
      </c>
      <c r="S37" s="821">
        <v>0</v>
      </c>
      <c r="T37" s="575">
        <v>21121535</v>
      </c>
      <c r="U37" s="821">
        <v>837178242.98867154</v>
      </c>
      <c r="V37" s="821">
        <v>176763.25100714748</v>
      </c>
      <c r="W37" s="821">
        <v>0</v>
      </c>
      <c r="X37" s="821">
        <v>118402.38178322325</v>
      </c>
      <c r="Y37" s="821">
        <v>0</v>
      </c>
      <c r="Z37" s="821">
        <v>12552743679.552814</v>
      </c>
      <c r="AA37" s="821">
        <v>0</v>
      </c>
      <c r="AB37" s="821">
        <v>2047280.0007124729</v>
      </c>
      <c r="AC37" s="821">
        <v>0</v>
      </c>
      <c r="AD37" s="821">
        <v>0</v>
      </c>
      <c r="AE37" s="575">
        <v>21624016</v>
      </c>
      <c r="AF37" s="821">
        <v>857094713.38937199</v>
      </c>
      <c r="AG37" s="821">
        <v>180968.44874860751</v>
      </c>
      <c r="AH37" s="821">
        <v>0</v>
      </c>
      <c r="AI37" s="821">
        <v>121219.17444584612</v>
      </c>
      <c r="AJ37" s="821">
        <v>0</v>
      </c>
      <c r="AK37" s="821">
        <v>12851373451.689375</v>
      </c>
      <c r="AL37" s="821">
        <v>0</v>
      </c>
      <c r="AM37" s="821">
        <v>2095984.7919294226</v>
      </c>
      <c r="AN37" s="821">
        <v>0</v>
      </c>
      <c r="AO37" s="821">
        <v>0</v>
      </c>
      <c r="AP37" s="575">
        <v>22123963</v>
      </c>
      <c r="AQ37" s="821">
        <v>876910743.1629343</v>
      </c>
      <c r="AR37" s="821">
        <v>185152.43928367531</v>
      </c>
      <c r="AS37" s="821">
        <v>0</v>
      </c>
      <c r="AT37" s="821">
        <v>124021.76175903408</v>
      </c>
      <c r="AU37" s="821">
        <v>0</v>
      </c>
      <c r="AV37" s="821">
        <v>13148497205.892433</v>
      </c>
      <c r="AW37" s="821">
        <v>0</v>
      </c>
      <c r="AX37" s="821">
        <v>2144443.9603188308</v>
      </c>
      <c r="AY37" s="821">
        <v>0</v>
      </c>
      <c r="AZ37" s="821">
        <v>0</v>
      </c>
    </row>
    <row r="38" spans="2:52" s="24" customFormat="1" ht="18" customHeight="1" thickBot="1">
      <c r="B38" s="209"/>
      <c r="C38" s="188"/>
      <c r="D38" s="185" t="s">
        <v>304</v>
      </c>
      <c r="E38" s="272"/>
      <c r="F38" s="756"/>
      <c r="G38" s="552">
        <v>374429779</v>
      </c>
      <c r="H38" s="760"/>
      <c r="I38" s="247">
        <v>383263555</v>
      </c>
      <c r="J38" s="559">
        <v>1538445389.0493579</v>
      </c>
      <c r="K38" s="559">
        <v>338043.59564260731</v>
      </c>
      <c r="L38" s="559">
        <v>1528191.7319096017</v>
      </c>
      <c r="M38" s="559">
        <v>256427.21766619262</v>
      </c>
      <c r="N38" s="559">
        <v>23584.205811093943</v>
      </c>
      <c r="O38" s="559">
        <v>18088124968.990067</v>
      </c>
      <c r="P38" s="559">
        <v>24146801.460219912</v>
      </c>
      <c r="Q38" s="559">
        <v>2944574.8380813114</v>
      </c>
      <c r="R38" s="559">
        <v>359153.91636707925</v>
      </c>
      <c r="S38" s="559">
        <v>359153.91636707925</v>
      </c>
      <c r="T38" s="247">
        <v>392277870</v>
      </c>
      <c r="U38" s="561">
        <v>1575598845.1948996</v>
      </c>
      <c r="V38" s="561">
        <v>346207.34847737628</v>
      </c>
      <c r="W38" s="561">
        <v>1565097.5622352189</v>
      </c>
      <c r="X38" s="561">
        <v>262619.93497283116</v>
      </c>
      <c r="Y38" s="561">
        <v>24153.764381431862</v>
      </c>
      <c r="Z38" s="561">
        <v>18524953186.991177</v>
      </c>
      <c r="AA38" s="561">
        <v>24729946.715484224</v>
      </c>
      <c r="AB38" s="561">
        <v>3015686.3204209749</v>
      </c>
      <c r="AC38" s="561">
        <v>367827.48344734416</v>
      </c>
      <c r="AD38" s="562">
        <v>367827.48344734416</v>
      </c>
      <c r="AE38" s="247">
        <v>401372259</v>
      </c>
      <c r="AF38" s="561">
        <v>1613082341.7220864</v>
      </c>
      <c r="AG38" s="561">
        <v>354443.62129765312</v>
      </c>
      <c r="AH38" s="561">
        <v>1602331.2332407942</v>
      </c>
      <c r="AI38" s="561">
        <v>268867.66322583478</v>
      </c>
      <c r="AJ38" s="561">
        <v>24728.382436066124</v>
      </c>
      <c r="AK38" s="561">
        <v>18965661823.309696</v>
      </c>
      <c r="AL38" s="561">
        <v>25318272.147845592</v>
      </c>
      <c r="AM38" s="561">
        <v>3087429.49798379</v>
      </c>
      <c r="AN38" s="561">
        <v>376578.09927855647</v>
      </c>
      <c r="AO38" s="562">
        <v>376578.09927855647</v>
      </c>
      <c r="AP38" s="247">
        <v>410420785</v>
      </c>
      <c r="AQ38" s="561">
        <v>1650376805.4627013</v>
      </c>
      <c r="AR38" s="561">
        <v>362638.35782205488</v>
      </c>
      <c r="AS38" s="561">
        <v>1639377.1313533215</v>
      </c>
      <c r="AT38" s="561">
        <v>275083.88359961612</v>
      </c>
      <c r="AU38" s="561">
        <v>25300.102637987977</v>
      </c>
      <c r="AV38" s="561">
        <v>19404147924.664616</v>
      </c>
      <c r="AW38" s="561">
        <v>25903630.599903785</v>
      </c>
      <c r="AX38" s="561">
        <v>3158810.8679771749</v>
      </c>
      <c r="AY38" s="561">
        <v>385284.5849338767</v>
      </c>
      <c r="AZ38" s="562">
        <v>385284.5849338767</v>
      </c>
    </row>
    <row r="39" spans="2:52" s="24" customFormat="1" ht="18" customHeight="1">
      <c r="B39" s="210"/>
      <c r="C39" s="118"/>
      <c r="D39" s="119"/>
      <c r="E39" s="61"/>
      <c r="F39" s="126"/>
      <c r="G39" s="553"/>
      <c r="H39" s="119"/>
      <c r="I39" s="120"/>
      <c r="J39" s="200"/>
      <c r="K39" s="200"/>
      <c r="L39" s="200"/>
      <c r="M39" s="200"/>
      <c r="N39" s="200"/>
      <c r="O39" s="200"/>
      <c r="P39" s="200"/>
      <c r="Q39" s="200"/>
      <c r="R39" s="200"/>
      <c r="S39" s="200"/>
      <c r="T39" s="120"/>
      <c r="U39" s="200"/>
      <c r="V39" s="200"/>
      <c r="W39" s="200"/>
      <c r="X39" s="200"/>
      <c r="Y39" s="200"/>
      <c r="Z39" s="200"/>
      <c r="AA39" s="200"/>
      <c r="AB39" s="200"/>
      <c r="AC39" s="200"/>
      <c r="AD39" s="200"/>
      <c r="AE39" s="120"/>
      <c r="AF39" s="200"/>
      <c r="AG39" s="200"/>
      <c r="AH39" s="200"/>
      <c r="AI39" s="200"/>
      <c r="AJ39" s="200"/>
      <c r="AK39" s="200"/>
      <c r="AL39" s="200"/>
      <c r="AM39" s="200"/>
      <c r="AN39" s="200"/>
      <c r="AO39" s="200"/>
      <c r="AP39" s="120"/>
      <c r="AQ39" s="200"/>
      <c r="AR39" s="200"/>
      <c r="AS39" s="200"/>
      <c r="AT39" s="200"/>
      <c r="AU39" s="200"/>
      <c r="AV39" s="200"/>
      <c r="AW39" s="200"/>
      <c r="AX39" s="200"/>
      <c r="AY39" s="200"/>
      <c r="AZ39" s="200"/>
    </row>
    <row r="40" spans="2:52" s="24" customFormat="1" ht="18" customHeight="1">
      <c r="B40" s="211"/>
      <c r="C40" s="190"/>
      <c r="D40" s="191" t="s">
        <v>2315</v>
      </c>
      <c r="E40" s="193"/>
      <c r="F40" s="194"/>
      <c r="G40" s="554"/>
      <c r="H40" s="195"/>
      <c r="I40" s="192"/>
      <c r="J40" s="590"/>
      <c r="K40" s="590"/>
      <c r="L40" s="590"/>
      <c r="M40" s="590"/>
      <c r="N40" s="590"/>
      <c r="O40" s="590"/>
      <c r="P40" s="590"/>
      <c r="Q40" s="590"/>
      <c r="R40" s="590"/>
      <c r="S40" s="590"/>
      <c r="T40" s="192"/>
      <c r="U40" s="590"/>
      <c r="V40" s="590"/>
      <c r="W40" s="590"/>
      <c r="X40" s="590"/>
      <c r="Y40" s="590"/>
      <c r="Z40" s="590"/>
      <c r="AA40" s="590"/>
      <c r="AB40" s="590"/>
      <c r="AC40" s="590"/>
      <c r="AD40" s="590"/>
      <c r="AE40" s="192"/>
      <c r="AF40" s="590"/>
      <c r="AG40" s="590"/>
      <c r="AH40" s="590"/>
      <c r="AI40" s="590"/>
      <c r="AJ40" s="590"/>
      <c r="AK40" s="590"/>
      <c r="AL40" s="590"/>
      <c r="AM40" s="590"/>
      <c r="AN40" s="590"/>
      <c r="AO40" s="590"/>
      <c r="AP40" s="192"/>
      <c r="AQ40" s="590"/>
      <c r="AR40" s="590"/>
      <c r="AS40" s="590"/>
      <c r="AT40" s="590"/>
      <c r="AU40" s="590"/>
      <c r="AV40" s="590"/>
      <c r="AW40" s="590"/>
      <c r="AX40" s="590"/>
      <c r="AY40" s="590"/>
      <c r="AZ40" s="590"/>
    </row>
    <row r="41" spans="2:52" s="23" customFormat="1">
      <c r="B41" s="210"/>
      <c r="C41" s="197"/>
      <c r="D41" s="196" t="s">
        <v>305</v>
      </c>
      <c r="E41" s="197"/>
      <c r="F41" s="754"/>
      <c r="G41" s="551">
        <v>4290341</v>
      </c>
      <c r="H41" s="753"/>
      <c r="I41" s="575">
        <v>4391562</v>
      </c>
      <c r="J41" s="836"/>
      <c r="K41" s="836"/>
      <c r="L41" s="836"/>
      <c r="M41" s="836"/>
      <c r="N41" s="836"/>
      <c r="O41" s="836"/>
      <c r="P41" s="836"/>
      <c r="Q41" s="836"/>
      <c r="R41" s="836"/>
      <c r="S41" s="836"/>
      <c r="T41" s="575">
        <v>4494851</v>
      </c>
      <c r="U41" s="836"/>
      <c r="V41" s="836"/>
      <c r="W41" s="836"/>
      <c r="X41" s="836"/>
      <c r="Y41" s="836"/>
      <c r="Z41" s="836"/>
      <c r="AA41" s="836"/>
      <c r="AB41" s="836"/>
      <c r="AC41" s="836"/>
      <c r="AD41" s="836"/>
      <c r="AE41" s="575">
        <v>4599057</v>
      </c>
      <c r="AF41" s="836"/>
      <c r="AG41" s="836"/>
      <c r="AH41" s="836"/>
      <c r="AI41" s="836"/>
      <c r="AJ41" s="836"/>
      <c r="AK41" s="836"/>
      <c r="AL41" s="836"/>
      <c r="AM41" s="836"/>
      <c r="AN41" s="836"/>
      <c r="AO41" s="836"/>
      <c r="AP41" s="575">
        <v>4702738</v>
      </c>
      <c r="AQ41" s="836"/>
      <c r="AR41" s="836"/>
      <c r="AS41" s="836"/>
      <c r="AT41" s="836"/>
      <c r="AU41" s="836"/>
      <c r="AV41" s="836"/>
      <c r="AW41" s="836"/>
      <c r="AX41" s="836"/>
      <c r="AY41" s="836"/>
      <c r="AZ41" s="836"/>
    </row>
    <row r="42" spans="2:52" s="23" customFormat="1">
      <c r="B42" s="210"/>
      <c r="C42" s="197"/>
      <c r="D42" s="196" t="s">
        <v>306</v>
      </c>
      <c r="E42" s="197"/>
      <c r="F42" s="754"/>
      <c r="G42" s="551">
        <v>13486794</v>
      </c>
      <c r="H42" s="753"/>
      <c r="I42" s="575">
        <v>13693613</v>
      </c>
      <c r="J42" s="836"/>
      <c r="K42" s="836"/>
      <c r="L42" s="836"/>
      <c r="M42" s="836"/>
      <c r="N42" s="836"/>
      <c r="O42" s="836"/>
      <c r="P42" s="836"/>
      <c r="Q42" s="836"/>
      <c r="R42" s="836"/>
      <c r="S42" s="836"/>
      <c r="T42" s="575">
        <v>14164583</v>
      </c>
      <c r="U42" s="836"/>
      <c r="V42" s="836"/>
      <c r="W42" s="836"/>
      <c r="X42" s="836"/>
      <c r="Y42" s="836"/>
      <c r="Z42" s="836"/>
      <c r="AA42" s="836"/>
      <c r="AB42" s="836"/>
      <c r="AC42" s="836"/>
      <c r="AD42" s="836"/>
      <c r="AE42" s="575">
        <v>14657387</v>
      </c>
      <c r="AF42" s="836"/>
      <c r="AG42" s="836"/>
      <c r="AH42" s="836"/>
      <c r="AI42" s="836"/>
      <c r="AJ42" s="836"/>
      <c r="AK42" s="836"/>
      <c r="AL42" s="836"/>
      <c r="AM42" s="836"/>
      <c r="AN42" s="836"/>
      <c r="AO42" s="836"/>
      <c r="AP42" s="575">
        <v>15170144</v>
      </c>
      <c r="AQ42" s="836"/>
      <c r="AR42" s="836"/>
      <c r="AS42" s="836"/>
      <c r="AT42" s="836"/>
      <c r="AU42" s="836"/>
      <c r="AV42" s="836"/>
      <c r="AW42" s="836"/>
      <c r="AX42" s="836"/>
      <c r="AY42" s="836"/>
      <c r="AZ42" s="836"/>
    </row>
    <row r="43" spans="2:52" s="24" customFormat="1" ht="18" customHeight="1">
      <c r="B43" s="209"/>
      <c r="C43" s="188"/>
      <c r="D43" s="185" t="s">
        <v>307</v>
      </c>
      <c r="E43" s="188" t="s">
        <v>328</v>
      </c>
      <c r="F43" s="756"/>
      <c r="G43" s="552">
        <v>17777135</v>
      </c>
      <c r="H43" s="760"/>
      <c r="I43" s="186">
        <v>18085175</v>
      </c>
      <c r="J43" s="805"/>
      <c r="K43" s="805"/>
      <c r="L43" s="805"/>
      <c r="M43" s="805"/>
      <c r="N43" s="805"/>
      <c r="O43" s="805"/>
      <c r="P43" s="805"/>
      <c r="Q43" s="805"/>
      <c r="R43" s="805"/>
      <c r="S43" s="805"/>
      <c r="T43" s="186">
        <v>18659434</v>
      </c>
      <c r="U43" s="760"/>
      <c r="V43" s="760"/>
      <c r="W43" s="760"/>
      <c r="X43" s="805"/>
      <c r="Y43" s="805"/>
      <c r="Z43" s="760"/>
      <c r="AA43" s="760"/>
      <c r="AB43" s="760"/>
      <c r="AC43" s="760"/>
      <c r="AD43" s="805"/>
      <c r="AE43" s="186">
        <v>19256444</v>
      </c>
      <c r="AF43" s="760"/>
      <c r="AG43" s="760"/>
      <c r="AH43" s="760"/>
      <c r="AI43" s="805"/>
      <c r="AJ43" s="805"/>
      <c r="AK43" s="760"/>
      <c r="AL43" s="760"/>
      <c r="AM43" s="760"/>
      <c r="AN43" s="760"/>
      <c r="AO43" s="805"/>
      <c r="AP43" s="186">
        <v>19872882</v>
      </c>
      <c r="AQ43" s="760"/>
      <c r="AR43" s="760"/>
      <c r="AS43" s="760"/>
      <c r="AT43" s="805"/>
      <c r="AU43" s="805"/>
      <c r="AV43" s="760"/>
      <c r="AW43" s="760"/>
      <c r="AX43" s="760"/>
      <c r="AY43" s="760"/>
      <c r="AZ43" s="805"/>
    </row>
    <row r="44" spans="2:52" s="24" customFormat="1" ht="18" customHeight="1">
      <c r="B44" s="212"/>
      <c r="C44" s="58"/>
      <c r="D44" s="59"/>
      <c r="E44" s="61"/>
      <c r="F44" s="61"/>
      <c r="G44" s="555"/>
      <c r="H44" s="59"/>
      <c r="I44" s="60"/>
      <c r="J44" s="201"/>
      <c r="K44" s="201"/>
      <c r="L44" s="201"/>
      <c r="M44" s="201"/>
      <c r="N44" s="201"/>
      <c r="O44" s="201"/>
      <c r="P44" s="201"/>
      <c r="Q44" s="201"/>
      <c r="R44" s="201"/>
      <c r="S44" s="201"/>
      <c r="T44" s="60"/>
      <c r="U44" s="201"/>
      <c r="V44" s="201"/>
      <c r="W44" s="201"/>
      <c r="X44" s="201"/>
      <c r="Y44" s="201"/>
      <c r="Z44" s="201"/>
      <c r="AA44" s="201"/>
      <c r="AB44" s="201"/>
      <c r="AC44" s="201"/>
      <c r="AD44" s="201"/>
      <c r="AE44" s="60"/>
      <c r="AF44" s="201"/>
      <c r="AG44" s="201"/>
      <c r="AH44" s="201"/>
      <c r="AI44" s="201"/>
      <c r="AJ44" s="201"/>
      <c r="AK44" s="201"/>
      <c r="AL44" s="201"/>
      <c r="AM44" s="201"/>
      <c r="AN44" s="201"/>
      <c r="AO44" s="201"/>
      <c r="AP44" s="60"/>
      <c r="AQ44" s="201"/>
      <c r="AR44" s="201"/>
      <c r="AS44" s="201"/>
      <c r="AT44" s="201"/>
      <c r="AU44" s="201"/>
      <c r="AV44" s="201"/>
      <c r="AW44" s="201"/>
      <c r="AX44" s="201"/>
      <c r="AY44" s="201"/>
      <c r="AZ44" s="201"/>
    </row>
    <row r="45" spans="2:52" s="24" customFormat="1" ht="16.350000000000001" customHeight="1">
      <c r="B45" s="209"/>
      <c r="C45" s="188"/>
      <c r="D45" s="185" t="s">
        <v>329</v>
      </c>
      <c r="E45" s="272"/>
      <c r="F45" s="756"/>
      <c r="G45" s="552">
        <v>392206914</v>
      </c>
      <c r="H45" s="760"/>
      <c r="I45" s="186">
        <v>401348730</v>
      </c>
      <c r="J45" s="199">
        <v>1538445389.0493579</v>
      </c>
      <c r="K45" s="199">
        <v>338043.59564260731</v>
      </c>
      <c r="L45" s="199">
        <v>1528191.7319096017</v>
      </c>
      <c r="M45" s="199">
        <v>256427.21766619262</v>
      </c>
      <c r="N45" s="199">
        <v>23584.205811093943</v>
      </c>
      <c r="O45" s="199">
        <v>18088124968.990067</v>
      </c>
      <c r="P45" s="199">
        <v>24146801.460219912</v>
      </c>
      <c r="Q45" s="199">
        <v>2944574.8380813114</v>
      </c>
      <c r="R45" s="199">
        <v>359153.91636707925</v>
      </c>
      <c r="S45" s="199">
        <v>359153.91636707925</v>
      </c>
      <c r="T45" s="186">
        <v>410937304</v>
      </c>
      <c r="U45" s="199">
        <v>1575598845.1948996</v>
      </c>
      <c r="V45" s="199">
        <v>346207.34847737628</v>
      </c>
      <c r="W45" s="199">
        <v>1565097.5622352189</v>
      </c>
      <c r="X45" s="199">
        <v>262619.93497283116</v>
      </c>
      <c r="Y45" s="199">
        <v>24153.764381431862</v>
      </c>
      <c r="Z45" s="199">
        <v>18524953186.991177</v>
      </c>
      <c r="AA45" s="199">
        <v>24729946.715484224</v>
      </c>
      <c r="AB45" s="199">
        <v>3015686.3204209749</v>
      </c>
      <c r="AC45" s="199">
        <v>367827.48344734416</v>
      </c>
      <c r="AD45" s="199">
        <v>367827.48344734416</v>
      </c>
      <c r="AE45" s="186">
        <v>420628703</v>
      </c>
      <c r="AF45" s="199">
        <v>1613082341.7220864</v>
      </c>
      <c r="AG45" s="199">
        <v>354443.62129765312</v>
      </c>
      <c r="AH45" s="199">
        <v>1602331.2332407942</v>
      </c>
      <c r="AI45" s="199">
        <v>268867.66322583478</v>
      </c>
      <c r="AJ45" s="199">
        <v>24728.382436066124</v>
      </c>
      <c r="AK45" s="199">
        <v>18965661823.309696</v>
      </c>
      <c r="AL45" s="199">
        <v>25318272.147845592</v>
      </c>
      <c r="AM45" s="199">
        <v>3087429.49798379</v>
      </c>
      <c r="AN45" s="199">
        <v>376578.09927855647</v>
      </c>
      <c r="AO45" s="199">
        <v>376578.09927855647</v>
      </c>
      <c r="AP45" s="186">
        <v>430293667</v>
      </c>
      <c r="AQ45" s="199">
        <v>1650376805.4627013</v>
      </c>
      <c r="AR45" s="199">
        <v>362638.35782205488</v>
      </c>
      <c r="AS45" s="199">
        <v>1639377.1313533215</v>
      </c>
      <c r="AT45" s="199">
        <v>275083.88359961612</v>
      </c>
      <c r="AU45" s="199">
        <v>25300.102637987977</v>
      </c>
      <c r="AV45" s="199">
        <v>19404147924.664616</v>
      </c>
      <c r="AW45" s="199">
        <v>25903630.599903785</v>
      </c>
      <c r="AX45" s="199">
        <v>3158810.8679771749</v>
      </c>
      <c r="AY45" s="199">
        <v>385284.5849338767</v>
      </c>
      <c r="AZ45" s="199">
        <v>385284.5849338767</v>
      </c>
    </row>
    <row r="46" spans="2:52" s="24" customFormat="1" ht="18" customHeight="1">
      <c r="B46" s="212"/>
      <c r="C46" s="58"/>
      <c r="D46" s="59"/>
      <c r="E46" s="61"/>
      <c r="F46" s="61"/>
      <c r="G46" s="61"/>
      <c r="H46" s="59"/>
      <c r="I46" s="60"/>
      <c r="J46" s="201"/>
      <c r="K46" s="201"/>
      <c r="L46" s="201"/>
      <c r="M46" s="201"/>
      <c r="N46" s="201"/>
      <c r="O46" s="201"/>
      <c r="P46" s="201"/>
      <c r="Q46" s="201"/>
      <c r="R46" s="201"/>
      <c r="S46" s="201"/>
      <c r="T46" s="60"/>
      <c r="U46" s="201"/>
      <c r="V46" s="201"/>
      <c r="W46" s="201"/>
      <c r="X46" s="201"/>
      <c r="Y46" s="201"/>
      <c r="Z46" s="201"/>
      <c r="AA46" s="201"/>
      <c r="AB46" s="201"/>
      <c r="AC46" s="201"/>
      <c r="AD46" s="201"/>
      <c r="AE46" s="60"/>
      <c r="AF46" s="201"/>
      <c r="AG46" s="201"/>
      <c r="AH46" s="201"/>
      <c r="AI46" s="201"/>
      <c r="AJ46" s="201"/>
      <c r="AK46" s="201"/>
      <c r="AL46" s="201"/>
      <c r="AM46" s="201"/>
      <c r="AN46" s="201"/>
      <c r="AO46" s="201"/>
      <c r="AP46" s="60"/>
      <c r="AQ46" s="201"/>
      <c r="AR46" s="201"/>
      <c r="AS46" s="201"/>
      <c r="AT46" s="201"/>
      <c r="AU46" s="201"/>
      <c r="AV46" s="201"/>
      <c r="AW46" s="201"/>
      <c r="AX46" s="201"/>
      <c r="AY46" s="201"/>
      <c r="AZ46" s="201"/>
    </row>
    <row r="47" spans="2:52">
      <c r="B47" s="213"/>
      <c r="C47" s="128"/>
      <c r="D47" s="129"/>
      <c r="E47" s="130"/>
      <c r="F47" s="130"/>
      <c r="G47" s="130"/>
      <c r="H47" s="129"/>
      <c r="I47" s="131"/>
      <c r="J47" s="202"/>
      <c r="K47" s="202"/>
      <c r="L47" s="202"/>
      <c r="M47" s="202"/>
      <c r="N47" s="202"/>
      <c r="O47" s="202"/>
      <c r="P47" s="202"/>
      <c r="Q47" s="202"/>
      <c r="R47" s="202"/>
      <c r="S47" s="202"/>
      <c r="T47" s="131"/>
      <c r="U47" s="202"/>
      <c r="V47" s="202"/>
      <c r="W47" s="202"/>
      <c r="X47" s="202"/>
      <c r="Y47" s="202"/>
      <c r="Z47" s="202"/>
      <c r="AA47" s="202"/>
      <c r="AB47" s="202"/>
      <c r="AC47" s="202"/>
      <c r="AD47" s="202"/>
      <c r="AE47" s="131"/>
      <c r="AF47" s="202"/>
      <c r="AG47" s="202"/>
      <c r="AH47" s="202"/>
      <c r="AI47" s="202"/>
      <c r="AJ47" s="202"/>
      <c r="AK47" s="202"/>
      <c r="AL47" s="202"/>
      <c r="AM47" s="202"/>
      <c r="AN47" s="202"/>
      <c r="AO47" s="202"/>
      <c r="AP47" s="131"/>
      <c r="AQ47" s="202"/>
      <c r="AR47" s="202"/>
      <c r="AS47" s="202"/>
      <c r="AT47" s="202"/>
      <c r="AU47" s="202"/>
      <c r="AV47" s="202"/>
      <c r="AW47" s="202"/>
      <c r="AX47" s="202"/>
      <c r="AY47" s="202"/>
      <c r="AZ47" s="202"/>
    </row>
    <row r="48" spans="2:52" s="23" customFormat="1">
      <c r="B48" s="211"/>
      <c r="C48" s="190"/>
      <c r="D48" s="191" t="s">
        <v>309</v>
      </c>
      <c r="E48" s="193"/>
      <c r="F48" s="194"/>
      <c r="G48" s="194"/>
      <c r="H48" s="195"/>
      <c r="I48" s="192"/>
      <c r="J48" s="590"/>
      <c r="K48" s="590"/>
      <c r="L48" s="590"/>
      <c r="M48" s="590"/>
      <c r="N48" s="590"/>
      <c r="O48" s="590"/>
      <c r="P48" s="590"/>
      <c r="Q48" s="590"/>
      <c r="R48" s="590"/>
      <c r="S48" s="590"/>
      <c r="T48" s="192"/>
      <c r="U48" s="590"/>
      <c r="V48" s="590"/>
      <c r="W48" s="590"/>
      <c r="X48" s="590"/>
      <c r="Y48" s="590"/>
      <c r="Z48" s="590"/>
      <c r="AA48" s="590"/>
      <c r="AB48" s="590"/>
      <c r="AC48" s="590"/>
      <c r="AD48" s="590"/>
      <c r="AE48" s="192"/>
      <c r="AF48" s="590"/>
      <c r="AG48" s="590"/>
      <c r="AH48" s="590"/>
      <c r="AI48" s="590"/>
      <c r="AJ48" s="590"/>
      <c r="AK48" s="590"/>
      <c r="AL48" s="590"/>
      <c r="AM48" s="590"/>
      <c r="AN48" s="590"/>
      <c r="AO48" s="590"/>
      <c r="AP48" s="192"/>
      <c r="AQ48" s="590"/>
      <c r="AR48" s="590"/>
      <c r="AS48" s="590"/>
      <c r="AT48" s="590"/>
      <c r="AU48" s="590"/>
      <c r="AV48" s="590"/>
      <c r="AW48" s="590"/>
      <c r="AX48" s="590"/>
      <c r="AY48" s="590"/>
      <c r="AZ48" s="590"/>
    </row>
    <row r="49" spans="2:52" ht="30">
      <c r="B49" s="213"/>
      <c r="C49" s="128"/>
      <c r="D49" s="132" t="s">
        <v>310</v>
      </c>
      <c r="E49" s="272"/>
      <c r="F49" s="756"/>
      <c r="G49" s="756"/>
      <c r="H49" s="755"/>
      <c r="I49" s="760"/>
      <c r="J49" s="810"/>
      <c r="K49" s="810"/>
      <c r="L49" s="810"/>
      <c r="M49" s="810"/>
      <c r="N49" s="810"/>
      <c r="O49" s="810"/>
      <c r="P49" s="810"/>
      <c r="Q49" s="810"/>
      <c r="R49" s="810"/>
      <c r="S49" s="810"/>
      <c r="T49" s="811"/>
      <c r="U49" s="810"/>
      <c r="V49" s="810"/>
      <c r="W49" s="810"/>
      <c r="X49" s="810"/>
      <c r="Y49" s="810"/>
      <c r="Z49" s="810"/>
      <c r="AA49" s="810"/>
      <c r="AB49" s="810"/>
      <c r="AC49" s="810"/>
      <c r="AD49" s="810"/>
      <c r="AE49" s="811"/>
      <c r="AF49" s="810"/>
      <c r="AG49" s="810"/>
      <c r="AH49" s="810"/>
      <c r="AI49" s="810"/>
      <c r="AJ49" s="810"/>
      <c r="AK49" s="810"/>
      <c r="AL49" s="810"/>
      <c r="AM49" s="810"/>
      <c r="AN49" s="810"/>
      <c r="AO49" s="810"/>
      <c r="AP49" s="811"/>
      <c r="AQ49" s="810"/>
      <c r="AR49" s="810"/>
      <c r="AS49" s="810"/>
      <c r="AT49" s="810"/>
      <c r="AU49" s="810"/>
      <c r="AV49" s="810"/>
      <c r="AW49" s="810"/>
      <c r="AX49" s="810"/>
      <c r="AY49" s="810"/>
      <c r="AZ49" s="810"/>
    </row>
    <row r="50" spans="2:52" ht="15">
      <c r="B50" s="213"/>
      <c r="C50" s="128"/>
      <c r="D50" s="132" t="s">
        <v>311</v>
      </c>
      <c r="E50" s="272"/>
      <c r="F50" s="756"/>
      <c r="G50" s="756"/>
      <c r="H50" s="755"/>
      <c r="I50" s="760"/>
      <c r="J50" s="810"/>
      <c r="K50" s="810"/>
      <c r="L50" s="810"/>
      <c r="M50" s="810"/>
      <c r="N50" s="810"/>
      <c r="O50" s="810"/>
      <c r="P50" s="810"/>
      <c r="Q50" s="810"/>
      <c r="R50" s="810"/>
      <c r="S50" s="810"/>
      <c r="T50" s="811"/>
      <c r="U50" s="810"/>
      <c r="V50" s="810"/>
      <c r="W50" s="810"/>
      <c r="X50" s="810"/>
      <c r="Y50" s="810"/>
      <c r="Z50" s="810"/>
      <c r="AA50" s="810"/>
      <c r="AB50" s="810"/>
      <c r="AC50" s="810"/>
      <c r="AD50" s="810"/>
      <c r="AE50" s="811"/>
      <c r="AF50" s="810"/>
      <c r="AG50" s="810"/>
      <c r="AH50" s="810"/>
      <c r="AI50" s="810"/>
      <c r="AJ50" s="810"/>
      <c r="AK50" s="810"/>
      <c r="AL50" s="810"/>
      <c r="AM50" s="810"/>
      <c r="AN50" s="810"/>
      <c r="AO50" s="810"/>
      <c r="AP50" s="811"/>
      <c r="AQ50" s="810"/>
      <c r="AR50" s="810"/>
      <c r="AS50" s="810"/>
      <c r="AT50" s="810"/>
      <c r="AU50" s="810"/>
      <c r="AV50" s="810"/>
      <c r="AW50" s="810"/>
      <c r="AX50" s="810"/>
      <c r="AY50" s="810"/>
      <c r="AZ50" s="810"/>
    </row>
    <row r="51" spans="2:52" s="24" customFormat="1" ht="18" customHeight="1">
      <c r="B51" s="209"/>
      <c r="C51" s="188"/>
      <c r="D51" s="185" t="s">
        <v>312</v>
      </c>
      <c r="E51" s="272"/>
      <c r="F51" s="756"/>
      <c r="G51" s="756"/>
      <c r="H51" s="760"/>
      <c r="I51" s="760"/>
      <c r="J51" s="810"/>
      <c r="K51" s="810"/>
      <c r="L51" s="810"/>
      <c r="M51" s="810"/>
      <c r="N51" s="810"/>
      <c r="O51" s="810"/>
      <c r="P51" s="810"/>
      <c r="Q51" s="810"/>
      <c r="R51" s="810"/>
      <c r="S51" s="810"/>
      <c r="T51" s="760"/>
      <c r="U51" s="810"/>
      <c r="V51" s="810"/>
      <c r="W51" s="810"/>
      <c r="X51" s="810"/>
      <c r="Y51" s="810"/>
      <c r="Z51" s="810"/>
      <c r="AA51" s="810"/>
      <c r="AB51" s="810"/>
      <c r="AC51" s="810"/>
      <c r="AD51" s="810"/>
      <c r="AE51" s="760"/>
      <c r="AF51" s="810"/>
      <c r="AG51" s="810"/>
      <c r="AH51" s="810"/>
      <c r="AI51" s="810"/>
      <c r="AJ51" s="810"/>
      <c r="AK51" s="810"/>
      <c r="AL51" s="810"/>
      <c r="AM51" s="810"/>
      <c r="AN51" s="810"/>
      <c r="AO51" s="810"/>
      <c r="AP51" s="760"/>
      <c r="AQ51" s="810"/>
      <c r="AR51" s="810"/>
      <c r="AS51" s="810"/>
      <c r="AT51" s="810"/>
      <c r="AU51" s="810"/>
      <c r="AV51" s="810"/>
      <c r="AW51" s="810"/>
      <c r="AX51" s="810"/>
      <c r="AY51" s="810"/>
      <c r="AZ51" s="810"/>
    </row>
    <row r="52" spans="2:52" s="23" customFormat="1" ht="15">
      <c r="B52" s="210"/>
      <c r="C52" s="118"/>
      <c r="D52" s="187"/>
      <c r="E52" s="452"/>
      <c r="F52" s="806"/>
      <c r="G52" s="806"/>
      <c r="H52" s="807"/>
      <c r="I52" s="120"/>
      <c r="J52" s="200"/>
      <c r="K52" s="200"/>
      <c r="L52" s="200"/>
      <c r="M52" s="200"/>
      <c r="N52" s="200"/>
      <c r="O52" s="200"/>
      <c r="P52" s="200"/>
      <c r="Q52" s="200"/>
      <c r="R52" s="200"/>
      <c r="S52" s="200"/>
      <c r="T52" s="120"/>
      <c r="U52" s="200"/>
      <c r="V52" s="200"/>
      <c r="W52" s="200"/>
      <c r="X52" s="200"/>
      <c r="Y52" s="200"/>
      <c r="Z52" s="200"/>
      <c r="AA52" s="200"/>
      <c r="AB52" s="200"/>
      <c r="AC52" s="200"/>
      <c r="AD52" s="200"/>
      <c r="AE52" s="120"/>
      <c r="AF52" s="200"/>
      <c r="AG52" s="200"/>
      <c r="AH52" s="200"/>
      <c r="AI52" s="200"/>
      <c r="AJ52" s="200"/>
      <c r="AK52" s="200"/>
      <c r="AL52" s="200"/>
      <c r="AM52" s="200"/>
      <c r="AN52" s="200"/>
      <c r="AO52" s="200"/>
      <c r="AP52" s="120"/>
      <c r="AQ52" s="200"/>
      <c r="AR52" s="200"/>
      <c r="AS52" s="200"/>
      <c r="AT52" s="200"/>
      <c r="AU52" s="200"/>
      <c r="AV52" s="200"/>
      <c r="AW52" s="200"/>
      <c r="AX52" s="200"/>
      <c r="AY52" s="200"/>
      <c r="AZ52" s="200"/>
    </row>
    <row r="53" spans="2:52" s="24" customFormat="1" ht="13.5" thickBot="1">
      <c r="B53" s="214"/>
      <c r="C53" s="215"/>
      <c r="D53" s="215" t="s">
        <v>209</v>
      </c>
      <c r="E53" s="453"/>
      <c r="F53" s="808"/>
      <c r="G53" s="808"/>
      <c r="H53" s="809"/>
      <c r="I53" s="218">
        <v>401348730</v>
      </c>
      <c r="J53" s="220">
        <v>1538445389.0493579</v>
      </c>
      <c r="K53" s="220">
        <v>338043.59564260731</v>
      </c>
      <c r="L53" s="220">
        <v>1528191.7319096017</v>
      </c>
      <c r="M53" s="220">
        <v>256427.21766619262</v>
      </c>
      <c r="N53" s="220">
        <v>23584.205811093943</v>
      </c>
      <c r="O53" s="220">
        <v>18088124968.990067</v>
      </c>
      <c r="P53" s="220">
        <v>24146801.460219912</v>
      </c>
      <c r="Q53" s="220">
        <v>2944574.8380813114</v>
      </c>
      <c r="R53" s="220">
        <v>359153.91636707925</v>
      </c>
      <c r="S53" s="220">
        <v>359153.91636707925</v>
      </c>
      <c r="T53" s="219">
        <v>410937304</v>
      </c>
      <c r="U53" s="220">
        <v>1575598845.1948996</v>
      </c>
      <c r="V53" s="220">
        <v>346207.34847737628</v>
      </c>
      <c r="W53" s="220">
        <v>1565097.5622352189</v>
      </c>
      <c r="X53" s="220">
        <v>262619.93497283116</v>
      </c>
      <c r="Y53" s="220">
        <v>24153.764381431862</v>
      </c>
      <c r="Z53" s="220">
        <v>18524953186.991177</v>
      </c>
      <c r="AA53" s="220">
        <v>24729946.715484224</v>
      </c>
      <c r="AB53" s="220">
        <v>3015686.3204209749</v>
      </c>
      <c r="AC53" s="220">
        <v>367827.48344734416</v>
      </c>
      <c r="AD53" s="220">
        <v>367827.48344734416</v>
      </c>
      <c r="AE53" s="219">
        <v>420628703</v>
      </c>
      <c r="AF53" s="220">
        <v>1613082341.7220864</v>
      </c>
      <c r="AG53" s="220">
        <v>354443.62129765312</v>
      </c>
      <c r="AH53" s="220">
        <v>1602331.2332407942</v>
      </c>
      <c r="AI53" s="220">
        <v>268867.66322583478</v>
      </c>
      <c r="AJ53" s="220">
        <v>24728.382436066124</v>
      </c>
      <c r="AK53" s="220">
        <v>18965661823.309696</v>
      </c>
      <c r="AL53" s="220">
        <v>25318272.147845592</v>
      </c>
      <c r="AM53" s="220">
        <v>3087429.49798379</v>
      </c>
      <c r="AN53" s="220">
        <v>376578.09927855647</v>
      </c>
      <c r="AO53" s="220">
        <v>376578.09927855647</v>
      </c>
      <c r="AP53" s="219">
        <v>430293667</v>
      </c>
      <c r="AQ53" s="220">
        <v>1650376805.4627013</v>
      </c>
      <c r="AR53" s="220">
        <v>362638.35782205488</v>
      </c>
      <c r="AS53" s="220">
        <v>1639377.1313533215</v>
      </c>
      <c r="AT53" s="220">
        <v>275083.88359961612</v>
      </c>
      <c r="AU53" s="220">
        <v>25300.102637987977</v>
      </c>
      <c r="AV53" s="220">
        <v>19404147924.664616</v>
      </c>
      <c r="AW53" s="220">
        <v>25903630.599903785</v>
      </c>
      <c r="AX53" s="220">
        <v>3158810.8679771749</v>
      </c>
      <c r="AY53" s="220">
        <v>385284.5849338767</v>
      </c>
      <c r="AZ53" s="220">
        <v>385284.5849338767</v>
      </c>
    </row>
    <row r="54" spans="2:52" s="23" customFormat="1" ht="13.5" thickBot="1">
      <c r="B54" s="24"/>
      <c r="C54" s="24"/>
      <c r="D54" s="121"/>
      <c r="E54" s="69"/>
      <c r="F54" s="69"/>
      <c r="G54" s="69"/>
      <c r="H54" s="121"/>
      <c r="I54" s="22"/>
      <c r="J54" s="589"/>
      <c r="K54" s="589"/>
      <c r="L54" s="589"/>
      <c r="M54" s="589"/>
      <c r="N54" s="589"/>
      <c r="O54" s="589"/>
      <c r="P54" s="589"/>
      <c r="Q54" s="589"/>
      <c r="R54" s="589"/>
      <c r="S54" s="589"/>
      <c r="T54" s="22"/>
      <c r="U54" s="589"/>
      <c r="V54" s="589"/>
      <c r="W54" s="589"/>
      <c r="X54" s="589"/>
      <c r="Y54" s="589"/>
      <c r="Z54" s="589"/>
      <c r="AA54" s="589"/>
      <c r="AB54" s="589"/>
      <c r="AC54" s="589"/>
      <c r="AD54" s="589"/>
      <c r="AE54" s="22"/>
      <c r="AF54" s="589"/>
      <c r="AG54" s="589"/>
      <c r="AH54" s="589"/>
      <c r="AI54" s="589"/>
      <c r="AJ54" s="589"/>
      <c r="AK54" s="589"/>
      <c r="AL54" s="589"/>
      <c r="AM54" s="589"/>
      <c r="AN54" s="589"/>
      <c r="AO54" s="589"/>
      <c r="AP54" s="22"/>
      <c r="AQ54" s="589"/>
      <c r="AR54" s="589"/>
      <c r="AS54" s="589"/>
      <c r="AT54" s="589"/>
      <c r="AU54" s="589"/>
      <c r="AV54" s="589"/>
      <c r="AW54" s="589"/>
      <c r="AX54" s="589"/>
      <c r="AY54" s="589"/>
      <c r="AZ54" s="589"/>
    </row>
    <row r="55" spans="2:52">
      <c r="B55" s="221"/>
      <c r="C55" s="222"/>
      <c r="D55" s="223"/>
      <c r="E55" s="225"/>
      <c r="F55" s="225"/>
      <c r="G55" s="225"/>
      <c r="H55" s="223"/>
      <c r="I55" s="226"/>
      <c r="J55" s="591"/>
      <c r="K55" s="591"/>
      <c r="L55" s="591"/>
      <c r="M55" s="591"/>
      <c r="N55" s="591"/>
      <c r="O55" s="591"/>
      <c r="P55" s="591"/>
      <c r="Q55" s="591"/>
      <c r="R55" s="591"/>
      <c r="S55" s="591"/>
      <c r="T55" s="226"/>
      <c r="U55" s="591"/>
      <c r="V55" s="591"/>
      <c r="W55" s="591"/>
      <c r="X55" s="591"/>
      <c r="Y55" s="591"/>
      <c r="Z55" s="591"/>
      <c r="AA55" s="591"/>
      <c r="AB55" s="591"/>
      <c r="AC55" s="591"/>
      <c r="AD55" s="591"/>
      <c r="AE55" s="226"/>
      <c r="AF55" s="591"/>
      <c r="AG55" s="591"/>
      <c r="AH55" s="591"/>
      <c r="AI55" s="591"/>
      <c r="AJ55" s="591"/>
      <c r="AK55" s="591"/>
      <c r="AL55" s="591"/>
      <c r="AM55" s="591"/>
      <c r="AN55" s="591"/>
      <c r="AO55" s="591"/>
      <c r="AP55" s="226"/>
      <c r="AQ55" s="591"/>
      <c r="AR55" s="591"/>
      <c r="AS55" s="591"/>
      <c r="AT55" s="591"/>
      <c r="AU55" s="591"/>
      <c r="AV55" s="591"/>
      <c r="AW55" s="591"/>
      <c r="AX55" s="591"/>
      <c r="AY55" s="591"/>
      <c r="AZ55" s="591"/>
    </row>
    <row r="56" spans="2:52" s="23" customFormat="1">
      <c r="B56" s="211"/>
      <c r="C56" s="190"/>
      <c r="D56" s="191" t="s">
        <v>313</v>
      </c>
      <c r="E56" s="194"/>
      <c r="F56" s="194"/>
      <c r="G56" s="194"/>
      <c r="H56" s="195"/>
      <c r="I56" s="192"/>
      <c r="J56" s="590"/>
      <c r="K56" s="590"/>
      <c r="L56" s="590"/>
      <c r="M56" s="590"/>
      <c r="N56" s="590"/>
      <c r="O56" s="590"/>
      <c r="P56" s="590"/>
      <c r="Q56" s="590"/>
      <c r="R56" s="590"/>
      <c r="S56" s="590"/>
      <c r="T56" s="192"/>
      <c r="U56" s="590"/>
      <c r="V56" s="590"/>
      <c r="W56" s="590"/>
      <c r="X56" s="590"/>
      <c r="Y56" s="590"/>
      <c r="Z56" s="590"/>
      <c r="AA56" s="590"/>
      <c r="AB56" s="590"/>
      <c r="AC56" s="590"/>
      <c r="AD56" s="590"/>
      <c r="AE56" s="192"/>
      <c r="AF56" s="590"/>
      <c r="AG56" s="590"/>
      <c r="AH56" s="590"/>
      <c r="AI56" s="590"/>
      <c r="AJ56" s="590"/>
      <c r="AK56" s="590"/>
      <c r="AL56" s="590"/>
      <c r="AM56" s="590"/>
      <c r="AN56" s="590"/>
      <c r="AO56" s="590"/>
      <c r="AP56" s="192"/>
      <c r="AQ56" s="590"/>
      <c r="AR56" s="590"/>
      <c r="AS56" s="590"/>
      <c r="AT56" s="590"/>
      <c r="AU56" s="590"/>
      <c r="AV56" s="590"/>
      <c r="AW56" s="590"/>
      <c r="AX56" s="590"/>
      <c r="AY56" s="590"/>
      <c r="AZ56" s="590"/>
    </row>
    <row r="57" spans="2:52" s="23" customFormat="1">
      <c r="B57" s="240"/>
      <c r="C57" s="206"/>
      <c r="D57" s="207"/>
      <c r="E57" s="448"/>
      <c r="F57" s="837"/>
      <c r="G57" s="837"/>
      <c r="H57" s="838"/>
      <c r="I57" s="208"/>
      <c r="J57" s="525"/>
      <c r="K57" s="525"/>
      <c r="L57" s="525"/>
      <c r="M57" s="525"/>
      <c r="N57" s="525"/>
      <c r="O57" s="525"/>
      <c r="P57" s="525"/>
      <c r="Q57" s="525"/>
      <c r="R57" s="525"/>
      <c r="S57" s="525"/>
      <c r="T57" s="208"/>
      <c r="U57" s="525"/>
      <c r="V57" s="525"/>
      <c r="W57" s="525"/>
      <c r="X57" s="525"/>
      <c r="Y57" s="525"/>
      <c r="Z57" s="525"/>
      <c r="AA57" s="525"/>
      <c r="AB57" s="525"/>
      <c r="AC57" s="525"/>
      <c r="AD57" s="525"/>
      <c r="AE57" s="208"/>
      <c r="AF57" s="525"/>
      <c r="AG57" s="525"/>
      <c r="AH57" s="525"/>
      <c r="AI57" s="525"/>
      <c r="AJ57" s="525"/>
      <c r="AK57" s="525"/>
      <c r="AL57" s="525"/>
      <c r="AM57" s="525"/>
      <c r="AN57" s="525"/>
      <c r="AO57" s="525"/>
      <c r="AP57" s="208"/>
      <c r="AQ57" s="525"/>
      <c r="AR57" s="525"/>
      <c r="AS57" s="525"/>
      <c r="AT57" s="525"/>
      <c r="AU57" s="525"/>
      <c r="AV57" s="525"/>
      <c r="AW57" s="525"/>
      <c r="AX57" s="525"/>
      <c r="AY57" s="525"/>
      <c r="AZ57" s="525"/>
    </row>
    <row r="58" spans="2:52" s="23" customFormat="1">
      <c r="B58" s="240"/>
      <c r="C58" s="206"/>
      <c r="D58" s="207"/>
      <c r="E58" s="448"/>
      <c r="F58" s="837"/>
      <c r="G58" s="837"/>
      <c r="H58" s="838"/>
      <c r="I58" s="208"/>
      <c r="J58" s="525"/>
      <c r="K58" s="525"/>
      <c r="L58" s="525"/>
      <c r="M58" s="525"/>
      <c r="N58" s="525"/>
      <c r="O58" s="525"/>
      <c r="P58" s="525"/>
      <c r="Q58" s="525"/>
      <c r="R58" s="525"/>
      <c r="S58" s="525"/>
      <c r="T58" s="208"/>
      <c r="U58" s="525"/>
      <c r="V58" s="525"/>
      <c r="W58" s="525"/>
      <c r="X58" s="525"/>
      <c r="Y58" s="525"/>
      <c r="Z58" s="525"/>
      <c r="AA58" s="525"/>
      <c r="AB58" s="525"/>
      <c r="AC58" s="525"/>
      <c r="AD58" s="525"/>
      <c r="AE58" s="208"/>
      <c r="AF58" s="525"/>
      <c r="AG58" s="525"/>
      <c r="AH58" s="525"/>
      <c r="AI58" s="525"/>
      <c r="AJ58" s="525"/>
      <c r="AK58" s="525"/>
      <c r="AL58" s="525"/>
      <c r="AM58" s="525"/>
      <c r="AN58" s="525"/>
      <c r="AO58" s="525"/>
      <c r="AP58" s="208"/>
      <c r="AQ58" s="525"/>
      <c r="AR58" s="525"/>
      <c r="AS58" s="525"/>
      <c r="AT58" s="525"/>
      <c r="AU58" s="525"/>
      <c r="AV58" s="525"/>
      <c r="AW58" s="525"/>
      <c r="AX58" s="525"/>
      <c r="AY58" s="525"/>
      <c r="AZ58" s="525"/>
    </row>
    <row r="59" spans="2:52" s="23" customFormat="1">
      <c r="B59" s="240"/>
      <c r="C59" s="206"/>
      <c r="D59" s="207"/>
      <c r="E59" s="448"/>
      <c r="F59" s="837"/>
      <c r="G59" s="837"/>
      <c r="H59" s="838"/>
      <c r="I59" s="208"/>
      <c r="J59" s="525"/>
      <c r="K59" s="525"/>
      <c r="L59" s="525"/>
      <c r="M59" s="525"/>
      <c r="N59" s="525"/>
      <c r="O59" s="525"/>
      <c r="P59" s="525"/>
      <c r="Q59" s="525"/>
      <c r="R59" s="525"/>
      <c r="S59" s="525"/>
      <c r="T59" s="208"/>
      <c r="U59" s="525"/>
      <c r="V59" s="525"/>
      <c r="W59" s="525"/>
      <c r="X59" s="525"/>
      <c r="Y59" s="525"/>
      <c r="Z59" s="525"/>
      <c r="AA59" s="525"/>
      <c r="AB59" s="525"/>
      <c r="AC59" s="525"/>
      <c r="AD59" s="525"/>
      <c r="AE59" s="208"/>
      <c r="AF59" s="525"/>
      <c r="AG59" s="525"/>
      <c r="AH59" s="525"/>
      <c r="AI59" s="525"/>
      <c r="AJ59" s="525"/>
      <c r="AK59" s="525"/>
      <c r="AL59" s="525"/>
      <c r="AM59" s="525"/>
      <c r="AN59" s="525"/>
      <c r="AO59" s="525"/>
      <c r="AP59" s="208"/>
      <c r="AQ59" s="525"/>
      <c r="AR59" s="525"/>
      <c r="AS59" s="525"/>
      <c r="AT59" s="525"/>
      <c r="AU59" s="525"/>
      <c r="AV59" s="525"/>
      <c r="AW59" s="525"/>
      <c r="AX59" s="525"/>
      <c r="AY59" s="525"/>
      <c r="AZ59" s="525"/>
    </row>
    <row r="60" spans="2:52" s="23" customFormat="1">
      <c r="B60" s="240"/>
      <c r="C60" s="206"/>
      <c r="D60" s="207"/>
      <c r="E60" s="448"/>
      <c r="F60" s="837"/>
      <c r="G60" s="837"/>
      <c r="H60" s="838"/>
      <c r="I60" s="208"/>
      <c r="J60" s="525"/>
      <c r="K60" s="525"/>
      <c r="L60" s="525"/>
      <c r="M60" s="525"/>
      <c r="N60" s="525"/>
      <c r="O60" s="525"/>
      <c r="P60" s="525"/>
      <c r="Q60" s="525"/>
      <c r="R60" s="525"/>
      <c r="S60" s="525"/>
      <c r="T60" s="208"/>
      <c r="U60" s="525"/>
      <c r="V60" s="525"/>
      <c r="W60" s="525"/>
      <c r="X60" s="525"/>
      <c r="Y60" s="525"/>
      <c r="Z60" s="525"/>
      <c r="AA60" s="525"/>
      <c r="AB60" s="525"/>
      <c r="AC60" s="525"/>
      <c r="AD60" s="525"/>
      <c r="AE60" s="208"/>
      <c r="AF60" s="525"/>
      <c r="AG60" s="525"/>
      <c r="AH60" s="525"/>
      <c r="AI60" s="525"/>
      <c r="AJ60" s="525"/>
      <c r="AK60" s="525"/>
      <c r="AL60" s="525"/>
      <c r="AM60" s="525"/>
      <c r="AN60" s="525"/>
      <c r="AO60" s="525"/>
      <c r="AP60" s="208"/>
      <c r="AQ60" s="525"/>
      <c r="AR60" s="525"/>
      <c r="AS60" s="525"/>
      <c r="AT60" s="525"/>
      <c r="AU60" s="525"/>
      <c r="AV60" s="525"/>
      <c r="AW60" s="525"/>
      <c r="AX60" s="525"/>
      <c r="AY60" s="525"/>
      <c r="AZ60" s="525"/>
    </row>
    <row r="61" spans="2:52" s="23" customFormat="1">
      <c r="B61" s="240"/>
      <c r="C61" s="206"/>
      <c r="D61" s="207"/>
      <c r="E61" s="448"/>
      <c r="F61" s="837"/>
      <c r="G61" s="837"/>
      <c r="H61" s="838"/>
      <c r="I61" s="208"/>
      <c r="J61" s="525"/>
      <c r="K61" s="525"/>
      <c r="L61" s="525"/>
      <c r="M61" s="525"/>
      <c r="N61" s="525"/>
      <c r="O61" s="525"/>
      <c r="P61" s="525"/>
      <c r="Q61" s="525"/>
      <c r="R61" s="525"/>
      <c r="S61" s="525"/>
      <c r="T61" s="208"/>
      <c r="U61" s="525"/>
      <c r="V61" s="525"/>
      <c r="W61" s="525"/>
      <c r="X61" s="525"/>
      <c r="Y61" s="525"/>
      <c r="Z61" s="525"/>
      <c r="AA61" s="525"/>
      <c r="AB61" s="525"/>
      <c r="AC61" s="525"/>
      <c r="AD61" s="525"/>
      <c r="AE61" s="208"/>
      <c r="AF61" s="525"/>
      <c r="AG61" s="525"/>
      <c r="AH61" s="525"/>
      <c r="AI61" s="525"/>
      <c r="AJ61" s="525"/>
      <c r="AK61" s="525"/>
      <c r="AL61" s="525"/>
      <c r="AM61" s="525"/>
      <c r="AN61" s="525"/>
      <c r="AO61" s="525"/>
      <c r="AP61" s="208"/>
      <c r="AQ61" s="525"/>
      <c r="AR61" s="525"/>
      <c r="AS61" s="525"/>
      <c r="AT61" s="525"/>
      <c r="AU61" s="525"/>
      <c r="AV61" s="525"/>
      <c r="AW61" s="525"/>
      <c r="AX61" s="525"/>
      <c r="AY61" s="525"/>
      <c r="AZ61" s="525"/>
    </row>
    <row r="62" spans="2:52" s="23" customFormat="1">
      <c r="B62" s="240"/>
      <c r="C62" s="206"/>
      <c r="D62" s="207"/>
      <c r="E62" s="448"/>
      <c r="F62" s="837"/>
      <c r="G62" s="837"/>
      <c r="H62" s="838"/>
      <c r="I62" s="208"/>
      <c r="J62" s="525"/>
      <c r="K62" s="525"/>
      <c r="L62" s="525"/>
      <c r="M62" s="525"/>
      <c r="N62" s="525"/>
      <c r="O62" s="525"/>
      <c r="P62" s="525"/>
      <c r="Q62" s="525"/>
      <c r="R62" s="525"/>
      <c r="S62" s="525"/>
      <c r="T62" s="208"/>
      <c r="U62" s="525"/>
      <c r="V62" s="525"/>
      <c r="W62" s="525"/>
      <c r="X62" s="525"/>
      <c r="Y62" s="525"/>
      <c r="Z62" s="525"/>
      <c r="AA62" s="525"/>
      <c r="AB62" s="525"/>
      <c r="AC62" s="525"/>
      <c r="AD62" s="525"/>
      <c r="AE62" s="208"/>
      <c r="AF62" s="525"/>
      <c r="AG62" s="525"/>
      <c r="AH62" s="525"/>
      <c r="AI62" s="525"/>
      <c r="AJ62" s="525"/>
      <c r="AK62" s="525"/>
      <c r="AL62" s="525"/>
      <c r="AM62" s="525"/>
      <c r="AN62" s="525"/>
      <c r="AO62" s="525"/>
      <c r="AP62" s="208"/>
      <c r="AQ62" s="525"/>
      <c r="AR62" s="525"/>
      <c r="AS62" s="525"/>
      <c r="AT62" s="525"/>
      <c r="AU62" s="525"/>
      <c r="AV62" s="525"/>
      <c r="AW62" s="525"/>
      <c r="AX62" s="525"/>
      <c r="AY62" s="525"/>
      <c r="AZ62" s="525"/>
    </row>
    <row r="63" spans="2:52" s="23" customFormat="1" ht="13.5" thickBot="1">
      <c r="B63" s="227"/>
      <c r="C63" s="228"/>
      <c r="D63" s="229" t="s">
        <v>314</v>
      </c>
      <c r="E63" s="454"/>
      <c r="F63" s="812"/>
      <c r="G63" s="812"/>
      <c r="H63" s="813"/>
      <c r="I63" s="231">
        <v>0</v>
      </c>
      <c r="J63" s="232">
        <v>0</v>
      </c>
      <c r="K63" s="232">
        <v>0</v>
      </c>
      <c r="L63" s="232">
        <v>0</v>
      </c>
      <c r="M63" s="232">
        <v>0</v>
      </c>
      <c r="N63" s="232">
        <v>0</v>
      </c>
      <c r="O63" s="232">
        <v>0</v>
      </c>
      <c r="P63" s="232">
        <v>0</v>
      </c>
      <c r="Q63" s="232">
        <v>0</v>
      </c>
      <c r="R63" s="232">
        <v>0</v>
      </c>
      <c r="S63" s="232">
        <v>0</v>
      </c>
      <c r="T63" s="231">
        <v>0</v>
      </c>
      <c r="U63" s="232">
        <v>0</v>
      </c>
      <c r="V63" s="232">
        <v>0</v>
      </c>
      <c r="W63" s="232">
        <v>0</v>
      </c>
      <c r="X63" s="232">
        <v>0</v>
      </c>
      <c r="Y63" s="232">
        <v>0</v>
      </c>
      <c r="Z63" s="232">
        <v>0</v>
      </c>
      <c r="AA63" s="232">
        <v>0</v>
      </c>
      <c r="AB63" s="232">
        <v>0</v>
      </c>
      <c r="AC63" s="232">
        <v>0</v>
      </c>
      <c r="AD63" s="232">
        <v>0</v>
      </c>
      <c r="AE63" s="231">
        <v>0</v>
      </c>
      <c r="AF63" s="232">
        <v>0</v>
      </c>
      <c r="AG63" s="232">
        <v>0</v>
      </c>
      <c r="AH63" s="232">
        <v>0</v>
      </c>
      <c r="AI63" s="232">
        <v>0</v>
      </c>
      <c r="AJ63" s="232">
        <v>0</v>
      </c>
      <c r="AK63" s="232">
        <v>0</v>
      </c>
      <c r="AL63" s="232">
        <v>0</v>
      </c>
      <c r="AM63" s="232">
        <v>0</v>
      </c>
      <c r="AN63" s="232">
        <v>0</v>
      </c>
      <c r="AO63" s="232">
        <v>0</v>
      </c>
      <c r="AP63" s="231">
        <v>0</v>
      </c>
      <c r="AQ63" s="232">
        <v>0</v>
      </c>
      <c r="AR63" s="232">
        <v>0</v>
      </c>
      <c r="AS63" s="232">
        <v>0</v>
      </c>
      <c r="AT63" s="232">
        <v>0</v>
      </c>
      <c r="AU63" s="232">
        <v>0</v>
      </c>
      <c r="AV63" s="232">
        <v>0</v>
      </c>
      <c r="AW63" s="232">
        <v>0</v>
      </c>
      <c r="AX63" s="232">
        <v>0</v>
      </c>
      <c r="AY63" s="232">
        <v>0</v>
      </c>
      <c r="AZ63" s="232">
        <v>0</v>
      </c>
    </row>
    <row r="64" spans="2:52" s="23" customFormat="1" ht="13.5" thickBot="1">
      <c r="B64" s="24"/>
      <c r="C64" s="24"/>
      <c r="D64" s="15"/>
      <c r="E64" s="69"/>
      <c r="F64" s="69"/>
      <c r="G64" s="69"/>
      <c r="H64" s="121"/>
      <c r="I64" s="22"/>
      <c r="J64" s="589"/>
      <c r="K64" s="589"/>
      <c r="L64" s="589"/>
      <c r="M64" s="589"/>
      <c r="N64" s="589"/>
      <c r="O64" s="589"/>
      <c r="P64" s="589"/>
      <c r="Q64" s="589"/>
      <c r="R64" s="589"/>
      <c r="S64" s="589"/>
      <c r="T64" s="22"/>
      <c r="U64" s="589"/>
      <c r="V64" s="589"/>
      <c r="W64" s="589"/>
      <c r="X64" s="589"/>
      <c r="Y64" s="589"/>
      <c r="Z64" s="589"/>
      <c r="AA64" s="589"/>
      <c r="AB64" s="589"/>
      <c r="AC64" s="589"/>
      <c r="AD64" s="589"/>
      <c r="AE64" s="22"/>
      <c r="AF64" s="589"/>
      <c r="AG64" s="589"/>
      <c r="AH64" s="589"/>
      <c r="AI64" s="589"/>
      <c r="AJ64" s="589"/>
      <c r="AK64" s="589"/>
      <c r="AL64" s="589"/>
      <c r="AM64" s="589"/>
      <c r="AN64" s="589"/>
      <c r="AO64" s="589"/>
      <c r="AP64" s="22"/>
      <c r="AQ64" s="589"/>
      <c r="AR64" s="589"/>
      <c r="AS64" s="589"/>
      <c r="AT64" s="589"/>
      <c r="AU64" s="589"/>
      <c r="AV64" s="589"/>
      <c r="AW64" s="589"/>
      <c r="AX64" s="589"/>
      <c r="AY64" s="589"/>
      <c r="AZ64" s="589"/>
    </row>
    <row r="65" spans="2:52" s="23" customFormat="1">
      <c r="B65" s="233"/>
      <c r="C65" s="234"/>
      <c r="D65" s="235" t="s">
        <v>315</v>
      </c>
      <c r="E65" s="237"/>
      <c r="F65" s="237"/>
      <c r="G65" s="237"/>
      <c r="H65" s="238"/>
      <c r="I65" s="236"/>
      <c r="J65" s="239"/>
      <c r="K65" s="239"/>
      <c r="L65" s="239"/>
      <c r="M65" s="239"/>
      <c r="N65" s="239"/>
      <c r="O65" s="239"/>
      <c r="P65" s="239"/>
      <c r="Q65" s="239"/>
      <c r="R65" s="239"/>
      <c r="S65" s="239"/>
      <c r="T65" s="236"/>
      <c r="U65" s="239"/>
      <c r="V65" s="239"/>
      <c r="W65" s="239"/>
      <c r="X65" s="239"/>
      <c r="Y65" s="239"/>
      <c r="Z65" s="239"/>
      <c r="AA65" s="239"/>
      <c r="AB65" s="239"/>
      <c r="AC65" s="239"/>
      <c r="AD65" s="239"/>
      <c r="AE65" s="236"/>
      <c r="AF65" s="239"/>
      <c r="AG65" s="239"/>
      <c r="AH65" s="239"/>
      <c r="AI65" s="239"/>
      <c r="AJ65" s="239"/>
      <c r="AK65" s="239"/>
      <c r="AL65" s="239"/>
      <c r="AM65" s="239"/>
      <c r="AN65" s="239"/>
      <c r="AO65" s="239"/>
      <c r="AP65" s="236"/>
      <c r="AQ65" s="239"/>
      <c r="AR65" s="239"/>
      <c r="AS65" s="239"/>
      <c r="AT65" s="239"/>
      <c r="AU65" s="239"/>
      <c r="AV65" s="239"/>
      <c r="AW65" s="239"/>
      <c r="AX65" s="239"/>
      <c r="AY65" s="239"/>
      <c r="AZ65" s="239"/>
    </row>
    <row r="66" spans="2:52" s="23" customFormat="1">
      <c r="B66" s="240"/>
      <c r="C66" s="206"/>
      <c r="D66" s="207" t="s">
        <v>2316</v>
      </c>
      <c r="E66" s="523"/>
      <c r="F66" s="523"/>
      <c r="G66" s="839">
        <v>0</v>
      </c>
      <c r="H66" s="207"/>
      <c r="I66" s="208">
        <v>0</v>
      </c>
      <c r="J66" s="525"/>
      <c r="K66" s="525"/>
      <c r="L66" s="525"/>
      <c r="M66" s="525"/>
      <c r="N66" s="525"/>
      <c r="O66" s="525"/>
      <c r="P66" s="525"/>
      <c r="Q66" s="525"/>
      <c r="R66" s="525"/>
      <c r="S66" s="525"/>
      <c r="T66" s="575">
        <v>0</v>
      </c>
      <c r="U66" s="525"/>
      <c r="V66" s="525"/>
      <c r="W66" s="525"/>
      <c r="X66" s="525"/>
      <c r="Y66" s="525"/>
      <c r="Z66" s="525"/>
      <c r="AA66" s="525"/>
      <c r="AB66" s="525"/>
      <c r="AC66" s="525"/>
      <c r="AD66" s="525"/>
      <c r="AE66" s="575">
        <v>0</v>
      </c>
      <c r="AF66" s="525"/>
      <c r="AG66" s="525"/>
      <c r="AH66" s="525"/>
      <c r="AI66" s="525"/>
      <c r="AJ66" s="525"/>
      <c r="AK66" s="525"/>
      <c r="AL66" s="525"/>
      <c r="AM66" s="525"/>
      <c r="AN66" s="525"/>
      <c r="AO66" s="525"/>
      <c r="AP66" s="575">
        <v>0</v>
      </c>
      <c r="AQ66" s="525"/>
      <c r="AR66" s="525"/>
      <c r="AS66" s="525"/>
      <c r="AT66" s="525"/>
      <c r="AU66" s="525"/>
      <c r="AV66" s="525"/>
      <c r="AW66" s="525"/>
      <c r="AX66" s="525"/>
      <c r="AY66" s="525"/>
      <c r="AZ66" s="525"/>
    </row>
    <row r="67" spans="2:52" s="23" customFormat="1">
      <c r="B67" s="240"/>
      <c r="C67" s="206"/>
      <c r="D67" s="207" t="s">
        <v>316</v>
      </c>
      <c r="E67" s="523"/>
      <c r="F67" s="523"/>
      <c r="G67" s="839">
        <v>6327696</v>
      </c>
      <c r="H67" s="207"/>
      <c r="I67" s="208">
        <v>6481079</v>
      </c>
      <c r="J67" s="525"/>
      <c r="K67" s="525"/>
      <c r="L67" s="525"/>
      <c r="M67" s="525"/>
      <c r="N67" s="525"/>
      <c r="O67" s="525"/>
      <c r="P67" s="525"/>
      <c r="Q67" s="525"/>
      <c r="R67" s="525"/>
      <c r="S67" s="525"/>
      <c r="T67" s="575">
        <v>6637597</v>
      </c>
      <c r="U67" s="525"/>
      <c r="V67" s="525"/>
      <c r="W67" s="525"/>
      <c r="X67" s="525"/>
      <c r="Y67" s="525"/>
      <c r="Z67" s="525"/>
      <c r="AA67" s="525"/>
      <c r="AB67" s="525"/>
      <c r="AC67" s="525"/>
      <c r="AD67" s="525"/>
      <c r="AE67" s="575">
        <v>6795505</v>
      </c>
      <c r="AF67" s="525"/>
      <c r="AG67" s="525"/>
      <c r="AH67" s="525"/>
      <c r="AI67" s="525"/>
      <c r="AJ67" s="525"/>
      <c r="AK67" s="525"/>
      <c r="AL67" s="525"/>
      <c r="AM67" s="525"/>
      <c r="AN67" s="525"/>
      <c r="AO67" s="525"/>
      <c r="AP67" s="575">
        <v>6952617</v>
      </c>
      <c r="AQ67" s="525"/>
      <c r="AR67" s="525"/>
      <c r="AS67" s="525"/>
      <c r="AT67" s="525"/>
      <c r="AU67" s="525"/>
      <c r="AV67" s="525"/>
      <c r="AW67" s="525"/>
      <c r="AX67" s="525"/>
      <c r="AY67" s="525"/>
      <c r="AZ67" s="525"/>
    </row>
    <row r="68" spans="2:52" s="23" customFormat="1" ht="13.5" thickBot="1">
      <c r="B68" s="241"/>
      <c r="C68" s="242"/>
      <c r="D68" s="243"/>
      <c r="E68" s="244"/>
      <c r="F68" s="244"/>
      <c r="G68" s="244"/>
      <c r="H68" s="243"/>
      <c r="I68" s="245"/>
      <c r="J68" s="246"/>
      <c r="K68" s="246"/>
      <c r="L68" s="246"/>
      <c r="M68" s="246"/>
      <c r="N68" s="246"/>
      <c r="O68" s="246"/>
      <c r="P68" s="246"/>
      <c r="Q68" s="246"/>
      <c r="R68" s="246"/>
      <c r="S68" s="246"/>
      <c r="T68" s="245"/>
      <c r="U68" s="246"/>
      <c r="V68" s="246"/>
      <c r="W68" s="246"/>
      <c r="X68" s="246"/>
      <c r="Y68" s="246"/>
      <c r="Z68" s="246"/>
      <c r="AA68" s="246"/>
      <c r="AB68" s="246"/>
      <c r="AC68" s="246"/>
      <c r="AD68" s="246"/>
      <c r="AE68" s="245"/>
      <c r="AF68" s="246"/>
      <c r="AG68" s="246"/>
      <c r="AH68" s="246"/>
      <c r="AI68" s="246"/>
      <c r="AJ68" s="246"/>
      <c r="AK68" s="246"/>
      <c r="AL68" s="246"/>
      <c r="AM68" s="246"/>
      <c r="AN68" s="246"/>
      <c r="AO68" s="246"/>
      <c r="AP68" s="245"/>
      <c r="AQ68" s="246"/>
      <c r="AR68" s="246"/>
      <c r="AS68" s="246"/>
      <c r="AT68" s="246"/>
      <c r="AU68" s="246"/>
      <c r="AV68" s="246"/>
      <c r="AW68" s="246"/>
      <c r="AX68" s="246"/>
      <c r="AY68" s="246"/>
      <c r="AZ68" s="246"/>
    </row>
    <row r="69" spans="2:52" s="23" customFormat="1">
      <c r="B69" s="133"/>
      <c r="C69" s="133"/>
      <c r="D69" s="127"/>
      <c r="E69" s="80"/>
      <c r="F69" s="80"/>
      <c r="G69" s="80"/>
      <c r="H69" s="127"/>
      <c r="I69" s="21"/>
      <c r="J69" s="203"/>
      <c r="K69" s="203"/>
      <c r="L69" s="203"/>
      <c r="M69" s="203"/>
      <c r="N69" s="203"/>
      <c r="O69" s="203"/>
      <c r="P69" s="203"/>
      <c r="Q69" s="203"/>
      <c r="R69" s="203"/>
      <c r="S69" s="203"/>
      <c r="T69" s="21"/>
      <c r="U69" s="203"/>
      <c r="V69" s="203"/>
      <c r="W69" s="203"/>
      <c r="X69" s="203"/>
      <c r="Y69" s="203"/>
      <c r="Z69" s="203"/>
      <c r="AA69" s="203"/>
      <c r="AB69" s="203"/>
      <c r="AC69" s="203"/>
      <c r="AD69" s="203"/>
      <c r="AE69" s="21"/>
      <c r="AF69" s="203"/>
      <c r="AG69" s="203"/>
      <c r="AH69" s="203"/>
      <c r="AI69" s="203"/>
      <c r="AJ69" s="203"/>
      <c r="AK69" s="203"/>
      <c r="AL69" s="203"/>
      <c r="AM69" s="203"/>
      <c r="AN69" s="203"/>
      <c r="AO69" s="203"/>
      <c r="AP69" s="21"/>
      <c r="AQ69" s="203"/>
      <c r="AR69" s="203"/>
      <c r="AS69" s="203"/>
      <c r="AT69" s="203"/>
      <c r="AU69" s="203"/>
      <c r="AV69" s="203"/>
      <c r="AW69" s="203"/>
      <c r="AX69" s="203"/>
      <c r="AY69" s="203"/>
      <c r="AZ69" s="203"/>
    </row>
    <row r="71" spans="2:52">
      <c r="B71" s="786" t="s">
        <v>317</v>
      </c>
    </row>
    <row r="72" spans="2:52">
      <c r="B72" s="786" t="s">
        <v>318</v>
      </c>
    </row>
    <row r="73" spans="2:52">
      <c r="B73" s="786" t="s">
        <v>319</v>
      </c>
    </row>
    <row r="74" spans="2:52" s="23" customFormat="1" ht="20.25" customHeight="1">
      <c r="B74" s="18" t="s">
        <v>2171</v>
      </c>
      <c r="C74" s="18"/>
      <c r="D74" s="18"/>
      <c r="E74" s="799"/>
      <c r="F74" s="799"/>
      <c r="G74" s="799"/>
      <c r="H74" s="18"/>
      <c r="I74" s="20"/>
      <c r="J74" s="205"/>
      <c r="K74" s="205"/>
      <c r="L74" s="205"/>
      <c r="M74" s="205"/>
      <c r="N74" s="205"/>
      <c r="O74" s="205"/>
      <c r="P74" s="205"/>
      <c r="Q74" s="205"/>
      <c r="R74" s="205"/>
      <c r="S74" s="205"/>
      <c r="T74" s="20"/>
      <c r="U74" s="205"/>
      <c r="V74" s="205"/>
      <c r="W74" s="205"/>
      <c r="X74" s="205"/>
      <c r="Y74" s="205"/>
      <c r="Z74" s="205"/>
      <c r="AA74" s="205"/>
      <c r="AB74" s="205"/>
      <c r="AC74" s="205"/>
      <c r="AD74" s="205"/>
      <c r="AE74" s="20"/>
      <c r="AF74" s="205"/>
      <c r="AG74" s="205"/>
      <c r="AH74" s="205"/>
      <c r="AI74" s="205"/>
      <c r="AJ74" s="205"/>
      <c r="AK74" s="205"/>
      <c r="AL74" s="205"/>
      <c r="AM74" s="205"/>
      <c r="AN74" s="205"/>
      <c r="AO74" s="205"/>
      <c r="AP74" s="20"/>
      <c r="AQ74" s="205"/>
      <c r="AR74" s="205"/>
      <c r="AS74" s="205"/>
      <c r="AT74" s="205"/>
      <c r="AU74" s="205"/>
      <c r="AV74" s="205"/>
      <c r="AW74" s="205"/>
      <c r="AX74" s="205"/>
      <c r="AY74" s="205"/>
      <c r="AZ74" s="205"/>
    </row>
    <row r="75" spans="2:52" s="23" customFormat="1" ht="17.25">
      <c r="B75" s="840" t="s">
        <v>2289</v>
      </c>
      <c r="C75" s="18"/>
      <c r="D75" s="18"/>
      <c r="E75" s="799"/>
      <c r="F75" s="799"/>
      <c r="G75" s="799"/>
      <c r="H75" s="18"/>
      <c r="I75" s="20"/>
      <c r="J75" s="205"/>
      <c r="K75" s="205"/>
      <c r="L75" s="205"/>
      <c r="M75" s="205"/>
      <c r="N75" s="205"/>
      <c r="O75" s="205"/>
      <c r="P75" s="205"/>
      <c r="Q75" s="205"/>
      <c r="R75" s="205"/>
      <c r="S75" s="205"/>
      <c r="T75" s="20"/>
      <c r="U75" s="205"/>
      <c r="V75" s="205"/>
      <c r="W75" s="205"/>
      <c r="X75" s="205"/>
      <c r="Y75" s="205"/>
      <c r="Z75" s="205"/>
      <c r="AA75" s="205"/>
      <c r="AB75" s="205"/>
      <c r="AC75" s="205"/>
      <c r="AD75" s="205"/>
      <c r="AE75" s="20"/>
      <c r="AF75" s="205"/>
      <c r="AG75" s="205"/>
      <c r="AH75" s="205"/>
      <c r="AI75" s="205"/>
      <c r="AJ75" s="205"/>
      <c r="AK75" s="205"/>
      <c r="AL75" s="205"/>
      <c r="AM75" s="205"/>
      <c r="AN75" s="205"/>
      <c r="AO75" s="205"/>
      <c r="AP75" s="20"/>
      <c r="AQ75" s="205"/>
      <c r="AR75" s="205"/>
      <c r="AS75" s="205"/>
      <c r="AT75" s="205"/>
      <c r="AU75" s="205"/>
      <c r="AV75" s="205"/>
      <c r="AW75" s="205"/>
      <c r="AX75" s="205"/>
      <c r="AY75" s="205"/>
      <c r="AZ75" s="205"/>
    </row>
    <row r="76" spans="2:52" ht="14.25">
      <c r="B76" s="786" t="s">
        <v>320</v>
      </c>
    </row>
  </sheetData>
  <mergeCells count="5">
    <mergeCell ref="E5:F5"/>
    <mergeCell ref="T5:AD5"/>
    <mergeCell ref="I5:S5"/>
    <mergeCell ref="AE5:AO5"/>
    <mergeCell ref="AP5:AZ5"/>
  </mergeCells>
  <pageMargins left="0.7" right="0.7" top="0.75" bottom="0.75" header="0.3" footer="0.3"/>
  <pageSetup paperSize="17" scale="44" fitToWidth="2" fitToHeight="3" orientation="landscape" r:id="rId1"/>
  <colBreaks count="1" manualBreakCount="1">
    <brk id="9" max="171" man="1"/>
  </colBreaks>
  <extLst>
    <ext xmlns:x14="http://schemas.microsoft.com/office/spreadsheetml/2009/9/main" uri="{CCE6A557-97BC-4b89-ADB6-D9C93CAAB3DF}">
      <x14:dataValidations xmlns:xm="http://schemas.microsoft.com/office/excel/2006/main" count="2">
        <x14:dataValidation type="list" allowBlank="1" showInputMessage="1" showErrorMessage="1" xr:uid="{94B15756-52AA-4A21-AE3B-C64484AE3AC3}">
          <x14:formula1>
            <xm:f>README!$L$8:$L$17</xm:f>
          </x14:formula1>
          <xm:sqref>E7:E37</xm:sqref>
        </x14:dataValidation>
        <x14:dataValidation type="list" allowBlank="1" showInputMessage="1" showErrorMessage="1" xr:uid="{829AEB76-FFCD-4E1B-99C0-53E95BCF1DD4}">
          <x14:formula1>
            <xm:f>README!$M$8:$M$11</xm:f>
          </x14:formula1>
          <xm:sqref>F7:F37 G16 G26 G36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F73FDA-1422-455A-85B9-0C99E2116AA1}">
  <dimension ref="A1:AT99"/>
  <sheetViews>
    <sheetView zoomScale="80" zoomScaleNormal="80" workbookViewId="0">
      <selection sqref="A1:XFD1048576"/>
    </sheetView>
  </sheetViews>
  <sheetFormatPr defaultColWidth="7.875" defaultRowHeight="15"/>
  <cols>
    <col min="1" max="1" width="51.25" style="952" bestFit="1" customWidth="1"/>
    <col min="2" max="2" width="22.875" style="952" customWidth="1"/>
    <col min="3" max="3" width="14.25" style="952" customWidth="1"/>
    <col min="4" max="4" width="70.875" style="952" customWidth="1"/>
    <col min="5" max="5" width="37.875" style="952" customWidth="1"/>
    <col min="6" max="6" width="13.625" style="953" customWidth="1"/>
    <col min="7" max="7" width="14.75" style="954" customWidth="1"/>
    <col min="8" max="8" width="59.5" style="954" customWidth="1"/>
    <col min="9" max="9" width="13.625" style="954" customWidth="1"/>
    <col min="10" max="10" width="22.5" style="954" customWidth="1"/>
    <col min="11" max="11" width="14.5" style="955" customWidth="1"/>
    <col min="12" max="12" width="13.75" style="955" customWidth="1"/>
    <col min="13" max="13" width="33.375" style="955" customWidth="1"/>
    <col min="14" max="14" width="15.5" style="952" customWidth="1"/>
    <col min="15" max="15" width="25.75" style="952" customWidth="1"/>
    <col min="16" max="16" width="44.875" style="952" customWidth="1"/>
    <col min="17" max="17" width="26" style="952" customWidth="1"/>
    <col min="18" max="18" width="35.75" style="952" customWidth="1"/>
    <col min="19" max="19" width="15.75" style="952" customWidth="1"/>
    <col min="20" max="21" width="26.25" style="952" customWidth="1"/>
    <col min="22" max="22" width="24.75" style="952" customWidth="1"/>
    <col min="23" max="16384" width="7.875" style="952"/>
  </cols>
  <sheetData>
    <row r="1" spans="1:46" s="945" customFormat="1" ht="15.75">
      <c r="A1" s="943" t="s">
        <v>95</v>
      </c>
      <c r="B1" s="1452" t="s">
        <v>2292</v>
      </c>
      <c r="G1" s="946"/>
      <c r="H1" s="946"/>
      <c r="I1" s="946"/>
      <c r="M1" s="697"/>
      <c r="N1" s="697"/>
      <c r="O1" s="697"/>
      <c r="P1" s="697"/>
      <c r="Q1" s="697"/>
      <c r="R1" s="697"/>
      <c r="S1" s="697"/>
      <c r="T1" s="697"/>
      <c r="U1" s="697"/>
      <c r="V1" s="694"/>
      <c r="W1" s="694"/>
      <c r="X1" s="694"/>
      <c r="Y1" s="694"/>
      <c r="Z1" s="694"/>
      <c r="AA1" s="694"/>
      <c r="AB1" s="694"/>
      <c r="AC1" s="694"/>
      <c r="AD1" s="694"/>
      <c r="AE1" s="697"/>
      <c r="AF1" s="697"/>
      <c r="AG1" s="697"/>
      <c r="AH1" s="697"/>
      <c r="AI1" s="697"/>
      <c r="AJ1" s="697"/>
      <c r="AK1" s="697"/>
      <c r="AL1" s="694"/>
      <c r="AM1" s="694"/>
      <c r="AN1" s="694"/>
      <c r="AO1" s="694"/>
      <c r="AP1" s="694"/>
      <c r="AQ1" s="694"/>
      <c r="AR1" s="694"/>
      <c r="AS1" s="694"/>
      <c r="AT1" s="694"/>
    </row>
    <row r="2" spans="1:46" s="945" customFormat="1" ht="15.75">
      <c r="A2" s="943" t="s">
        <v>96</v>
      </c>
      <c r="B2" s="944" t="s">
        <v>2293</v>
      </c>
      <c r="D2" s="962"/>
      <c r="E2" s="962"/>
      <c r="G2" s="947"/>
      <c r="H2" s="946"/>
      <c r="I2" s="946"/>
      <c r="M2" s="697"/>
      <c r="N2" s="697"/>
      <c r="O2" s="697"/>
      <c r="P2" s="697"/>
      <c r="Q2" s="697"/>
      <c r="R2" s="697"/>
      <c r="S2" s="697"/>
      <c r="T2" s="697"/>
      <c r="U2" s="697"/>
      <c r="V2" s="694"/>
      <c r="W2" s="694"/>
      <c r="X2" s="694"/>
      <c r="Y2" s="694"/>
      <c r="Z2" s="694"/>
      <c r="AA2" s="694"/>
      <c r="AB2" s="694"/>
      <c r="AC2" s="694"/>
      <c r="AD2" s="694"/>
      <c r="AE2" s="697"/>
      <c r="AF2" s="697"/>
      <c r="AG2" s="697"/>
      <c r="AH2" s="697"/>
      <c r="AI2" s="697"/>
      <c r="AJ2" s="697"/>
      <c r="AK2" s="697"/>
      <c r="AL2" s="694"/>
      <c r="AM2" s="694"/>
      <c r="AN2" s="694"/>
      <c r="AO2" s="694"/>
      <c r="AP2" s="694"/>
      <c r="AQ2" s="694"/>
      <c r="AR2" s="694"/>
      <c r="AS2" s="694"/>
      <c r="AT2" s="694"/>
    </row>
    <row r="3" spans="1:46" s="945" customFormat="1" ht="15.75">
      <c r="A3" s="948" t="s">
        <v>1767</v>
      </c>
      <c r="C3" s="948"/>
      <c r="D3" s="962"/>
      <c r="E3" s="962"/>
      <c r="G3" s="946"/>
      <c r="H3" s="946"/>
      <c r="I3" s="946"/>
      <c r="M3" s="697"/>
      <c r="N3" s="697"/>
      <c r="O3" s="697"/>
      <c r="P3" s="697"/>
      <c r="Q3" s="697"/>
      <c r="R3" s="949"/>
      <c r="S3" s="949"/>
      <c r="T3" s="950"/>
      <c r="U3" s="950"/>
      <c r="V3" s="694"/>
      <c r="W3" s="694"/>
      <c r="X3" s="694"/>
      <c r="Y3" s="694"/>
      <c r="Z3" s="694"/>
      <c r="AA3" s="694"/>
      <c r="AB3" s="694"/>
      <c r="AC3" s="694"/>
      <c r="AD3" s="694"/>
      <c r="AE3" s="697"/>
      <c r="AF3" s="697"/>
      <c r="AG3" s="697"/>
      <c r="AH3" s="697"/>
      <c r="AI3" s="949"/>
      <c r="AJ3" s="949"/>
      <c r="AK3" s="950"/>
      <c r="AL3" s="694"/>
      <c r="AM3" s="694"/>
      <c r="AN3" s="694"/>
      <c r="AO3" s="694"/>
      <c r="AP3" s="694"/>
      <c r="AQ3" s="694"/>
      <c r="AR3" s="694"/>
      <c r="AS3" s="694"/>
      <c r="AT3" s="694"/>
    </row>
    <row r="4" spans="1:46" s="945" customFormat="1" ht="15.75">
      <c r="A4" s="948"/>
      <c r="C4" s="948"/>
      <c r="D4" s="962"/>
      <c r="E4" s="962"/>
      <c r="G4" s="946"/>
      <c r="H4" s="946"/>
      <c r="I4" s="946"/>
      <c r="M4" s="697"/>
      <c r="N4" s="697"/>
      <c r="O4" s="697"/>
      <c r="P4" s="697"/>
      <c r="Q4" s="697"/>
      <c r="R4" s="949"/>
      <c r="S4" s="949"/>
      <c r="T4" s="950"/>
      <c r="U4" s="950"/>
      <c r="V4" s="694"/>
      <c r="W4" s="694"/>
      <c r="X4" s="694"/>
      <c r="Y4" s="694"/>
      <c r="Z4" s="694"/>
      <c r="AA4" s="694"/>
      <c r="AB4" s="694"/>
      <c r="AC4" s="694"/>
      <c r="AD4" s="694"/>
      <c r="AE4" s="697"/>
      <c r="AF4" s="697"/>
      <c r="AG4" s="697"/>
      <c r="AH4" s="697"/>
      <c r="AI4" s="949"/>
      <c r="AJ4" s="949"/>
      <c r="AK4" s="950"/>
      <c r="AL4" s="694"/>
      <c r="AM4" s="694"/>
      <c r="AN4" s="694"/>
      <c r="AO4" s="694"/>
      <c r="AP4" s="694"/>
      <c r="AQ4" s="694"/>
      <c r="AR4" s="694"/>
      <c r="AS4" s="694"/>
      <c r="AT4" s="694"/>
    </row>
    <row r="5" spans="1:46" s="945" customFormat="1" ht="15.75">
      <c r="A5" s="948"/>
      <c r="C5" s="948"/>
      <c r="D5" s="962"/>
      <c r="E5" s="962"/>
      <c r="G5" s="946"/>
      <c r="H5" s="946"/>
      <c r="I5" s="946"/>
      <c r="M5" s="697"/>
      <c r="N5" s="697"/>
      <c r="O5" s="697"/>
      <c r="P5" s="697"/>
      <c r="Q5" s="697"/>
      <c r="R5" s="949"/>
      <c r="S5" s="949"/>
      <c r="T5" s="950"/>
      <c r="U5" s="950"/>
      <c r="V5" s="694"/>
      <c r="W5" s="694"/>
      <c r="X5" s="694"/>
      <c r="Y5" s="694"/>
      <c r="Z5" s="694"/>
      <c r="AA5" s="694"/>
      <c r="AB5" s="694"/>
      <c r="AC5" s="694"/>
      <c r="AD5" s="694"/>
      <c r="AE5" s="697"/>
      <c r="AF5" s="697"/>
      <c r="AG5" s="697"/>
      <c r="AH5" s="697"/>
      <c r="AI5" s="949"/>
      <c r="AJ5" s="949"/>
      <c r="AK5" s="950"/>
      <c r="AL5" s="694"/>
      <c r="AM5" s="694"/>
      <c r="AN5" s="694"/>
      <c r="AO5" s="694"/>
      <c r="AP5" s="694"/>
      <c r="AQ5" s="694"/>
      <c r="AR5" s="694"/>
      <c r="AS5" s="694"/>
      <c r="AT5" s="694"/>
    </row>
    <row r="6" spans="1:46" s="945" customFormat="1" ht="15.75">
      <c r="A6" s="948"/>
      <c r="C6" s="948"/>
      <c r="D6" s="962"/>
      <c r="E6" s="962"/>
      <c r="G6" s="946"/>
      <c r="H6" s="946"/>
      <c r="I6" s="946"/>
      <c r="M6" s="697"/>
      <c r="N6" s="697"/>
      <c r="O6" s="697"/>
      <c r="P6" s="697"/>
      <c r="Q6" s="697"/>
      <c r="R6" s="949"/>
      <c r="S6" s="949"/>
      <c r="T6" s="950"/>
      <c r="U6" s="950"/>
      <c r="V6" s="694"/>
      <c r="W6" s="694"/>
      <c r="X6" s="694"/>
      <c r="Y6" s="694"/>
      <c r="Z6" s="694"/>
      <c r="AA6" s="694"/>
      <c r="AB6" s="694"/>
      <c r="AC6" s="694"/>
      <c r="AD6" s="694"/>
      <c r="AE6" s="697"/>
      <c r="AF6" s="697"/>
      <c r="AG6" s="697"/>
      <c r="AH6" s="697"/>
      <c r="AI6" s="949"/>
      <c r="AJ6" s="949"/>
      <c r="AK6" s="950"/>
      <c r="AL6" s="694"/>
      <c r="AM6" s="694"/>
      <c r="AN6" s="694"/>
      <c r="AO6" s="694"/>
      <c r="AP6" s="694"/>
      <c r="AQ6" s="694"/>
      <c r="AR6" s="694"/>
      <c r="AS6" s="694"/>
      <c r="AT6" s="694"/>
    </row>
    <row r="7" spans="1:46" s="945" customFormat="1" ht="15.75">
      <c r="A7" s="945" t="s">
        <v>1746</v>
      </c>
      <c r="B7" s="951"/>
      <c r="C7" s="951"/>
      <c r="D7" s="962"/>
      <c r="E7" s="962"/>
      <c r="G7" s="946"/>
      <c r="H7" s="946"/>
      <c r="I7" s="946"/>
      <c r="M7" s="697"/>
      <c r="N7" s="697"/>
      <c r="O7" s="697"/>
      <c r="P7" s="697"/>
      <c r="Q7" s="697"/>
      <c r="R7" s="697"/>
      <c r="S7" s="697"/>
      <c r="T7" s="697"/>
      <c r="U7" s="697"/>
      <c r="V7" s="694"/>
      <c r="W7" s="694"/>
      <c r="X7" s="694"/>
      <c r="Y7" s="694"/>
      <c r="Z7" s="694"/>
      <c r="AA7" s="694"/>
      <c r="AB7" s="694"/>
      <c r="AC7" s="694"/>
      <c r="AD7" s="694"/>
      <c r="AE7" s="697"/>
      <c r="AF7" s="697"/>
      <c r="AG7" s="697"/>
      <c r="AH7" s="697"/>
      <c r="AI7" s="697"/>
      <c r="AJ7" s="697"/>
      <c r="AK7" s="697"/>
      <c r="AL7" s="694"/>
      <c r="AM7" s="694"/>
      <c r="AN7" s="694"/>
      <c r="AO7" s="694"/>
      <c r="AP7" s="694"/>
      <c r="AQ7" s="694"/>
      <c r="AR7" s="694"/>
      <c r="AS7" s="694"/>
      <c r="AT7" s="694"/>
    </row>
    <row r="8" spans="1:46">
      <c r="D8" s="962"/>
      <c r="E8" s="962"/>
    </row>
    <row r="9" spans="1:46">
      <c r="A9" s="956"/>
      <c r="D9" s="962"/>
      <c r="E9" s="962"/>
    </row>
    <row r="10" spans="1:46" ht="30">
      <c r="A10" s="962" t="s">
        <v>1757</v>
      </c>
      <c r="D10" s="962"/>
      <c r="E10" s="962"/>
      <c r="P10" s="956"/>
      <c r="Q10" s="956"/>
      <c r="R10" s="956"/>
    </row>
    <row r="11" spans="1:46" s="967" customFormat="1" ht="105">
      <c r="A11" s="961" t="s">
        <v>1743</v>
      </c>
      <c r="B11" s="961" t="s">
        <v>1742</v>
      </c>
      <c r="C11" s="961" t="s">
        <v>1741</v>
      </c>
      <c r="D11" s="961" t="s">
        <v>1745</v>
      </c>
      <c r="E11" s="961" t="s">
        <v>2105</v>
      </c>
      <c r="F11" s="963" t="s">
        <v>1727</v>
      </c>
      <c r="G11" s="964" t="s">
        <v>1735</v>
      </c>
      <c r="H11" s="964" t="s">
        <v>1734</v>
      </c>
      <c r="I11" s="964" t="s">
        <v>1724</v>
      </c>
      <c r="J11" s="964" t="s">
        <v>1723</v>
      </c>
      <c r="K11" s="964" t="s">
        <v>1739</v>
      </c>
      <c r="L11" s="965" t="s">
        <v>1732</v>
      </c>
      <c r="M11" s="965" t="s">
        <v>1731</v>
      </c>
      <c r="N11" s="965" t="s">
        <v>1730</v>
      </c>
      <c r="O11" s="961" t="s">
        <v>1738</v>
      </c>
      <c r="P11" s="961" t="s">
        <v>1744</v>
      </c>
      <c r="Q11" s="961" t="s">
        <v>1749</v>
      </c>
      <c r="R11" s="966"/>
      <c r="S11" s="966"/>
      <c r="T11" s="966"/>
      <c r="U11" s="966"/>
      <c r="V11" s="966"/>
      <c r="AF11" s="698"/>
      <c r="AG11" s="698"/>
      <c r="AH11" s="698"/>
    </row>
    <row r="12" spans="1:46" ht="15.75">
      <c r="A12" s="958"/>
      <c r="B12" s="958"/>
      <c r="C12" s="958"/>
      <c r="D12" s="958"/>
      <c r="E12" s="958"/>
      <c r="F12" s="968"/>
      <c r="G12" s="969"/>
      <c r="H12" s="969"/>
      <c r="I12" s="969"/>
      <c r="J12" s="969"/>
      <c r="K12" s="969"/>
      <c r="L12" s="970"/>
      <c r="M12" s="970"/>
      <c r="N12" s="970"/>
      <c r="O12" s="958"/>
      <c r="P12" s="971"/>
      <c r="Q12" s="971"/>
      <c r="R12" s="972"/>
      <c r="S12" s="972"/>
      <c r="T12" s="972"/>
      <c r="U12" s="972"/>
      <c r="V12" s="972"/>
    </row>
    <row r="13" spans="1:46" ht="15.75">
      <c r="F13" s="973"/>
      <c r="K13" s="974"/>
      <c r="L13" s="974"/>
      <c r="M13" s="974"/>
      <c r="O13" s="972"/>
      <c r="P13" s="972"/>
    </row>
    <row r="14" spans="1:46" ht="30">
      <c r="A14" s="962" t="s">
        <v>1758</v>
      </c>
      <c r="D14" s="962"/>
      <c r="E14" s="962"/>
      <c r="P14" s="956"/>
      <c r="Q14" s="956"/>
      <c r="R14" s="956"/>
    </row>
    <row r="15" spans="1:46" s="967" customFormat="1" ht="90">
      <c r="A15" s="961" t="s">
        <v>1743</v>
      </c>
      <c r="B15" s="961" t="s">
        <v>1742</v>
      </c>
      <c r="C15" s="961" t="s">
        <v>1741</v>
      </c>
      <c r="D15" s="961" t="s">
        <v>1740</v>
      </c>
      <c r="E15" s="961" t="s">
        <v>2105</v>
      </c>
      <c r="F15" s="963" t="s">
        <v>1727</v>
      </c>
      <c r="G15" s="964" t="s">
        <v>1736</v>
      </c>
      <c r="H15" s="964" t="s">
        <v>1735</v>
      </c>
      <c r="I15" s="964" t="s">
        <v>1734</v>
      </c>
      <c r="J15" s="964" t="s">
        <v>1724</v>
      </c>
      <c r="K15" s="964" t="s">
        <v>1723</v>
      </c>
      <c r="L15" s="964" t="s">
        <v>1739</v>
      </c>
      <c r="M15" s="965" t="s">
        <v>1732</v>
      </c>
      <c r="N15" s="965" t="s">
        <v>1731</v>
      </c>
      <c r="O15" s="965" t="s">
        <v>1730</v>
      </c>
      <c r="P15" s="961" t="s">
        <v>1738</v>
      </c>
      <c r="Q15" s="961" t="s">
        <v>1729</v>
      </c>
      <c r="R15" s="966"/>
      <c r="S15" s="966"/>
      <c r="T15" s="966"/>
      <c r="U15" s="966"/>
      <c r="V15" s="966"/>
    </row>
    <row r="16" spans="1:46" s="967" customFormat="1" ht="75.599999999999994" customHeight="1">
      <c r="A16" s="959" t="s">
        <v>2232</v>
      </c>
      <c r="B16" s="960" t="s">
        <v>2107</v>
      </c>
      <c r="C16" s="960" t="s">
        <v>1716</v>
      </c>
      <c r="D16" s="959" t="s">
        <v>379</v>
      </c>
      <c r="E16" s="959" t="s">
        <v>1838</v>
      </c>
      <c r="F16" s="975">
        <v>-1.7511882251429076</v>
      </c>
      <c r="G16" s="976">
        <v>0</v>
      </c>
      <c r="H16" s="976">
        <v>0</v>
      </c>
      <c r="I16" s="976">
        <v>1.1599999999999999</v>
      </c>
      <c r="J16" s="976">
        <v>1.23</v>
      </c>
      <c r="K16" s="977">
        <v>1173531.0366248954</v>
      </c>
      <c r="L16" s="977">
        <v>0</v>
      </c>
      <c r="M16" s="977">
        <v>3002688</v>
      </c>
      <c r="N16" s="977">
        <v>4858463.97</v>
      </c>
      <c r="O16" s="977">
        <v>5035278.59</v>
      </c>
      <c r="P16" s="960">
        <v>2021</v>
      </c>
      <c r="Q16" s="960"/>
    </row>
    <row r="17" spans="1:18" s="967" customFormat="1" ht="57.6" customHeight="1">
      <c r="A17" s="959" t="s">
        <v>2233</v>
      </c>
      <c r="B17" s="960" t="s">
        <v>2108</v>
      </c>
      <c r="C17" s="960" t="s">
        <v>2106</v>
      </c>
      <c r="D17" s="959" t="s">
        <v>2018</v>
      </c>
      <c r="E17" s="959" t="s">
        <v>1839</v>
      </c>
      <c r="F17" s="975">
        <v>-0.38115222499565699</v>
      </c>
      <c r="G17" s="976">
        <v>0</v>
      </c>
      <c r="H17" s="976">
        <v>0</v>
      </c>
      <c r="I17" s="976">
        <v>0</v>
      </c>
      <c r="J17" s="976">
        <v>0</v>
      </c>
      <c r="K17" s="977">
        <v>0</v>
      </c>
      <c r="L17" s="977">
        <v>0</v>
      </c>
      <c r="M17" s="977">
        <v>180161.28</v>
      </c>
      <c r="N17" s="977">
        <v>291508</v>
      </c>
      <c r="O17" s="977">
        <v>302116</v>
      </c>
      <c r="P17" s="960">
        <v>2021</v>
      </c>
      <c r="Q17" s="960"/>
    </row>
    <row r="18" spans="1:18" s="967" customFormat="1" ht="90">
      <c r="A18" s="695" t="s">
        <v>2234</v>
      </c>
      <c r="B18" s="960" t="s">
        <v>2108</v>
      </c>
      <c r="C18" s="960" t="s">
        <v>2106</v>
      </c>
      <c r="D18" s="959" t="s">
        <v>1997</v>
      </c>
      <c r="E18" s="959" t="s">
        <v>1807</v>
      </c>
      <c r="F18" s="975">
        <v>0.4708541962484119</v>
      </c>
      <c r="G18" s="976">
        <v>0.13</v>
      </c>
      <c r="H18" s="976">
        <v>0</v>
      </c>
      <c r="I18" s="976">
        <v>0</v>
      </c>
      <c r="J18" s="976">
        <v>0</v>
      </c>
      <c r="K18" s="977">
        <v>0</v>
      </c>
      <c r="L18" s="977">
        <v>0</v>
      </c>
      <c r="M18" s="977">
        <v>282314.31</v>
      </c>
      <c r="N18" s="977">
        <v>203844</v>
      </c>
      <c r="O18" s="977">
        <v>14161</v>
      </c>
      <c r="P18" s="960">
        <v>2016</v>
      </c>
      <c r="Q18" s="960"/>
    </row>
    <row r="19" spans="1:18" s="967" customFormat="1" ht="89.45" customHeight="1">
      <c r="A19" s="695" t="s">
        <v>2235</v>
      </c>
      <c r="B19" s="960" t="s">
        <v>2108</v>
      </c>
      <c r="C19" s="960" t="s">
        <v>2106</v>
      </c>
      <c r="D19" s="959" t="s">
        <v>1998</v>
      </c>
      <c r="E19" s="959" t="s">
        <v>1808</v>
      </c>
      <c r="F19" s="975">
        <v>1</v>
      </c>
      <c r="G19" s="976">
        <v>0.23</v>
      </c>
      <c r="H19" s="976">
        <v>0</v>
      </c>
      <c r="I19" s="976">
        <v>0</v>
      </c>
      <c r="J19" s="976">
        <v>0</v>
      </c>
      <c r="K19" s="977">
        <v>0</v>
      </c>
      <c r="L19" s="977">
        <v>0</v>
      </c>
      <c r="M19" s="977">
        <v>307428.27</v>
      </c>
      <c r="N19" s="977">
        <v>228867</v>
      </c>
      <c r="O19" s="977">
        <v>0</v>
      </c>
      <c r="P19" s="960">
        <v>2016</v>
      </c>
      <c r="Q19" s="960"/>
    </row>
    <row r="20" spans="1:18" s="967" customFormat="1" ht="144" customHeight="1">
      <c r="A20" s="695" t="s">
        <v>2236</v>
      </c>
      <c r="B20" s="960" t="s">
        <v>2108</v>
      </c>
      <c r="C20" s="960" t="s">
        <v>2106</v>
      </c>
      <c r="D20" s="959" t="s">
        <v>1999</v>
      </c>
      <c r="E20" s="959" t="s">
        <v>1809</v>
      </c>
      <c r="F20" s="975">
        <v>0.59431305394047063</v>
      </c>
      <c r="G20" s="976">
        <v>0.88</v>
      </c>
      <c r="H20" s="976">
        <v>0</v>
      </c>
      <c r="I20" s="976">
        <v>0</v>
      </c>
      <c r="J20" s="976">
        <v>0</v>
      </c>
      <c r="K20" s="977">
        <v>0</v>
      </c>
      <c r="L20" s="977">
        <v>0</v>
      </c>
      <c r="M20" s="977">
        <v>1426541.78</v>
      </c>
      <c r="N20" s="977">
        <v>526423</v>
      </c>
      <c r="O20" s="977">
        <v>287957</v>
      </c>
      <c r="P20" s="960">
        <v>2016</v>
      </c>
      <c r="Q20" s="960"/>
    </row>
    <row r="21" spans="1:18" s="967" customFormat="1" ht="150">
      <c r="A21" s="959" t="s">
        <v>2278</v>
      </c>
      <c r="B21" s="960" t="s">
        <v>2108</v>
      </c>
      <c r="C21" s="960" t="s">
        <v>2106</v>
      </c>
      <c r="D21" s="959" t="s">
        <v>1983</v>
      </c>
      <c r="E21" s="959" t="s">
        <v>1777</v>
      </c>
      <c r="F21" s="975">
        <v>-0.15719721821283297</v>
      </c>
      <c r="G21" s="976">
        <v>0.39</v>
      </c>
      <c r="H21" s="976">
        <v>-46.53</v>
      </c>
      <c r="I21" s="976">
        <v>0</v>
      </c>
      <c r="J21" s="976">
        <v>0</v>
      </c>
      <c r="K21" s="977">
        <v>0</v>
      </c>
      <c r="L21" s="977">
        <v>0</v>
      </c>
      <c r="M21" s="977">
        <v>570564.62</v>
      </c>
      <c r="N21" s="977">
        <v>73162</v>
      </c>
      <c r="O21" s="977">
        <v>79371</v>
      </c>
      <c r="P21" s="960">
        <v>2016</v>
      </c>
      <c r="Q21" s="960"/>
    </row>
    <row r="22" spans="1:18" s="967" customFormat="1" ht="90">
      <c r="A22" s="959" t="s">
        <v>2237</v>
      </c>
      <c r="B22" s="960" t="s">
        <v>2108</v>
      </c>
      <c r="C22" s="960" t="s">
        <v>2106</v>
      </c>
      <c r="D22" s="959" t="s">
        <v>1986</v>
      </c>
      <c r="E22" s="959" t="s">
        <v>1782</v>
      </c>
      <c r="F22" s="975">
        <v>-2.6308779793974399</v>
      </c>
      <c r="G22" s="976">
        <v>0.26</v>
      </c>
      <c r="H22" s="976">
        <v>0.23</v>
      </c>
      <c r="I22" s="976">
        <v>0</v>
      </c>
      <c r="J22" s="976">
        <v>0</v>
      </c>
      <c r="K22" s="977">
        <v>0</v>
      </c>
      <c r="L22" s="977">
        <v>0</v>
      </c>
      <c r="M22" s="977">
        <v>686180.02</v>
      </c>
      <c r="N22" s="977">
        <v>276867</v>
      </c>
      <c r="O22" s="977">
        <v>252720</v>
      </c>
      <c r="P22" s="960">
        <v>2016</v>
      </c>
      <c r="Q22" s="960"/>
    </row>
    <row r="23" spans="1:18" s="967" customFormat="1" ht="135">
      <c r="A23" s="959" t="s">
        <v>2238</v>
      </c>
      <c r="B23" s="960" t="s">
        <v>2108</v>
      </c>
      <c r="C23" s="960" t="s">
        <v>2106</v>
      </c>
      <c r="D23" s="959" t="s">
        <v>2001</v>
      </c>
      <c r="E23" s="959" t="s">
        <v>1813</v>
      </c>
      <c r="F23" s="975">
        <v>-1.9417133779939193</v>
      </c>
      <c r="G23" s="976">
        <v>0</v>
      </c>
      <c r="H23" s="976">
        <v>0.56000000000000005</v>
      </c>
      <c r="I23" s="976">
        <v>0</v>
      </c>
      <c r="J23" s="976">
        <v>0</v>
      </c>
      <c r="K23" s="977">
        <v>0</v>
      </c>
      <c r="L23" s="977">
        <v>0</v>
      </c>
      <c r="M23" s="977">
        <v>44849.34</v>
      </c>
      <c r="N23" s="977">
        <v>1500626</v>
      </c>
      <c r="O23" s="977">
        <v>451856</v>
      </c>
      <c r="P23" s="960">
        <v>2016</v>
      </c>
      <c r="Q23" s="960"/>
    </row>
    <row r="24" spans="1:18" ht="15.75">
      <c r="F24" s="973"/>
      <c r="K24" s="974"/>
      <c r="L24" s="974"/>
      <c r="M24" s="974"/>
      <c r="O24" s="972"/>
      <c r="P24" s="972"/>
    </row>
    <row r="25" spans="1:18" ht="15.75">
      <c r="F25" s="973"/>
      <c r="K25" s="974"/>
      <c r="L25" s="974"/>
      <c r="M25" s="974"/>
      <c r="O25" s="972"/>
      <c r="P25" s="972"/>
    </row>
    <row r="26" spans="1:18" ht="30">
      <c r="A26" s="962" t="s">
        <v>1768</v>
      </c>
      <c r="F26" s="978"/>
    </row>
    <row r="27" spans="1:18" s="967" customFormat="1" ht="90">
      <c r="A27" s="961" t="s">
        <v>1718</v>
      </c>
      <c r="B27" s="961" t="s">
        <v>1717</v>
      </c>
      <c r="C27" s="961" t="s">
        <v>1716</v>
      </c>
      <c r="D27" s="961" t="s">
        <v>1737</v>
      </c>
      <c r="E27" s="961" t="s">
        <v>2105</v>
      </c>
      <c r="F27" s="963" t="s">
        <v>1727</v>
      </c>
      <c r="G27" s="964" t="s">
        <v>1736</v>
      </c>
      <c r="H27" s="964" t="s">
        <v>1735</v>
      </c>
      <c r="I27" s="964" t="s">
        <v>1734</v>
      </c>
      <c r="J27" s="964" t="s">
        <v>1724</v>
      </c>
      <c r="K27" s="964" t="s">
        <v>1733</v>
      </c>
      <c r="L27" s="964" t="s">
        <v>1725</v>
      </c>
      <c r="M27" s="965" t="s">
        <v>1732</v>
      </c>
      <c r="N27" s="965" t="s">
        <v>1731</v>
      </c>
      <c r="O27" s="965" t="s">
        <v>1730</v>
      </c>
      <c r="P27" s="961" t="s">
        <v>1721</v>
      </c>
      <c r="Q27" s="961" t="s">
        <v>1729</v>
      </c>
      <c r="R27" s="952"/>
    </row>
    <row r="28" spans="1:18" s="967" customFormat="1" ht="143.44999999999999" customHeight="1">
      <c r="A28" s="959" t="s">
        <v>2239</v>
      </c>
      <c r="B28" s="960" t="s">
        <v>2109</v>
      </c>
      <c r="C28" s="960" t="s">
        <v>2106</v>
      </c>
      <c r="D28" s="959" t="s">
        <v>2007</v>
      </c>
      <c r="E28" s="959" t="s">
        <v>1822</v>
      </c>
      <c r="F28" s="979">
        <v>-0.63074352043757365</v>
      </c>
      <c r="G28" s="976">
        <v>0</v>
      </c>
      <c r="H28" s="976">
        <v>0</v>
      </c>
      <c r="I28" s="976">
        <v>1.0900000000000001</v>
      </c>
      <c r="J28" s="976">
        <v>1.25</v>
      </c>
      <c r="K28" s="980">
        <v>11728136.82</v>
      </c>
      <c r="L28" s="980">
        <v>17709922.219999999</v>
      </c>
      <c r="M28" s="981">
        <v>0</v>
      </c>
      <c r="N28" s="981">
        <v>5335045</v>
      </c>
      <c r="O28" s="981">
        <v>6957993</v>
      </c>
      <c r="P28" s="960" t="s">
        <v>2240</v>
      </c>
      <c r="Q28" s="960"/>
      <c r="R28" s="952"/>
    </row>
    <row r="29" spans="1:18" s="967" customFormat="1" ht="105">
      <c r="A29" s="959" t="s">
        <v>2241</v>
      </c>
      <c r="B29" s="960" t="s">
        <v>2109</v>
      </c>
      <c r="C29" s="960" t="s">
        <v>2106</v>
      </c>
      <c r="D29" s="959" t="s">
        <v>2008</v>
      </c>
      <c r="E29" s="959" t="s">
        <v>1823</v>
      </c>
      <c r="F29" s="979">
        <v>-0.69843163751055271</v>
      </c>
      <c r="G29" s="976">
        <v>0</v>
      </c>
      <c r="H29" s="976">
        <v>0</v>
      </c>
      <c r="I29" s="976">
        <v>0.35</v>
      </c>
      <c r="J29" s="976">
        <v>0.41</v>
      </c>
      <c r="K29" s="980">
        <v>3859301.27</v>
      </c>
      <c r="L29" s="980">
        <v>5550306.0599999996</v>
      </c>
      <c r="M29" s="981">
        <v>0</v>
      </c>
      <c r="N29" s="981">
        <v>11160270</v>
      </c>
      <c r="O29" s="981">
        <v>13646080</v>
      </c>
      <c r="P29" s="960" t="s">
        <v>2242</v>
      </c>
      <c r="Q29" s="982" t="s">
        <v>2243</v>
      </c>
      <c r="R29" s="952"/>
    </row>
    <row r="30" spans="1:18" s="967" customFormat="1" ht="45">
      <c r="A30" s="959" t="s">
        <v>2244</v>
      </c>
      <c r="B30" s="960" t="s">
        <v>2108</v>
      </c>
      <c r="C30" s="960" t="s">
        <v>2106</v>
      </c>
      <c r="D30" s="959" t="s">
        <v>2031</v>
      </c>
      <c r="E30" s="959" t="s">
        <v>1858</v>
      </c>
      <c r="F30" s="979">
        <v>-0.41931358656205714</v>
      </c>
      <c r="G30" s="976">
        <v>0</v>
      </c>
      <c r="H30" s="976">
        <v>0</v>
      </c>
      <c r="I30" s="976">
        <v>0</v>
      </c>
      <c r="J30" s="976">
        <v>0</v>
      </c>
      <c r="K30" s="980">
        <v>0</v>
      </c>
      <c r="L30" s="980">
        <v>0</v>
      </c>
      <c r="M30" s="981">
        <v>0</v>
      </c>
      <c r="N30" s="981">
        <v>0</v>
      </c>
      <c r="O30" s="981">
        <v>28933</v>
      </c>
      <c r="P30" s="960"/>
      <c r="Q30" s="960"/>
      <c r="R30" s="952"/>
    </row>
    <row r="31" spans="1:18" s="967" customFormat="1" ht="45">
      <c r="A31" s="959" t="s">
        <v>2244</v>
      </c>
      <c r="B31" s="960" t="s">
        <v>2108</v>
      </c>
      <c r="C31" s="960" t="s">
        <v>2106</v>
      </c>
      <c r="D31" s="959" t="s">
        <v>2022</v>
      </c>
      <c r="E31" s="959" t="s">
        <v>1845</v>
      </c>
      <c r="F31" s="979">
        <v>-0.53551187415332724</v>
      </c>
      <c r="G31" s="976">
        <v>0</v>
      </c>
      <c r="H31" s="976">
        <v>0</v>
      </c>
      <c r="I31" s="976">
        <v>0</v>
      </c>
      <c r="J31" s="976">
        <v>0</v>
      </c>
      <c r="K31" s="980">
        <v>0</v>
      </c>
      <c r="L31" s="980">
        <v>0</v>
      </c>
      <c r="M31" s="981">
        <v>0</v>
      </c>
      <c r="N31" s="981">
        <v>43131</v>
      </c>
      <c r="O31" s="981">
        <v>36171</v>
      </c>
      <c r="P31" s="960"/>
      <c r="Q31" s="960"/>
      <c r="R31" s="952"/>
    </row>
    <row r="32" spans="1:18" s="967" customFormat="1" ht="45">
      <c r="A32" s="959" t="s">
        <v>2244</v>
      </c>
      <c r="B32" s="960" t="s">
        <v>2108</v>
      </c>
      <c r="C32" s="960" t="s">
        <v>2106</v>
      </c>
      <c r="D32" s="959" t="s">
        <v>2053</v>
      </c>
      <c r="E32" s="959" t="s">
        <v>1880</v>
      </c>
      <c r="F32" s="979">
        <v>-0.52579734688117419</v>
      </c>
      <c r="G32" s="976">
        <v>0</v>
      </c>
      <c r="H32" s="976">
        <v>0</v>
      </c>
      <c r="I32" s="976">
        <v>0</v>
      </c>
      <c r="J32" s="976">
        <v>0</v>
      </c>
      <c r="K32" s="980">
        <v>0</v>
      </c>
      <c r="L32" s="980">
        <v>0</v>
      </c>
      <c r="M32" s="981">
        <v>0</v>
      </c>
      <c r="N32" s="981">
        <v>23758</v>
      </c>
      <c r="O32" s="981">
        <v>35430</v>
      </c>
      <c r="P32" s="960"/>
      <c r="Q32" s="960"/>
      <c r="R32" s="952"/>
    </row>
    <row r="33" spans="1:18" s="967" customFormat="1" ht="45">
      <c r="A33" s="959" t="s">
        <v>2244</v>
      </c>
      <c r="B33" s="960" t="s">
        <v>2108</v>
      </c>
      <c r="C33" s="960" t="s">
        <v>2106</v>
      </c>
      <c r="D33" s="959" t="s">
        <v>2012</v>
      </c>
      <c r="E33" s="959" t="s">
        <v>1831</v>
      </c>
      <c r="F33" s="979">
        <v>-0.7374597618526737</v>
      </c>
      <c r="G33" s="976">
        <v>0</v>
      </c>
      <c r="H33" s="976">
        <v>0</v>
      </c>
      <c r="I33" s="976">
        <v>0</v>
      </c>
      <c r="J33" s="976">
        <v>0</v>
      </c>
      <c r="K33" s="980">
        <v>0</v>
      </c>
      <c r="L33" s="980">
        <v>0</v>
      </c>
      <c r="M33" s="981">
        <v>49447.71</v>
      </c>
      <c r="N33" s="981">
        <v>86524</v>
      </c>
      <c r="O33" s="981">
        <v>63994</v>
      </c>
      <c r="P33" s="960"/>
      <c r="Q33" s="960"/>
      <c r="R33" s="952"/>
    </row>
    <row r="34" spans="1:18" s="967" customFormat="1" ht="45">
      <c r="A34" s="959" t="s">
        <v>2244</v>
      </c>
      <c r="B34" s="960" t="s">
        <v>2108</v>
      </c>
      <c r="C34" s="960" t="s">
        <v>2106</v>
      </c>
      <c r="D34" s="959" t="s">
        <v>2021</v>
      </c>
      <c r="E34" s="959" t="s">
        <v>1843</v>
      </c>
      <c r="F34" s="979">
        <v>-0.56313380831036453</v>
      </c>
      <c r="G34" s="976">
        <v>0</v>
      </c>
      <c r="H34" s="976">
        <v>0</v>
      </c>
      <c r="I34" s="976">
        <v>0</v>
      </c>
      <c r="J34" s="976">
        <v>0</v>
      </c>
      <c r="K34" s="980">
        <v>0</v>
      </c>
      <c r="L34" s="980">
        <v>0</v>
      </c>
      <c r="M34" s="981">
        <v>0</v>
      </c>
      <c r="N34" s="981">
        <v>45019</v>
      </c>
      <c r="O34" s="981">
        <v>38458</v>
      </c>
      <c r="P34" s="960"/>
      <c r="Q34" s="960"/>
      <c r="R34" s="952"/>
    </row>
    <row r="35" spans="1:18" s="967" customFormat="1" ht="175.15" customHeight="1">
      <c r="A35" s="959" t="s">
        <v>2245</v>
      </c>
      <c r="B35" s="960" t="s">
        <v>2109</v>
      </c>
      <c r="C35" s="960" t="s">
        <v>1716</v>
      </c>
      <c r="D35" s="959" t="s">
        <v>379</v>
      </c>
      <c r="E35" s="959" t="s">
        <v>1838</v>
      </c>
      <c r="F35" s="979">
        <v>-0.63652068918401383</v>
      </c>
      <c r="G35" s="976">
        <v>0</v>
      </c>
      <c r="H35" s="976">
        <v>0</v>
      </c>
      <c r="I35" s="976">
        <v>1.1599999999999999</v>
      </c>
      <c r="J35" s="976">
        <v>1.23</v>
      </c>
      <c r="K35" s="980">
        <v>8682103.9100000001</v>
      </c>
      <c r="L35" s="980">
        <v>9618927.1099999994</v>
      </c>
      <c r="M35" s="981">
        <v>3002688</v>
      </c>
      <c r="N35" s="981">
        <v>4858463.97</v>
      </c>
      <c r="O35" s="981">
        <v>5035278.59</v>
      </c>
      <c r="P35" s="960"/>
      <c r="Q35" s="960"/>
      <c r="R35" s="952"/>
    </row>
    <row r="36" spans="1:18" s="967" customFormat="1" ht="117" customHeight="1">
      <c r="A36" s="959" t="s">
        <v>2279</v>
      </c>
      <c r="B36" s="960" t="s">
        <v>2108</v>
      </c>
      <c r="C36" s="960" t="s">
        <v>2106</v>
      </c>
      <c r="D36" s="959" t="s">
        <v>1986</v>
      </c>
      <c r="E36" s="959" t="s">
        <v>1782</v>
      </c>
      <c r="F36" s="979">
        <v>-0.72458452041785371</v>
      </c>
      <c r="G36" s="976">
        <v>0.26</v>
      </c>
      <c r="H36" s="976">
        <v>0.23</v>
      </c>
      <c r="I36" s="976">
        <v>0</v>
      </c>
      <c r="J36" s="976">
        <v>0</v>
      </c>
      <c r="K36" s="980">
        <v>0</v>
      </c>
      <c r="L36" s="980">
        <v>0</v>
      </c>
      <c r="M36" s="981">
        <v>686180.02</v>
      </c>
      <c r="N36" s="981">
        <v>276867</v>
      </c>
      <c r="O36" s="981">
        <v>252720</v>
      </c>
      <c r="P36" s="960">
        <v>2016</v>
      </c>
      <c r="Q36" s="960"/>
      <c r="R36" s="952"/>
    </row>
    <row r="37" spans="1:18" s="967" customFormat="1" ht="117" customHeight="1">
      <c r="A37" s="959" t="s">
        <v>2246</v>
      </c>
      <c r="B37" s="960" t="s">
        <v>2108</v>
      </c>
      <c r="C37" s="960" t="s">
        <v>2106</v>
      </c>
      <c r="D37" s="959" t="s">
        <v>1988</v>
      </c>
      <c r="E37" s="959" t="s">
        <v>1788</v>
      </c>
      <c r="F37" s="979">
        <v>-0.45137252192426885</v>
      </c>
      <c r="G37" s="976">
        <v>0</v>
      </c>
      <c r="H37" s="976">
        <v>0</v>
      </c>
      <c r="I37" s="976">
        <v>0</v>
      </c>
      <c r="J37" s="976">
        <v>0</v>
      </c>
      <c r="K37" s="980">
        <v>0</v>
      </c>
      <c r="L37" s="980">
        <v>0</v>
      </c>
      <c r="M37" s="981">
        <v>795715.27</v>
      </c>
      <c r="N37" s="981">
        <v>732641</v>
      </c>
      <c r="O37" s="981">
        <v>781554</v>
      </c>
      <c r="P37" s="960" t="s">
        <v>2247</v>
      </c>
      <c r="Q37" s="960"/>
      <c r="R37" s="952"/>
    </row>
    <row r="38" spans="1:18" s="967" customFormat="1" ht="172.9" customHeight="1">
      <c r="A38" s="959" t="s">
        <v>2248</v>
      </c>
      <c r="B38" s="960" t="s">
        <v>2108</v>
      </c>
      <c r="C38" s="960" t="s">
        <v>2106</v>
      </c>
      <c r="D38" s="959" t="s">
        <v>1993</v>
      </c>
      <c r="E38" s="959" t="s">
        <v>1799</v>
      </c>
      <c r="F38" s="979">
        <v>-0.63104657377113282</v>
      </c>
      <c r="G38" s="976">
        <v>0</v>
      </c>
      <c r="H38" s="976">
        <v>0</v>
      </c>
      <c r="I38" s="976">
        <v>0</v>
      </c>
      <c r="J38" s="976">
        <v>0</v>
      </c>
      <c r="K38" s="980">
        <v>0</v>
      </c>
      <c r="L38" s="980">
        <v>0</v>
      </c>
      <c r="M38" s="981">
        <v>813283.21</v>
      </c>
      <c r="N38" s="981">
        <v>674871</v>
      </c>
      <c r="O38" s="981">
        <v>153434</v>
      </c>
      <c r="P38" s="960">
        <v>2016</v>
      </c>
      <c r="Q38" s="960"/>
      <c r="R38" s="952"/>
    </row>
    <row r="39" spans="1:18" s="967" customFormat="1" ht="150">
      <c r="A39" s="959" t="s">
        <v>2280</v>
      </c>
      <c r="B39" s="960" t="s">
        <v>2108</v>
      </c>
      <c r="C39" s="960" t="s">
        <v>2106</v>
      </c>
      <c r="D39" s="959" t="s">
        <v>2001</v>
      </c>
      <c r="E39" s="959" t="s">
        <v>1813</v>
      </c>
      <c r="F39" s="979">
        <v>-0.66006205516801808</v>
      </c>
      <c r="G39" s="976">
        <v>0</v>
      </c>
      <c r="H39" s="976">
        <v>0.56000000000000005</v>
      </c>
      <c r="I39" s="976">
        <v>0</v>
      </c>
      <c r="J39" s="976">
        <v>0</v>
      </c>
      <c r="K39" s="980">
        <v>0</v>
      </c>
      <c r="L39" s="980">
        <v>0</v>
      </c>
      <c r="M39" s="981">
        <v>44849.34</v>
      </c>
      <c r="N39" s="981">
        <v>1500626</v>
      </c>
      <c r="O39" s="981">
        <v>451856</v>
      </c>
      <c r="P39" s="960">
        <v>2016</v>
      </c>
      <c r="Q39" s="960"/>
      <c r="R39" s="952"/>
    </row>
    <row r="40" spans="1:18" s="967" customFormat="1">
      <c r="A40" s="959" t="s">
        <v>2249</v>
      </c>
      <c r="B40" s="960" t="s">
        <v>2109</v>
      </c>
      <c r="C40" s="960" t="s">
        <v>2106</v>
      </c>
      <c r="D40" s="959" t="s">
        <v>2005</v>
      </c>
      <c r="E40" s="959" t="s">
        <v>1818</v>
      </c>
      <c r="F40" s="979">
        <v>-1</v>
      </c>
      <c r="G40" s="976">
        <v>0</v>
      </c>
      <c r="H40" s="976">
        <v>0</v>
      </c>
      <c r="I40" s="976">
        <v>0</v>
      </c>
      <c r="J40" s="976">
        <v>0</v>
      </c>
      <c r="K40" s="980">
        <v>0</v>
      </c>
      <c r="L40" s="980">
        <v>0</v>
      </c>
      <c r="M40" s="981">
        <v>0</v>
      </c>
      <c r="N40" s="981">
        <v>7909455</v>
      </c>
      <c r="O40" s="981">
        <v>9659940</v>
      </c>
      <c r="P40" s="960">
        <v>2018</v>
      </c>
      <c r="Q40" s="960"/>
      <c r="R40" s="952"/>
    </row>
    <row r="41" spans="1:18" s="967" customFormat="1">
      <c r="A41" s="959" t="s">
        <v>2250</v>
      </c>
      <c r="B41" s="960" t="s">
        <v>2109</v>
      </c>
      <c r="C41" s="960" t="s">
        <v>2106</v>
      </c>
      <c r="D41" s="959" t="s">
        <v>2004</v>
      </c>
      <c r="E41" s="959" t="s">
        <v>1819</v>
      </c>
      <c r="F41" s="979">
        <v>-1</v>
      </c>
      <c r="G41" s="976">
        <v>0</v>
      </c>
      <c r="H41" s="976">
        <v>0</v>
      </c>
      <c r="I41" s="976">
        <v>0</v>
      </c>
      <c r="J41" s="976">
        <v>0</v>
      </c>
      <c r="K41" s="980">
        <v>0</v>
      </c>
      <c r="L41" s="980">
        <v>0</v>
      </c>
      <c r="M41" s="981">
        <v>0</v>
      </c>
      <c r="N41" s="981">
        <v>57952048</v>
      </c>
      <c r="O41" s="981">
        <v>32726553</v>
      </c>
      <c r="P41" s="960">
        <v>2018</v>
      </c>
      <c r="Q41" s="960"/>
      <c r="R41" s="952"/>
    </row>
    <row r="42" spans="1:18" s="967" customFormat="1" ht="90">
      <c r="A42" s="959" t="s">
        <v>2251</v>
      </c>
      <c r="B42" s="960" t="s">
        <v>2109</v>
      </c>
      <c r="C42" s="960" t="s">
        <v>2106</v>
      </c>
      <c r="D42" s="959" t="s">
        <v>2006</v>
      </c>
      <c r="E42" s="959" t="s">
        <v>1821</v>
      </c>
      <c r="F42" s="979">
        <v>-0.50723924835673584</v>
      </c>
      <c r="G42" s="976">
        <v>0</v>
      </c>
      <c r="H42" s="976">
        <v>0</v>
      </c>
      <c r="I42" s="976">
        <v>1.21</v>
      </c>
      <c r="J42" s="976">
        <v>1.22</v>
      </c>
      <c r="K42" s="980">
        <v>7563854.29</v>
      </c>
      <c r="L42" s="980">
        <v>10182864.49</v>
      </c>
      <c r="M42" s="981">
        <v>0</v>
      </c>
      <c r="N42" s="981">
        <v>5492000</v>
      </c>
      <c r="O42" s="981">
        <v>6587194</v>
      </c>
      <c r="P42" s="960">
        <v>2018</v>
      </c>
      <c r="Q42" s="960"/>
      <c r="R42" s="952"/>
    </row>
    <row r="43" spans="1:18">
      <c r="F43" s="978"/>
    </row>
    <row r="44" spans="1:18" ht="30">
      <c r="A44" s="962" t="s">
        <v>1759</v>
      </c>
      <c r="F44" s="978"/>
    </row>
    <row r="45" spans="1:18" s="967" customFormat="1" ht="150">
      <c r="A45" s="961" t="s">
        <v>1718</v>
      </c>
      <c r="B45" s="961" t="s">
        <v>1717</v>
      </c>
      <c r="C45" s="961" t="s">
        <v>1716</v>
      </c>
      <c r="D45" s="961" t="s">
        <v>1728</v>
      </c>
      <c r="E45" s="961" t="s">
        <v>2105</v>
      </c>
      <c r="F45" s="963" t="s">
        <v>1727</v>
      </c>
      <c r="G45" s="964" t="s">
        <v>1726</v>
      </c>
      <c r="H45" s="964" t="s">
        <v>1725</v>
      </c>
      <c r="I45" s="964" t="s">
        <v>1724</v>
      </c>
      <c r="J45" s="964" t="s">
        <v>1723</v>
      </c>
      <c r="K45" s="964" t="s">
        <v>1739</v>
      </c>
      <c r="L45" s="965" t="s">
        <v>1722</v>
      </c>
      <c r="M45" s="961" t="s">
        <v>1721</v>
      </c>
      <c r="N45" s="961" t="s">
        <v>1720</v>
      </c>
      <c r="O45" s="961" t="s">
        <v>1719</v>
      </c>
      <c r="R45" s="952"/>
    </row>
    <row r="46" spans="1:18" s="967" customFormat="1" ht="402" customHeight="1">
      <c r="A46" s="959" t="s">
        <v>2252</v>
      </c>
      <c r="B46" s="960" t="s">
        <v>2108</v>
      </c>
      <c r="C46" s="960" t="s">
        <v>2106</v>
      </c>
      <c r="D46" s="959" t="s">
        <v>2091</v>
      </c>
      <c r="E46" s="959" t="s">
        <v>2090</v>
      </c>
      <c r="F46" s="975">
        <v>1</v>
      </c>
      <c r="G46" s="983">
        <v>0</v>
      </c>
      <c r="H46" s="983">
        <v>0</v>
      </c>
      <c r="I46" s="976">
        <v>0</v>
      </c>
      <c r="J46" s="983">
        <v>1401755.2412254501</v>
      </c>
      <c r="K46" s="983">
        <v>3074827.1730172499</v>
      </c>
      <c r="L46" s="983">
        <v>1094562</v>
      </c>
      <c r="M46" s="960"/>
      <c r="N46" s="960"/>
      <c r="O46" s="960"/>
      <c r="R46" s="952"/>
    </row>
    <row r="47" spans="1:18" s="967" customFormat="1" ht="187.5" customHeight="1">
      <c r="A47" s="959" t="s">
        <v>2253</v>
      </c>
      <c r="B47" s="960" t="s">
        <v>2109</v>
      </c>
      <c r="C47" s="960" t="s">
        <v>2106</v>
      </c>
      <c r="D47" s="959" t="s">
        <v>2111</v>
      </c>
      <c r="E47" s="959" t="s">
        <v>1849</v>
      </c>
      <c r="F47" s="975">
        <v>0.53206306117390667</v>
      </c>
      <c r="G47" s="983">
        <v>5297422</v>
      </c>
      <c r="H47" s="983">
        <v>1363786</v>
      </c>
      <c r="I47" s="976">
        <v>0.27</v>
      </c>
      <c r="J47" s="983">
        <v>755031.373824029</v>
      </c>
      <c r="K47" s="983">
        <v>789611.62056574796</v>
      </c>
      <c r="L47" s="983">
        <v>8115984.5656499993</v>
      </c>
      <c r="M47" s="960"/>
      <c r="N47" s="960"/>
      <c r="O47" s="960"/>
      <c r="R47" s="952"/>
    </row>
    <row r="48" spans="1:18" s="967" customFormat="1" ht="180">
      <c r="A48" s="959" t="s">
        <v>2254</v>
      </c>
      <c r="B48" s="960" t="s">
        <v>2109</v>
      </c>
      <c r="C48" s="960" t="s">
        <v>2106</v>
      </c>
      <c r="D48" s="959" t="s">
        <v>2110</v>
      </c>
      <c r="E48" s="959" t="s">
        <v>1847</v>
      </c>
      <c r="F48" s="975">
        <v>0.90924259945222141</v>
      </c>
      <c r="G48" s="983">
        <v>7393500</v>
      </c>
      <c r="H48" s="983">
        <v>3493484.98</v>
      </c>
      <c r="I48" s="976">
        <v>0.49</v>
      </c>
      <c r="J48" s="983">
        <v>1638189.6912927399</v>
      </c>
      <c r="K48" s="983">
        <v>1726167.1215302299</v>
      </c>
      <c r="L48" s="983">
        <v>14115985.159049999</v>
      </c>
      <c r="M48" s="960"/>
      <c r="N48" s="960"/>
      <c r="O48" s="960"/>
      <c r="R48" s="952"/>
    </row>
    <row r="49" spans="1:18" s="967" customFormat="1" ht="45">
      <c r="A49" s="959" t="s">
        <v>2255</v>
      </c>
      <c r="B49" s="960" t="s">
        <v>2109</v>
      </c>
      <c r="C49" s="960" t="s">
        <v>1716</v>
      </c>
      <c r="D49" s="959" t="s">
        <v>2058</v>
      </c>
      <c r="E49" s="959" t="s">
        <v>1885</v>
      </c>
      <c r="F49" s="975">
        <v>1.3248350493657837</v>
      </c>
      <c r="G49" s="983">
        <v>586236</v>
      </c>
      <c r="H49" s="983">
        <v>749933872.37</v>
      </c>
      <c r="I49" s="976">
        <v>16.07</v>
      </c>
      <c r="J49" s="983">
        <v>175923007.89253408</v>
      </c>
      <c r="K49" s="983">
        <v>142808579.26471636</v>
      </c>
      <c r="L49" s="983">
        <v>1362901.9999999995</v>
      </c>
      <c r="M49" s="960"/>
      <c r="N49" s="960"/>
      <c r="O49" s="960"/>
      <c r="R49" s="952"/>
    </row>
    <row r="50" spans="1:18" s="967" customFormat="1" ht="151.5" customHeight="1">
      <c r="A50" s="959" t="s">
        <v>2256</v>
      </c>
      <c r="B50" s="960" t="s">
        <v>2108</v>
      </c>
      <c r="C50" s="960" t="s">
        <v>2106</v>
      </c>
      <c r="D50" s="959" t="s">
        <v>2030</v>
      </c>
      <c r="E50" s="959" t="s">
        <v>1856</v>
      </c>
      <c r="F50" s="979">
        <v>4.1735971103953116</v>
      </c>
      <c r="G50" s="980">
        <v>428747.92</v>
      </c>
      <c r="H50" s="980">
        <v>0</v>
      </c>
      <c r="I50" s="976">
        <v>0</v>
      </c>
      <c r="J50" s="980">
        <v>0</v>
      </c>
      <c r="K50" s="980">
        <v>0</v>
      </c>
      <c r="L50" s="980">
        <v>2218169</v>
      </c>
      <c r="M50" s="960"/>
      <c r="N50" s="960"/>
      <c r="O50" s="960"/>
      <c r="R50" s="952"/>
    </row>
    <row r="51" spans="1:18" s="967" customFormat="1" ht="45">
      <c r="A51" s="959" t="s">
        <v>2255</v>
      </c>
      <c r="B51" s="960" t="s">
        <v>2109</v>
      </c>
      <c r="C51" s="960" t="s">
        <v>1716</v>
      </c>
      <c r="D51" s="959" t="s">
        <v>2013</v>
      </c>
      <c r="E51" s="959" t="s">
        <v>1832</v>
      </c>
      <c r="F51" s="975">
        <v>1</v>
      </c>
      <c r="G51" s="983">
        <v>0</v>
      </c>
      <c r="H51" s="983">
        <v>0</v>
      </c>
      <c r="I51" s="976">
        <v>0</v>
      </c>
      <c r="J51" s="983">
        <v>6597740.1937302286</v>
      </c>
      <c r="K51" s="983">
        <v>6829561.4596842704</v>
      </c>
      <c r="L51" s="983">
        <v>3203062.3831150499</v>
      </c>
      <c r="M51" s="960"/>
      <c r="N51" s="960"/>
      <c r="O51" s="960"/>
      <c r="R51" s="952"/>
    </row>
    <row r="52" spans="1:18" s="967" customFormat="1" ht="45">
      <c r="A52" s="959" t="s">
        <v>2244</v>
      </c>
      <c r="B52" s="960" t="s">
        <v>2108</v>
      </c>
      <c r="C52" s="960" t="s">
        <v>2106</v>
      </c>
      <c r="D52" s="959" t="s">
        <v>2014</v>
      </c>
      <c r="E52" s="959" t="s">
        <v>1833</v>
      </c>
      <c r="F52" s="975">
        <v>1</v>
      </c>
      <c r="G52" s="983">
        <v>0</v>
      </c>
      <c r="H52" s="983">
        <v>0</v>
      </c>
      <c r="I52" s="976">
        <v>0</v>
      </c>
      <c r="J52" s="983">
        <v>0</v>
      </c>
      <c r="K52" s="983">
        <v>0</v>
      </c>
      <c r="L52" s="983">
        <v>13845</v>
      </c>
      <c r="M52" s="960"/>
      <c r="N52" s="960"/>
      <c r="O52" s="960"/>
      <c r="R52" s="952"/>
    </row>
    <row r="53" spans="1:18" s="967" customFormat="1" ht="45">
      <c r="A53" s="959" t="s">
        <v>2255</v>
      </c>
      <c r="B53" s="960" t="s">
        <v>2109</v>
      </c>
      <c r="C53" s="960" t="s">
        <v>1716</v>
      </c>
      <c r="D53" s="959" t="s">
        <v>2015</v>
      </c>
      <c r="E53" s="959" t="s">
        <v>1834</v>
      </c>
      <c r="F53" s="975">
        <v>1</v>
      </c>
      <c r="G53" s="983">
        <v>0</v>
      </c>
      <c r="H53" s="983">
        <v>0</v>
      </c>
      <c r="I53" s="976">
        <v>0</v>
      </c>
      <c r="J53" s="983">
        <v>2052263.4232169739</v>
      </c>
      <c r="K53" s="983">
        <v>829317.24273235304</v>
      </c>
      <c r="L53" s="983">
        <v>1186043.1011358567</v>
      </c>
      <c r="M53" s="960"/>
      <c r="N53" s="960"/>
      <c r="O53" s="960"/>
      <c r="R53" s="952"/>
    </row>
    <row r="54" spans="1:18" s="967" customFormat="1" ht="45">
      <c r="A54" s="959" t="s">
        <v>2244</v>
      </c>
      <c r="B54" s="960" t="s">
        <v>2108</v>
      </c>
      <c r="C54" s="960" t="s">
        <v>2106</v>
      </c>
      <c r="D54" s="959" t="s">
        <v>2016</v>
      </c>
      <c r="E54" s="959" t="s">
        <v>1835</v>
      </c>
      <c r="F54" s="975">
        <v>1</v>
      </c>
      <c r="G54" s="983">
        <v>0</v>
      </c>
      <c r="H54" s="983">
        <v>0</v>
      </c>
      <c r="I54" s="976">
        <v>0</v>
      </c>
      <c r="J54" s="983">
        <v>0</v>
      </c>
      <c r="K54" s="983">
        <v>0</v>
      </c>
      <c r="L54" s="983">
        <v>5912</v>
      </c>
      <c r="M54" s="960"/>
      <c r="N54" s="960"/>
      <c r="O54" s="960"/>
      <c r="R54" s="952"/>
    </row>
    <row r="55" spans="1:18" s="967" customFormat="1" ht="45">
      <c r="A55" s="959" t="s">
        <v>2255</v>
      </c>
      <c r="B55" s="960" t="s">
        <v>2109</v>
      </c>
      <c r="C55" s="960" t="s">
        <v>1716</v>
      </c>
      <c r="D55" s="959" t="s">
        <v>2032</v>
      </c>
      <c r="E55" s="959" t="s">
        <v>1859</v>
      </c>
      <c r="F55" s="975">
        <v>3.2873371843246928</v>
      </c>
      <c r="G55" s="983">
        <v>97870.44</v>
      </c>
      <c r="H55" s="983">
        <v>241127.54</v>
      </c>
      <c r="I55" s="976">
        <v>1.28</v>
      </c>
      <c r="J55" s="983">
        <v>844704.01973135339</v>
      </c>
      <c r="K55" s="983">
        <v>1426673.5973709868</v>
      </c>
      <c r="L55" s="983">
        <v>419603.57665821881</v>
      </c>
      <c r="M55" s="960"/>
      <c r="N55" s="960"/>
      <c r="O55" s="960"/>
      <c r="R55" s="952"/>
    </row>
    <row r="56" spans="1:18" s="967" customFormat="1" ht="45">
      <c r="A56" s="959" t="s">
        <v>2244</v>
      </c>
      <c r="B56" s="960" t="s">
        <v>2108</v>
      </c>
      <c r="C56" s="960" t="s">
        <v>2106</v>
      </c>
      <c r="D56" s="959" t="s">
        <v>2033</v>
      </c>
      <c r="E56" s="959" t="s">
        <v>1860</v>
      </c>
      <c r="F56" s="975">
        <v>12.136043784206411</v>
      </c>
      <c r="G56" s="983">
        <v>1279</v>
      </c>
      <c r="H56" s="983">
        <v>0</v>
      </c>
      <c r="I56" s="976">
        <v>0</v>
      </c>
      <c r="J56" s="983">
        <v>0</v>
      </c>
      <c r="K56" s="983">
        <v>0</v>
      </c>
      <c r="L56" s="983">
        <v>16801</v>
      </c>
      <c r="M56" s="960"/>
      <c r="N56" s="960"/>
      <c r="O56" s="960"/>
      <c r="R56" s="952"/>
    </row>
    <row r="57" spans="1:18" s="967" customFormat="1" ht="45">
      <c r="A57" s="959" t="s">
        <v>2244</v>
      </c>
      <c r="B57" s="960" t="s">
        <v>2108</v>
      </c>
      <c r="C57" s="960" t="s">
        <v>2106</v>
      </c>
      <c r="D57" s="959" t="s">
        <v>2035</v>
      </c>
      <c r="E57" s="959" t="s">
        <v>1862</v>
      </c>
      <c r="F57" s="975">
        <v>4.4797782126549253</v>
      </c>
      <c r="G57" s="983">
        <v>3066</v>
      </c>
      <c r="H57" s="983">
        <v>0</v>
      </c>
      <c r="I57" s="976">
        <v>0</v>
      </c>
      <c r="J57" s="983">
        <v>0</v>
      </c>
      <c r="K57" s="983">
        <v>0</v>
      </c>
      <c r="L57" s="983">
        <v>16801</v>
      </c>
      <c r="M57" s="960"/>
      <c r="N57" s="960"/>
      <c r="O57" s="960"/>
      <c r="R57" s="952"/>
    </row>
    <row r="58" spans="1:18" s="967" customFormat="1" ht="45">
      <c r="A58" s="959" t="s">
        <v>2244</v>
      </c>
      <c r="B58" s="960" t="s">
        <v>2108</v>
      </c>
      <c r="C58" s="960" t="s">
        <v>2106</v>
      </c>
      <c r="D58" s="959" t="s">
        <v>2037</v>
      </c>
      <c r="E58" s="959" t="s">
        <v>1864</v>
      </c>
      <c r="F58" s="975">
        <v>1.9490960154467263</v>
      </c>
      <c r="G58" s="983">
        <v>5697</v>
      </c>
      <c r="H58" s="983">
        <v>0</v>
      </c>
      <c r="I58" s="976">
        <v>0</v>
      </c>
      <c r="J58" s="983">
        <v>0</v>
      </c>
      <c r="K58" s="983">
        <v>0</v>
      </c>
      <c r="L58" s="983">
        <v>16801</v>
      </c>
      <c r="M58" s="960"/>
      <c r="N58" s="960"/>
      <c r="O58" s="960"/>
      <c r="R58" s="952"/>
    </row>
    <row r="59" spans="1:18" s="967" customFormat="1" ht="45">
      <c r="A59" s="959" t="s">
        <v>2244</v>
      </c>
      <c r="B59" s="960" t="s">
        <v>2108</v>
      </c>
      <c r="C59" s="960" t="s">
        <v>2106</v>
      </c>
      <c r="D59" s="959" t="s">
        <v>2039</v>
      </c>
      <c r="E59" s="959" t="s">
        <v>1866</v>
      </c>
      <c r="F59" s="975">
        <v>0.55191206355071121</v>
      </c>
      <c r="G59" s="983">
        <v>10826</v>
      </c>
      <c r="H59" s="983">
        <v>10826</v>
      </c>
      <c r="I59" s="976">
        <v>0</v>
      </c>
      <c r="J59" s="983">
        <v>0</v>
      </c>
      <c r="K59" s="983">
        <v>0</v>
      </c>
      <c r="L59" s="983">
        <v>16801</v>
      </c>
      <c r="M59" s="960"/>
      <c r="N59" s="960"/>
      <c r="O59" s="960"/>
      <c r="R59" s="952"/>
    </row>
    <row r="60" spans="1:18" s="967" customFormat="1" ht="45">
      <c r="A60" s="959" t="s">
        <v>2255</v>
      </c>
      <c r="B60" s="960" t="s">
        <v>2109</v>
      </c>
      <c r="C60" s="960" t="s">
        <v>1716</v>
      </c>
      <c r="D60" s="959" t="s">
        <v>2040</v>
      </c>
      <c r="E60" s="959" t="s">
        <v>1867</v>
      </c>
      <c r="F60" s="975">
        <v>2.8328963796937816</v>
      </c>
      <c r="G60" s="983">
        <v>241915.59</v>
      </c>
      <c r="H60" s="983">
        <v>521686.56</v>
      </c>
      <c r="I60" s="976">
        <v>1.42</v>
      </c>
      <c r="J60" s="983">
        <v>1932490.2502885249</v>
      </c>
      <c r="K60" s="983">
        <v>3287423.1162864035</v>
      </c>
      <c r="L60" s="983">
        <v>927237.38910248515</v>
      </c>
      <c r="M60" s="960"/>
      <c r="N60" s="960"/>
      <c r="O60" s="960"/>
      <c r="R60" s="952"/>
    </row>
    <row r="61" spans="1:18" s="967" customFormat="1" ht="45">
      <c r="A61" s="959" t="s">
        <v>2244</v>
      </c>
      <c r="B61" s="960" t="s">
        <v>2108</v>
      </c>
      <c r="C61" s="960" t="s">
        <v>2106</v>
      </c>
      <c r="D61" s="959" t="s">
        <v>2041</v>
      </c>
      <c r="E61" s="959" t="s">
        <v>1868</v>
      </c>
      <c r="F61" s="975">
        <v>4.3134092346616066</v>
      </c>
      <c r="G61" s="983">
        <v>3162</v>
      </c>
      <c r="H61" s="983">
        <v>0</v>
      </c>
      <c r="I61" s="976">
        <v>0</v>
      </c>
      <c r="J61" s="983">
        <v>0</v>
      </c>
      <c r="K61" s="983">
        <v>0</v>
      </c>
      <c r="L61" s="983">
        <v>16801</v>
      </c>
      <c r="M61" s="960"/>
      <c r="N61" s="960"/>
      <c r="O61" s="960"/>
      <c r="R61" s="952"/>
    </row>
    <row r="62" spans="1:18" s="967" customFormat="1" ht="45">
      <c r="A62" s="959" t="s">
        <v>2255</v>
      </c>
      <c r="B62" s="960" t="s">
        <v>2109</v>
      </c>
      <c r="C62" s="960" t="s">
        <v>1716</v>
      </c>
      <c r="D62" s="959" t="s">
        <v>2042</v>
      </c>
      <c r="E62" s="959" t="s">
        <v>1869</v>
      </c>
      <c r="F62" s="975">
        <v>1.4712763531096014</v>
      </c>
      <c r="G62" s="983">
        <v>911047.51</v>
      </c>
      <c r="H62" s="983">
        <v>3768150.43</v>
      </c>
      <c r="I62" s="976">
        <v>1.58</v>
      </c>
      <c r="J62" s="983">
        <v>6510603.5079870895</v>
      </c>
      <c r="K62" s="983">
        <v>6991563.9384247968</v>
      </c>
      <c r="L62" s="983">
        <v>2251450.168022383</v>
      </c>
      <c r="M62" s="960"/>
      <c r="N62" s="960"/>
      <c r="O62" s="960"/>
      <c r="R62" s="952"/>
    </row>
    <row r="63" spans="1:18" s="967" customFormat="1" ht="45">
      <c r="A63" s="959" t="s">
        <v>2244</v>
      </c>
      <c r="B63" s="960" t="s">
        <v>2108</v>
      </c>
      <c r="C63" s="960" t="s">
        <v>2106</v>
      </c>
      <c r="D63" s="959" t="s">
        <v>2043</v>
      </c>
      <c r="E63" s="959" t="s">
        <v>1870</v>
      </c>
      <c r="F63" s="975">
        <v>0.41090023513604301</v>
      </c>
      <c r="G63" s="983">
        <v>11908</v>
      </c>
      <c r="H63" s="983">
        <v>0</v>
      </c>
      <c r="I63" s="976">
        <v>0</v>
      </c>
      <c r="J63" s="983">
        <v>0</v>
      </c>
      <c r="K63" s="983">
        <v>0</v>
      </c>
      <c r="L63" s="983">
        <v>16801</v>
      </c>
      <c r="M63" s="960"/>
      <c r="N63" s="960"/>
      <c r="O63" s="960"/>
      <c r="R63" s="952"/>
    </row>
    <row r="64" spans="1:18" s="967" customFormat="1" ht="45">
      <c r="A64" s="959" t="s">
        <v>2255</v>
      </c>
      <c r="B64" s="960" t="s">
        <v>2109</v>
      </c>
      <c r="C64" s="960" t="s">
        <v>1716</v>
      </c>
      <c r="D64" s="959" t="s">
        <v>2044</v>
      </c>
      <c r="E64" s="959" t="s">
        <v>1871</v>
      </c>
      <c r="F64" s="975">
        <v>3.2432854891226324</v>
      </c>
      <c r="G64" s="983">
        <v>212611.1</v>
      </c>
      <c r="H64" s="983">
        <v>539609.88</v>
      </c>
      <c r="I64" s="976">
        <v>1.04</v>
      </c>
      <c r="J64" s="983">
        <v>1831923.6399849085</v>
      </c>
      <c r="K64" s="983">
        <v>3124262.3839673209</v>
      </c>
      <c r="L64" s="983">
        <v>902169.59545640089</v>
      </c>
      <c r="M64" s="960"/>
      <c r="N64" s="960"/>
      <c r="O64" s="960"/>
      <c r="R64" s="952"/>
    </row>
    <row r="65" spans="1:18" s="967" customFormat="1" ht="45">
      <c r="A65" s="959" t="s">
        <v>2244</v>
      </c>
      <c r="B65" s="960" t="s">
        <v>2108</v>
      </c>
      <c r="C65" s="960" t="s">
        <v>2106</v>
      </c>
      <c r="D65" s="959" t="s">
        <v>2045</v>
      </c>
      <c r="E65" s="959" t="s">
        <v>1872</v>
      </c>
      <c r="F65" s="975">
        <v>5.0456998920474989</v>
      </c>
      <c r="G65" s="983">
        <v>2779</v>
      </c>
      <c r="H65" s="983">
        <v>0</v>
      </c>
      <c r="I65" s="976">
        <v>0</v>
      </c>
      <c r="J65" s="983">
        <v>0</v>
      </c>
      <c r="K65" s="983">
        <v>0</v>
      </c>
      <c r="L65" s="983">
        <v>16801</v>
      </c>
      <c r="M65" s="960"/>
      <c r="N65" s="960"/>
      <c r="O65" s="960"/>
      <c r="R65" s="952"/>
    </row>
    <row r="66" spans="1:18" s="967" customFormat="1" ht="45">
      <c r="A66" s="959" t="s">
        <v>2255</v>
      </c>
      <c r="B66" s="960" t="s">
        <v>2109</v>
      </c>
      <c r="C66" s="960" t="s">
        <v>1716</v>
      </c>
      <c r="D66" s="959" t="s">
        <v>2046</v>
      </c>
      <c r="E66" s="959" t="s">
        <v>1873</v>
      </c>
      <c r="F66" s="975">
        <v>1.3368765383219192</v>
      </c>
      <c r="G66" s="983">
        <v>217106.31</v>
      </c>
      <c r="H66" s="983">
        <v>706805.74</v>
      </c>
      <c r="I66" s="976">
        <v>1.31</v>
      </c>
      <c r="J66" s="983">
        <v>1099587.3679626437</v>
      </c>
      <c r="K66" s="983">
        <v>1180538.4373159758</v>
      </c>
      <c r="L66" s="983">
        <v>507350.64216064545</v>
      </c>
      <c r="M66" s="960"/>
      <c r="N66" s="960"/>
      <c r="O66" s="960"/>
      <c r="R66" s="952"/>
    </row>
    <row r="67" spans="1:18" s="967" customFormat="1" ht="45">
      <c r="A67" s="959" t="s">
        <v>2244</v>
      </c>
      <c r="B67" s="960" t="s">
        <v>2108</v>
      </c>
      <c r="C67" s="960" t="s">
        <v>2106</v>
      </c>
      <c r="D67" s="959" t="s">
        <v>2047</v>
      </c>
      <c r="E67" s="959" t="s">
        <v>1874</v>
      </c>
      <c r="F67" s="975">
        <v>4.9200140944326991</v>
      </c>
      <c r="G67" s="983">
        <v>2838</v>
      </c>
      <c r="H67" s="983">
        <v>0</v>
      </c>
      <c r="I67" s="976">
        <v>0</v>
      </c>
      <c r="J67" s="983">
        <v>0</v>
      </c>
      <c r="K67" s="983">
        <v>0</v>
      </c>
      <c r="L67" s="983">
        <v>16801</v>
      </c>
      <c r="M67" s="960"/>
      <c r="N67" s="960"/>
      <c r="O67" s="960"/>
      <c r="R67" s="952"/>
    </row>
    <row r="68" spans="1:18" s="967" customFormat="1" ht="45">
      <c r="A68" s="959" t="s">
        <v>2255</v>
      </c>
      <c r="B68" s="960" t="s">
        <v>2109</v>
      </c>
      <c r="C68" s="960" t="s">
        <v>1716</v>
      </c>
      <c r="D68" s="959" t="s">
        <v>2048</v>
      </c>
      <c r="E68" s="959" t="s">
        <v>1875</v>
      </c>
      <c r="F68" s="975">
        <v>2.7310505848101321</v>
      </c>
      <c r="G68" s="983">
        <v>378801.1</v>
      </c>
      <c r="H68" s="983">
        <v>797046.68</v>
      </c>
      <c r="I68" s="976">
        <v>0.97</v>
      </c>
      <c r="J68" s="983">
        <v>2672856.1443176433</v>
      </c>
      <c r="K68" s="983">
        <v>4573478.1039550817</v>
      </c>
      <c r="L68" s="983">
        <v>1413326.0656817213</v>
      </c>
      <c r="M68" s="960"/>
      <c r="N68" s="960"/>
      <c r="O68" s="960"/>
      <c r="R68" s="952"/>
    </row>
    <row r="69" spans="1:18" s="967" customFormat="1" ht="45">
      <c r="A69" s="959" t="s">
        <v>2244</v>
      </c>
      <c r="B69" s="960" t="s">
        <v>2108</v>
      </c>
      <c r="C69" s="960" t="s">
        <v>2106</v>
      </c>
      <c r="D69" s="959" t="s">
        <v>2049</v>
      </c>
      <c r="E69" s="959" t="s">
        <v>1876</v>
      </c>
      <c r="F69" s="975">
        <v>2.393455867501515</v>
      </c>
      <c r="G69" s="983">
        <v>4951</v>
      </c>
      <c r="H69" s="983">
        <v>0</v>
      </c>
      <c r="I69" s="976">
        <v>0</v>
      </c>
      <c r="J69" s="983">
        <v>0</v>
      </c>
      <c r="K69" s="983">
        <v>0</v>
      </c>
      <c r="L69" s="983">
        <v>16801</v>
      </c>
      <c r="M69" s="960"/>
      <c r="N69" s="960"/>
      <c r="O69" s="960"/>
      <c r="R69" s="952"/>
    </row>
    <row r="70" spans="1:18" s="967" customFormat="1" ht="45">
      <c r="A70" s="959" t="s">
        <v>2255</v>
      </c>
      <c r="B70" s="960" t="s">
        <v>2109</v>
      </c>
      <c r="C70" s="960" t="s">
        <v>1716</v>
      </c>
      <c r="D70" s="959" t="s">
        <v>2050</v>
      </c>
      <c r="E70" s="959" t="s">
        <v>1877</v>
      </c>
      <c r="F70" s="975">
        <v>1.4252834847201188</v>
      </c>
      <c r="G70" s="983">
        <v>614994.81000000006</v>
      </c>
      <c r="H70" s="983">
        <v>2303878.75</v>
      </c>
      <c r="I70" s="976">
        <v>1.41</v>
      </c>
      <c r="J70" s="983">
        <v>3803007.7841830179</v>
      </c>
      <c r="K70" s="983">
        <v>4082219.0732007367</v>
      </c>
      <c r="L70" s="983">
        <v>1491536.7558815875</v>
      </c>
      <c r="M70" s="960"/>
      <c r="N70" s="960"/>
      <c r="O70" s="960"/>
      <c r="R70" s="952"/>
    </row>
    <row r="71" spans="1:18" s="967" customFormat="1" ht="45">
      <c r="A71" s="959" t="s">
        <v>2244</v>
      </c>
      <c r="B71" s="960" t="s">
        <v>2108</v>
      </c>
      <c r="C71" s="960" t="s">
        <v>2106</v>
      </c>
      <c r="D71" s="959" t="s">
        <v>2051</v>
      </c>
      <c r="E71" s="959" t="s">
        <v>1878</v>
      </c>
      <c r="F71" s="975">
        <v>1.0899365592735415</v>
      </c>
      <c r="G71" s="983">
        <v>8039</v>
      </c>
      <c r="H71" s="983">
        <v>0</v>
      </c>
      <c r="I71" s="976">
        <v>0</v>
      </c>
      <c r="J71" s="983">
        <v>0</v>
      </c>
      <c r="K71" s="983">
        <v>0</v>
      </c>
      <c r="L71" s="983">
        <v>16801</v>
      </c>
      <c r="M71" s="960"/>
      <c r="N71" s="960"/>
      <c r="O71" s="960"/>
      <c r="R71" s="952"/>
    </row>
    <row r="72" spans="1:18" s="967" customFormat="1" ht="45">
      <c r="A72" s="959" t="s">
        <v>2244</v>
      </c>
      <c r="B72" s="960" t="s">
        <v>2108</v>
      </c>
      <c r="C72" s="960" t="s">
        <v>2106</v>
      </c>
      <c r="D72" s="959" t="s">
        <v>2055</v>
      </c>
      <c r="E72" s="959" t="s">
        <v>1882</v>
      </c>
      <c r="F72" s="975">
        <v>0.57401161701330339</v>
      </c>
      <c r="G72" s="983">
        <v>10674</v>
      </c>
      <c r="H72" s="983">
        <v>0</v>
      </c>
      <c r="I72" s="976">
        <v>0</v>
      </c>
      <c r="J72" s="983">
        <v>0</v>
      </c>
      <c r="K72" s="983">
        <v>0</v>
      </c>
      <c r="L72" s="983">
        <v>16801</v>
      </c>
      <c r="M72" s="960"/>
      <c r="N72" s="960"/>
      <c r="O72" s="960"/>
      <c r="R72" s="952"/>
    </row>
    <row r="73" spans="1:18" s="967" customFormat="1" ht="45">
      <c r="A73" s="959" t="s">
        <v>2244</v>
      </c>
      <c r="B73" s="960" t="s">
        <v>2108</v>
      </c>
      <c r="C73" s="960" t="s">
        <v>2106</v>
      </c>
      <c r="D73" s="959" t="s">
        <v>2057</v>
      </c>
      <c r="E73" s="959" t="s">
        <v>1884</v>
      </c>
      <c r="F73" s="975">
        <v>3.006916289053184</v>
      </c>
      <c r="G73" s="983">
        <v>4193</v>
      </c>
      <c r="H73" s="983">
        <v>0</v>
      </c>
      <c r="I73" s="976">
        <v>0</v>
      </c>
      <c r="J73" s="983">
        <v>0</v>
      </c>
      <c r="K73" s="983">
        <v>0</v>
      </c>
      <c r="L73" s="983">
        <v>16801</v>
      </c>
      <c r="M73" s="960"/>
      <c r="N73" s="960"/>
      <c r="O73" s="960"/>
      <c r="R73" s="952"/>
    </row>
    <row r="74" spans="1:18" s="967" customFormat="1" ht="45">
      <c r="A74" s="959" t="s">
        <v>2244</v>
      </c>
      <c r="B74" s="960" t="s">
        <v>2108</v>
      </c>
      <c r="C74" s="960" t="s">
        <v>2106</v>
      </c>
      <c r="D74" s="959" t="s">
        <v>2027</v>
      </c>
      <c r="E74" s="959" t="s">
        <v>1852</v>
      </c>
      <c r="F74" s="975">
        <v>1.1186633039092055</v>
      </c>
      <c r="G74" s="983">
        <v>7930</v>
      </c>
      <c r="H74" s="983">
        <v>0</v>
      </c>
      <c r="I74" s="976">
        <v>0</v>
      </c>
      <c r="J74" s="983">
        <v>0</v>
      </c>
      <c r="K74" s="983">
        <v>0</v>
      </c>
      <c r="L74" s="983">
        <v>16801</v>
      </c>
      <c r="M74" s="960"/>
      <c r="N74" s="960"/>
      <c r="O74" s="960"/>
      <c r="R74" s="952"/>
    </row>
    <row r="75" spans="1:18" s="967" customFormat="1" ht="45">
      <c r="A75" s="959" t="s">
        <v>2255</v>
      </c>
      <c r="B75" s="960" t="s">
        <v>2109</v>
      </c>
      <c r="C75" s="960" t="s">
        <v>1716</v>
      </c>
      <c r="D75" s="959" t="s">
        <v>2010</v>
      </c>
      <c r="E75" s="959" t="s">
        <v>1828</v>
      </c>
      <c r="F75" s="975">
        <v>0.61938874283647283</v>
      </c>
      <c r="G75" s="983">
        <v>1357083.77</v>
      </c>
      <c r="H75" s="983">
        <v>2866561</v>
      </c>
      <c r="I75" s="976">
        <v>0</v>
      </c>
      <c r="J75" s="983">
        <v>2601983.6805192917</v>
      </c>
      <c r="K75" s="983">
        <v>2996725.8346250486</v>
      </c>
      <c r="L75" s="983">
        <v>2197646.180224081</v>
      </c>
      <c r="M75" s="960"/>
      <c r="N75" s="960"/>
      <c r="O75" s="960"/>
      <c r="R75" s="952"/>
    </row>
    <row r="76" spans="1:18" s="967" customFormat="1">
      <c r="A76" s="959" t="s">
        <v>2257</v>
      </c>
      <c r="B76" s="960" t="s">
        <v>2108</v>
      </c>
      <c r="C76" s="960" t="s">
        <v>2106</v>
      </c>
      <c r="D76" s="959" t="s">
        <v>2065</v>
      </c>
      <c r="E76" s="959" t="s">
        <v>1893</v>
      </c>
      <c r="F76" s="975">
        <v>0.66341082477323243</v>
      </c>
      <c r="G76" s="983">
        <v>83235</v>
      </c>
      <c r="H76" s="983">
        <v>0</v>
      </c>
      <c r="I76" s="976">
        <v>0</v>
      </c>
      <c r="J76" s="983">
        <v>0</v>
      </c>
      <c r="K76" s="983">
        <v>0</v>
      </c>
      <c r="L76" s="983">
        <v>138454</v>
      </c>
      <c r="M76" s="960"/>
      <c r="N76" s="960"/>
      <c r="O76" s="960"/>
      <c r="R76" s="952"/>
    </row>
    <row r="77" spans="1:18" s="967" customFormat="1" ht="345">
      <c r="A77" s="695" t="s">
        <v>2258</v>
      </c>
      <c r="B77" s="960" t="s">
        <v>2108</v>
      </c>
      <c r="C77" s="960" t="s">
        <v>2106</v>
      </c>
      <c r="D77" s="959" t="s">
        <v>1990</v>
      </c>
      <c r="E77" s="959" t="s">
        <v>1790</v>
      </c>
      <c r="F77" s="975">
        <v>1.9584798671464534</v>
      </c>
      <c r="G77" s="983">
        <v>588317</v>
      </c>
      <c r="H77" s="983">
        <v>0</v>
      </c>
      <c r="I77" s="976">
        <v>0</v>
      </c>
      <c r="J77" s="983">
        <v>0</v>
      </c>
      <c r="K77" s="983">
        <v>0</v>
      </c>
      <c r="L77" s="983">
        <v>1740524</v>
      </c>
      <c r="M77" s="960"/>
      <c r="N77" s="960"/>
      <c r="O77" s="960"/>
      <c r="R77" s="952"/>
    </row>
    <row r="78" spans="1:18" s="967" customFormat="1" ht="165">
      <c r="A78" s="959" t="s">
        <v>2259</v>
      </c>
      <c r="B78" s="960" t="s">
        <v>2108</v>
      </c>
      <c r="C78" s="960" t="s">
        <v>2106</v>
      </c>
      <c r="D78" s="959" t="s">
        <v>1991</v>
      </c>
      <c r="E78" s="959" t="s">
        <v>1791</v>
      </c>
      <c r="F78" s="975">
        <v>1</v>
      </c>
      <c r="G78" s="983">
        <v>0</v>
      </c>
      <c r="H78" s="983">
        <v>0</v>
      </c>
      <c r="I78" s="976">
        <v>0</v>
      </c>
      <c r="J78" s="983">
        <v>0</v>
      </c>
      <c r="K78" s="983">
        <v>0</v>
      </c>
      <c r="L78" s="983">
        <v>1633043</v>
      </c>
      <c r="M78" s="960"/>
      <c r="N78" s="960"/>
      <c r="O78" s="960"/>
      <c r="R78" s="952"/>
    </row>
    <row r="80" spans="1:18">
      <c r="A80" s="962" t="s">
        <v>1760</v>
      </c>
    </row>
    <row r="82" spans="1:46" ht="75">
      <c r="A82" s="961" t="s">
        <v>1718</v>
      </c>
      <c r="B82" s="961" t="s">
        <v>1717</v>
      </c>
      <c r="C82" s="961" t="s">
        <v>1716</v>
      </c>
      <c r="D82" s="989" t="s">
        <v>1715</v>
      </c>
      <c r="E82" s="961" t="s">
        <v>2105</v>
      </c>
      <c r="F82" s="964" t="s">
        <v>1714</v>
      </c>
      <c r="G82" s="964" t="s">
        <v>1713</v>
      </c>
      <c r="H82" s="965" t="s">
        <v>1712</v>
      </c>
      <c r="I82" s="990" t="s">
        <v>1711</v>
      </c>
      <c r="J82" s="990" t="s">
        <v>1710</v>
      </c>
      <c r="M82" s="952"/>
    </row>
    <row r="83" spans="1:46" ht="120">
      <c r="A83" s="959" t="s">
        <v>2260</v>
      </c>
      <c r="B83" s="960" t="s">
        <v>2108</v>
      </c>
      <c r="C83" s="960" t="s">
        <v>2106</v>
      </c>
      <c r="D83" s="959" t="s">
        <v>2261</v>
      </c>
      <c r="E83" s="959" t="s">
        <v>1815</v>
      </c>
      <c r="F83" s="980">
        <v>15755180.376433538</v>
      </c>
      <c r="G83" s="976">
        <v>1.1560382402848062</v>
      </c>
      <c r="H83" s="984">
        <v>15537944</v>
      </c>
      <c r="I83" s="696">
        <v>45292</v>
      </c>
      <c r="J83" s="513"/>
      <c r="M83" s="952"/>
    </row>
    <row r="84" spans="1:46" ht="120">
      <c r="A84" s="959" t="s">
        <v>2262</v>
      </c>
      <c r="B84" s="960" t="s">
        <v>2108</v>
      </c>
      <c r="C84" s="960" t="s">
        <v>2106</v>
      </c>
      <c r="D84" s="959" t="s">
        <v>2028</v>
      </c>
      <c r="E84" s="959" t="s">
        <v>1853</v>
      </c>
      <c r="F84" s="980">
        <v>0</v>
      </c>
      <c r="G84" s="976">
        <v>0</v>
      </c>
      <c r="H84" s="984">
        <v>5096015</v>
      </c>
      <c r="I84" s="696">
        <v>45292</v>
      </c>
      <c r="J84" s="513"/>
      <c r="M84" s="952"/>
    </row>
    <row r="85" spans="1:46" ht="198" customHeight="1">
      <c r="A85" s="959" t="s">
        <v>2263</v>
      </c>
      <c r="B85" s="960" t="s">
        <v>2108</v>
      </c>
      <c r="C85" s="960" t="s">
        <v>2106</v>
      </c>
      <c r="D85" s="959" t="s">
        <v>2029</v>
      </c>
      <c r="E85" s="959" t="s">
        <v>1854</v>
      </c>
      <c r="F85" s="980">
        <v>0</v>
      </c>
      <c r="G85" s="976">
        <v>0</v>
      </c>
      <c r="H85" s="984">
        <v>2264886</v>
      </c>
      <c r="I85" s="696">
        <v>45292</v>
      </c>
      <c r="J85" s="513"/>
      <c r="M85" s="952"/>
    </row>
    <row r="86" spans="1:46" ht="153" customHeight="1">
      <c r="A86" s="959" t="s">
        <v>2264</v>
      </c>
      <c r="B86" s="960" t="s">
        <v>2108</v>
      </c>
      <c r="C86" s="960" t="s">
        <v>2106</v>
      </c>
      <c r="D86" s="959" t="s">
        <v>2023</v>
      </c>
      <c r="E86" s="959" t="s">
        <v>1846</v>
      </c>
      <c r="F86" s="980">
        <v>212045.38896407199</v>
      </c>
      <c r="G86" s="976">
        <v>9.2900525327996891E-2</v>
      </c>
      <c r="H86" s="984">
        <v>2315985.1508999998</v>
      </c>
      <c r="I86" s="696">
        <v>45292</v>
      </c>
      <c r="J86" s="513"/>
      <c r="M86" s="952"/>
    </row>
    <row r="87" spans="1:46" ht="118.15" customHeight="1">
      <c r="A87" s="699" t="s">
        <v>2265</v>
      </c>
      <c r="B87" s="960" t="s">
        <v>2108</v>
      </c>
      <c r="C87" s="960" t="s">
        <v>2106</v>
      </c>
      <c r="D87" s="959" t="s">
        <v>2024</v>
      </c>
      <c r="E87" s="959" t="s">
        <v>1848</v>
      </c>
      <c r="F87" s="980">
        <v>118427.115673208</v>
      </c>
      <c r="G87" s="976">
        <v>9.1288548572440717E-2</v>
      </c>
      <c r="H87" s="984">
        <v>1315985.148245</v>
      </c>
      <c r="I87" s="696">
        <v>45292</v>
      </c>
      <c r="J87" s="513"/>
      <c r="M87" s="952"/>
    </row>
    <row r="88" spans="1:46" ht="102" customHeight="1">
      <c r="A88" s="700" t="s">
        <v>2266</v>
      </c>
      <c r="B88" s="960" t="s">
        <v>2108</v>
      </c>
      <c r="C88" s="960" t="s">
        <v>2106</v>
      </c>
      <c r="D88" s="959" t="s">
        <v>2025</v>
      </c>
      <c r="E88" s="959" t="s">
        <v>1850</v>
      </c>
      <c r="F88" s="980">
        <v>240130.87083010699</v>
      </c>
      <c r="G88" s="976">
        <v>9.3143909325170179E-2</v>
      </c>
      <c r="H88" s="984">
        <v>2615984.0513499998</v>
      </c>
      <c r="I88" s="696">
        <v>45292</v>
      </c>
      <c r="J88" s="513"/>
      <c r="M88" s="952"/>
    </row>
    <row r="89" spans="1:46" ht="178.5" customHeight="1">
      <c r="A89" s="959" t="s">
        <v>2267</v>
      </c>
      <c r="B89" s="960" t="s">
        <v>2268</v>
      </c>
      <c r="C89" s="960" t="s">
        <v>2106</v>
      </c>
      <c r="D89" s="959" t="s">
        <v>1991</v>
      </c>
      <c r="E89" s="959" t="s">
        <v>1791</v>
      </c>
      <c r="F89" s="980">
        <v>0</v>
      </c>
      <c r="G89" s="976">
        <v>0</v>
      </c>
      <c r="H89" s="984">
        <v>1633043</v>
      </c>
      <c r="I89" s="696">
        <v>45292</v>
      </c>
      <c r="J89" s="513"/>
      <c r="M89" s="952"/>
    </row>
    <row r="91" spans="1:46" s="955" customFormat="1" ht="30">
      <c r="A91" s="956" t="s">
        <v>1761</v>
      </c>
      <c r="B91" s="952"/>
      <c r="C91" s="952"/>
      <c r="D91" s="952"/>
      <c r="E91" s="952"/>
      <c r="F91" s="953"/>
      <c r="G91" s="954"/>
      <c r="H91" s="954"/>
      <c r="I91" s="954"/>
      <c r="J91" s="954"/>
      <c r="N91" s="952"/>
      <c r="O91" s="952"/>
      <c r="P91" s="952"/>
      <c r="Q91" s="952"/>
      <c r="R91" s="952"/>
      <c r="S91" s="952"/>
      <c r="T91" s="952"/>
      <c r="U91" s="952"/>
      <c r="V91" s="952"/>
      <c r="W91" s="952"/>
      <c r="X91" s="952"/>
      <c r="Y91" s="952"/>
      <c r="Z91" s="952"/>
      <c r="AA91" s="952"/>
      <c r="AB91" s="952"/>
      <c r="AC91" s="952"/>
      <c r="AD91" s="952"/>
      <c r="AE91" s="952"/>
      <c r="AF91" s="952"/>
      <c r="AG91" s="952"/>
      <c r="AH91" s="952"/>
      <c r="AI91" s="952"/>
      <c r="AJ91" s="952"/>
      <c r="AK91" s="952"/>
      <c r="AL91" s="952"/>
      <c r="AM91" s="952"/>
      <c r="AN91" s="952"/>
      <c r="AO91" s="952"/>
      <c r="AP91" s="952"/>
      <c r="AQ91" s="952"/>
      <c r="AR91" s="952"/>
      <c r="AS91" s="952"/>
      <c r="AT91" s="952"/>
    </row>
    <row r="92" spans="1:46" s="955" customFormat="1" ht="90">
      <c r="A92" s="961" t="s">
        <v>1718</v>
      </c>
      <c r="B92" s="961" t="s">
        <v>1717</v>
      </c>
      <c r="C92" s="961" t="s">
        <v>1716</v>
      </c>
      <c r="D92" s="989" t="s">
        <v>1756</v>
      </c>
      <c r="E92" s="961" t="s">
        <v>2105</v>
      </c>
      <c r="F92" s="961" t="s">
        <v>1753</v>
      </c>
      <c r="G92" s="961" t="s">
        <v>1754</v>
      </c>
      <c r="H92" s="961" t="s">
        <v>1755</v>
      </c>
      <c r="I92" s="961" t="s">
        <v>1762</v>
      </c>
      <c r="J92" s="961" t="s">
        <v>1763</v>
      </c>
      <c r="M92" s="952"/>
      <c r="N92" s="952"/>
      <c r="O92" s="952"/>
      <c r="P92" s="952"/>
      <c r="Q92" s="952"/>
      <c r="R92" s="952"/>
      <c r="S92" s="952"/>
      <c r="T92" s="952"/>
      <c r="U92" s="952"/>
      <c r="V92" s="952"/>
      <c r="W92" s="952"/>
      <c r="X92" s="952"/>
      <c r="Y92" s="952"/>
      <c r="Z92" s="952"/>
      <c r="AA92" s="952"/>
      <c r="AB92" s="952"/>
      <c r="AC92" s="952"/>
      <c r="AD92" s="952"/>
      <c r="AE92" s="952"/>
      <c r="AF92" s="952"/>
      <c r="AG92" s="952"/>
      <c r="AH92" s="952"/>
      <c r="AI92" s="952"/>
      <c r="AJ92" s="952"/>
      <c r="AK92" s="952"/>
      <c r="AL92" s="952"/>
      <c r="AM92" s="952"/>
      <c r="AN92" s="952"/>
      <c r="AO92" s="952"/>
      <c r="AP92" s="952"/>
      <c r="AQ92" s="952"/>
      <c r="AR92" s="952"/>
      <c r="AS92" s="952"/>
    </row>
    <row r="93" spans="1:46" s="955" customFormat="1" ht="298.89999999999998" customHeight="1">
      <c r="A93" s="959" t="s">
        <v>2281</v>
      </c>
      <c r="B93" s="960" t="s">
        <v>2109</v>
      </c>
      <c r="C93" s="960" t="s">
        <v>2106</v>
      </c>
      <c r="D93" s="959" t="s">
        <v>2007</v>
      </c>
      <c r="E93" s="959" t="s">
        <v>1822</v>
      </c>
      <c r="F93" s="985" t="s">
        <v>14</v>
      </c>
      <c r="G93" s="986">
        <v>45748</v>
      </c>
      <c r="H93" s="960" t="s">
        <v>2269</v>
      </c>
      <c r="I93" s="987" t="s">
        <v>2270</v>
      </c>
      <c r="J93" s="987" t="s">
        <v>2271</v>
      </c>
      <c r="M93" s="952"/>
      <c r="N93" s="952"/>
      <c r="O93" s="952"/>
      <c r="P93" s="952"/>
      <c r="Q93" s="952"/>
      <c r="R93" s="952"/>
      <c r="S93" s="952"/>
      <c r="T93" s="952"/>
      <c r="U93" s="952"/>
      <c r="V93" s="952"/>
      <c r="W93" s="952"/>
      <c r="X93" s="952"/>
      <c r="Y93" s="952"/>
      <c r="Z93" s="952"/>
      <c r="AA93" s="952"/>
      <c r="AB93" s="952"/>
      <c r="AC93" s="952"/>
      <c r="AD93" s="952"/>
      <c r="AE93" s="952"/>
      <c r="AF93" s="952"/>
      <c r="AG93" s="952"/>
      <c r="AH93" s="952"/>
      <c r="AI93" s="952"/>
      <c r="AJ93" s="952"/>
      <c r="AK93" s="952"/>
      <c r="AL93" s="952"/>
      <c r="AM93" s="952"/>
      <c r="AN93" s="952"/>
      <c r="AO93" s="952"/>
      <c r="AP93" s="952"/>
      <c r="AQ93" s="952"/>
      <c r="AR93" s="952"/>
      <c r="AS93" s="952"/>
    </row>
    <row r="94" spans="1:46" s="955" customFormat="1" ht="409.5">
      <c r="A94" s="959" t="s">
        <v>2272</v>
      </c>
      <c r="B94" s="960" t="s">
        <v>2109</v>
      </c>
      <c r="C94" s="960" t="s">
        <v>2106</v>
      </c>
      <c r="D94" s="959" t="s">
        <v>2008</v>
      </c>
      <c r="E94" s="959" t="s">
        <v>1823</v>
      </c>
      <c r="F94" s="985" t="s">
        <v>14</v>
      </c>
      <c r="G94" s="986">
        <v>45657</v>
      </c>
      <c r="H94" s="960" t="s">
        <v>2291</v>
      </c>
      <c r="I94" s="985" t="s">
        <v>2273</v>
      </c>
      <c r="J94" s="986">
        <v>44864</v>
      </c>
      <c r="M94" s="952"/>
      <c r="N94" s="952"/>
      <c r="O94" s="952"/>
      <c r="P94" s="952"/>
      <c r="Q94" s="952"/>
      <c r="R94" s="952"/>
      <c r="S94" s="952"/>
      <c r="T94" s="952"/>
      <c r="U94" s="952"/>
      <c r="V94" s="952"/>
      <c r="W94" s="952"/>
      <c r="X94" s="952"/>
      <c r="Y94" s="952"/>
      <c r="Z94" s="952"/>
      <c r="AA94" s="952"/>
      <c r="AB94" s="952"/>
      <c r="AC94" s="952"/>
      <c r="AD94" s="952"/>
      <c r="AE94" s="952"/>
      <c r="AF94" s="952"/>
      <c r="AG94" s="952"/>
      <c r="AH94" s="952"/>
      <c r="AI94" s="952"/>
      <c r="AJ94" s="952"/>
      <c r="AK94" s="952"/>
      <c r="AL94" s="952"/>
      <c r="AM94" s="952"/>
      <c r="AN94" s="952"/>
      <c r="AO94" s="952"/>
      <c r="AP94" s="952"/>
      <c r="AQ94" s="952"/>
      <c r="AR94" s="952"/>
      <c r="AS94" s="952"/>
    </row>
    <row r="95" spans="1:46" s="955" customFormat="1" ht="409.5">
      <c r="A95" s="959" t="s">
        <v>2274</v>
      </c>
      <c r="B95" s="960" t="s">
        <v>2109</v>
      </c>
      <c r="C95" s="960" t="s">
        <v>2106</v>
      </c>
      <c r="D95" s="959" t="s">
        <v>2009</v>
      </c>
      <c r="E95" s="959" t="s">
        <v>1824</v>
      </c>
      <c r="F95" s="985" t="s">
        <v>14</v>
      </c>
      <c r="G95" s="986">
        <v>45657</v>
      </c>
      <c r="H95" s="960" t="s">
        <v>2291</v>
      </c>
      <c r="I95" s="985" t="s">
        <v>2273</v>
      </c>
      <c r="J95" s="986">
        <v>44864</v>
      </c>
      <c r="M95" s="952"/>
      <c r="N95" s="952"/>
      <c r="O95" s="988"/>
      <c r="P95" s="988"/>
      <c r="Q95" s="952"/>
      <c r="R95" s="952"/>
      <c r="S95" s="952"/>
      <c r="T95" s="952"/>
      <c r="U95" s="952"/>
      <c r="V95" s="952"/>
      <c r="W95" s="952"/>
      <c r="X95" s="952"/>
      <c r="Y95" s="952"/>
      <c r="Z95" s="952"/>
      <c r="AA95" s="952"/>
      <c r="AB95" s="952"/>
      <c r="AC95" s="952"/>
      <c r="AD95" s="952"/>
      <c r="AE95" s="952"/>
      <c r="AF95" s="952"/>
      <c r="AG95" s="952"/>
      <c r="AH95" s="952"/>
      <c r="AI95" s="952"/>
      <c r="AJ95" s="952"/>
      <c r="AK95" s="952"/>
      <c r="AL95" s="952"/>
      <c r="AM95" s="952"/>
      <c r="AN95" s="952"/>
      <c r="AO95" s="952"/>
      <c r="AP95" s="952"/>
      <c r="AQ95" s="952"/>
      <c r="AR95" s="952"/>
      <c r="AS95" s="952"/>
    </row>
    <row r="96" spans="1:46" s="955" customFormat="1" ht="148.9" customHeight="1">
      <c r="A96" s="959" t="s">
        <v>2275</v>
      </c>
      <c r="B96" s="960" t="s">
        <v>2109</v>
      </c>
      <c r="C96" s="960" t="s">
        <v>2106</v>
      </c>
      <c r="D96" s="959" t="s">
        <v>2112</v>
      </c>
      <c r="E96" s="959" t="s">
        <v>1825</v>
      </c>
      <c r="F96" s="985"/>
      <c r="G96" s="985"/>
      <c r="H96" s="957"/>
      <c r="I96" s="985"/>
      <c r="J96" s="985"/>
      <c r="M96" s="952"/>
      <c r="N96" s="952"/>
      <c r="O96" s="988"/>
      <c r="P96" s="988"/>
      <c r="Q96" s="952"/>
      <c r="R96" s="952"/>
      <c r="S96" s="952"/>
      <c r="T96" s="952"/>
      <c r="U96" s="952"/>
      <c r="V96" s="952"/>
      <c r="W96" s="952"/>
      <c r="X96" s="952"/>
      <c r="Y96" s="952"/>
      <c r="Z96" s="952"/>
      <c r="AA96" s="952"/>
      <c r="AB96" s="952"/>
      <c r="AC96" s="952"/>
      <c r="AD96" s="952"/>
      <c r="AE96" s="952"/>
      <c r="AF96" s="952"/>
      <c r="AG96" s="952"/>
      <c r="AH96" s="952"/>
      <c r="AI96" s="952"/>
      <c r="AJ96" s="952"/>
      <c r="AK96" s="952"/>
      <c r="AL96" s="952"/>
      <c r="AM96" s="952"/>
      <c r="AN96" s="952"/>
      <c r="AO96" s="952"/>
      <c r="AP96" s="952"/>
      <c r="AQ96" s="952"/>
      <c r="AR96" s="952"/>
      <c r="AS96" s="952"/>
    </row>
    <row r="97" spans="1:45" s="955" customFormat="1" ht="150.6" customHeight="1">
      <c r="A97" s="959" t="s">
        <v>2276</v>
      </c>
      <c r="B97" s="960" t="s">
        <v>2109</v>
      </c>
      <c r="C97" s="960" t="s">
        <v>2106</v>
      </c>
      <c r="D97" s="959" t="s">
        <v>2113</v>
      </c>
      <c r="E97" s="959" t="s">
        <v>1826</v>
      </c>
      <c r="F97" s="985"/>
      <c r="G97" s="985"/>
      <c r="H97" s="957"/>
      <c r="I97" s="985"/>
      <c r="J97" s="985"/>
      <c r="M97" s="952"/>
      <c r="N97" s="952"/>
      <c r="O97" s="952"/>
      <c r="P97" s="952"/>
      <c r="Q97" s="952"/>
      <c r="R97" s="952"/>
      <c r="S97" s="952"/>
      <c r="T97" s="952"/>
      <c r="U97" s="952"/>
      <c r="V97" s="952"/>
      <c r="W97" s="952"/>
      <c r="X97" s="952"/>
      <c r="Y97" s="952"/>
      <c r="Z97" s="952"/>
      <c r="AA97" s="952"/>
      <c r="AB97" s="952"/>
      <c r="AC97" s="952"/>
      <c r="AD97" s="952"/>
      <c r="AE97" s="952"/>
      <c r="AF97" s="952"/>
      <c r="AG97" s="952"/>
      <c r="AH97" s="952"/>
      <c r="AI97" s="952"/>
      <c r="AJ97" s="952"/>
      <c r="AK97" s="952"/>
      <c r="AL97" s="952"/>
      <c r="AM97" s="952"/>
      <c r="AN97" s="952"/>
      <c r="AO97" s="952"/>
      <c r="AP97" s="952"/>
      <c r="AQ97" s="952"/>
      <c r="AR97" s="952"/>
      <c r="AS97" s="952"/>
    </row>
    <row r="98" spans="1:45" s="955" customFormat="1" ht="130.9" customHeight="1">
      <c r="A98" s="959" t="s">
        <v>2277</v>
      </c>
      <c r="B98" s="960" t="s">
        <v>2109</v>
      </c>
      <c r="C98" s="960" t="s">
        <v>2106</v>
      </c>
      <c r="D98" s="959" t="s">
        <v>2114</v>
      </c>
      <c r="E98" s="959" t="s">
        <v>1827</v>
      </c>
      <c r="F98" s="985"/>
      <c r="G98" s="985"/>
      <c r="H98" s="957"/>
      <c r="I98" s="985"/>
      <c r="J98" s="985"/>
      <c r="M98" s="952"/>
      <c r="N98" s="952"/>
      <c r="O98" s="952"/>
      <c r="P98" s="952"/>
      <c r="Q98" s="952"/>
      <c r="R98" s="952"/>
      <c r="S98" s="952"/>
      <c r="T98" s="952"/>
      <c r="U98" s="952"/>
      <c r="V98" s="952"/>
      <c r="W98" s="952"/>
      <c r="X98" s="952"/>
      <c r="Y98" s="952"/>
      <c r="Z98" s="952"/>
      <c r="AA98" s="952"/>
      <c r="AB98" s="952"/>
      <c r="AC98" s="952"/>
      <c r="AD98" s="952"/>
      <c r="AE98" s="952"/>
      <c r="AF98" s="952"/>
      <c r="AG98" s="952"/>
      <c r="AH98" s="952"/>
      <c r="AI98" s="952"/>
      <c r="AJ98" s="952"/>
      <c r="AK98" s="952"/>
      <c r="AL98" s="952"/>
      <c r="AM98" s="952"/>
      <c r="AN98" s="952"/>
      <c r="AO98" s="952"/>
      <c r="AP98" s="952"/>
      <c r="AQ98" s="952"/>
      <c r="AR98" s="952"/>
      <c r="AS98" s="952"/>
    </row>
    <row r="99" spans="1:45" s="955" customFormat="1" ht="87" customHeight="1">
      <c r="A99" s="959" t="s">
        <v>2232</v>
      </c>
      <c r="B99" s="960" t="s">
        <v>2109</v>
      </c>
      <c r="C99" s="960" t="s">
        <v>1716</v>
      </c>
      <c r="D99" s="959" t="s">
        <v>379</v>
      </c>
      <c r="E99" s="959" t="s">
        <v>1838</v>
      </c>
      <c r="F99" s="985"/>
      <c r="G99" s="985"/>
      <c r="H99" s="957"/>
      <c r="I99" s="985"/>
      <c r="J99" s="985"/>
      <c r="M99" s="952"/>
      <c r="N99" s="952"/>
      <c r="O99" s="952"/>
      <c r="P99" s="952"/>
      <c r="Q99" s="952"/>
      <c r="R99" s="952"/>
      <c r="S99" s="952"/>
      <c r="T99" s="952"/>
      <c r="U99" s="952"/>
      <c r="V99" s="952"/>
      <c r="W99" s="952"/>
      <c r="X99" s="952"/>
      <c r="Y99" s="952"/>
      <c r="Z99" s="952"/>
      <c r="AA99" s="952"/>
      <c r="AB99" s="952"/>
      <c r="AC99" s="952"/>
      <c r="AD99" s="952"/>
      <c r="AE99" s="952"/>
      <c r="AF99" s="952"/>
      <c r="AG99" s="952"/>
      <c r="AH99" s="952"/>
      <c r="AI99" s="952"/>
      <c r="AJ99" s="952"/>
      <c r="AK99" s="952"/>
      <c r="AL99" s="952"/>
      <c r="AM99" s="952"/>
      <c r="AN99" s="952"/>
      <c r="AO99" s="952"/>
      <c r="AP99" s="952"/>
      <c r="AQ99" s="952"/>
      <c r="AR99" s="952"/>
      <c r="AS99" s="952"/>
    </row>
  </sheetData>
  <autoFilter ref="A15:Q23" xr:uid="{EA2F0D46-DDF3-4F50-A46A-97A1196C01D5}"/>
  <pageMargins left="0.7" right="0.7" top="0.75" bottom="0.75" header="0.3" footer="0.3"/>
  <pageSetup fitToHeight="6" orientation="landscape"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SharedWithUsers xmlns="863de82b-4276-407b-a630-c4d3e1405600">
      <UserInfo>
        <DisplayName/>
        <AccountId xsi:nil="true"/>
        <AccountType/>
      </UserInfo>
    </SharedWithUser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CC49BE671C20243961F37AC05F211E9" ma:contentTypeVersion="4" ma:contentTypeDescription="Create a new document." ma:contentTypeScope="" ma:versionID="e917405977c438f1972cf1fad98ed721">
  <xsd:schema xmlns:xsd="http://www.w3.org/2001/XMLSchema" xmlns:xs="http://www.w3.org/2001/XMLSchema" xmlns:p="http://schemas.microsoft.com/office/2006/metadata/properties" xmlns:ns2="6da183d1-d3bd-4cb5-ac0c-d97738cc4603" xmlns:ns3="863de82b-4276-407b-a630-c4d3e1405600" targetNamespace="http://schemas.microsoft.com/office/2006/metadata/properties" ma:root="true" ma:fieldsID="37379ca93519d159e17fea11fc741e88" ns2:_="" ns3:_="">
    <xsd:import namespace="6da183d1-d3bd-4cb5-ac0c-d97738cc4603"/>
    <xsd:import namespace="863de82b-4276-407b-a630-c4d3e1405600"/>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da183d1-d3bd-4cb5-ac0c-d97738cc460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63de82b-4276-407b-a630-c4d3e140560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86EE21C-712C-4F46-A870-85D0B8F58495}">
  <ds:schemaRefs>
    <ds:schemaRef ds:uri="http://schemas.microsoft.com/sharepoint/v3/contenttype/forms"/>
  </ds:schemaRefs>
</ds:datastoreItem>
</file>

<file path=customXml/itemProps2.xml><?xml version="1.0" encoding="utf-8"?>
<ds:datastoreItem xmlns:ds="http://schemas.openxmlformats.org/officeDocument/2006/customXml" ds:itemID="{19C614E2-92FA-457C-84CF-E5112FFC73BD}">
  <ds:schemaRefs>
    <ds:schemaRef ds:uri="http://purl.org/dc/dcmitype/"/>
    <ds:schemaRef ds:uri="6da183d1-d3bd-4cb5-ac0c-d97738cc4603"/>
    <ds:schemaRef ds:uri="http://purl.org/dc/elements/1.1/"/>
    <ds:schemaRef ds:uri="http://schemas.microsoft.com/office/2006/documentManagement/types"/>
    <ds:schemaRef ds:uri="http://purl.org/dc/terms/"/>
    <ds:schemaRef ds:uri="863de82b-4276-407b-a630-c4d3e1405600"/>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48B91259-63AF-46FB-8BA7-A8BD69DB6B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da183d1-d3bd-4cb5-ac0c-d97738cc4603"/>
    <ds:schemaRef ds:uri="863de82b-4276-407b-a630-c4d3e140560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25</vt:i4>
      </vt:variant>
    </vt:vector>
  </HeadingPairs>
  <TitlesOfParts>
    <vt:vector size="54" baseType="lpstr">
      <vt:lpstr>README</vt:lpstr>
      <vt:lpstr>0 Validations</vt:lpstr>
      <vt:lpstr>1 Bill Payer Impacts-IOU Only </vt:lpstr>
      <vt:lpstr>2 Rates Rev- IOU Only</vt:lpstr>
      <vt:lpstr>3.1 Funding Source Summary</vt:lpstr>
      <vt:lpstr>3.2 Funding Source</vt:lpstr>
      <vt:lpstr>4.1 Program Budget - 2024-2027</vt:lpstr>
      <vt:lpstr>4.2 Program Budget 2028-2031</vt:lpstr>
      <vt:lpstr>4.3 Program Changes</vt:lpstr>
      <vt:lpstr>5 Commitments</vt:lpstr>
      <vt:lpstr>6 StatewidePgms</vt:lpstr>
      <vt:lpstr>7.1 PA Budget 8 Yr Summary-Seg</vt:lpstr>
      <vt:lpstr>7.2 PA Budget 8 Yr Summary-Sect</vt:lpstr>
      <vt:lpstr>7.3 PA PY budget_savings</vt:lpstr>
      <vt:lpstr>8 Cap &amp; Target</vt:lpstr>
      <vt:lpstr>Functions Definitions</vt:lpstr>
      <vt:lpstr>9 Portfolio Summary</vt:lpstr>
      <vt:lpstr>10 Portfolio FTE</vt:lpstr>
      <vt:lpstr>11 Residential</vt:lpstr>
      <vt:lpstr>12 Commercial</vt:lpstr>
      <vt:lpstr>13 Industrial</vt:lpstr>
      <vt:lpstr>14 Agricultural</vt:lpstr>
      <vt:lpstr>15 Public Sector</vt:lpstr>
      <vt:lpstr>16 Cross Cutting</vt:lpstr>
      <vt:lpstr>17 BP Metrics</vt:lpstr>
      <vt:lpstr>18.1 Equity Segment Metrics</vt:lpstr>
      <vt:lpstr>18.2 Market Support Metrics</vt:lpstr>
      <vt:lpstr>Comments and Suggestions</vt:lpstr>
      <vt:lpstr>Sheet3</vt:lpstr>
      <vt:lpstr>PA_NAME</vt:lpstr>
      <vt:lpstr>'1 Bill Payer Impacts-IOU Only '!Print_Area</vt:lpstr>
      <vt:lpstr>'10 Portfolio FTE'!Print_Area</vt:lpstr>
      <vt:lpstr>'11 Residential'!Print_Area</vt:lpstr>
      <vt:lpstr>'12 Commercial'!Print_Area</vt:lpstr>
      <vt:lpstr>'13 Industrial'!Print_Area</vt:lpstr>
      <vt:lpstr>'14 Agricultural'!Print_Area</vt:lpstr>
      <vt:lpstr>'15 Public Sector'!Print_Area</vt:lpstr>
      <vt:lpstr>'16 Cross Cutting'!Print_Area</vt:lpstr>
      <vt:lpstr>'17 BP Metrics'!Print_Area</vt:lpstr>
      <vt:lpstr>'2 Rates Rev- IOU Only'!Print_Area</vt:lpstr>
      <vt:lpstr>'3.2 Funding Source'!Print_Area</vt:lpstr>
      <vt:lpstr>'4.1 Program Budget - 2024-2027'!Print_Area</vt:lpstr>
      <vt:lpstr>'4.2 Program Budget 2028-2031'!Print_Area</vt:lpstr>
      <vt:lpstr>'4.3 Program Changes'!Print_Area</vt:lpstr>
      <vt:lpstr>'5 Commitments'!Print_Area</vt:lpstr>
      <vt:lpstr>'6 StatewidePgms'!Print_Area</vt:lpstr>
      <vt:lpstr>'7.3 PA PY budget_savings'!Print_Area</vt:lpstr>
      <vt:lpstr>'8 Cap &amp; Target'!Print_Area</vt:lpstr>
      <vt:lpstr>'9 Portfolio Summary'!Print_Area</vt:lpstr>
      <vt:lpstr>'Functions Definitions'!Print_Area</vt:lpstr>
      <vt:lpstr>'17 BP Metrics'!Print_Titles</vt:lpstr>
      <vt:lpstr>'4.1 Program Budget - 2024-2027'!Print_Titles</vt:lpstr>
      <vt:lpstr>'4.2 Program Budget 2028-2031'!Print_Titles</vt:lpstr>
      <vt:lpstr>RPT_YEAR</vt:lpstr>
    </vt:vector>
  </TitlesOfParts>
  <Manager/>
  <Company>Itron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Hungeling, Christine</dc:creator>
  <cp:keywords/>
  <dc:description/>
  <cp:lastModifiedBy>Jessica Lau</cp:lastModifiedBy>
  <cp:revision/>
  <dcterms:created xsi:type="dcterms:W3CDTF">2017-07-18T23:45:09Z</dcterms:created>
  <dcterms:modified xsi:type="dcterms:W3CDTF">2022-02-28T22:55:22Z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0x0101007CC49BE671C20243961F37AC05F211E9</vt:lpwstr>
  </property>
  <property fmtid="{D5CDD505-2E9C-101B-9397-08002B2CF9AE}" pid="3" name="_dlc_DocIdItemGuid">
    <vt:lpwstr>dd108ff2-9c45-40ae-ae78-dfa6f5fb826e</vt:lpwstr>
  </property>
  <property fmtid="{D5CDD505-2E9C-101B-9397-08002B2CF9AE}" pid="4" name="Order">
    <vt:r8>136200</vt:r8>
  </property>
  <property fmtid="{D5CDD505-2E9C-101B-9397-08002B2CF9AE}" pid="5" name="_ExtendedDescription">
    <vt:lpwstr/>
  </property>
  <property fmtid="{D5CDD505-2E9C-101B-9397-08002B2CF9AE}" pid="6" name="TriggerFlowInfo">
    <vt:lpwstr/>
  </property>
  <property fmtid="{D5CDD505-2E9C-101B-9397-08002B2CF9AE}" pid="7" name="ComplianceAssetId">
    <vt:lpwstr/>
  </property>
</Properties>
</file>