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defaultThemeVersion="124226"/>
  <mc:AlternateContent xmlns:mc="http://schemas.openxmlformats.org/markup-compatibility/2006">
    <mc:Choice Requires="x15">
      <x15ac:absPath xmlns:x15ac="http://schemas.microsoft.com/office/spreadsheetml/2010/11/ac" url="/Users/katieelliott/Desktop/Personal/Jobs/SESC/Clients/CAEECC/IMT workshop/"/>
    </mc:Choice>
  </mc:AlternateContent>
  <xr:revisionPtr revIDLastSave="0" documentId="13_ncr:1_{B244F3F0-38E7-DE41-89E9-8264248054DF}" xr6:coauthVersionLast="47" xr6:coauthVersionMax="47" xr10:uidLastSave="{00000000-0000-0000-0000-000000000000}"/>
  <bookViews>
    <workbookView xWindow="2160" yWindow="2600" windowWidth="49040" windowHeight="23380" xr2:uid="{00000000-000D-0000-FFFF-FFFF00000000}"/>
  </bookViews>
  <sheets>
    <sheet name="She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 l="1"/>
  <c r="C3" i="1"/>
  <c r="C4" i="1" s="1"/>
  <c r="C5" i="1" s="1"/>
  <c r="C6" i="1" s="1"/>
  <c r="C7" i="1" s="1"/>
  <c r="C8" i="1" s="1"/>
  <c r="C9" i="1" s="1"/>
  <c r="C10" i="1" s="1"/>
  <c r="C11" i="1" s="1"/>
  <c r="C12" i="1" s="1"/>
  <c r="C13" i="1" s="1"/>
  <c r="C14" i="1" s="1"/>
  <c r="C15" i="1" s="1"/>
  <c r="C16" i="1" s="1"/>
  <c r="C17" i="1" s="1"/>
  <c r="C18" i="1" s="1"/>
  <c r="C19" i="1" s="1"/>
  <c r="B4" i="1"/>
  <c r="B5" i="1" s="1"/>
  <c r="B6" i="1" s="1"/>
  <c r="B7" i="1" s="1"/>
  <c r="B8" i="1" s="1"/>
  <c r="B9" i="1" s="1"/>
  <c r="B10" i="1" s="1"/>
  <c r="B11" i="1" s="1"/>
  <c r="B12" i="1" s="1"/>
  <c r="B13" i="1" s="1"/>
  <c r="B14" i="1" s="1"/>
  <c r="B15" i="1" s="1"/>
  <c r="B16" i="1" s="1"/>
  <c r="B17" i="1" s="1"/>
  <c r="B18" i="1" s="1"/>
  <c r="B19" i="1" s="1"/>
  <c r="D21" i="1"/>
  <c r="A3" i="1"/>
  <c r="A4" i="1" s="1"/>
  <c r="A5" i="1" s="1"/>
  <c r="A6" i="1" s="1"/>
  <c r="A7" i="1" s="1"/>
  <c r="A8" i="1" s="1"/>
  <c r="A9" i="1" s="1"/>
  <c r="A10" i="1" s="1"/>
  <c r="A11" i="1" s="1"/>
  <c r="A12" i="1" s="1"/>
  <c r="A13" i="1" s="1"/>
  <c r="A14" i="1" s="1"/>
  <c r="A15" i="1" s="1"/>
  <c r="A16" i="1" s="1"/>
  <c r="A17" i="1" s="1"/>
  <c r="A18" i="1" s="1"/>
  <c r="A19" i="1" s="1"/>
  <c r="P23" i="1"/>
  <c r="P22" i="1"/>
  <c r="P21" i="1"/>
  <c r="J21" i="1"/>
  <c r="B30" i="1" s="1"/>
  <c r="L21" i="1"/>
  <c r="N21" i="1"/>
  <c r="B32" i="1" s="1"/>
  <c r="R21" i="1"/>
  <c r="B34" i="1" s="1"/>
  <c r="J22" i="1"/>
  <c r="L22" i="1"/>
  <c r="N22" i="1"/>
  <c r="R22" i="1"/>
  <c r="J23" i="1"/>
  <c r="L23" i="1"/>
  <c r="N23" i="1"/>
  <c r="R23" i="1"/>
  <c r="J24" i="1"/>
  <c r="L24" i="1"/>
  <c r="N24" i="1"/>
  <c r="P24" i="1"/>
  <c r="R24" i="1"/>
  <c r="H24" i="1"/>
  <c r="H23" i="1"/>
  <c r="H22" i="1"/>
  <c r="D22" i="1"/>
  <c r="U21" i="1"/>
  <c r="E21" i="1"/>
  <c r="B27" i="1" s="1"/>
  <c r="F21" i="1"/>
  <c r="B28" i="1" s="1"/>
  <c r="H21" i="1"/>
  <c r="B29" i="1" s="1"/>
  <c r="E22" i="1"/>
  <c r="F22" i="1"/>
  <c r="E23" i="1"/>
  <c r="F23" i="1"/>
  <c r="E24" i="1"/>
  <c r="F24" i="1"/>
  <c r="B31" i="1" l="1"/>
  <c r="D23" i="1"/>
</calcChain>
</file>

<file path=xl/sharedStrings.xml><?xml version="1.0" encoding="utf-8"?>
<sst xmlns="http://schemas.openxmlformats.org/spreadsheetml/2006/main" count="155" uniqueCount="110">
  <si>
    <t>Objectives of the workshop were clearly articulated on the agenda</t>
  </si>
  <si>
    <t>Objectives of the workshop were accomplished.</t>
  </si>
  <si>
    <t>Please add any clarifying comments regarding your responses to questions 1 and 2 about Objectives.</t>
  </si>
  <si>
    <t>Presentations and background documents were clear and helpful.</t>
  </si>
  <si>
    <t>Please add any clarifying comments regarding your response to question 4 above about presentations and background documents.</t>
  </si>
  <si>
    <t>The facilitators were effective in running the workshop (e.g., fostering a constructive and efficient forum, being impartial, and making sure no one dominated discussions).</t>
  </si>
  <si>
    <t>Please add any clarifying comments regarding your responses to question 6 about workshop facilitation.</t>
  </si>
  <si>
    <t>Overall, the online workshop format (Zoom) was smooth and effective.</t>
  </si>
  <si>
    <t>Please add any clarifying comments regarding your responses to question 8 about the online workshop format.</t>
  </si>
  <si>
    <t>The workshop environment was trusting and inclusive.</t>
  </si>
  <si>
    <t>Please add any clarifying comments regarding your responses to question 10 about trusting and inclusive environment.</t>
  </si>
  <si>
    <t>The timeframe (meeting length and prep time) for the workshop (and huddles, if you participated in them) was:</t>
  </si>
  <si>
    <t>Please add any clarifying comments regarding your response to question 12 about the overall timeframe.</t>
  </si>
  <si>
    <t>Overall, this CPUC Metrics workshop was successful.</t>
  </si>
  <si>
    <t>Please add any clarifying comments regarding your responses to question 14 about the overall workshop success.</t>
  </si>
  <si>
    <t>Please add any suggested improvements for future workshops whose scope and objectives are directed by the CPUC, with facilitation from CAEECC.</t>
  </si>
  <si>
    <t>Please identify your affiliation. If you're unsure if you are from a CAEECC Member organization please check the list of CAEECC Members here.</t>
  </si>
  <si>
    <t>Did you attend the Equity and/or Market Support Metrics huddle(s)?</t>
  </si>
  <si>
    <t>If you attended a huddle(s), is there any feedback you'd like to share?</t>
  </si>
  <si>
    <t>Member of the Public</t>
  </si>
  <si>
    <t>CAEECC Member (including leads, alternates, and others at a CAEECC organization)</t>
  </si>
  <si>
    <t>Too short</t>
  </si>
  <si>
    <t>The facilitation team did a great job and we went through all the agenda items. That said, the discussion of metrics, indicators and targets is dense and unfortunately time is limited. The workshop was helpful, but I see it as a first step in a long path that we need to pave to have a successful equity segment.</t>
  </si>
  <si>
    <t>Yes</t>
  </si>
  <si>
    <t>About the right length</t>
  </si>
  <si>
    <t>It would've been nice to have at least a business day to review the IOUs proposal. We were notified about it just the night before the workshop. I think maybe one extra hour for the workshop might have helped to have a bit more discussion on some items. The same goes for the EMWG huddle.</t>
  </si>
  <si>
    <t>Very complex issues with a variety of perspectives and objectives.  Facilitation was excellent, but with such ambitious objectives,  complete success was virtually impossible.</t>
  </si>
  <si>
    <t>For the visually inclined, a few slides from DACAG would have been effective.</t>
  </si>
  <si>
    <t>The facilitators invoked and applied consistent objectivity, impartiality, and open-mindedness.</t>
  </si>
  <si>
    <t>Consider taking a poll of participants at the beginning of the meeting, and at the end of the meeting, asking them to answer a few questions, such as: do you feel the pace, breadth, and achievements of the Metrics WG has been what you expected?</t>
  </si>
  <si>
    <t>The facilitators were very trusting and inclusive.</t>
  </si>
  <si>
    <t>For so many complex issues, the length of the  WS was appropriate.</t>
  </si>
  <si>
    <t>It was successful, but also revealed numerous ongoing issues which still need to be resolved, which is to be expected, and actually a measure of success (rather than not revealing such issues).</t>
  </si>
  <si>
    <t>To encourage even more engagement, consider a few more polls during the meeting, to assess level of interest in various issues.</t>
  </si>
  <si>
    <t>They were very productive.</t>
  </si>
  <si>
    <t>Ambitious objectives, but progress was made in getting all the information out and collected.</t>
  </si>
  <si>
    <t>The facilitators did a great job!</t>
  </si>
  <si>
    <t>Lots of information to digest and the huddle seemed rushed. It all came together in the end and the workshop was an appropriate length.</t>
  </si>
  <si>
    <t>The huddle was short but appreciated the follow-up opportunities ahead of today's workshop with individual members.</t>
  </si>
  <si>
    <t>I think ED needs to provide more direction on what they want out of these meetings.</t>
  </si>
  <si>
    <t>none</t>
  </si>
  <si>
    <t xml:space="preserve">The DACAG comments are really out of scope for these CAEECC meetings, and maybe the facilitators can have a little discussion with these new parties prior to the meeting to bring them up to speed. </t>
  </si>
  <si>
    <t>This is a tough topic, the facilitation team did a great job! It's really up to ED to give direction on the outcome of the meeting.</t>
  </si>
  <si>
    <t xml:space="preserve">none  </t>
  </si>
  <si>
    <t>Too long</t>
  </si>
  <si>
    <t>Because of the lack of direction from ED, the 9/14 meeting and the Huddles seem to have the same effectiveness in advancing discussion on the metrics.</t>
  </si>
  <si>
    <t>There was a need for further discussion, and no agreement on what should be done differently than has already been done. Therefore, no progress had been made.</t>
  </si>
  <si>
    <t>ED should agree on concrete deliverables to come out of these meetings.</t>
  </si>
  <si>
    <t>There was no guidance from ED on what the concrete deliverables from the Huddles were supposed to be.</t>
  </si>
  <si>
    <t>No comments at this time.  Michelle Ralston did a great job as a facilitator.</t>
  </si>
  <si>
    <t>I really enjoyed the REN presentation by Mary Sutter.</t>
  </si>
  <si>
    <t xml:space="preserve">The meeting went smoothly and was kept on topic if starting to stray.  </t>
  </si>
  <si>
    <t>Minor glitches in the beginning and end with promoting panelists and demoting to vote.  Other than that, no issues.</t>
  </si>
  <si>
    <t>no comments at this time.</t>
  </si>
  <si>
    <t xml:space="preserve">I feel about a 4 hour cap for a meeting is sufficient.  Anything more and the topics should probably be split up for additional meetings. </t>
  </si>
  <si>
    <t>no comment at this time.</t>
  </si>
  <si>
    <t>no comments at this time.  I am still absorbing the information coming from the CPUC as our new REN (I-REN) continues ramping up.</t>
  </si>
  <si>
    <t>No feedback at this time.</t>
  </si>
  <si>
    <t xml:space="preserve">Too much content and too much complexity over a meeting length that was too long.  </t>
  </si>
  <si>
    <t>It wasn't clear that where is a "call to action" or "next intended step" for each of the major discussion areas</t>
  </si>
  <si>
    <t>...given the limitations of too much stuff and long length of the meeting.  We need to narrow scope and focus on a pathway to closure.</t>
  </si>
  <si>
    <t>minimal technical glitches</t>
  </si>
  <si>
    <t>Tone of meeting was good and it felt like all stakeholders were able to be open, honest, and assertive regarding their positions</t>
  </si>
  <si>
    <t>Any meeting beyond 3 hours is too long.</t>
  </si>
  <si>
    <t>Just not clear to me how much we pushed the ball forward on the Metrics, Indicators, and Targets discussion.......this is an area where a significant mount of work has already been done.</t>
  </si>
  <si>
    <t>3 hours max time with 10 minute break in the middle.</t>
  </si>
  <si>
    <t>Similarly loosely scoped and required tighter rails.</t>
  </si>
  <si>
    <t xml:space="preserve">I don't think we accomplished the objectives but I think that's just because we were trying to do too much. I thought it was as effective a meeting as it could have been and I am hopeful that stakeholders heard useful information that will result in more informed written comments. </t>
  </si>
  <si>
    <t>Things were clear to me but I am pretty familiar with this content. I guess that it was too much content and not enough time for others (who haven't been involved with the relevant WGs) to really digest.</t>
  </si>
  <si>
    <t>The facilitation team did a great job!</t>
  </si>
  <si>
    <t>I feel like we scratched the surface on some of the topics. But they are weedy, technical topics so we would have needed much more time to really get into them and to have effective discussion.</t>
  </si>
  <si>
    <t>I believe it was useful in enabling stakeholders to prepare more informed comments on these topics.</t>
  </si>
  <si>
    <t>external counsel</t>
  </si>
  <si>
    <t>No</t>
  </si>
  <si>
    <t>Michelle Ralston did a great job for such a large group with limited engagement</t>
  </si>
  <si>
    <t>over the phone only</t>
  </si>
  <si>
    <t>Clear in terms of what was wanted, but too many details to accomplish the objectives</t>
  </si>
  <si>
    <t>Don't feel we moved forward very far</t>
  </si>
  <si>
    <t>Similar comment as before - too little time to make progress (or at least what felt like progress around details)</t>
  </si>
  <si>
    <t>Program Implementer</t>
  </si>
  <si>
    <t>Not sure what the outcomes that resulted from this meeting were.</t>
  </si>
  <si>
    <t>Michelle did great. She is a good facilitator. I think it was just that this issue is really complex without much direction from CPUC</t>
  </si>
  <si>
    <t>We have been going about this for a year now. I think we need better direction from CPUC</t>
  </si>
  <si>
    <t>Consultant</t>
  </si>
  <si>
    <t>You all did a fantastic job. There was a lot of information and this was a very long time to be on zoom, but you all rocked it!</t>
  </si>
  <si>
    <t>I am sick of zoom. prefer in person</t>
  </si>
  <si>
    <t>too long to be on zoom</t>
  </si>
  <si>
    <t>Member of the Public and past WGs</t>
  </si>
  <si>
    <t>AVERAGE</t>
  </si>
  <si>
    <t>Median</t>
  </si>
  <si>
    <t>Low</t>
  </si>
  <si>
    <t>High</t>
  </si>
  <si>
    <t>Count Yes</t>
  </si>
  <si>
    <t>Averages</t>
  </si>
  <si>
    <t>Goals Clearly Articulated</t>
  </si>
  <si>
    <t>Goals Accomplished</t>
  </si>
  <si>
    <t>Documents Clear &amp; Helpful</t>
  </si>
  <si>
    <t>Timeframe appropriate</t>
  </si>
  <si>
    <t>Facilitators Were Effective</t>
  </si>
  <si>
    <t>Total Participants</t>
  </si>
  <si>
    <t>Online format effective</t>
  </si>
  <si>
    <t>Trusting and inclusive</t>
  </si>
  <si>
    <t>Overall success</t>
  </si>
  <si>
    <t>CAEECC Members - # of  participants</t>
  </si>
  <si>
    <t>Public - # of  participants</t>
  </si>
  <si>
    <t>About right</t>
  </si>
  <si>
    <t>4 too short, 7 too long, 7 about right</t>
  </si>
  <si>
    <t>Respondent Number (first name)</t>
  </si>
  <si>
    <t>Respondent Number (last name)</t>
  </si>
  <si>
    <t>Respondent Number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</si>
</sst>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8" x14ac:knownFonts="1">
    <font>
      <sz val="11"/>
      <color theme="1"/>
      <name val="Calibri"/>
      <family val="2"/>
      <scheme val="minor"/>
    </font>
    <font>
      <sz val="11"/>
      <color rgb="FF333333"/>
      <name val="Arial"/>
      <family val="2"/>
    </font>
    <font>
      <sz val="11"/>
      <color theme="1"/>
      <name val="Calibri"/>
      <family val="2"/>
      <scheme val="minor"/>
    </font>
    <font>
      <b/>
      <sz val="12"/>
      <color theme="1"/>
      <name val="Arial"/>
      <family val="2"/>
    </font>
    <font>
      <b/>
      <sz val="12"/>
      <name val="Calibri"/>
      <family val="2"/>
    </font>
    <font>
      <sz val="12"/>
      <name val="Arial"/>
      <family val="2"/>
    </font>
    <font>
      <sz val="12"/>
      <color theme="1"/>
      <name val="Arial"/>
      <family val="2"/>
    </font>
    <font>
      <sz val="12"/>
      <name val="Calibri"/>
      <family val="2"/>
    </font>
  </fonts>
  <fills count="4">
    <fill>
      <patternFill patternType="none"/>
    </fill>
    <fill>
      <patternFill patternType="gray125"/>
    </fill>
    <fill>
      <patternFill patternType="solid">
        <fgColor rgb="FFEAEAE8"/>
      </patternFill>
    </fill>
    <fill>
      <patternFill patternType="solid">
        <fgColor theme="9" tint="0.79998168889431442"/>
        <bgColor indexed="64"/>
      </patternFill>
    </fill>
  </fills>
  <borders count="4">
    <border>
      <left/>
      <right/>
      <top/>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rgb="FFA6A6A6"/>
      </left>
      <right style="thin">
        <color rgb="FFA6A6A6"/>
      </right>
      <top style="thin">
        <color rgb="FFA6A6A6"/>
      </top>
      <bottom/>
      <diagonal/>
    </border>
  </borders>
  <cellStyleXfs count="2">
    <xf numFmtId="0" fontId="0" fillId="0" borderId="0"/>
    <xf numFmtId="43" fontId="2" fillId="0" borderId="0" applyFont="0" applyFill="0" applyBorder="0" applyAlignment="0" applyProtection="0"/>
  </cellStyleXfs>
  <cellXfs count="17">
    <xf numFmtId="0" fontId="0" fillId="0" borderId="0" xfId="0"/>
    <xf numFmtId="0" fontId="1" fillId="2" borderId="1" xfId="0" applyFont="1" applyFill="1" applyBorder="1" applyAlignment="1">
      <alignment wrapText="1"/>
    </xf>
    <xf numFmtId="0" fontId="3" fillId="3" borderId="2" xfId="0" applyFont="1" applyFill="1" applyBorder="1" applyAlignment="1">
      <alignment horizontal="left" vertical="top" wrapText="1"/>
    </xf>
    <xf numFmtId="0" fontId="3" fillId="3" borderId="2" xfId="0" applyFont="1" applyFill="1" applyBorder="1" applyAlignment="1">
      <alignment horizontal="right" vertical="top" wrapText="1"/>
    </xf>
    <xf numFmtId="0" fontId="4" fillId="3" borderId="2" xfId="0" applyFont="1" applyFill="1" applyBorder="1" applyAlignment="1">
      <alignment horizontal="right" vertical="top" wrapText="1"/>
    </xf>
    <xf numFmtId="164" fontId="3" fillId="3" borderId="2" xfId="1" applyNumberFormat="1" applyFont="1" applyFill="1" applyBorder="1" applyAlignment="1">
      <alignment horizontal="right" vertical="top" wrapText="1"/>
    </xf>
    <xf numFmtId="0" fontId="5" fillId="0" borderId="2" xfId="0" applyFont="1" applyBorder="1" applyAlignment="1">
      <alignment vertical="top" wrapText="1"/>
    </xf>
    <xf numFmtId="0" fontId="6" fillId="0" borderId="2" xfId="0" applyFont="1" applyBorder="1" applyAlignment="1">
      <alignment vertical="top" wrapText="1"/>
    </xf>
    <xf numFmtId="0" fontId="7" fillId="0" borderId="2" xfId="0" applyFont="1" applyBorder="1" applyAlignment="1">
      <alignment vertical="top" wrapText="1"/>
    </xf>
    <xf numFmtId="164" fontId="6" fillId="0" borderId="2" xfId="0" applyNumberFormat="1" applyFont="1" applyBorder="1" applyAlignment="1">
      <alignment vertical="top" wrapText="1"/>
    </xf>
    <xf numFmtId="0" fontId="0" fillId="0" borderId="2" xfId="0" applyBorder="1" applyAlignment="1">
      <alignment wrapText="1"/>
    </xf>
    <xf numFmtId="0" fontId="6" fillId="0" borderId="0" xfId="0" applyFont="1" applyAlignment="1">
      <alignment vertical="top" wrapText="1"/>
    </xf>
    <xf numFmtId="0" fontId="3" fillId="0" borderId="0" xfId="0" applyFont="1" applyAlignment="1">
      <alignment vertical="top" wrapText="1"/>
    </xf>
    <xf numFmtId="164" fontId="6" fillId="0" borderId="0" xfId="0" applyNumberFormat="1" applyFont="1" applyAlignment="1">
      <alignment vertical="top" wrapText="1"/>
    </xf>
    <xf numFmtId="0" fontId="1" fillId="2" borderId="3" xfId="0" applyFont="1" applyFill="1" applyBorder="1" applyAlignment="1">
      <alignment wrapText="1"/>
    </xf>
    <xf numFmtId="0" fontId="0" fillId="0" borderId="2" xfId="0" applyBorder="1"/>
    <xf numFmtId="0" fontId="1" fillId="2" borderId="2" xfId="0" applyFont="1" applyFill="1" applyBorder="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4"/>
  <sheetViews>
    <sheetView tabSelected="1" topLeftCell="A12" zoomScale="140" zoomScaleNormal="140" workbookViewId="0">
      <selection activeCell="C2" sqref="C2"/>
    </sheetView>
  </sheetViews>
  <sheetFormatPr baseColWidth="10" defaultColWidth="8.83203125" defaultRowHeight="15" x14ac:dyDescent="0.2"/>
  <cols>
    <col min="1" max="1" width="11.1640625" customWidth="1"/>
    <col min="2" max="2" width="11.83203125" customWidth="1"/>
    <col min="3" max="3" width="27.1640625" customWidth="1"/>
    <col min="4" max="4" width="19.83203125" customWidth="1"/>
    <col min="5" max="5" width="12" bestFit="1" customWidth="1"/>
    <col min="6" max="6" width="13.5" bestFit="1" customWidth="1"/>
    <col min="7" max="7" width="35.5" customWidth="1"/>
    <col min="8" max="8" width="14.1640625" customWidth="1"/>
    <col min="9" max="9" width="33.5" customWidth="1"/>
    <col min="10" max="10" width="15.33203125" customWidth="1"/>
    <col min="11" max="11" width="30.1640625" customWidth="1"/>
    <col min="13" max="13" width="29.83203125" customWidth="1"/>
    <col min="15" max="15" width="23" customWidth="1"/>
    <col min="17" max="17" width="20.83203125" customWidth="1"/>
    <col min="19" max="19" width="33.6640625" customWidth="1"/>
    <col min="20" max="20" width="35.1640625" customWidth="1"/>
    <col min="22" max="22" width="40.1640625" customWidth="1"/>
  </cols>
  <sheetData>
    <row r="1" spans="1:22" s="1" customFormat="1" ht="123" customHeight="1" x14ac:dyDescent="0.15">
      <c r="A1" s="16" t="s">
        <v>107</v>
      </c>
      <c r="B1" s="16" t="s">
        <v>108</v>
      </c>
      <c r="C1" s="16" t="s">
        <v>109</v>
      </c>
      <c r="D1" s="14" t="s">
        <v>16</v>
      </c>
      <c r="E1" s="14" t="s">
        <v>0</v>
      </c>
      <c r="F1" s="14" t="s">
        <v>1</v>
      </c>
      <c r="G1" s="14" t="s">
        <v>2</v>
      </c>
      <c r="H1" s="14" t="s">
        <v>3</v>
      </c>
      <c r="I1" s="14" t="s">
        <v>4</v>
      </c>
      <c r="J1" s="14" t="s">
        <v>5</v>
      </c>
      <c r="K1" s="14" t="s">
        <v>6</v>
      </c>
      <c r="L1" s="14" t="s">
        <v>7</v>
      </c>
      <c r="M1" s="14" t="s">
        <v>8</v>
      </c>
      <c r="N1" s="14" t="s">
        <v>9</v>
      </c>
      <c r="O1" s="14" t="s">
        <v>10</v>
      </c>
      <c r="P1" s="14" t="s">
        <v>11</v>
      </c>
      <c r="Q1" s="14" t="s">
        <v>12</v>
      </c>
      <c r="R1" s="14" t="s">
        <v>13</v>
      </c>
      <c r="S1" s="14" t="s">
        <v>14</v>
      </c>
      <c r="T1" s="1" t="s">
        <v>15</v>
      </c>
      <c r="U1" s="1" t="s">
        <v>17</v>
      </c>
      <c r="V1" s="1" t="s">
        <v>18</v>
      </c>
    </row>
    <row r="2" spans="1:22" ht="128" x14ac:dyDescent="0.2">
      <c r="A2" s="15">
        <v>1</v>
      </c>
      <c r="B2" s="15">
        <v>2</v>
      </c>
      <c r="C2" s="15">
        <v>3</v>
      </c>
      <c r="D2" s="10" t="s">
        <v>20</v>
      </c>
      <c r="E2" s="15">
        <v>6</v>
      </c>
      <c r="F2" s="15">
        <v>5</v>
      </c>
      <c r="G2" s="10"/>
      <c r="H2" s="15">
        <v>6</v>
      </c>
      <c r="I2" s="10"/>
      <c r="J2" s="15">
        <v>6</v>
      </c>
      <c r="K2" s="10"/>
      <c r="L2" s="15">
        <v>5</v>
      </c>
      <c r="M2" s="10"/>
      <c r="N2" s="15">
        <v>6</v>
      </c>
      <c r="O2" s="10"/>
      <c r="P2" s="10" t="s">
        <v>21</v>
      </c>
      <c r="Q2" s="10"/>
      <c r="R2" s="15">
        <v>4</v>
      </c>
      <c r="S2" s="10" t="s">
        <v>22</v>
      </c>
      <c r="T2" s="10"/>
      <c r="U2" s="10" t="s">
        <v>23</v>
      </c>
      <c r="V2" s="10"/>
    </row>
    <row r="3" spans="1:22" ht="64" x14ac:dyDescent="0.2">
      <c r="A3" s="15">
        <f>A2+1</f>
        <v>2</v>
      </c>
      <c r="B3" s="15">
        <f t="shared" ref="B3:C3" si="0">B2+1</f>
        <v>3</v>
      </c>
      <c r="C3" s="15">
        <f t="shared" si="0"/>
        <v>4</v>
      </c>
      <c r="D3" s="10" t="s">
        <v>20</v>
      </c>
      <c r="E3" s="15">
        <v>5</v>
      </c>
      <c r="F3" s="15">
        <v>5</v>
      </c>
      <c r="G3" s="10"/>
      <c r="H3" s="15">
        <v>6</v>
      </c>
      <c r="I3" s="10"/>
      <c r="J3" s="15">
        <v>5</v>
      </c>
      <c r="K3" s="10"/>
      <c r="L3" s="15">
        <v>6</v>
      </c>
      <c r="M3" s="10"/>
      <c r="N3" s="15">
        <v>6</v>
      </c>
      <c r="O3" s="10"/>
      <c r="P3" s="10" t="s">
        <v>24</v>
      </c>
      <c r="Q3" s="10"/>
      <c r="R3" s="15">
        <v>5</v>
      </c>
      <c r="S3" s="10"/>
      <c r="T3" s="10"/>
      <c r="U3" s="10" t="s">
        <v>23</v>
      </c>
      <c r="V3" s="10"/>
    </row>
    <row r="4" spans="1:22" ht="208" x14ac:dyDescent="0.2">
      <c r="A4" s="15">
        <f t="shared" ref="A4:C19" si="1">A3+1</f>
        <v>3</v>
      </c>
      <c r="B4" s="15">
        <f t="shared" si="1"/>
        <v>4</v>
      </c>
      <c r="C4" s="15">
        <f t="shared" si="1"/>
        <v>5</v>
      </c>
      <c r="D4" s="10" t="s">
        <v>20</v>
      </c>
      <c r="E4" s="15">
        <v>5</v>
      </c>
      <c r="F4" s="15">
        <v>5</v>
      </c>
      <c r="G4" s="10"/>
      <c r="H4" s="15">
        <v>5</v>
      </c>
      <c r="I4" s="10"/>
      <c r="J4" s="15">
        <v>6</v>
      </c>
      <c r="K4" s="10"/>
      <c r="L4" s="15">
        <v>5</v>
      </c>
      <c r="M4" s="10"/>
      <c r="N4" s="15">
        <v>6</v>
      </c>
      <c r="O4" s="10"/>
      <c r="P4" s="10" t="s">
        <v>21</v>
      </c>
      <c r="Q4" s="10" t="s">
        <v>25</v>
      </c>
      <c r="R4" s="15">
        <v>5</v>
      </c>
      <c r="S4" s="10"/>
      <c r="T4" s="10"/>
      <c r="U4" s="10" t="s">
        <v>23</v>
      </c>
      <c r="V4" s="10"/>
    </row>
    <row r="5" spans="1:22" ht="112" x14ac:dyDescent="0.2">
      <c r="A5" s="15">
        <f t="shared" si="1"/>
        <v>4</v>
      </c>
      <c r="B5" s="15">
        <f t="shared" si="1"/>
        <v>5</v>
      </c>
      <c r="C5" s="15">
        <f t="shared" si="1"/>
        <v>6</v>
      </c>
      <c r="D5" s="10" t="s">
        <v>20</v>
      </c>
      <c r="E5" s="15">
        <v>6</v>
      </c>
      <c r="F5" s="15">
        <v>5</v>
      </c>
      <c r="G5" s="10" t="s">
        <v>26</v>
      </c>
      <c r="H5" s="15">
        <v>6</v>
      </c>
      <c r="I5" s="10" t="s">
        <v>27</v>
      </c>
      <c r="J5" s="15">
        <v>6</v>
      </c>
      <c r="K5" s="10" t="s">
        <v>28</v>
      </c>
      <c r="L5" s="15">
        <v>6</v>
      </c>
      <c r="M5" s="10" t="s">
        <v>29</v>
      </c>
      <c r="N5" s="15">
        <v>6</v>
      </c>
      <c r="O5" s="10" t="s">
        <v>30</v>
      </c>
      <c r="P5" s="10" t="s">
        <v>24</v>
      </c>
      <c r="Q5" s="10" t="s">
        <v>31</v>
      </c>
      <c r="R5" s="15">
        <v>6</v>
      </c>
      <c r="S5" s="10" t="s">
        <v>32</v>
      </c>
      <c r="T5" s="10" t="s">
        <v>33</v>
      </c>
      <c r="U5" s="10" t="s">
        <v>23</v>
      </c>
      <c r="V5" s="10" t="s">
        <v>34</v>
      </c>
    </row>
    <row r="6" spans="1:22" ht="96" x14ac:dyDescent="0.2">
      <c r="A6" s="15">
        <f t="shared" si="1"/>
        <v>5</v>
      </c>
      <c r="B6" s="15">
        <f t="shared" si="1"/>
        <v>6</v>
      </c>
      <c r="C6" s="15">
        <f t="shared" si="1"/>
        <v>7</v>
      </c>
      <c r="D6" s="10" t="s">
        <v>20</v>
      </c>
      <c r="E6" s="15">
        <v>6</v>
      </c>
      <c r="F6" s="15">
        <v>5</v>
      </c>
      <c r="G6" s="10" t="s">
        <v>35</v>
      </c>
      <c r="H6" s="15">
        <v>6</v>
      </c>
      <c r="I6" s="10"/>
      <c r="J6" s="15">
        <v>6</v>
      </c>
      <c r="K6" s="10" t="s">
        <v>36</v>
      </c>
      <c r="L6" s="15">
        <v>5</v>
      </c>
      <c r="M6" s="10"/>
      <c r="N6" s="15">
        <v>6</v>
      </c>
      <c r="O6" s="10"/>
      <c r="P6" s="10" t="s">
        <v>21</v>
      </c>
      <c r="Q6" s="10" t="s">
        <v>37</v>
      </c>
      <c r="R6" s="15">
        <v>5</v>
      </c>
      <c r="S6" s="10"/>
      <c r="T6" s="10"/>
      <c r="U6" s="10" t="s">
        <v>23</v>
      </c>
      <c r="V6" s="10" t="s">
        <v>38</v>
      </c>
    </row>
    <row r="7" spans="1:22" ht="112" x14ac:dyDescent="0.2">
      <c r="A7" s="15">
        <f t="shared" si="1"/>
        <v>6</v>
      </c>
      <c r="B7" s="15">
        <f t="shared" si="1"/>
        <v>7</v>
      </c>
      <c r="C7" s="15">
        <f t="shared" si="1"/>
        <v>8</v>
      </c>
      <c r="D7" s="10" t="s">
        <v>20</v>
      </c>
      <c r="E7" s="15">
        <v>2</v>
      </c>
      <c r="F7" s="15">
        <v>2</v>
      </c>
      <c r="G7" s="10" t="s">
        <v>39</v>
      </c>
      <c r="H7" s="15">
        <v>5</v>
      </c>
      <c r="I7" s="10" t="s">
        <v>40</v>
      </c>
      <c r="J7" s="15">
        <v>5</v>
      </c>
      <c r="K7" s="10" t="s">
        <v>41</v>
      </c>
      <c r="L7" s="15">
        <v>5</v>
      </c>
      <c r="M7" s="10" t="s">
        <v>42</v>
      </c>
      <c r="N7" s="15">
        <v>5</v>
      </c>
      <c r="O7" s="10" t="s">
        <v>43</v>
      </c>
      <c r="P7" s="10" t="s">
        <v>44</v>
      </c>
      <c r="Q7" s="10" t="s">
        <v>45</v>
      </c>
      <c r="R7" s="15">
        <v>2</v>
      </c>
      <c r="S7" s="10" t="s">
        <v>46</v>
      </c>
      <c r="T7" s="10" t="s">
        <v>47</v>
      </c>
      <c r="U7" s="10" t="s">
        <v>23</v>
      </c>
      <c r="V7" s="10" t="s">
        <v>48</v>
      </c>
    </row>
    <row r="8" spans="1:22" ht="96" x14ac:dyDescent="0.2">
      <c r="A8" s="15">
        <f t="shared" si="1"/>
        <v>7</v>
      </c>
      <c r="B8" s="15">
        <f t="shared" si="1"/>
        <v>8</v>
      </c>
      <c r="C8" s="15">
        <f t="shared" si="1"/>
        <v>9</v>
      </c>
      <c r="D8" s="10" t="s">
        <v>20</v>
      </c>
      <c r="E8" s="15">
        <v>6</v>
      </c>
      <c r="F8" s="15">
        <v>5</v>
      </c>
      <c r="G8" s="10" t="s">
        <v>49</v>
      </c>
      <c r="H8" s="15">
        <v>6</v>
      </c>
      <c r="I8" s="10" t="s">
        <v>50</v>
      </c>
      <c r="J8" s="15">
        <v>6</v>
      </c>
      <c r="K8" s="10" t="s">
        <v>51</v>
      </c>
      <c r="L8" s="15">
        <v>5</v>
      </c>
      <c r="M8" s="10" t="s">
        <v>52</v>
      </c>
      <c r="N8" s="15">
        <v>5</v>
      </c>
      <c r="O8" s="10" t="s">
        <v>53</v>
      </c>
      <c r="P8" s="10" t="s">
        <v>44</v>
      </c>
      <c r="Q8" s="10" t="s">
        <v>54</v>
      </c>
      <c r="R8" s="15">
        <v>5</v>
      </c>
      <c r="S8" s="10" t="s">
        <v>55</v>
      </c>
      <c r="T8" s="10" t="s">
        <v>56</v>
      </c>
      <c r="U8" s="10" t="s">
        <v>23</v>
      </c>
      <c r="V8" s="10" t="s">
        <v>57</v>
      </c>
    </row>
    <row r="9" spans="1:22" ht="80" x14ac:dyDescent="0.2">
      <c r="A9" s="15">
        <f t="shared" si="1"/>
        <v>8</v>
      </c>
      <c r="B9" s="15">
        <f t="shared" si="1"/>
        <v>9</v>
      </c>
      <c r="C9" s="15">
        <f t="shared" si="1"/>
        <v>10</v>
      </c>
      <c r="D9" s="10" t="s">
        <v>87</v>
      </c>
      <c r="E9" s="15">
        <v>5</v>
      </c>
      <c r="F9" s="15">
        <v>4</v>
      </c>
      <c r="G9" s="10" t="s">
        <v>58</v>
      </c>
      <c r="H9" s="15">
        <v>4</v>
      </c>
      <c r="I9" s="10" t="s">
        <v>59</v>
      </c>
      <c r="J9" s="15">
        <v>5</v>
      </c>
      <c r="K9" s="10" t="s">
        <v>60</v>
      </c>
      <c r="L9" s="15">
        <v>5</v>
      </c>
      <c r="M9" s="10" t="s">
        <v>61</v>
      </c>
      <c r="N9" s="15">
        <v>5</v>
      </c>
      <c r="O9" s="10" t="s">
        <v>62</v>
      </c>
      <c r="P9" s="10" t="s">
        <v>44</v>
      </c>
      <c r="Q9" s="10" t="s">
        <v>63</v>
      </c>
      <c r="R9" s="15">
        <v>4</v>
      </c>
      <c r="S9" s="10" t="s">
        <v>64</v>
      </c>
      <c r="T9" s="10" t="s">
        <v>65</v>
      </c>
      <c r="U9" s="10" t="s">
        <v>23</v>
      </c>
      <c r="V9" s="10" t="s">
        <v>66</v>
      </c>
    </row>
    <row r="10" spans="1:22" ht="128" x14ac:dyDescent="0.2">
      <c r="A10" s="15">
        <f t="shared" si="1"/>
        <v>9</v>
      </c>
      <c r="B10" s="15">
        <f t="shared" si="1"/>
        <v>10</v>
      </c>
      <c r="C10" s="15">
        <f t="shared" si="1"/>
        <v>11</v>
      </c>
      <c r="D10" s="10" t="s">
        <v>20</v>
      </c>
      <c r="E10" s="15">
        <v>5</v>
      </c>
      <c r="F10" s="15">
        <v>3</v>
      </c>
      <c r="G10" s="10" t="s">
        <v>67</v>
      </c>
      <c r="H10" s="15">
        <v>5</v>
      </c>
      <c r="I10" s="10" t="s">
        <v>68</v>
      </c>
      <c r="J10" s="15">
        <v>6</v>
      </c>
      <c r="K10" s="10" t="s">
        <v>69</v>
      </c>
      <c r="L10" s="15">
        <v>5</v>
      </c>
      <c r="M10" s="10"/>
      <c r="N10" s="15">
        <v>5</v>
      </c>
      <c r="O10" s="10"/>
      <c r="P10" s="10" t="s">
        <v>21</v>
      </c>
      <c r="Q10" s="10" t="s">
        <v>70</v>
      </c>
      <c r="R10" s="15">
        <v>5</v>
      </c>
      <c r="S10" s="10" t="s">
        <v>71</v>
      </c>
      <c r="T10" s="10"/>
      <c r="U10" s="10" t="s">
        <v>23</v>
      </c>
      <c r="V10" s="10"/>
    </row>
    <row r="11" spans="1:22" ht="16" x14ac:dyDescent="0.2">
      <c r="A11" s="15">
        <f t="shared" si="1"/>
        <v>10</v>
      </c>
      <c r="B11" s="15">
        <f t="shared" si="1"/>
        <v>11</v>
      </c>
      <c r="C11" s="15">
        <f t="shared" si="1"/>
        <v>12</v>
      </c>
      <c r="D11" s="10" t="s">
        <v>72</v>
      </c>
      <c r="E11" s="15">
        <v>5</v>
      </c>
      <c r="F11" s="15">
        <v>5</v>
      </c>
      <c r="G11" s="10"/>
      <c r="H11" s="15">
        <v>5</v>
      </c>
      <c r="I11" s="10"/>
      <c r="J11" s="15">
        <v>5</v>
      </c>
      <c r="K11" s="10"/>
      <c r="L11" s="15">
        <v>5</v>
      </c>
      <c r="M11" s="10"/>
      <c r="N11" s="15">
        <v>5</v>
      </c>
      <c r="O11" s="10"/>
      <c r="P11" s="10" t="s">
        <v>44</v>
      </c>
      <c r="Q11" s="10"/>
      <c r="R11" s="15">
        <v>5</v>
      </c>
      <c r="S11" s="10"/>
      <c r="T11" s="10"/>
      <c r="U11" s="10" t="s">
        <v>73</v>
      </c>
      <c r="V11" s="10"/>
    </row>
    <row r="12" spans="1:22" ht="64" x14ac:dyDescent="0.2">
      <c r="A12" s="15">
        <f t="shared" si="1"/>
        <v>11</v>
      </c>
      <c r="B12" s="15">
        <f t="shared" si="1"/>
        <v>12</v>
      </c>
      <c r="C12" s="15">
        <f t="shared" si="1"/>
        <v>13</v>
      </c>
      <c r="D12" s="10" t="s">
        <v>20</v>
      </c>
      <c r="E12" s="15">
        <v>5</v>
      </c>
      <c r="F12" s="15">
        <v>5</v>
      </c>
      <c r="G12" s="10"/>
      <c r="H12" s="15">
        <v>4</v>
      </c>
      <c r="I12" s="10"/>
      <c r="J12" s="15">
        <v>5</v>
      </c>
      <c r="K12" s="10" t="s">
        <v>74</v>
      </c>
      <c r="L12" s="15">
        <v>4</v>
      </c>
      <c r="M12" s="10"/>
      <c r="N12" s="15">
        <v>5</v>
      </c>
      <c r="O12" s="10"/>
      <c r="P12" s="10" t="s">
        <v>24</v>
      </c>
      <c r="Q12" s="10"/>
      <c r="R12" s="15">
        <v>4</v>
      </c>
      <c r="S12" s="10"/>
      <c r="T12" s="10"/>
      <c r="U12" s="10" t="s">
        <v>23</v>
      </c>
      <c r="V12" s="10" t="s">
        <v>75</v>
      </c>
    </row>
    <row r="13" spans="1:22" ht="64" x14ac:dyDescent="0.2">
      <c r="A13" s="15">
        <f t="shared" si="1"/>
        <v>12</v>
      </c>
      <c r="B13" s="15">
        <f t="shared" si="1"/>
        <v>13</v>
      </c>
      <c r="C13" s="15">
        <f t="shared" si="1"/>
        <v>14</v>
      </c>
      <c r="D13" s="10" t="s">
        <v>20</v>
      </c>
      <c r="E13" s="15">
        <v>6</v>
      </c>
      <c r="F13" s="15">
        <v>4</v>
      </c>
      <c r="G13" s="10" t="s">
        <v>76</v>
      </c>
      <c r="H13" s="15">
        <v>5</v>
      </c>
      <c r="I13" s="10"/>
      <c r="J13" s="15">
        <v>6</v>
      </c>
      <c r="K13" s="10"/>
      <c r="L13" s="15">
        <v>6</v>
      </c>
      <c r="M13" s="10"/>
      <c r="N13" s="15">
        <v>6</v>
      </c>
      <c r="O13" s="10"/>
      <c r="P13" s="10" t="s">
        <v>24</v>
      </c>
      <c r="Q13" s="10"/>
      <c r="R13" s="15">
        <v>3</v>
      </c>
      <c r="S13" s="10" t="s">
        <v>77</v>
      </c>
      <c r="T13" s="10"/>
      <c r="U13" s="10" t="s">
        <v>23</v>
      </c>
      <c r="V13" s="10" t="s">
        <v>78</v>
      </c>
    </row>
    <row r="14" spans="1:22" ht="48" x14ac:dyDescent="0.2">
      <c r="A14" s="15">
        <f t="shared" si="1"/>
        <v>13</v>
      </c>
      <c r="B14" s="15">
        <f t="shared" si="1"/>
        <v>14</v>
      </c>
      <c r="C14" s="15">
        <f t="shared" si="1"/>
        <v>15</v>
      </c>
      <c r="D14" s="10" t="s">
        <v>19</v>
      </c>
      <c r="E14" s="15">
        <v>6</v>
      </c>
      <c r="F14" s="15">
        <v>4</v>
      </c>
      <c r="G14" s="10"/>
      <c r="H14" s="15">
        <v>5</v>
      </c>
      <c r="I14" s="10"/>
      <c r="J14" s="15">
        <v>6</v>
      </c>
      <c r="K14" s="10"/>
      <c r="L14" s="15">
        <v>5</v>
      </c>
      <c r="M14" s="10"/>
      <c r="N14" s="15">
        <v>5</v>
      </c>
      <c r="O14" s="10"/>
      <c r="P14" s="10" t="s">
        <v>24</v>
      </c>
      <c r="Q14" s="10"/>
      <c r="R14" s="15">
        <v>5</v>
      </c>
      <c r="S14" s="10"/>
      <c r="T14" s="10"/>
      <c r="U14" s="10" t="s">
        <v>23</v>
      </c>
      <c r="V14" s="10"/>
    </row>
    <row r="15" spans="1:22" ht="16" x14ac:dyDescent="0.2">
      <c r="A15" s="15">
        <f t="shared" si="1"/>
        <v>14</v>
      </c>
      <c r="B15" s="15">
        <f t="shared" si="1"/>
        <v>15</v>
      </c>
      <c r="C15" s="15">
        <f t="shared" si="1"/>
        <v>16</v>
      </c>
      <c r="D15" s="10" t="s">
        <v>79</v>
      </c>
      <c r="E15" s="15">
        <v>5</v>
      </c>
      <c r="F15" s="15">
        <v>5</v>
      </c>
      <c r="G15" s="10"/>
      <c r="H15" s="15">
        <v>5</v>
      </c>
      <c r="I15" s="10"/>
      <c r="J15" s="15">
        <v>6</v>
      </c>
      <c r="K15" s="10"/>
      <c r="L15" s="15">
        <v>5</v>
      </c>
      <c r="M15" s="10"/>
      <c r="N15" s="15">
        <v>5</v>
      </c>
      <c r="O15" s="10"/>
      <c r="P15" s="10" t="s">
        <v>44</v>
      </c>
      <c r="Q15" s="10"/>
      <c r="R15" s="15">
        <v>5</v>
      </c>
      <c r="S15" s="10"/>
      <c r="T15" s="10"/>
      <c r="U15" s="10" t="s">
        <v>73</v>
      </c>
      <c r="V15" s="10"/>
    </row>
    <row r="16" spans="1:22" ht="64" x14ac:dyDescent="0.2">
      <c r="A16" s="15">
        <f t="shared" si="1"/>
        <v>15</v>
      </c>
      <c r="B16" s="15">
        <f t="shared" si="1"/>
        <v>16</v>
      </c>
      <c r="C16" s="15">
        <f t="shared" si="1"/>
        <v>17</v>
      </c>
      <c r="D16" s="10" t="s">
        <v>20</v>
      </c>
      <c r="E16" s="15">
        <v>5</v>
      </c>
      <c r="F16" s="15">
        <v>4</v>
      </c>
      <c r="G16" s="10" t="s">
        <v>80</v>
      </c>
      <c r="H16" s="15">
        <v>5</v>
      </c>
      <c r="I16" s="10"/>
      <c r="J16" s="15">
        <v>6</v>
      </c>
      <c r="K16" s="10" t="s">
        <v>81</v>
      </c>
      <c r="L16" s="15">
        <v>5</v>
      </c>
      <c r="M16" s="10"/>
      <c r="N16" s="15">
        <v>5</v>
      </c>
      <c r="O16" s="10"/>
      <c r="P16" s="10" t="s">
        <v>44</v>
      </c>
      <c r="Q16" s="10" t="s">
        <v>82</v>
      </c>
      <c r="R16" s="15">
        <v>4</v>
      </c>
      <c r="S16" s="10"/>
      <c r="T16" s="10"/>
      <c r="U16" s="10" t="s">
        <v>23</v>
      </c>
      <c r="V16" s="10"/>
    </row>
    <row r="17" spans="1:22" ht="64" x14ac:dyDescent="0.2">
      <c r="A17" s="15">
        <f t="shared" si="1"/>
        <v>16</v>
      </c>
      <c r="B17" s="15">
        <f t="shared" si="1"/>
        <v>17</v>
      </c>
      <c r="C17" s="15">
        <f t="shared" si="1"/>
        <v>18</v>
      </c>
      <c r="D17" s="10" t="s">
        <v>20</v>
      </c>
      <c r="E17" s="15">
        <v>4</v>
      </c>
      <c r="F17" s="15">
        <v>4</v>
      </c>
      <c r="G17" s="10"/>
      <c r="H17" s="15">
        <v>5</v>
      </c>
      <c r="I17" s="10"/>
      <c r="J17" s="15">
        <v>5</v>
      </c>
      <c r="K17" s="10"/>
      <c r="L17" s="15">
        <v>5</v>
      </c>
      <c r="M17" s="10"/>
      <c r="N17" s="15">
        <v>5</v>
      </c>
      <c r="O17" s="10"/>
      <c r="P17" s="10" t="s">
        <v>24</v>
      </c>
      <c r="Q17" s="10"/>
      <c r="R17" s="15">
        <v>5</v>
      </c>
      <c r="S17" s="10"/>
      <c r="T17" s="10"/>
      <c r="U17" s="10" t="s">
        <v>23</v>
      </c>
      <c r="V17" s="10"/>
    </row>
    <row r="18" spans="1:22" ht="48" x14ac:dyDescent="0.2">
      <c r="A18" s="15">
        <f t="shared" si="1"/>
        <v>17</v>
      </c>
      <c r="B18" s="15">
        <f t="shared" si="1"/>
        <v>18</v>
      </c>
      <c r="C18" s="15">
        <f t="shared" si="1"/>
        <v>19</v>
      </c>
      <c r="D18" s="10" t="s">
        <v>83</v>
      </c>
      <c r="E18" s="15">
        <v>5</v>
      </c>
      <c r="F18" s="15">
        <v>5</v>
      </c>
      <c r="G18" s="10"/>
      <c r="H18" s="15">
        <v>5</v>
      </c>
      <c r="I18" s="10"/>
      <c r="J18" s="15">
        <v>6</v>
      </c>
      <c r="K18" s="10"/>
      <c r="L18" s="15">
        <v>6</v>
      </c>
      <c r="M18" s="10"/>
      <c r="N18" s="15">
        <v>5</v>
      </c>
      <c r="O18" s="10"/>
      <c r="P18" s="10" t="s">
        <v>24</v>
      </c>
      <c r="Q18" s="10"/>
      <c r="R18" s="15">
        <v>4</v>
      </c>
      <c r="S18" s="10"/>
      <c r="T18" s="10"/>
      <c r="U18" s="10" t="s">
        <v>73</v>
      </c>
      <c r="V18" s="10"/>
    </row>
    <row r="19" spans="1:22" ht="64" x14ac:dyDescent="0.2">
      <c r="A19" s="15">
        <f t="shared" si="1"/>
        <v>18</v>
      </c>
      <c r="B19" s="15">
        <f t="shared" si="1"/>
        <v>19</v>
      </c>
      <c r="C19" s="15">
        <f t="shared" si="1"/>
        <v>20</v>
      </c>
      <c r="D19" s="10" t="s">
        <v>20</v>
      </c>
      <c r="E19" s="15">
        <v>6</v>
      </c>
      <c r="F19" s="15">
        <v>6</v>
      </c>
      <c r="G19" s="10"/>
      <c r="H19" s="15">
        <v>6</v>
      </c>
      <c r="I19" s="10"/>
      <c r="J19" s="15">
        <v>6</v>
      </c>
      <c r="K19" s="10" t="s">
        <v>84</v>
      </c>
      <c r="L19" s="15">
        <v>4</v>
      </c>
      <c r="M19" s="10" t="s">
        <v>85</v>
      </c>
      <c r="N19" s="15">
        <v>6</v>
      </c>
      <c r="O19" s="10"/>
      <c r="P19" s="10" t="s">
        <v>44</v>
      </c>
      <c r="Q19" s="10" t="s">
        <v>86</v>
      </c>
      <c r="R19" s="15">
        <v>5</v>
      </c>
      <c r="S19" s="10"/>
      <c r="T19" s="10"/>
      <c r="U19" s="10" t="s">
        <v>73</v>
      </c>
      <c r="V19" s="10"/>
    </row>
    <row r="21" spans="1:22" ht="17" x14ac:dyDescent="0.2">
      <c r="A21" s="2" t="s">
        <v>88</v>
      </c>
      <c r="B21" s="3"/>
      <c r="C21" s="4" t="s">
        <v>99</v>
      </c>
      <c r="D21" s="5">
        <f>A19</f>
        <v>18</v>
      </c>
      <c r="E21" s="5">
        <f t="shared" ref="E21:H21" si="2">AVERAGE(E6:E20)</f>
        <v>5.0714285714285712</v>
      </c>
      <c r="F21" s="5">
        <f t="shared" si="2"/>
        <v>4.3571428571428568</v>
      </c>
      <c r="G21" s="5"/>
      <c r="H21" s="5">
        <f t="shared" si="2"/>
        <v>5.0714285714285712</v>
      </c>
      <c r="I21" s="5"/>
      <c r="J21" s="5">
        <f t="shared" ref="J21" si="3">AVERAGE(J6:J20)</f>
        <v>5.6428571428571432</v>
      </c>
      <c r="K21" s="5"/>
      <c r="L21" s="5">
        <f t="shared" ref="L21" si="4">AVERAGE(L6:L20)</f>
        <v>5</v>
      </c>
      <c r="M21" s="5"/>
      <c r="N21" s="5">
        <f t="shared" ref="N21" si="5">AVERAGE(N6:N20)</f>
        <v>5.2142857142857144</v>
      </c>
      <c r="O21" s="5" t="s">
        <v>21</v>
      </c>
      <c r="P21" s="5">
        <f>COUNTIF(P2:P19,"Too short")</f>
        <v>4</v>
      </c>
      <c r="Q21" s="5"/>
      <c r="R21" s="5">
        <f t="shared" ref="R21" si="6">AVERAGE(R6:R20)</f>
        <v>4.3571428571428568</v>
      </c>
      <c r="S21" s="5"/>
      <c r="T21" s="5" t="s">
        <v>92</v>
      </c>
      <c r="U21" s="5">
        <f>COUNTIF(U2:U19,"yes")</f>
        <v>14</v>
      </c>
      <c r="V21" s="5"/>
    </row>
    <row r="22" spans="1:22" ht="34" x14ac:dyDescent="0.2">
      <c r="A22" s="6" t="s">
        <v>89</v>
      </c>
      <c r="B22" s="7"/>
      <c r="C22" s="8" t="s">
        <v>103</v>
      </c>
      <c r="D22" s="7">
        <f>COUNTIF(D3:D20,"CAEECC Member (including leads, alternates, and others at a CAEECC organization)")</f>
        <v>12</v>
      </c>
      <c r="E22" s="9">
        <f t="shared" ref="E22:F22" si="7">MEDIAN(E$2:E$16)</f>
        <v>5</v>
      </c>
      <c r="F22" s="9">
        <f t="shared" si="7"/>
        <v>5</v>
      </c>
      <c r="G22" s="9"/>
      <c r="H22" s="9">
        <f>MEDIAN(H$2:H$19)</f>
        <v>5</v>
      </c>
      <c r="I22" s="9"/>
      <c r="J22" s="9">
        <f t="shared" ref="J22:R22" si="8">MEDIAN(J$2:J$19)</f>
        <v>6</v>
      </c>
      <c r="K22" s="9"/>
      <c r="L22" s="9">
        <f t="shared" si="8"/>
        <v>5</v>
      </c>
      <c r="M22" s="9"/>
      <c r="N22" s="9">
        <f t="shared" si="8"/>
        <v>5</v>
      </c>
      <c r="O22" s="9" t="s">
        <v>44</v>
      </c>
      <c r="P22" s="9">
        <f>COUNTIF(P2:P19,"Too long")</f>
        <v>7</v>
      </c>
      <c r="Q22" s="9"/>
      <c r="R22" s="9">
        <f t="shared" si="8"/>
        <v>5</v>
      </c>
      <c r="S22" s="9"/>
      <c r="T22" s="9"/>
      <c r="U22" s="9"/>
      <c r="V22" s="9"/>
    </row>
    <row r="23" spans="1:22" ht="17" x14ac:dyDescent="0.2">
      <c r="A23" s="6" t="s">
        <v>90</v>
      </c>
      <c r="B23" s="7"/>
      <c r="C23" s="8" t="s">
        <v>104</v>
      </c>
      <c r="D23" s="9">
        <f>D21-D22</f>
        <v>6</v>
      </c>
      <c r="E23" s="9">
        <f t="shared" ref="E23:F23" si="9">MIN(E$2:E$16)</f>
        <v>2</v>
      </c>
      <c r="F23" s="9">
        <f t="shared" si="9"/>
        <v>2</v>
      </c>
      <c r="G23" s="9"/>
      <c r="H23" s="9">
        <f>MIN(H$2:H$19)</f>
        <v>4</v>
      </c>
      <c r="I23" s="9"/>
      <c r="J23" s="9">
        <f t="shared" ref="J23:R23" si="10">MIN(J$2:J$19)</f>
        <v>5</v>
      </c>
      <c r="K23" s="9"/>
      <c r="L23" s="9">
        <f t="shared" si="10"/>
        <v>4</v>
      </c>
      <c r="M23" s="9"/>
      <c r="N23" s="9">
        <f t="shared" si="10"/>
        <v>5</v>
      </c>
      <c r="O23" s="9" t="s">
        <v>105</v>
      </c>
      <c r="P23" s="9">
        <f>COUNTIF(P2:P19,"About the right length")</f>
        <v>7</v>
      </c>
      <c r="Q23" s="9"/>
      <c r="R23" s="9">
        <f t="shared" si="10"/>
        <v>2</v>
      </c>
      <c r="S23" s="9"/>
      <c r="T23" s="9"/>
      <c r="U23" s="9"/>
      <c r="V23" s="9"/>
    </row>
    <row r="24" spans="1:22" ht="17" x14ac:dyDescent="0.2">
      <c r="A24" s="6" t="s">
        <v>91</v>
      </c>
      <c r="B24" s="7"/>
      <c r="C24" s="7"/>
      <c r="D24" s="9"/>
      <c r="E24" s="9">
        <f t="shared" ref="E24:F24" si="11">MAX(E$2:E$16)</f>
        <v>6</v>
      </c>
      <c r="F24" s="9">
        <f t="shared" si="11"/>
        <v>5</v>
      </c>
      <c r="G24" s="9"/>
      <c r="H24" s="9">
        <f>MAX(H$2:H$19)</f>
        <v>6</v>
      </c>
      <c r="I24" s="9"/>
      <c r="J24" s="9">
        <f t="shared" ref="J24:R24" si="12">MAX(J$2:J$19)</f>
        <v>6</v>
      </c>
      <c r="K24" s="9"/>
      <c r="L24" s="9">
        <f t="shared" si="12"/>
        <v>6</v>
      </c>
      <c r="M24" s="9"/>
      <c r="N24" s="9">
        <f t="shared" si="12"/>
        <v>6</v>
      </c>
      <c r="O24" s="9"/>
      <c r="P24" s="9">
        <f t="shared" si="12"/>
        <v>0</v>
      </c>
      <c r="Q24" s="9"/>
      <c r="R24" s="9">
        <f t="shared" si="12"/>
        <v>6</v>
      </c>
      <c r="S24" s="9"/>
      <c r="T24" s="9"/>
      <c r="U24" s="9"/>
      <c r="V24" s="9"/>
    </row>
    <row r="26" spans="1:22" ht="17" x14ac:dyDescent="0.2">
      <c r="A26" s="11"/>
      <c r="B26" s="12" t="s">
        <v>93</v>
      </c>
    </row>
    <row r="27" spans="1:22" ht="51" x14ac:dyDescent="0.2">
      <c r="A27" s="11" t="s">
        <v>94</v>
      </c>
      <c r="B27" s="13">
        <f>E21</f>
        <v>5.0714285714285712</v>
      </c>
    </row>
    <row r="28" spans="1:22" ht="51" x14ac:dyDescent="0.2">
      <c r="A28" s="11" t="s">
        <v>95</v>
      </c>
      <c r="B28" s="13">
        <f>F21</f>
        <v>4.3571428571428568</v>
      </c>
    </row>
    <row r="29" spans="1:22" ht="51" x14ac:dyDescent="0.2">
      <c r="A29" s="11" t="s">
        <v>96</v>
      </c>
      <c r="B29" s="13">
        <f>H21</f>
        <v>5.0714285714285712</v>
      </c>
    </row>
    <row r="30" spans="1:22" ht="51" x14ac:dyDescent="0.2">
      <c r="A30" s="11" t="s">
        <v>98</v>
      </c>
      <c r="B30" s="13">
        <f>J21</f>
        <v>5.6428571428571432</v>
      </c>
    </row>
    <row r="31" spans="1:22" ht="51" x14ac:dyDescent="0.2">
      <c r="A31" s="11" t="s">
        <v>100</v>
      </c>
      <c r="B31" s="13">
        <f>L21</f>
        <v>5</v>
      </c>
    </row>
    <row r="32" spans="1:22" ht="51" x14ac:dyDescent="0.2">
      <c r="A32" s="11" t="s">
        <v>101</v>
      </c>
      <c r="B32" s="13">
        <f>N21</f>
        <v>5.2142857142857144</v>
      </c>
    </row>
    <row r="33" spans="1:2" ht="68" x14ac:dyDescent="0.2">
      <c r="A33" s="11" t="s">
        <v>97</v>
      </c>
      <c r="B33" s="13" t="s">
        <v>106</v>
      </c>
    </row>
    <row r="34" spans="1:2" ht="34" x14ac:dyDescent="0.2">
      <c r="A34" s="11" t="s">
        <v>102</v>
      </c>
      <c r="B34" s="13">
        <f>R21</f>
        <v>4.3571428571428568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Microsoft Office User</cp:lastModifiedBy>
  <dcterms:created xsi:type="dcterms:W3CDTF">2022-09-21T03:29:00Z</dcterms:created>
  <dcterms:modified xsi:type="dcterms:W3CDTF">2022-09-23T21:55:38Z</dcterms:modified>
</cp:coreProperties>
</file>